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20" windowWidth="15135" windowHeight="9000" tabRatio="602" firstSheet="83" activeTab="85"/>
  </bookViews>
  <sheets>
    <sheet name="CX22" sheetId="31" state="hidden" r:id="rId1"/>
    <sheet name="CX22.1.1" sheetId="32" state="hidden" r:id="rId2"/>
    <sheet name="SGV" sheetId="44" state="hidden" r:id="rId3"/>
    <sheet name="SGV_2" sheetId="46" state="veryHidden" r:id="rId4"/>
    <sheet name="SGV_3" sheetId="47" state="veryHidden" r:id="rId5"/>
    <sheet name="SGV_4" sheetId="48" state="veryHidden" r:id="rId6"/>
    <sheet name="SGV_5" sheetId="49" state="veryHidden" r:id="rId7"/>
    <sheet name="SGV_6" sheetId="50" state="veryHidden" r:id="rId8"/>
    <sheet name="SGV_7" sheetId="51" state="veryHidden" r:id="rId9"/>
    <sheet name="SGV_8" sheetId="52" state="veryHidden" r:id="rId10"/>
    <sheet name="SGV_9" sheetId="53" state="veryHidden" r:id="rId11"/>
    <sheet name="SGV_10" sheetId="54" state="veryHidden" r:id="rId12"/>
    <sheet name="SGV_11" sheetId="55" state="veryHidden" r:id="rId13"/>
    <sheet name="SGV_12" sheetId="56" state="veryHidden" r:id="rId14"/>
    <sheet name="SGV_13" sheetId="57" state="veryHidden" r:id="rId15"/>
    <sheet name="SGV_14" sheetId="58" state="veryHidden" r:id="rId16"/>
    <sheet name="SGV_15" sheetId="59" state="veryHidden" r:id="rId17"/>
    <sheet name="SGV_16" sheetId="60" state="veryHidden" r:id="rId18"/>
    <sheet name="SGV_17" sheetId="61" state="veryHidden" r:id="rId19"/>
    <sheet name="SGV_18" sheetId="62" state="veryHidden" r:id="rId20"/>
    <sheet name="SGV_19" sheetId="63" state="veryHidden" r:id="rId21"/>
    <sheet name="SGV_20" sheetId="64" state="veryHidden" r:id="rId22"/>
    <sheet name="SGV_21" sheetId="65" state="veryHidden" r:id="rId23"/>
    <sheet name="SGV_22" sheetId="66" state="veryHidden" r:id="rId24"/>
    <sheet name="SGV_23" sheetId="67" state="veryHidden" r:id="rId25"/>
    <sheet name="SGV_24" sheetId="68" state="veryHidden" r:id="rId26"/>
    <sheet name="SGV_25" sheetId="69" state="veryHidden" r:id="rId27"/>
    <sheet name="SGV_26" sheetId="70" state="veryHidden" r:id="rId28"/>
    <sheet name="SGV_27" sheetId="71" state="veryHidden" r:id="rId29"/>
    <sheet name="SGV_28" sheetId="72" state="veryHidden" r:id="rId30"/>
    <sheet name="SGV_29" sheetId="73" state="veryHidden" r:id="rId31"/>
    <sheet name="SGV_30" sheetId="74" state="veryHidden" r:id="rId32"/>
    <sheet name="SGV_31" sheetId="75" state="veryHidden" r:id="rId33"/>
    <sheet name="SGV_32" sheetId="76" state="veryHidden" r:id="rId34"/>
    <sheet name="SGV_33" sheetId="77" state="veryHidden" r:id="rId35"/>
    <sheet name="SGV_34" sheetId="78" state="veryHidden" r:id="rId36"/>
    <sheet name="SGV_35" sheetId="79" state="veryHidden" r:id="rId37"/>
    <sheet name="SGV_36" sheetId="80" state="veryHidden" r:id="rId38"/>
    <sheet name="SGV_37" sheetId="81" state="veryHidden" r:id="rId39"/>
    <sheet name="SGV_38" sheetId="83" state="veryHidden" r:id="rId40"/>
    <sheet name="SGV_39" sheetId="84" state="veryHidden" r:id="rId41"/>
    <sheet name="SGV_40" sheetId="85" state="veryHidden" r:id="rId42"/>
    <sheet name="SGV_41" sheetId="86" state="veryHidden" r:id="rId43"/>
    <sheet name="SGV_42" sheetId="87" state="veryHidden" r:id="rId44"/>
    <sheet name="SGV_43" sheetId="88" state="veryHidden" r:id="rId45"/>
    <sheet name="SGV_44" sheetId="89" state="veryHidden" r:id="rId46"/>
    <sheet name="SGV_45" sheetId="90" state="veryHidden" r:id="rId47"/>
    <sheet name="SGV_46" sheetId="91" state="veryHidden" r:id="rId48"/>
    <sheet name="SGV_47" sheetId="92" state="veryHidden" r:id="rId49"/>
    <sheet name="SGV_48" sheetId="93" state="veryHidden" r:id="rId50"/>
    <sheet name="SGV_49" sheetId="94" state="veryHidden" r:id="rId51"/>
    <sheet name="SGV_50" sheetId="95" state="veryHidden" r:id="rId52"/>
    <sheet name="SGV_51" sheetId="96" state="veryHidden" r:id="rId53"/>
    <sheet name="SGV_52" sheetId="97" state="veryHidden" r:id="rId54"/>
    <sheet name="SGV_53" sheetId="98" state="veryHidden" r:id="rId55"/>
    <sheet name="SGV_54" sheetId="99" state="veryHidden" r:id="rId56"/>
    <sheet name="SGV_55" sheetId="100" state="veryHidden" r:id="rId57"/>
    <sheet name="SGV_56" sheetId="101" state="veryHidden" r:id="rId58"/>
    <sheet name="SGV_57" sheetId="102" state="veryHidden" r:id="rId59"/>
    <sheet name="SGV_58" sheetId="103" state="veryHidden" r:id="rId60"/>
    <sheet name="SGV_59" sheetId="104" state="veryHidden" r:id="rId61"/>
    <sheet name="SGV_60" sheetId="105" state="veryHidden" r:id="rId62"/>
    <sheet name="SGV_61" sheetId="106" state="veryHidden" r:id="rId63"/>
    <sheet name="SGV_62" sheetId="107" state="veryHidden" r:id="rId64"/>
    <sheet name="SGV_63" sheetId="108" state="veryHidden" r:id="rId65"/>
    <sheet name="SGV_64" sheetId="109" state="veryHidden" r:id="rId66"/>
    <sheet name="SGV_65" sheetId="110" state="veryHidden" r:id="rId67"/>
    <sheet name="SGV_66" sheetId="111" state="veryHidden" r:id="rId68"/>
    <sheet name="SGV_67" sheetId="112" state="veryHidden" r:id="rId69"/>
    <sheet name="SGV_68" sheetId="113" state="veryHidden" r:id="rId70"/>
    <sheet name="SGV_69" sheetId="114" state="veryHidden" r:id="rId71"/>
    <sheet name="SGV_70" sheetId="115" state="veryHidden" r:id="rId72"/>
    <sheet name="SGV_71" sheetId="116" state="veryHidden" r:id="rId73"/>
    <sheet name="SGV_72" sheetId="117" state="veryHidden" r:id="rId74"/>
    <sheet name="SGV_73" sheetId="118" state="veryHidden" r:id="rId75"/>
    <sheet name="SGV_74" sheetId="119" state="veryHidden" r:id="rId76"/>
    <sheet name="SGV_75" sheetId="120" state="veryHidden" r:id="rId77"/>
    <sheet name="SGV_76" sheetId="121" state="veryHidden" r:id="rId78"/>
    <sheet name="SGV_77" sheetId="122" state="veryHidden" r:id="rId79"/>
    <sheet name="SGV_78" sheetId="123" state="veryHidden" r:id="rId80"/>
    <sheet name="SGV_79" sheetId="124" state="veryHidden" r:id="rId81"/>
    <sheet name="SGV_80" sheetId="125" state="veryHidden" r:id="rId82"/>
    <sheet name="SGV_81" sheetId="126" state="veryHidden" r:id=""/>
    <sheet name="VTVL1" sheetId="39" r:id="rId83"/>
    <sheet name="VTVL2" sheetId="41" state="hidden" r:id="rId84"/>
    <sheet name="VTVL2 (SƠ KẾT)" sheetId="82" r:id="rId85"/>
    <sheet name="CX22.1" sheetId="35" state="hidden" r:id="rId86"/>
    <sheet name="CX22.2" sheetId="33" state="hidden" r:id="rId87"/>
    <sheet name="Sheet2" sheetId="38" state="hidden" r:id="rId88"/>
  </sheets>
  <definedNames>
    <definedName name="_xlnm._FilterDatabase" localSheetId="0" hidden="1">'CX22'!$A$1:$J$7</definedName>
    <definedName name="_xlnm._FilterDatabase" localSheetId="86" hidden="1">CX22.1!$A$1:$NE$44</definedName>
    <definedName name="_xlnm._FilterDatabase" localSheetId="87" hidden="1">CX22.2!$A$1:$KH$46</definedName>
    <definedName name="_xlnm._FilterDatabase" localSheetId="83" hidden="1">VTVL1!$A$1:$SQ$69</definedName>
    <definedName name="_xlnm._FilterDatabase" localSheetId="84" hidden="1">VTVL2!$A$1:$QA$50</definedName>
    <definedName name="_xlnm._FilterDatabase" localSheetId="85" hidden="1">'VTVL2 (SƠ KẾT)'!$A$1:$QT$68</definedName>
    <definedName name="_xlnm.Print_Titles" localSheetId="0">'CX22'!$A:$E,'CX22'!$1:$1</definedName>
  </definedNames>
  <calcPr calcId="125725"/>
</workbook>
</file>

<file path=xl/calcChain.xml><?xml version="1.0" encoding="utf-8"?>
<calcChain xmlns="http://schemas.openxmlformats.org/spreadsheetml/2006/main">
  <c r="QE30" i="82"/>
  <c r="QE18"/>
  <c r="QE14"/>
  <c r="QE10"/>
  <c r="QE6"/>
  <c r="QE2"/>
  <c r="QE28"/>
  <c r="QE26"/>
  <c r="QE24"/>
  <c r="QE22"/>
  <c r="QE20"/>
  <c r="QE16"/>
  <c r="QE12"/>
  <c r="QE8"/>
  <c r="QE4"/>
  <c r="QE3"/>
  <c r="QE5"/>
  <c r="QE7"/>
  <c r="QE9"/>
  <c r="QE11"/>
  <c r="QE13"/>
  <c r="QE15"/>
  <c r="QE17"/>
  <c r="QE19"/>
  <c r="QE21"/>
  <c r="QE23"/>
  <c r="QE25"/>
  <c r="QE27"/>
  <c r="QE29"/>
  <c r="QE31"/>
  <c r="EO27" l="1"/>
  <c r="EQ27" s="1"/>
  <c r="ER27" s="1"/>
  <c r="R48"/>
  <c r="R43"/>
  <c r="R42"/>
  <c r="L48"/>
  <c r="L47"/>
  <c r="L46"/>
  <c r="L42"/>
  <c r="CD49" i="39"/>
  <c r="R65" l="1"/>
  <c r="R64"/>
  <c r="R63"/>
  <c r="L68"/>
  <c r="L64"/>
  <c r="L63"/>
  <c r="T27" i="82"/>
  <c r="Q27"/>
  <c r="CK37" l="1"/>
  <c r="CQ37"/>
  <c r="LS37" l="1"/>
  <c r="R37" l="1"/>
  <c r="L37"/>
  <c r="QL2" l="1"/>
  <c r="QL3"/>
  <c r="QL4"/>
  <c r="QL5"/>
  <c r="QL6"/>
  <c r="QL7"/>
  <c r="QL8"/>
  <c r="QL9"/>
  <c r="QL10"/>
  <c r="QL11"/>
  <c r="QL12"/>
  <c r="QL13"/>
  <c r="QL14"/>
  <c r="QL15"/>
  <c r="QL16"/>
  <c r="QL17"/>
  <c r="QL18"/>
  <c r="QL19"/>
  <c r="QL20"/>
  <c r="QL21"/>
  <c r="QL22"/>
  <c r="QL23"/>
  <c r="QL24"/>
  <c r="QL25"/>
  <c r="QL26"/>
  <c r="QL27"/>
  <c r="QL28"/>
  <c r="QL29"/>
  <c r="QL30"/>
  <c r="QL31"/>
  <c r="QL32"/>
  <c r="QL33"/>
  <c r="QL34"/>
  <c r="QL35"/>
  <c r="QL36"/>
  <c r="QL37"/>
  <c r="QL38"/>
  <c r="QL39"/>
  <c r="QL40"/>
  <c r="QL41"/>
  <c r="QL42"/>
  <c r="QL43"/>
  <c r="QL44"/>
  <c r="QL45"/>
  <c r="QL46"/>
  <c r="QL47"/>
  <c r="QL48"/>
  <c r="QL49"/>
  <c r="QL98"/>
  <c r="QL50"/>
  <c r="QL51"/>
  <c r="QL52"/>
  <c r="QL53"/>
  <c r="QL54"/>
  <c r="QL55"/>
  <c r="QL56"/>
  <c r="QL57"/>
  <c r="QL58"/>
  <c r="QL59"/>
  <c r="QL60"/>
  <c r="QL61"/>
  <c r="QL62"/>
  <c r="QL63"/>
  <c r="QL64"/>
  <c r="QL65"/>
  <c r="QL66"/>
  <c r="QL67"/>
  <c r="QL68"/>
  <c r="QL97"/>
  <c r="QF2"/>
  <c r="QF3"/>
  <c r="QF4"/>
  <c r="QF5"/>
  <c r="QF6"/>
  <c r="QF7"/>
  <c r="QF8"/>
  <c r="QF9"/>
  <c r="QF10"/>
  <c r="QF11"/>
  <c r="QF12"/>
  <c r="QF13"/>
  <c r="QF14"/>
  <c r="QF15"/>
  <c r="QF16"/>
  <c r="QF17"/>
  <c r="QF18"/>
  <c r="QF19"/>
  <c r="QF20"/>
  <c r="QF21"/>
  <c r="QF22"/>
  <c r="QF23"/>
  <c r="QF24"/>
  <c r="QF25"/>
  <c r="QF26"/>
  <c r="QF27"/>
  <c r="QF28"/>
  <c r="QF29"/>
  <c r="QF30"/>
  <c r="QF31"/>
  <c r="QE32"/>
  <c r="QF32" s="1"/>
  <c r="QE33"/>
  <c r="QG33" s="1"/>
  <c r="QH33" s="1"/>
  <c r="QE34"/>
  <c r="QF34" s="1"/>
  <c r="QE35"/>
  <c r="QG35" s="1"/>
  <c r="QH35" s="1"/>
  <c r="QI35" s="1"/>
  <c r="QE36"/>
  <c r="QF36" s="1"/>
  <c r="QE37"/>
  <c r="QF37" s="1"/>
  <c r="QE38"/>
  <c r="QF38" s="1"/>
  <c r="QE39"/>
  <c r="QF39" s="1"/>
  <c r="QE40"/>
  <c r="QF40" s="1"/>
  <c r="QE41"/>
  <c r="QF41" s="1"/>
  <c r="QE42"/>
  <c r="QF42" s="1"/>
  <c r="QE43"/>
  <c r="QF43" s="1"/>
  <c r="QE44"/>
  <c r="QF44" s="1"/>
  <c r="QE45"/>
  <c r="QF45" s="1"/>
  <c r="QE46"/>
  <c r="QF46" s="1"/>
  <c r="QE47"/>
  <c r="QF47" s="1"/>
  <c r="QE48"/>
  <c r="QF48" s="1"/>
  <c r="QE49"/>
  <c r="QF49" s="1"/>
  <c r="QE98"/>
  <c r="QF98" s="1"/>
  <c r="QE50"/>
  <c r="QF50" s="1"/>
  <c r="QE51"/>
  <c r="QF51" s="1"/>
  <c r="QE52"/>
  <c r="QF52" s="1"/>
  <c r="QE53"/>
  <c r="QF53" s="1"/>
  <c r="QE54"/>
  <c r="QF54" s="1"/>
  <c r="QE55"/>
  <c r="QF55" s="1"/>
  <c r="QE56"/>
  <c r="QF56" s="1"/>
  <c r="QE57"/>
  <c r="QF57" s="1"/>
  <c r="QE58"/>
  <c r="QF58" s="1"/>
  <c r="QE59"/>
  <c r="QF59" s="1"/>
  <c r="QE60"/>
  <c r="QF60" s="1"/>
  <c r="QE61"/>
  <c r="QF61" s="1"/>
  <c r="QE62"/>
  <c r="QF62" s="1"/>
  <c r="QE63"/>
  <c r="QF63" s="1"/>
  <c r="QE64"/>
  <c r="QF64" s="1"/>
  <c r="QE65"/>
  <c r="QF65" s="1"/>
  <c r="QE66"/>
  <c r="QF66" s="1"/>
  <c r="QE67"/>
  <c r="QF67" s="1"/>
  <c r="QE68"/>
  <c r="QF68" s="1"/>
  <c r="PU37"/>
  <c r="PW37" s="1"/>
  <c r="PX37" s="1"/>
  <c r="PJ37"/>
  <c r="PL37" s="1"/>
  <c r="PI37"/>
  <c r="OV37"/>
  <c r="OQ37"/>
  <c r="OJ37"/>
  <c r="OL37" s="1"/>
  <c r="OM37" s="1"/>
  <c r="OI37"/>
  <c r="NY37"/>
  <c r="OA37" s="1"/>
  <c r="OB37" s="1"/>
  <c r="NX37"/>
  <c r="NN37"/>
  <c r="NP37" s="1"/>
  <c r="NQ37" s="1"/>
  <c r="NM37"/>
  <c r="NC37"/>
  <c r="NE37" s="1"/>
  <c r="NF37" s="1"/>
  <c r="NB37"/>
  <c r="MR37"/>
  <c r="MT37" s="1"/>
  <c r="MU37" s="1"/>
  <c r="MQ37"/>
  <c r="MG37"/>
  <c r="MH37" s="1"/>
  <c r="MF37"/>
  <c r="LN37"/>
  <c r="KY37"/>
  <c r="LA37" s="1"/>
  <c r="LB37" s="1"/>
  <c r="KX37"/>
  <c r="KN37"/>
  <c r="LG37" s="1"/>
  <c r="KM37"/>
  <c r="LF37" s="1"/>
  <c r="KC37"/>
  <c r="KE37" s="1"/>
  <c r="KF37" s="1"/>
  <c r="KB37"/>
  <c r="JR37"/>
  <c r="JT37" s="1"/>
  <c r="JU37" s="1"/>
  <c r="JQ37"/>
  <c r="JG37"/>
  <c r="JI37" s="1"/>
  <c r="JJ37" s="1"/>
  <c r="JF37"/>
  <c r="IV37"/>
  <c r="IX37" s="1"/>
  <c r="IY37" s="1"/>
  <c r="IU37"/>
  <c r="IK37"/>
  <c r="IM37" s="1"/>
  <c r="IN37" s="1"/>
  <c r="IJ37"/>
  <c r="HR37"/>
  <c r="HT37" s="1"/>
  <c r="HU37" s="1"/>
  <c r="HQ37"/>
  <c r="HY37" s="1"/>
  <c r="HG37"/>
  <c r="GS37"/>
  <c r="GN37"/>
  <c r="GG37"/>
  <c r="GI37" s="1"/>
  <c r="GJ37" s="1"/>
  <c r="FV37"/>
  <c r="FW37" s="1"/>
  <c r="FK37"/>
  <c r="FM37" s="1"/>
  <c r="FN37" s="1"/>
  <c r="FJ37"/>
  <c r="EZ37"/>
  <c r="FB37" s="1"/>
  <c r="FC37" s="1"/>
  <c r="EY37"/>
  <c r="EO37"/>
  <c r="EQ37" s="1"/>
  <c r="ER37" s="1"/>
  <c r="EN37"/>
  <c r="ED37"/>
  <c r="EF37" s="1"/>
  <c r="EG37" s="1"/>
  <c r="EC37"/>
  <c r="DL37"/>
  <c r="DM37" s="1"/>
  <c r="DK37"/>
  <c r="DA37"/>
  <c r="DS37" s="1"/>
  <c r="CZ37"/>
  <c r="CD37"/>
  <c r="BS37"/>
  <c r="BU37" s="1"/>
  <c r="BV37" s="1"/>
  <c r="BR37"/>
  <c r="BH37"/>
  <c r="BJ37" s="1"/>
  <c r="BK37" s="1"/>
  <c r="BG37"/>
  <c r="AW37"/>
  <c r="AY37" s="1"/>
  <c r="AZ37" s="1"/>
  <c r="AV37"/>
  <c r="AL37"/>
  <c r="AK37"/>
  <c r="AA37"/>
  <c r="AC37" s="1"/>
  <c r="AD37" s="1"/>
  <c r="Z37"/>
  <c r="S37"/>
  <c r="T37" s="1"/>
  <c r="M37"/>
  <c r="N37" s="1"/>
  <c r="RY122" i="39"/>
  <c r="CQ52"/>
  <c r="R52"/>
  <c r="L52"/>
  <c r="QG34" i="82" l="1"/>
  <c r="QH34" s="1"/>
  <c r="QG63"/>
  <c r="QH63" s="1"/>
  <c r="QI63" s="1"/>
  <c r="AN37"/>
  <c r="AO37" s="1"/>
  <c r="CL37"/>
  <c r="CM37" s="1"/>
  <c r="CR37"/>
  <c r="CS37" s="1"/>
  <c r="BL37"/>
  <c r="BW37"/>
  <c r="HV37"/>
  <c r="IO37"/>
  <c r="IZ37"/>
  <c r="JK37"/>
  <c r="JV37"/>
  <c r="KG37"/>
  <c r="LC37"/>
  <c r="MV37"/>
  <c r="NG37"/>
  <c r="NR37"/>
  <c r="OC37"/>
  <c r="ON37"/>
  <c r="PM37"/>
  <c r="U37"/>
  <c r="O37"/>
  <c r="EH37"/>
  <c r="ES37"/>
  <c r="FD37"/>
  <c r="FO37"/>
  <c r="GK37"/>
  <c r="BA37"/>
  <c r="AE37"/>
  <c r="QG8"/>
  <c r="QH8" s="1"/>
  <c r="QI8" s="1"/>
  <c r="QG36"/>
  <c r="QH36" s="1"/>
  <c r="QI36" s="1"/>
  <c r="QG20"/>
  <c r="QH20" s="1"/>
  <c r="QI20" s="1"/>
  <c r="QG16"/>
  <c r="QH16" s="1"/>
  <c r="QI16" s="1"/>
  <c r="QG51"/>
  <c r="QH51" s="1"/>
  <c r="QI51" s="1"/>
  <c r="QG19"/>
  <c r="QH19" s="1"/>
  <c r="QI19" s="1"/>
  <c r="QG15"/>
  <c r="QH15" s="1"/>
  <c r="QI15" s="1"/>
  <c r="QG14"/>
  <c r="QH14" s="1"/>
  <c r="QI14" s="1"/>
  <c r="EE37"/>
  <c r="NZ37"/>
  <c r="PV37"/>
  <c r="QG67"/>
  <c r="QH67" s="1"/>
  <c r="QI67" s="1"/>
  <c r="QG57"/>
  <c r="QH57" s="1"/>
  <c r="QI57" s="1"/>
  <c r="QG44"/>
  <c r="QH44" s="1"/>
  <c r="QI44" s="1"/>
  <c r="QG28"/>
  <c r="QH28" s="1"/>
  <c r="QI28" s="1"/>
  <c r="QG7"/>
  <c r="QH7" s="1"/>
  <c r="QI7" s="1"/>
  <c r="QG6"/>
  <c r="QH6" s="1"/>
  <c r="QI6" s="1"/>
  <c r="AM37"/>
  <c r="GH37"/>
  <c r="QG62"/>
  <c r="QH62" s="1"/>
  <c r="QI62" s="1"/>
  <c r="QG61"/>
  <c r="QH61" s="1"/>
  <c r="QI61" s="1"/>
  <c r="QG53"/>
  <c r="QH53" s="1"/>
  <c r="QI53" s="1"/>
  <c r="QG48"/>
  <c r="QH48" s="1"/>
  <c r="QI48" s="1"/>
  <c r="QG40"/>
  <c r="QH40" s="1"/>
  <c r="QI40" s="1"/>
  <c r="QG32"/>
  <c r="QH32" s="1"/>
  <c r="QI32" s="1"/>
  <c r="QG24"/>
  <c r="QH24" s="1"/>
  <c r="QI24" s="1"/>
  <c r="QG12"/>
  <c r="QH12" s="1"/>
  <c r="QI12" s="1"/>
  <c r="QG4"/>
  <c r="QH4" s="1"/>
  <c r="QI4" s="1"/>
  <c r="BI37"/>
  <c r="FA37"/>
  <c r="ND37"/>
  <c r="QG65"/>
  <c r="QH65" s="1"/>
  <c r="QI65" s="1"/>
  <c r="QG59"/>
  <c r="QH59" s="1"/>
  <c r="QI59" s="1"/>
  <c r="QG55"/>
  <c r="QH55" s="1"/>
  <c r="QI55" s="1"/>
  <c r="QG50"/>
  <c r="QH50" s="1"/>
  <c r="QI50" s="1"/>
  <c r="QG47"/>
  <c r="QH47" s="1"/>
  <c r="QG43"/>
  <c r="QH43" s="1"/>
  <c r="QI43" s="1"/>
  <c r="QG39"/>
  <c r="QH39" s="1"/>
  <c r="QI39" s="1"/>
  <c r="QG38"/>
  <c r="QH38" s="1"/>
  <c r="QI38" s="1"/>
  <c r="QG31"/>
  <c r="QH31" s="1"/>
  <c r="QI31" s="1"/>
  <c r="QG27"/>
  <c r="QH27" s="1"/>
  <c r="QI27" s="1"/>
  <c r="QG23"/>
  <c r="QH23" s="1"/>
  <c r="QI23" s="1"/>
  <c r="QG22"/>
  <c r="QH22" s="1"/>
  <c r="QI22" s="1"/>
  <c r="QG11"/>
  <c r="QH11" s="1"/>
  <c r="QI11" s="1"/>
  <c r="QG10"/>
  <c r="QH10" s="1"/>
  <c r="QI10" s="1"/>
  <c r="QG3"/>
  <c r="QH3" s="1"/>
  <c r="QI3" s="1"/>
  <c r="QG2"/>
  <c r="QH2" s="1"/>
  <c r="QI2" s="1"/>
  <c r="QG42"/>
  <c r="QH42" s="1"/>
  <c r="QI42" s="1"/>
  <c r="QG30"/>
  <c r="QH30" s="1"/>
  <c r="QI30" s="1"/>
  <c r="QG18"/>
  <c r="QH18" s="1"/>
  <c r="QI18" s="1"/>
  <c r="QM37"/>
  <c r="PY37"/>
  <c r="OW37"/>
  <c r="QG98"/>
  <c r="QH98" s="1"/>
  <c r="QI98" s="1"/>
  <c r="QG46"/>
  <c r="QH46" s="1"/>
  <c r="QI46" s="1"/>
  <c r="QG26"/>
  <c r="QH26" s="1"/>
  <c r="QI26" s="1"/>
  <c r="AB37"/>
  <c r="AX37"/>
  <c r="BT37"/>
  <c r="EP37"/>
  <c r="FL37"/>
  <c r="GV37"/>
  <c r="LV37" s="1"/>
  <c r="OY37" s="1"/>
  <c r="LO37"/>
  <c r="OR37"/>
  <c r="MS37"/>
  <c r="NO37"/>
  <c r="OK37"/>
  <c r="QG68"/>
  <c r="QH68" s="1"/>
  <c r="QI68" s="1"/>
  <c r="QG66"/>
  <c r="QH66" s="1"/>
  <c r="QI66" s="1"/>
  <c r="QG64"/>
  <c r="QH64" s="1"/>
  <c r="QI64" s="1"/>
  <c r="QG60"/>
  <c r="QH60" s="1"/>
  <c r="QI60" s="1"/>
  <c r="QG58"/>
  <c r="QH58" s="1"/>
  <c r="QG56"/>
  <c r="QH56" s="1"/>
  <c r="QI56" s="1"/>
  <c r="QG54"/>
  <c r="QH54" s="1"/>
  <c r="QI54" s="1"/>
  <c r="QG52"/>
  <c r="QH52" s="1"/>
  <c r="QI52" s="1"/>
  <c r="QG49"/>
  <c r="QH49" s="1"/>
  <c r="QI49" s="1"/>
  <c r="QG45"/>
  <c r="QH45" s="1"/>
  <c r="QI45" s="1"/>
  <c r="QG41"/>
  <c r="QH41" s="1"/>
  <c r="QI41" s="1"/>
  <c r="QG37"/>
  <c r="QH37" s="1"/>
  <c r="QG29"/>
  <c r="QH29" s="1"/>
  <c r="QI29" s="1"/>
  <c r="QG25"/>
  <c r="QH25" s="1"/>
  <c r="QI25" s="1"/>
  <c r="QG21"/>
  <c r="QH21" s="1"/>
  <c r="QI21" s="1"/>
  <c r="QG17"/>
  <c r="QH17" s="1"/>
  <c r="QI17" s="1"/>
  <c r="QG13"/>
  <c r="QH13" s="1"/>
  <c r="QI13" s="1"/>
  <c r="QG9"/>
  <c r="QH9" s="1"/>
  <c r="QI9" s="1"/>
  <c r="QG5"/>
  <c r="QH5" s="1"/>
  <c r="QI5" s="1"/>
  <c r="QI58"/>
  <c r="QI47"/>
  <c r="QI33"/>
  <c r="QF35"/>
  <c r="QI34"/>
  <c r="QF33"/>
  <c r="AP37"/>
  <c r="GT37"/>
  <c r="GO37"/>
  <c r="DU37"/>
  <c r="DV37" s="1"/>
  <c r="DT37"/>
  <c r="LI37"/>
  <c r="LJ37" s="1"/>
  <c r="LK37" s="1"/>
  <c r="LH37"/>
  <c r="CF37"/>
  <c r="CG37" s="1"/>
  <c r="DC37"/>
  <c r="DD37" s="1"/>
  <c r="DN37"/>
  <c r="DO37" s="1"/>
  <c r="FX37"/>
  <c r="FY37" s="1"/>
  <c r="CE37"/>
  <c r="DB37"/>
  <c r="GW37"/>
  <c r="HH37"/>
  <c r="HS37"/>
  <c r="IL37"/>
  <c r="IW37"/>
  <c r="JH37"/>
  <c r="JS37"/>
  <c r="KD37"/>
  <c r="KO37"/>
  <c r="KZ37"/>
  <c r="LT37"/>
  <c r="MI37"/>
  <c r="MJ37" s="1"/>
  <c r="PK37"/>
  <c r="HI37"/>
  <c r="HJ37" s="1"/>
  <c r="HZ37"/>
  <c r="KP37"/>
  <c r="KQ37" s="1"/>
  <c r="PN37" l="1"/>
  <c r="CN37"/>
  <c r="CT37"/>
  <c r="GX37"/>
  <c r="KR37"/>
  <c r="DP37"/>
  <c r="FZ37"/>
  <c r="DE37"/>
  <c r="CH37"/>
  <c r="QI37"/>
  <c r="QN37"/>
  <c r="LU37"/>
  <c r="HK37"/>
  <c r="LP37"/>
  <c r="OS37"/>
  <c r="OX37"/>
  <c r="MK37"/>
  <c r="IB37"/>
  <c r="IC37" s="1"/>
  <c r="ID37" s="1"/>
  <c r="IA37"/>
  <c r="LW37"/>
  <c r="GP37"/>
  <c r="GU37"/>
  <c r="DW37"/>
  <c r="GY37" l="1"/>
  <c r="GZ37" s="1"/>
  <c r="CO37"/>
  <c r="CP37"/>
  <c r="CU37"/>
  <c r="CV37"/>
  <c r="QO37"/>
  <c r="HA37"/>
  <c r="LQ37"/>
  <c r="LR37"/>
  <c r="LX37"/>
  <c r="LZ37"/>
  <c r="GR37"/>
  <c r="GQ37"/>
  <c r="OZ37"/>
  <c r="OU37"/>
  <c r="OT37"/>
  <c r="PC37" l="1"/>
  <c r="PA37"/>
  <c r="PB37" s="1"/>
  <c r="LY37"/>
  <c r="MA37"/>
  <c r="MB37"/>
  <c r="PD37" l="1"/>
  <c r="PE37"/>
  <c r="RY52" i="39"/>
  <c r="RR52"/>
  <c r="RS52" s="1"/>
  <c r="RI52"/>
  <c r="RH52"/>
  <c r="QU52"/>
  <c r="QP52"/>
  <c r="QI52"/>
  <c r="QJ52" s="1"/>
  <c r="QH52"/>
  <c r="PX52"/>
  <c r="PY52" s="1"/>
  <c r="PW52"/>
  <c r="PM52"/>
  <c r="PN52" s="1"/>
  <c r="PL52"/>
  <c r="PB52"/>
  <c r="PC52" s="1"/>
  <c r="PA52"/>
  <c r="OQ52"/>
  <c r="OR52" s="1"/>
  <c r="OP52"/>
  <c r="OF52"/>
  <c r="OG52" s="1"/>
  <c r="OE52"/>
  <c r="NM52"/>
  <c r="NN52" s="1"/>
  <c r="NL52"/>
  <c r="NB52"/>
  <c r="QV52" s="1"/>
  <c r="NA52"/>
  <c r="NT52" s="1"/>
  <c r="MN52"/>
  <c r="MI52"/>
  <c r="LT52"/>
  <c r="LV52" s="1"/>
  <c r="LW52" s="1"/>
  <c r="LS52"/>
  <c r="LI52"/>
  <c r="LK52" s="1"/>
  <c r="LL52" s="1"/>
  <c r="LH52"/>
  <c r="KX52"/>
  <c r="KZ52" s="1"/>
  <c r="LA52" s="1"/>
  <c r="KW52"/>
  <c r="KM52"/>
  <c r="MB52" s="1"/>
  <c r="KL52"/>
  <c r="MA52" s="1"/>
  <c r="KB52"/>
  <c r="KD52" s="1"/>
  <c r="KE52" s="1"/>
  <c r="KA52"/>
  <c r="JQ52"/>
  <c r="JS52" s="1"/>
  <c r="JT52" s="1"/>
  <c r="JP52"/>
  <c r="JF52"/>
  <c r="JH52" s="1"/>
  <c r="JI52" s="1"/>
  <c r="JE52"/>
  <c r="IU52"/>
  <c r="IW52" s="1"/>
  <c r="IX52" s="1"/>
  <c r="IT52"/>
  <c r="IJ52"/>
  <c r="IL52" s="1"/>
  <c r="IM52" s="1"/>
  <c r="II52"/>
  <c r="HQ52"/>
  <c r="HS52" s="1"/>
  <c r="HT52" s="1"/>
  <c r="HP52"/>
  <c r="HX52" s="1"/>
  <c r="HF52"/>
  <c r="GS52"/>
  <c r="GN52"/>
  <c r="GG52"/>
  <c r="GI52" s="1"/>
  <c r="GJ52" s="1"/>
  <c r="FV52"/>
  <c r="FX52" s="1"/>
  <c r="FY52" s="1"/>
  <c r="FK52"/>
  <c r="FM52" s="1"/>
  <c r="FN52" s="1"/>
  <c r="FJ52"/>
  <c r="EZ52"/>
  <c r="FB52" s="1"/>
  <c r="FC52" s="1"/>
  <c r="EY52"/>
  <c r="EO52"/>
  <c r="EQ52" s="1"/>
  <c r="ER52" s="1"/>
  <c r="EN52"/>
  <c r="ED52"/>
  <c r="EF52" s="1"/>
  <c r="EG52" s="1"/>
  <c r="EC52"/>
  <c r="DL52"/>
  <c r="DN52" s="1"/>
  <c r="DO52" s="1"/>
  <c r="DK52"/>
  <c r="DA52"/>
  <c r="DC52" s="1"/>
  <c r="DD52" s="1"/>
  <c r="CZ52"/>
  <c r="CK52"/>
  <c r="CD52"/>
  <c r="BS52"/>
  <c r="BU52" s="1"/>
  <c r="BV52" s="1"/>
  <c r="BR52"/>
  <c r="BH52"/>
  <c r="BJ52" s="1"/>
  <c r="BK52" s="1"/>
  <c r="BG52"/>
  <c r="AW52"/>
  <c r="AY52" s="1"/>
  <c r="AZ52" s="1"/>
  <c r="AV52"/>
  <c r="AL52"/>
  <c r="AM52" s="1"/>
  <c r="AK52"/>
  <c r="AA52"/>
  <c r="Z52"/>
  <c r="S52"/>
  <c r="T52" s="1"/>
  <c r="M52"/>
  <c r="N52" s="1"/>
  <c r="RH53"/>
  <c r="RI53"/>
  <c r="RJ53" s="1"/>
  <c r="RR53"/>
  <c r="RS53" s="1"/>
  <c r="RY53"/>
  <c r="RH56"/>
  <c r="RI56"/>
  <c r="RJ56" s="1"/>
  <c r="RR56"/>
  <c r="RS56" s="1"/>
  <c r="RY56"/>
  <c r="RH57"/>
  <c r="RI57"/>
  <c r="RJ57" s="1"/>
  <c r="RR57"/>
  <c r="RS57" s="1"/>
  <c r="RY57"/>
  <c r="RH58"/>
  <c r="RI58"/>
  <c r="RJ58" s="1"/>
  <c r="RR58"/>
  <c r="RS58" s="1"/>
  <c r="RY58"/>
  <c r="RH59"/>
  <c r="RI59"/>
  <c r="RJ59" s="1"/>
  <c r="RR59"/>
  <c r="RS59" s="1"/>
  <c r="RY59"/>
  <c r="RH60"/>
  <c r="RI60"/>
  <c r="RJ60" s="1"/>
  <c r="RR60"/>
  <c r="RS60" s="1"/>
  <c r="RY60"/>
  <c r="RH61"/>
  <c r="RI61"/>
  <c r="RJ61" s="1"/>
  <c r="RR61"/>
  <c r="RS61" s="1"/>
  <c r="RY61"/>
  <c r="RH62"/>
  <c r="RI62"/>
  <c r="RJ62" s="1"/>
  <c r="RR62"/>
  <c r="RS62" s="1"/>
  <c r="RY62"/>
  <c r="RH63"/>
  <c r="RI63"/>
  <c r="RJ63" s="1"/>
  <c r="RR63"/>
  <c r="RS63" s="1"/>
  <c r="RY63"/>
  <c r="RH64"/>
  <c r="RI64"/>
  <c r="RJ64" s="1"/>
  <c r="RR64"/>
  <c r="RS64" s="1"/>
  <c r="RY64"/>
  <c r="RH65"/>
  <c r="RI65"/>
  <c r="RJ65" s="1"/>
  <c r="RR65"/>
  <c r="RS65" s="1"/>
  <c r="RY65"/>
  <c r="RH66"/>
  <c r="RI66"/>
  <c r="RJ66" s="1"/>
  <c r="RR66"/>
  <c r="RS66" s="1"/>
  <c r="RY66"/>
  <c r="RH67"/>
  <c r="RI67"/>
  <c r="RJ67" s="1"/>
  <c r="RR67"/>
  <c r="RS67" s="1"/>
  <c r="RY67"/>
  <c r="RH68"/>
  <c r="RI68"/>
  <c r="RJ68" s="1"/>
  <c r="RR68"/>
  <c r="RT68" s="1"/>
  <c r="RU68" s="1"/>
  <c r="RY68"/>
  <c r="RH69"/>
  <c r="RI69"/>
  <c r="RJ69" s="1"/>
  <c r="RR69"/>
  <c r="RS69" s="1"/>
  <c r="RY69"/>
  <c r="QE97" i="82"/>
  <c r="RH2" i="39"/>
  <c r="RI2"/>
  <c r="RJ2" s="1"/>
  <c r="RR2"/>
  <c r="RS2" s="1"/>
  <c r="RY2"/>
  <c r="RH3"/>
  <c r="RI3"/>
  <c r="RJ3" s="1"/>
  <c r="RR3"/>
  <c r="RS3" s="1"/>
  <c r="RY3"/>
  <c r="RH4"/>
  <c r="RI4"/>
  <c r="RJ4" s="1"/>
  <c r="RR4"/>
  <c r="RS4" s="1"/>
  <c r="RY4"/>
  <c r="RH5"/>
  <c r="RI5"/>
  <c r="RJ5" s="1"/>
  <c r="RR5"/>
  <c r="RS5" s="1"/>
  <c r="RY5"/>
  <c r="RH6"/>
  <c r="RI6"/>
  <c r="RJ6" s="1"/>
  <c r="RR6"/>
  <c r="RS6" s="1"/>
  <c r="RY6"/>
  <c r="RH7"/>
  <c r="RI7"/>
  <c r="RJ7" s="1"/>
  <c r="RR7"/>
  <c r="RS7" s="1"/>
  <c r="RY7"/>
  <c r="RH8"/>
  <c r="RI8"/>
  <c r="RJ8" s="1"/>
  <c r="RR8"/>
  <c r="RS8" s="1"/>
  <c r="RY8"/>
  <c r="RH9"/>
  <c r="RI9"/>
  <c r="RJ9" s="1"/>
  <c r="RR9"/>
  <c r="RS9" s="1"/>
  <c r="RY9"/>
  <c r="RH10"/>
  <c r="RI10"/>
  <c r="RJ10" s="1"/>
  <c r="RR10"/>
  <c r="RS10" s="1"/>
  <c r="RY10"/>
  <c r="RH11"/>
  <c r="RI11"/>
  <c r="RJ11" s="1"/>
  <c r="RR11"/>
  <c r="RS11" s="1"/>
  <c r="RY11"/>
  <c r="RH12"/>
  <c r="RI12"/>
  <c r="RJ12" s="1"/>
  <c r="RR12"/>
  <c r="RS12" s="1"/>
  <c r="RY12"/>
  <c r="RH123"/>
  <c r="RI123"/>
  <c r="RJ123" s="1"/>
  <c r="RR123"/>
  <c r="RS123" s="1"/>
  <c r="RY123"/>
  <c r="RH13"/>
  <c r="RI13"/>
  <c r="RJ13" s="1"/>
  <c r="RR13"/>
  <c r="RS13" s="1"/>
  <c r="RY13"/>
  <c r="RH14"/>
  <c r="RI14"/>
  <c r="RJ14" s="1"/>
  <c r="RR14"/>
  <c r="RS14" s="1"/>
  <c r="RY14"/>
  <c r="RH15"/>
  <c r="RI15"/>
  <c r="RJ15" s="1"/>
  <c r="RR15"/>
  <c r="RS15" s="1"/>
  <c r="RY15"/>
  <c r="RH16"/>
  <c r="RI16"/>
  <c r="RJ16" s="1"/>
  <c r="RR16"/>
  <c r="RS16" s="1"/>
  <c r="RY16"/>
  <c r="RH17"/>
  <c r="RI17"/>
  <c r="RJ17" s="1"/>
  <c r="RR17"/>
  <c r="RS17" s="1"/>
  <c r="RY17"/>
  <c r="RH18"/>
  <c r="RI18"/>
  <c r="RJ18" s="1"/>
  <c r="RR18"/>
  <c r="RS18" s="1"/>
  <c r="RY18"/>
  <c r="RH54"/>
  <c r="RI54"/>
  <c r="RJ54" s="1"/>
  <c r="RR54"/>
  <c r="RS54" s="1"/>
  <c r="RY54"/>
  <c r="RH19"/>
  <c r="RI19"/>
  <c r="RJ19" s="1"/>
  <c r="RR19"/>
  <c r="RS19" s="1"/>
  <c r="RY19"/>
  <c r="RH20"/>
  <c r="RI20"/>
  <c r="RJ20" s="1"/>
  <c r="RR20"/>
  <c r="RS20" s="1"/>
  <c r="RY20"/>
  <c r="RH55"/>
  <c r="RI55"/>
  <c r="RJ55" s="1"/>
  <c r="RR55"/>
  <c r="RS55" s="1"/>
  <c r="RY55"/>
  <c r="RH21"/>
  <c r="RI21"/>
  <c r="RJ21" s="1"/>
  <c r="RR21"/>
  <c r="RS21" s="1"/>
  <c r="RY21"/>
  <c r="RH22"/>
  <c r="RI22"/>
  <c r="RK22" s="1"/>
  <c r="RL22" s="1"/>
  <c r="RR22"/>
  <c r="RS22" s="1"/>
  <c r="RY22"/>
  <c r="RH23"/>
  <c r="RI23"/>
  <c r="RK23" s="1"/>
  <c r="RL23" s="1"/>
  <c r="RR23"/>
  <c r="RS23" s="1"/>
  <c r="RY23"/>
  <c r="RH24"/>
  <c r="RI24"/>
  <c r="RK24" s="1"/>
  <c r="RL24" s="1"/>
  <c r="RR24"/>
  <c r="RS24" s="1"/>
  <c r="RY24"/>
  <c r="RH25"/>
  <c r="RI25"/>
  <c r="RK25" s="1"/>
  <c r="RL25" s="1"/>
  <c r="RR25"/>
  <c r="RS25" s="1"/>
  <c r="RY25"/>
  <c r="RH26"/>
  <c r="RI26"/>
  <c r="RK26" s="1"/>
  <c r="RL26" s="1"/>
  <c r="RR26"/>
  <c r="RS26" s="1"/>
  <c r="RY26"/>
  <c r="RH27"/>
  <c r="RI27"/>
  <c r="RK27" s="1"/>
  <c r="RL27" s="1"/>
  <c r="RR27"/>
  <c r="RS27" s="1"/>
  <c r="RY27"/>
  <c r="RH28"/>
  <c r="RI28"/>
  <c r="RJ28" s="1"/>
  <c r="RR28"/>
  <c r="RS28" s="1"/>
  <c r="RY28"/>
  <c r="RH29"/>
  <c r="RI29"/>
  <c r="RJ29" s="1"/>
  <c r="RR29"/>
  <c r="RS29" s="1"/>
  <c r="RY29"/>
  <c r="RH30"/>
  <c r="RI30"/>
  <c r="RJ30" s="1"/>
  <c r="RR30"/>
  <c r="RS30" s="1"/>
  <c r="RY30"/>
  <c r="RH31"/>
  <c r="RI31"/>
  <c r="RJ31" s="1"/>
  <c r="RR31"/>
  <c r="RS31" s="1"/>
  <c r="RY31"/>
  <c r="RH32"/>
  <c r="RI32"/>
  <c r="RJ32" s="1"/>
  <c r="RR32"/>
  <c r="RS32" s="1"/>
  <c r="RY32"/>
  <c r="RH33"/>
  <c r="RI33"/>
  <c r="RJ33" s="1"/>
  <c r="RR33"/>
  <c r="RS33" s="1"/>
  <c r="RY33"/>
  <c r="RH34"/>
  <c r="RI34"/>
  <c r="RJ34" s="1"/>
  <c r="RR34"/>
  <c r="RS34" s="1"/>
  <c r="RY34"/>
  <c r="RH35"/>
  <c r="RI35"/>
  <c r="RJ35" s="1"/>
  <c r="RR35"/>
  <c r="RS35" s="1"/>
  <c r="RY35"/>
  <c r="RH36"/>
  <c r="RI36"/>
  <c r="RJ36" s="1"/>
  <c r="RR36"/>
  <c r="RS36" s="1"/>
  <c r="RY36"/>
  <c r="RH37"/>
  <c r="RI37"/>
  <c r="RJ37" s="1"/>
  <c r="RR37"/>
  <c r="RS37" s="1"/>
  <c r="RY37"/>
  <c r="RH38"/>
  <c r="RI38"/>
  <c r="RJ38" s="1"/>
  <c r="RR38"/>
  <c r="RS38" s="1"/>
  <c r="RY38"/>
  <c r="RH39"/>
  <c r="RI39"/>
  <c r="RJ39" s="1"/>
  <c r="RR39"/>
  <c r="RS39" s="1"/>
  <c r="RY39"/>
  <c r="RH40"/>
  <c r="RI40"/>
  <c r="RJ40" s="1"/>
  <c r="RR40"/>
  <c r="RS40" s="1"/>
  <c r="RY40"/>
  <c r="RH41"/>
  <c r="RI41"/>
  <c r="RJ41" s="1"/>
  <c r="RR41"/>
  <c r="RS41" s="1"/>
  <c r="RY41"/>
  <c r="RH42"/>
  <c r="RI42"/>
  <c r="RJ42" s="1"/>
  <c r="RR42"/>
  <c r="RS42" s="1"/>
  <c r="RY42"/>
  <c r="RH43"/>
  <c r="RI43"/>
  <c r="RJ43" s="1"/>
  <c r="RR43"/>
  <c r="RS43" s="1"/>
  <c r="RY43"/>
  <c r="RH44"/>
  <c r="RI44"/>
  <c r="RJ44" s="1"/>
  <c r="RR44"/>
  <c r="RS44" s="1"/>
  <c r="RY44"/>
  <c r="RH45"/>
  <c r="RI45"/>
  <c r="RJ45" s="1"/>
  <c r="RR45"/>
  <c r="RS45" s="1"/>
  <c r="RY45"/>
  <c r="RH46"/>
  <c r="RI46"/>
  <c r="RJ46" s="1"/>
  <c r="RR46"/>
  <c r="RS46" s="1"/>
  <c r="RY46"/>
  <c r="RH47"/>
  <c r="RI47"/>
  <c r="RJ47" s="1"/>
  <c r="RR47"/>
  <c r="RS47" s="1"/>
  <c r="RY47"/>
  <c r="RH48"/>
  <c r="RI48"/>
  <c r="RJ48" s="1"/>
  <c r="RR48"/>
  <c r="RS48" s="1"/>
  <c r="RY48"/>
  <c r="RH49"/>
  <c r="RI49"/>
  <c r="RJ49" s="1"/>
  <c r="RR49"/>
  <c r="RS49" s="1"/>
  <c r="RY49"/>
  <c r="RH50"/>
  <c r="RI50"/>
  <c r="RJ50" s="1"/>
  <c r="RR50"/>
  <c r="RS50" s="1"/>
  <c r="RY50"/>
  <c r="RH51"/>
  <c r="RI51"/>
  <c r="RJ51" s="1"/>
  <c r="RR51"/>
  <c r="RS51" s="1"/>
  <c r="RY51"/>
  <c r="RR122"/>
  <c r="RT122" s="1"/>
  <c r="RU122" s="1"/>
  <c r="RV122" s="1"/>
  <c r="RI122"/>
  <c r="RH122"/>
  <c r="U52" l="1"/>
  <c r="BA52"/>
  <c r="BL52"/>
  <c r="BW52"/>
  <c r="DE52"/>
  <c r="DP52"/>
  <c r="EH52"/>
  <c r="ES52"/>
  <c r="FD52"/>
  <c r="FO52"/>
  <c r="GK52"/>
  <c r="O52"/>
  <c r="FZ52"/>
  <c r="HU52"/>
  <c r="IN52"/>
  <c r="IY52"/>
  <c r="JJ52"/>
  <c r="JU52"/>
  <c r="KF52"/>
  <c r="LB52"/>
  <c r="LM52"/>
  <c r="LX52"/>
  <c r="MJ52"/>
  <c r="RZ122"/>
  <c r="AC52"/>
  <c r="AD52" s="1"/>
  <c r="RK58"/>
  <c r="RL58" s="1"/>
  <c r="RM58" s="1"/>
  <c r="RT63"/>
  <c r="RU63" s="1"/>
  <c r="RV63" s="1"/>
  <c r="RT67"/>
  <c r="RU67" s="1"/>
  <c r="RV67" s="1"/>
  <c r="RT59"/>
  <c r="RU59" s="1"/>
  <c r="RV59" s="1"/>
  <c r="RK67"/>
  <c r="RL67" s="1"/>
  <c r="RM67" s="1"/>
  <c r="RK66"/>
  <c r="RL66" s="1"/>
  <c r="RM66" s="1"/>
  <c r="RK59"/>
  <c r="RL59" s="1"/>
  <c r="RM59" s="1"/>
  <c r="RK63"/>
  <c r="RL63" s="1"/>
  <c r="SA63" s="1"/>
  <c r="RK62"/>
  <c r="RL62" s="1"/>
  <c r="RM62" s="1"/>
  <c r="AX52"/>
  <c r="RT69"/>
  <c r="RU69" s="1"/>
  <c r="RV69" s="1"/>
  <c r="RT65"/>
  <c r="RU65" s="1"/>
  <c r="RV65" s="1"/>
  <c r="RT61"/>
  <c r="RU61" s="1"/>
  <c r="RV61" s="1"/>
  <c r="RT57"/>
  <c r="RU57" s="1"/>
  <c r="RV57" s="1"/>
  <c r="EP52"/>
  <c r="RK69"/>
  <c r="RL69" s="1"/>
  <c r="RK68"/>
  <c r="RL68" s="1"/>
  <c r="RM68" s="1"/>
  <c r="RK65"/>
  <c r="RL65" s="1"/>
  <c r="SA65" s="1"/>
  <c r="RK64"/>
  <c r="RL64" s="1"/>
  <c r="RM64" s="1"/>
  <c r="RK61"/>
  <c r="RL61" s="1"/>
  <c r="RM61" s="1"/>
  <c r="RK60"/>
  <c r="RL60" s="1"/>
  <c r="RM60" s="1"/>
  <c r="RK57"/>
  <c r="RL57" s="1"/>
  <c r="RM57" s="1"/>
  <c r="RK56"/>
  <c r="RL56" s="1"/>
  <c r="RM56" s="1"/>
  <c r="RT53"/>
  <c r="RU53" s="1"/>
  <c r="RV53" s="1"/>
  <c r="BT52"/>
  <c r="GV52"/>
  <c r="MQ52" s="1"/>
  <c r="QX52" s="1"/>
  <c r="FL52"/>
  <c r="RT24"/>
  <c r="RU24" s="1"/>
  <c r="RV24" s="1"/>
  <c r="RT21"/>
  <c r="RU21" s="1"/>
  <c r="RV21" s="1"/>
  <c r="RZ66"/>
  <c r="RT66"/>
  <c r="RU66" s="1"/>
  <c r="RZ64"/>
  <c r="RT64"/>
  <c r="RU64" s="1"/>
  <c r="RV64" s="1"/>
  <c r="RZ62"/>
  <c r="RT62"/>
  <c r="RU62" s="1"/>
  <c r="RV62" s="1"/>
  <c r="RZ60"/>
  <c r="RT60"/>
  <c r="RU60" s="1"/>
  <c r="RV60" s="1"/>
  <c r="RZ58"/>
  <c r="RT58"/>
  <c r="RU58" s="1"/>
  <c r="RV58" s="1"/>
  <c r="RZ56"/>
  <c r="RT56"/>
  <c r="RU56" s="1"/>
  <c r="RV56" s="1"/>
  <c r="RK53"/>
  <c r="RL53" s="1"/>
  <c r="SA53" s="1"/>
  <c r="BI52"/>
  <c r="EE52"/>
  <c r="FA52"/>
  <c r="GH52"/>
  <c r="AN52"/>
  <c r="AO52" s="1"/>
  <c r="CR52"/>
  <c r="CS52" s="1"/>
  <c r="CL52"/>
  <c r="CM52" s="1"/>
  <c r="AB52"/>
  <c r="AP52"/>
  <c r="MD52"/>
  <c r="ME52" s="1"/>
  <c r="MF52" s="1"/>
  <c r="MC52"/>
  <c r="CE52"/>
  <c r="DB52"/>
  <c r="DM52"/>
  <c r="DS52"/>
  <c r="FW52"/>
  <c r="GW52"/>
  <c r="MR52" s="1"/>
  <c r="HG52"/>
  <c r="HR52"/>
  <c r="IK52"/>
  <c r="IV52"/>
  <c r="JG52"/>
  <c r="JR52"/>
  <c r="KC52"/>
  <c r="KN52"/>
  <c r="KY52"/>
  <c r="LJ52"/>
  <c r="LU52"/>
  <c r="MO52"/>
  <c r="ND52"/>
  <c r="NE52" s="1"/>
  <c r="NO52"/>
  <c r="NP52" s="1"/>
  <c r="NU52"/>
  <c r="OH52"/>
  <c r="OI52" s="1"/>
  <c r="OS52"/>
  <c r="OT52" s="1"/>
  <c r="PD52"/>
  <c r="PE52" s="1"/>
  <c r="PO52"/>
  <c r="PP52" s="1"/>
  <c r="PZ52"/>
  <c r="QA52" s="1"/>
  <c r="QK52"/>
  <c r="QL52" s="1"/>
  <c r="QQ52"/>
  <c r="RJ52"/>
  <c r="RT52"/>
  <c r="RU52" s="1"/>
  <c r="RV52" s="1"/>
  <c r="RZ52"/>
  <c r="CF52"/>
  <c r="CG52" s="1"/>
  <c r="HH52"/>
  <c r="HI52" s="1"/>
  <c r="HY52"/>
  <c r="KO52"/>
  <c r="KP52" s="1"/>
  <c r="NC52"/>
  <c r="RK52"/>
  <c r="RL52" s="1"/>
  <c r="RV66"/>
  <c r="RM53"/>
  <c r="RV68"/>
  <c r="RZ69"/>
  <c r="SA68"/>
  <c r="RS68"/>
  <c r="RZ67"/>
  <c r="RZ65"/>
  <c r="RZ63"/>
  <c r="RZ61"/>
  <c r="RZ59"/>
  <c r="RZ57"/>
  <c r="RZ53"/>
  <c r="RZ68"/>
  <c r="RT15"/>
  <c r="RU15" s="1"/>
  <c r="RV15" s="1"/>
  <c r="RK29"/>
  <c r="RL29" s="1"/>
  <c r="RT54"/>
  <c r="RU54" s="1"/>
  <c r="RV54" s="1"/>
  <c r="RT13"/>
  <c r="RU13" s="1"/>
  <c r="RV13" s="1"/>
  <c r="RK2"/>
  <c r="RL2" s="1"/>
  <c r="RK33"/>
  <c r="RL33" s="1"/>
  <c r="RZ29"/>
  <c r="RT29"/>
  <c r="RU29" s="1"/>
  <c r="RV29" s="1"/>
  <c r="RK28"/>
  <c r="RL28" s="1"/>
  <c r="RT26"/>
  <c r="RU26" s="1"/>
  <c r="RV26" s="1"/>
  <c r="RT25"/>
  <c r="RU25" s="1"/>
  <c r="RV25" s="1"/>
  <c r="RT22"/>
  <c r="RU22" s="1"/>
  <c r="RV22" s="1"/>
  <c r="RK21"/>
  <c r="RL21" s="1"/>
  <c r="RT20"/>
  <c r="RU20" s="1"/>
  <c r="RV20" s="1"/>
  <c r="RT19"/>
  <c r="RU19" s="1"/>
  <c r="RV19" s="1"/>
  <c r="RK54"/>
  <c r="RL54" s="1"/>
  <c r="RT17"/>
  <c r="RU17" s="1"/>
  <c r="RV17" s="1"/>
  <c r="RT16"/>
  <c r="RU16" s="1"/>
  <c r="RV16" s="1"/>
  <c r="RK31"/>
  <c r="RL31" s="1"/>
  <c r="RZ33"/>
  <c r="RT33"/>
  <c r="RU33" s="1"/>
  <c r="RK32"/>
  <c r="RL32" s="1"/>
  <c r="RZ31"/>
  <c r="RT31"/>
  <c r="RU31" s="1"/>
  <c r="RV31" s="1"/>
  <c r="RK30"/>
  <c r="RL30" s="1"/>
  <c r="RK47"/>
  <c r="RL47" s="1"/>
  <c r="RK41"/>
  <c r="RL41" s="1"/>
  <c r="RT12"/>
  <c r="RU12" s="1"/>
  <c r="RV12" s="1"/>
  <c r="RT10"/>
  <c r="RU10" s="1"/>
  <c r="RV10" s="1"/>
  <c r="RT8"/>
  <c r="RU8" s="1"/>
  <c r="RV8" s="1"/>
  <c r="RT6"/>
  <c r="RU6" s="1"/>
  <c r="RV6" s="1"/>
  <c r="RT4"/>
  <c r="RU4" s="1"/>
  <c r="RV4" s="1"/>
  <c r="RZ47"/>
  <c r="RT47"/>
  <c r="RU47" s="1"/>
  <c r="RV47" s="1"/>
  <c r="RT43"/>
  <c r="RU43" s="1"/>
  <c r="RV43" s="1"/>
  <c r="RK43"/>
  <c r="RL43" s="1"/>
  <c r="RK42"/>
  <c r="RL42" s="1"/>
  <c r="RZ41"/>
  <c r="RT41"/>
  <c r="RU41" s="1"/>
  <c r="RV41" s="1"/>
  <c r="RK37"/>
  <c r="RL37" s="1"/>
  <c r="RT2"/>
  <c r="RU2" s="1"/>
  <c r="RV2" s="1"/>
  <c r="RK51"/>
  <c r="RL51" s="1"/>
  <c r="RZ37"/>
  <c r="RT37"/>
  <c r="RU37" s="1"/>
  <c r="RV37" s="1"/>
  <c r="RZ43"/>
  <c r="RK49"/>
  <c r="RL49" s="1"/>
  <c r="RK45"/>
  <c r="RL45" s="1"/>
  <c r="RK39"/>
  <c r="RL39" s="1"/>
  <c r="RK35"/>
  <c r="RL35" s="1"/>
  <c r="RT55"/>
  <c r="RU55" s="1"/>
  <c r="RV55" s="1"/>
  <c r="RK20"/>
  <c r="RL20" s="1"/>
  <c r="RT18"/>
  <c r="RU18" s="1"/>
  <c r="RV18" s="1"/>
  <c r="RK17"/>
  <c r="RL17" s="1"/>
  <c r="RZ51"/>
  <c r="RT51"/>
  <c r="RU51" s="1"/>
  <c r="RK50"/>
  <c r="RL50" s="1"/>
  <c r="RZ49"/>
  <c r="RT49"/>
  <c r="RU49" s="1"/>
  <c r="RV49" s="1"/>
  <c r="RZ45"/>
  <c r="RT45"/>
  <c r="RU45" s="1"/>
  <c r="RV45" s="1"/>
  <c r="RZ39"/>
  <c r="RT39"/>
  <c r="RU39" s="1"/>
  <c r="RV39" s="1"/>
  <c r="RZ35"/>
  <c r="RT35"/>
  <c r="RU35" s="1"/>
  <c r="RV35" s="1"/>
  <c r="RT27"/>
  <c r="RU27" s="1"/>
  <c r="RV27" s="1"/>
  <c r="RT23"/>
  <c r="RU23" s="1"/>
  <c r="RV23" s="1"/>
  <c r="RT14"/>
  <c r="RU14" s="1"/>
  <c r="RV14" s="1"/>
  <c r="RK13"/>
  <c r="RL13" s="1"/>
  <c r="RT123"/>
  <c r="RU123" s="1"/>
  <c r="RV123" s="1"/>
  <c r="RK12"/>
  <c r="RL12" s="1"/>
  <c r="RT11"/>
  <c r="RU11" s="1"/>
  <c r="RV11" s="1"/>
  <c r="RK10"/>
  <c r="RL10" s="1"/>
  <c r="RT9"/>
  <c r="RU9" s="1"/>
  <c r="RV9" s="1"/>
  <c r="RK8"/>
  <c r="RL8" s="1"/>
  <c r="RT7"/>
  <c r="RU7" s="1"/>
  <c r="RV7" s="1"/>
  <c r="RK6"/>
  <c r="RL6" s="1"/>
  <c r="RT5"/>
  <c r="RU5" s="1"/>
  <c r="RV5" s="1"/>
  <c r="RK4"/>
  <c r="RL4" s="1"/>
  <c r="RT3"/>
  <c r="RU3" s="1"/>
  <c r="RV3" s="1"/>
  <c r="RK15"/>
  <c r="RL15" s="1"/>
  <c r="RK48"/>
  <c r="RL48" s="1"/>
  <c r="RK44"/>
  <c r="RL44" s="1"/>
  <c r="RK40"/>
  <c r="RL40" s="1"/>
  <c r="RK36"/>
  <c r="RL36" s="1"/>
  <c r="RK46"/>
  <c r="RL46" s="1"/>
  <c r="RK38"/>
  <c r="RL38" s="1"/>
  <c r="RK34"/>
  <c r="RL34" s="1"/>
  <c r="RZ50"/>
  <c r="RT50"/>
  <c r="RU50" s="1"/>
  <c r="RV50" s="1"/>
  <c r="RZ48"/>
  <c r="RT48"/>
  <c r="RU48" s="1"/>
  <c r="RV48" s="1"/>
  <c r="RZ46"/>
  <c r="RT46"/>
  <c r="RU46" s="1"/>
  <c r="RV46" s="1"/>
  <c r="RZ44"/>
  <c r="RT44"/>
  <c r="RU44" s="1"/>
  <c r="RV44" s="1"/>
  <c r="RZ42"/>
  <c r="RT42"/>
  <c r="RU42" s="1"/>
  <c r="RZ40"/>
  <c r="RT40"/>
  <c r="RU40" s="1"/>
  <c r="RV40" s="1"/>
  <c r="RZ38"/>
  <c r="RT38"/>
  <c r="RU38" s="1"/>
  <c r="RV38" s="1"/>
  <c r="RZ36"/>
  <c r="RT36"/>
  <c r="RU36" s="1"/>
  <c r="RV36" s="1"/>
  <c r="RZ34"/>
  <c r="RT34"/>
  <c r="RU34" s="1"/>
  <c r="RV34" s="1"/>
  <c r="RZ32"/>
  <c r="RT32"/>
  <c r="RU32" s="1"/>
  <c r="RZ30"/>
  <c r="RT30"/>
  <c r="RU30" s="1"/>
  <c r="RZ28"/>
  <c r="RT28"/>
  <c r="RU28" s="1"/>
  <c r="RV28" s="1"/>
  <c r="RK55"/>
  <c r="RL55" s="1"/>
  <c r="RK19"/>
  <c r="RL19" s="1"/>
  <c r="RK18"/>
  <c r="RL18" s="1"/>
  <c r="RK16"/>
  <c r="RL16" s="1"/>
  <c r="RK14"/>
  <c r="RL14" s="1"/>
  <c r="RK123"/>
  <c r="RL123" s="1"/>
  <c r="RK11"/>
  <c r="RL11" s="1"/>
  <c r="RK9"/>
  <c r="RL9" s="1"/>
  <c r="RK7"/>
  <c r="RL7" s="1"/>
  <c r="RK5"/>
  <c r="RL5" s="1"/>
  <c r="RK3"/>
  <c r="RL3" s="1"/>
  <c r="QG97" i="82"/>
  <c r="QH97" s="1"/>
  <c r="QF97"/>
  <c r="RM27" i="39"/>
  <c r="RM25"/>
  <c r="RM23"/>
  <c r="RV33"/>
  <c r="RJ26"/>
  <c r="RZ26"/>
  <c r="RJ24"/>
  <c r="RZ24"/>
  <c r="RJ22"/>
  <c r="RZ22"/>
  <c r="SA41"/>
  <c r="RM26"/>
  <c r="SA24"/>
  <c r="RM24"/>
  <c r="RM22"/>
  <c r="RJ27"/>
  <c r="RZ27"/>
  <c r="RJ25"/>
  <c r="RZ25"/>
  <c r="RJ23"/>
  <c r="RZ23"/>
  <c r="RZ21"/>
  <c r="RZ55"/>
  <c r="RZ20"/>
  <c r="RZ19"/>
  <c r="RZ54"/>
  <c r="RZ18"/>
  <c r="RZ17"/>
  <c r="RZ16"/>
  <c r="RZ15"/>
  <c r="RZ14"/>
  <c r="RZ13"/>
  <c r="RZ123"/>
  <c r="RZ12"/>
  <c r="RZ11"/>
  <c r="RZ10"/>
  <c r="RZ9"/>
  <c r="RZ8"/>
  <c r="RZ7"/>
  <c r="RZ6"/>
  <c r="RZ5"/>
  <c r="RZ4"/>
  <c r="RZ3"/>
  <c r="RZ2"/>
  <c r="RS122"/>
  <c r="RK122"/>
  <c r="RL122" s="1"/>
  <c r="RJ122"/>
  <c r="SA69" l="1"/>
  <c r="SA57"/>
  <c r="SB57" s="1"/>
  <c r="RM65"/>
  <c r="RM54"/>
  <c r="SA39"/>
  <c r="SA40"/>
  <c r="RM21"/>
  <c r="SA22"/>
  <c r="SB22" s="1"/>
  <c r="SA29"/>
  <c r="SA62"/>
  <c r="SB62" s="1"/>
  <c r="SA35"/>
  <c r="SB35" s="1"/>
  <c r="RV51"/>
  <c r="RM55"/>
  <c r="SA31"/>
  <c r="SB31" s="1"/>
  <c r="SA6"/>
  <c r="SB6" s="1"/>
  <c r="RM10"/>
  <c r="SA26"/>
  <c r="SB26" s="1"/>
  <c r="SA44"/>
  <c r="SB44" s="1"/>
  <c r="SA47"/>
  <c r="SB47" s="1"/>
  <c r="SA2"/>
  <c r="SB2" s="1"/>
  <c r="SA27"/>
  <c r="SA58"/>
  <c r="SA66"/>
  <c r="SB66" s="1"/>
  <c r="SA61"/>
  <c r="RM63"/>
  <c r="SA59"/>
  <c r="SA38"/>
  <c r="RM6"/>
  <c r="SA10"/>
  <c r="SB10" s="1"/>
  <c r="RM17"/>
  <c r="SA3"/>
  <c r="SB3" s="1"/>
  <c r="SA23"/>
  <c r="SB23" s="1"/>
  <c r="SA56"/>
  <c r="SB56" s="1"/>
  <c r="SA60"/>
  <c r="SB60" s="1"/>
  <c r="SA64"/>
  <c r="SA67"/>
  <c r="RM69"/>
  <c r="KQ52"/>
  <c r="QM52"/>
  <c r="PQ52"/>
  <c r="OU52"/>
  <c r="CH52"/>
  <c r="QB52"/>
  <c r="PF52"/>
  <c r="OJ52"/>
  <c r="NQ52"/>
  <c r="RM9"/>
  <c r="RM34"/>
  <c r="RM46"/>
  <c r="RM36"/>
  <c r="RM44"/>
  <c r="RM13"/>
  <c r="SA17"/>
  <c r="SB17" s="1"/>
  <c r="RM35"/>
  <c r="RM45"/>
  <c r="RM37"/>
  <c r="RM43"/>
  <c r="RM47"/>
  <c r="RM32"/>
  <c r="RM33"/>
  <c r="AE52"/>
  <c r="RM5"/>
  <c r="RM123"/>
  <c r="RM3"/>
  <c r="SA7"/>
  <c r="SB7" s="1"/>
  <c r="RM11"/>
  <c r="SA14"/>
  <c r="SB14" s="1"/>
  <c r="RM18"/>
  <c r="SA55"/>
  <c r="RM38"/>
  <c r="RM40"/>
  <c r="RM48"/>
  <c r="RM4"/>
  <c r="RM8"/>
  <c r="RM12"/>
  <c r="RM50"/>
  <c r="RM20"/>
  <c r="RM39"/>
  <c r="RM49"/>
  <c r="RM51"/>
  <c r="RM42"/>
  <c r="RM41"/>
  <c r="RM30"/>
  <c r="RM31"/>
  <c r="SA54"/>
  <c r="SB54" s="1"/>
  <c r="SA21"/>
  <c r="RM28"/>
  <c r="RM2"/>
  <c r="RM29"/>
  <c r="SA46"/>
  <c r="SB46" s="1"/>
  <c r="SA36"/>
  <c r="SA18"/>
  <c r="SA13"/>
  <c r="SB13" s="1"/>
  <c r="SA11"/>
  <c r="SB11" s="1"/>
  <c r="CT52"/>
  <c r="SA52"/>
  <c r="RM52"/>
  <c r="MP52"/>
  <c r="HJ52"/>
  <c r="MK52"/>
  <c r="IA52"/>
  <c r="IB52" s="1"/>
  <c r="IC52" s="1"/>
  <c r="HZ52"/>
  <c r="NV52"/>
  <c r="NW52"/>
  <c r="NX52" s="1"/>
  <c r="NY52" s="1"/>
  <c r="QR52"/>
  <c r="QW52"/>
  <c r="NF52"/>
  <c r="QY52"/>
  <c r="GT52"/>
  <c r="GX52" s="1"/>
  <c r="MS52" s="1"/>
  <c r="DT52"/>
  <c r="GO52"/>
  <c r="DU52"/>
  <c r="DV52" s="1"/>
  <c r="CN52"/>
  <c r="SB68"/>
  <c r="SB69"/>
  <c r="SB58"/>
  <c r="SB64"/>
  <c r="SB59"/>
  <c r="SB61"/>
  <c r="SB63"/>
  <c r="SB65"/>
  <c r="SB53"/>
  <c r="SA4"/>
  <c r="SA8"/>
  <c r="SB8" s="1"/>
  <c r="SA12"/>
  <c r="SA20"/>
  <c r="SA33"/>
  <c r="SB33" s="1"/>
  <c r="SA43"/>
  <c r="SA45"/>
  <c r="SA50"/>
  <c r="SB50" s="1"/>
  <c r="SA51"/>
  <c r="SA25"/>
  <c r="SA16"/>
  <c r="SB16" s="1"/>
  <c r="SA19"/>
  <c r="SA30"/>
  <c r="SB30" s="1"/>
  <c r="SA15"/>
  <c r="SB15" s="1"/>
  <c r="SA28"/>
  <c r="SB28" s="1"/>
  <c r="SA32"/>
  <c r="SA34"/>
  <c r="RM19"/>
  <c r="RV32"/>
  <c r="RM14"/>
  <c r="SA48"/>
  <c r="SA42"/>
  <c r="SB42" s="1"/>
  <c r="SA37"/>
  <c r="SB37" s="1"/>
  <c r="RM16"/>
  <c r="RV30"/>
  <c r="RV42"/>
  <c r="RM7"/>
  <c r="SA49"/>
  <c r="SA5"/>
  <c r="SB5" s="1"/>
  <c r="SA9"/>
  <c r="SB9" s="1"/>
  <c r="SA123"/>
  <c r="SB123" s="1"/>
  <c r="RM15"/>
  <c r="QI97" i="82"/>
  <c r="SB18" i="39"/>
  <c r="SB24"/>
  <c r="SB29"/>
  <c r="SB39"/>
  <c r="SB41"/>
  <c r="SB51"/>
  <c r="SA122"/>
  <c r="RM122"/>
  <c r="SB45" l="1"/>
  <c r="SB4"/>
  <c r="SB27"/>
  <c r="SB20"/>
  <c r="SB40"/>
  <c r="SB38"/>
  <c r="SB12"/>
  <c r="SB55"/>
  <c r="SB67"/>
  <c r="SB36"/>
  <c r="SB21"/>
  <c r="SB19"/>
  <c r="SB43"/>
  <c r="SB25"/>
  <c r="SB48"/>
  <c r="SB34"/>
  <c r="SB32"/>
  <c r="CU52"/>
  <c r="CV52"/>
  <c r="GP52"/>
  <c r="GU52"/>
  <c r="GY52" s="1"/>
  <c r="DW52"/>
  <c r="QT52"/>
  <c r="QS52"/>
  <c r="SB52"/>
  <c r="CP52"/>
  <c r="CO52"/>
  <c r="QZ52"/>
  <c r="MT52"/>
  <c r="ML52"/>
  <c r="MM52"/>
  <c r="SB49"/>
  <c r="SB122"/>
  <c r="GR52" l="1"/>
  <c r="GQ52"/>
  <c r="RA52"/>
  <c r="GZ52"/>
  <c r="MU52"/>
  <c r="HA52"/>
  <c r="MV52" l="1"/>
  <c r="MW52"/>
  <c r="RB52"/>
  <c r="RD52" l="1"/>
  <c r="RC52"/>
  <c r="OQ2" i="82" l="1"/>
  <c r="OV2"/>
  <c r="OQ3"/>
  <c r="OV3"/>
  <c r="OQ4"/>
  <c r="OV4"/>
  <c r="OQ5"/>
  <c r="OV5"/>
  <c r="OQ6"/>
  <c r="OV6"/>
  <c r="OQ7"/>
  <c r="OV7"/>
  <c r="OQ8"/>
  <c r="OV8"/>
  <c r="OQ9"/>
  <c r="OV9"/>
  <c r="OQ10"/>
  <c r="OV10"/>
  <c r="OQ11"/>
  <c r="OV11"/>
  <c r="OQ12"/>
  <c r="OV12"/>
  <c r="OQ13"/>
  <c r="OV13"/>
  <c r="OQ14"/>
  <c r="OV14"/>
  <c r="OQ15"/>
  <c r="OV15"/>
  <c r="OQ16"/>
  <c r="OV16"/>
  <c r="OQ17"/>
  <c r="OV17"/>
  <c r="OQ18"/>
  <c r="OV18"/>
  <c r="OQ19"/>
  <c r="OV19"/>
  <c r="OQ20"/>
  <c r="OV20"/>
  <c r="OQ21"/>
  <c r="OV21"/>
  <c r="OQ22"/>
  <c r="OV22"/>
  <c r="OQ23"/>
  <c r="OV23"/>
  <c r="OQ24"/>
  <c r="OV24"/>
  <c r="OQ25"/>
  <c r="OV25"/>
  <c r="OQ26"/>
  <c r="OV26"/>
  <c r="OQ27"/>
  <c r="OV27"/>
  <c r="OQ28"/>
  <c r="OV28"/>
  <c r="OQ29"/>
  <c r="OV29"/>
  <c r="OQ30"/>
  <c r="OV30"/>
  <c r="OQ31"/>
  <c r="OV31"/>
  <c r="OQ32"/>
  <c r="OV32"/>
  <c r="OQ33"/>
  <c r="OV33"/>
  <c r="OQ34"/>
  <c r="OV34"/>
  <c r="OQ35"/>
  <c r="OV35"/>
  <c r="OQ36"/>
  <c r="OV36"/>
  <c r="OQ38"/>
  <c r="OV38"/>
  <c r="OQ39"/>
  <c r="OV39"/>
  <c r="OQ40"/>
  <c r="OV40"/>
  <c r="OQ41"/>
  <c r="OV41"/>
  <c r="OQ42"/>
  <c r="OV42"/>
  <c r="OQ43"/>
  <c r="OV43"/>
  <c r="OQ44"/>
  <c r="OV44"/>
  <c r="OQ45"/>
  <c r="OV45"/>
  <c r="OQ46"/>
  <c r="OV46"/>
  <c r="OQ47"/>
  <c r="OV47"/>
  <c r="OQ48"/>
  <c r="OV48"/>
  <c r="OQ49"/>
  <c r="OV49"/>
  <c r="OQ98"/>
  <c r="OV98"/>
  <c r="OQ50"/>
  <c r="OR50" s="1"/>
  <c r="OV50"/>
  <c r="OW50" s="1"/>
  <c r="OQ51"/>
  <c r="OR51" s="1"/>
  <c r="OV51"/>
  <c r="OW51" s="1"/>
  <c r="OQ52"/>
  <c r="OR52" s="1"/>
  <c r="OV52"/>
  <c r="OW52" s="1"/>
  <c r="OY52"/>
  <c r="OQ53"/>
  <c r="OR53" s="1"/>
  <c r="OV53"/>
  <c r="OW53" s="1"/>
  <c r="OY53"/>
  <c r="OQ54"/>
  <c r="OR54" s="1"/>
  <c r="OV54"/>
  <c r="OW54" s="1"/>
  <c r="OQ55"/>
  <c r="OR55" s="1"/>
  <c r="OV55"/>
  <c r="OW55" s="1"/>
  <c r="OQ56"/>
  <c r="OR56" s="1"/>
  <c r="OV56"/>
  <c r="OW56" s="1"/>
  <c r="OY56"/>
  <c r="OQ57"/>
  <c r="OR57" s="1"/>
  <c r="OV57"/>
  <c r="OW57" s="1"/>
  <c r="OY57"/>
  <c r="OQ58"/>
  <c r="OR58" s="1"/>
  <c r="OV58"/>
  <c r="OW58" s="1"/>
  <c r="OY58"/>
  <c r="OQ59"/>
  <c r="OR59" s="1"/>
  <c r="OV59"/>
  <c r="OW59" s="1"/>
  <c r="OY59"/>
  <c r="OQ60"/>
  <c r="OR60" s="1"/>
  <c r="OV60"/>
  <c r="OW60" s="1"/>
  <c r="OQ61"/>
  <c r="OR61" s="1"/>
  <c r="OV61"/>
  <c r="OW61" s="1"/>
  <c r="OQ62"/>
  <c r="OR62" s="1"/>
  <c r="OV62"/>
  <c r="OW62" s="1"/>
  <c r="OQ63"/>
  <c r="OR63" s="1"/>
  <c r="OV63"/>
  <c r="OW63" s="1"/>
  <c r="OQ64"/>
  <c r="OR64" s="1"/>
  <c r="OV64"/>
  <c r="OW64" s="1"/>
  <c r="OQ65"/>
  <c r="OR65" s="1"/>
  <c r="OV65"/>
  <c r="OW65" s="1"/>
  <c r="OQ66"/>
  <c r="OR66" s="1"/>
  <c r="OV66"/>
  <c r="OW66" s="1"/>
  <c r="OQ67"/>
  <c r="OR67" s="1"/>
  <c r="OV67"/>
  <c r="OW67" s="1"/>
  <c r="OQ68"/>
  <c r="OR68" s="1"/>
  <c r="OV68"/>
  <c r="OW68" s="1"/>
  <c r="OV97"/>
  <c r="OQ97"/>
  <c r="OJ96"/>
  <c r="OL96" s="1"/>
  <c r="OM96" s="1"/>
  <c r="ON96" s="1"/>
  <c r="OI96"/>
  <c r="OJ94"/>
  <c r="OL94" s="1"/>
  <c r="OM94" s="1"/>
  <c r="ON94" s="1"/>
  <c r="OI94"/>
  <c r="OJ93"/>
  <c r="OL93" s="1"/>
  <c r="OM93" s="1"/>
  <c r="ON93" s="1"/>
  <c r="OI93"/>
  <c r="OJ98"/>
  <c r="OL98" s="1"/>
  <c r="OM98" s="1"/>
  <c r="ON98" s="1"/>
  <c r="OI98"/>
  <c r="OJ49"/>
  <c r="OL49" s="1"/>
  <c r="OM49" s="1"/>
  <c r="ON49" s="1"/>
  <c r="OI49"/>
  <c r="OJ48"/>
  <c r="OL48" s="1"/>
  <c r="OM48" s="1"/>
  <c r="ON48" s="1"/>
  <c r="OI48"/>
  <c r="OJ47"/>
  <c r="OL47" s="1"/>
  <c r="OM47" s="1"/>
  <c r="ON47" s="1"/>
  <c r="OI47"/>
  <c r="OJ46"/>
  <c r="OL46" s="1"/>
  <c r="OM46" s="1"/>
  <c r="ON46" s="1"/>
  <c r="OI46"/>
  <c r="OJ45"/>
  <c r="OL45" s="1"/>
  <c r="OM45" s="1"/>
  <c r="ON45" s="1"/>
  <c r="OI45"/>
  <c r="OJ44"/>
  <c r="OL44" s="1"/>
  <c r="OM44" s="1"/>
  <c r="ON44" s="1"/>
  <c r="OI44"/>
  <c r="OJ43"/>
  <c r="OL43" s="1"/>
  <c r="OM43" s="1"/>
  <c r="ON43" s="1"/>
  <c r="OI43"/>
  <c r="OJ42"/>
  <c r="OL42" s="1"/>
  <c r="OM42" s="1"/>
  <c r="ON42" s="1"/>
  <c r="OI42"/>
  <c r="OJ41"/>
  <c r="OL41" s="1"/>
  <c r="OM41" s="1"/>
  <c r="ON41" s="1"/>
  <c r="OI41"/>
  <c r="OJ40"/>
  <c r="OL40" s="1"/>
  <c r="OM40" s="1"/>
  <c r="ON40" s="1"/>
  <c r="OI40"/>
  <c r="OJ39"/>
  <c r="OL39" s="1"/>
  <c r="OM39" s="1"/>
  <c r="ON39" s="1"/>
  <c r="OI39"/>
  <c r="OJ38"/>
  <c r="OL38" s="1"/>
  <c r="OM38" s="1"/>
  <c r="ON38" s="1"/>
  <c r="OI38"/>
  <c r="OJ36"/>
  <c r="OL36" s="1"/>
  <c r="OM36" s="1"/>
  <c r="OI36"/>
  <c r="OJ35"/>
  <c r="OL35" s="1"/>
  <c r="OM35" s="1"/>
  <c r="OI35"/>
  <c r="OJ34"/>
  <c r="OL34" s="1"/>
  <c r="OM34" s="1"/>
  <c r="OI34"/>
  <c r="OJ33"/>
  <c r="OL33" s="1"/>
  <c r="OM33" s="1"/>
  <c r="OI33"/>
  <c r="OJ32"/>
  <c r="OL32" s="1"/>
  <c r="OM32" s="1"/>
  <c r="OI32"/>
  <c r="OJ31"/>
  <c r="OL31" s="1"/>
  <c r="OM31" s="1"/>
  <c r="OI31"/>
  <c r="OJ30"/>
  <c r="OL30" s="1"/>
  <c r="OM30" s="1"/>
  <c r="OI30"/>
  <c r="OJ29"/>
  <c r="OL29" s="1"/>
  <c r="OM29" s="1"/>
  <c r="OI29"/>
  <c r="OJ28"/>
  <c r="OL28" s="1"/>
  <c r="OM28" s="1"/>
  <c r="OI28"/>
  <c r="OJ27"/>
  <c r="OL27" s="1"/>
  <c r="OM27" s="1"/>
  <c r="OI27"/>
  <c r="OJ26"/>
  <c r="OL26" s="1"/>
  <c r="OM26" s="1"/>
  <c r="OI26"/>
  <c r="OJ25"/>
  <c r="OL25" s="1"/>
  <c r="OM25" s="1"/>
  <c r="OI25"/>
  <c r="OJ24"/>
  <c r="OL24" s="1"/>
  <c r="OM24" s="1"/>
  <c r="OI24"/>
  <c r="OJ23"/>
  <c r="OL23" s="1"/>
  <c r="OM23" s="1"/>
  <c r="OI23"/>
  <c r="OJ22"/>
  <c r="OL22" s="1"/>
  <c r="OM22" s="1"/>
  <c r="OI22"/>
  <c r="OJ21"/>
  <c r="OL21" s="1"/>
  <c r="OM21" s="1"/>
  <c r="OI21"/>
  <c r="OJ20"/>
  <c r="OL20" s="1"/>
  <c r="OM20" s="1"/>
  <c r="OI20"/>
  <c r="OJ19"/>
  <c r="OL19" s="1"/>
  <c r="OM19" s="1"/>
  <c r="OI19"/>
  <c r="OJ18"/>
  <c r="OL18" s="1"/>
  <c r="OM18" s="1"/>
  <c r="OI18"/>
  <c r="OJ17"/>
  <c r="OL17" s="1"/>
  <c r="OM17" s="1"/>
  <c r="OI17"/>
  <c r="OJ16"/>
  <c r="OL16" s="1"/>
  <c r="OM16" s="1"/>
  <c r="OI16"/>
  <c r="OJ15"/>
  <c r="OL15" s="1"/>
  <c r="OM15" s="1"/>
  <c r="OI15"/>
  <c r="OJ14"/>
  <c r="OL14" s="1"/>
  <c r="OM14" s="1"/>
  <c r="OI14"/>
  <c r="OJ13"/>
  <c r="OL13" s="1"/>
  <c r="OM13" s="1"/>
  <c r="OI13"/>
  <c r="OJ12"/>
  <c r="OL12" s="1"/>
  <c r="OM12" s="1"/>
  <c r="OI12"/>
  <c r="OJ11"/>
  <c r="OL11" s="1"/>
  <c r="OM11" s="1"/>
  <c r="OI11"/>
  <c r="OJ10"/>
  <c r="OL10" s="1"/>
  <c r="OM10" s="1"/>
  <c r="OI10"/>
  <c r="OJ9"/>
  <c r="OL9" s="1"/>
  <c r="OM9" s="1"/>
  <c r="OI9"/>
  <c r="OJ8"/>
  <c r="OL8" s="1"/>
  <c r="OM8" s="1"/>
  <c r="OI8"/>
  <c r="OJ7"/>
  <c r="OL7" s="1"/>
  <c r="OM7" s="1"/>
  <c r="OI7"/>
  <c r="OJ6"/>
  <c r="OL6" s="1"/>
  <c r="OM6" s="1"/>
  <c r="OI6"/>
  <c r="OJ5"/>
  <c r="OL5" s="1"/>
  <c r="OM5" s="1"/>
  <c r="OI5"/>
  <c r="OJ4"/>
  <c r="OL4" s="1"/>
  <c r="OM4" s="1"/>
  <c r="OI4"/>
  <c r="OJ3"/>
  <c r="OL3" s="1"/>
  <c r="OM3" s="1"/>
  <c r="OI3"/>
  <c r="OJ2"/>
  <c r="OL2" s="1"/>
  <c r="OM2" s="1"/>
  <c r="OI2"/>
  <c r="OJ97"/>
  <c r="OL97" s="1"/>
  <c r="OM97" s="1"/>
  <c r="OI97"/>
  <c r="PU96"/>
  <c r="PW96" s="1"/>
  <c r="PX96" s="1"/>
  <c r="PY96" s="1"/>
  <c r="PJ96"/>
  <c r="PL96" s="1"/>
  <c r="PM96" s="1"/>
  <c r="PN96" s="1"/>
  <c r="PI96"/>
  <c r="PJ94"/>
  <c r="PL94" s="1"/>
  <c r="PM94" s="1"/>
  <c r="PN94" s="1"/>
  <c r="PI94"/>
  <c r="PJ93"/>
  <c r="PL93" s="1"/>
  <c r="PM93" s="1"/>
  <c r="PN93" s="1"/>
  <c r="PI93"/>
  <c r="PU68"/>
  <c r="PT68"/>
  <c r="PU67"/>
  <c r="PT67"/>
  <c r="PU66"/>
  <c r="PT66"/>
  <c r="PU65"/>
  <c r="PT65"/>
  <c r="PU64"/>
  <c r="PT64"/>
  <c r="PU63"/>
  <c r="PT63"/>
  <c r="PU62"/>
  <c r="PT62"/>
  <c r="PU61"/>
  <c r="PT61"/>
  <c r="PU60"/>
  <c r="PT60"/>
  <c r="PU59"/>
  <c r="PT59"/>
  <c r="PU58"/>
  <c r="PU57"/>
  <c r="PU56"/>
  <c r="PU55"/>
  <c r="PU54"/>
  <c r="PU53"/>
  <c r="PU52"/>
  <c r="PU51"/>
  <c r="PU50"/>
  <c r="PU98"/>
  <c r="PJ98"/>
  <c r="PL98" s="1"/>
  <c r="PI98"/>
  <c r="PU49"/>
  <c r="PJ49"/>
  <c r="PL49" s="1"/>
  <c r="PI49"/>
  <c r="PU48"/>
  <c r="PJ48"/>
  <c r="PL48" s="1"/>
  <c r="PI48"/>
  <c r="PU47"/>
  <c r="PJ47"/>
  <c r="PL47" s="1"/>
  <c r="PI47"/>
  <c r="PU46"/>
  <c r="PJ46"/>
  <c r="PL46" s="1"/>
  <c r="PI46"/>
  <c r="PU45"/>
  <c r="PJ45"/>
  <c r="PL45" s="1"/>
  <c r="PI45"/>
  <c r="PU44"/>
  <c r="PJ44"/>
  <c r="PL44" s="1"/>
  <c r="PI44"/>
  <c r="PU43"/>
  <c r="PJ43"/>
  <c r="PL43" s="1"/>
  <c r="PI43"/>
  <c r="PU42"/>
  <c r="PJ42"/>
  <c r="PL42" s="1"/>
  <c r="PI42"/>
  <c r="PU41"/>
  <c r="PJ41"/>
  <c r="PL41" s="1"/>
  <c r="PI41"/>
  <c r="PU40"/>
  <c r="PJ40"/>
  <c r="PL40" s="1"/>
  <c r="PI40"/>
  <c r="PU39"/>
  <c r="PJ39"/>
  <c r="PL39" s="1"/>
  <c r="PI39"/>
  <c r="PU38"/>
  <c r="PJ38"/>
  <c r="PL38" s="1"/>
  <c r="PI38"/>
  <c r="PU36"/>
  <c r="PJ36"/>
  <c r="PL36" s="1"/>
  <c r="PI36"/>
  <c r="PU35"/>
  <c r="PJ35"/>
  <c r="PL35" s="1"/>
  <c r="PI35"/>
  <c r="PU34"/>
  <c r="PJ34"/>
  <c r="PL34" s="1"/>
  <c r="PI34"/>
  <c r="PU33"/>
  <c r="PJ33"/>
  <c r="PL33" s="1"/>
  <c r="PI33"/>
  <c r="PU32"/>
  <c r="PJ32"/>
  <c r="PL32" s="1"/>
  <c r="PI32"/>
  <c r="PU31"/>
  <c r="PJ31"/>
  <c r="PL31" s="1"/>
  <c r="PI31"/>
  <c r="PU30"/>
  <c r="PJ30"/>
  <c r="PL30" s="1"/>
  <c r="PI30"/>
  <c r="PU29"/>
  <c r="PJ29"/>
  <c r="PL29" s="1"/>
  <c r="PI29"/>
  <c r="PU28"/>
  <c r="PJ28"/>
  <c r="PL28" s="1"/>
  <c r="PI28"/>
  <c r="PU27"/>
  <c r="PJ27"/>
  <c r="PL27" s="1"/>
  <c r="PI27"/>
  <c r="PU26"/>
  <c r="PJ26"/>
  <c r="PL26" s="1"/>
  <c r="PI26"/>
  <c r="PU25"/>
  <c r="PJ25"/>
  <c r="PL25" s="1"/>
  <c r="PI25"/>
  <c r="PU24"/>
  <c r="PJ24"/>
  <c r="PL24" s="1"/>
  <c r="PI24"/>
  <c r="PU23"/>
  <c r="PJ23"/>
  <c r="PL23" s="1"/>
  <c r="PI23"/>
  <c r="PU22"/>
  <c r="PJ22"/>
  <c r="PL22" s="1"/>
  <c r="PI22"/>
  <c r="PU21"/>
  <c r="PJ21"/>
  <c r="PL21" s="1"/>
  <c r="PI21"/>
  <c r="PU20"/>
  <c r="PJ20"/>
  <c r="PL20" s="1"/>
  <c r="PI20"/>
  <c r="PU19"/>
  <c r="PJ19"/>
  <c r="PL19" s="1"/>
  <c r="PI19"/>
  <c r="PU18"/>
  <c r="PJ18"/>
  <c r="PL18" s="1"/>
  <c r="PI18"/>
  <c r="PU17"/>
  <c r="PJ17"/>
  <c r="PL17" s="1"/>
  <c r="PI17"/>
  <c r="PU16"/>
  <c r="PJ16"/>
  <c r="PL16" s="1"/>
  <c r="PI16"/>
  <c r="PU15"/>
  <c r="PJ15"/>
  <c r="PL15" s="1"/>
  <c r="PI15"/>
  <c r="PU14"/>
  <c r="PJ14"/>
  <c r="PL14" s="1"/>
  <c r="PI14"/>
  <c r="PU13"/>
  <c r="PJ13"/>
  <c r="PL13" s="1"/>
  <c r="PI13"/>
  <c r="PU12"/>
  <c r="PJ12"/>
  <c r="PL12" s="1"/>
  <c r="PI12"/>
  <c r="PU11"/>
  <c r="PJ11"/>
  <c r="PL11" s="1"/>
  <c r="PI11"/>
  <c r="PU10"/>
  <c r="PJ10"/>
  <c r="PL10" s="1"/>
  <c r="PI10"/>
  <c r="PU9"/>
  <c r="PJ9"/>
  <c r="PL9" s="1"/>
  <c r="PI9"/>
  <c r="PU8"/>
  <c r="PJ8"/>
  <c r="PL8" s="1"/>
  <c r="PI8"/>
  <c r="PU7"/>
  <c r="PJ7"/>
  <c r="PL7" s="1"/>
  <c r="PI7"/>
  <c r="PU6"/>
  <c r="PJ6"/>
  <c r="PL6" s="1"/>
  <c r="PI6"/>
  <c r="PU5"/>
  <c r="PJ5"/>
  <c r="PL5" s="1"/>
  <c r="PI5"/>
  <c r="PU4"/>
  <c r="PJ4"/>
  <c r="PL4" s="1"/>
  <c r="PI4"/>
  <c r="PU3"/>
  <c r="PJ3"/>
  <c r="PL3" s="1"/>
  <c r="PI3"/>
  <c r="PU2"/>
  <c r="PJ2"/>
  <c r="PL2" s="1"/>
  <c r="PI2"/>
  <c r="PU97"/>
  <c r="PJ97"/>
  <c r="PI97"/>
  <c r="OV96"/>
  <c r="OQ96"/>
  <c r="NY96"/>
  <c r="OA96" s="1"/>
  <c r="OB96" s="1"/>
  <c r="OC96" s="1"/>
  <c r="NX96"/>
  <c r="NN96"/>
  <c r="NP96" s="1"/>
  <c r="NQ96" s="1"/>
  <c r="NR96" s="1"/>
  <c r="NM96"/>
  <c r="NC96"/>
  <c r="NE96" s="1"/>
  <c r="NF96" s="1"/>
  <c r="NG96" s="1"/>
  <c r="NB96"/>
  <c r="MR96"/>
  <c r="MT96" s="1"/>
  <c r="MU96" s="1"/>
  <c r="MV96" s="1"/>
  <c r="MQ96"/>
  <c r="MG96"/>
  <c r="MH96" s="1"/>
  <c r="MF96"/>
  <c r="LS96"/>
  <c r="LN96"/>
  <c r="KY96"/>
  <c r="LA96" s="1"/>
  <c r="LB96" s="1"/>
  <c r="LC96" s="1"/>
  <c r="KX96"/>
  <c r="KN96"/>
  <c r="LG96" s="1"/>
  <c r="KM96"/>
  <c r="LF96" s="1"/>
  <c r="KC96"/>
  <c r="KE96" s="1"/>
  <c r="KF96" s="1"/>
  <c r="KG96" s="1"/>
  <c r="KB96"/>
  <c r="JR96"/>
  <c r="JT96" s="1"/>
  <c r="JU96" s="1"/>
  <c r="JV96" s="1"/>
  <c r="JQ96"/>
  <c r="JG96"/>
  <c r="JI96" s="1"/>
  <c r="JJ96" s="1"/>
  <c r="JK96" s="1"/>
  <c r="JF96"/>
  <c r="IV96"/>
  <c r="IX96" s="1"/>
  <c r="IY96" s="1"/>
  <c r="IZ96" s="1"/>
  <c r="IU96"/>
  <c r="IK96"/>
  <c r="IM96" s="1"/>
  <c r="IN96" s="1"/>
  <c r="IO96" s="1"/>
  <c r="IJ96"/>
  <c r="HR96"/>
  <c r="HT96" s="1"/>
  <c r="HU96" s="1"/>
  <c r="HV96" s="1"/>
  <c r="HQ96"/>
  <c r="HY96" s="1"/>
  <c r="HG96"/>
  <c r="GS96"/>
  <c r="GN96"/>
  <c r="GG96"/>
  <c r="GI96" s="1"/>
  <c r="GJ96" s="1"/>
  <c r="GK96" s="1"/>
  <c r="FV96"/>
  <c r="FX96" s="1"/>
  <c r="FY96" s="1"/>
  <c r="FZ96" s="1"/>
  <c r="FK96"/>
  <c r="FM96" s="1"/>
  <c r="FN96" s="1"/>
  <c r="FO96" s="1"/>
  <c r="FJ96"/>
  <c r="EZ96"/>
  <c r="FB96" s="1"/>
  <c r="FC96" s="1"/>
  <c r="FD96" s="1"/>
  <c r="EY96"/>
  <c r="EO96"/>
  <c r="EQ96" s="1"/>
  <c r="ER96" s="1"/>
  <c r="ES96" s="1"/>
  <c r="EN96"/>
  <c r="ED96"/>
  <c r="EF96" s="1"/>
  <c r="EG96" s="1"/>
  <c r="EH96" s="1"/>
  <c r="EC96"/>
  <c r="DL96"/>
  <c r="DN96" s="1"/>
  <c r="DO96" s="1"/>
  <c r="DP96" s="1"/>
  <c r="DK96"/>
  <c r="DA96"/>
  <c r="DC96" s="1"/>
  <c r="DD96" s="1"/>
  <c r="DE96" s="1"/>
  <c r="CZ96"/>
  <c r="CQ96"/>
  <c r="CK96"/>
  <c r="CD96"/>
  <c r="BS96"/>
  <c r="BU96" s="1"/>
  <c r="BV96" s="1"/>
  <c r="BW96" s="1"/>
  <c r="BR96"/>
  <c r="BH96"/>
  <c r="BJ96" s="1"/>
  <c r="BK96" s="1"/>
  <c r="BL96" s="1"/>
  <c r="BG96"/>
  <c r="AW96"/>
  <c r="AY96" s="1"/>
  <c r="AZ96" s="1"/>
  <c r="BA96" s="1"/>
  <c r="AV96"/>
  <c r="AL96"/>
  <c r="AN96" s="1"/>
  <c r="AO96" s="1"/>
  <c r="AK96"/>
  <c r="AA96"/>
  <c r="AC96" s="1"/>
  <c r="AD96" s="1"/>
  <c r="AE96" s="1"/>
  <c r="Z96"/>
  <c r="S96"/>
  <c r="T96" s="1"/>
  <c r="U96" s="1"/>
  <c r="R96"/>
  <c r="M96"/>
  <c r="N96" s="1"/>
  <c r="O96" s="1"/>
  <c r="L96"/>
  <c r="KB95"/>
  <c r="KD95" s="1"/>
  <c r="KE95" s="1"/>
  <c r="KF95" s="1"/>
  <c r="KA95"/>
  <c r="JQ95"/>
  <c r="JS95" s="1"/>
  <c r="JT95" s="1"/>
  <c r="JU95" s="1"/>
  <c r="JP95"/>
  <c r="JF95"/>
  <c r="JH95" s="1"/>
  <c r="JI95" s="1"/>
  <c r="JJ95" s="1"/>
  <c r="JE95"/>
  <c r="IU95"/>
  <c r="IW95" s="1"/>
  <c r="IX95" s="1"/>
  <c r="IY95" s="1"/>
  <c r="IT95"/>
  <c r="IJ95"/>
  <c r="IL95" s="1"/>
  <c r="IM95" s="1"/>
  <c r="IN95" s="1"/>
  <c r="II95"/>
  <c r="HQ95"/>
  <c r="HS95" s="1"/>
  <c r="HT95" s="1"/>
  <c r="HU95" s="1"/>
  <c r="HP95"/>
  <c r="HX95" s="1"/>
  <c r="HF95"/>
  <c r="HY95" s="1"/>
  <c r="GS95"/>
  <c r="GN95"/>
  <c r="GG95"/>
  <c r="GI95" s="1"/>
  <c r="GJ95" s="1"/>
  <c r="GK95" s="1"/>
  <c r="FV95"/>
  <c r="FX95" s="1"/>
  <c r="FY95" s="1"/>
  <c r="FZ95" s="1"/>
  <c r="FK95"/>
  <c r="FM95" s="1"/>
  <c r="FN95" s="1"/>
  <c r="FO95" s="1"/>
  <c r="FJ95"/>
  <c r="EZ95"/>
  <c r="FB95" s="1"/>
  <c r="FC95" s="1"/>
  <c r="FD95" s="1"/>
  <c r="EY95"/>
  <c r="EO95"/>
  <c r="EQ95" s="1"/>
  <c r="ER95" s="1"/>
  <c r="ES95" s="1"/>
  <c r="EN95"/>
  <c r="ED95"/>
  <c r="EF95" s="1"/>
  <c r="EG95" s="1"/>
  <c r="EH95" s="1"/>
  <c r="EC95"/>
  <c r="DL95"/>
  <c r="DN95" s="1"/>
  <c r="DO95" s="1"/>
  <c r="DP95" s="1"/>
  <c r="DK95"/>
  <c r="DA95"/>
  <c r="DC95" s="1"/>
  <c r="DD95" s="1"/>
  <c r="DE95" s="1"/>
  <c r="CZ95"/>
  <c r="CQ95"/>
  <c r="GW95" s="1"/>
  <c r="CK95"/>
  <c r="GV95" s="1"/>
  <c r="CD95"/>
  <c r="CF95" s="1"/>
  <c r="CG95" s="1"/>
  <c r="CH95" s="1"/>
  <c r="BS95"/>
  <c r="BT95" s="1"/>
  <c r="BR95"/>
  <c r="BH95"/>
  <c r="BI95" s="1"/>
  <c r="BG95"/>
  <c r="AW95"/>
  <c r="AX95" s="1"/>
  <c r="AV95"/>
  <c r="AL95"/>
  <c r="AN95" s="1"/>
  <c r="AO95" s="1"/>
  <c r="AK95"/>
  <c r="AA95"/>
  <c r="AB95" s="1"/>
  <c r="Z95"/>
  <c r="S95"/>
  <c r="T95" s="1"/>
  <c r="U95" s="1"/>
  <c r="R95"/>
  <c r="M95"/>
  <c r="N95" s="1"/>
  <c r="O95" s="1"/>
  <c r="L95"/>
  <c r="NY94"/>
  <c r="NZ94" s="1"/>
  <c r="NX94"/>
  <c r="NN94"/>
  <c r="NO94" s="1"/>
  <c r="NM94"/>
  <c r="NC94"/>
  <c r="ND94" s="1"/>
  <c r="NB94"/>
  <c r="MR94"/>
  <c r="MS94" s="1"/>
  <c r="MQ94"/>
  <c r="MG94"/>
  <c r="MH94" s="1"/>
  <c r="MF94"/>
  <c r="LS94"/>
  <c r="LN94"/>
  <c r="KY94"/>
  <c r="LA94" s="1"/>
  <c r="LB94" s="1"/>
  <c r="LC94" s="1"/>
  <c r="KX94"/>
  <c r="KN94"/>
  <c r="KO94" s="1"/>
  <c r="KM94"/>
  <c r="KC94"/>
  <c r="KE94" s="1"/>
  <c r="KF94" s="1"/>
  <c r="KG94" s="1"/>
  <c r="KB94"/>
  <c r="JR94"/>
  <c r="JT94" s="1"/>
  <c r="JU94" s="1"/>
  <c r="JV94" s="1"/>
  <c r="JQ94"/>
  <c r="JG94"/>
  <c r="JI94" s="1"/>
  <c r="JJ94" s="1"/>
  <c r="JK94" s="1"/>
  <c r="JF94"/>
  <c r="IV94"/>
  <c r="IX94" s="1"/>
  <c r="IY94" s="1"/>
  <c r="IZ94" s="1"/>
  <c r="IU94"/>
  <c r="IK94"/>
  <c r="IM94" s="1"/>
  <c r="IN94" s="1"/>
  <c r="IO94" s="1"/>
  <c r="IJ94"/>
  <c r="HR94"/>
  <c r="HT94" s="1"/>
  <c r="HU94" s="1"/>
  <c r="HV94" s="1"/>
  <c r="HQ94"/>
  <c r="HY94" s="1"/>
  <c r="HG94"/>
  <c r="GS94"/>
  <c r="GN94"/>
  <c r="GG94"/>
  <c r="GH94" s="1"/>
  <c r="FV94"/>
  <c r="FX94" s="1"/>
  <c r="FY94" s="1"/>
  <c r="FZ94" s="1"/>
  <c r="FK94"/>
  <c r="FL94" s="1"/>
  <c r="FJ94"/>
  <c r="EZ94"/>
  <c r="FA94" s="1"/>
  <c r="EY94"/>
  <c r="EO94"/>
  <c r="EP94" s="1"/>
  <c r="EN94"/>
  <c r="ED94"/>
  <c r="EE94" s="1"/>
  <c r="EC94"/>
  <c r="DL94"/>
  <c r="DN94" s="1"/>
  <c r="DO94" s="1"/>
  <c r="DP94" s="1"/>
  <c r="DK94"/>
  <c r="DA94"/>
  <c r="DC94" s="1"/>
  <c r="DD94" s="1"/>
  <c r="DE94" s="1"/>
  <c r="CZ94"/>
  <c r="CQ94"/>
  <c r="CK94"/>
  <c r="GV94" s="1"/>
  <c r="CD94"/>
  <c r="CF94" s="1"/>
  <c r="CG94" s="1"/>
  <c r="CH94" s="1"/>
  <c r="BS94"/>
  <c r="BT94" s="1"/>
  <c r="BR94"/>
  <c r="BH94"/>
  <c r="BI94" s="1"/>
  <c r="BG94"/>
  <c r="AW94"/>
  <c r="AX94" s="1"/>
  <c r="AV94"/>
  <c r="AL94"/>
  <c r="AN94" s="1"/>
  <c r="AO94" s="1"/>
  <c r="AK94"/>
  <c r="AA94"/>
  <c r="AB94" s="1"/>
  <c r="Z94"/>
  <c r="S94"/>
  <c r="T94" s="1"/>
  <c r="U94" s="1"/>
  <c r="R94"/>
  <c r="M94"/>
  <c r="N94" s="1"/>
  <c r="O94" s="1"/>
  <c r="L94"/>
  <c r="NY93"/>
  <c r="NZ93" s="1"/>
  <c r="NX93"/>
  <c r="NN93"/>
  <c r="NO93" s="1"/>
  <c r="NM93"/>
  <c r="NC93"/>
  <c r="ND93" s="1"/>
  <c r="NB93"/>
  <c r="MR93"/>
  <c r="MT93" s="1"/>
  <c r="MU93" s="1"/>
  <c r="MV93" s="1"/>
  <c r="MQ93"/>
  <c r="MG93"/>
  <c r="MI93" s="1"/>
  <c r="MJ93" s="1"/>
  <c r="MK93" s="1"/>
  <c r="MF93"/>
  <c r="LS93"/>
  <c r="LN93"/>
  <c r="KY93"/>
  <c r="LA93" s="1"/>
  <c r="LB93" s="1"/>
  <c r="LC93" s="1"/>
  <c r="KX93"/>
  <c r="KN93"/>
  <c r="KO93" s="1"/>
  <c r="KM93"/>
  <c r="KC93"/>
  <c r="KE93" s="1"/>
  <c r="KF93" s="1"/>
  <c r="KG93" s="1"/>
  <c r="KB93"/>
  <c r="JR93"/>
  <c r="JT93" s="1"/>
  <c r="JU93" s="1"/>
  <c r="JV93" s="1"/>
  <c r="JQ93"/>
  <c r="JG93"/>
  <c r="JI93" s="1"/>
  <c r="JJ93" s="1"/>
  <c r="JK93" s="1"/>
  <c r="JF93"/>
  <c r="IV93"/>
  <c r="IX93" s="1"/>
  <c r="IY93" s="1"/>
  <c r="IZ93" s="1"/>
  <c r="IU93"/>
  <c r="IK93"/>
  <c r="IM93" s="1"/>
  <c r="IN93" s="1"/>
  <c r="IO93" s="1"/>
  <c r="IJ93"/>
  <c r="HR93"/>
  <c r="HT93" s="1"/>
  <c r="HU93" s="1"/>
  <c r="HV93" s="1"/>
  <c r="HQ93"/>
  <c r="HY93" s="1"/>
  <c r="HG93"/>
  <c r="GS93"/>
  <c r="GN93"/>
  <c r="GG93"/>
  <c r="GI93" s="1"/>
  <c r="GJ93" s="1"/>
  <c r="GK93" s="1"/>
  <c r="FV93"/>
  <c r="FX93" s="1"/>
  <c r="FY93" s="1"/>
  <c r="FZ93" s="1"/>
  <c r="FK93"/>
  <c r="FM93" s="1"/>
  <c r="FN93" s="1"/>
  <c r="FO93" s="1"/>
  <c r="FJ93"/>
  <c r="EZ93"/>
  <c r="FB93" s="1"/>
  <c r="FC93" s="1"/>
  <c r="FD93" s="1"/>
  <c r="EY93"/>
  <c r="EO93"/>
  <c r="EQ93" s="1"/>
  <c r="ER93" s="1"/>
  <c r="ES93" s="1"/>
  <c r="EN93"/>
  <c r="ED93"/>
  <c r="EF93" s="1"/>
  <c r="EG93" s="1"/>
  <c r="EH93" s="1"/>
  <c r="EC93"/>
  <c r="DL93"/>
  <c r="DN93" s="1"/>
  <c r="DO93" s="1"/>
  <c r="DP93" s="1"/>
  <c r="DK93"/>
  <c r="DA93"/>
  <c r="DC93" s="1"/>
  <c r="DD93" s="1"/>
  <c r="DE93" s="1"/>
  <c r="CZ93"/>
  <c r="CQ93"/>
  <c r="GW93" s="1"/>
  <c r="CK93"/>
  <c r="GV93" s="1"/>
  <c r="CD93"/>
  <c r="CF93" s="1"/>
  <c r="CG93" s="1"/>
  <c r="CH93" s="1"/>
  <c r="CC93"/>
  <c r="BS93"/>
  <c r="BU93" s="1"/>
  <c r="BV93" s="1"/>
  <c r="BW93" s="1"/>
  <c r="BR93"/>
  <c r="BH93"/>
  <c r="BJ93" s="1"/>
  <c r="BK93" s="1"/>
  <c r="BL93" s="1"/>
  <c r="BG93"/>
  <c r="AW93"/>
  <c r="AY93" s="1"/>
  <c r="AZ93" s="1"/>
  <c r="BA93" s="1"/>
  <c r="AV93"/>
  <c r="AL93"/>
  <c r="AN93" s="1"/>
  <c r="AO93" s="1"/>
  <c r="AP93" s="1"/>
  <c r="AK93"/>
  <c r="AA93"/>
  <c r="AB93" s="1"/>
  <c r="Z93"/>
  <c r="S93"/>
  <c r="T93" s="1"/>
  <c r="U93" s="1"/>
  <c r="R93"/>
  <c r="M93"/>
  <c r="N93" s="1"/>
  <c r="O93" s="1"/>
  <c r="L93"/>
  <c r="LS92"/>
  <c r="LN92"/>
  <c r="KY92"/>
  <c r="KZ92" s="1"/>
  <c r="KX92"/>
  <c r="KN92"/>
  <c r="KO92" s="1"/>
  <c r="KM92"/>
  <c r="KC92"/>
  <c r="KD92" s="1"/>
  <c r="KB92"/>
  <c r="JR92"/>
  <c r="JS92" s="1"/>
  <c r="JQ92"/>
  <c r="JG92"/>
  <c r="JH92" s="1"/>
  <c r="JF92"/>
  <c r="IV92"/>
  <c r="IW92" s="1"/>
  <c r="IU92"/>
  <c r="IK92"/>
  <c r="IL92" s="1"/>
  <c r="IJ92"/>
  <c r="HR92"/>
  <c r="HS92" s="1"/>
  <c r="HQ92"/>
  <c r="HY92" s="1"/>
  <c r="HG92"/>
  <c r="HZ92" s="1"/>
  <c r="GS92"/>
  <c r="GN92"/>
  <c r="GG92"/>
  <c r="GI92" s="1"/>
  <c r="GJ92" s="1"/>
  <c r="GK92" s="1"/>
  <c r="FV92"/>
  <c r="FW92" s="1"/>
  <c r="FK92"/>
  <c r="FM92" s="1"/>
  <c r="FN92" s="1"/>
  <c r="FO92" s="1"/>
  <c r="FJ92"/>
  <c r="EZ92"/>
  <c r="FB92" s="1"/>
  <c r="FC92" s="1"/>
  <c r="FD92" s="1"/>
  <c r="EY92"/>
  <c r="EO92"/>
  <c r="EQ92" s="1"/>
  <c r="ER92" s="1"/>
  <c r="ES92" s="1"/>
  <c r="EN92"/>
  <c r="ED92"/>
  <c r="EF92" s="1"/>
  <c r="EG92" s="1"/>
  <c r="EH92" s="1"/>
  <c r="EC92"/>
  <c r="DL92"/>
  <c r="DM92" s="1"/>
  <c r="DK92"/>
  <c r="DA92"/>
  <c r="DC92" s="1"/>
  <c r="DD92" s="1"/>
  <c r="DE92" s="1"/>
  <c r="CZ92"/>
  <c r="CQ92"/>
  <c r="CK92"/>
  <c r="CD92"/>
  <c r="CE92" s="1"/>
  <c r="BS92"/>
  <c r="BU92" s="1"/>
  <c r="BV92" s="1"/>
  <c r="BW92" s="1"/>
  <c r="BR92"/>
  <c r="BH92"/>
  <c r="BJ92" s="1"/>
  <c r="BK92" s="1"/>
  <c r="BL92" s="1"/>
  <c r="BG92"/>
  <c r="AW92"/>
  <c r="AY92" s="1"/>
  <c r="AZ92" s="1"/>
  <c r="BA92" s="1"/>
  <c r="AV92"/>
  <c r="AL92"/>
  <c r="AN92" s="1"/>
  <c r="AO92" s="1"/>
  <c r="AK92"/>
  <c r="AA92"/>
  <c r="AC92" s="1"/>
  <c r="AD92" s="1"/>
  <c r="AE92" s="1"/>
  <c r="Z92"/>
  <c r="S92"/>
  <c r="T92" s="1"/>
  <c r="U92" s="1"/>
  <c r="R92"/>
  <c r="M92"/>
  <c r="N92" s="1"/>
  <c r="O92" s="1"/>
  <c r="L92"/>
  <c r="LS91"/>
  <c r="LN91"/>
  <c r="KY91"/>
  <c r="KZ91" s="1"/>
  <c r="KX91"/>
  <c r="KN91"/>
  <c r="KO91" s="1"/>
  <c r="KM91"/>
  <c r="KC91"/>
  <c r="KD91" s="1"/>
  <c r="KB91"/>
  <c r="JR91"/>
  <c r="JS91" s="1"/>
  <c r="JQ91"/>
  <c r="JG91"/>
  <c r="JH91" s="1"/>
  <c r="IV91"/>
  <c r="IX91" s="1"/>
  <c r="IY91" s="1"/>
  <c r="IZ91" s="1"/>
  <c r="IK91"/>
  <c r="IL91" s="1"/>
  <c r="HY91"/>
  <c r="HR91"/>
  <c r="HI91"/>
  <c r="HJ91" s="1"/>
  <c r="HK91" s="1"/>
  <c r="HH91"/>
  <c r="GS91"/>
  <c r="GN91"/>
  <c r="GG91"/>
  <c r="GH91" s="1"/>
  <c r="FV91"/>
  <c r="FX91" s="1"/>
  <c r="FY91" s="1"/>
  <c r="FZ91" s="1"/>
  <c r="FK91"/>
  <c r="FL91" s="1"/>
  <c r="FJ91"/>
  <c r="EZ91"/>
  <c r="FA91" s="1"/>
  <c r="EY91"/>
  <c r="EO91"/>
  <c r="EP91" s="1"/>
  <c r="EN91"/>
  <c r="ED91"/>
  <c r="EE91" s="1"/>
  <c r="EC91"/>
  <c r="DL91"/>
  <c r="DN91" s="1"/>
  <c r="DO91" s="1"/>
  <c r="DP91" s="1"/>
  <c r="DK91"/>
  <c r="DA91"/>
  <c r="DC91" s="1"/>
  <c r="DD91" s="1"/>
  <c r="DE91" s="1"/>
  <c r="CZ91"/>
  <c r="CQ91"/>
  <c r="CK91"/>
  <c r="CD91"/>
  <c r="CF91" s="1"/>
  <c r="CG91" s="1"/>
  <c r="CH91" s="1"/>
  <c r="BS91"/>
  <c r="BT91" s="1"/>
  <c r="BR91"/>
  <c r="BH91"/>
  <c r="BI91" s="1"/>
  <c r="BG91"/>
  <c r="AW91"/>
  <c r="AX91" s="1"/>
  <c r="AV91"/>
  <c r="AL91"/>
  <c r="AN91" s="1"/>
  <c r="AO91" s="1"/>
  <c r="AP91" s="1"/>
  <c r="AK91"/>
  <c r="AA91"/>
  <c r="AB91" s="1"/>
  <c r="Z91"/>
  <c r="S91"/>
  <c r="T91" s="1"/>
  <c r="U91" s="1"/>
  <c r="R91"/>
  <c r="M91"/>
  <c r="N91" s="1"/>
  <c r="O91" s="1"/>
  <c r="L91"/>
  <c r="LS90"/>
  <c r="LN90"/>
  <c r="KY90"/>
  <c r="LA90" s="1"/>
  <c r="LB90" s="1"/>
  <c r="LC90" s="1"/>
  <c r="KX90"/>
  <c r="KN90"/>
  <c r="LG90" s="1"/>
  <c r="LI90" s="1"/>
  <c r="LJ90" s="1"/>
  <c r="LK90" s="1"/>
  <c r="KM90"/>
  <c r="KC90"/>
  <c r="KE90" s="1"/>
  <c r="KF90" s="1"/>
  <c r="KG90" s="1"/>
  <c r="KB90"/>
  <c r="JR90"/>
  <c r="JT90" s="1"/>
  <c r="JU90" s="1"/>
  <c r="JV90" s="1"/>
  <c r="JQ90"/>
  <c r="JG90"/>
  <c r="JI90" s="1"/>
  <c r="JJ90" s="1"/>
  <c r="JK90" s="1"/>
  <c r="JF90"/>
  <c r="IV90"/>
  <c r="IX90" s="1"/>
  <c r="IY90" s="1"/>
  <c r="IZ90" s="1"/>
  <c r="IU90"/>
  <c r="IK90"/>
  <c r="IM90" s="1"/>
  <c r="IN90" s="1"/>
  <c r="IO90" s="1"/>
  <c r="IJ90"/>
  <c r="HR90"/>
  <c r="HT90" s="1"/>
  <c r="HU90" s="1"/>
  <c r="HV90" s="1"/>
  <c r="HQ90"/>
  <c r="HY90" s="1"/>
  <c r="HG90"/>
  <c r="HH90" s="1"/>
  <c r="GS90"/>
  <c r="GN90"/>
  <c r="GG90"/>
  <c r="GH90" s="1"/>
  <c r="FV90"/>
  <c r="FX90" s="1"/>
  <c r="FY90" s="1"/>
  <c r="FZ90" s="1"/>
  <c r="FK90"/>
  <c r="FL90" s="1"/>
  <c r="FJ90"/>
  <c r="EZ90"/>
  <c r="FA90" s="1"/>
  <c r="EY90"/>
  <c r="EO90"/>
  <c r="EP90" s="1"/>
  <c r="EN90"/>
  <c r="ED90"/>
  <c r="EE90" s="1"/>
  <c r="EC90"/>
  <c r="DL90"/>
  <c r="DN90" s="1"/>
  <c r="DO90" s="1"/>
  <c r="DP90" s="1"/>
  <c r="DK90"/>
  <c r="DA90"/>
  <c r="DC90" s="1"/>
  <c r="DD90" s="1"/>
  <c r="DE90" s="1"/>
  <c r="CZ90"/>
  <c r="CQ90"/>
  <c r="CK90"/>
  <c r="CD90"/>
  <c r="CF90" s="1"/>
  <c r="CG90" s="1"/>
  <c r="CH90" s="1"/>
  <c r="BS90"/>
  <c r="BT90" s="1"/>
  <c r="BR90"/>
  <c r="BH90"/>
  <c r="BI90" s="1"/>
  <c r="BG90"/>
  <c r="AW90"/>
  <c r="AX90" s="1"/>
  <c r="AV90"/>
  <c r="AL90"/>
  <c r="AN90" s="1"/>
  <c r="AO90" s="1"/>
  <c r="AP90" s="1"/>
  <c r="AK90"/>
  <c r="AA90"/>
  <c r="AB90" s="1"/>
  <c r="Z90"/>
  <c r="S90"/>
  <c r="T90" s="1"/>
  <c r="U90" s="1"/>
  <c r="R90"/>
  <c r="M90"/>
  <c r="N90" s="1"/>
  <c r="O90" s="1"/>
  <c r="L90"/>
  <c r="LS89"/>
  <c r="LN89"/>
  <c r="KY89"/>
  <c r="LA89" s="1"/>
  <c r="LB89" s="1"/>
  <c r="LC89" s="1"/>
  <c r="KX89"/>
  <c r="KN89"/>
  <c r="LG89" s="1"/>
  <c r="LI89" s="1"/>
  <c r="LJ89" s="1"/>
  <c r="LK89" s="1"/>
  <c r="KM89"/>
  <c r="KC89"/>
  <c r="KE89" s="1"/>
  <c r="KF89" s="1"/>
  <c r="KG89" s="1"/>
  <c r="KB89"/>
  <c r="JR89"/>
  <c r="JT89" s="1"/>
  <c r="JU89" s="1"/>
  <c r="JV89" s="1"/>
  <c r="JQ89"/>
  <c r="JG89"/>
  <c r="JI89" s="1"/>
  <c r="JJ89" s="1"/>
  <c r="JK89" s="1"/>
  <c r="JF89"/>
  <c r="IV89"/>
  <c r="IX89" s="1"/>
  <c r="IY89" s="1"/>
  <c r="IZ89" s="1"/>
  <c r="IU89"/>
  <c r="IK89"/>
  <c r="IM89" s="1"/>
  <c r="IN89" s="1"/>
  <c r="IO89" s="1"/>
  <c r="IJ89"/>
  <c r="HR89"/>
  <c r="HT89" s="1"/>
  <c r="HU89" s="1"/>
  <c r="HV89" s="1"/>
  <c r="HQ89"/>
  <c r="HY89" s="1"/>
  <c r="HH89"/>
  <c r="HG89"/>
  <c r="GS89"/>
  <c r="GN89"/>
  <c r="GI89"/>
  <c r="GJ89" s="1"/>
  <c r="GK89" s="1"/>
  <c r="GG89"/>
  <c r="GH89" s="1"/>
  <c r="FW89"/>
  <c r="FV89"/>
  <c r="FX89" s="1"/>
  <c r="FY89" s="1"/>
  <c r="FZ89" s="1"/>
  <c r="FM89"/>
  <c r="FN89" s="1"/>
  <c r="FO89" s="1"/>
  <c r="FK89"/>
  <c r="FL89" s="1"/>
  <c r="FJ89"/>
  <c r="EZ89"/>
  <c r="FA89" s="1"/>
  <c r="EY89"/>
  <c r="EO89"/>
  <c r="EP89" s="1"/>
  <c r="EN89"/>
  <c r="ED89"/>
  <c r="EE89" s="1"/>
  <c r="EC89"/>
  <c r="DL89"/>
  <c r="DN89" s="1"/>
  <c r="DO89" s="1"/>
  <c r="DP89" s="1"/>
  <c r="DK89"/>
  <c r="DA89"/>
  <c r="DC89" s="1"/>
  <c r="DD89" s="1"/>
  <c r="DE89" s="1"/>
  <c r="CZ89"/>
  <c r="CQ89"/>
  <c r="CK89"/>
  <c r="GV89" s="1"/>
  <c r="CD89"/>
  <c r="CF89" s="1"/>
  <c r="CG89" s="1"/>
  <c r="CH89" s="1"/>
  <c r="BS89"/>
  <c r="BT89" s="1"/>
  <c r="BR89"/>
  <c r="BH89"/>
  <c r="BI89" s="1"/>
  <c r="BG89"/>
  <c r="AW89"/>
  <c r="AX89" s="1"/>
  <c r="AV89"/>
  <c r="AL89"/>
  <c r="AN89" s="1"/>
  <c r="AO89" s="1"/>
  <c r="AP89" s="1"/>
  <c r="AK89"/>
  <c r="AA89"/>
  <c r="AB89" s="1"/>
  <c r="Z89"/>
  <c r="S89"/>
  <c r="T89" s="1"/>
  <c r="U89" s="1"/>
  <c r="R89"/>
  <c r="M89"/>
  <c r="N89" s="1"/>
  <c r="O89" s="1"/>
  <c r="L89"/>
  <c r="NY98"/>
  <c r="OA98" s="1"/>
  <c r="OB98" s="1"/>
  <c r="OC98" s="1"/>
  <c r="NX98"/>
  <c r="NN98"/>
  <c r="NP98" s="1"/>
  <c r="NQ98" s="1"/>
  <c r="NR98" s="1"/>
  <c r="NM98"/>
  <c r="NC98"/>
  <c r="NE98" s="1"/>
  <c r="NF98" s="1"/>
  <c r="NG98" s="1"/>
  <c r="NB98"/>
  <c r="MR98"/>
  <c r="MT98" s="1"/>
  <c r="MU98" s="1"/>
  <c r="MV98" s="1"/>
  <c r="MQ98"/>
  <c r="MG98"/>
  <c r="MF98"/>
  <c r="LS98"/>
  <c r="LN98"/>
  <c r="KY98"/>
  <c r="LA98" s="1"/>
  <c r="LB98" s="1"/>
  <c r="LC98" s="1"/>
  <c r="KX98"/>
  <c r="KN98"/>
  <c r="LG98" s="1"/>
  <c r="KM98"/>
  <c r="KC98"/>
  <c r="KE98" s="1"/>
  <c r="KF98" s="1"/>
  <c r="KG98" s="1"/>
  <c r="KB98"/>
  <c r="JR98"/>
  <c r="JT98" s="1"/>
  <c r="JU98" s="1"/>
  <c r="JV98" s="1"/>
  <c r="JQ98"/>
  <c r="JG98"/>
  <c r="JI98" s="1"/>
  <c r="JJ98" s="1"/>
  <c r="JK98" s="1"/>
  <c r="JF98"/>
  <c r="IV98"/>
  <c r="IX98" s="1"/>
  <c r="IY98" s="1"/>
  <c r="IZ98" s="1"/>
  <c r="IU98"/>
  <c r="IK98"/>
  <c r="IM98" s="1"/>
  <c r="IN98" s="1"/>
  <c r="IO98" s="1"/>
  <c r="IJ98"/>
  <c r="HR98"/>
  <c r="HT98" s="1"/>
  <c r="HU98" s="1"/>
  <c r="HV98" s="1"/>
  <c r="HQ98"/>
  <c r="HY98" s="1"/>
  <c r="HG98"/>
  <c r="GS98"/>
  <c r="GN98"/>
  <c r="GG98"/>
  <c r="GI98" s="1"/>
  <c r="GJ98" s="1"/>
  <c r="GK98" s="1"/>
  <c r="FV98"/>
  <c r="FX98" s="1"/>
  <c r="FY98" s="1"/>
  <c r="FZ98" s="1"/>
  <c r="FK98"/>
  <c r="FM98" s="1"/>
  <c r="FN98" s="1"/>
  <c r="FO98" s="1"/>
  <c r="FJ98"/>
  <c r="EZ98"/>
  <c r="FB98" s="1"/>
  <c r="FC98" s="1"/>
  <c r="FD98" s="1"/>
  <c r="EY98"/>
  <c r="EO98"/>
  <c r="EQ98" s="1"/>
  <c r="ER98" s="1"/>
  <c r="ES98" s="1"/>
  <c r="EN98"/>
  <c r="ED98"/>
  <c r="EF98" s="1"/>
  <c r="EG98" s="1"/>
  <c r="EH98" s="1"/>
  <c r="EC98"/>
  <c r="DL98"/>
  <c r="DN98" s="1"/>
  <c r="DO98" s="1"/>
  <c r="DP98" s="1"/>
  <c r="DK98"/>
  <c r="DA98"/>
  <c r="DC98" s="1"/>
  <c r="DD98" s="1"/>
  <c r="DE98" s="1"/>
  <c r="CZ98"/>
  <c r="CQ98"/>
  <c r="GW98" s="1"/>
  <c r="CK98"/>
  <c r="GV98" s="1"/>
  <c r="CD98"/>
  <c r="CF98" s="1"/>
  <c r="CG98" s="1"/>
  <c r="CH98" s="1"/>
  <c r="CC98"/>
  <c r="BS98"/>
  <c r="BU98" s="1"/>
  <c r="BV98" s="1"/>
  <c r="BW98" s="1"/>
  <c r="BR98"/>
  <c r="BH98"/>
  <c r="BJ98" s="1"/>
  <c r="BK98" s="1"/>
  <c r="BL98" s="1"/>
  <c r="BG98"/>
  <c r="AW98"/>
  <c r="AY98" s="1"/>
  <c r="AZ98" s="1"/>
  <c r="BA98" s="1"/>
  <c r="AV98"/>
  <c r="AL98"/>
  <c r="AN98" s="1"/>
  <c r="AO98" s="1"/>
  <c r="AP98" s="1"/>
  <c r="AK98"/>
  <c r="AA98"/>
  <c r="Z98"/>
  <c r="S98"/>
  <c r="T98" s="1"/>
  <c r="U98" s="1"/>
  <c r="R98"/>
  <c r="M98"/>
  <c r="N98" s="1"/>
  <c r="O98" s="1"/>
  <c r="L98"/>
  <c r="NY49"/>
  <c r="OA49" s="1"/>
  <c r="OB49" s="1"/>
  <c r="OC49" s="1"/>
  <c r="NX49"/>
  <c r="NN49"/>
  <c r="NP49" s="1"/>
  <c r="NQ49" s="1"/>
  <c r="NR49" s="1"/>
  <c r="NM49"/>
  <c r="NC49"/>
  <c r="NE49" s="1"/>
  <c r="NF49" s="1"/>
  <c r="NG49" s="1"/>
  <c r="NB49"/>
  <c r="MR49"/>
  <c r="MT49" s="1"/>
  <c r="MU49" s="1"/>
  <c r="MV49" s="1"/>
  <c r="MQ49"/>
  <c r="MG49"/>
  <c r="MF49"/>
  <c r="LS49"/>
  <c r="LN49"/>
  <c r="KY49"/>
  <c r="KZ49" s="1"/>
  <c r="KX49"/>
  <c r="KN49"/>
  <c r="KO49" s="1"/>
  <c r="KM49"/>
  <c r="LF49" s="1"/>
  <c r="KC49"/>
  <c r="KD49" s="1"/>
  <c r="KB49"/>
  <c r="JR49"/>
  <c r="JS49" s="1"/>
  <c r="JQ49"/>
  <c r="JG49"/>
  <c r="JH49" s="1"/>
  <c r="JF49"/>
  <c r="IV49"/>
  <c r="IW49" s="1"/>
  <c r="IU49"/>
  <c r="IK49"/>
  <c r="IL49" s="1"/>
  <c r="IJ49"/>
  <c r="HR49"/>
  <c r="HS49" s="1"/>
  <c r="HQ49"/>
  <c r="HY49" s="1"/>
  <c r="HG49"/>
  <c r="HZ49" s="1"/>
  <c r="IA49" s="1"/>
  <c r="GS49"/>
  <c r="GN49"/>
  <c r="GG49"/>
  <c r="GI49" s="1"/>
  <c r="GJ49" s="1"/>
  <c r="GK49" s="1"/>
  <c r="FV49"/>
  <c r="FW49" s="1"/>
  <c r="FK49"/>
  <c r="FM49" s="1"/>
  <c r="FN49" s="1"/>
  <c r="FO49" s="1"/>
  <c r="FJ49"/>
  <c r="EZ49"/>
  <c r="FB49" s="1"/>
  <c r="FC49" s="1"/>
  <c r="FD49" s="1"/>
  <c r="EY49"/>
  <c r="EO49"/>
  <c r="EQ49" s="1"/>
  <c r="ER49" s="1"/>
  <c r="ES49" s="1"/>
  <c r="EN49"/>
  <c r="ED49"/>
  <c r="EF49" s="1"/>
  <c r="EG49" s="1"/>
  <c r="EH49" s="1"/>
  <c r="EC49"/>
  <c r="DL49"/>
  <c r="DM49" s="1"/>
  <c r="DK49"/>
  <c r="DA49"/>
  <c r="DC49" s="1"/>
  <c r="DD49" s="1"/>
  <c r="DE49" s="1"/>
  <c r="CZ49"/>
  <c r="CV49"/>
  <c r="CU49"/>
  <c r="CS49"/>
  <c r="CQ49"/>
  <c r="CK49"/>
  <c r="CD49"/>
  <c r="CE49" s="1"/>
  <c r="BS49"/>
  <c r="BU49" s="1"/>
  <c r="BV49" s="1"/>
  <c r="BW49" s="1"/>
  <c r="BR49"/>
  <c r="BH49"/>
  <c r="BJ49" s="1"/>
  <c r="BK49" s="1"/>
  <c r="BL49" s="1"/>
  <c r="BG49"/>
  <c r="AW49"/>
  <c r="AY49" s="1"/>
  <c r="AZ49" s="1"/>
  <c r="BA49" s="1"/>
  <c r="AV49"/>
  <c r="AL49"/>
  <c r="AN49" s="1"/>
  <c r="AO49" s="1"/>
  <c r="AK49"/>
  <c r="AA49"/>
  <c r="Z49"/>
  <c r="S49"/>
  <c r="T49" s="1"/>
  <c r="U49" s="1"/>
  <c r="M49"/>
  <c r="N49" s="1"/>
  <c r="O49" s="1"/>
  <c r="NY48"/>
  <c r="OA48" s="1"/>
  <c r="OB48" s="1"/>
  <c r="OC48" s="1"/>
  <c r="NX48"/>
  <c r="NN48"/>
  <c r="NP48" s="1"/>
  <c r="NQ48" s="1"/>
  <c r="NR48" s="1"/>
  <c r="NM48"/>
  <c r="NC48"/>
  <c r="NE48" s="1"/>
  <c r="NF48" s="1"/>
  <c r="NG48" s="1"/>
  <c r="NB48"/>
  <c r="MR48"/>
  <c r="MT48" s="1"/>
  <c r="MU48" s="1"/>
  <c r="MV48" s="1"/>
  <c r="MQ48"/>
  <c r="MG48"/>
  <c r="MF48"/>
  <c r="LS48"/>
  <c r="LN48"/>
  <c r="KY48"/>
  <c r="KZ48" s="1"/>
  <c r="KX48"/>
  <c r="KN48"/>
  <c r="KO48" s="1"/>
  <c r="KM48"/>
  <c r="KC48"/>
  <c r="KD48" s="1"/>
  <c r="KB48"/>
  <c r="JR48"/>
  <c r="JS48" s="1"/>
  <c r="JQ48"/>
  <c r="JG48"/>
  <c r="JH48" s="1"/>
  <c r="JF48"/>
  <c r="IV48"/>
  <c r="IW48" s="1"/>
  <c r="IU48"/>
  <c r="IK48"/>
  <c r="IL48" s="1"/>
  <c r="IJ48"/>
  <c r="HR48"/>
  <c r="HS48" s="1"/>
  <c r="HQ48"/>
  <c r="HY48" s="1"/>
  <c r="HG48"/>
  <c r="HZ48" s="1"/>
  <c r="GS48"/>
  <c r="GN48"/>
  <c r="GG48"/>
  <c r="GI48" s="1"/>
  <c r="GJ48" s="1"/>
  <c r="GK48" s="1"/>
  <c r="FV48"/>
  <c r="FW48" s="1"/>
  <c r="FK48"/>
  <c r="FM48" s="1"/>
  <c r="FN48" s="1"/>
  <c r="FO48" s="1"/>
  <c r="FJ48"/>
  <c r="EZ48"/>
  <c r="FB48" s="1"/>
  <c r="FC48" s="1"/>
  <c r="FD48" s="1"/>
  <c r="EY48"/>
  <c r="EO48"/>
  <c r="EQ48" s="1"/>
  <c r="ER48" s="1"/>
  <c r="ES48" s="1"/>
  <c r="EN48"/>
  <c r="ED48"/>
  <c r="EF48" s="1"/>
  <c r="EG48" s="1"/>
  <c r="EH48" s="1"/>
  <c r="EC48"/>
  <c r="DL48"/>
  <c r="DM48" s="1"/>
  <c r="DK48"/>
  <c r="DA48"/>
  <c r="DC48" s="1"/>
  <c r="DD48" s="1"/>
  <c r="DE48" s="1"/>
  <c r="CZ48"/>
  <c r="CV48"/>
  <c r="CU48"/>
  <c r="CS48"/>
  <c r="CQ48"/>
  <c r="CK48"/>
  <c r="CD48"/>
  <c r="CF48" s="1"/>
  <c r="CG48" s="1"/>
  <c r="CH48" s="1"/>
  <c r="BS48"/>
  <c r="BU48" s="1"/>
  <c r="BV48" s="1"/>
  <c r="BW48" s="1"/>
  <c r="BR48"/>
  <c r="BH48"/>
  <c r="BJ48" s="1"/>
  <c r="BK48" s="1"/>
  <c r="BL48" s="1"/>
  <c r="BG48"/>
  <c r="AW48"/>
  <c r="AY48" s="1"/>
  <c r="AZ48" s="1"/>
  <c r="BA48" s="1"/>
  <c r="AV48"/>
  <c r="AL48"/>
  <c r="AN48" s="1"/>
  <c r="AO48" s="1"/>
  <c r="AK48"/>
  <c r="AA48"/>
  <c r="Z48"/>
  <c r="S48"/>
  <c r="T48" s="1"/>
  <c r="U48" s="1"/>
  <c r="M48"/>
  <c r="N48" s="1"/>
  <c r="O48" s="1"/>
  <c r="NY47"/>
  <c r="OA47" s="1"/>
  <c r="OB47" s="1"/>
  <c r="OC47" s="1"/>
  <c r="NX47"/>
  <c r="NN47"/>
  <c r="NP47" s="1"/>
  <c r="NQ47" s="1"/>
  <c r="NR47" s="1"/>
  <c r="NM47"/>
  <c r="NC47"/>
  <c r="NE47" s="1"/>
  <c r="NF47" s="1"/>
  <c r="NG47" s="1"/>
  <c r="NB47"/>
  <c r="MR47"/>
  <c r="MT47" s="1"/>
  <c r="MU47" s="1"/>
  <c r="MV47" s="1"/>
  <c r="MQ47"/>
  <c r="MG47"/>
  <c r="MF47"/>
  <c r="LS47"/>
  <c r="LN47"/>
  <c r="KY47"/>
  <c r="LA47" s="1"/>
  <c r="LB47" s="1"/>
  <c r="LC47" s="1"/>
  <c r="KX47"/>
  <c r="KN47"/>
  <c r="LG47" s="1"/>
  <c r="KM47"/>
  <c r="KC47"/>
  <c r="KE47" s="1"/>
  <c r="KF47" s="1"/>
  <c r="KG47" s="1"/>
  <c r="KB47"/>
  <c r="JR47"/>
  <c r="JT47" s="1"/>
  <c r="JU47" s="1"/>
  <c r="JV47" s="1"/>
  <c r="JQ47"/>
  <c r="JG47"/>
  <c r="JI47" s="1"/>
  <c r="JJ47" s="1"/>
  <c r="JK47" s="1"/>
  <c r="JF47"/>
  <c r="IV47"/>
  <c r="IX47" s="1"/>
  <c r="IY47" s="1"/>
  <c r="IZ47" s="1"/>
  <c r="IU47"/>
  <c r="IK47"/>
  <c r="IM47" s="1"/>
  <c r="IN47" s="1"/>
  <c r="IO47" s="1"/>
  <c r="IJ47"/>
  <c r="HR47"/>
  <c r="HT47" s="1"/>
  <c r="HU47" s="1"/>
  <c r="HV47" s="1"/>
  <c r="HQ47"/>
  <c r="HY47" s="1"/>
  <c r="HG47"/>
  <c r="HH47" s="1"/>
  <c r="GS47"/>
  <c r="GN47"/>
  <c r="GG47"/>
  <c r="GI47" s="1"/>
  <c r="GJ47" s="1"/>
  <c r="GK47" s="1"/>
  <c r="FV47"/>
  <c r="FX47" s="1"/>
  <c r="FY47" s="1"/>
  <c r="FZ47" s="1"/>
  <c r="FK47"/>
  <c r="FM47" s="1"/>
  <c r="FN47" s="1"/>
  <c r="FO47" s="1"/>
  <c r="FJ47"/>
  <c r="EZ47"/>
  <c r="FB47" s="1"/>
  <c r="FC47" s="1"/>
  <c r="FD47" s="1"/>
  <c r="EY47"/>
  <c r="EO47"/>
  <c r="EQ47" s="1"/>
  <c r="ER47" s="1"/>
  <c r="ES47" s="1"/>
  <c r="EN47"/>
  <c r="ED47"/>
  <c r="EF47" s="1"/>
  <c r="EG47" s="1"/>
  <c r="EH47" s="1"/>
  <c r="EC47"/>
  <c r="DL47"/>
  <c r="DN47" s="1"/>
  <c r="DO47" s="1"/>
  <c r="DP47" s="1"/>
  <c r="DK47"/>
  <c r="DA47"/>
  <c r="DC47" s="1"/>
  <c r="DD47" s="1"/>
  <c r="DE47" s="1"/>
  <c r="CZ47"/>
  <c r="CV47"/>
  <c r="CU47"/>
  <c r="CS47"/>
  <c r="CQ47"/>
  <c r="CK47"/>
  <c r="CD47"/>
  <c r="CF47" s="1"/>
  <c r="CG47" s="1"/>
  <c r="CH47" s="1"/>
  <c r="BS47"/>
  <c r="BU47" s="1"/>
  <c r="BV47" s="1"/>
  <c r="BW47" s="1"/>
  <c r="BR47"/>
  <c r="BH47"/>
  <c r="BJ47" s="1"/>
  <c r="BK47" s="1"/>
  <c r="BL47" s="1"/>
  <c r="BG47"/>
  <c r="AW47"/>
  <c r="AY47" s="1"/>
  <c r="AZ47" s="1"/>
  <c r="BA47" s="1"/>
  <c r="AV47"/>
  <c r="AL47"/>
  <c r="AN47" s="1"/>
  <c r="AO47" s="1"/>
  <c r="AK47"/>
  <c r="AA47"/>
  <c r="Z47"/>
  <c r="S47"/>
  <c r="T47" s="1"/>
  <c r="U47" s="1"/>
  <c r="M47"/>
  <c r="N47" s="1"/>
  <c r="O47" s="1"/>
  <c r="NY46"/>
  <c r="OA46" s="1"/>
  <c r="OB46" s="1"/>
  <c r="OC46" s="1"/>
  <c r="NX46"/>
  <c r="NN46"/>
  <c r="NP46" s="1"/>
  <c r="NQ46" s="1"/>
  <c r="NR46" s="1"/>
  <c r="NM46"/>
  <c r="NC46"/>
  <c r="NE46" s="1"/>
  <c r="NF46" s="1"/>
  <c r="NG46" s="1"/>
  <c r="NB46"/>
  <c r="MR46"/>
  <c r="MT46" s="1"/>
  <c r="MU46" s="1"/>
  <c r="MV46" s="1"/>
  <c r="MQ46"/>
  <c r="MG46"/>
  <c r="MF46"/>
  <c r="LS46"/>
  <c r="LN46"/>
  <c r="KY46"/>
  <c r="LA46" s="1"/>
  <c r="LB46" s="1"/>
  <c r="LC46" s="1"/>
  <c r="KX46"/>
  <c r="KN46"/>
  <c r="KO46" s="1"/>
  <c r="KM46"/>
  <c r="KC46"/>
  <c r="KE46" s="1"/>
  <c r="KF46" s="1"/>
  <c r="KG46" s="1"/>
  <c r="KB46"/>
  <c r="JR46"/>
  <c r="JT46" s="1"/>
  <c r="JU46" s="1"/>
  <c r="JV46" s="1"/>
  <c r="JQ46"/>
  <c r="JG46"/>
  <c r="JI46" s="1"/>
  <c r="JJ46" s="1"/>
  <c r="JK46" s="1"/>
  <c r="JF46"/>
  <c r="IV46"/>
  <c r="IX46" s="1"/>
  <c r="IY46" s="1"/>
  <c r="IZ46" s="1"/>
  <c r="IU46"/>
  <c r="IK46"/>
  <c r="IM46" s="1"/>
  <c r="IN46" s="1"/>
  <c r="IO46" s="1"/>
  <c r="IJ46"/>
  <c r="HR46"/>
  <c r="HT46" s="1"/>
  <c r="HU46" s="1"/>
  <c r="HV46" s="1"/>
  <c r="HQ46"/>
  <c r="HY46" s="1"/>
  <c r="HG46"/>
  <c r="GS46"/>
  <c r="GN46"/>
  <c r="GG46"/>
  <c r="GI46" s="1"/>
  <c r="GJ46" s="1"/>
  <c r="GK46" s="1"/>
  <c r="FV46"/>
  <c r="FX46" s="1"/>
  <c r="FY46" s="1"/>
  <c r="FZ46" s="1"/>
  <c r="FK46"/>
  <c r="FM46" s="1"/>
  <c r="FN46" s="1"/>
  <c r="FO46" s="1"/>
  <c r="FJ46"/>
  <c r="EZ46"/>
  <c r="FB46" s="1"/>
  <c r="FC46" s="1"/>
  <c r="FD46" s="1"/>
  <c r="EY46"/>
  <c r="EO46"/>
  <c r="EQ46" s="1"/>
  <c r="ER46" s="1"/>
  <c r="ES46" s="1"/>
  <c r="EN46"/>
  <c r="ED46"/>
  <c r="EF46" s="1"/>
  <c r="EG46" s="1"/>
  <c r="EH46" s="1"/>
  <c r="EC46"/>
  <c r="DL46"/>
  <c r="DN46" s="1"/>
  <c r="DO46" s="1"/>
  <c r="DP46" s="1"/>
  <c r="DK46"/>
  <c r="DA46"/>
  <c r="DC46" s="1"/>
  <c r="DD46" s="1"/>
  <c r="DE46" s="1"/>
  <c r="CZ46"/>
  <c r="CV46"/>
  <c r="CU46"/>
  <c r="CS46"/>
  <c r="CQ46"/>
  <c r="CK46"/>
  <c r="CD46"/>
  <c r="CF46" s="1"/>
  <c r="CG46" s="1"/>
  <c r="CH46" s="1"/>
  <c r="BS46"/>
  <c r="BU46" s="1"/>
  <c r="BV46" s="1"/>
  <c r="BW46" s="1"/>
  <c r="BR46"/>
  <c r="BH46"/>
  <c r="BJ46" s="1"/>
  <c r="BK46" s="1"/>
  <c r="BL46" s="1"/>
  <c r="BG46"/>
  <c r="AW46"/>
  <c r="AY46" s="1"/>
  <c r="AZ46" s="1"/>
  <c r="BA46" s="1"/>
  <c r="AV46"/>
  <c r="AL46"/>
  <c r="AN46" s="1"/>
  <c r="AO46" s="1"/>
  <c r="AK46"/>
  <c r="AA46"/>
  <c r="Z46"/>
  <c r="S46"/>
  <c r="T46" s="1"/>
  <c r="U46" s="1"/>
  <c r="M46"/>
  <c r="N46" s="1"/>
  <c r="O46" s="1"/>
  <c r="NY45"/>
  <c r="OA45" s="1"/>
  <c r="OB45" s="1"/>
  <c r="OC45" s="1"/>
  <c r="NX45"/>
  <c r="NN45"/>
  <c r="NP45" s="1"/>
  <c r="NQ45" s="1"/>
  <c r="NR45" s="1"/>
  <c r="NM45"/>
  <c r="NC45"/>
  <c r="NE45" s="1"/>
  <c r="NF45" s="1"/>
  <c r="NG45" s="1"/>
  <c r="NB45"/>
  <c r="MR45"/>
  <c r="MT45" s="1"/>
  <c r="MU45" s="1"/>
  <c r="MV45" s="1"/>
  <c r="MQ45"/>
  <c r="MG45"/>
  <c r="MF45"/>
  <c r="LS45"/>
  <c r="LN45"/>
  <c r="KY45"/>
  <c r="LA45" s="1"/>
  <c r="LB45" s="1"/>
  <c r="LC45" s="1"/>
  <c r="KX45"/>
  <c r="KN45"/>
  <c r="LG45" s="1"/>
  <c r="KM45"/>
  <c r="KC45"/>
  <c r="KE45" s="1"/>
  <c r="KF45" s="1"/>
  <c r="KG45" s="1"/>
  <c r="KB45"/>
  <c r="JR45"/>
  <c r="JT45" s="1"/>
  <c r="JU45" s="1"/>
  <c r="JV45" s="1"/>
  <c r="JQ45"/>
  <c r="JG45"/>
  <c r="JI45" s="1"/>
  <c r="JJ45" s="1"/>
  <c r="JK45" s="1"/>
  <c r="JF45"/>
  <c r="IV45"/>
  <c r="IX45" s="1"/>
  <c r="IY45" s="1"/>
  <c r="IZ45" s="1"/>
  <c r="IU45"/>
  <c r="IK45"/>
  <c r="IM45" s="1"/>
  <c r="IN45" s="1"/>
  <c r="IO45" s="1"/>
  <c r="IJ45"/>
  <c r="HR45"/>
  <c r="HT45" s="1"/>
  <c r="HU45" s="1"/>
  <c r="HV45" s="1"/>
  <c r="HQ45"/>
  <c r="HY45" s="1"/>
  <c r="HG45"/>
  <c r="HH45" s="1"/>
  <c r="GS45"/>
  <c r="GN45"/>
  <c r="GG45"/>
  <c r="GI45" s="1"/>
  <c r="GJ45" s="1"/>
  <c r="GK45" s="1"/>
  <c r="FV45"/>
  <c r="FX45" s="1"/>
  <c r="FY45" s="1"/>
  <c r="FZ45" s="1"/>
  <c r="FK45"/>
  <c r="FM45" s="1"/>
  <c r="FN45" s="1"/>
  <c r="FO45" s="1"/>
  <c r="FJ45"/>
  <c r="EZ45"/>
  <c r="FB45" s="1"/>
  <c r="FC45" s="1"/>
  <c r="FD45" s="1"/>
  <c r="EY45"/>
  <c r="EO45"/>
  <c r="EQ45" s="1"/>
  <c r="ER45" s="1"/>
  <c r="ES45" s="1"/>
  <c r="EN45"/>
  <c r="ED45"/>
  <c r="EF45" s="1"/>
  <c r="EG45" s="1"/>
  <c r="EH45" s="1"/>
  <c r="EC45"/>
  <c r="DL45"/>
  <c r="DN45" s="1"/>
  <c r="DO45" s="1"/>
  <c r="DP45" s="1"/>
  <c r="DK45"/>
  <c r="DA45"/>
  <c r="DC45" s="1"/>
  <c r="DD45" s="1"/>
  <c r="DE45" s="1"/>
  <c r="CZ45"/>
  <c r="CV45"/>
  <c r="CU45"/>
  <c r="CS45"/>
  <c r="CQ45"/>
  <c r="CK45"/>
  <c r="CD45"/>
  <c r="CF45" s="1"/>
  <c r="CG45" s="1"/>
  <c r="CH45" s="1"/>
  <c r="BS45"/>
  <c r="BU45" s="1"/>
  <c r="BV45" s="1"/>
  <c r="BW45" s="1"/>
  <c r="BR45"/>
  <c r="BH45"/>
  <c r="BJ45" s="1"/>
  <c r="BK45" s="1"/>
  <c r="BL45" s="1"/>
  <c r="BG45"/>
  <c r="AW45"/>
  <c r="AY45" s="1"/>
  <c r="AZ45" s="1"/>
  <c r="BA45" s="1"/>
  <c r="AV45"/>
  <c r="AL45"/>
  <c r="AN45" s="1"/>
  <c r="AO45" s="1"/>
  <c r="AK45"/>
  <c r="AA45"/>
  <c r="Z45"/>
  <c r="S45"/>
  <c r="T45" s="1"/>
  <c r="U45" s="1"/>
  <c r="M45"/>
  <c r="N45" s="1"/>
  <c r="O45" s="1"/>
  <c r="NY44"/>
  <c r="OA44" s="1"/>
  <c r="OB44" s="1"/>
  <c r="OC44" s="1"/>
  <c r="NX44"/>
  <c r="NN44"/>
  <c r="NP44" s="1"/>
  <c r="NQ44" s="1"/>
  <c r="NR44" s="1"/>
  <c r="NM44"/>
  <c r="NC44"/>
  <c r="NE44" s="1"/>
  <c r="NF44" s="1"/>
  <c r="NG44" s="1"/>
  <c r="NB44"/>
  <c r="MR44"/>
  <c r="MT44" s="1"/>
  <c r="MU44" s="1"/>
  <c r="MV44" s="1"/>
  <c r="MQ44"/>
  <c r="MG44"/>
  <c r="MF44"/>
  <c r="LS44"/>
  <c r="LN44"/>
  <c r="KY44"/>
  <c r="LA44" s="1"/>
  <c r="LB44" s="1"/>
  <c r="LC44" s="1"/>
  <c r="KX44"/>
  <c r="KN44"/>
  <c r="KO44" s="1"/>
  <c r="KM44"/>
  <c r="KC44"/>
  <c r="KE44" s="1"/>
  <c r="KF44" s="1"/>
  <c r="KG44" s="1"/>
  <c r="KB44"/>
  <c r="JR44"/>
  <c r="JT44" s="1"/>
  <c r="JU44" s="1"/>
  <c r="JV44" s="1"/>
  <c r="JQ44"/>
  <c r="JG44"/>
  <c r="JI44" s="1"/>
  <c r="JJ44" s="1"/>
  <c r="JK44" s="1"/>
  <c r="JF44"/>
  <c r="IV44"/>
  <c r="IX44" s="1"/>
  <c r="IY44" s="1"/>
  <c r="IZ44" s="1"/>
  <c r="IU44"/>
  <c r="IK44"/>
  <c r="IM44" s="1"/>
  <c r="IN44" s="1"/>
  <c r="IO44" s="1"/>
  <c r="IJ44"/>
  <c r="HR44"/>
  <c r="HT44" s="1"/>
  <c r="HU44" s="1"/>
  <c r="HV44" s="1"/>
  <c r="HQ44"/>
  <c r="HY44" s="1"/>
  <c r="HG44"/>
  <c r="GS44"/>
  <c r="GN44"/>
  <c r="GG44"/>
  <c r="GI44" s="1"/>
  <c r="GJ44" s="1"/>
  <c r="GK44" s="1"/>
  <c r="FV44"/>
  <c r="FX44" s="1"/>
  <c r="FY44" s="1"/>
  <c r="FZ44" s="1"/>
  <c r="FK44"/>
  <c r="FM44" s="1"/>
  <c r="FN44" s="1"/>
  <c r="FO44" s="1"/>
  <c r="FJ44"/>
  <c r="EZ44"/>
  <c r="FB44" s="1"/>
  <c r="FC44" s="1"/>
  <c r="FD44" s="1"/>
  <c r="EY44"/>
  <c r="EO44"/>
  <c r="EQ44" s="1"/>
  <c r="ER44" s="1"/>
  <c r="ES44" s="1"/>
  <c r="EN44"/>
  <c r="ED44"/>
  <c r="EF44" s="1"/>
  <c r="EG44" s="1"/>
  <c r="EH44" s="1"/>
  <c r="EC44"/>
  <c r="DL44"/>
  <c r="DN44" s="1"/>
  <c r="DO44" s="1"/>
  <c r="DP44" s="1"/>
  <c r="DK44"/>
  <c r="DA44"/>
  <c r="DC44" s="1"/>
  <c r="DD44" s="1"/>
  <c r="DE44" s="1"/>
  <c r="CZ44"/>
  <c r="CV44"/>
  <c r="CU44"/>
  <c r="CS44"/>
  <c r="CQ44"/>
  <c r="CK44"/>
  <c r="CD44"/>
  <c r="CF44" s="1"/>
  <c r="CG44" s="1"/>
  <c r="CH44" s="1"/>
  <c r="BS44"/>
  <c r="BU44" s="1"/>
  <c r="BV44" s="1"/>
  <c r="BW44" s="1"/>
  <c r="BR44"/>
  <c r="BH44"/>
  <c r="BJ44" s="1"/>
  <c r="BK44" s="1"/>
  <c r="BL44" s="1"/>
  <c r="BG44"/>
  <c r="AW44"/>
  <c r="AY44" s="1"/>
  <c r="AZ44" s="1"/>
  <c r="BA44" s="1"/>
  <c r="AV44"/>
  <c r="AL44"/>
  <c r="AN44" s="1"/>
  <c r="AO44" s="1"/>
  <c r="AK44"/>
  <c r="AA44"/>
  <c r="Z44"/>
  <c r="S44"/>
  <c r="T44" s="1"/>
  <c r="U44" s="1"/>
  <c r="M44"/>
  <c r="N44" s="1"/>
  <c r="O44" s="1"/>
  <c r="NY43"/>
  <c r="OA43" s="1"/>
  <c r="OB43" s="1"/>
  <c r="OC43" s="1"/>
  <c r="NX43"/>
  <c r="NN43"/>
  <c r="NP43" s="1"/>
  <c r="NQ43" s="1"/>
  <c r="NR43" s="1"/>
  <c r="NM43"/>
  <c r="NC43"/>
  <c r="NE43" s="1"/>
  <c r="NF43" s="1"/>
  <c r="NG43" s="1"/>
  <c r="NB43"/>
  <c r="MR43"/>
  <c r="MT43" s="1"/>
  <c r="MU43" s="1"/>
  <c r="MV43" s="1"/>
  <c r="MQ43"/>
  <c r="MG43"/>
  <c r="MF43"/>
  <c r="LS43"/>
  <c r="LN43"/>
  <c r="KY43"/>
  <c r="LA43" s="1"/>
  <c r="LB43" s="1"/>
  <c r="LC43" s="1"/>
  <c r="KX43"/>
  <c r="KN43"/>
  <c r="LG43" s="1"/>
  <c r="KM43"/>
  <c r="KC43"/>
  <c r="KE43" s="1"/>
  <c r="KF43" s="1"/>
  <c r="KG43" s="1"/>
  <c r="KB43"/>
  <c r="JR43"/>
  <c r="JT43" s="1"/>
  <c r="JU43" s="1"/>
  <c r="JV43" s="1"/>
  <c r="JQ43"/>
  <c r="JG43"/>
  <c r="JI43" s="1"/>
  <c r="JJ43" s="1"/>
  <c r="JK43" s="1"/>
  <c r="JF43"/>
  <c r="IV43"/>
  <c r="IX43" s="1"/>
  <c r="IY43" s="1"/>
  <c r="IZ43" s="1"/>
  <c r="IU43"/>
  <c r="IK43"/>
  <c r="IM43" s="1"/>
  <c r="IN43" s="1"/>
  <c r="IO43" s="1"/>
  <c r="IJ43"/>
  <c r="HR43"/>
  <c r="HT43" s="1"/>
  <c r="HU43" s="1"/>
  <c r="HV43" s="1"/>
  <c r="HQ43"/>
  <c r="HY43" s="1"/>
  <c r="HG43"/>
  <c r="HH43" s="1"/>
  <c r="GS43"/>
  <c r="GN43"/>
  <c r="GG43"/>
  <c r="GI43" s="1"/>
  <c r="GJ43" s="1"/>
  <c r="GK43" s="1"/>
  <c r="FV43"/>
  <c r="FX43" s="1"/>
  <c r="FY43" s="1"/>
  <c r="FZ43" s="1"/>
  <c r="FK43"/>
  <c r="FM43" s="1"/>
  <c r="FN43" s="1"/>
  <c r="FO43" s="1"/>
  <c r="FJ43"/>
  <c r="EZ43"/>
  <c r="FB43" s="1"/>
  <c r="FC43" s="1"/>
  <c r="FD43" s="1"/>
  <c r="EY43"/>
  <c r="EO43"/>
  <c r="EQ43" s="1"/>
  <c r="ER43" s="1"/>
  <c r="ES43" s="1"/>
  <c r="EN43"/>
  <c r="ED43"/>
  <c r="EF43" s="1"/>
  <c r="EG43" s="1"/>
  <c r="EH43" s="1"/>
  <c r="EC43"/>
  <c r="DL43"/>
  <c r="DN43" s="1"/>
  <c r="DO43" s="1"/>
  <c r="DP43" s="1"/>
  <c r="DK43"/>
  <c r="DA43"/>
  <c r="DC43" s="1"/>
  <c r="DD43" s="1"/>
  <c r="DE43" s="1"/>
  <c r="CZ43"/>
  <c r="CV43"/>
  <c r="CU43"/>
  <c r="CS43"/>
  <c r="CQ43"/>
  <c r="CK43"/>
  <c r="CD43"/>
  <c r="CF43" s="1"/>
  <c r="CG43" s="1"/>
  <c r="CH43" s="1"/>
  <c r="BS43"/>
  <c r="BU43" s="1"/>
  <c r="BV43" s="1"/>
  <c r="BW43" s="1"/>
  <c r="BR43"/>
  <c r="BH43"/>
  <c r="BJ43" s="1"/>
  <c r="BK43" s="1"/>
  <c r="BL43" s="1"/>
  <c r="BG43"/>
  <c r="AW43"/>
  <c r="AY43" s="1"/>
  <c r="AZ43" s="1"/>
  <c r="BA43" s="1"/>
  <c r="AV43"/>
  <c r="AL43"/>
  <c r="AN43" s="1"/>
  <c r="AO43" s="1"/>
  <c r="AK43"/>
  <c r="AA43"/>
  <c r="Z43"/>
  <c r="S43"/>
  <c r="T43" s="1"/>
  <c r="U43" s="1"/>
  <c r="M43"/>
  <c r="N43" s="1"/>
  <c r="O43" s="1"/>
  <c r="NY42"/>
  <c r="OA42" s="1"/>
  <c r="OB42" s="1"/>
  <c r="OC42" s="1"/>
  <c r="NX42"/>
  <c r="NN42"/>
  <c r="NP42" s="1"/>
  <c r="NQ42" s="1"/>
  <c r="NR42" s="1"/>
  <c r="NM42"/>
  <c r="NC42"/>
  <c r="NE42" s="1"/>
  <c r="NF42" s="1"/>
  <c r="NG42" s="1"/>
  <c r="NB42"/>
  <c r="MR42"/>
  <c r="MT42" s="1"/>
  <c r="MU42" s="1"/>
  <c r="MV42" s="1"/>
  <c r="MQ42"/>
  <c r="MG42"/>
  <c r="MF42"/>
  <c r="LS42"/>
  <c r="LN42"/>
  <c r="KY42"/>
  <c r="LA42" s="1"/>
  <c r="LB42" s="1"/>
  <c r="LC42" s="1"/>
  <c r="KX42"/>
  <c r="KN42"/>
  <c r="KO42" s="1"/>
  <c r="KM42"/>
  <c r="KC42"/>
  <c r="KE42" s="1"/>
  <c r="KF42" s="1"/>
  <c r="KG42" s="1"/>
  <c r="KB42"/>
  <c r="JR42"/>
  <c r="JT42" s="1"/>
  <c r="JU42" s="1"/>
  <c r="JV42" s="1"/>
  <c r="JQ42"/>
  <c r="JG42"/>
  <c r="JI42" s="1"/>
  <c r="JJ42" s="1"/>
  <c r="JK42" s="1"/>
  <c r="JF42"/>
  <c r="IV42"/>
  <c r="IX42" s="1"/>
  <c r="IY42" s="1"/>
  <c r="IZ42" s="1"/>
  <c r="IU42"/>
  <c r="IK42"/>
  <c r="IM42" s="1"/>
  <c r="IN42" s="1"/>
  <c r="IO42" s="1"/>
  <c r="IJ42"/>
  <c r="HR42"/>
  <c r="HT42" s="1"/>
  <c r="HU42" s="1"/>
  <c r="HV42" s="1"/>
  <c r="HQ42"/>
  <c r="HY42" s="1"/>
  <c r="HG42"/>
  <c r="GS42"/>
  <c r="GN42"/>
  <c r="GG42"/>
  <c r="GI42" s="1"/>
  <c r="GJ42" s="1"/>
  <c r="GK42" s="1"/>
  <c r="FV42"/>
  <c r="FX42" s="1"/>
  <c r="FY42" s="1"/>
  <c r="FZ42" s="1"/>
  <c r="FK42"/>
  <c r="FM42" s="1"/>
  <c r="FN42" s="1"/>
  <c r="FO42" s="1"/>
  <c r="FJ42"/>
  <c r="EZ42"/>
  <c r="FB42" s="1"/>
  <c r="FC42" s="1"/>
  <c r="FD42" s="1"/>
  <c r="EY42"/>
  <c r="EO42"/>
  <c r="EQ42" s="1"/>
  <c r="ER42" s="1"/>
  <c r="ES42" s="1"/>
  <c r="EN42"/>
  <c r="ED42"/>
  <c r="EE42" s="1"/>
  <c r="EC42"/>
  <c r="DL42"/>
  <c r="DN42" s="1"/>
  <c r="DO42" s="1"/>
  <c r="DP42" s="1"/>
  <c r="DK42"/>
  <c r="DA42"/>
  <c r="DC42" s="1"/>
  <c r="DD42" s="1"/>
  <c r="DE42" s="1"/>
  <c r="CZ42"/>
  <c r="CV42"/>
  <c r="CU42"/>
  <c r="CS42"/>
  <c r="CQ42"/>
  <c r="CK42"/>
  <c r="CD42"/>
  <c r="CF42" s="1"/>
  <c r="CG42" s="1"/>
  <c r="CH42" s="1"/>
  <c r="BS42"/>
  <c r="BT42" s="1"/>
  <c r="BR42"/>
  <c r="BH42"/>
  <c r="BI42" s="1"/>
  <c r="BG42"/>
  <c r="AW42"/>
  <c r="AX42" s="1"/>
  <c r="AV42"/>
  <c r="AL42"/>
  <c r="AN42" s="1"/>
  <c r="AO42" s="1"/>
  <c r="AK42"/>
  <c r="AA42"/>
  <c r="Z42"/>
  <c r="S42"/>
  <c r="T42" s="1"/>
  <c r="U42" s="1"/>
  <c r="M42"/>
  <c r="N42" s="1"/>
  <c r="O42" s="1"/>
  <c r="NY41"/>
  <c r="NZ41" s="1"/>
  <c r="NX41"/>
  <c r="NN41"/>
  <c r="NO41" s="1"/>
  <c r="NM41"/>
  <c r="NC41"/>
  <c r="ND41" s="1"/>
  <c r="NB41"/>
  <c r="MR41"/>
  <c r="MS41" s="1"/>
  <c r="MQ41"/>
  <c r="MG41"/>
  <c r="MF41"/>
  <c r="LS41"/>
  <c r="LW41" s="1"/>
  <c r="LN41"/>
  <c r="LV41" s="1"/>
  <c r="OY41" s="1"/>
  <c r="KY41"/>
  <c r="LA41" s="1"/>
  <c r="LB41" s="1"/>
  <c r="LC41" s="1"/>
  <c r="KX41"/>
  <c r="KN41"/>
  <c r="KO41" s="1"/>
  <c r="KM41"/>
  <c r="KC41"/>
  <c r="KE41" s="1"/>
  <c r="KF41" s="1"/>
  <c r="KG41" s="1"/>
  <c r="KB41"/>
  <c r="JR41"/>
  <c r="JT41" s="1"/>
  <c r="JU41" s="1"/>
  <c r="JV41" s="1"/>
  <c r="JQ41"/>
  <c r="JG41"/>
  <c r="JI41" s="1"/>
  <c r="JJ41" s="1"/>
  <c r="JK41" s="1"/>
  <c r="JF41"/>
  <c r="IV41"/>
  <c r="IX41" s="1"/>
  <c r="IY41" s="1"/>
  <c r="IZ41" s="1"/>
  <c r="IU41"/>
  <c r="IK41"/>
  <c r="IM41" s="1"/>
  <c r="IJ41"/>
  <c r="HR41"/>
  <c r="HT41" s="1"/>
  <c r="HU41" s="1"/>
  <c r="HV41" s="1"/>
  <c r="HQ41"/>
  <c r="HY41" s="1"/>
  <c r="HG41"/>
  <c r="NY40"/>
  <c r="NZ40" s="1"/>
  <c r="NX40"/>
  <c r="NN40"/>
  <c r="NO40" s="1"/>
  <c r="NM40"/>
  <c r="NC40"/>
  <c r="ND40" s="1"/>
  <c r="NB40"/>
  <c r="MR40"/>
  <c r="MS40" s="1"/>
  <c r="MQ40"/>
  <c r="MG40"/>
  <c r="MF40"/>
  <c r="LS40"/>
  <c r="LW40" s="1"/>
  <c r="LN40"/>
  <c r="LV40" s="1"/>
  <c r="KY40"/>
  <c r="LA40" s="1"/>
  <c r="LB40" s="1"/>
  <c r="LC40" s="1"/>
  <c r="KX40"/>
  <c r="KN40"/>
  <c r="LG40" s="1"/>
  <c r="LI40" s="1"/>
  <c r="LJ40" s="1"/>
  <c r="LK40" s="1"/>
  <c r="KM40"/>
  <c r="KC40"/>
  <c r="KE40" s="1"/>
  <c r="KF40" s="1"/>
  <c r="KG40" s="1"/>
  <c r="KB40"/>
  <c r="JR40"/>
  <c r="JQ40"/>
  <c r="NY39"/>
  <c r="OA39" s="1"/>
  <c r="OB39" s="1"/>
  <c r="OC39" s="1"/>
  <c r="NX39"/>
  <c r="NN39"/>
  <c r="NP39" s="1"/>
  <c r="NQ39" s="1"/>
  <c r="NR39" s="1"/>
  <c r="NM39"/>
  <c r="NC39"/>
  <c r="NE39" s="1"/>
  <c r="NF39" s="1"/>
  <c r="NG39" s="1"/>
  <c r="NB39"/>
  <c r="MR39"/>
  <c r="MT39" s="1"/>
  <c r="MU39" s="1"/>
  <c r="MV39" s="1"/>
  <c r="MQ39"/>
  <c r="MG39"/>
  <c r="MF39"/>
  <c r="LS39"/>
  <c r="LW39" s="1"/>
  <c r="LN39"/>
  <c r="LV39" s="1"/>
  <c r="KY39"/>
  <c r="KZ39" s="1"/>
  <c r="KX39"/>
  <c r="KN39"/>
  <c r="KO39" s="1"/>
  <c r="KM39"/>
  <c r="LF39" s="1"/>
  <c r="KC39"/>
  <c r="KD39" s="1"/>
  <c r="KB39"/>
  <c r="JR39"/>
  <c r="JQ39"/>
  <c r="NY38"/>
  <c r="NZ38" s="1"/>
  <c r="NX38"/>
  <c r="NN38"/>
  <c r="NO38" s="1"/>
  <c r="NM38"/>
  <c r="NC38"/>
  <c r="ND38" s="1"/>
  <c r="NB38"/>
  <c r="MR38"/>
  <c r="MS38" s="1"/>
  <c r="MQ38"/>
  <c r="MG38"/>
  <c r="MF38"/>
  <c r="LS38"/>
  <c r="LN38"/>
  <c r="KY38"/>
  <c r="LA38" s="1"/>
  <c r="LB38" s="1"/>
  <c r="LC38" s="1"/>
  <c r="KX38"/>
  <c r="KN38"/>
  <c r="KO38" s="1"/>
  <c r="KM38"/>
  <c r="KC38"/>
  <c r="KE38" s="1"/>
  <c r="KF38" s="1"/>
  <c r="KG38" s="1"/>
  <c r="KB38"/>
  <c r="JR38"/>
  <c r="JT38" s="1"/>
  <c r="JU38" s="1"/>
  <c r="JV38" s="1"/>
  <c r="JQ38"/>
  <c r="JG38"/>
  <c r="JI38" s="1"/>
  <c r="JJ38" s="1"/>
  <c r="JK38" s="1"/>
  <c r="JF38"/>
  <c r="IV38"/>
  <c r="IX38" s="1"/>
  <c r="IY38" s="1"/>
  <c r="IZ38" s="1"/>
  <c r="IU38"/>
  <c r="IK38"/>
  <c r="IM38" s="1"/>
  <c r="IN38" s="1"/>
  <c r="IO38" s="1"/>
  <c r="IJ38"/>
  <c r="HR38"/>
  <c r="HT38" s="1"/>
  <c r="HU38" s="1"/>
  <c r="HV38" s="1"/>
  <c r="HQ38"/>
  <c r="HY38" s="1"/>
  <c r="HG38"/>
  <c r="HH38" s="1"/>
  <c r="GS38"/>
  <c r="GN38"/>
  <c r="GG38"/>
  <c r="GH38" s="1"/>
  <c r="FV38"/>
  <c r="FX38" s="1"/>
  <c r="FY38" s="1"/>
  <c r="FZ38" s="1"/>
  <c r="FK38"/>
  <c r="FL38" s="1"/>
  <c r="FJ38"/>
  <c r="EZ38"/>
  <c r="FA38" s="1"/>
  <c r="EY38"/>
  <c r="EO38"/>
  <c r="EP38" s="1"/>
  <c r="EN38"/>
  <c r="ED38"/>
  <c r="EE38" s="1"/>
  <c r="EC38"/>
  <c r="DL38"/>
  <c r="DN38" s="1"/>
  <c r="DO38" s="1"/>
  <c r="DP38" s="1"/>
  <c r="DK38"/>
  <c r="DA38"/>
  <c r="DC38" s="1"/>
  <c r="DD38" s="1"/>
  <c r="DE38" s="1"/>
  <c r="CZ38"/>
  <c r="CQ38"/>
  <c r="CK38"/>
  <c r="GV38" s="1"/>
  <c r="CD38"/>
  <c r="CF38" s="1"/>
  <c r="CG38" s="1"/>
  <c r="CH38" s="1"/>
  <c r="CC38"/>
  <c r="BS38"/>
  <c r="BU38" s="1"/>
  <c r="BV38" s="1"/>
  <c r="BW38" s="1"/>
  <c r="BH38"/>
  <c r="BI38" s="1"/>
  <c r="BG38"/>
  <c r="AW38"/>
  <c r="AX38" s="1"/>
  <c r="AV38"/>
  <c r="AL38"/>
  <c r="AM38" s="1"/>
  <c r="AK38"/>
  <c r="AA38"/>
  <c r="Z38"/>
  <c r="S38"/>
  <c r="T38" s="1"/>
  <c r="U38" s="1"/>
  <c r="R38"/>
  <c r="M38"/>
  <c r="N38" s="1"/>
  <c r="O38" s="1"/>
  <c r="L38"/>
  <c r="NY36"/>
  <c r="NZ36" s="1"/>
  <c r="NX36"/>
  <c r="NN36"/>
  <c r="NO36" s="1"/>
  <c r="NM36"/>
  <c r="NC36"/>
  <c r="ND36" s="1"/>
  <c r="NB36"/>
  <c r="MR36"/>
  <c r="MS36" s="1"/>
  <c r="MQ36"/>
  <c r="MG36"/>
  <c r="MF36"/>
  <c r="LS36"/>
  <c r="LN36"/>
  <c r="KY36"/>
  <c r="LA36" s="1"/>
  <c r="LB36" s="1"/>
  <c r="KX36"/>
  <c r="KN36"/>
  <c r="LG36" s="1"/>
  <c r="LI36" s="1"/>
  <c r="LJ36" s="1"/>
  <c r="LK36" s="1"/>
  <c r="KM36"/>
  <c r="KC36"/>
  <c r="KE36" s="1"/>
  <c r="KF36" s="1"/>
  <c r="KB36"/>
  <c r="JR36"/>
  <c r="JT36" s="1"/>
  <c r="JU36" s="1"/>
  <c r="JQ36"/>
  <c r="JG36"/>
  <c r="JI36" s="1"/>
  <c r="JJ36" s="1"/>
  <c r="JF36"/>
  <c r="IV36"/>
  <c r="IX36" s="1"/>
  <c r="IY36" s="1"/>
  <c r="IU36"/>
  <c r="IK36"/>
  <c r="IM36" s="1"/>
  <c r="IN36" s="1"/>
  <c r="IJ36"/>
  <c r="HR36"/>
  <c r="HT36" s="1"/>
  <c r="HU36" s="1"/>
  <c r="HQ36"/>
  <c r="HY36" s="1"/>
  <c r="HG36"/>
  <c r="HH36" s="1"/>
  <c r="GS36"/>
  <c r="GN36"/>
  <c r="GG36"/>
  <c r="GH36" s="1"/>
  <c r="FV36"/>
  <c r="FX36" s="1"/>
  <c r="FY36" s="1"/>
  <c r="FK36"/>
  <c r="FL36" s="1"/>
  <c r="FJ36"/>
  <c r="EZ36"/>
  <c r="FA36" s="1"/>
  <c r="EY36"/>
  <c r="EO36"/>
  <c r="EP36" s="1"/>
  <c r="EN36"/>
  <c r="ED36"/>
  <c r="EE36" s="1"/>
  <c r="EC36"/>
  <c r="DL36"/>
  <c r="DN36" s="1"/>
  <c r="DO36" s="1"/>
  <c r="DK36"/>
  <c r="DA36"/>
  <c r="DC36" s="1"/>
  <c r="DD36" s="1"/>
  <c r="CZ36"/>
  <c r="CQ36"/>
  <c r="CK36"/>
  <c r="CD36"/>
  <c r="CF36" s="1"/>
  <c r="CG36" s="1"/>
  <c r="BS36"/>
  <c r="BT36" s="1"/>
  <c r="BR36"/>
  <c r="BH36"/>
  <c r="BI36" s="1"/>
  <c r="BG36"/>
  <c r="AW36"/>
  <c r="AX36" s="1"/>
  <c r="AV36"/>
  <c r="AL36"/>
  <c r="AN36" s="1"/>
  <c r="AO36" s="1"/>
  <c r="AK36"/>
  <c r="AA36"/>
  <c r="Z36"/>
  <c r="S36"/>
  <c r="T36" s="1"/>
  <c r="R36"/>
  <c r="M36"/>
  <c r="N36" s="1"/>
  <c r="L36"/>
  <c r="NY35"/>
  <c r="NZ35" s="1"/>
  <c r="NX35"/>
  <c r="NN35"/>
  <c r="NO35" s="1"/>
  <c r="NM35"/>
  <c r="NC35"/>
  <c r="ND35" s="1"/>
  <c r="NB35"/>
  <c r="MR35"/>
  <c r="MS35" s="1"/>
  <c r="MQ35"/>
  <c r="MG35"/>
  <c r="MF35"/>
  <c r="LS35"/>
  <c r="LN35"/>
  <c r="KY35"/>
  <c r="LA35" s="1"/>
  <c r="LB35" s="1"/>
  <c r="KX35"/>
  <c r="KN35"/>
  <c r="LG35" s="1"/>
  <c r="LI35" s="1"/>
  <c r="LJ35" s="1"/>
  <c r="LK35" s="1"/>
  <c r="KM35"/>
  <c r="KC35"/>
  <c r="KE35" s="1"/>
  <c r="KF35" s="1"/>
  <c r="KB35"/>
  <c r="JR35"/>
  <c r="JT35" s="1"/>
  <c r="JU35" s="1"/>
  <c r="JQ35"/>
  <c r="JG35"/>
  <c r="JI35" s="1"/>
  <c r="JJ35" s="1"/>
  <c r="JF35"/>
  <c r="IV35"/>
  <c r="IX35" s="1"/>
  <c r="IY35" s="1"/>
  <c r="IU35"/>
  <c r="IK35"/>
  <c r="IM35" s="1"/>
  <c r="IN35" s="1"/>
  <c r="IJ35"/>
  <c r="HR35"/>
  <c r="HT35" s="1"/>
  <c r="HU35" s="1"/>
  <c r="HQ35"/>
  <c r="HY35" s="1"/>
  <c r="HG35"/>
  <c r="GS35"/>
  <c r="GN35"/>
  <c r="GG35"/>
  <c r="GI35" s="1"/>
  <c r="GJ35" s="1"/>
  <c r="FV35"/>
  <c r="FX35" s="1"/>
  <c r="FY35" s="1"/>
  <c r="FK35"/>
  <c r="FM35" s="1"/>
  <c r="FN35" s="1"/>
  <c r="FJ35"/>
  <c r="EZ35"/>
  <c r="FB35" s="1"/>
  <c r="FC35" s="1"/>
  <c r="EY35"/>
  <c r="EO35"/>
  <c r="EQ35" s="1"/>
  <c r="ER35" s="1"/>
  <c r="EN35"/>
  <c r="ED35"/>
  <c r="EF35" s="1"/>
  <c r="EG35" s="1"/>
  <c r="EC35"/>
  <c r="DL35"/>
  <c r="DN35" s="1"/>
  <c r="DO35" s="1"/>
  <c r="DK35"/>
  <c r="DA35"/>
  <c r="DC35" s="1"/>
  <c r="DD35" s="1"/>
  <c r="CZ35"/>
  <c r="CQ35"/>
  <c r="CK35"/>
  <c r="CD35"/>
  <c r="CF35" s="1"/>
  <c r="CG35" s="1"/>
  <c r="CC35"/>
  <c r="BS35"/>
  <c r="BH35"/>
  <c r="BJ35" s="1"/>
  <c r="BK35" s="1"/>
  <c r="BG35"/>
  <c r="AW35"/>
  <c r="AY35" s="1"/>
  <c r="AZ35" s="1"/>
  <c r="AV35"/>
  <c r="AL35"/>
  <c r="AN35" s="1"/>
  <c r="AO35" s="1"/>
  <c r="AK35"/>
  <c r="AA35"/>
  <c r="Z35"/>
  <c r="S35"/>
  <c r="T35" s="1"/>
  <c r="R35"/>
  <c r="M35"/>
  <c r="N35" s="1"/>
  <c r="L35"/>
  <c r="NY34"/>
  <c r="OA34" s="1"/>
  <c r="OB34" s="1"/>
  <c r="NX34"/>
  <c r="NN34"/>
  <c r="NP34" s="1"/>
  <c r="NQ34" s="1"/>
  <c r="NM34"/>
  <c r="NC34"/>
  <c r="NE34" s="1"/>
  <c r="NF34" s="1"/>
  <c r="NB34"/>
  <c r="MR34"/>
  <c r="MT34" s="1"/>
  <c r="MU34" s="1"/>
  <c r="MQ34"/>
  <c r="MG34"/>
  <c r="MF34"/>
  <c r="LS34"/>
  <c r="LN34"/>
  <c r="KY34"/>
  <c r="LA34" s="1"/>
  <c r="LB34" s="1"/>
  <c r="KX34"/>
  <c r="KN34"/>
  <c r="LG34" s="1"/>
  <c r="KM34"/>
  <c r="LF34" s="1"/>
  <c r="KC34"/>
  <c r="KE34" s="1"/>
  <c r="KF34" s="1"/>
  <c r="KB34"/>
  <c r="JR34"/>
  <c r="JT34" s="1"/>
  <c r="JU34" s="1"/>
  <c r="JQ34"/>
  <c r="JG34"/>
  <c r="JI34" s="1"/>
  <c r="JJ34" s="1"/>
  <c r="JF34"/>
  <c r="IV34"/>
  <c r="IX34" s="1"/>
  <c r="IY34" s="1"/>
  <c r="IU34"/>
  <c r="IK34"/>
  <c r="IM34" s="1"/>
  <c r="IN34" s="1"/>
  <c r="IJ34"/>
  <c r="HR34"/>
  <c r="HT34" s="1"/>
  <c r="HU34" s="1"/>
  <c r="HQ34"/>
  <c r="HY34" s="1"/>
  <c r="HG34"/>
  <c r="GS34"/>
  <c r="GN34"/>
  <c r="GG34"/>
  <c r="GI34" s="1"/>
  <c r="GJ34" s="1"/>
  <c r="FV34"/>
  <c r="FX34" s="1"/>
  <c r="FY34" s="1"/>
  <c r="FK34"/>
  <c r="FM34" s="1"/>
  <c r="FN34" s="1"/>
  <c r="FJ34"/>
  <c r="EZ34"/>
  <c r="FB34" s="1"/>
  <c r="FC34" s="1"/>
  <c r="EY34"/>
  <c r="EO34"/>
  <c r="EQ34" s="1"/>
  <c r="ER34" s="1"/>
  <c r="EN34"/>
  <c r="ED34"/>
  <c r="EF34" s="1"/>
  <c r="EG34" s="1"/>
  <c r="EC34"/>
  <c r="DL34"/>
  <c r="DN34" s="1"/>
  <c r="DO34" s="1"/>
  <c r="DK34"/>
  <c r="DA34"/>
  <c r="DC34" s="1"/>
  <c r="DD34" s="1"/>
  <c r="CZ34"/>
  <c r="CQ34"/>
  <c r="GW34" s="1"/>
  <c r="CK34"/>
  <c r="CD34"/>
  <c r="CF34" s="1"/>
  <c r="CG34" s="1"/>
  <c r="CC34"/>
  <c r="BS34"/>
  <c r="BH34"/>
  <c r="BJ34" s="1"/>
  <c r="BK34" s="1"/>
  <c r="BG34"/>
  <c r="AW34"/>
  <c r="AY34" s="1"/>
  <c r="AZ34" s="1"/>
  <c r="AV34"/>
  <c r="AL34"/>
  <c r="AN34" s="1"/>
  <c r="AO34" s="1"/>
  <c r="AK34"/>
  <c r="AA34"/>
  <c r="Z34"/>
  <c r="S34"/>
  <c r="T34" s="1"/>
  <c r="R34"/>
  <c r="M34"/>
  <c r="N34" s="1"/>
  <c r="L34"/>
  <c r="NY33"/>
  <c r="OA33" s="1"/>
  <c r="OB33" s="1"/>
  <c r="NX33"/>
  <c r="NN33"/>
  <c r="NP33" s="1"/>
  <c r="NQ33" s="1"/>
  <c r="NM33"/>
  <c r="NC33"/>
  <c r="NE33" s="1"/>
  <c r="NF33" s="1"/>
  <c r="NB33"/>
  <c r="MR33"/>
  <c r="MT33" s="1"/>
  <c r="MU33" s="1"/>
  <c r="MQ33"/>
  <c r="MG33"/>
  <c r="MF33"/>
  <c r="LS33"/>
  <c r="LN33"/>
  <c r="KY33"/>
  <c r="LA33" s="1"/>
  <c r="LB33" s="1"/>
  <c r="KX33"/>
  <c r="KN33"/>
  <c r="LG33" s="1"/>
  <c r="KM33"/>
  <c r="LF33" s="1"/>
  <c r="KC33"/>
  <c r="KE33" s="1"/>
  <c r="KF33" s="1"/>
  <c r="KB33"/>
  <c r="JR33"/>
  <c r="JT33" s="1"/>
  <c r="JU33" s="1"/>
  <c r="JQ33"/>
  <c r="JG33"/>
  <c r="JI33" s="1"/>
  <c r="JJ33" s="1"/>
  <c r="JF33"/>
  <c r="IV33"/>
  <c r="IX33" s="1"/>
  <c r="IY33" s="1"/>
  <c r="IU33"/>
  <c r="IK33"/>
  <c r="IM33" s="1"/>
  <c r="IN33" s="1"/>
  <c r="IJ33"/>
  <c r="HR33"/>
  <c r="HT33" s="1"/>
  <c r="HU33" s="1"/>
  <c r="HQ33"/>
  <c r="HY33" s="1"/>
  <c r="HG33"/>
  <c r="GS33"/>
  <c r="GN33"/>
  <c r="GG33"/>
  <c r="GI33" s="1"/>
  <c r="GJ33" s="1"/>
  <c r="FV33"/>
  <c r="FX33" s="1"/>
  <c r="FY33" s="1"/>
  <c r="FK33"/>
  <c r="FM33" s="1"/>
  <c r="FN33" s="1"/>
  <c r="FJ33"/>
  <c r="EZ33"/>
  <c r="FB33" s="1"/>
  <c r="FC33" s="1"/>
  <c r="EY33"/>
  <c r="EO33"/>
  <c r="EQ33" s="1"/>
  <c r="ER33" s="1"/>
  <c r="EN33"/>
  <c r="ED33"/>
  <c r="EF33" s="1"/>
  <c r="EG33" s="1"/>
  <c r="EC33"/>
  <c r="DL33"/>
  <c r="DN33" s="1"/>
  <c r="DO33" s="1"/>
  <c r="DK33"/>
  <c r="DA33"/>
  <c r="DC33" s="1"/>
  <c r="DD33" s="1"/>
  <c r="CZ33"/>
  <c r="CQ33"/>
  <c r="CK33"/>
  <c r="CD33"/>
  <c r="CF33" s="1"/>
  <c r="CG33" s="1"/>
  <c r="CC33"/>
  <c r="BS33"/>
  <c r="BH33"/>
  <c r="BJ33" s="1"/>
  <c r="BK33" s="1"/>
  <c r="BG33"/>
  <c r="AW33"/>
  <c r="AY33" s="1"/>
  <c r="AZ33" s="1"/>
  <c r="AV33"/>
  <c r="AL33"/>
  <c r="AN33" s="1"/>
  <c r="AO33" s="1"/>
  <c r="AK33"/>
  <c r="AA33"/>
  <c r="Z33"/>
  <c r="S33"/>
  <c r="T33" s="1"/>
  <c r="R33"/>
  <c r="M33"/>
  <c r="N33" s="1"/>
  <c r="L33"/>
  <c r="NY32"/>
  <c r="OA32" s="1"/>
  <c r="OB32" s="1"/>
  <c r="NX32"/>
  <c r="NN32"/>
  <c r="NP32" s="1"/>
  <c r="NQ32" s="1"/>
  <c r="NM32"/>
  <c r="NC32"/>
  <c r="NE32" s="1"/>
  <c r="NF32" s="1"/>
  <c r="NB32"/>
  <c r="MR32"/>
  <c r="MT32" s="1"/>
  <c r="MU32" s="1"/>
  <c r="MQ32"/>
  <c r="MG32"/>
  <c r="MF32"/>
  <c r="LS32"/>
  <c r="LN32"/>
  <c r="KY32"/>
  <c r="LA32" s="1"/>
  <c r="LB32" s="1"/>
  <c r="KX32"/>
  <c r="KN32"/>
  <c r="LG32" s="1"/>
  <c r="KM32"/>
  <c r="LF32" s="1"/>
  <c r="KC32"/>
  <c r="KE32" s="1"/>
  <c r="KF32" s="1"/>
  <c r="KB32"/>
  <c r="JR32"/>
  <c r="JT32" s="1"/>
  <c r="JU32" s="1"/>
  <c r="JQ32"/>
  <c r="JG32"/>
  <c r="JI32" s="1"/>
  <c r="JJ32" s="1"/>
  <c r="JF32"/>
  <c r="IV32"/>
  <c r="IX32" s="1"/>
  <c r="IY32" s="1"/>
  <c r="IU32"/>
  <c r="IK32"/>
  <c r="IM32" s="1"/>
  <c r="IN32" s="1"/>
  <c r="IJ32"/>
  <c r="HR32"/>
  <c r="HT32" s="1"/>
  <c r="HU32" s="1"/>
  <c r="HQ32"/>
  <c r="HY32" s="1"/>
  <c r="HG32"/>
  <c r="GS32"/>
  <c r="GN32"/>
  <c r="GG32"/>
  <c r="GI32" s="1"/>
  <c r="GJ32" s="1"/>
  <c r="FV32"/>
  <c r="FX32" s="1"/>
  <c r="FY32" s="1"/>
  <c r="FK32"/>
  <c r="FM32" s="1"/>
  <c r="FN32" s="1"/>
  <c r="FJ32"/>
  <c r="EZ32"/>
  <c r="FB32" s="1"/>
  <c r="FC32" s="1"/>
  <c r="EY32"/>
  <c r="EO32"/>
  <c r="EQ32" s="1"/>
  <c r="ER32" s="1"/>
  <c r="EN32"/>
  <c r="ED32"/>
  <c r="EF32" s="1"/>
  <c r="EG32" s="1"/>
  <c r="EC32"/>
  <c r="DL32"/>
  <c r="DN32" s="1"/>
  <c r="DO32" s="1"/>
  <c r="DK32"/>
  <c r="DA32"/>
  <c r="DC32" s="1"/>
  <c r="DD32" s="1"/>
  <c r="CZ32"/>
  <c r="CQ32"/>
  <c r="CK32"/>
  <c r="CD32"/>
  <c r="CF32" s="1"/>
  <c r="CG32" s="1"/>
  <c r="CC32"/>
  <c r="BS32"/>
  <c r="BH32"/>
  <c r="BJ32" s="1"/>
  <c r="BK32" s="1"/>
  <c r="BG32"/>
  <c r="AW32"/>
  <c r="AY32" s="1"/>
  <c r="AZ32" s="1"/>
  <c r="AV32"/>
  <c r="AL32"/>
  <c r="AK32"/>
  <c r="AA32"/>
  <c r="Z32"/>
  <c r="S32"/>
  <c r="T32" s="1"/>
  <c r="R32"/>
  <c r="M32"/>
  <c r="N32" s="1"/>
  <c r="L32"/>
  <c r="NY31"/>
  <c r="OA31" s="1"/>
  <c r="OB31" s="1"/>
  <c r="NX31"/>
  <c r="NN31"/>
  <c r="NM31"/>
  <c r="NC31"/>
  <c r="NE31" s="1"/>
  <c r="NF31" s="1"/>
  <c r="NB31"/>
  <c r="MR31"/>
  <c r="MQ31"/>
  <c r="MG31"/>
  <c r="MF31"/>
  <c r="LS31"/>
  <c r="LN31"/>
  <c r="KY31"/>
  <c r="LA31" s="1"/>
  <c r="LB31" s="1"/>
  <c r="KX31"/>
  <c r="KN31"/>
  <c r="LG31" s="1"/>
  <c r="KM31"/>
  <c r="LF31" s="1"/>
  <c r="KC31"/>
  <c r="KE31" s="1"/>
  <c r="KF31" s="1"/>
  <c r="KB31"/>
  <c r="JR31"/>
  <c r="JT31" s="1"/>
  <c r="JU31" s="1"/>
  <c r="JQ31"/>
  <c r="JG31"/>
  <c r="JI31" s="1"/>
  <c r="JJ31" s="1"/>
  <c r="JF31"/>
  <c r="IV31"/>
  <c r="IX31" s="1"/>
  <c r="IY31" s="1"/>
  <c r="IU31"/>
  <c r="IK31"/>
  <c r="IM31" s="1"/>
  <c r="IN31" s="1"/>
  <c r="IJ31"/>
  <c r="HR31"/>
  <c r="HT31" s="1"/>
  <c r="HU31" s="1"/>
  <c r="HQ31"/>
  <c r="HY31" s="1"/>
  <c r="HG31"/>
  <c r="GS31"/>
  <c r="GN31"/>
  <c r="GG31"/>
  <c r="GI31" s="1"/>
  <c r="GJ31" s="1"/>
  <c r="FV31"/>
  <c r="FX31" s="1"/>
  <c r="FY31" s="1"/>
  <c r="FK31"/>
  <c r="FJ31"/>
  <c r="EZ31"/>
  <c r="FB31" s="1"/>
  <c r="FC31" s="1"/>
  <c r="EY31"/>
  <c r="EO31"/>
  <c r="EN31"/>
  <c r="ED31"/>
  <c r="EF31" s="1"/>
  <c r="EG31" s="1"/>
  <c r="EC31"/>
  <c r="DL31"/>
  <c r="DN31" s="1"/>
  <c r="DO31" s="1"/>
  <c r="DK31"/>
  <c r="DA31"/>
  <c r="DC31" s="1"/>
  <c r="DD31" s="1"/>
  <c r="CZ31"/>
  <c r="CQ31"/>
  <c r="CK31"/>
  <c r="CD31"/>
  <c r="CF31" s="1"/>
  <c r="CG31" s="1"/>
  <c r="CC31"/>
  <c r="BS31"/>
  <c r="BH31"/>
  <c r="BJ31" s="1"/>
  <c r="BK31" s="1"/>
  <c r="BG31"/>
  <c r="AW31"/>
  <c r="AV31"/>
  <c r="AL31"/>
  <c r="AN31" s="1"/>
  <c r="AO31" s="1"/>
  <c r="AK31"/>
  <c r="AA31"/>
  <c r="Z31"/>
  <c r="S31"/>
  <c r="T31" s="1"/>
  <c r="R31"/>
  <c r="M31"/>
  <c r="N31" s="1"/>
  <c r="L31"/>
  <c r="NY30"/>
  <c r="OA30" s="1"/>
  <c r="OB30" s="1"/>
  <c r="NX30"/>
  <c r="NN30"/>
  <c r="NM30"/>
  <c r="NC30"/>
  <c r="NE30" s="1"/>
  <c r="NF30" s="1"/>
  <c r="NB30"/>
  <c r="MR30"/>
  <c r="MQ30"/>
  <c r="MG30"/>
  <c r="MF30"/>
  <c r="LS30"/>
  <c r="LN30"/>
  <c r="KY30"/>
  <c r="KZ30" s="1"/>
  <c r="KX30"/>
  <c r="KN30"/>
  <c r="KM30"/>
  <c r="KC30"/>
  <c r="KD30" s="1"/>
  <c r="KB30"/>
  <c r="JR30"/>
  <c r="JQ30"/>
  <c r="JG30"/>
  <c r="JH30" s="1"/>
  <c r="JF30"/>
  <c r="IV30"/>
  <c r="IU30"/>
  <c r="IK30"/>
  <c r="IL30" s="1"/>
  <c r="IJ30"/>
  <c r="HR30"/>
  <c r="HS30" s="1"/>
  <c r="HQ30"/>
  <c r="HY30" s="1"/>
  <c r="HG30"/>
  <c r="HZ30" s="1"/>
  <c r="GS30"/>
  <c r="GN30"/>
  <c r="GG30"/>
  <c r="GI30" s="1"/>
  <c r="GJ30" s="1"/>
  <c r="FV30"/>
  <c r="FW30" s="1"/>
  <c r="FK30"/>
  <c r="FJ30"/>
  <c r="EZ30"/>
  <c r="FB30" s="1"/>
  <c r="FC30" s="1"/>
  <c r="EY30"/>
  <c r="EO30"/>
  <c r="EN30"/>
  <c r="ED30"/>
  <c r="EF30" s="1"/>
  <c r="EG30" s="1"/>
  <c r="EC30"/>
  <c r="DL30"/>
  <c r="DK30"/>
  <c r="DA30"/>
  <c r="DC30" s="1"/>
  <c r="DD30" s="1"/>
  <c r="CZ30"/>
  <c r="CQ30"/>
  <c r="CK30"/>
  <c r="CD30"/>
  <c r="CC30"/>
  <c r="BS30"/>
  <c r="BT30" s="1"/>
  <c r="BH30"/>
  <c r="BJ30" s="1"/>
  <c r="BK30" s="1"/>
  <c r="BG30"/>
  <c r="AW30"/>
  <c r="AV30"/>
  <c r="AL30"/>
  <c r="AN30" s="1"/>
  <c r="AO30" s="1"/>
  <c r="AK30"/>
  <c r="AA30"/>
  <c r="Z30"/>
  <c r="S30"/>
  <c r="T30" s="1"/>
  <c r="R30"/>
  <c r="M30"/>
  <c r="N30" s="1"/>
  <c r="L30"/>
  <c r="NY29"/>
  <c r="NX29"/>
  <c r="NN29"/>
  <c r="NP29" s="1"/>
  <c r="NQ29" s="1"/>
  <c r="NM29"/>
  <c r="NC29"/>
  <c r="NB29"/>
  <c r="MR29"/>
  <c r="MT29" s="1"/>
  <c r="MU29" s="1"/>
  <c r="MQ29"/>
  <c r="MG29"/>
  <c r="MF29"/>
  <c r="LS29"/>
  <c r="LN29"/>
  <c r="KY29"/>
  <c r="KZ29" s="1"/>
  <c r="KX29"/>
  <c r="KN29"/>
  <c r="KO29" s="1"/>
  <c r="KM29"/>
  <c r="LF29" s="1"/>
  <c r="KC29"/>
  <c r="KD29" s="1"/>
  <c r="KB29"/>
  <c r="JR29"/>
  <c r="JS29" s="1"/>
  <c r="JQ29"/>
  <c r="JG29"/>
  <c r="JH29" s="1"/>
  <c r="JF29"/>
  <c r="IV29"/>
  <c r="IW29" s="1"/>
  <c r="IU29"/>
  <c r="IK29"/>
  <c r="IL29" s="1"/>
  <c r="IJ29"/>
  <c r="HR29"/>
  <c r="HQ29"/>
  <c r="HY29" s="1"/>
  <c r="HG29"/>
  <c r="HZ29" s="1"/>
  <c r="IA29" s="1"/>
  <c r="GS29"/>
  <c r="GN29"/>
  <c r="GG29"/>
  <c r="FV29"/>
  <c r="FK29"/>
  <c r="FJ29"/>
  <c r="EZ29"/>
  <c r="FB29" s="1"/>
  <c r="FC29" s="1"/>
  <c r="EY29"/>
  <c r="EO29"/>
  <c r="EN29"/>
  <c r="ED29"/>
  <c r="EF29" s="1"/>
  <c r="EG29" s="1"/>
  <c r="EC29"/>
  <c r="DL29"/>
  <c r="DM29" s="1"/>
  <c r="DK29"/>
  <c r="DA29"/>
  <c r="DC29" s="1"/>
  <c r="DD29" s="1"/>
  <c r="CZ29"/>
  <c r="CQ29"/>
  <c r="CK29"/>
  <c r="CD29"/>
  <c r="CE29" s="1"/>
  <c r="BS29"/>
  <c r="BU29" s="1"/>
  <c r="BV29" s="1"/>
  <c r="BR29"/>
  <c r="BH29"/>
  <c r="BG29"/>
  <c r="AW29"/>
  <c r="AY29" s="1"/>
  <c r="AZ29" s="1"/>
  <c r="AV29"/>
  <c r="AL29"/>
  <c r="AK29"/>
  <c r="AA29"/>
  <c r="Z29"/>
  <c r="S29"/>
  <c r="T29" s="1"/>
  <c r="R29"/>
  <c r="M29"/>
  <c r="N29" s="1"/>
  <c r="L29"/>
  <c r="NY28"/>
  <c r="NX28"/>
  <c r="NN28"/>
  <c r="NP28" s="1"/>
  <c r="NQ28" s="1"/>
  <c r="NM28"/>
  <c r="NC28"/>
  <c r="NB28"/>
  <c r="MR28"/>
  <c r="MT28" s="1"/>
  <c r="MU28" s="1"/>
  <c r="MQ28"/>
  <c r="MG28"/>
  <c r="OW28" s="1"/>
  <c r="MF28"/>
  <c r="LS28"/>
  <c r="LN28"/>
  <c r="KY28"/>
  <c r="KX28"/>
  <c r="KN28"/>
  <c r="KO28" s="1"/>
  <c r="KM28"/>
  <c r="KC28"/>
  <c r="KB28"/>
  <c r="JR28"/>
  <c r="JS28" s="1"/>
  <c r="JQ28"/>
  <c r="JG28"/>
  <c r="JF28"/>
  <c r="IV28"/>
  <c r="IW28" s="1"/>
  <c r="IU28"/>
  <c r="IK28"/>
  <c r="IJ28"/>
  <c r="HR28"/>
  <c r="HS28" s="1"/>
  <c r="HQ28"/>
  <c r="HY28" s="1"/>
  <c r="HG28"/>
  <c r="HZ28" s="1"/>
  <c r="GS28"/>
  <c r="GN28"/>
  <c r="GG28"/>
  <c r="FV28"/>
  <c r="FW28" s="1"/>
  <c r="FK28"/>
  <c r="FM28" s="1"/>
  <c r="FN28" s="1"/>
  <c r="FJ28"/>
  <c r="EZ28"/>
  <c r="EY28"/>
  <c r="EO28"/>
  <c r="EQ28" s="1"/>
  <c r="ER28" s="1"/>
  <c r="EN28"/>
  <c r="ED28"/>
  <c r="EC28"/>
  <c r="DL28"/>
  <c r="DM28" s="1"/>
  <c r="DK28"/>
  <c r="DA28"/>
  <c r="DC28" s="1"/>
  <c r="DD28" s="1"/>
  <c r="CZ28"/>
  <c r="CQ28"/>
  <c r="CK28"/>
  <c r="CD28"/>
  <c r="CE28" s="1"/>
  <c r="BS28"/>
  <c r="BU28" s="1"/>
  <c r="BV28" s="1"/>
  <c r="BR28"/>
  <c r="BH28"/>
  <c r="BG28"/>
  <c r="AW28"/>
  <c r="AY28" s="1"/>
  <c r="AZ28" s="1"/>
  <c r="AV28"/>
  <c r="AL28"/>
  <c r="AK28"/>
  <c r="AA28"/>
  <c r="Z28"/>
  <c r="S28"/>
  <c r="T28" s="1"/>
  <c r="R28"/>
  <c r="M28"/>
  <c r="N28" s="1"/>
  <c r="L28"/>
  <c r="NY27"/>
  <c r="OA27" s="1"/>
  <c r="OB27" s="1"/>
  <c r="NX27"/>
  <c r="NN27"/>
  <c r="NM27"/>
  <c r="NC27"/>
  <c r="NE27" s="1"/>
  <c r="NF27" s="1"/>
  <c r="NB27"/>
  <c r="MR27"/>
  <c r="MQ27"/>
  <c r="MG27"/>
  <c r="MF27"/>
  <c r="LS27"/>
  <c r="LN27"/>
  <c r="KY27"/>
  <c r="KZ27" s="1"/>
  <c r="KX27"/>
  <c r="KN27"/>
  <c r="KO27" s="1"/>
  <c r="KM27"/>
  <c r="LF27" s="1"/>
  <c r="KC27"/>
  <c r="KB27"/>
  <c r="JR27"/>
  <c r="JS27" s="1"/>
  <c r="JQ27"/>
  <c r="JG27"/>
  <c r="JH27" s="1"/>
  <c r="JF27"/>
  <c r="IV27"/>
  <c r="IW27" s="1"/>
  <c r="IU27"/>
  <c r="IK27"/>
  <c r="IL27" s="1"/>
  <c r="IJ27"/>
  <c r="HR27"/>
  <c r="HS27" s="1"/>
  <c r="HQ27"/>
  <c r="HY27" s="1"/>
  <c r="HG27"/>
  <c r="GS27"/>
  <c r="GN27"/>
  <c r="GG27"/>
  <c r="GI27" s="1"/>
  <c r="GJ27" s="1"/>
  <c r="FV27"/>
  <c r="FW27" s="1"/>
  <c r="FK27"/>
  <c r="FM27" s="1"/>
  <c r="FN27" s="1"/>
  <c r="FJ27"/>
  <c r="EZ27"/>
  <c r="EY27"/>
  <c r="EN27"/>
  <c r="ED27"/>
  <c r="EC27"/>
  <c r="DL27"/>
  <c r="DM27" s="1"/>
  <c r="DK27"/>
  <c r="DA27"/>
  <c r="DC27" s="1"/>
  <c r="DD27" s="1"/>
  <c r="CZ27"/>
  <c r="CQ27"/>
  <c r="CK27"/>
  <c r="CD27"/>
  <c r="CE27" s="1"/>
  <c r="BS27"/>
  <c r="BR27"/>
  <c r="BH27"/>
  <c r="BJ27" s="1"/>
  <c r="BK27" s="1"/>
  <c r="BG27"/>
  <c r="AW27"/>
  <c r="AV27"/>
  <c r="AL27"/>
  <c r="AN27" s="1"/>
  <c r="AO27" s="1"/>
  <c r="AK27"/>
  <c r="AA27"/>
  <c r="Z27"/>
  <c r="L27"/>
  <c r="NY26"/>
  <c r="OA26" s="1"/>
  <c r="OB26" s="1"/>
  <c r="NX26"/>
  <c r="NN26"/>
  <c r="NP26" s="1"/>
  <c r="NQ26" s="1"/>
  <c r="NM26"/>
  <c r="NC26"/>
  <c r="NE26" s="1"/>
  <c r="NF26" s="1"/>
  <c r="NB26"/>
  <c r="MR26"/>
  <c r="MT26" s="1"/>
  <c r="MU26" s="1"/>
  <c r="MQ26"/>
  <c r="MG26"/>
  <c r="MF26"/>
  <c r="LS26"/>
  <c r="LN26"/>
  <c r="KY26"/>
  <c r="KZ26" s="1"/>
  <c r="KX26"/>
  <c r="KN26"/>
  <c r="KO26" s="1"/>
  <c r="KM26"/>
  <c r="KC26"/>
  <c r="KD26" s="1"/>
  <c r="KB26"/>
  <c r="JR26"/>
  <c r="JS26" s="1"/>
  <c r="JQ26"/>
  <c r="JG26"/>
  <c r="JH26" s="1"/>
  <c r="JF26"/>
  <c r="IV26"/>
  <c r="IW26" s="1"/>
  <c r="IU26"/>
  <c r="IK26"/>
  <c r="IL26" s="1"/>
  <c r="IJ26"/>
  <c r="HR26"/>
  <c r="HS26" s="1"/>
  <c r="HQ26"/>
  <c r="HY26" s="1"/>
  <c r="HG26"/>
  <c r="HZ26" s="1"/>
  <c r="GS26"/>
  <c r="GN26"/>
  <c r="GG26"/>
  <c r="GI26" s="1"/>
  <c r="GJ26" s="1"/>
  <c r="FV26"/>
  <c r="FW26" s="1"/>
  <c r="FK26"/>
  <c r="FM26" s="1"/>
  <c r="FN26" s="1"/>
  <c r="FJ26"/>
  <c r="EZ26"/>
  <c r="FB26" s="1"/>
  <c r="FC26" s="1"/>
  <c r="EY26"/>
  <c r="EO26"/>
  <c r="EQ26" s="1"/>
  <c r="ER26" s="1"/>
  <c r="EN26"/>
  <c r="ED26"/>
  <c r="EF26" s="1"/>
  <c r="EG26" s="1"/>
  <c r="EC26"/>
  <c r="DL26"/>
  <c r="DM26" s="1"/>
  <c r="DK26"/>
  <c r="DA26"/>
  <c r="DC26" s="1"/>
  <c r="DD26" s="1"/>
  <c r="CZ26"/>
  <c r="CQ26"/>
  <c r="CK26"/>
  <c r="CD26"/>
  <c r="CE26" s="1"/>
  <c r="BS26"/>
  <c r="BU26" s="1"/>
  <c r="BV26" s="1"/>
  <c r="BR26"/>
  <c r="BH26"/>
  <c r="BJ26" s="1"/>
  <c r="BK26" s="1"/>
  <c r="BG26"/>
  <c r="AW26"/>
  <c r="AY26" s="1"/>
  <c r="AZ26" s="1"/>
  <c r="AV26"/>
  <c r="AL26"/>
  <c r="AN26" s="1"/>
  <c r="AO26" s="1"/>
  <c r="AK26"/>
  <c r="AA26"/>
  <c r="Z26"/>
  <c r="S26"/>
  <c r="T26" s="1"/>
  <c r="R26"/>
  <c r="M26"/>
  <c r="N26" s="1"/>
  <c r="L26"/>
  <c r="NY25"/>
  <c r="OA25" s="1"/>
  <c r="OB25" s="1"/>
  <c r="NX25"/>
  <c r="NN25"/>
  <c r="NP25" s="1"/>
  <c r="NQ25" s="1"/>
  <c r="NM25"/>
  <c r="NC25"/>
  <c r="NE25" s="1"/>
  <c r="NF25" s="1"/>
  <c r="NB25"/>
  <c r="MR25"/>
  <c r="MT25" s="1"/>
  <c r="MU25" s="1"/>
  <c r="MQ25"/>
  <c r="MG25"/>
  <c r="MF25"/>
  <c r="LS25"/>
  <c r="LN25"/>
  <c r="KY25"/>
  <c r="KZ25" s="1"/>
  <c r="KX25"/>
  <c r="KN25"/>
  <c r="KO25" s="1"/>
  <c r="KM25"/>
  <c r="LF25" s="1"/>
  <c r="KC25"/>
  <c r="KD25" s="1"/>
  <c r="KB25"/>
  <c r="JR25"/>
  <c r="JS25" s="1"/>
  <c r="JQ25"/>
  <c r="JG25"/>
  <c r="JH25" s="1"/>
  <c r="JF25"/>
  <c r="IV25"/>
  <c r="IW25" s="1"/>
  <c r="IU25"/>
  <c r="IK25"/>
  <c r="IL25" s="1"/>
  <c r="IJ25"/>
  <c r="HR25"/>
  <c r="HS25" s="1"/>
  <c r="HQ25"/>
  <c r="HY25" s="1"/>
  <c r="HG25"/>
  <c r="HI25" s="1"/>
  <c r="HJ25" s="1"/>
  <c r="GS25"/>
  <c r="GN25"/>
  <c r="GG25"/>
  <c r="GI25" s="1"/>
  <c r="GJ25" s="1"/>
  <c r="FV25"/>
  <c r="FW25" s="1"/>
  <c r="FK25"/>
  <c r="FM25" s="1"/>
  <c r="FN25" s="1"/>
  <c r="FJ25"/>
  <c r="EZ25"/>
  <c r="FB25" s="1"/>
  <c r="FC25" s="1"/>
  <c r="EY25"/>
  <c r="EO25"/>
  <c r="EQ25" s="1"/>
  <c r="ER25" s="1"/>
  <c r="EN25"/>
  <c r="ED25"/>
  <c r="EF25" s="1"/>
  <c r="EG25" s="1"/>
  <c r="EC25"/>
  <c r="DL25"/>
  <c r="DM25" s="1"/>
  <c r="DK25"/>
  <c r="DA25"/>
  <c r="DC25" s="1"/>
  <c r="DD25" s="1"/>
  <c r="CZ25"/>
  <c r="CQ25"/>
  <c r="CK25"/>
  <c r="CD25"/>
  <c r="CE25" s="1"/>
  <c r="BS25"/>
  <c r="BU25" s="1"/>
  <c r="BV25" s="1"/>
  <c r="BR25"/>
  <c r="BH25"/>
  <c r="BJ25" s="1"/>
  <c r="BK25" s="1"/>
  <c r="BG25"/>
  <c r="AW25"/>
  <c r="AY25" s="1"/>
  <c r="AZ25" s="1"/>
  <c r="AV25"/>
  <c r="AL25"/>
  <c r="AN25" s="1"/>
  <c r="AO25" s="1"/>
  <c r="AK25"/>
  <c r="AA25"/>
  <c r="Z25"/>
  <c r="S25"/>
  <c r="T25" s="1"/>
  <c r="R25"/>
  <c r="M25"/>
  <c r="N25" s="1"/>
  <c r="L25"/>
  <c r="NY24"/>
  <c r="OA24" s="1"/>
  <c r="OB24" s="1"/>
  <c r="NX24"/>
  <c r="NN24"/>
  <c r="NP24" s="1"/>
  <c r="NQ24" s="1"/>
  <c r="NM24"/>
  <c r="NC24"/>
  <c r="NE24" s="1"/>
  <c r="NF24" s="1"/>
  <c r="NB24"/>
  <c r="MR24"/>
  <c r="MT24" s="1"/>
  <c r="MU24" s="1"/>
  <c r="MQ24"/>
  <c r="MG24"/>
  <c r="MF24"/>
  <c r="LS24"/>
  <c r="LN24"/>
  <c r="KY24"/>
  <c r="KZ24" s="1"/>
  <c r="KX24"/>
  <c r="KN24"/>
  <c r="KO24" s="1"/>
  <c r="KM24"/>
  <c r="KC24"/>
  <c r="KD24" s="1"/>
  <c r="KB24"/>
  <c r="JR24"/>
  <c r="JS24" s="1"/>
  <c r="JQ24"/>
  <c r="JG24"/>
  <c r="JH24" s="1"/>
  <c r="JF24"/>
  <c r="IV24"/>
  <c r="IW24" s="1"/>
  <c r="IU24"/>
  <c r="IK24"/>
  <c r="IL24" s="1"/>
  <c r="IJ24"/>
  <c r="HR24"/>
  <c r="HS24" s="1"/>
  <c r="HQ24"/>
  <c r="HY24" s="1"/>
  <c r="HG24"/>
  <c r="HZ24" s="1"/>
  <c r="GS24"/>
  <c r="GN24"/>
  <c r="GG24"/>
  <c r="GI24" s="1"/>
  <c r="GJ24" s="1"/>
  <c r="FV24"/>
  <c r="FW24" s="1"/>
  <c r="FK24"/>
  <c r="FM24" s="1"/>
  <c r="FN24" s="1"/>
  <c r="FJ24"/>
  <c r="EZ24"/>
  <c r="FB24" s="1"/>
  <c r="FC24" s="1"/>
  <c r="EY24"/>
  <c r="EO24"/>
  <c r="EQ24" s="1"/>
  <c r="ER24" s="1"/>
  <c r="EN24"/>
  <c r="ED24"/>
  <c r="EF24" s="1"/>
  <c r="EG24" s="1"/>
  <c r="EC24"/>
  <c r="DL24"/>
  <c r="DM24" s="1"/>
  <c r="DK24"/>
  <c r="DA24"/>
  <c r="DC24" s="1"/>
  <c r="DD24" s="1"/>
  <c r="CZ24"/>
  <c r="CQ24"/>
  <c r="CK24"/>
  <c r="CD24"/>
  <c r="CE24" s="1"/>
  <c r="BS24"/>
  <c r="BU24" s="1"/>
  <c r="BV24" s="1"/>
  <c r="BR24"/>
  <c r="BH24"/>
  <c r="BJ24" s="1"/>
  <c r="BK24" s="1"/>
  <c r="BG24"/>
  <c r="AW24"/>
  <c r="AY24" s="1"/>
  <c r="AZ24" s="1"/>
  <c r="AV24"/>
  <c r="AL24"/>
  <c r="AN24" s="1"/>
  <c r="AO24" s="1"/>
  <c r="AK24"/>
  <c r="AA24"/>
  <c r="Z24"/>
  <c r="S24"/>
  <c r="T24" s="1"/>
  <c r="R24"/>
  <c r="M24"/>
  <c r="N24" s="1"/>
  <c r="L24"/>
  <c r="NY23"/>
  <c r="OA23" s="1"/>
  <c r="OB23" s="1"/>
  <c r="NX23"/>
  <c r="NN23"/>
  <c r="NP23" s="1"/>
  <c r="NQ23" s="1"/>
  <c r="NM23"/>
  <c r="NC23"/>
  <c r="NE23" s="1"/>
  <c r="NF23" s="1"/>
  <c r="NB23"/>
  <c r="MR23"/>
  <c r="MT23" s="1"/>
  <c r="MU23" s="1"/>
  <c r="MQ23"/>
  <c r="MG23"/>
  <c r="MF23"/>
  <c r="LS23"/>
  <c r="LN23"/>
  <c r="KY23"/>
  <c r="KZ23" s="1"/>
  <c r="KX23"/>
  <c r="KN23"/>
  <c r="KO23" s="1"/>
  <c r="KM23"/>
  <c r="LF23" s="1"/>
  <c r="KC23"/>
  <c r="KD23" s="1"/>
  <c r="KB23"/>
  <c r="JR23"/>
  <c r="JS23" s="1"/>
  <c r="JQ23"/>
  <c r="JG23"/>
  <c r="JH23" s="1"/>
  <c r="JF23"/>
  <c r="IV23"/>
  <c r="IW23" s="1"/>
  <c r="IU23"/>
  <c r="IK23"/>
  <c r="IL23" s="1"/>
  <c r="IJ23"/>
  <c r="HR23"/>
  <c r="HS23" s="1"/>
  <c r="HQ23"/>
  <c r="HY23" s="1"/>
  <c r="HG23"/>
  <c r="HZ23" s="1"/>
  <c r="IA23" s="1"/>
  <c r="GS23"/>
  <c r="GN23"/>
  <c r="GG23"/>
  <c r="GI23" s="1"/>
  <c r="GJ23" s="1"/>
  <c r="FV23"/>
  <c r="FW23" s="1"/>
  <c r="FK23"/>
  <c r="FM23" s="1"/>
  <c r="FN23" s="1"/>
  <c r="FJ23"/>
  <c r="EZ23"/>
  <c r="FB23" s="1"/>
  <c r="FC23" s="1"/>
  <c r="EY23"/>
  <c r="EO23"/>
  <c r="EQ23" s="1"/>
  <c r="ER23" s="1"/>
  <c r="EN23"/>
  <c r="ED23"/>
  <c r="EF23" s="1"/>
  <c r="EG23" s="1"/>
  <c r="EC23"/>
  <c r="DL23"/>
  <c r="DM23" s="1"/>
  <c r="DK23"/>
  <c r="DA23"/>
  <c r="DC23" s="1"/>
  <c r="DD23" s="1"/>
  <c r="CZ23"/>
  <c r="CQ23"/>
  <c r="CK23"/>
  <c r="CD23"/>
  <c r="CE23" s="1"/>
  <c r="BS23"/>
  <c r="BU23" s="1"/>
  <c r="BV23" s="1"/>
  <c r="BR23"/>
  <c r="BH23"/>
  <c r="BJ23" s="1"/>
  <c r="BK23" s="1"/>
  <c r="BG23"/>
  <c r="AW23"/>
  <c r="AY23" s="1"/>
  <c r="AZ23" s="1"/>
  <c r="AV23"/>
  <c r="AL23"/>
  <c r="AK23"/>
  <c r="AA23"/>
  <c r="Z23"/>
  <c r="S23"/>
  <c r="T23" s="1"/>
  <c r="R23"/>
  <c r="M23"/>
  <c r="N23" s="1"/>
  <c r="L23"/>
  <c r="NY22"/>
  <c r="OA22" s="1"/>
  <c r="OB22" s="1"/>
  <c r="NX22"/>
  <c r="NN22"/>
  <c r="NP22" s="1"/>
  <c r="NQ22" s="1"/>
  <c r="NM22"/>
  <c r="NC22"/>
  <c r="NE22" s="1"/>
  <c r="NF22" s="1"/>
  <c r="NB22"/>
  <c r="MR22"/>
  <c r="MT22" s="1"/>
  <c r="MU22" s="1"/>
  <c r="MQ22"/>
  <c r="MG22"/>
  <c r="MF22"/>
  <c r="LS22"/>
  <c r="LN22"/>
  <c r="KY22"/>
  <c r="LA22" s="1"/>
  <c r="LB22" s="1"/>
  <c r="KX22"/>
  <c r="KN22"/>
  <c r="KO22" s="1"/>
  <c r="KM22"/>
  <c r="KC22"/>
  <c r="KE22" s="1"/>
  <c r="KF22" s="1"/>
  <c r="KB22"/>
  <c r="JR22"/>
  <c r="JT22" s="1"/>
  <c r="JU22" s="1"/>
  <c r="JQ22"/>
  <c r="JG22"/>
  <c r="JI22" s="1"/>
  <c r="JJ22" s="1"/>
  <c r="JF22"/>
  <c r="IV22"/>
  <c r="IX22" s="1"/>
  <c r="IY22" s="1"/>
  <c r="IU22"/>
  <c r="IK22"/>
  <c r="IM22" s="1"/>
  <c r="IN22" s="1"/>
  <c r="IJ22"/>
  <c r="HR22"/>
  <c r="HT22" s="1"/>
  <c r="HU22" s="1"/>
  <c r="HQ22"/>
  <c r="HY22" s="1"/>
  <c r="HG22"/>
  <c r="GS22"/>
  <c r="GN22"/>
  <c r="GG22"/>
  <c r="GI22" s="1"/>
  <c r="GJ22" s="1"/>
  <c r="FV22"/>
  <c r="FX22" s="1"/>
  <c r="FY22" s="1"/>
  <c r="FK22"/>
  <c r="FM22" s="1"/>
  <c r="FN22" s="1"/>
  <c r="FJ22"/>
  <c r="EZ22"/>
  <c r="FB22" s="1"/>
  <c r="FC22" s="1"/>
  <c r="EY22"/>
  <c r="EO22"/>
  <c r="EQ22" s="1"/>
  <c r="ER22" s="1"/>
  <c r="EN22"/>
  <c r="ED22"/>
  <c r="EF22" s="1"/>
  <c r="EG22" s="1"/>
  <c r="EC22"/>
  <c r="DL22"/>
  <c r="DN22" s="1"/>
  <c r="DO22" s="1"/>
  <c r="DK22"/>
  <c r="DA22"/>
  <c r="DC22" s="1"/>
  <c r="DD22" s="1"/>
  <c r="CZ22"/>
  <c r="CQ22"/>
  <c r="GW22" s="1"/>
  <c r="CK22"/>
  <c r="GV22" s="1"/>
  <c r="CD22"/>
  <c r="CF22" s="1"/>
  <c r="CG22" s="1"/>
  <c r="BS22"/>
  <c r="BU22" s="1"/>
  <c r="BV22" s="1"/>
  <c r="BR22"/>
  <c r="BH22"/>
  <c r="BJ22" s="1"/>
  <c r="BK22" s="1"/>
  <c r="BG22"/>
  <c r="AW22"/>
  <c r="AY22" s="1"/>
  <c r="AZ22" s="1"/>
  <c r="AV22"/>
  <c r="AL22"/>
  <c r="AN22" s="1"/>
  <c r="AO22" s="1"/>
  <c r="AK22"/>
  <c r="AA22"/>
  <c r="Z22"/>
  <c r="S22"/>
  <c r="T22" s="1"/>
  <c r="R22"/>
  <c r="M22"/>
  <c r="N22" s="1"/>
  <c r="L22"/>
  <c r="NY21"/>
  <c r="OA21" s="1"/>
  <c r="OB21" s="1"/>
  <c r="NX21"/>
  <c r="NN21"/>
  <c r="NP21" s="1"/>
  <c r="NQ21" s="1"/>
  <c r="NM21"/>
  <c r="NC21"/>
  <c r="NE21" s="1"/>
  <c r="NF21" s="1"/>
  <c r="NB21"/>
  <c r="MR21"/>
  <c r="MT21" s="1"/>
  <c r="MU21" s="1"/>
  <c r="MQ21"/>
  <c r="MG21"/>
  <c r="MF21"/>
  <c r="LS21"/>
  <c r="LN21"/>
  <c r="KY21"/>
  <c r="LA21" s="1"/>
  <c r="LB21" s="1"/>
  <c r="KX21"/>
  <c r="KN21"/>
  <c r="KM21"/>
  <c r="KC21"/>
  <c r="KE21" s="1"/>
  <c r="KF21" s="1"/>
  <c r="KB21"/>
  <c r="JR21"/>
  <c r="JT21" s="1"/>
  <c r="JU21" s="1"/>
  <c r="JQ21"/>
  <c r="JG21"/>
  <c r="JI21" s="1"/>
  <c r="JJ21" s="1"/>
  <c r="JF21"/>
  <c r="IV21"/>
  <c r="IX21" s="1"/>
  <c r="IY21" s="1"/>
  <c r="IU21"/>
  <c r="IK21"/>
  <c r="IM21" s="1"/>
  <c r="IN21" s="1"/>
  <c r="IJ21"/>
  <c r="HR21"/>
  <c r="HT21" s="1"/>
  <c r="HU21" s="1"/>
  <c r="HQ21"/>
  <c r="HY21" s="1"/>
  <c r="HG21"/>
  <c r="HH21" s="1"/>
  <c r="GS21"/>
  <c r="GN21"/>
  <c r="GG21"/>
  <c r="GI21" s="1"/>
  <c r="GJ21" s="1"/>
  <c r="FV21"/>
  <c r="FX21" s="1"/>
  <c r="FY21" s="1"/>
  <c r="FK21"/>
  <c r="FM21" s="1"/>
  <c r="FN21" s="1"/>
  <c r="FJ21"/>
  <c r="EZ21"/>
  <c r="FB21" s="1"/>
  <c r="FC21" s="1"/>
  <c r="EY21"/>
  <c r="EO21"/>
  <c r="EQ21" s="1"/>
  <c r="ER21" s="1"/>
  <c r="EN21"/>
  <c r="ED21"/>
  <c r="EF21" s="1"/>
  <c r="EG21" s="1"/>
  <c r="EC21"/>
  <c r="DL21"/>
  <c r="DN21" s="1"/>
  <c r="DO21" s="1"/>
  <c r="DK21"/>
  <c r="DA21"/>
  <c r="DC21" s="1"/>
  <c r="DD21" s="1"/>
  <c r="CZ21"/>
  <c r="CQ21"/>
  <c r="GW21" s="1"/>
  <c r="CK21"/>
  <c r="CD21"/>
  <c r="CF21" s="1"/>
  <c r="CG21" s="1"/>
  <c r="BS21"/>
  <c r="BU21" s="1"/>
  <c r="BV21" s="1"/>
  <c r="BR21"/>
  <c r="BH21"/>
  <c r="BJ21" s="1"/>
  <c r="BK21" s="1"/>
  <c r="BG21"/>
  <c r="AW21"/>
  <c r="AY21" s="1"/>
  <c r="AZ21" s="1"/>
  <c r="AV21"/>
  <c r="AL21"/>
  <c r="AN21" s="1"/>
  <c r="AO21" s="1"/>
  <c r="AK21"/>
  <c r="AA21"/>
  <c r="Z21"/>
  <c r="S21"/>
  <c r="T21" s="1"/>
  <c r="R21"/>
  <c r="M21"/>
  <c r="N21" s="1"/>
  <c r="L21"/>
  <c r="NY20"/>
  <c r="OA20" s="1"/>
  <c r="OB20" s="1"/>
  <c r="NX20"/>
  <c r="NN20"/>
  <c r="NP20" s="1"/>
  <c r="NQ20" s="1"/>
  <c r="NM20"/>
  <c r="NC20"/>
  <c r="NE20" s="1"/>
  <c r="NF20" s="1"/>
  <c r="NB20"/>
  <c r="MR20"/>
  <c r="MT20" s="1"/>
  <c r="MU20" s="1"/>
  <c r="MQ20"/>
  <c r="MG20"/>
  <c r="MF20"/>
  <c r="LS20"/>
  <c r="LN20"/>
  <c r="KY20"/>
  <c r="LA20" s="1"/>
  <c r="LB20" s="1"/>
  <c r="KX20"/>
  <c r="KN20"/>
  <c r="KO20" s="1"/>
  <c r="KM20"/>
  <c r="KC20"/>
  <c r="KE20" s="1"/>
  <c r="KF20" s="1"/>
  <c r="KB20"/>
  <c r="JR20"/>
  <c r="JT20" s="1"/>
  <c r="JU20" s="1"/>
  <c r="JQ20"/>
  <c r="JG20"/>
  <c r="JI20" s="1"/>
  <c r="JJ20" s="1"/>
  <c r="JF20"/>
  <c r="IV20"/>
  <c r="IX20" s="1"/>
  <c r="IY20" s="1"/>
  <c r="IU20"/>
  <c r="IK20"/>
  <c r="IM20" s="1"/>
  <c r="IN20" s="1"/>
  <c r="IJ20"/>
  <c r="HR20"/>
  <c r="HT20" s="1"/>
  <c r="HU20" s="1"/>
  <c r="HQ20"/>
  <c r="HY20" s="1"/>
  <c r="HG20"/>
  <c r="GS20"/>
  <c r="GN20"/>
  <c r="GG20"/>
  <c r="GI20" s="1"/>
  <c r="GJ20" s="1"/>
  <c r="FV20"/>
  <c r="FX20" s="1"/>
  <c r="FY20" s="1"/>
  <c r="FK20"/>
  <c r="FM20" s="1"/>
  <c r="FN20" s="1"/>
  <c r="FJ20"/>
  <c r="EZ20"/>
  <c r="FB20" s="1"/>
  <c r="FC20" s="1"/>
  <c r="EY20"/>
  <c r="EO20"/>
  <c r="EQ20" s="1"/>
  <c r="ER20" s="1"/>
  <c r="EN20"/>
  <c r="ED20"/>
  <c r="EF20" s="1"/>
  <c r="EG20" s="1"/>
  <c r="EC20"/>
  <c r="DL20"/>
  <c r="DN20" s="1"/>
  <c r="DO20" s="1"/>
  <c r="DK20"/>
  <c r="DA20"/>
  <c r="DC20" s="1"/>
  <c r="DD20" s="1"/>
  <c r="CZ20"/>
  <c r="CQ20"/>
  <c r="GW20" s="1"/>
  <c r="CK20"/>
  <c r="GV20" s="1"/>
  <c r="CD20"/>
  <c r="CF20" s="1"/>
  <c r="CG20" s="1"/>
  <c r="BS20"/>
  <c r="BU20" s="1"/>
  <c r="BV20" s="1"/>
  <c r="BR20"/>
  <c r="BH20"/>
  <c r="BJ20" s="1"/>
  <c r="BK20" s="1"/>
  <c r="BG20"/>
  <c r="AW20"/>
  <c r="AY20" s="1"/>
  <c r="AZ20" s="1"/>
  <c r="AV20"/>
  <c r="AL20"/>
  <c r="AN20" s="1"/>
  <c r="AO20" s="1"/>
  <c r="AK20"/>
  <c r="AA20"/>
  <c r="Z20"/>
  <c r="S20"/>
  <c r="T20" s="1"/>
  <c r="R20"/>
  <c r="M20"/>
  <c r="N20" s="1"/>
  <c r="L20"/>
  <c r="NY19"/>
  <c r="OA19" s="1"/>
  <c r="OB19" s="1"/>
  <c r="NX19"/>
  <c r="NN19"/>
  <c r="NP19" s="1"/>
  <c r="NQ19" s="1"/>
  <c r="NM19"/>
  <c r="NC19"/>
  <c r="NE19" s="1"/>
  <c r="NF19" s="1"/>
  <c r="NB19"/>
  <c r="MR19"/>
  <c r="MT19" s="1"/>
  <c r="MU19" s="1"/>
  <c r="MQ19"/>
  <c r="MG19"/>
  <c r="MF19"/>
  <c r="LS19"/>
  <c r="LN19"/>
  <c r="KY19"/>
  <c r="LA19" s="1"/>
  <c r="LB19" s="1"/>
  <c r="KX19"/>
  <c r="KN19"/>
  <c r="LG19" s="1"/>
  <c r="KM19"/>
  <c r="KC19"/>
  <c r="KE19" s="1"/>
  <c r="KF19" s="1"/>
  <c r="KB19"/>
  <c r="JR19"/>
  <c r="JT19" s="1"/>
  <c r="JU19" s="1"/>
  <c r="JQ19"/>
  <c r="JG19"/>
  <c r="JI19" s="1"/>
  <c r="JJ19" s="1"/>
  <c r="JF19"/>
  <c r="IV19"/>
  <c r="IX19" s="1"/>
  <c r="IY19" s="1"/>
  <c r="IU19"/>
  <c r="IK19"/>
  <c r="IM19" s="1"/>
  <c r="IN19" s="1"/>
  <c r="IJ19"/>
  <c r="HR19"/>
  <c r="HT19" s="1"/>
  <c r="HU19" s="1"/>
  <c r="HQ19"/>
  <c r="HY19" s="1"/>
  <c r="HG19"/>
  <c r="HH19" s="1"/>
  <c r="GS19"/>
  <c r="GN19"/>
  <c r="GG19"/>
  <c r="GI19" s="1"/>
  <c r="GJ19" s="1"/>
  <c r="FV19"/>
  <c r="FX19" s="1"/>
  <c r="FY19" s="1"/>
  <c r="FK19"/>
  <c r="FM19" s="1"/>
  <c r="FN19" s="1"/>
  <c r="FJ19"/>
  <c r="EZ19"/>
  <c r="FB19" s="1"/>
  <c r="FC19" s="1"/>
  <c r="EY19"/>
  <c r="EO19"/>
  <c r="EQ19" s="1"/>
  <c r="ER19" s="1"/>
  <c r="EN19"/>
  <c r="ED19"/>
  <c r="EF19" s="1"/>
  <c r="EG19" s="1"/>
  <c r="EC19"/>
  <c r="DL19"/>
  <c r="DN19" s="1"/>
  <c r="DO19" s="1"/>
  <c r="DK19"/>
  <c r="DA19"/>
  <c r="DC19" s="1"/>
  <c r="DD19" s="1"/>
  <c r="CZ19"/>
  <c r="CQ19"/>
  <c r="GW19" s="1"/>
  <c r="CK19"/>
  <c r="CD19"/>
  <c r="CF19" s="1"/>
  <c r="CG19" s="1"/>
  <c r="BS19"/>
  <c r="BU19" s="1"/>
  <c r="BV19" s="1"/>
  <c r="BR19"/>
  <c r="BH19"/>
  <c r="BJ19" s="1"/>
  <c r="BK19" s="1"/>
  <c r="BG19"/>
  <c r="AW19"/>
  <c r="AY19" s="1"/>
  <c r="AZ19" s="1"/>
  <c r="AV19"/>
  <c r="AL19"/>
  <c r="AN19" s="1"/>
  <c r="AO19" s="1"/>
  <c r="AK19"/>
  <c r="AA19"/>
  <c r="Z19"/>
  <c r="S19"/>
  <c r="T19" s="1"/>
  <c r="R19"/>
  <c r="M19"/>
  <c r="N19" s="1"/>
  <c r="L19"/>
  <c r="NY18"/>
  <c r="OA18" s="1"/>
  <c r="OB18" s="1"/>
  <c r="NX18"/>
  <c r="NN18"/>
  <c r="NP18" s="1"/>
  <c r="NQ18" s="1"/>
  <c r="NM18"/>
  <c r="NC18"/>
  <c r="NE18" s="1"/>
  <c r="NF18" s="1"/>
  <c r="NB18"/>
  <c r="MR18"/>
  <c r="MT18" s="1"/>
  <c r="MU18" s="1"/>
  <c r="MQ18"/>
  <c r="MG18"/>
  <c r="MF18"/>
  <c r="LS18"/>
  <c r="LN18"/>
  <c r="KY18"/>
  <c r="LA18" s="1"/>
  <c r="LB18" s="1"/>
  <c r="KX18"/>
  <c r="KN18"/>
  <c r="KO18" s="1"/>
  <c r="KM18"/>
  <c r="KC18"/>
  <c r="KE18" s="1"/>
  <c r="KF18" s="1"/>
  <c r="KB18"/>
  <c r="JR18"/>
  <c r="JT18" s="1"/>
  <c r="JU18" s="1"/>
  <c r="JQ18"/>
  <c r="JG18"/>
  <c r="JI18" s="1"/>
  <c r="JJ18" s="1"/>
  <c r="JF18"/>
  <c r="IV18"/>
  <c r="IX18" s="1"/>
  <c r="IY18" s="1"/>
  <c r="IU18"/>
  <c r="IK18"/>
  <c r="IM18" s="1"/>
  <c r="IN18" s="1"/>
  <c r="IJ18"/>
  <c r="HR18"/>
  <c r="HT18" s="1"/>
  <c r="HU18" s="1"/>
  <c r="HQ18"/>
  <c r="HY18" s="1"/>
  <c r="HG18"/>
  <c r="GS18"/>
  <c r="GN18"/>
  <c r="GG18"/>
  <c r="GI18" s="1"/>
  <c r="GJ18" s="1"/>
  <c r="FV18"/>
  <c r="FX18" s="1"/>
  <c r="FY18" s="1"/>
  <c r="FK18"/>
  <c r="FM18" s="1"/>
  <c r="FN18" s="1"/>
  <c r="FJ18"/>
  <c r="EZ18"/>
  <c r="FB18" s="1"/>
  <c r="FC18" s="1"/>
  <c r="EY18"/>
  <c r="EO18"/>
  <c r="EQ18" s="1"/>
  <c r="ER18" s="1"/>
  <c r="EN18"/>
  <c r="ED18"/>
  <c r="EF18" s="1"/>
  <c r="EG18" s="1"/>
  <c r="EC18"/>
  <c r="DL18"/>
  <c r="DN18" s="1"/>
  <c r="DO18" s="1"/>
  <c r="DK18"/>
  <c r="DA18"/>
  <c r="DC18" s="1"/>
  <c r="DD18" s="1"/>
  <c r="CZ18"/>
  <c r="CQ18"/>
  <c r="GW18" s="1"/>
  <c r="CK18"/>
  <c r="GV18" s="1"/>
  <c r="CD18"/>
  <c r="CF18" s="1"/>
  <c r="CG18" s="1"/>
  <c r="BS18"/>
  <c r="BU18" s="1"/>
  <c r="BV18" s="1"/>
  <c r="BR18"/>
  <c r="BH18"/>
  <c r="BJ18" s="1"/>
  <c r="BK18" s="1"/>
  <c r="BG18"/>
  <c r="AW18"/>
  <c r="AY18" s="1"/>
  <c r="AZ18" s="1"/>
  <c r="AV18"/>
  <c r="AL18"/>
  <c r="AN18" s="1"/>
  <c r="AO18" s="1"/>
  <c r="AK18"/>
  <c r="AA18"/>
  <c r="Z18"/>
  <c r="S18"/>
  <c r="T18" s="1"/>
  <c r="R18"/>
  <c r="M18"/>
  <c r="N18" s="1"/>
  <c r="L18"/>
  <c r="NY17"/>
  <c r="OA17" s="1"/>
  <c r="OB17" s="1"/>
  <c r="NX17"/>
  <c r="NN17"/>
  <c r="NP17" s="1"/>
  <c r="NQ17" s="1"/>
  <c r="NM17"/>
  <c r="NC17"/>
  <c r="NE17" s="1"/>
  <c r="NF17" s="1"/>
  <c r="NB17"/>
  <c r="MR17"/>
  <c r="MT17" s="1"/>
  <c r="MU17" s="1"/>
  <c r="MQ17"/>
  <c r="MG17"/>
  <c r="MF17"/>
  <c r="LS17"/>
  <c r="LN17"/>
  <c r="KY17"/>
  <c r="LA17" s="1"/>
  <c r="LB17" s="1"/>
  <c r="KX17"/>
  <c r="KN17"/>
  <c r="LG17" s="1"/>
  <c r="KM17"/>
  <c r="KC17"/>
  <c r="KE17" s="1"/>
  <c r="KF17" s="1"/>
  <c r="KB17"/>
  <c r="JR17"/>
  <c r="JT17" s="1"/>
  <c r="JU17" s="1"/>
  <c r="JQ17"/>
  <c r="JG17"/>
  <c r="JI17" s="1"/>
  <c r="JJ17" s="1"/>
  <c r="JF17"/>
  <c r="IV17"/>
  <c r="IX17" s="1"/>
  <c r="IY17" s="1"/>
  <c r="IU17"/>
  <c r="IK17"/>
  <c r="IM17" s="1"/>
  <c r="IN17" s="1"/>
  <c r="IJ17"/>
  <c r="HR17"/>
  <c r="HT17" s="1"/>
  <c r="HU17" s="1"/>
  <c r="HQ17"/>
  <c r="HY17" s="1"/>
  <c r="HG17"/>
  <c r="HH17" s="1"/>
  <c r="GS17"/>
  <c r="GN17"/>
  <c r="GG17"/>
  <c r="GI17" s="1"/>
  <c r="GJ17" s="1"/>
  <c r="FV17"/>
  <c r="FX17" s="1"/>
  <c r="FY17" s="1"/>
  <c r="FK17"/>
  <c r="FM17" s="1"/>
  <c r="FN17" s="1"/>
  <c r="FJ17"/>
  <c r="EZ17"/>
  <c r="FB17" s="1"/>
  <c r="FC17" s="1"/>
  <c r="EY17"/>
  <c r="EO17"/>
  <c r="EQ17" s="1"/>
  <c r="ER17" s="1"/>
  <c r="EN17"/>
  <c r="ED17"/>
  <c r="EF17" s="1"/>
  <c r="EG17" s="1"/>
  <c r="EC17"/>
  <c r="DL17"/>
  <c r="DN17" s="1"/>
  <c r="DO17" s="1"/>
  <c r="DK17"/>
  <c r="DA17"/>
  <c r="DC17" s="1"/>
  <c r="DD17" s="1"/>
  <c r="CZ17"/>
  <c r="CQ17"/>
  <c r="GW17" s="1"/>
  <c r="CK17"/>
  <c r="CD17"/>
  <c r="CF17" s="1"/>
  <c r="CG17" s="1"/>
  <c r="BS17"/>
  <c r="BU17" s="1"/>
  <c r="BV17" s="1"/>
  <c r="BR17"/>
  <c r="BH17"/>
  <c r="BJ17" s="1"/>
  <c r="BK17" s="1"/>
  <c r="BG17"/>
  <c r="AW17"/>
  <c r="AY17" s="1"/>
  <c r="AZ17" s="1"/>
  <c r="AV17"/>
  <c r="AL17"/>
  <c r="AN17" s="1"/>
  <c r="AO17" s="1"/>
  <c r="AK17"/>
  <c r="AA17"/>
  <c r="Z17"/>
  <c r="S17"/>
  <c r="T17" s="1"/>
  <c r="R17"/>
  <c r="M17"/>
  <c r="N17" s="1"/>
  <c r="L17"/>
  <c r="NY16"/>
  <c r="OA16" s="1"/>
  <c r="OB16" s="1"/>
  <c r="NX16"/>
  <c r="NN16"/>
  <c r="NP16" s="1"/>
  <c r="NQ16" s="1"/>
  <c r="NM16"/>
  <c r="NC16"/>
  <c r="NE16" s="1"/>
  <c r="NF16" s="1"/>
  <c r="NB16"/>
  <c r="MR16"/>
  <c r="MT16" s="1"/>
  <c r="MU16" s="1"/>
  <c r="MQ16"/>
  <c r="MG16"/>
  <c r="MF16"/>
  <c r="LS16"/>
  <c r="LN16"/>
  <c r="KY16"/>
  <c r="LA16" s="1"/>
  <c r="LB16" s="1"/>
  <c r="KX16"/>
  <c r="KN16"/>
  <c r="KO16" s="1"/>
  <c r="KM16"/>
  <c r="KC16"/>
  <c r="KE16" s="1"/>
  <c r="KF16" s="1"/>
  <c r="KB16"/>
  <c r="JR16"/>
  <c r="JT16" s="1"/>
  <c r="JU16" s="1"/>
  <c r="JQ16"/>
  <c r="JG16"/>
  <c r="JI16" s="1"/>
  <c r="JJ16" s="1"/>
  <c r="JF16"/>
  <c r="IV16"/>
  <c r="IX16" s="1"/>
  <c r="IY16" s="1"/>
  <c r="IU16"/>
  <c r="IK16"/>
  <c r="IM16" s="1"/>
  <c r="IN16" s="1"/>
  <c r="IJ16"/>
  <c r="HR16"/>
  <c r="HT16" s="1"/>
  <c r="HU16" s="1"/>
  <c r="HQ16"/>
  <c r="HY16" s="1"/>
  <c r="HG16"/>
  <c r="GS16"/>
  <c r="GN16"/>
  <c r="GG16"/>
  <c r="GI16" s="1"/>
  <c r="GJ16" s="1"/>
  <c r="FV16"/>
  <c r="FX16" s="1"/>
  <c r="FY16" s="1"/>
  <c r="FK16"/>
  <c r="FM16" s="1"/>
  <c r="FN16" s="1"/>
  <c r="FJ16"/>
  <c r="EZ16"/>
  <c r="FB16" s="1"/>
  <c r="FC16" s="1"/>
  <c r="EY16"/>
  <c r="EO16"/>
  <c r="EQ16" s="1"/>
  <c r="ER16" s="1"/>
  <c r="EN16"/>
  <c r="ED16"/>
  <c r="EF16" s="1"/>
  <c r="EG16" s="1"/>
  <c r="EC16"/>
  <c r="DL16"/>
  <c r="DN16" s="1"/>
  <c r="DO16" s="1"/>
  <c r="DK16"/>
  <c r="DA16"/>
  <c r="DC16" s="1"/>
  <c r="DD16" s="1"/>
  <c r="CZ16"/>
  <c r="CQ16"/>
  <c r="GW16" s="1"/>
  <c r="CK16"/>
  <c r="GV16" s="1"/>
  <c r="CD16"/>
  <c r="CF16" s="1"/>
  <c r="CG16" s="1"/>
  <c r="BS16"/>
  <c r="BU16" s="1"/>
  <c r="BV16" s="1"/>
  <c r="BR16"/>
  <c r="BH16"/>
  <c r="BJ16" s="1"/>
  <c r="BK16" s="1"/>
  <c r="BG16"/>
  <c r="AW16"/>
  <c r="AY16" s="1"/>
  <c r="AZ16" s="1"/>
  <c r="AV16"/>
  <c r="AL16"/>
  <c r="AN16" s="1"/>
  <c r="AO16" s="1"/>
  <c r="AK16"/>
  <c r="AA16"/>
  <c r="Z16"/>
  <c r="S16"/>
  <c r="T16" s="1"/>
  <c r="R16"/>
  <c r="M16"/>
  <c r="N16" s="1"/>
  <c r="L16"/>
  <c r="NY15"/>
  <c r="OA15" s="1"/>
  <c r="OB15" s="1"/>
  <c r="NX15"/>
  <c r="NN15"/>
  <c r="NP15" s="1"/>
  <c r="NQ15" s="1"/>
  <c r="NM15"/>
  <c r="NC15"/>
  <c r="NE15" s="1"/>
  <c r="NF15" s="1"/>
  <c r="NB15"/>
  <c r="MR15"/>
  <c r="MT15" s="1"/>
  <c r="MU15" s="1"/>
  <c r="MQ15"/>
  <c r="MG15"/>
  <c r="MF15"/>
  <c r="LS15"/>
  <c r="LN15"/>
  <c r="KY15"/>
  <c r="LA15" s="1"/>
  <c r="LB15" s="1"/>
  <c r="KX15"/>
  <c r="KN15"/>
  <c r="LG15" s="1"/>
  <c r="KM15"/>
  <c r="KC15"/>
  <c r="KE15" s="1"/>
  <c r="KF15" s="1"/>
  <c r="KB15"/>
  <c r="JR15"/>
  <c r="JT15" s="1"/>
  <c r="JU15" s="1"/>
  <c r="JQ15"/>
  <c r="JG15"/>
  <c r="JI15" s="1"/>
  <c r="JJ15" s="1"/>
  <c r="JF15"/>
  <c r="IV15"/>
  <c r="IX15" s="1"/>
  <c r="IY15" s="1"/>
  <c r="IU15"/>
  <c r="IK15"/>
  <c r="IM15" s="1"/>
  <c r="IN15" s="1"/>
  <c r="IJ15"/>
  <c r="HR15"/>
  <c r="HT15" s="1"/>
  <c r="HU15" s="1"/>
  <c r="HQ15"/>
  <c r="HY15" s="1"/>
  <c r="HG15"/>
  <c r="HH15" s="1"/>
  <c r="GS15"/>
  <c r="GN15"/>
  <c r="GG15"/>
  <c r="GI15" s="1"/>
  <c r="GJ15" s="1"/>
  <c r="FV15"/>
  <c r="FX15" s="1"/>
  <c r="FY15" s="1"/>
  <c r="FK15"/>
  <c r="FM15" s="1"/>
  <c r="FN15" s="1"/>
  <c r="FJ15"/>
  <c r="EZ15"/>
  <c r="FB15" s="1"/>
  <c r="FC15" s="1"/>
  <c r="EY15"/>
  <c r="EO15"/>
  <c r="EQ15" s="1"/>
  <c r="ER15" s="1"/>
  <c r="EN15"/>
  <c r="ED15"/>
  <c r="EF15" s="1"/>
  <c r="EG15" s="1"/>
  <c r="EC15"/>
  <c r="DL15"/>
  <c r="DN15" s="1"/>
  <c r="DO15" s="1"/>
  <c r="DK15"/>
  <c r="DA15"/>
  <c r="DC15" s="1"/>
  <c r="DD15" s="1"/>
  <c r="CZ15"/>
  <c r="CQ15"/>
  <c r="GW15" s="1"/>
  <c r="CK15"/>
  <c r="CD15"/>
  <c r="CF15" s="1"/>
  <c r="CG15" s="1"/>
  <c r="BS15"/>
  <c r="BU15" s="1"/>
  <c r="BV15" s="1"/>
  <c r="BR15"/>
  <c r="BH15"/>
  <c r="BJ15" s="1"/>
  <c r="BK15" s="1"/>
  <c r="BG15"/>
  <c r="AW15"/>
  <c r="AY15" s="1"/>
  <c r="AZ15" s="1"/>
  <c r="AV15"/>
  <c r="AL15"/>
  <c r="AN15" s="1"/>
  <c r="AO15" s="1"/>
  <c r="AK15"/>
  <c r="AA15"/>
  <c r="Z15"/>
  <c r="S15"/>
  <c r="T15" s="1"/>
  <c r="R15"/>
  <c r="M15"/>
  <c r="N15" s="1"/>
  <c r="L15"/>
  <c r="NY14"/>
  <c r="OA14" s="1"/>
  <c r="OB14" s="1"/>
  <c r="NX14"/>
  <c r="NN14"/>
  <c r="NP14" s="1"/>
  <c r="NQ14" s="1"/>
  <c r="NM14"/>
  <c r="NC14"/>
  <c r="NE14" s="1"/>
  <c r="NF14" s="1"/>
  <c r="NB14"/>
  <c r="MR14"/>
  <c r="MT14" s="1"/>
  <c r="MU14" s="1"/>
  <c r="MQ14"/>
  <c r="MG14"/>
  <c r="MF14"/>
  <c r="LS14"/>
  <c r="LN14"/>
  <c r="KY14"/>
  <c r="LA14" s="1"/>
  <c r="LB14" s="1"/>
  <c r="KX14"/>
  <c r="KN14"/>
  <c r="KO14" s="1"/>
  <c r="KM14"/>
  <c r="KC14"/>
  <c r="KE14" s="1"/>
  <c r="KF14" s="1"/>
  <c r="KB14"/>
  <c r="JR14"/>
  <c r="JT14" s="1"/>
  <c r="JU14" s="1"/>
  <c r="JQ14"/>
  <c r="JG14"/>
  <c r="JI14" s="1"/>
  <c r="JJ14" s="1"/>
  <c r="JF14"/>
  <c r="IV14"/>
  <c r="IX14" s="1"/>
  <c r="IY14" s="1"/>
  <c r="IU14"/>
  <c r="IK14"/>
  <c r="IM14" s="1"/>
  <c r="IN14" s="1"/>
  <c r="IJ14"/>
  <c r="HR14"/>
  <c r="HT14" s="1"/>
  <c r="HU14" s="1"/>
  <c r="HQ14"/>
  <c r="HY14" s="1"/>
  <c r="HG14"/>
  <c r="GS14"/>
  <c r="GN14"/>
  <c r="GG14"/>
  <c r="GI14" s="1"/>
  <c r="GJ14" s="1"/>
  <c r="FV14"/>
  <c r="FX14" s="1"/>
  <c r="FY14" s="1"/>
  <c r="FK14"/>
  <c r="FM14" s="1"/>
  <c r="FN14" s="1"/>
  <c r="FJ14"/>
  <c r="EZ14"/>
  <c r="FB14" s="1"/>
  <c r="FC14" s="1"/>
  <c r="EY14"/>
  <c r="EO14"/>
  <c r="EQ14" s="1"/>
  <c r="ER14" s="1"/>
  <c r="EN14"/>
  <c r="ED14"/>
  <c r="EF14" s="1"/>
  <c r="EG14" s="1"/>
  <c r="EC14"/>
  <c r="DL14"/>
  <c r="DN14" s="1"/>
  <c r="DO14" s="1"/>
  <c r="DK14"/>
  <c r="DA14"/>
  <c r="DC14" s="1"/>
  <c r="DD14" s="1"/>
  <c r="CZ14"/>
  <c r="CQ14"/>
  <c r="GW14" s="1"/>
  <c r="CK14"/>
  <c r="GV14" s="1"/>
  <c r="CD14"/>
  <c r="CF14" s="1"/>
  <c r="CG14" s="1"/>
  <c r="BS14"/>
  <c r="BU14" s="1"/>
  <c r="BV14" s="1"/>
  <c r="BR14"/>
  <c r="BH14"/>
  <c r="BJ14" s="1"/>
  <c r="BK14" s="1"/>
  <c r="BG14"/>
  <c r="AW14"/>
  <c r="AY14" s="1"/>
  <c r="AZ14" s="1"/>
  <c r="AV14"/>
  <c r="AL14"/>
  <c r="AN14" s="1"/>
  <c r="AO14" s="1"/>
  <c r="AK14"/>
  <c r="AA14"/>
  <c r="Z14"/>
  <c r="S14"/>
  <c r="T14" s="1"/>
  <c r="R14"/>
  <c r="M14"/>
  <c r="N14" s="1"/>
  <c r="L14"/>
  <c r="NY13"/>
  <c r="OA13" s="1"/>
  <c r="OB13" s="1"/>
  <c r="NX13"/>
  <c r="NN13"/>
  <c r="NP13" s="1"/>
  <c r="NQ13" s="1"/>
  <c r="NM13"/>
  <c r="NC13"/>
  <c r="NE13" s="1"/>
  <c r="NF13" s="1"/>
  <c r="NB13"/>
  <c r="MR13"/>
  <c r="MT13" s="1"/>
  <c r="MU13" s="1"/>
  <c r="MQ13"/>
  <c r="MG13"/>
  <c r="MF13"/>
  <c r="LS13"/>
  <c r="LN13"/>
  <c r="KY13"/>
  <c r="KX13"/>
  <c r="KN13"/>
  <c r="KM13"/>
  <c r="KC13"/>
  <c r="KE13" s="1"/>
  <c r="KF13" s="1"/>
  <c r="KB13"/>
  <c r="JR13"/>
  <c r="JT13" s="1"/>
  <c r="JU13" s="1"/>
  <c r="JQ13"/>
  <c r="JG13"/>
  <c r="JF13"/>
  <c r="IV13"/>
  <c r="IX13" s="1"/>
  <c r="IY13" s="1"/>
  <c r="IU13"/>
  <c r="IK13"/>
  <c r="IM13" s="1"/>
  <c r="IN13" s="1"/>
  <c r="IJ13"/>
  <c r="HR13"/>
  <c r="HT13" s="1"/>
  <c r="HU13" s="1"/>
  <c r="HQ13"/>
  <c r="HY13" s="1"/>
  <c r="HG13"/>
  <c r="HH13" s="1"/>
  <c r="GS13"/>
  <c r="GN13"/>
  <c r="GG13"/>
  <c r="FV13"/>
  <c r="FK13"/>
  <c r="FJ13"/>
  <c r="EZ13"/>
  <c r="FA13" s="1"/>
  <c r="EY13"/>
  <c r="EO13"/>
  <c r="EN13"/>
  <c r="ED13"/>
  <c r="EE13" s="1"/>
  <c r="EC13"/>
  <c r="DL13"/>
  <c r="DK13"/>
  <c r="DA13"/>
  <c r="DC13" s="1"/>
  <c r="DD13" s="1"/>
  <c r="CZ13"/>
  <c r="CQ13"/>
  <c r="CK13"/>
  <c r="CD13"/>
  <c r="CF13" s="1"/>
  <c r="CG13" s="1"/>
  <c r="BS13"/>
  <c r="BT13" s="1"/>
  <c r="BR13"/>
  <c r="BH13"/>
  <c r="BI13" s="1"/>
  <c r="BG13"/>
  <c r="AW13"/>
  <c r="AX13" s="1"/>
  <c r="AV13"/>
  <c r="AL13"/>
  <c r="AK13"/>
  <c r="AA13"/>
  <c r="Z13"/>
  <c r="S13"/>
  <c r="T13" s="1"/>
  <c r="R13"/>
  <c r="M13"/>
  <c r="N13" s="1"/>
  <c r="L13"/>
  <c r="NY12"/>
  <c r="NZ12" s="1"/>
  <c r="NX12"/>
  <c r="NN12"/>
  <c r="NO12" s="1"/>
  <c r="NM12"/>
  <c r="NC12"/>
  <c r="ND12" s="1"/>
  <c r="NB12"/>
  <c r="MR12"/>
  <c r="MS12" s="1"/>
  <c r="MQ12"/>
  <c r="MG12"/>
  <c r="MF12"/>
  <c r="LS12"/>
  <c r="LN12"/>
  <c r="KY12"/>
  <c r="LA12" s="1"/>
  <c r="LB12" s="1"/>
  <c r="KX12"/>
  <c r="KN12"/>
  <c r="KO12" s="1"/>
  <c r="KM12"/>
  <c r="KC12"/>
  <c r="KE12" s="1"/>
  <c r="KF12" s="1"/>
  <c r="KB12"/>
  <c r="JR12"/>
  <c r="JQ12"/>
  <c r="JG12"/>
  <c r="JI12" s="1"/>
  <c r="JJ12" s="1"/>
  <c r="JF12"/>
  <c r="IV12"/>
  <c r="IU12"/>
  <c r="IK12"/>
  <c r="IM12" s="1"/>
  <c r="IN12" s="1"/>
  <c r="IJ12"/>
  <c r="HR12"/>
  <c r="HT12" s="1"/>
  <c r="HU12" s="1"/>
  <c r="HQ12"/>
  <c r="HY12" s="1"/>
  <c r="HG12"/>
  <c r="GS12"/>
  <c r="GN12"/>
  <c r="GG12"/>
  <c r="GH12" s="1"/>
  <c r="FV12"/>
  <c r="FK12"/>
  <c r="FL12" s="1"/>
  <c r="FJ12"/>
  <c r="EZ12"/>
  <c r="FA12" s="1"/>
  <c r="EY12"/>
  <c r="EO12"/>
  <c r="EP12" s="1"/>
  <c r="EN12"/>
  <c r="ED12"/>
  <c r="EE12" s="1"/>
  <c r="EC12"/>
  <c r="DL12"/>
  <c r="DN12" s="1"/>
  <c r="DO12" s="1"/>
  <c r="DK12"/>
  <c r="DA12"/>
  <c r="CZ12"/>
  <c r="CQ12"/>
  <c r="CK12"/>
  <c r="GV12" s="1"/>
  <c r="CD12"/>
  <c r="CF12" s="1"/>
  <c r="CG12" s="1"/>
  <c r="BS12"/>
  <c r="BT12" s="1"/>
  <c r="BR12"/>
  <c r="BH12"/>
  <c r="BI12" s="1"/>
  <c r="BG12"/>
  <c r="AW12"/>
  <c r="AX12" s="1"/>
  <c r="AV12"/>
  <c r="AL12"/>
  <c r="AK12"/>
  <c r="AA12"/>
  <c r="Z12"/>
  <c r="S12"/>
  <c r="T12" s="1"/>
  <c r="R12"/>
  <c r="M12"/>
  <c r="N12" s="1"/>
  <c r="L12"/>
  <c r="NY11"/>
  <c r="NZ11" s="1"/>
  <c r="NX11"/>
  <c r="NN11"/>
  <c r="NO11" s="1"/>
  <c r="NM11"/>
  <c r="NC11"/>
  <c r="ND11" s="1"/>
  <c r="NB11"/>
  <c r="MR11"/>
  <c r="MS11" s="1"/>
  <c r="MQ11"/>
  <c r="MG11"/>
  <c r="MF11"/>
  <c r="LS11"/>
  <c r="LN11"/>
  <c r="KY11"/>
  <c r="LA11" s="1"/>
  <c r="LB11" s="1"/>
  <c r="KX11"/>
  <c r="KN11"/>
  <c r="KO11" s="1"/>
  <c r="KM11"/>
  <c r="KC11"/>
  <c r="KE11" s="1"/>
  <c r="KF11" s="1"/>
  <c r="KB11"/>
  <c r="JR11"/>
  <c r="JQ11"/>
  <c r="JG11"/>
  <c r="JI11" s="1"/>
  <c r="JJ11" s="1"/>
  <c r="JF11"/>
  <c r="IV11"/>
  <c r="IU11"/>
  <c r="IK11"/>
  <c r="IM11" s="1"/>
  <c r="IN11" s="1"/>
  <c r="IJ11"/>
  <c r="HR11"/>
  <c r="HT11" s="1"/>
  <c r="HU11" s="1"/>
  <c r="HQ11"/>
  <c r="HY11" s="1"/>
  <c r="HG11"/>
  <c r="GS11"/>
  <c r="GN11"/>
  <c r="GG11"/>
  <c r="GH11" s="1"/>
  <c r="FV11"/>
  <c r="FK11"/>
  <c r="FL11" s="1"/>
  <c r="FJ11"/>
  <c r="EZ11"/>
  <c r="FA11" s="1"/>
  <c r="EY11"/>
  <c r="EO11"/>
  <c r="EP11" s="1"/>
  <c r="EN11"/>
  <c r="ED11"/>
  <c r="EE11" s="1"/>
  <c r="EC11"/>
  <c r="DL11"/>
  <c r="DN11" s="1"/>
  <c r="DO11" s="1"/>
  <c r="DK11"/>
  <c r="DA11"/>
  <c r="CZ11"/>
  <c r="CQ11"/>
  <c r="CK11"/>
  <c r="GV11" s="1"/>
  <c r="CD11"/>
  <c r="CF11" s="1"/>
  <c r="CG11" s="1"/>
  <c r="BS11"/>
  <c r="BT11" s="1"/>
  <c r="BR11"/>
  <c r="BH11"/>
  <c r="BI11" s="1"/>
  <c r="BG11"/>
  <c r="AW11"/>
  <c r="AX11" s="1"/>
  <c r="AV11"/>
  <c r="AL11"/>
  <c r="AK11"/>
  <c r="AA11"/>
  <c r="Z11"/>
  <c r="S11"/>
  <c r="T11" s="1"/>
  <c r="R11"/>
  <c r="M11"/>
  <c r="N11" s="1"/>
  <c r="L11"/>
  <c r="NY10"/>
  <c r="NZ10" s="1"/>
  <c r="NX10"/>
  <c r="NN10"/>
  <c r="NO10" s="1"/>
  <c r="NM10"/>
  <c r="NC10"/>
  <c r="ND10" s="1"/>
  <c r="NB10"/>
  <c r="MR10"/>
  <c r="MS10" s="1"/>
  <c r="MQ10"/>
  <c r="MG10"/>
  <c r="MF10"/>
  <c r="LS10"/>
  <c r="LN10"/>
  <c r="KY10"/>
  <c r="LA10" s="1"/>
  <c r="LB10" s="1"/>
  <c r="KX10"/>
  <c r="KN10"/>
  <c r="KO10" s="1"/>
  <c r="KM10"/>
  <c r="KC10"/>
  <c r="KE10" s="1"/>
  <c r="KF10" s="1"/>
  <c r="KB10"/>
  <c r="JR10"/>
  <c r="JQ10"/>
  <c r="JG10"/>
  <c r="JI10" s="1"/>
  <c r="JJ10" s="1"/>
  <c r="JF10"/>
  <c r="IV10"/>
  <c r="IU10"/>
  <c r="IK10"/>
  <c r="IM10" s="1"/>
  <c r="IN10" s="1"/>
  <c r="IJ10"/>
  <c r="HR10"/>
  <c r="HT10" s="1"/>
  <c r="HU10" s="1"/>
  <c r="HQ10"/>
  <c r="HY10" s="1"/>
  <c r="HG10"/>
  <c r="GS10"/>
  <c r="GN10"/>
  <c r="GG10"/>
  <c r="GH10" s="1"/>
  <c r="FV10"/>
  <c r="FK10"/>
  <c r="FL10" s="1"/>
  <c r="FJ10"/>
  <c r="EZ10"/>
  <c r="FA10" s="1"/>
  <c r="EY10"/>
  <c r="EO10"/>
  <c r="EP10" s="1"/>
  <c r="EN10"/>
  <c r="ED10"/>
  <c r="EE10" s="1"/>
  <c r="EC10"/>
  <c r="DL10"/>
  <c r="DN10" s="1"/>
  <c r="DO10" s="1"/>
  <c r="DK10"/>
  <c r="DA10"/>
  <c r="CZ10"/>
  <c r="CQ10"/>
  <c r="CK10"/>
  <c r="GV10" s="1"/>
  <c r="CD10"/>
  <c r="CF10" s="1"/>
  <c r="CG10" s="1"/>
  <c r="BS10"/>
  <c r="BT10" s="1"/>
  <c r="BR10"/>
  <c r="BH10"/>
  <c r="BI10" s="1"/>
  <c r="BG10"/>
  <c r="AW10"/>
  <c r="AX10" s="1"/>
  <c r="AV10"/>
  <c r="AL10"/>
  <c r="AK10"/>
  <c r="AA10"/>
  <c r="Z10"/>
  <c r="S10"/>
  <c r="T10" s="1"/>
  <c r="R10"/>
  <c r="M10"/>
  <c r="N10" s="1"/>
  <c r="L10"/>
  <c r="NY9"/>
  <c r="NZ9" s="1"/>
  <c r="NX9"/>
  <c r="NN9"/>
  <c r="NO9" s="1"/>
  <c r="NM9"/>
  <c r="NC9"/>
  <c r="ND9" s="1"/>
  <c r="NB9"/>
  <c r="MR9"/>
  <c r="MS9" s="1"/>
  <c r="MQ9"/>
  <c r="MG9"/>
  <c r="MF9"/>
  <c r="LS9"/>
  <c r="LN9"/>
  <c r="KY9"/>
  <c r="LA9" s="1"/>
  <c r="LB9" s="1"/>
  <c r="KX9"/>
  <c r="KN9"/>
  <c r="KO9" s="1"/>
  <c r="KM9"/>
  <c r="KC9"/>
  <c r="KB9"/>
  <c r="JR9"/>
  <c r="JQ9"/>
  <c r="JG9"/>
  <c r="JF9"/>
  <c r="IV9"/>
  <c r="IU9"/>
  <c r="IK9"/>
  <c r="IJ9"/>
  <c r="HR9"/>
  <c r="HT9" s="1"/>
  <c r="HU9" s="1"/>
  <c r="HQ9"/>
  <c r="HY9" s="1"/>
  <c r="HG9"/>
  <c r="GS9"/>
  <c r="GN9"/>
  <c r="GG9"/>
  <c r="GH9" s="1"/>
  <c r="FV9"/>
  <c r="FK9"/>
  <c r="FL9" s="1"/>
  <c r="FJ9"/>
  <c r="EZ9"/>
  <c r="FA9" s="1"/>
  <c r="EY9"/>
  <c r="EO9"/>
  <c r="EP9" s="1"/>
  <c r="EN9"/>
  <c r="ED9"/>
  <c r="EE9" s="1"/>
  <c r="EC9"/>
  <c r="DL9"/>
  <c r="DK9"/>
  <c r="DA9"/>
  <c r="CZ9"/>
  <c r="CQ9"/>
  <c r="CK9"/>
  <c r="GV9" s="1"/>
  <c r="CD9"/>
  <c r="BS9"/>
  <c r="BT9" s="1"/>
  <c r="BR9"/>
  <c r="BH9"/>
  <c r="BI9" s="1"/>
  <c r="BG9"/>
  <c r="AW9"/>
  <c r="AX9" s="1"/>
  <c r="AV9"/>
  <c r="AL9"/>
  <c r="AK9"/>
  <c r="AA9"/>
  <c r="Z9"/>
  <c r="S9"/>
  <c r="T9" s="1"/>
  <c r="R9"/>
  <c r="M9"/>
  <c r="N9" s="1"/>
  <c r="L9"/>
  <c r="NY8"/>
  <c r="NZ8" s="1"/>
  <c r="NX8"/>
  <c r="NN8"/>
  <c r="NO8" s="1"/>
  <c r="NM8"/>
  <c r="NC8"/>
  <c r="ND8" s="1"/>
  <c r="NB8"/>
  <c r="MR8"/>
  <c r="MS8" s="1"/>
  <c r="MQ8"/>
  <c r="MG8"/>
  <c r="MF8"/>
  <c r="LS8"/>
  <c r="LN8"/>
  <c r="KY8"/>
  <c r="KX8"/>
  <c r="KN8"/>
  <c r="KO8" s="1"/>
  <c r="KM8"/>
  <c r="KC8"/>
  <c r="KB8"/>
  <c r="JR8"/>
  <c r="JQ8"/>
  <c r="JG8"/>
  <c r="JF8"/>
  <c r="IV8"/>
  <c r="IU8"/>
  <c r="IK8"/>
  <c r="IJ8"/>
  <c r="HR8"/>
  <c r="HT8" s="1"/>
  <c r="HU8" s="1"/>
  <c r="HQ8"/>
  <c r="HY8" s="1"/>
  <c r="HG8"/>
  <c r="HH8" s="1"/>
  <c r="GS8"/>
  <c r="GN8"/>
  <c r="GG8"/>
  <c r="GH8" s="1"/>
  <c r="FV8"/>
  <c r="FK8"/>
  <c r="FL8" s="1"/>
  <c r="FJ8"/>
  <c r="EZ8"/>
  <c r="FA8" s="1"/>
  <c r="EY8"/>
  <c r="EO8"/>
  <c r="EP8" s="1"/>
  <c r="EN8"/>
  <c r="ED8"/>
  <c r="EE8" s="1"/>
  <c r="EC8"/>
  <c r="DL8"/>
  <c r="DK8"/>
  <c r="DA8"/>
  <c r="CZ8"/>
  <c r="CQ8"/>
  <c r="CK8"/>
  <c r="GV8" s="1"/>
  <c r="CD8"/>
  <c r="BS8"/>
  <c r="BT8" s="1"/>
  <c r="BR8"/>
  <c r="BH8"/>
  <c r="BI8" s="1"/>
  <c r="BG8"/>
  <c r="AW8"/>
  <c r="AX8" s="1"/>
  <c r="AV8"/>
  <c r="AL8"/>
  <c r="AK8"/>
  <c r="AA8"/>
  <c r="Z8"/>
  <c r="S8"/>
  <c r="T8" s="1"/>
  <c r="R8"/>
  <c r="M8"/>
  <c r="N8" s="1"/>
  <c r="L8"/>
  <c r="NY7"/>
  <c r="NZ7" s="1"/>
  <c r="NX7"/>
  <c r="NN7"/>
  <c r="NO7" s="1"/>
  <c r="NM7"/>
  <c r="NC7"/>
  <c r="ND7" s="1"/>
  <c r="NB7"/>
  <c r="MR7"/>
  <c r="MS7" s="1"/>
  <c r="MQ7"/>
  <c r="MG7"/>
  <c r="MF7"/>
  <c r="LS7"/>
  <c r="LN7"/>
  <c r="KY7"/>
  <c r="KX7"/>
  <c r="KN7"/>
  <c r="KO7" s="1"/>
  <c r="KM7"/>
  <c r="KC7"/>
  <c r="KB7"/>
  <c r="JR7"/>
  <c r="JQ7"/>
  <c r="JG7"/>
  <c r="JF7"/>
  <c r="IV7"/>
  <c r="IU7"/>
  <c r="IK7"/>
  <c r="IJ7"/>
  <c r="HR7"/>
  <c r="HT7" s="1"/>
  <c r="HU7" s="1"/>
  <c r="HQ7"/>
  <c r="HY7" s="1"/>
  <c r="HG7"/>
  <c r="HH7" s="1"/>
  <c r="GS7"/>
  <c r="GN7"/>
  <c r="GG7"/>
  <c r="GH7" s="1"/>
  <c r="FV7"/>
  <c r="FK7"/>
  <c r="FL7" s="1"/>
  <c r="FJ7"/>
  <c r="EZ7"/>
  <c r="FA7" s="1"/>
  <c r="EY7"/>
  <c r="EO7"/>
  <c r="EP7" s="1"/>
  <c r="EN7"/>
  <c r="ED7"/>
  <c r="EE7" s="1"/>
  <c r="EC7"/>
  <c r="DL7"/>
  <c r="DK7"/>
  <c r="DA7"/>
  <c r="CZ7"/>
  <c r="CQ7"/>
  <c r="CK7"/>
  <c r="GV7" s="1"/>
  <c r="CD7"/>
  <c r="BS7"/>
  <c r="BT7" s="1"/>
  <c r="BR7"/>
  <c r="BH7"/>
  <c r="BI7" s="1"/>
  <c r="BG7"/>
  <c r="AW7"/>
  <c r="AX7" s="1"/>
  <c r="AV7"/>
  <c r="AL7"/>
  <c r="AK7"/>
  <c r="AA7"/>
  <c r="Z7"/>
  <c r="S7"/>
  <c r="T7" s="1"/>
  <c r="R7"/>
  <c r="M7"/>
  <c r="N7" s="1"/>
  <c r="L7"/>
  <c r="NY6"/>
  <c r="NZ6" s="1"/>
  <c r="NX6"/>
  <c r="NN6"/>
  <c r="NO6" s="1"/>
  <c r="NM6"/>
  <c r="NC6"/>
  <c r="ND6" s="1"/>
  <c r="NB6"/>
  <c r="MR6"/>
  <c r="MS6" s="1"/>
  <c r="MQ6"/>
  <c r="MG6"/>
  <c r="MF6"/>
  <c r="LS6"/>
  <c r="LN6"/>
  <c r="KY6"/>
  <c r="KX6"/>
  <c r="KN6"/>
  <c r="KO6" s="1"/>
  <c r="KM6"/>
  <c r="KC6"/>
  <c r="KB6"/>
  <c r="JR6"/>
  <c r="JQ6"/>
  <c r="JG6"/>
  <c r="JF6"/>
  <c r="IV6"/>
  <c r="IU6"/>
  <c r="IK6"/>
  <c r="IM6" s="1"/>
  <c r="IN6" s="1"/>
  <c r="IJ6"/>
  <c r="HR6"/>
  <c r="HQ6"/>
  <c r="HY6" s="1"/>
  <c r="HG6"/>
  <c r="HH6" s="1"/>
  <c r="GS6"/>
  <c r="GN6"/>
  <c r="GG6"/>
  <c r="GH6" s="1"/>
  <c r="FV6"/>
  <c r="FK6"/>
  <c r="FL6" s="1"/>
  <c r="FJ6"/>
  <c r="EZ6"/>
  <c r="FA6" s="1"/>
  <c r="EY6"/>
  <c r="EO6"/>
  <c r="EP6" s="1"/>
  <c r="EN6"/>
  <c r="ED6"/>
  <c r="EE6" s="1"/>
  <c r="EC6"/>
  <c r="DL6"/>
  <c r="DK6"/>
  <c r="DA6"/>
  <c r="CZ6"/>
  <c r="CQ6"/>
  <c r="CK6"/>
  <c r="CD6"/>
  <c r="CF6" s="1"/>
  <c r="CG6" s="1"/>
  <c r="BS6"/>
  <c r="BT6" s="1"/>
  <c r="BR6"/>
  <c r="BH6"/>
  <c r="BI6" s="1"/>
  <c r="BG6"/>
  <c r="AW6"/>
  <c r="AX6" s="1"/>
  <c r="AV6"/>
  <c r="AL6"/>
  <c r="AK6"/>
  <c r="AA6"/>
  <c r="Z6"/>
  <c r="S6"/>
  <c r="T6" s="1"/>
  <c r="R6"/>
  <c r="M6"/>
  <c r="N6" s="1"/>
  <c r="L6"/>
  <c r="NY5"/>
  <c r="NZ5" s="1"/>
  <c r="NX5"/>
  <c r="NN5"/>
  <c r="NO5" s="1"/>
  <c r="NM5"/>
  <c r="NC5"/>
  <c r="ND5" s="1"/>
  <c r="NB5"/>
  <c r="MR5"/>
  <c r="MS5" s="1"/>
  <c r="MQ5"/>
  <c r="MG5"/>
  <c r="MF5"/>
  <c r="LS5"/>
  <c r="LN5"/>
  <c r="KY5"/>
  <c r="KX5"/>
  <c r="KN5"/>
  <c r="KM5"/>
  <c r="KC5"/>
  <c r="KB5"/>
  <c r="JR5"/>
  <c r="JQ5"/>
  <c r="JG5"/>
  <c r="JI5" s="1"/>
  <c r="JJ5" s="1"/>
  <c r="JF5"/>
  <c r="IV5"/>
  <c r="IU5"/>
  <c r="IK5"/>
  <c r="IJ5"/>
  <c r="HR5"/>
  <c r="HQ5"/>
  <c r="HY5" s="1"/>
  <c r="HG5"/>
  <c r="HH5" s="1"/>
  <c r="GS5"/>
  <c r="GN5"/>
  <c r="GG5"/>
  <c r="GH5" s="1"/>
  <c r="FV5"/>
  <c r="FK5"/>
  <c r="FL5" s="1"/>
  <c r="FJ5"/>
  <c r="EZ5"/>
  <c r="FA5" s="1"/>
  <c r="EY5"/>
  <c r="EO5"/>
  <c r="EP5" s="1"/>
  <c r="EN5"/>
  <c r="ED5"/>
  <c r="EE5" s="1"/>
  <c r="EC5"/>
  <c r="DL5"/>
  <c r="DK5"/>
  <c r="DA5"/>
  <c r="CZ5"/>
  <c r="CQ5"/>
  <c r="CK5"/>
  <c r="CD5"/>
  <c r="BS5"/>
  <c r="BT5" s="1"/>
  <c r="BR5"/>
  <c r="BH5"/>
  <c r="BI5" s="1"/>
  <c r="BG5"/>
  <c r="AW5"/>
  <c r="AX5" s="1"/>
  <c r="AV5"/>
  <c r="AL5"/>
  <c r="AK5"/>
  <c r="AA5"/>
  <c r="Z5"/>
  <c r="S5"/>
  <c r="T5" s="1"/>
  <c r="R5"/>
  <c r="M5"/>
  <c r="N5" s="1"/>
  <c r="L5"/>
  <c r="NY4"/>
  <c r="NZ4" s="1"/>
  <c r="NX4"/>
  <c r="NN4"/>
  <c r="NO4" s="1"/>
  <c r="NM4"/>
  <c r="NC4"/>
  <c r="ND4" s="1"/>
  <c r="NB4"/>
  <c r="MR4"/>
  <c r="MS4" s="1"/>
  <c r="MQ4"/>
  <c r="MG4"/>
  <c r="MF4"/>
  <c r="LS4"/>
  <c r="LN4"/>
  <c r="KY4"/>
  <c r="KX4"/>
  <c r="KN4"/>
  <c r="KO4" s="1"/>
  <c r="KM4"/>
  <c r="KC4"/>
  <c r="KB4"/>
  <c r="JR4"/>
  <c r="JT4" s="1"/>
  <c r="JU4" s="1"/>
  <c r="JQ4"/>
  <c r="JG4"/>
  <c r="JF4"/>
  <c r="IV4"/>
  <c r="IX4" s="1"/>
  <c r="IY4" s="1"/>
  <c r="IU4"/>
  <c r="IK4"/>
  <c r="IJ4"/>
  <c r="HR4"/>
  <c r="HT4" s="1"/>
  <c r="HU4" s="1"/>
  <c r="HQ4"/>
  <c r="HY4" s="1"/>
  <c r="HG4"/>
  <c r="LT4" s="1"/>
  <c r="GS4"/>
  <c r="GN4"/>
  <c r="GG4"/>
  <c r="GH4" s="1"/>
  <c r="FV4"/>
  <c r="FX4" s="1"/>
  <c r="FY4" s="1"/>
  <c r="FK4"/>
  <c r="FL4" s="1"/>
  <c r="FJ4"/>
  <c r="EZ4"/>
  <c r="FA4" s="1"/>
  <c r="EY4"/>
  <c r="EO4"/>
  <c r="EP4" s="1"/>
  <c r="EN4"/>
  <c r="ED4"/>
  <c r="EE4" s="1"/>
  <c r="EC4"/>
  <c r="DL4"/>
  <c r="DK4"/>
  <c r="DA4"/>
  <c r="DC4" s="1"/>
  <c r="DD4" s="1"/>
  <c r="CZ4"/>
  <c r="CQ4"/>
  <c r="CK4"/>
  <c r="CD4"/>
  <c r="BS4"/>
  <c r="BT4" s="1"/>
  <c r="BR4"/>
  <c r="BH4"/>
  <c r="BI4" s="1"/>
  <c r="BG4"/>
  <c r="AW4"/>
  <c r="AX4" s="1"/>
  <c r="AV4"/>
  <c r="AL4"/>
  <c r="AK4"/>
  <c r="AA4"/>
  <c r="Z4"/>
  <c r="S4"/>
  <c r="T4" s="1"/>
  <c r="R4"/>
  <c r="M4"/>
  <c r="N4" s="1"/>
  <c r="L4"/>
  <c r="NY3"/>
  <c r="NZ3" s="1"/>
  <c r="NX3"/>
  <c r="NN3"/>
  <c r="NO3" s="1"/>
  <c r="NM3"/>
  <c r="NC3"/>
  <c r="ND3" s="1"/>
  <c r="NB3"/>
  <c r="MR3"/>
  <c r="MS3" s="1"/>
  <c r="MQ3"/>
  <c r="MG3"/>
  <c r="MF3"/>
  <c r="LS3"/>
  <c r="LN3"/>
  <c r="KY3"/>
  <c r="LA3" s="1"/>
  <c r="LB3" s="1"/>
  <c r="KX3"/>
  <c r="KN3"/>
  <c r="KM3"/>
  <c r="KC3"/>
  <c r="KE3" s="1"/>
  <c r="KF3" s="1"/>
  <c r="KB3"/>
  <c r="JR3"/>
  <c r="JT3" s="1"/>
  <c r="JU3" s="1"/>
  <c r="JQ3"/>
  <c r="JG3"/>
  <c r="JI3" s="1"/>
  <c r="JJ3" s="1"/>
  <c r="JF3"/>
  <c r="IV3"/>
  <c r="IX3" s="1"/>
  <c r="IY3" s="1"/>
  <c r="IU3"/>
  <c r="IK3"/>
  <c r="IM3" s="1"/>
  <c r="IN3" s="1"/>
  <c r="IJ3"/>
  <c r="HR3"/>
  <c r="HT3" s="1"/>
  <c r="HU3" s="1"/>
  <c r="HQ3"/>
  <c r="HY3" s="1"/>
  <c r="HG3"/>
  <c r="HH3" s="1"/>
  <c r="GS3"/>
  <c r="GN3"/>
  <c r="GG3"/>
  <c r="GH3" s="1"/>
  <c r="FV3"/>
  <c r="FX3" s="1"/>
  <c r="FY3" s="1"/>
  <c r="FK3"/>
  <c r="FL3" s="1"/>
  <c r="FJ3"/>
  <c r="EZ3"/>
  <c r="FA3" s="1"/>
  <c r="EY3"/>
  <c r="EO3"/>
  <c r="EP3" s="1"/>
  <c r="EN3"/>
  <c r="ED3"/>
  <c r="EE3" s="1"/>
  <c r="EC3"/>
  <c r="DL3"/>
  <c r="DN3" s="1"/>
  <c r="DO3" s="1"/>
  <c r="DK3"/>
  <c r="DA3"/>
  <c r="DC3" s="1"/>
  <c r="DD3" s="1"/>
  <c r="CZ3"/>
  <c r="CQ3"/>
  <c r="CK3"/>
  <c r="CD3"/>
  <c r="CF3" s="1"/>
  <c r="CG3" s="1"/>
  <c r="BS3"/>
  <c r="BT3" s="1"/>
  <c r="BR3"/>
  <c r="BH3"/>
  <c r="BI3" s="1"/>
  <c r="BG3"/>
  <c r="AW3"/>
  <c r="AX3" s="1"/>
  <c r="AV3"/>
  <c r="AL3"/>
  <c r="AK3"/>
  <c r="AA3"/>
  <c r="Z3"/>
  <c r="S3"/>
  <c r="T3" s="1"/>
  <c r="R3"/>
  <c r="M3"/>
  <c r="N3" s="1"/>
  <c r="L3"/>
  <c r="NY2"/>
  <c r="NZ2" s="1"/>
  <c r="NX2"/>
  <c r="NN2"/>
  <c r="NO2" s="1"/>
  <c r="NM2"/>
  <c r="NC2"/>
  <c r="ND2" s="1"/>
  <c r="NB2"/>
  <c r="MR2"/>
  <c r="MS2" s="1"/>
  <c r="MQ2"/>
  <c r="MG2"/>
  <c r="MF2"/>
  <c r="LS2"/>
  <c r="LN2"/>
  <c r="KY2"/>
  <c r="LA2" s="1"/>
  <c r="LB2" s="1"/>
  <c r="KX2"/>
  <c r="KN2"/>
  <c r="KO2" s="1"/>
  <c r="KM2"/>
  <c r="KC2"/>
  <c r="KE2" s="1"/>
  <c r="KF2" s="1"/>
  <c r="KB2"/>
  <c r="JR2"/>
  <c r="JT2" s="1"/>
  <c r="JU2" s="1"/>
  <c r="JQ2"/>
  <c r="JG2"/>
  <c r="JI2" s="1"/>
  <c r="JJ2" s="1"/>
  <c r="JF2"/>
  <c r="IV2"/>
  <c r="IX2" s="1"/>
  <c r="IY2" s="1"/>
  <c r="IU2"/>
  <c r="IK2"/>
  <c r="IM2" s="1"/>
  <c r="IN2" s="1"/>
  <c r="IJ2"/>
  <c r="HR2"/>
  <c r="HT2" s="1"/>
  <c r="HU2" s="1"/>
  <c r="HQ2"/>
  <c r="HY2" s="1"/>
  <c r="HG2"/>
  <c r="GS2"/>
  <c r="GN2"/>
  <c r="GG2"/>
  <c r="GH2" s="1"/>
  <c r="FV2"/>
  <c r="FX2" s="1"/>
  <c r="FY2" s="1"/>
  <c r="FK2"/>
  <c r="FL2" s="1"/>
  <c r="FJ2"/>
  <c r="EZ2"/>
  <c r="FA2" s="1"/>
  <c r="EY2"/>
  <c r="EO2"/>
  <c r="EP2" s="1"/>
  <c r="EN2"/>
  <c r="ED2"/>
  <c r="EE2" s="1"/>
  <c r="EC2"/>
  <c r="DL2"/>
  <c r="DN2" s="1"/>
  <c r="DO2" s="1"/>
  <c r="DK2"/>
  <c r="DA2"/>
  <c r="DC2" s="1"/>
  <c r="DD2" s="1"/>
  <c r="CZ2"/>
  <c r="CQ2"/>
  <c r="CK2"/>
  <c r="GV2" s="1"/>
  <c r="CD2"/>
  <c r="CF2" s="1"/>
  <c r="CG2" s="1"/>
  <c r="BS2"/>
  <c r="BT2" s="1"/>
  <c r="BR2"/>
  <c r="BH2"/>
  <c r="BI2" s="1"/>
  <c r="BG2"/>
  <c r="AW2"/>
  <c r="AX2" s="1"/>
  <c r="AV2"/>
  <c r="AL2"/>
  <c r="AK2"/>
  <c r="AA2"/>
  <c r="Z2"/>
  <c r="R2"/>
  <c r="M2"/>
  <c r="N2" s="1"/>
  <c r="L2"/>
  <c r="NY97"/>
  <c r="NZ97" s="1"/>
  <c r="NX97"/>
  <c r="NN97"/>
  <c r="NO97" s="1"/>
  <c r="NM97"/>
  <c r="NC97"/>
  <c r="ND97" s="1"/>
  <c r="NB97"/>
  <c r="MR97"/>
  <c r="MS97" s="1"/>
  <c r="MQ97"/>
  <c r="MG97"/>
  <c r="MF97"/>
  <c r="LS97"/>
  <c r="LN97"/>
  <c r="KY97"/>
  <c r="LA97" s="1"/>
  <c r="LB97" s="1"/>
  <c r="KX97"/>
  <c r="KN97"/>
  <c r="KM97"/>
  <c r="KC97"/>
  <c r="KE97" s="1"/>
  <c r="KF97" s="1"/>
  <c r="KB97"/>
  <c r="JR97"/>
  <c r="JT97" s="1"/>
  <c r="JU97" s="1"/>
  <c r="JQ97"/>
  <c r="JG97"/>
  <c r="JI97" s="1"/>
  <c r="JJ97" s="1"/>
  <c r="JF97"/>
  <c r="IV97"/>
  <c r="IX97" s="1"/>
  <c r="IY97" s="1"/>
  <c r="IU97"/>
  <c r="IK97"/>
  <c r="IM97" s="1"/>
  <c r="IN97" s="1"/>
  <c r="IJ97"/>
  <c r="HR97"/>
  <c r="HT97" s="1"/>
  <c r="HU97" s="1"/>
  <c r="HQ97"/>
  <c r="HY97" s="1"/>
  <c r="HG97"/>
  <c r="HH97" s="1"/>
  <c r="GS97"/>
  <c r="GN97"/>
  <c r="GG97"/>
  <c r="GH97" s="1"/>
  <c r="FV97"/>
  <c r="FX97" s="1"/>
  <c r="FY97" s="1"/>
  <c r="FK97"/>
  <c r="FL97" s="1"/>
  <c r="FJ97"/>
  <c r="EZ97"/>
  <c r="FA97" s="1"/>
  <c r="EY97"/>
  <c r="EO97"/>
  <c r="EP97" s="1"/>
  <c r="EN97"/>
  <c r="ED97"/>
  <c r="EE97" s="1"/>
  <c r="EC97"/>
  <c r="DL97"/>
  <c r="DN97" s="1"/>
  <c r="DO97" s="1"/>
  <c r="DK97"/>
  <c r="DA97"/>
  <c r="DC97" s="1"/>
  <c r="DD97" s="1"/>
  <c r="CZ97"/>
  <c r="CQ97"/>
  <c r="CK97"/>
  <c r="CD97"/>
  <c r="CF97" s="1"/>
  <c r="CG97" s="1"/>
  <c r="BS97"/>
  <c r="BT97" s="1"/>
  <c r="BR97"/>
  <c r="BH97"/>
  <c r="BI97" s="1"/>
  <c r="BG97"/>
  <c r="AW97"/>
  <c r="AX97" s="1"/>
  <c r="AV97"/>
  <c r="AL97"/>
  <c r="AK97"/>
  <c r="AA97"/>
  <c r="Z97"/>
  <c r="S97"/>
  <c r="T97" s="1"/>
  <c r="R97"/>
  <c r="M97"/>
  <c r="N97" s="1"/>
  <c r="L97"/>
  <c r="AX93" l="1"/>
  <c r="IW93"/>
  <c r="LG3"/>
  <c r="OR2"/>
  <c r="OW3"/>
  <c r="OR4"/>
  <c r="OW5"/>
  <c r="OR6"/>
  <c r="OW7"/>
  <c r="OR8"/>
  <c r="OW9"/>
  <c r="OR10"/>
  <c r="OR16"/>
  <c r="OW17"/>
  <c r="OR18"/>
  <c r="OW19"/>
  <c r="OW20"/>
  <c r="OW11"/>
  <c r="GW13"/>
  <c r="OR12"/>
  <c r="LG21"/>
  <c r="OZ40"/>
  <c r="OW24"/>
  <c r="KD27"/>
  <c r="KE27"/>
  <c r="KF27" s="1"/>
  <c r="KG27" s="1"/>
  <c r="ES27"/>
  <c r="OW13"/>
  <c r="KZ90"/>
  <c r="GV91"/>
  <c r="FM91"/>
  <c r="FN91" s="1"/>
  <c r="FO91" s="1"/>
  <c r="FW91"/>
  <c r="GI91"/>
  <c r="GJ91" s="1"/>
  <c r="GK91" s="1"/>
  <c r="IM91"/>
  <c r="IN91" s="1"/>
  <c r="IO91" s="1"/>
  <c r="IW91"/>
  <c r="JI91"/>
  <c r="JJ91" s="1"/>
  <c r="JK91" s="1"/>
  <c r="HR95"/>
  <c r="AB2"/>
  <c r="AB3"/>
  <c r="AB4"/>
  <c r="AB5"/>
  <c r="AB7"/>
  <c r="AB8"/>
  <c r="AB10"/>
  <c r="AB11"/>
  <c r="AB12"/>
  <c r="AB13"/>
  <c r="AC15"/>
  <c r="AD15" s="1"/>
  <c r="AC16"/>
  <c r="AD16" s="1"/>
  <c r="AC17"/>
  <c r="AD17" s="1"/>
  <c r="AC18"/>
  <c r="AD18" s="1"/>
  <c r="AC19"/>
  <c r="AD19" s="1"/>
  <c r="AC20"/>
  <c r="AD20" s="1"/>
  <c r="AC21"/>
  <c r="AD21" s="1"/>
  <c r="AC22"/>
  <c r="AD22" s="1"/>
  <c r="AC23"/>
  <c r="AD23" s="1"/>
  <c r="AC24"/>
  <c r="AD24" s="1"/>
  <c r="AC25"/>
  <c r="AD25" s="1"/>
  <c r="AC26"/>
  <c r="AD26" s="1"/>
  <c r="AC27"/>
  <c r="AD27" s="1"/>
  <c r="AC28"/>
  <c r="AD28" s="1"/>
  <c r="AC29"/>
  <c r="AD29" s="1"/>
  <c r="AC32"/>
  <c r="AD32" s="1"/>
  <c r="AC33"/>
  <c r="AD33" s="1"/>
  <c r="AC34"/>
  <c r="AD34" s="1"/>
  <c r="AC35"/>
  <c r="AD35" s="1"/>
  <c r="AB36"/>
  <c r="AC38"/>
  <c r="AD38" s="1"/>
  <c r="AC43"/>
  <c r="AD43" s="1"/>
  <c r="CN43" s="1"/>
  <c r="AC45"/>
  <c r="AD45" s="1"/>
  <c r="AC47"/>
  <c r="AD47" s="1"/>
  <c r="CN47" s="1"/>
  <c r="AC49"/>
  <c r="AD49" s="1"/>
  <c r="AB97"/>
  <c r="AB6"/>
  <c r="AB9"/>
  <c r="AC14"/>
  <c r="AD14" s="1"/>
  <c r="HH41"/>
  <c r="AB42"/>
  <c r="AC44"/>
  <c r="AD44" s="1"/>
  <c r="CN44" s="1"/>
  <c r="AC46"/>
  <c r="AD46" s="1"/>
  <c r="AC48"/>
  <c r="AD48" s="1"/>
  <c r="CN48" s="1"/>
  <c r="AB98"/>
  <c r="KZ89"/>
  <c r="GV90"/>
  <c r="FM90"/>
  <c r="FN90" s="1"/>
  <c r="FO90" s="1"/>
  <c r="FW90"/>
  <c r="GI90"/>
  <c r="GJ90" s="1"/>
  <c r="GK90" s="1"/>
  <c r="AM92"/>
  <c r="EE92"/>
  <c r="KE92"/>
  <c r="KF92" s="1"/>
  <c r="KG92" s="1"/>
  <c r="HS94"/>
  <c r="AB96"/>
  <c r="GH96"/>
  <c r="O97"/>
  <c r="U97"/>
  <c r="IO97"/>
  <c r="JK97"/>
  <c r="KG97"/>
  <c r="O2"/>
  <c r="FZ2"/>
  <c r="IO2"/>
  <c r="JK2"/>
  <c r="KG2"/>
  <c r="LC2"/>
  <c r="O3"/>
  <c r="FZ3"/>
  <c r="HV3"/>
  <c r="IZ3"/>
  <c r="JV3"/>
  <c r="LC3"/>
  <c r="O4"/>
  <c r="IZ4"/>
  <c r="O5"/>
  <c r="JK5"/>
  <c r="U6"/>
  <c r="IO6"/>
  <c r="O7"/>
  <c r="O8"/>
  <c r="HV8"/>
  <c r="O9"/>
  <c r="HV9"/>
  <c r="LC9"/>
  <c r="O10"/>
  <c r="IO10"/>
  <c r="KG10"/>
  <c r="LC10"/>
  <c r="O11"/>
  <c r="HV11"/>
  <c r="JK11"/>
  <c r="O12"/>
  <c r="IO12"/>
  <c r="U13"/>
  <c r="IO13"/>
  <c r="JV13"/>
  <c r="MV13"/>
  <c r="NR13"/>
  <c r="O14"/>
  <c r="AE14"/>
  <c r="BL14"/>
  <c r="FZ14"/>
  <c r="IZ14"/>
  <c r="JK14"/>
  <c r="KG14"/>
  <c r="LC14"/>
  <c r="NG14"/>
  <c r="OC14"/>
  <c r="U15"/>
  <c r="BL15"/>
  <c r="FZ15"/>
  <c r="HV15"/>
  <c r="IO15"/>
  <c r="IZ15"/>
  <c r="JK15"/>
  <c r="KG15"/>
  <c r="LC15"/>
  <c r="MV15"/>
  <c r="NG15"/>
  <c r="NR15"/>
  <c r="OC15"/>
  <c r="O16"/>
  <c r="U16"/>
  <c r="BA16"/>
  <c r="BL16"/>
  <c r="BW16"/>
  <c r="FZ16"/>
  <c r="HV16"/>
  <c r="IO16"/>
  <c r="IZ16"/>
  <c r="JK16"/>
  <c r="JV16"/>
  <c r="KG16"/>
  <c r="LC16"/>
  <c r="MV16"/>
  <c r="NG16"/>
  <c r="NR16"/>
  <c r="OC16"/>
  <c r="O17"/>
  <c r="U17"/>
  <c r="AE17"/>
  <c r="BA17"/>
  <c r="BL17"/>
  <c r="BW17"/>
  <c r="FZ17"/>
  <c r="HV17"/>
  <c r="IO17"/>
  <c r="IZ17"/>
  <c r="JK17"/>
  <c r="JV17"/>
  <c r="KG17"/>
  <c r="LC17"/>
  <c r="MV17"/>
  <c r="NG17"/>
  <c r="NR17"/>
  <c r="OC17"/>
  <c r="O18"/>
  <c r="U18"/>
  <c r="BA18"/>
  <c r="BL18"/>
  <c r="BW18"/>
  <c r="FZ18"/>
  <c r="HV18"/>
  <c r="IO18"/>
  <c r="IZ18"/>
  <c r="JK18"/>
  <c r="JV18"/>
  <c r="KG18"/>
  <c r="LC18"/>
  <c r="MV18"/>
  <c r="NG18"/>
  <c r="NR18"/>
  <c r="OC18"/>
  <c r="O19"/>
  <c r="U19"/>
  <c r="AE19"/>
  <c r="BA19"/>
  <c r="BL19"/>
  <c r="BW19"/>
  <c r="FZ19"/>
  <c r="HV19"/>
  <c r="IO19"/>
  <c r="IZ19"/>
  <c r="JK19"/>
  <c r="JV19"/>
  <c r="KG19"/>
  <c r="LC19"/>
  <c r="MV19"/>
  <c r="NG19"/>
  <c r="NR19"/>
  <c r="OC19"/>
  <c r="O20"/>
  <c r="U20"/>
  <c r="BA20"/>
  <c r="BL20"/>
  <c r="BW20"/>
  <c r="FZ20"/>
  <c r="HV20"/>
  <c r="IO20"/>
  <c r="IZ20"/>
  <c r="JK20"/>
  <c r="JV20"/>
  <c r="FZ97"/>
  <c r="HV97"/>
  <c r="IZ97"/>
  <c r="JV97"/>
  <c r="LC97"/>
  <c r="U2"/>
  <c r="HV2"/>
  <c r="IZ2"/>
  <c r="JV2"/>
  <c r="U3"/>
  <c r="IO3"/>
  <c r="JK3"/>
  <c r="KG3"/>
  <c r="U4"/>
  <c r="FZ4"/>
  <c r="HV4"/>
  <c r="JV4"/>
  <c r="U5"/>
  <c r="O6"/>
  <c r="U7"/>
  <c r="HV7"/>
  <c r="U8"/>
  <c r="U9"/>
  <c r="U10"/>
  <c r="HV10"/>
  <c r="JK10"/>
  <c r="U11"/>
  <c r="IO11"/>
  <c r="KG11"/>
  <c r="LC11"/>
  <c r="U12"/>
  <c r="HV12"/>
  <c r="JK12"/>
  <c r="KG12"/>
  <c r="LC12"/>
  <c r="O13"/>
  <c r="HV13"/>
  <c r="IZ13"/>
  <c r="KG13"/>
  <c r="NG13"/>
  <c r="OC13"/>
  <c r="U14"/>
  <c r="BA14"/>
  <c r="BW14"/>
  <c r="HV14"/>
  <c r="IO14"/>
  <c r="JV14"/>
  <c r="MV14"/>
  <c r="NR14"/>
  <c r="O15"/>
  <c r="AE15"/>
  <c r="BA15"/>
  <c r="BW15"/>
  <c r="JV15"/>
  <c r="CH97"/>
  <c r="DE97"/>
  <c r="DP97"/>
  <c r="CH2"/>
  <c r="DE2"/>
  <c r="DP2"/>
  <c r="CH3"/>
  <c r="DE3"/>
  <c r="DP3"/>
  <c r="DE4"/>
  <c r="CH6"/>
  <c r="CH10"/>
  <c r="DP10"/>
  <c r="CH11"/>
  <c r="DP11"/>
  <c r="CH12"/>
  <c r="DP12"/>
  <c r="CH13"/>
  <c r="DE13"/>
  <c r="CH14"/>
  <c r="DE14"/>
  <c r="DP14"/>
  <c r="EH14"/>
  <c r="ES14"/>
  <c r="FD14"/>
  <c r="FO14"/>
  <c r="GK14"/>
  <c r="CH15"/>
  <c r="DE15"/>
  <c r="DP15"/>
  <c r="EH15"/>
  <c r="ES15"/>
  <c r="FD15"/>
  <c r="FO15"/>
  <c r="GK15"/>
  <c r="CH16"/>
  <c r="DE16"/>
  <c r="DP16"/>
  <c r="EH16"/>
  <c r="ES16"/>
  <c r="FD16"/>
  <c r="FO16"/>
  <c r="GK16"/>
  <c r="CH17"/>
  <c r="DE17"/>
  <c r="DP17"/>
  <c r="EH17"/>
  <c r="ES17"/>
  <c r="FD17"/>
  <c r="FO17"/>
  <c r="GK17"/>
  <c r="CH18"/>
  <c r="DE18"/>
  <c r="DP18"/>
  <c r="EH18"/>
  <c r="ES18"/>
  <c r="FD18"/>
  <c r="FO18"/>
  <c r="GK18"/>
  <c r="CH19"/>
  <c r="DE19"/>
  <c r="DP19"/>
  <c r="EH19"/>
  <c r="ES19"/>
  <c r="FD19"/>
  <c r="FO19"/>
  <c r="GK19"/>
  <c r="CH20"/>
  <c r="DE20"/>
  <c r="DP20"/>
  <c r="EH20"/>
  <c r="ES20"/>
  <c r="FD20"/>
  <c r="FO20"/>
  <c r="GK20"/>
  <c r="CH21"/>
  <c r="DE21"/>
  <c r="DP21"/>
  <c r="EH21"/>
  <c r="ES21"/>
  <c r="FD21"/>
  <c r="FO21"/>
  <c r="GK21"/>
  <c r="CH22"/>
  <c r="DE22"/>
  <c r="DP22"/>
  <c r="EH22"/>
  <c r="ES22"/>
  <c r="FD22"/>
  <c r="FO22"/>
  <c r="GK22"/>
  <c r="DE23"/>
  <c r="EH23"/>
  <c r="ES23"/>
  <c r="FD23"/>
  <c r="FO23"/>
  <c r="GK23"/>
  <c r="DE24"/>
  <c r="EH24"/>
  <c r="ES24"/>
  <c r="FD24"/>
  <c r="FO24"/>
  <c r="GK24"/>
  <c r="DE25"/>
  <c r="EH25"/>
  <c r="ES25"/>
  <c r="FD25"/>
  <c r="FO25"/>
  <c r="GK25"/>
  <c r="DE26"/>
  <c r="EH26"/>
  <c r="ES26"/>
  <c r="FD26"/>
  <c r="FO26"/>
  <c r="GK26"/>
  <c r="DE27"/>
  <c r="FO27"/>
  <c r="GK27"/>
  <c r="DE28"/>
  <c r="ES28"/>
  <c r="FO28"/>
  <c r="DE29"/>
  <c r="EH29"/>
  <c r="FD29"/>
  <c r="DE30"/>
  <c r="EH30"/>
  <c r="FD30"/>
  <c r="GK30"/>
  <c r="CH31"/>
  <c r="DE31"/>
  <c r="DP31"/>
  <c r="EH31"/>
  <c r="FD31"/>
  <c r="GK31"/>
  <c r="CH32"/>
  <c r="DE32"/>
  <c r="DP32"/>
  <c r="EH32"/>
  <c r="ES32"/>
  <c r="FD32"/>
  <c r="FO32"/>
  <c r="GK32"/>
  <c r="CH33"/>
  <c r="DE33"/>
  <c r="DP33"/>
  <c r="EH33"/>
  <c r="ES33"/>
  <c r="FD33"/>
  <c r="FO33"/>
  <c r="GK33"/>
  <c r="CH34"/>
  <c r="DE34"/>
  <c r="DP34"/>
  <c r="EH34"/>
  <c r="ES34"/>
  <c r="FD34"/>
  <c r="FO34"/>
  <c r="GK34"/>
  <c r="CH35"/>
  <c r="DE35"/>
  <c r="DP35"/>
  <c r="EH35"/>
  <c r="ES35"/>
  <c r="FD35"/>
  <c r="FO35"/>
  <c r="GK35"/>
  <c r="CH36"/>
  <c r="DE36"/>
  <c r="DP36"/>
  <c r="PM3"/>
  <c r="PM5"/>
  <c r="PM7"/>
  <c r="PM9"/>
  <c r="PM11"/>
  <c r="PM13"/>
  <c r="PM15"/>
  <c r="PM17"/>
  <c r="PM19"/>
  <c r="PM21"/>
  <c r="PM23"/>
  <c r="PM25"/>
  <c r="PM27"/>
  <c r="PM29"/>
  <c r="PM31"/>
  <c r="PM33"/>
  <c r="PM35"/>
  <c r="PM38"/>
  <c r="PN38" s="1"/>
  <c r="PM40"/>
  <c r="PN40" s="1"/>
  <c r="PM42"/>
  <c r="PN42" s="1"/>
  <c r="PM44"/>
  <c r="PN44" s="1"/>
  <c r="PM46"/>
  <c r="PN46" s="1"/>
  <c r="PM48"/>
  <c r="PN48" s="1"/>
  <c r="PM98"/>
  <c r="PN98" s="1"/>
  <c r="AY89"/>
  <c r="AZ89" s="1"/>
  <c r="BA89" s="1"/>
  <c r="DM89"/>
  <c r="JH89"/>
  <c r="AY90"/>
  <c r="AZ90" s="1"/>
  <c r="BA90" s="1"/>
  <c r="DM90"/>
  <c r="JH90"/>
  <c r="AY91"/>
  <c r="AZ91" s="1"/>
  <c r="BA91" s="1"/>
  <c r="DM91"/>
  <c r="LA91"/>
  <c r="LB91" s="1"/>
  <c r="LC91" s="1"/>
  <c r="GH92"/>
  <c r="IM92"/>
  <c r="IN92" s="1"/>
  <c r="IO92" s="1"/>
  <c r="LV93"/>
  <c r="DB93"/>
  <c r="FW93"/>
  <c r="LO93"/>
  <c r="LF93"/>
  <c r="LV94"/>
  <c r="JS94"/>
  <c r="JR95"/>
  <c r="BT96"/>
  <c r="EE96"/>
  <c r="NZ96"/>
  <c r="OK94"/>
  <c r="KG20"/>
  <c r="LC20"/>
  <c r="MV20"/>
  <c r="NG20"/>
  <c r="NR20"/>
  <c r="OC20"/>
  <c r="O21"/>
  <c r="U21"/>
  <c r="AE21"/>
  <c r="BA21"/>
  <c r="BL21"/>
  <c r="BW21"/>
  <c r="FZ21"/>
  <c r="HV21"/>
  <c r="IO21"/>
  <c r="IZ21"/>
  <c r="JK21"/>
  <c r="JV21"/>
  <c r="KG21"/>
  <c r="LC21"/>
  <c r="MV21"/>
  <c r="NG21"/>
  <c r="NR21"/>
  <c r="OC21"/>
  <c r="O22"/>
  <c r="U22"/>
  <c r="AE22"/>
  <c r="BA22"/>
  <c r="BL22"/>
  <c r="BW22"/>
  <c r="FZ22"/>
  <c r="HV22"/>
  <c r="IO22"/>
  <c r="IZ22"/>
  <c r="JK22"/>
  <c r="JV22"/>
  <c r="KG22"/>
  <c r="LC22"/>
  <c r="MV22"/>
  <c r="NG22"/>
  <c r="NR22"/>
  <c r="OC22"/>
  <c r="O23"/>
  <c r="U23"/>
  <c r="AE23"/>
  <c r="BA23"/>
  <c r="BL23"/>
  <c r="BW23"/>
  <c r="MV23"/>
  <c r="NG23"/>
  <c r="NR23"/>
  <c r="OC23"/>
  <c r="O24"/>
  <c r="U24"/>
  <c r="AE24"/>
  <c r="BA24"/>
  <c r="BL24"/>
  <c r="BW24"/>
  <c r="MV24"/>
  <c r="NG24"/>
  <c r="NR24"/>
  <c r="OC24"/>
  <c r="O25"/>
  <c r="U25"/>
  <c r="AE25"/>
  <c r="BA25"/>
  <c r="BL25"/>
  <c r="BW25"/>
  <c r="HK25"/>
  <c r="MV25"/>
  <c r="NG25"/>
  <c r="NR25"/>
  <c r="OC25"/>
  <c r="O26"/>
  <c r="U26"/>
  <c r="BA26"/>
  <c r="BL26"/>
  <c r="BW26"/>
  <c r="MV26"/>
  <c r="NG26"/>
  <c r="NR26"/>
  <c r="OC26"/>
  <c r="O27"/>
  <c r="U27"/>
  <c r="AE27"/>
  <c r="BL27"/>
  <c r="NG27"/>
  <c r="OC27"/>
  <c r="O28"/>
  <c r="U28"/>
  <c r="BA28"/>
  <c r="BW28"/>
  <c r="MV28"/>
  <c r="NR28"/>
  <c r="O29"/>
  <c r="U29"/>
  <c r="AE29"/>
  <c r="BA29"/>
  <c r="BW29"/>
  <c r="MV29"/>
  <c r="NR29"/>
  <c r="O30"/>
  <c r="U30"/>
  <c r="AP30"/>
  <c r="BL30"/>
  <c r="NG30"/>
  <c r="OC30"/>
  <c r="O31"/>
  <c r="U31"/>
  <c r="AP31"/>
  <c r="BL31"/>
  <c r="FZ31"/>
  <c r="HV31"/>
  <c r="IO31"/>
  <c r="IZ31"/>
  <c r="JK31"/>
  <c r="JV31"/>
  <c r="KG31"/>
  <c r="LC31"/>
  <c r="NG31"/>
  <c r="OC31"/>
  <c r="O32"/>
  <c r="U32"/>
  <c r="BA32"/>
  <c r="BL32"/>
  <c r="FZ32"/>
  <c r="HV32"/>
  <c r="IO32"/>
  <c r="IZ32"/>
  <c r="JK32"/>
  <c r="JV32"/>
  <c r="KG32"/>
  <c r="LC32"/>
  <c r="MV32"/>
  <c r="NG32"/>
  <c r="NR32"/>
  <c r="OC32"/>
  <c r="O33"/>
  <c r="U33"/>
  <c r="AP33"/>
  <c r="BA33"/>
  <c r="BL33"/>
  <c r="FZ33"/>
  <c r="HV33"/>
  <c r="IO33"/>
  <c r="IZ33"/>
  <c r="JK33"/>
  <c r="JV33"/>
  <c r="KG33"/>
  <c r="LC33"/>
  <c r="MV33"/>
  <c r="NG33"/>
  <c r="NR33"/>
  <c r="OC33"/>
  <c r="O34"/>
  <c r="U34"/>
  <c r="AP34"/>
  <c r="BA34"/>
  <c r="BL34"/>
  <c r="FZ34"/>
  <c r="HV34"/>
  <c r="IO34"/>
  <c r="IZ34"/>
  <c r="JK34"/>
  <c r="JV34"/>
  <c r="KG34"/>
  <c r="LC34"/>
  <c r="MV34"/>
  <c r="NG34"/>
  <c r="NR34"/>
  <c r="OC34"/>
  <c r="O35"/>
  <c r="U35"/>
  <c r="AP35"/>
  <c r="BA35"/>
  <c r="BL35"/>
  <c r="FZ35"/>
  <c r="HV35"/>
  <c r="IO35"/>
  <c r="IZ35"/>
  <c r="JK35"/>
  <c r="JV35"/>
  <c r="KG35"/>
  <c r="LC35"/>
  <c r="O36"/>
  <c r="U36"/>
  <c r="FZ36"/>
  <c r="HV36"/>
  <c r="IO36"/>
  <c r="IZ36"/>
  <c r="JK36"/>
  <c r="JV36"/>
  <c r="KG36"/>
  <c r="LC36"/>
  <c r="PM2"/>
  <c r="PM4"/>
  <c r="PM6"/>
  <c r="PM8"/>
  <c r="PM10"/>
  <c r="PM12"/>
  <c r="PM14"/>
  <c r="PM16"/>
  <c r="PM18"/>
  <c r="PM20"/>
  <c r="PM22"/>
  <c r="PM24"/>
  <c r="PM26"/>
  <c r="PM28"/>
  <c r="PM30"/>
  <c r="PM32"/>
  <c r="PM34"/>
  <c r="PM36"/>
  <c r="PM39"/>
  <c r="PN39" s="1"/>
  <c r="PM41"/>
  <c r="PN41" s="1"/>
  <c r="PM43"/>
  <c r="PN43" s="1"/>
  <c r="PM45"/>
  <c r="PN45" s="1"/>
  <c r="PM47"/>
  <c r="PN47" s="1"/>
  <c r="PM49"/>
  <c r="PN49" s="1"/>
  <c r="ON97"/>
  <c r="ON2"/>
  <c r="ON3"/>
  <c r="ON4"/>
  <c r="ON5"/>
  <c r="ON6"/>
  <c r="ON7"/>
  <c r="ON8"/>
  <c r="ON9"/>
  <c r="ON10"/>
  <c r="ON11"/>
  <c r="ON12"/>
  <c r="ON13"/>
  <c r="ON14"/>
  <c r="ON15"/>
  <c r="ON16"/>
  <c r="ON17"/>
  <c r="ON18"/>
  <c r="ON19"/>
  <c r="ON20"/>
  <c r="ON21"/>
  <c r="ON22"/>
  <c r="ON23"/>
  <c r="ON24"/>
  <c r="ON25"/>
  <c r="ON26"/>
  <c r="ON27"/>
  <c r="ON28"/>
  <c r="ON29"/>
  <c r="ON30"/>
  <c r="ON31"/>
  <c r="ON32"/>
  <c r="ON33"/>
  <c r="ON34"/>
  <c r="ON35"/>
  <c r="ON36"/>
  <c r="LG13"/>
  <c r="LH13" s="1"/>
  <c r="OK29"/>
  <c r="OW22"/>
  <c r="OW15"/>
  <c r="QM97"/>
  <c r="PW3"/>
  <c r="PX3" s="1"/>
  <c r="QM3"/>
  <c r="PW5"/>
  <c r="PX5" s="1"/>
  <c r="QM5"/>
  <c r="PW7"/>
  <c r="PX7" s="1"/>
  <c r="QM7"/>
  <c r="QM9"/>
  <c r="PW11"/>
  <c r="PX11" s="1"/>
  <c r="QM11"/>
  <c r="PW13"/>
  <c r="PX13" s="1"/>
  <c r="QM13"/>
  <c r="PW15"/>
  <c r="PX15" s="1"/>
  <c r="QM15"/>
  <c r="PW17"/>
  <c r="PX17" s="1"/>
  <c r="QM17"/>
  <c r="PW19"/>
  <c r="PX19" s="1"/>
  <c r="QM19"/>
  <c r="PW21"/>
  <c r="PX21" s="1"/>
  <c r="QM21"/>
  <c r="PW23"/>
  <c r="PX23" s="1"/>
  <c r="QM23"/>
  <c r="PW25"/>
  <c r="PX25" s="1"/>
  <c r="QM25"/>
  <c r="PW27"/>
  <c r="PX27" s="1"/>
  <c r="QM27"/>
  <c r="PW29"/>
  <c r="PX29" s="1"/>
  <c r="QM29"/>
  <c r="PW31"/>
  <c r="PX31" s="1"/>
  <c r="QM31"/>
  <c r="PW33"/>
  <c r="PX33" s="1"/>
  <c r="QM33"/>
  <c r="PW35"/>
  <c r="PX35" s="1"/>
  <c r="QM35"/>
  <c r="PW38"/>
  <c r="PX38" s="1"/>
  <c r="QM38"/>
  <c r="PW40"/>
  <c r="PX40" s="1"/>
  <c r="QM40"/>
  <c r="PW42"/>
  <c r="PX42" s="1"/>
  <c r="QM42"/>
  <c r="PW44"/>
  <c r="PX44" s="1"/>
  <c r="QM44"/>
  <c r="PW46"/>
  <c r="PX46" s="1"/>
  <c r="QM46"/>
  <c r="PW48"/>
  <c r="PX48" s="1"/>
  <c r="QM48"/>
  <c r="PW98"/>
  <c r="PX98" s="1"/>
  <c r="QM98"/>
  <c r="PW51"/>
  <c r="PX51" s="1"/>
  <c r="QM51"/>
  <c r="PW53"/>
  <c r="PX53" s="1"/>
  <c r="QM53"/>
  <c r="PW55"/>
  <c r="PX55" s="1"/>
  <c r="QM55"/>
  <c r="PW57"/>
  <c r="PX57" s="1"/>
  <c r="QM57"/>
  <c r="IN41"/>
  <c r="IO41" s="1"/>
  <c r="PW2"/>
  <c r="PX2" s="1"/>
  <c r="QM2"/>
  <c r="PW4"/>
  <c r="PX4" s="1"/>
  <c r="QM4"/>
  <c r="PW6"/>
  <c r="PX6" s="1"/>
  <c r="QM6"/>
  <c r="PW8"/>
  <c r="PX8" s="1"/>
  <c r="QM8"/>
  <c r="PW10"/>
  <c r="PX10" s="1"/>
  <c r="QM10"/>
  <c r="PW12"/>
  <c r="PX12" s="1"/>
  <c r="QM12"/>
  <c r="PW14"/>
  <c r="PX14" s="1"/>
  <c r="QM14"/>
  <c r="PW16"/>
  <c r="PX16" s="1"/>
  <c r="QM16"/>
  <c r="PW18"/>
  <c r="PX18" s="1"/>
  <c r="QM18"/>
  <c r="PW20"/>
  <c r="PX20" s="1"/>
  <c r="QM20"/>
  <c r="PW22"/>
  <c r="PX22" s="1"/>
  <c r="QM22"/>
  <c r="PW24"/>
  <c r="PX24" s="1"/>
  <c r="QM24"/>
  <c r="PW26"/>
  <c r="PX26" s="1"/>
  <c r="QM26"/>
  <c r="PW28"/>
  <c r="PX28" s="1"/>
  <c r="QM28"/>
  <c r="PW30"/>
  <c r="PX30" s="1"/>
  <c r="QM30"/>
  <c r="PW32"/>
  <c r="PX32" s="1"/>
  <c r="QM32"/>
  <c r="PW34"/>
  <c r="PX34" s="1"/>
  <c r="QM34"/>
  <c r="PW36"/>
  <c r="PX36" s="1"/>
  <c r="QM36"/>
  <c r="PW39"/>
  <c r="PX39" s="1"/>
  <c r="QM39"/>
  <c r="PW41"/>
  <c r="PX41" s="1"/>
  <c r="QM41"/>
  <c r="PW43"/>
  <c r="PX43" s="1"/>
  <c r="QM43"/>
  <c r="PW45"/>
  <c r="PX45" s="1"/>
  <c r="QM45"/>
  <c r="PW47"/>
  <c r="PX47" s="1"/>
  <c r="QM47"/>
  <c r="PW49"/>
  <c r="PX49" s="1"/>
  <c r="QM49"/>
  <c r="PW50"/>
  <c r="PX50" s="1"/>
  <c r="QM50"/>
  <c r="PW52"/>
  <c r="PX52" s="1"/>
  <c r="QM52"/>
  <c r="PW54"/>
  <c r="PX54" s="1"/>
  <c r="QM54"/>
  <c r="PW56"/>
  <c r="PX56" s="1"/>
  <c r="QM56"/>
  <c r="PW58"/>
  <c r="PX58" s="1"/>
  <c r="QM58"/>
  <c r="PW59"/>
  <c r="PX59" s="1"/>
  <c r="QM59"/>
  <c r="PW60"/>
  <c r="PX60" s="1"/>
  <c r="QM60"/>
  <c r="PW61"/>
  <c r="PX61" s="1"/>
  <c r="QM61"/>
  <c r="PW62"/>
  <c r="PX62" s="1"/>
  <c r="QM62"/>
  <c r="PW63"/>
  <c r="PX63" s="1"/>
  <c r="QM63"/>
  <c r="PW64"/>
  <c r="PX64" s="1"/>
  <c r="QM64"/>
  <c r="PW65"/>
  <c r="PX65" s="1"/>
  <c r="QM65"/>
  <c r="PW66"/>
  <c r="PX66" s="1"/>
  <c r="QM66"/>
  <c r="PW67"/>
  <c r="PX67" s="1"/>
  <c r="QM67"/>
  <c r="PW68"/>
  <c r="PX68" s="1"/>
  <c r="QM68"/>
  <c r="PW97"/>
  <c r="PX97" s="1"/>
  <c r="PL97"/>
  <c r="PM97" s="1"/>
  <c r="MS32"/>
  <c r="OW34"/>
  <c r="OR42"/>
  <c r="OR44"/>
  <c r="OR46"/>
  <c r="LV98"/>
  <c r="OY98" s="1"/>
  <c r="OR14"/>
  <c r="KD21"/>
  <c r="OR21"/>
  <c r="LV22"/>
  <c r="OY22" s="1"/>
  <c r="DB22"/>
  <c r="FW22"/>
  <c r="LO22"/>
  <c r="OY39"/>
  <c r="OY40"/>
  <c r="OW43"/>
  <c r="OW45"/>
  <c r="OK13"/>
  <c r="OK46"/>
  <c r="OZ64"/>
  <c r="OY51"/>
  <c r="OS51"/>
  <c r="OT51" s="1"/>
  <c r="OX64"/>
  <c r="LG97"/>
  <c r="LI97" s="1"/>
  <c r="LJ97" s="1"/>
  <c r="LK97" s="1"/>
  <c r="HS11"/>
  <c r="OZ62"/>
  <c r="OZ68"/>
  <c r="OZ63"/>
  <c r="OX62"/>
  <c r="OY62"/>
  <c r="OZ60"/>
  <c r="OS59"/>
  <c r="OS57"/>
  <c r="OZ58"/>
  <c r="OX58"/>
  <c r="PA58"/>
  <c r="PB58" s="1"/>
  <c r="OX63"/>
  <c r="OS62"/>
  <c r="OT62" s="1"/>
  <c r="OZ61"/>
  <c r="OS61"/>
  <c r="OT61" s="1"/>
  <c r="OX60"/>
  <c r="PC60" s="1"/>
  <c r="OS53"/>
  <c r="PV38"/>
  <c r="OZ66"/>
  <c r="FW4"/>
  <c r="PV97"/>
  <c r="OX68"/>
  <c r="PC68" s="1"/>
  <c r="OZ65"/>
  <c r="OY55"/>
  <c r="OS55"/>
  <c r="OT55" s="1"/>
  <c r="OZ54"/>
  <c r="OZ50"/>
  <c r="OX50"/>
  <c r="KZ97"/>
  <c r="HS7"/>
  <c r="IW16"/>
  <c r="FL28"/>
  <c r="IX28"/>
  <c r="IY28" s="1"/>
  <c r="JS38"/>
  <c r="LO40"/>
  <c r="LF41"/>
  <c r="CE42"/>
  <c r="DB42"/>
  <c r="HS42"/>
  <c r="KD43"/>
  <c r="CE44"/>
  <c r="DB44"/>
  <c r="LF44"/>
  <c r="GV45"/>
  <c r="LV45" s="1"/>
  <c r="OY45" s="1"/>
  <c r="KZ45"/>
  <c r="OW47"/>
  <c r="AB49"/>
  <c r="GV49"/>
  <c r="LV49" s="1"/>
  <c r="OY49" s="1"/>
  <c r="JH98"/>
  <c r="OR98"/>
  <c r="PV21"/>
  <c r="OK5"/>
  <c r="OK21"/>
  <c r="OK38"/>
  <c r="OY67"/>
  <c r="OS67"/>
  <c r="OT67" s="1"/>
  <c r="OX66"/>
  <c r="PC66" s="1"/>
  <c r="OX65"/>
  <c r="OY64"/>
  <c r="OS64"/>
  <c r="OT64" s="1"/>
  <c r="OU55"/>
  <c r="OX54"/>
  <c r="PV13"/>
  <c r="PV29"/>
  <c r="PK47"/>
  <c r="LV18"/>
  <c r="OY18" s="1"/>
  <c r="AX25"/>
  <c r="GV25"/>
  <c r="LV25" s="1"/>
  <c r="OY25" s="1"/>
  <c r="FA25"/>
  <c r="AB32"/>
  <c r="FL32"/>
  <c r="OY68"/>
  <c r="OS68"/>
  <c r="OT68" s="1"/>
  <c r="OZ67"/>
  <c r="PA67" s="1"/>
  <c r="PB67" s="1"/>
  <c r="OX67"/>
  <c r="OY66"/>
  <c r="OS66"/>
  <c r="OT66" s="1"/>
  <c r="OS65"/>
  <c r="OY63"/>
  <c r="OS63"/>
  <c r="OX61"/>
  <c r="OY60"/>
  <c r="OS60"/>
  <c r="OT60" s="1"/>
  <c r="OZ56"/>
  <c r="OX56"/>
  <c r="OY54"/>
  <c r="OZ52"/>
  <c r="OX52"/>
  <c r="OY50"/>
  <c r="OR97"/>
  <c r="MH27"/>
  <c r="OR27"/>
  <c r="MH30"/>
  <c r="OW30"/>
  <c r="MH31"/>
  <c r="OR31"/>
  <c r="MI35"/>
  <c r="MJ35" s="1"/>
  <c r="OR35"/>
  <c r="MI36"/>
  <c r="MJ36" s="1"/>
  <c r="OW36"/>
  <c r="MH48"/>
  <c r="OR48"/>
  <c r="MH49"/>
  <c r="OW49"/>
  <c r="JH3"/>
  <c r="JH5"/>
  <c r="HS9"/>
  <c r="BU13"/>
  <c r="BV13" s="1"/>
  <c r="CE13"/>
  <c r="KD13"/>
  <c r="LV14"/>
  <c r="OY14" s="1"/>
  <c r="DB14"/>
  <c r="FW14"/>
  <c r="LO14"/>
  <c r="LF18"/>
  <c r="CE19"/>
  <c r="IL19"/>
  <c r="FL24"/>
  <c r="IX24"/>
  <c r="IY24" s="1"/>
  <c r="ND26"/>
  <c r="BT29"/>
  <c r="GV29"/>
  <c r="LV29" s="1"/>
  <c r="OY29" s="1"/>
  <c r="EE29"/>
  <c r="NO29"/>
  <c r="GH30"/>
  <c r="IM30"/>
  <c r="IN30" s="1"/>
  <c r="OW32"/>
  <c r="KD35"/>
  <c r="GV36"/>
  <c r="LV36" s="1"/>
  <c r="OY36" s="1"/>
  <c r="DM36"/>
  <c r="LO44"/>
  <c r="DM45"/>
  <c r="MH23"/>
  <c r="OR23"/>
  <c r="MH25"/>
  <c r="OR25"/>
  <c r="MH26"/>
  <c r="OW26"/>
  <c r="MH29"/>
  <c r="OR29"/>
  <c r="MH33"/>
  <c r="OR33"/>
  <c r="MI38"/>
  <c r="MJ38" s="1"/>
  <c r="MK38" s="1"/>
  <c r="OR38"/>
  <c r="OZ39"/>
  <c r="MH39"/>
  <c r="OW39"/>
  <c r="MI40"/>
  <c r="MJ40" s="1"/>
  <c r="OR40"/>
  <c r="OZ41"/>
  <c r="MI41"/>
  <c r="MJ41" s="1"/>
  <c r="MK41" s="1"/>
  <c r="OW41"/>
  <c r="PW9"/>
  <c r="PX9" s="1"/>
  <c r="PV9"/>
  <c r="PV5"/>
  <c r="OK97"/>
  <c r="OK9"/>
  <c r="OK17"/>
  <c r="OK25"/>
  <c r="OK33"/>
  <c r="OK42"/>
  <c r="OK98"/>
  <c r="OY65"/>
  <c r="OY61"/>
  <c r="OZ59"/>
  <c r="OX59"/>
  <c r="OS58"/>
  <c r="OZ57"/>
  <c r="OX57"/>
  <c r="OS56"/>
  <c r="OZ55"/>
  <c r="OX55"/>
  <c r="OS54"/>
  <c r="OZ53"/>
  <c r="OX53"/>
  <c r="OS52"/>
  <c r="OZ51"/>
  <c r="OX51"/>
  <c r="OS50"/>
  <c r="OR20"/>
  <c r="PV17"/>
  <c r="PV25"/>
  <c r="PV33"/>
  <c r="PK43"/>
  <c r="PV51"/>
  <c r="PA53"/>
  <c r="PB53" s="1"/>
  <c r="OW98"/>
  <c r="OR49"/>
  <c r="OW48"/>
  <c r="OR47"/>
  <c r="OW46"/>
  <c r="OR45"/>
  <c r="OW44"/>
  <c r="OR43"/>
  <c r="OW42"/>
  <c r="OR41"/>
  <c r="OW40"/>
  <c r="OR39"/>
  <c r="OW38"/>
  <c r="OR36"/>
  <c r="OW35"/>
  <c r="OR34"/>
  <c r="OW33"/>
  <c r="OR32"/>
  <c r="OW31"/>
  <c r="OR30"/>
  <c r="OW29"/>
  <c r="OR28"/>
  <c r="OW27"/>
  <c r="OR26"/>
  <c r="OW25"/>
  <c r="OR24"/>
  <c r="OW23"/>
  <c r="OR22"/>
  <c r="OW21"/>
  <c r="OR19"/>
  <c r="OW18"/>
  <c r="OR17"/>
  <c r="OW16"/>
  <c r="OR15"/>
  <c r="OW14"/>
  <c r="OR13"/>
  <c r="OW12"/>
  <c r="OR11"/>
  <c r="OW10"/>
  <c r="OR9"/>
  <c r="OW8"/>
  <c r="OR7"/>
  <c r="OW6"/>
  <c r="OR5"/>
  <c r="OW4"/>
  <c r="OR3"/>
  <c r="OW2"/>
  <c r="GV97"/>
  <c r="LV97" s="1"/>
  <c r="OY97" s="1"/>
  <c r="DM97"/>
  <c r="JS2"/>
  <c r="GV3"/>
  <c r="LV3" s="1"/>
  <c r="OY3" s="1"/>
  <c r="DM3"/>
  <c r="KZ3"/>
  <c r="LF4"/>
  <c r="CE6"/>
  <c r="IL6"/>
  <c r="HS8"/>
  <c r="HS10"/>
  <c r="HS12"/>
  <c r="LF14"/>
  <c r="CE15"/>
  <c r="IL15"/>
  <c r="KD17"/>
  <c r="DB18"/>
  <c r="FW18"/>
  <c r="LO18"/>
  <c r="IW20"/>
  <c r="LF22"/>
  <c r="GV23"/>
  <c r="LV23" s="1"/>
  <c r="OY23" s="1"/>
  <c r="EP23"/>
  <c r="NO24"/>
  <c r="FA26"/>
  <c r="JI26"/>
  <c r="JJ26" s="1"/>
  <c r="BI27"/>
  <c r="GV27"/>
  <c r="LV27" s="1"/>
  <c r="OY27" s="1"/>
  <c r="EP27"/>
  <c r="MS28"/>
  <c r="BI30"/>
  <c r="BU30"/>
  <c r="BV30" s="1"/>
  <c r="AM33"/>
  <c r="FA33"/>
  <c r="ND33"/>
  <c r="LT35"/>
  <c r="KZ36"/>
  <c r="DB94"/>
  <c r="FW94"/>
  <c r="LT94"/>
  <c r="IW94"/>
  <c r="LF94"/>
  <c r="DB95"/>
  <c r="FW95"/>
  <c r="IV95"/>
  <c r="AX96"/>
  <c r="FA96"/>
  <c r="ND96"/>
  <c r="PV3"/>
  <c r="PV7"/>
  <c r="PV11"/>
  <c r="PV15"/>
  <c r="PV19"/>
  <c r="PV23"/>
  <c r="PV27"/>
  <c r="PV31"/>
  <c r="PV35"/>
  <c r="PV40"/>
  <c r="PK45"/>
  <c r="PK49"/>
  <c r="PV55"/>
  <c r="OK3"/>
  <c r="OK7"/>
  <c r="OK11"/>
  <c r="OK15"/>
  <c r="OK19"/>
  <c r="OK23"/>
  <c r="OK27"/>
  <c r="OK31"/>
  <c r="OK35"/>
  <c r="OK40"/>
  <c r="OK44"/>
  <c r="OK48"/>
  <c r="FW44"/>
  <c r="HS46"/>
  <c r="KD47"/>
  <c r="CE48"/>
  <c r="LA48"/>
  <c r="LB48" s="1"/>
  <c r="LC48" s="1"/>
  <c r="FL49"/>
  <c r="FX49"/>
  <c r="FY49" s="1"/>
  <c r="FZ49" s="1"/>
  <c r="GH49"/>
  <c r="HT49"/>
  <c r="HU49" s="1"/>
  <c r="HV49" s="1"/>
  <c r="AC89"/>
  <c r="AD89" s="1"/>
  <c r="AE89" s="1"/>
  <c r="BU89"/>
  <c r="BV89" s="1"/>
  <c r="BW89" s="1"/>
  <c r="CE89"/>
  <c r="GW89"/>
  <c r="EQ89"/>
  <c r="ER89" s="1"/>
  <c r="ES89" s="1"/>
  <c r="IL89"/>
  <c r="KD89"/>
  <c r="AC90"/>
  <c r="AD90" s="1"/>
  <c r="AE90" s="1"/>
  <c r="BU90"/>
  <c r="BV90" s="1"/>
  <c r="BW90" s="1"/>
  <c r="CE90"/>
  <c r="GW90"/>
  <c r="EQ90"/>
  <c r="ER90" s="1"/>
  <c r="ES90" s="1"/>
  <c r="IL90"/>
  <c r="KD90"/>
  <c r="AC91"/>
  <c r="AD91" s="1"/>
  <c r="AE91" s="1"/>
  <c r="BU91"/>
  <c r="BV91" s="1"/>
  <c r="BW91" s="1"/>
  <c r="CE91"/>
  <c r="GW91"/>
  <c r="EQ91"/>
  <c r="ER91" s="1"/>
  <c r="ES91" s="1"/>
  <c r="LO91"/>
  <c r="KE91"/>
  <c r="KF91" s="1"/>
  <c r="KG91" s="1"/>
  <c r="BI92"/>
  <c r="FA92"/>
  <c r="JI92"/>
  <c r="JJ92" s="1"/>
  <c r="JK92" s="1"/>
  <c r="LA92"/>
  <c r="LB92" s="1"/>
  <c r="LC92" s="1"/>
  <c r="BT93"/>
  <c r="HS93"/>
  <c r="JS93"/>
  <c r="DN5"/>
  <c r="DO5" s="1"/>
  <c r="DM5"/>
  <c r="LA5"/>
  <c r="LB5" s="1"/>
  <c r="KZ5"/>
  <c r="JT7"/>
  <c r="JU7" s="1"/>
  <c r="JS7"/>
  <c r="JT9"/>
  <c r="JU9" s="1"/>
  <c r="JS9"/>
  <c r="JT11"/>
  <c r="JU11" s="1"/>
  <c r="JS11"/>
  <c r="EP13"/>
  <c r="EQ13"/>
  <c r="ER13" s="1"/>
  <c r="IW4"/>
  <c r="JT6"/>
  <c r="JU6" s="1"/>
  <c r="JS6"/>
  <c r="JT8"/>
  <c r="JU8" s="1"/>
  <c r="JS8"/>
  <c r="JT10"/>
  <c r="JU10" s="1"/>
  <c r="JS10"/>
  <c r="JT12"/>
  <c r="JU12" s="1"/>
  <c r="JS12"/>
  <c r="JH97"/>
  <c r="HS2"/>
  <c r="GV5"/>
  <c r="LV5" s="1"/>
  <c r="OY5" s="1"/>
  <c r="GW5"/>
  <c r="LW5" s="1"/>
  <c r="IL13"/>
  <c r="IW14"/>
  <c r="KD15"/>
  <c r="LV16"/>
  <c r="OY16" s="1"/>
  <c r="DB16"/>
  <c r="FW16"/>
  <c r="LO16"/>
  <c r="LF16"/>
  <c r="CE17"/>
  <c r="IL17"/>
  <c r="IW18"/>
  <c r="KD19"/>
  <c r="LV20"/>
  <c r="OY20" s="1"/>
  <c r="DB20"/>
  <c r="FW20"/>
  <c r="LO20"/>
  <c r="LF20"/>
  <c r="CE21"/>
  <c r="IL21"/>
  <c r="IW22"/>
  <c r="GW23"/>
  <c r="LW23" s="1"/>
  <c r="OZ23" s="1"/>
  <c r="NZ23"/>
  <c r="AX24"/>
  <c r="DN24"/>
  <c r="DO24" s="1"/>
  <c r="LF24"/>
  <c r="KP24"/>
  <c r="KQ24" s="1"/>
  <c r="GW25"/>
  <c r="LW25" s="1"/>
  <c r="OZ25" s="1"/>
  <c r="NO25"/>
  <c r="BI26"/>
  <c r="LA26"/>
  <c r="LB26" s="1"/>
  <c r="GW27"/>
  <c r="LW27" s="1"/>
  <c r="OZ27" s="1"/>
  <c r="NZ27"/>
  <c r="AX28"/>
  <c r="DN28"/>
  <c r="DO28" s="1"/>
  <c r="LF28"/>
  <c r="KP28"/>
  <c r="KQ28" s="1"/>
  <c r="AB29"/>
  <c r="GW29"/>
  <c r="EE30"/>
  <c r="KE30"/>
  <c r="KF30" s="1"/>
  <c r="NZ30"/>
  <c r="AM31"/>
  <c r="FA31"/>
  <c r="ND31"/>
  <c r="GW32"/>
  <c r="LW32" s="1"/>
  <c r="AB34"/>
  <c r="FL34"/>
  <c r="MS34"/>
  <c r="AM35"/>
  <c r="FA35"/>
  <c r="IL35"/>
  <c r="JH36"/>
  <c r="BT38"/>
  <c r="HS38"/>
  <c r="MS39"/>
  <c r="KZ40"/>
  <c r="IW41"/>
  <c r="JS42"/>
  <c r="GV43"/>
  <c r="LV43" s="1"/>
  <c r="OY43" s="1"/>
  <c r="IL43"/>
  <c r="IW44"/>
  <c r="JH45"/>
  <c r="JS46"/>
  <c r="GV47"/>
  <c r="LV47" s="1"/>
  <c r="OY47" s="1"/>
  <c r="IL47"/>
  <c r="FA48"/>
  <c r="JI48"/>
  <c r="JJ48" s="1"/>
  <c r="JK48" s="1"/>
  <c r="ND48"/>
  <c r="BT49"/>
  <c r="ND49"/>
  <c r="BT98"/>
  <c r="HS98"/>
  <c r="KZ98"/>
  <c r="BJ89"/>
  <c r="BK89" s="1"/>
  <c r="BL89" s="1"/>
  <c r="LV89"/>
  <c r="DB89"/>
  <c r="DS89"/>
  <c r="DU89" s="1"/>
  <c r="DV89" s="1"/>
  <c r="DW89" s="1"/>
  <c r="EF89"/>
  <c r="EG89" s="1"/>
  <c r="EH89" s="1"/>
  <c r="FB89"/>
  <c r="FC89" s="1"/>
  <c r="FD89" s="1"/>
  <c r="LO89"/>
  <c r="HS89"/>
  <c r="IW89"/>
  <c r="JS89"/>
  <c r="LF89"/>
  <c r="KO89"/>
  <c r="BJ90"/>
  <c r="BK90" s="1"/>
  <c r="BL90" s="1"/>
  <c r="LV90"/>
  <c r="DB90"/>
  <c r="DS90"/>
  <c r="DU90" s="1"/>
  <c r="DV90" s="1"/>
  <c r="DW90" s="1"/>
  <c r="EF90"/>
  <c r="EG90" s="1"/>
  <c r="EH90" s="1"/>
  <c r="FB90"/>
  <c r="FC90" s="1"/>
  <c r="FD90" s="1"/>
  <c r="LO90"/>
  <c r="HS90"/>
  <c r="IW90"/>
  <c r="JS90"/>
  <c r="LF90"/>
  <c r="KO90"/>
  <c r="BJ91"/>
  <c r="BK91" s="1"/>
  <c r="BL91" s="1"/>
  <c r="LV91"/>
  <c r="DB91"/>
  <c r="DS91"/>
  <c r="DU91" s="1"/>
  <c r="DV91" s="1"/>
  <c r="DW91" s="1"/>
  <c r="EF91"/>
  <c r="EG91" s="1"/>
  <c r="EH91" s="1"/>
  <c r="FB91"/>
  <c r="FC91" s="1"/>
  <c r="FD91" s="1"/>
  <c r="HS91"/>
  <c r="JT91"/>
  <c r="JU91" s="1"/>
  <c r="JV91" s="1"/>
  <c r="LF91"/>
  <c r="KP91"/>
  <c r="KQ91" s="1"/>
  <c r="KR91" s="1"/>
  <c r="LG91"/>
  <c r="LH91" s="1"/>
  <c r="AB92"/>
  <c r="AX92"/>
  <c r="BT92"/>
  <c r="CF92"/>
  <c r="CG92" s="1"/>
  <c r="CH92" s="1"/>
  <c r="GW92"/>
  <c r="DN92"/>
  <c r="DO92" s="1"/>
  <c r="DP92" s="1"/>
  <c r="EP92"/>
  <c r="FL92"/>
  <c r="GV92"/>
  <c r="LV92" s="1"/>
  <c r="IX92"/>
  <c r="IY92" s="1"/>
  <c r="IZ92" s="1"/>
  <c r="JT92"/>
  <c r="JU92" s="1"/>
  <c r="JV92" s="1"/>
  <c r="LF92"/>
  <c r="KP92"/>
  <c r="KQ92" s="1"/>
  <c r="KR92" s="1"/>
  <c r="LG92"/>
  <c r="LH92" s="1"/>
  <c r="CR93"/>
  <c r="CS93" s="1"/>
  <c r="AM93"/>
  <c r="BI93"/>
  <c r="CE93"/>
  <c r="DM93"/>
  <c r="HH93"/>
  <c r="IL93"/>
  <c r="JH93"/>
  <c r="KD93"/>
  <c r="LG93"/>
  <c r="KZ93"/>
  <c r="CE94"/>
  <c r="DM94"/>
  <c r="GW94"/>
  <c r="HH94"/>
  <c r="IL94"/>
  <c r="JH94"/>
  <c r="KD94"/>
  <c r="LG94"/>
  <c r="LI94" s="1"/>
  <c r="LJ94" s="1"/>
  <c r="LK94" s="1"/>
  <c r="KZ94"/>
  <c r="CE95"/>
  <c r="DM95"/>
  <c r="HG95"/>
  <c r="IK95"/>
  <c r="JG95"/>
  <c r="KC95"/>
  <c r="AM96"/>
  <c r="BI96"/>
  <c r="CR96"/>
  <c r="GW96"/>
  <c r="EP96"/>
  <c r="FL96"/>
  <c r="GV96"/>
  <c r="LV96" s="1"/>
  <c r="OY96" s="1"/>
  <c r="LO96"/>
  <c r="OR96"/>
  <c r="MS96"/>
  <c r="NO96"/>
  <c r="PK2"/>
  <c r="PK4"/>
  <c r="PK6"/>
  <c r="PK8"/>
  <c r="PK10"/>
  <c r="PK12"/>
  <c r="PK14"/>
  <c r="PK16"/>
  <c r="PK18"/>
  <c r="PK20"/>
  <c r="PK22"/>
  <c r="PK24"/>
  <c r="PK26"/>
  <c r="PK28"/>
  <c r="PK30"/>
  <c r="PK32"/>
  <c r="PK34"/>
  <c r="PK36"/>
  <c r="PK39"/>
  <c r="PK41"/>
  <c r="PV96"/>
  <c r="OK2"/>
  <c r="OK4"/>
  <c r="OK6"/>
  <c r="OK8"/>
  <c r="OK10"/>
  <c r="OK12"/>
  <c r="OK14"/>
  <c r="OK16"/>
  <c r="OK18"/>
  <c r="OK20"/>
  <c r="OK22"/>
  <c r="OK24"/>
  <c r="OK26"/>
  <c r="OK28"/>
  <c r="OK30"/>
  <c r="OK32"/>
  <c r="OK34"/>
  <c r="OK36"/>
  <c r="OK39"/>
  <c r="OK41"/>
  <c r="OK43"/>
  <c r="OK45"/>
  <c r="OK47"/>
  <c r="OK49"/>
  <c r="OK93"/>
  <c r="OK96"/>
  <c r="LT89"/>
  <c r="LT90"/>
  <c r="DS93"/>
  <c r="GO93" s="1"/>
  <c r="LT93"/>
  <c r="DS94"/>
  <c r="DU94" s="1"/>
  <c r="DV94" s="1"/>
  <c r="DS95"/>
  <c r="GO95" s="1"/>
  <c r="PV42"/>
  <c r="PV44"/>
  <c r="PV46"/>
  <c r="PV48"/>
  <c r="PV98"/>
  <c r="PV53"/>
  <c r="PV57"/>
  <c r="PK97"/>
  <c r="PV2"/>
  <c r="PK3"/>
  <c r="PV4"/>
  <c r="PK5"/>
  <c r="PV6"/>
  <c r="PK7"/>
  <c r="PV8"/>
  <c r="PK9"/>
  <c r="PV10"/>
  <c r="PK11"/>
  <c r="PV12"/>
  <c r="PK13"/>
  <c r="PV14"/>
  <c r="PK15"/>
  <c r="PV16"/>
  <c r="PK17"/>
  <c r="PV18"/>
  <c r="PK19"/>
  <c r="PV20"/>
  <c r="PK21"/>
  <c r="PV22"/>
  <c r="PK23"/>
  <c r="PV24"/>
  <c r="PK25"/>
  <c r="PV26"/>
  <c r="PK27"/>
  <c r="PV28"/>
  <c r="PK29"/>
  <c r="PV30"/>
  <c r="PK31"/>
  <c r="PV32"/>
  <c r="PK33"/>
  <c r="PV34"/>
  <c r="PK35"/>
  <c r="PV36"/>
  <c r="PK38"/>
  <c r="PV39"/>
  <c r="PK40"/>
  <c r="PV41"/>
  <c r="PK42"/>
  <c r="PV43"/>
  <c r="PK44"/>
  <c r="PV45"/>
  <c r="PK46"/>
  <c r="PV47"/>
  <c r="PK48"/>
  <c r="PV49"/>
  <c r="PK98"/>
  <c r="PV50"/>
  <c r="PV52"/>
  <c r="PV54"/>
  <c r="PV56"/>
  <c r="PV58"/>
  <c r="PV59"/>
  <c r="PV60"/>
  <c r="PV61"/>
  <c r="PV62"/>
  <c r="PV63"/>
  <c r="PV64"/>
  <c r="PV65"/>
  <c r="PV66"/>
  <c r="PV67"/>
  <c r="PV68"/>
  <c r="PK93"/>
  <c r="PK94"/>
  <c r="PK96"/>
  <c r="CF5"/>
  <c r="CG5" s="1"/>
  <c r="CE5"/>
  <c r="KE5"/>
  <c r="KF5" s="1"/>
  <c r="KD5"/>
  <c r="DC7"/>
  <c r="DD7" s="1"/>
  <c r="DB7"/>
  <c r="IX7"/>
  <c r="IY7" s="1"/>
  <c r="IW7"/>
  <c r="FX8"/>
  <c r="FY8" s="1"/>
  <c r="FW8"/>
  <c r="DC9"/>
  <c r="DD9" s="1"/>
  <c r="DB9"/>
  <c r="IX9"/>
  <c r="IY9" s="1"/>
  <c r="IW9"/>
  <c r="FX10"/>
  <c r="FY10" s="1"/>
  <c r="FW10"/>
  <c r="DC11"/>
  <c r="DD11" s="1"/>
  <c r="DB11"/>
  <c r="IX11"/>
  <c r="IY11" s="1"/>
  <c r="IW11"/>
  <c r="FX12"/>
  <c r="FY12" s="1"/>
  <c r="FW12"/>
  <c r="DN13"/>
  <c r="DO13" s="1"/>
  <c r="DM13"/>
  <c r="FX13"/>
  <c r="FY13" s="1"/>
  <c r="FW13"/>
  <c r="LA13"/>
  <c r="LB13" s="1"/>
  <c r="KZ13"/>
  <c r="CR97"/>
  <c r="CS97" s="1"/>
  <c r="CE97"/>
  <c r="IL97"/>
  <c r="KD97"/>
  <c r="LV2"/>
  <c r="OY2" s="1"/>
  <c r="DB2"/>
  <c r="FW2"/>
  <c r="LO2"/>
  <c r="IW2"/>
  <c r="LF2"/>
  <c r="CE3"/>
  <c r="IL3"/>
  <c r="KD3"/>
  <c r="DB4"/>
  <c r="HS4"/>
  <c r="JS4"/>
  <c r="IM5"/>
  <c r="IN5" s="1"/>
  <c r="IL5"/>
  <c r="DN6"/>
  <c r="DO6" s="1"/>
  <c r="DM6"/>
  <c r="IX6"/>
  <c r="IY6" s="1"/>
  <c r="IW6"/>
  <c r="FX7"/>
  <c r="FY7" s="1"/>
  <c r="FW7"/>
  <c r="DC8"/>
  <c r="DD8" s="1"/>
  <c r="DB8"/>
  <c r="IX8"/>
  <c r="IY8" s="1"/>
  <c r="IW8"/>
  <c r="FX9"/>
  <c r="FY9" s="1"/>
  <c r="FW9"/>
  <c r="DC10"/>
  <c r="DD10" s="1"/>
  <c r="DB10"/>
  <c r="IX10"/>
  <c r="IY10" s="1"/>
  <c r="IW10"/>
  <c r="FX11"/>
  <c r="FY11" s="1"/>
  <c r="FW11"/>
  <c r="DC12"/>
  <c r="DD12" s="1"/>
  <c r="DB12"/>
  <c r="IX12"/>
  <c r="IY12" s="1"/>
  <c r="IW12"/>
  <c r="FL13"/>
  <c r="FM13"/>
  <c r="FN13" s="1"/>
  <c r="GH13"/>
  <c r="GI13"/>
  <c r="GJ13" s="1"/>
  <c r="JI13"/>
  <c r="JJ13" s="1"/>
  <c r="JH13"/>
  <c r="DS4"/>
  <c r="GT4" s="1"/>
  <c r="GV6"/>
  <c r="LV6" s="1"/>
  <c r="OY6" s="1"/>
  <c r="LF6"/>
  <c r="LV7"/>
  <c r="OY7" s="1"/>
  <c r="DS7"/>
  <c r="DT7" s="1"/>
  <c r="LF7"/>
  <c r="LV8"/>
  <c r="OY8" s="1"/>
  <c r="DS8"/>
  <c r="DT8" s="1"/>
  <c r="LF8"/>
  <c r="LV9"/>
  <c r="OY9" s="1"/>
  <c r="DS9"/>
  <c r="DT9" s="1"/>
  <c r="LF9"/>
  <c r="LV10"/>
  <c r="OY10" s="1"/>
  <c r="LT10"/>
  <c r="LF10"/>
  <c r="LV11"/>
  <c r="OY11" s="1"/>
  <c r="LT11"/>
  <c r="LF11"/>
  <c r="LV12"/>
  <c r="OY12" s="1"/>
  <c r="LT12"/>
  <c r="LF12"/>
  <c r="GV13"/>
  <c r="LV13" s="1"/>
  <c r="OY13" s="1"/>
  <c r="HS14"/>
  <c r="JS14"/>
  <c r="GV15"/>
  <c r="LV15" s="1"/>
  <c r="OY15" s="1"/>
  <c r="DM15"/>
  <c r="JH15"/>
  <c r="KZ15"/>
  <c r="HS16"/>
  <c r="JS16"/>
  <c r="GV17"/>
  <c r="LV17" s="1"/>
  <c r="OY17" s="1"/>
  <c r="DM17"/>
  <c r="JH17"/>
  <c r="KZ17"/>
  <c r="HS18"/>
  <c r="JS18"/>
  <c r="GV19"/>
  <c r="LV19" s="1"/>
  <c r="OY19" s="1"/>
  <c r="DM19"/>
  <c r="JH19"/>
  <c r="KZ19"/>
  <c r="HS20"/>
  <c r="JS20"/>
  <c r="GV21"/>
  <c r="LV21" s="1"/>
  <c r="OY21" s="1"/>
  <c r="DM21"/>
  <c r="JH21"/>
  <c r="KZ21"/>
  <c r="HS22"/>
  <c r="JS22"/>
  <c r="FL23"/>
  <c r="FX23"/>
  <c r="FY23" s="1"/>
  <c r="GH23"/>
  <c r="HT23"/>
  <c r="HU23" s="1"/>
  <c r="ND23"/>
  <c r="AB24"/>
  <c r="BT24"/>
  <c r="CF24"/>
  <c r="CG24" s="1"/>
  <c r="GW24"/>
  <c r="LW24" s="1"/>
  <c r="EP24"/>
  <c r="GV24"/>
  <c r="LV24" s="1"/>
  <c r="OY24" s="1"/>
  <c r="JT24"/>
  <c r="JU24" s="1"/>
  <c r="MS24"/>
  <c r="AB25"/>
  <c r="BT25"/>
  <c r="EE25"/>
  <c r="MS25"/>
  <c r="AM26"/>
  <c r="EE26"/>
  <c r="GH26"/>
  <c r="IM26"/>
  <c r="IN26" s="1"/>
  <c r="KE26"/>
  <c r="KF26" s="1"/>
  <c r="NZ26"/>
  <c r="AM27"/>
  <c r="FL27"/>
  <c r="FX27"/>
  <c r="FY27" s="1"/>
  <c r="GH27"/>
  <c r="HT27"/>
  <c r="HU27" s="1"/>
  <c r="ND27"/>
  <c r="AB28"/>
  <c r="BT28"/>
  <c r="CF28"/>
  <c r="CG28" s="1"/>
  <c r="GW28"/>
  <c r="EP28"/>
  <c r="GV28"/>
  <c r="LV28" s="1"/>
  <c r="OY28" s="1"/>
  <c r="JT28"/>
  <c r="JU28" s="1"/>
  <c r="LG28"/>
  <c r="LH28" s="1"/>
  <c r="NO28"/>
  <c r="AX29"/>
  <c r="FA29"/>
  <c r="HI29"/>
  <c r="HJ29" s="1"/>
  <c r="MS29"/>
  <c r="AM30"/>
  <c r="FA30"/>
  <c r="JI30"/>
  <c r="JJ30" s="1"/>
  <c r="LA30"/>
  <c r="LB30" s="1"/>
  <c r="ND30"/>
  <c r="BI31"/>
  <c r="EE31"/>
  <c r="GH31"/>
  <c r="NZ31"/>
  <c r="AX32"/>
  <c r="EP32"/>
  <c r="GV32"/>
  <c r="LV32" s="1"/>
  <c r="OY32" s="1"/>
  <c r="LO32"/>
  <c r="NO32"/>
  <c r="BI33"/>
  <c r="EE33"/>
  <c r="GH33"/>
  <c r="NZ33"/>
  <c r="AX34"/>
  <c r="EP34"/>
  <c r="GV34"/>
  <c r="LV34" s="1"/>
  <c r="OY34" s="1"/>
  <c r="LO34"/>
  <c r="NO34"/>
  <c r="BI35"/>
  <c r="GV35"/>
  <c r="LV35" s="1"/>
  <c r="OY35" s="1"/>
  <c r="EE35"/>
  <c r="GH35"/>
  <c r="GW35"/>
  <c r="LW35" s="1"/>
  <c r="OZ35" s="1"/>
  <c r="HH35"/>
  <c r="JH35"/>
  <c r="KZ35"/>
  <c r="CE36"/>
  <c r="LT36"/>
  <c r="IL36"/>
  <c r="KD36"/>
  <c r="LV38"/>
  <c r="OY38" s="1"/>
  <c r="DB38"/>
  <c r="FW38"/>
  <c r="IW38"/>
  <c r="LF38"/>
  <c r="LO39"/>
  <c r="NO39"/>
  <c r="KD40"/>
  <c r="HS41"/>
  <c r="JS41"/>
  <c r="EF42"/>
  <c r="EG42" s="1"/>
  <c r="EH42" s="1"/>
  <c r="FW42"/>
  <c r="LO42"/>
  <c r="IW42"/>
  <c r="LF42"/>
  <c r="DM43"/>
  <c r="JH43"/>
  <c r="KZ43"/>
  <c r="HS44"/>
  <c r="JS44"/>
  <c r="IL45"/>
  <c r="KD45"/>
  <c r="CE46"/>
  <c r="DB46"/>
  <c r="FW46"/>
  <c r="LO46"/>
  <c r="IW46"/>
  <c r="LF46"/>
  <c r="DM47"/>
  <c r="JH47"/>
  <c r="KZ47"/>
  <c r="GV48"/>
  <c r="LV48" s="1"/>
  <c r="OY48" s="1"/>
  <c r="EE48"/>
  <c r="GH48"/>
  <c r="IM48"/>
  <c r="IN48" s="1"/>
  <c r="IO48" s="1"/>
  <c r="KE48"/>
  <c r="KF48" s="1"/>
  <c r="KG48" s="1"/>
  <c r="NZ48"/>
  <c r="AX49"/>
  <c r="EP49"/>
  <c r="NZ49"/>
  <c r="AX98"/>
  <c r="DB98"/>
  <c r="FW98"/>
  <c r="LO98"/>
  <c r="IW98"/>
  <c r="KD98"/>
  <c r="DN4"/>
  <c r="DO4" s="1"/>
  <c r="DM4"/>
  <c r="IM4"/>
  <c r="IN4" s="1"/>
  <c r="IL4"/>
  <c r="KE4"/>
  <c r="KF4" s="1"/>
  <c r="KD4"/>
  <c r="DC5"/>
  <c r="DD5" s="1"/>
  <c r="DS5"/>
  <c r="GT5" s="1"/>
  <c r="DB5"/>
  <c r="FX5"/>
  <c r="FY5" s="1"/>
  <c r="FW5"/>
  <c r="IX5"/>
  <c r="IY5" s="1"/>
  <c r="IW5"/>
  <c r="LG5"/>
  <c r="LI5" s="1"/>
  <c r="LJ5" s="1"/>
  <c r="LK5" s="1"/>
  <c r="KO5"/>
  <c r="HT6"/>
  <c r="HU6" s="1"/>
  <c r="HS6"/>
  <c r="JI6"/>
  <c r="JJ6" s="1"/>
  <c r="JH6"/>
  <c r="LA6"/>
  <c r="LB6" s="1"/>
  <c r="KZ6"/>
  <c r="CF7"/>
  <c r="CG7" s="1"/>
  <c r="CE7"/>
  <c r="JI7"/>
  <c r="JJ7" s="1"/>
  <c r="JH7"/>
  <c r="LA7"/>
  <c r="LB7" s="1"/>
  <c r="KZ7"/>
  <c r="CF8"/>
  <c r="CG8" s="1"/>
  <c r="CE8"/>
  <c r="JI8"/>
  <c r="JJ8" s="1"/>
  <c r="JH8"/>
  <c r="LA8"/>
  <c r="LB8" s="1"/>
  <c r="KZ8"/>
  <c r="CF9"/>
  <c r="CG9" s="1"/>
  <c r="CE9"/>
  <c r="LT9"/>
  <c r="HH9"/>
  <c r="JI9"/>
  <c r="JJ9" s="1"/>
  <c r="JH9"/>
  <c r="DB97"/>
  <c r="DS97"/>
  <c r="GT97" s="1"/>
  <c r="FW97"/>
  <c r="LO97"/>
  <c r="HS97"/>
  <c r="IW97"/>
  <c r="JS97"/>
  <c r="LF97"/>
  <c r="KO97"/>
  <c r="LT97"/>
  <c r="CR2"/>
  <c r="CS2" s="1"/>
  <c r="CE2"/>
  <c r="DM2"/>
  <c r="HH2"/>
  <c r="IL2"/>
  <c r="JH2"/>
  <c r="KD2"/>
  <c r="LG2"/>
  <c r="LH2" s="1"/>
  <c r="KZ2"/>
  <c r="DB3"/>
  <c r="DS3"/>
  <c r="GT3" s="1"/>
  <c r="FW3"/>
  <c r="LO3"/>
  <c r="HS3"/>
  <c r="IW3"/>
  <c r="JS3"/>
  <c r="LF3"/>
  <c r="KO3"/>
  <c r="LT3"/>
  <c r="GV4"/>
  <c r="LV4" s="1"/>
  <c r="OY4" s="1"/>
  <c r="LT5"/>
  <c r="GW6"/>
  <c r="LW6" s="1"/>
  <c r="OZ6" s="1"/>
  <c r="CF4"/>
  <c r="CG4" s="1"/>
  <c r="CE4"/>
  <c r="LO4"/>
  <c r="HH4"/>
  <c r="JI4"/>
  <c r="JJ4" s="1"/>
  <c r="JH4"/>
  <c r="LA4"/>
  <c r="LB4" s="1"/>
  <c r="KZ4"/>
  <c r="HT5"/>
  <c r="HU5" s="1"/>
  <c r="HS5"/>
  <c r="JT5"/>
  <c r="JU5" s="1"/>
  <c r="JS5"/>
  <c r="DC6"/>
  <c r="DD6" s="1"/>
  <c r="DS6"/>
  <c r="GT6" s="1"/>
  <c r="DB6"/>
  <c r="FX6"/>
  <c r="FY6" s="1"/>
  <c r="FW6"/>
  <c r="KE6"/>
  <c r="KF6" s="1"/>
  <c r="KD6"/>
  <c r="DN7"/>
  <c r="DO7" s="1"/>
  <c r="DM7"/>
  <c r="IM7"/>
  <c r="IN7" s="1"/>
  <c r="IL7"/>
  <c r="KE7"/>
  <c r="KF7" s="1"/>
  <c r="KD7"/>
  <c r="DN8"/>
  <c r="DO8" s="1"/>
  <c r="DM8"/>
  <c r="IM8"/>
  <c r="IN8" s="1"/>
  <c r="IL8"/>
  <c r="KE8"/>
  <c r="KF8" s="1"/>
  <c r="KD8"/>
  <c r="DN9"/>
  <c r="DO9" s="1"/>
  <c r="DM9"/>
  <c r="IM9"/>
  <c r="IN9" s="1"/>
  <c r="IL9"/>
  <c r="KE9"/>
  <c r="KF9" s="1"/>
  <c r="KD9"/>
  <c r="DS2"/>
  <c r="GT2" s="1"/>
  <c r="LT2"/>
  <c r="CR3"/>
  <c r="CS3" s="1"/>
  <c r="LT6"/>
  <c r="LT7"/>
  <c r="LT8"/>
  <c r="BU27"/>
  <c r="BV27" s="1"/>
  <c r="BT27"/>
  <c r="FB27"/>
  <c r="FC27" s="1"/>
  <c r="FA27"/>
  <c r="HZ27"/>
  <c r="IA27" s="1"/>
  <c r="HI27"/>
  <c r="HJ27" s="1"/>
  <c r="MT27"/>
  <c r="MU27" s="1"/>
  <c r="MS27"/>
  <c r="BJ28"/>
  <c r="BK28" s="1"/>
  <c r="BI28"/>
  <c r="EF28"/>
  <c r="EG28" s="1"/>
  <c r="EE28"/>
  <c r="GI28"/>
  <c r="GJ28" s="1"/>
  <c r="GH28"/>
  <c r="JH28"/>
  <c r="JI28"/>
  <c r="JJ28" s="1"/>
  <c r="KZ28"/>
  <c r="LA28"/>
  <c r="LB28" s="1"/>
  <c r="NE28"/>
  <c r="NF28" s="1"/>
  <c r="ND28"/>
  <c r="AN29"/>
  <c r="AO29" s="1"/>
  <c r="AM29"/>
  <c r="EQ29"/>
  <c r="ER29" s="1"/>
  <c r="EP29"/>
  <c r="FW29"/>
  <c r="FX29"/>
  <c r="FY29" s="1"/>
  <c r="HS29"/>
  <c r="HT29"/>
  <c r="HU29" s="1"/>
  <c r="NE29"/>
  <c r="NF29" s="1"/>
  <c r="ND29"/>
  <c r="AY30"/>
  <c r="AZ30" s="1"/>
  <c r="AX30"/>
  <c r="DM30"/>
  <c r="DN30"/>
  <c r="DO30" s="1"/>
  <c r="FM30"/>
  <c r="FN30" s="1"/>
  <c r="FL30"/>
  <c r="JS30"/>
  <c r="JT30"/>
  <c r="JU30" s="1"/>
  <c r="NP30"/>
  <c r="NQ30" s="1"/>
  <c r="NO30"/>
  <c r="AC31"/>
  <c r="AD31" s="1"/>
  <c r="AB31"/>
  <c r="EQ31"/>
  <c r="ER31" s="1"/>
  <c r="EP31"/>
  <c r="MT31"/>
  <c r="MU31" s="1"/>
  <c r="MS31"/>
  <c r="CR4"/>
  <c r="CS4" s="1"/>
  <c r="LG4"/>
  <c r="LH4" s="1"/>
  <c r="LF5"/>
  <c r="LG6"/>
  <c r="LI6" s="1"/>
  <c r="LJ6" s="1"/>
  <c r="LK6" s="1"/>
  <c r="GW7"/>
  <c r="LW7" s="1"/>
  <c r="LG7"/>
  <c r="LI7" s="1"/>
  <c r="LJ7" s="1"/>
  <c r="LK7" s="1"/>
  <c r="GW8"/>
  <c r="LW8" s="1"/>
  <c r="OZ8" s="1"/>
  <c r="LG8"/>
  <c r="LI8" s="1"/>
  <c r="LJ8" s="1"/>
  <c r="LK8" s="1"/>
  <c r="GW9"/>
  <c r="LW9" s="1"/>
  <c r="LG9"/>
  <c r="LI9" s="1"/>
  <c r="LJ9" s="1"/>
  <c r="LK9" s="1"/>
  <c r="KZ9"/>
  <c r="CE10"/>
  <c r="DM10"/>
  <c r="GW10"/>
  <c r="LW10" s="1"/>
  <c r="OZ10" s="1"/>
  <c r="HH10"/>
  <c r="IL10"/>
  <c r="JH10"/>
  <c r="KD10"/>
  <c r="LG10"/>
  <c r="LI10" s="1"/>
  <c r="LJ10" s="1"/>
  <c r="LK10" s="1"/>
  <c r="KZ10"/>
  <c r="CE11"/>
  <c r="DM11"/>
  <c r="GW11"/>
  <c r="LW11" s="1"/>
  <c r="HH11"/>
  <c r="IL11"/>
  <c r="JH11"/>
  <c r="KD11"/>
  <c r="LG11"/>
  <c r="LI11" s="1"/>
  <c r="LJ11" s="1"/>
  <c r="LK11" s="1"/>
  <c r="KZ11"/>
  <c r="CE12"/>
  <c r="DM12"/>
  <c r="GW12"/>
  <c r="LW12" s="1"/>
  <c r="OZ12" s="1"/>
  <c r="HH12"/>
  <c r="IL12"/>
  <c r="JH12"/>
  <c r="KD12"/>
  <c r="LG12"/>
  <c r="LI12" s="1"/>
  <c r="LJ12" s="1"/>
  <c r="LK12" s="1"/>
  <c r="KZ12"/>
  <c r="DB13"/>
  <c r="DS13"/>
  <c r="DU13" s="1"/>
  <c r="DV13" s="1"/>
  <c r="DW13" s="1"/>
  <c r="EF13"/>
  <c r="EG13" s="1"/>
  <c r="FB13"/>
  <c r="FC13" s="1"/>
  <c r="LO13"/>
  <c r="HS13"/>
  <c r="IW13"/>
  <c r="JS13"/>
  <c r="LF13"/>
  <c r="KO13"/>
  <c r="LT13"/>
  <c r="CE14"/>
  <c r="DM14"/>
  <c r="HH14"/>
  <c r="IL14"/>
  <c r="JH14"/>
  <c r="KD14"/>
  <c r="LG14"/>
  <c r="LI14" s="1"/>
  <c r="LJ14" s="1"/>
  <c r="LK14" s="1"/>
  <c r="KZ14"/>
  <c r="DB15"/>
  <c r="DS15"/>
  <c r="GO15" s="1"/>
  <c r="FW15"/>
  <c r="LO15"/>
  <c r="HS15"/>
  <c r="IW15"/>
  <c r="JS15"/>
  <c r="LF15"/>
  <c r="KO15"/>
  <c r="LT15"/>
  <c r="CE16"/>
  <c r="DM16"/>
  <c r="HH16"/>
  <c r="IL16"/>
  <c r="JH16"/>
  <c r="KD16"/>
  <c r="LG16"/>
  <c r="LI16" s="1"/>
  <c r="LJ16" s="1"/>
  <c r="LK16" s="1"/>
  <c r="KZ16"/>
  <c r="DB17"/>
  <c r="DS17"/>
  <c r="GO17" s="1"/>
  <c r="FW17"/>
  <c r="LO17"/>
  <c r="HS17"/>
  <c r="IW17"/>
  <c r="JS17"/>
  <c r="LF17"/>
  <c r="KO17"/>
  <c r="LT17"/>
  <c r="CE18"/>
  <c r="DM18"/>
  <c r="HH18"/>
  <c r="IL18"/>
  <c r="JH18"/>
  <c r="KD18"/>
  <c r="LG18"/>
  <c r="LI18" s="1"/>
  <c r="LJ18" s="1"/>
  <c r="LK18" s="1"/>
  <c r="KZ18"/>
  <c r="DB19"/>
  <c r="DS19"/>
  <c r="GO19" s="1"/>
  <c r="FW19"/>
  <c r="LO19"/>
  <c r="HS19"/>
  <c r="IW19"/>
  <c r="JS19"/>
  <c r="LF19"/>
  <c r="KO19"/>
  <c r="LT19"/>
  <c r="CE20"/>
  <c r="DM20"/>
  <c r="HH20"/>
  <c r="IL20"/>
  <c r="JH20"/>
  <c r="KD20"/>
  <c r="LG20"/>
  <c r="LI20" s="1"/>
  <c r="LJ20" s="1"/>
  <c r="LK20" s="1"/>
  <c r="KZ20"/>
  <c r="DB21"/>
  <c r="DS21"/>
  <c r="GO21" s="1"/>
  <c r="FW21"/>
  <c r="LO21"/>
  <c r="HS21"/>
  <c r="IW21"/>
  <c r="JS21"/>
  <c r="LF21"/>
  <c r="KO21"/>
  <c r="LT21"/>
  <c r="CE22"/>
  <c r="DM22"/>
  <c r="HH22"/>
  <c r="IL22"/>
  <c r="JH22"/>
  <c r="KD22"/>
  <c r="LG22"/>
  <c r="LI22" s="1"/>
  <c r="LJ22" s="1"/>
  <c r="LK22" s="1"/>
  <c r="KZ22"/>
  <c r="BT23"/>
  <c r="EE23"/>
  <c r="FA23"/>
  <c r="HI23"/>
  <c r="HJ23" s="1"/>
  <c r="MS23"/>
  <c r="NO23"/>
  <c r="AM24"/>
  <c r="BI24"/>
  <c r="EE24"/>
  <c r="FA24"/>
  <c r="GH24"/>
  <c r="IM24"/>
  <c r="IN24" s="1"/>
  <c r="JI24"/>
  <c r="JJ24" s="1"/>
  <c r="KE24"/>
  <c r="KF24" s="1"/>
  <c r="LA24"/>
  <c r="LB24" s="1"/>
  <c r="MH24"/>
  <c r="ND24"/>
  <c r="NZ24"/>
  <c r="AM25"/>
  <c r="BI25"/>
  <c r="EP25"/>
  <c r="FL25"/>
  <c r="FX25"/>
  <c r="FY25" s="1"/>
  <c r="GH25"/>
  <c r="HT25"/>
  <c r="HU25" s="1"/>
  <c r="ND25"/>
  <c r="NZ25"/>
  <c r="AB26"/>
  <c r="AX26"/>
  <c r="BT26"/>
  <c r="CF26"/>
  <c r="CG26" s="1"/>
  <c r="GW26"/>
  <c r="LW26" s="1"/>
  <c r="DN26"/>
  <c r="DO26" s="1"/>
  <c r="EP26"/>
  <c r="FL26"/>
  <c r="GV26"/>
  <c r="LV26" s="1"/>
  <c r="OY26" s="1"/>
  <c r="IX26"/>
  <c r="IY26" s="1"/>
  <c r="JT26"/>
  <c r="JU26" s="1"/>
  <c r="LF26"/>
  <c r="KP26"/>
  <c r="KQ26" s="1"/>
  <c r="LG26"/>
  <c r="LH26" s="1"/>
  <c r="MS26"/>
  <c r="NO26"/>
  <c r="AB27"/>
  <c r="AY27"/>
  <c r="AZ27" s="1"/>
  <c r="AX27"/>
  <c r="EF27"/>
  <c r="EG27" s="1"/>
  <c r="EE27"/>
  <c r="NP27"/>
  <c r="NQ27" s="1"/>
  <c r="NO27"/>
  <c r="AN28"/>
  <c r="AO28" s="1"/>
  <c r="AM28"/>
  <c r="FB28"/>
  <c r="FC28" s="1"/>
  <c r="FA28"/>
  <c r="IL28"/>
  <c r="IM28"/>
  <c r="IN28" s="1"/>
  <c r="KD28"/>
  <c r="KE28"/>
  <c r="KF28" s="1"/>
  <c r="MH28"/>
  <c r="OA28"/>
  <c r="OB28" s="1"/>
  <c r="NZ28"/>
  <c r="BJ29"/>
  <c r="BK29" s="1"/>
  <c r="BI29"/>
  <c r="FM29"/>
  <c r="FN29" s="1"/>
  <c r="FL29"/>
  <c r="GI29"/>
  <c r="GJ29" s="1"/>
  <c r="GH29"/>
  <c r="OA29"/>
  <c r="OB29" s="1"/>
  <c r="NZ29"/>
  <c r="AC30"/>
  <c r="AD30" s="1"/>
  <c r="AB30"/>
  <c r="CE30"/>
  <c r="CF30"/>
  <c r="CG30" s="1"/>
  <c r="EQ30"/>
  <c r="ER30" s="1"/>
  <c r="EP30"/>
  <c r="IW30"/>
  <c r="IX30"/>
  <c r="IY30" s="1"/>
  <c r="KO30"/>
  <c r="LG30"/>
  <c r="LH30" s="1"/>
  <c r="KP30"/>
  <c r="KQ30" s="1"/>
  <c r="MT30"/>
  <c r="MU30" s="1"/>
  <c r="MS30"/>
  <c r="AY31"/>
  <c r="AZ31" s="1"/>
  <c r="AX31"/>
  <c r="FM31"/>
  <c r="FN31" s="1"/>
  <c r="FL31"/>
  <c r="NP31"/>
  <c r="NQ31" s="1"/>
  <c r="NO31"/>
  <c r="AN32"/>
  <c r="AO32" s="1"/>
  <c r="AM32"/>
  <c r="DS10"/>
  <c r="DT10" s="1"/>
  <c r="DS11"/>
  <c r="GT11" s="1"/>
  <c r="DS12"/>
  <c r="GT12" s="1"/>
  <c r="DS14"/>
  <c r="GO14" s="1"/>
  <c r="LT14"/>
  <c r="DS16"/>
  <c r="GO16" s="1"/>
  <c r="LT16"/>
  <c r="DS18"/>
  <c r="GO18" s="1"/>
  <c r="LT18"/>
  <c r="DS20"/>
  <c r="GO20" s="1"/>
  <c r="LT20"/>
  <c r="DS22"/>
  <c r="GO22" s="1"/>
  <c r="LT22"/>
  <c r="CR23"/>
  <c r="CS23" s="1"/>
  <c r="LG24"/>
  <c r="LH24" s="1"/>
  <c r="HZ25"/>
  <c r="IA25" s="1"/>
  <c r="CR32"/>
  <c r="CR34"/>
  <c r="CS34" s="1"/>
  <c r="GW36"/>
  <c r="LW36" s="1"/>
  <c r="DS38"/>
  <c r="DU38" s="1"/>
  <c r="DV38" s="1"/>
  <c r="DW38" s="1"/>
  <c r="LT38"/>
  <c r="LT41"/>
  <c r="LX41" s="1"/>
  <c r="PA41" s="1"/>
  <c r="PB41" s="1"/>
  <c r="DS42"/>
  <c r="DU42" s="1"/>
  <c r="DV42" s="1"/>
  <c r="DW42" s="1"/>
  <c r="LT42"/>
  <c r="DS44"/>
  <c r="GO44" s="1"/>
  <c r="LT44"/>
  <c r="DS46"/>
  <c r="GO46" s="1"/>
  <c r="LT46"/>
  <c r="DS98"/>
  <c r="GO98" s="1"/>
  <c r="JS98"/>
  <c r="LF98"/>
  <c r="KO98"/>
  <c r="LT98"/>
  <c r="GW30"/>
  <c r="LW30" s="1"/>
  <c r="GV30"/>
  <c r="LV30" s="1"/>
  <c r="OY30" s="1"/>
  <c r="LF30"/>
  <c r="CR31"/>
  <c r="CS31" s="1"/>
  <c r="GW31"/>
  <c r="LW31" s="1"/>
  <c r="OZ31" s="1"/>
  <c r="GV31"/>
  <c r="LV31" s="1"/>
  <c r="OY31" s="1"/>
  <c r="LO31"/>
  <c r="BI32"/>
  <c r="EE32"/>
  <c r="FA32"/>
  <c r="GH32"/>
  <c r="MH32"/>
  <c r="ND32"/>
  <c r="NZ32"/>
  <c r="AB33"/>
  <c r="AX33"/>
  <c r="CR33"/>
  <c r="CS33" s="1"/>
  <c r="GW33"/>
  <c r="LW33" s="1"/>
  <c r="OZ33" s="1"/>
  <c r="EP33"/>
  <c r="FL33"/>
  <c r="GV33"/>
  <c r="LV33" s="1"/>
  <c r="OY33" s="1"/>
  <c r="LO33"/>
  <c r="MS33"/>
  <c r="NO33"/>
  <c r="AM34"/>
  <c r="BI34"/>
  <c r="EE34"/>
  <c r="FA34"/>
  <c r="GH34"/>
  <c r="MH34"/>
  <c r="ND34"/>
  <c r="NZ34"/>
  <c r="AB35"/>
  <c r="AX35"/>
  <c r="CR35"/>
  <c r="CS35" s="1"/>
  <c r="EP35"/>
  <c r="FL35"/>
  <c r="HS35"/>
  <c r="IW35"/>
  <c r="JS35"/>
  <c r="LF35"/>
  <c r="KO35"/>
  <c r="DB36"/>
  <c r="DS36"/>
  <c r="DU36" s="1"/>
  <c r="DV36" s="1"/>
  <c r="FW36"/>
  <c r="HS36"/>
  <c r="IW36"/>
  <c r="JS36"/>
  <c r="LF36"/>
  <c r="KO36"/>
  <c r="CE38"/>
  <c r="DM38"/>
  <c r="GW38"/>
  <c r="LW38" s="1"/>
  <c r="OZ38" s="1"/>
  <c r="IL38"/>
  <c r="JH38"/>
  <c r="KD38"/>
  <c r="LG38"/>
  <c r="LI38" s="1"/>
  <c r="LJ38" s="1"/>
  <c r="LK38" s="1"/>
  <c r="KZ38"/>
  <c r="ND39"/>
  <c r="NZ39"/>
  <c r="JS40"/>
  <c r="LF40"/>
  <c r="KO40"/>
  <c r="LT40"/>
  <c r="LX40" s="1"/>
  <c r="LY40" s="1"/>
  <c r="IL41"/>
  <c r="JH41"/>
  <c r="KD41"/>
  <c r="LG41"/>
  <c r="LI41" s="1"/>
  <c r="LJ41" s="1"/>
  <c r="LK41" s="1"/>
  <c r="KZ41"/>
  <c r="GV42"/>
  <c r="LV42" s="1"/>
  <c r="OY42" s="1"/>
  <c r="DM42"/>
  <c r="HH42"/>
  <c r="IL42"/>
  <c r="JH42"/>
  <c r="KD42"/>
  <c r="LG42"/>
  <c r="LI42" s="1"/>
  <c r="LJ42" s="1"/>
  <c r="LK42" s="1"/>
  <c r="KZ42"/>
  <c r="CE43"/>
  <c r="DB43"/>
  <c r="DS43"/>
  <c r="GO43" s="1"/>
  <c r="FW43"/>
  <c r="LO43"/>
  <c r="HS43"/>
  <c r="IW43"/>
  <c r="JS43"/>
  <c r="LF43"/>
  <c r="KO43"/>
  <c r="LT43"/>
  <c r="GV44"/>
  <c r="LV44" s="1"/>
  <c r="OY44" s="1"/>
  <c r="DM44"/>
  <c r="HH44"/>
  <c r="IL44"/>
  <c r="JH44"/>
  <c r="KD44"/>
  <c r="LG44"/>
  <c r="LH44" s="1"/>
  <c r="KZ44"/>
  <c r="CE45"/>
  <c r="DB45"/>
  <c r="DS45"/>
  <c r="GO45" s="1"/>
  <c r="FW45"/>
  <c r="LO45"/>
  <c r="HS45"/>
  <c r="IW45"/>
  <c r="JS45"/>
  <c r="LF45"/>
  <c r="KO45"/>
  <c r="LT45"/>
  <c r="GV46"/>
  <c r="LV46" s="1"/>
  <c r="OY46" s="1"/>
  <c r="DM46"/>
  <c r="HH46"/>
  <c r="IL46"/>
  <c r="JH46"/>
  <c r="KD46"/>
  <c r="LG46"/>
  <c r="LI46" s="1"/>
  <c r="LJ46" s="1"/>
  <c r="LK46" s="1"/>
  <c r="KZ46"/>
  <c r="CE47"/>
  <c r="DB47"/>
  <c r="DS47"/>
  <c r="GO47" s="1"/>
  <c r="FW47"/>
  <c r="LO47"/>
  <c r="HS47"/>
  <c r="IW47"/>
  <c r="JS47"/>
  <c r="LF47"/>
  <c r="KO47"/>
  <c r="LT47"/>
  <c r="DN48"/>
  <c r="DO48" s="1"/>
  <c r="DP48" s="1"/>
  <c r="EP48"/>
  <c r="FL48"/>
  <c r="IX48"/>
  <c r="IY48" s="1"/>
  <c r="IZ48" s="1"/>
  <c r="JT48"/>
  <c r="JU48" s="1"/>
  <c r="JV48" s="1"/>
  <c r="LF48"/>
  <c r="KP48"/>
  <c r="KQ48" s="1"/>
  <c r="KR48" s="1"/>
  <c r="LG48"/>
  <c r="LH48" s="1"/>
  <c r="MS48"/>
  <c r="NO48"/>
  <c r="AM49"/>
  <c r="BI49"/>
  <c r="EE49"/>
  <c r="FA49"/>
  <c r="HI49"/>
  <c r="HJ49" s="1"/>
  <c r="HK49" s="1"/>
  <c r="MS49"/>
  <c r="NO49"/>
  <c r="CR98"/>
  <c r="CS98" s="1"/>
  <c r="AM98"/>
  <c r="BI98"/>
  <c r="CE98"/>
  <c r="DM98"/>
  <c r="HH98"/>
  <c r="IL98"/>
  <c r="LH97"/>
  <c r="LI3"/>
  <c r="LJ3" s="1"/>
  <c r="LK3" s="1"/>
  <c r="LH3"/>
  <c r="LW13"/>
  <c r="DT5"/>
  <c r="MH5"/>
  <c r="MH6"/>
  <c r="CR7"/>
  <c r="CS7" s="1"/>
  <c r="CL7"/>
  <c r="CM7" s="1"/>
  <c r="AM7"/>
  <c r="MH7"/>
  <c r="CR8"/>
  <c r="CS8" s="1"/>
  <c r="CL8"/>
  <c r="CM8" s="1"/>
  <c r="AM8"/>
  <c r="GT8"/>
  <c r="MH8"/>
  <c r="CR9"/>
  <c r="CS9" s="1"/>
  <c r="CL9"/>
  <c r="CM9" s="1"/>
  <c r="AM9"/>
  <c r="MH9"/>
  <c r="CR10"/>
  <c r="CS10" s="1"/>
  <c r="CL10"/>
  <c r="CM10" s="1"/>
  <c r="AM10"/>
  <c r="MH10"/>
  <c r="CR11"/>
  <c r="CS11" s="1"/>
  <c r="CL11"/>
  <c r="CM11" s="1"/>
  <c r="AM11"/>
  <c r="MH11"/>
  <c r="CR12"/>
  <c r="CS12" s="1"/>
  <c r="CL12"/>
  <c r="CM12" s="1"/>
  <c r="AM12"/>
  <c r="MH12"/>
  <c r="CR13"/>
  <c r="CS13" s="1"/>
  <c r="CL13"/>
  <c r="CM13" s="1"/>
  <c r="AM13"/>
  <c r="LI13"/>
  <c r="LJ13" s="1"/>
  <c r="LK13" s="1"/>
  <c r="AP15"/>
  <c r="CT15"/>
  <c r="CN15"/>
  <c r="LW15"/>
  <c r="LH15"/>
  <c r="LI15"/>
  <c r="LJ15" s="1"/>
  <c r="LK15" s="1"/>
  <c r="AP17"/>
  <c r="CT17"/>
  <c r="CN17"/>
  <c r="LW17"/>
  <c r="LH17"/>
  <c r="LI17"/>
  <c r="LJ17" s="1"/>
  <c r="LK17" s="1"/>
  <c r="AP19"/>
  <c r="CT19"/>
  <c r="CN19"/>
  <c r="LW19"/>
  <c r="LH19"/>
  <c r="LI19"/>
  <c r="LJ19" s="1"/>
  <c r="LK19" s="1"/>
  <c r="AP21"/>
  <c r="CT21"/>
  <c r="CN21"/>
  <c r="LW21"/>
  <c r="OZ21" s="1"/>
  <c r="LH21"/>
  <c r="LI21"/>
  <c r="LJ21" s="1"/>
  <c r="LK21" s="1"/>
  <c r="AP24"/>
  <c r="IA24"/>
  <c r="IB24"/>
  <c r="IC24" s="1"/>
  <c r="ID24" s="1"/>
  <c r="AP25"/>
  <c r="IA28"/>
  <c r="IB28"/>
  <c r="IC28" s="1"/>
  <c r="ID28" s="1"/>
  <c r="AN97"/>
  <c r="AO97" s="1"/>
  <c r="AY97"/>
  <c r="AZ97" s="1"/>
  <c r="EF97"/>
  <c r="EG97" s="1"/>
  <c r="EQ97"/>
  <c r="ER97" s="1"/>
  <c r="FB97"/>
  <c r="FC97" s="1"/>
  <c r="GI97"/>
  <c r="GJ97" s="1"/>
  <c r="GW97"/>
  <c r="MT97"/>
  <c r="MU97" s="1"/>
  <c r="NE97"/>
  <c r="NF97" s="1"/>
  <c r="NP97"/>
  <c r="NQ97" s="1"/>
  <c r="OA97"/>
  <c r="OB97" s="1"/>
  <c r="AC2"/>
  <c r="AD2" s="1"/>
  <c r="BJ2"/>
  <c r="BK2" s="1"/>
  <c r="BU2"/>
  <c r="BV2" s="1"/>
  <c r="GI2"/>
  <c r="GJ2" s="1"/>
  <c r="GW2"/>
  <c r="MI2"/>
  <c r="MJ2" s="1"/>
  <c r="NE2"/>
  <c r="NF2" s="1"/>
  <c r="OA2"/>
  <c r="OB2" s="1"/>
  <c r="AC3"/>
  <c r="AD3" s="1"/>
  <c r="AY3"/>
  <c r="AZ3" s="1"/>
  <c r="EQ3"/>
  <c r="ER3" s="1"/>
  <c r="FB3"/>
  <c r="FC3" s="1"/>
  <c r="FM3"/>
  <c r="FN3" s="1"/>
  <c r="GI3"/>
  <c r="GJ3" s="1"/>
  <c r="GW3"/>
  <c r="MI3"/>
  <c r="MJ3" s="1"/>
  <c r="NE3"/>
  <c r="NF3" s="1"/>
  <c r="OA3"/>
  <c r="OB3" s="1"/>
  <c r="AN4"/>
  <c r="AO4" s="1"/>
  <c r="AY4"/>
  <c r="AZ4" s="1"/>
  <c r="EQ4"/>
  <c r="ER4" s="1"/>
  <c r="GI4"/>
  <c r="GJ4" s="1"/>
  <c r="GW4"/>
  <c r="MI4"/>
  <c r="MJ4" s="1"/>
  <c r="NE4"/>
  <c r="NF4" s="1"/>
  <c r="OA4"/>
  <c r="OB4" s="1"/>
  <c r="AC5"/>
  <c r="AD5" s="1"/>
  <c r="GO6"/>
  <c r="LH7"/>
  <c r="GO8"/>
  <c r="LH8"/>
  <c r="LH12"/>
  <c r="CR5"/>
  <c r="CS5" s="1"/>
  <c r="CL5"/>
  <c r="CM5" s="1"/>
  <c r="CR6"/>
  <c r="CS6" s="1"/>
  <c r="CL6"/>
  <c r="CM6" s="1"/>
  <c r="AM6"/>
  <c r="AP14"/>
  <c r="CT14"/>
  <c r="CN14"/>
  <c r="LW14"/>
  <c r="OZ14" s="1"/>
  <c r="AP16"/>
  <c r="CN16"/>
  <c r="LW16"/>
  <c r="OZ16" s="1"/>
  <c r="LH16"/>
  <c r="AP18"/>
  <c r="CT18"/>
  <c r="LW18"/>
  <c r="OZ18" s="1"/>
  <c r="AP20"/>
  <c r="CN20"/>
  <c r="LW20"/>
  <c r="AP22"/>
  <c r="CN22"/>
  <c r="LW22"/>
  <c r="LH22"/>
  <c r="AP26"/>
  <c r="CN26"/>
  <c r="IA26"/>
  <c r="IB26"/>
  <c r="IC26" s="1"/>
  <c r="ID26" s="1"/>
  <c r="AP27"/>
  <c r="IA30"/>
  <c r="IB30"/>
  <c r="IC30" s="1"/>
  <c r="ID30" s="1"/>
  <c r="AC97"/>
  <c r="AD97" s="1"/>
  <c r="BJ97"/>
  <c r="BK97" s="1"/>
  <c r="BU97"/>
  <c r="BV97" s="1"/>
  <c r="DU97"/>
  <c r="DV97" s="1"/>
  <c r="FM97"/>
  <c r="FN97" s="1"/>
  <c r="GO97"/>
  <c r="MI97"/>
  <c r="MJ97" s="1"/>
  <c r="AN2"/>
  <c r="AO2" s="1"/>
  <c r="AY2"/>
  <c r="AZ2" s="1"/>
  <c r="DU2"/>
  <c r="DV2" s="1"/>
  <c r="EF2"/>
  <c r="EG2" s="1"/>
  <c r="EQ2"/>
  <c r="ER2" s="1"/>
  <c r="FB2"/>
  <c r="FC2" s="1"/>
  <c r="FM2"/>
  <c r="FN2" s="1"/>
  <c r="MT2"/>
  <c r="MU2" s="1"/>
  <c r="NP2"/>
  <c r="NQ2" s="1"/>
  <c r="AN3"/>
  <c r="AO3" s="1"/>
  <c r="BJ3"/>
  <c r="BK3" s="1"/>
  <c r="BU3"/>
  <c r="BV3" s="1"/>
  <c r="EF3"/>
  <c r="EG3" s="1"/>
  <c r="MT3"/>
  <c r="MU3" s="1"/>
  <c r="NP3"/>
  <c r="NQ3" s="1"/>
  <c r="AC4"/>
  <c r="AD4" s="1"/>
  <c r="BJ4"/>
  <c r="BK4" s="1"/>
  <c r="BU4"/>
  <c r="BV4" s="1"/>
  <c r="EF4"/>
  <c r="EG4" s="1"/>
  <c r="FB4"/>
  <c r="FC4" s="1"/>
  <c r="FM4"/>
  <c r="FN4" s="1"/>
  <c r="MT4"/>
  <c r="MU4" s="1"/>
  <c r="NP4"/>
  <c r="NQ4" s="1"/>
  <c r="AN5"/>
  <c r="AO5" s="1"/>
  <c r="AY5"/>
  <c r="AZ5" s="1"/>
  <c r="BJ5"/>
  <c r="BK5" s="1"/>
  <c r="AM97"/>
  <c r="CL97"/>
  <c r="CM97" s="1"/>
  <c r="HI97"/>
  <c r="HJ97" s="1"/>
  <c r="HZ97"/>
  <c r="KP97"/>
  <c r="KQ97" s="1"/>
  <c r="MH97"/>
  <c r="AM2"/>
  <c r="CL2"/>
  <c r="CM2" s="1"/>
  <c r="DT2"/>
  <c r="HI2"/>
  <c r="HJ2" s="1"/>
  <c r="HZ2"/>
  <c r="KP2"/>
  <c r="KQ2" s="1"/>
  <c r="MH2"/>
  <c r="AM3"/>
  <c r="CL3"/>
  <c r="CM3" s="1"/>
  <c r="HI3"/>
  <c r="HJ3" s="1"/>
  <c r="HZ3"/>
  <c r="KP3"/>
  <c r="KQ3" s="1"/>
  <c r="MH3"/>
  <c r="AM4"/>
  <c r="CL4"/>
  <c r="CM4" s="1"/>
  <c r="DT4"/>
  <c r="HI4"/>
  <c r="HJ4" s="1"/>
  <c r="HZ4"/>
  <c r="KP4"/>
  <c r="KQ4" s="1"/>
  <c r="MH4"/>
  <c r="AM5"/>
  <c r="BU5"/>
  <c r="BV5" s="1"/>
  <c r="EF5"/>
  <c r="EG5" s="1"/>
  <c r="EQ5"/>
  <c r="ER5" s="1"/>
  <c r="FB5"/>
  <c r="FC5" s="1"/>
  <c r="FM5"/>
  <c r="FN5" s="1"/>
  <c r="GI5"/>
  <c r="GJ5" s="1"/>
  <c r="LO5"/>
  <c r="MI5"/>
  <c r="MJ5" s="1"/>
  <c r="MT5"/>
  <c r="MU5" s="1"/>
  <c r="NE5"/>
  <c r="NF5" s="1"/>
  <c r="NP5"/>
  <c r="NQ5" s="1"/>
  <c r="OA5"/>
  <c r="OB5" s="1"/>
  <c r="AC6"/>
  <c r="AD6" s="1"/>
  <c r="AN6"/>
  <c r="AO6" s="1"/>
  <c r="AY6"/>
  <c r="AZ6" s="1"/>
  <c r="BJ6"/>
  <c r="BK6" s="1"/>
  <c r="BU6"/>
  <c r="BV6" s="1"/>
  <c r="DU6"/>
  <c r="DV6" s="1"/>
  <c r="EF6"/>
  <c r="EG6" s="1"/>
  <c r="EQ6"/>
  <c r="ER6" s="1"/>
  <c r="FB6"/>
  <c r="FC6" s="1"/>
  <c r="FM6"/>
  <c r="FN6" s="1"/>
  <c r="GI6"/>
  <c r="GJ6" s="1"/>
  <c r="LO6"/>
  <c r="MI6"/>
  <c r="MJ6" s="1"/>
  <c r="MT6"/>
  <c r="MU6" s="1"/>
  <c r="NE6"/>
  <c r="NF6" s="1"/>
  <c r="NP6"/>
  <c r="NQ6" s="1"/>
  <c r="OA6"/>
  <c r="OB6" s="1"/>
  <c r="AC7"/>
  <c r="AD7" s="1"/>
  <c r="AN7"/>
  <c r="AO7" s="1"/>
  <c r="AY7"/>
  <c r="AZ7" s="1"/>
  <c r="BJ7"/>
  <c r="BK7" s="1"/>
  <c r="BU7"/>
  <c r="BV7" s="1"/>
  <c r="DU7"/>
  <c r="DV7" s="1"/>
  <c r="EF7"/>
  <c r="EG7" s="1"/>
  <c r="EQ7"/>
  <c r="ER7" s="1"/>
  <c r="FB7"/>
  <c r="FC7" s="1"/>
  <c r="FM7"/>
  <c r="FN7" s="1"/>
  <c r="GI7"/>
  <c r="GJ7" s="1"/>
  <c r="LO7"/>
  <c r="MI7"/>
  <c r="MJ7" s="1"/>
  <c r="MT7"/>
  <c r="MU7" s="1"/>
  <c r="NE7"/>
  <c r="NF7" s="1"/>
  <c r="NP7"/>
  <c r="NQ7" s="1"/>
  <c r="OA7"/>
  <c r="OB7" s="1"/>
  <c r="AC8"/>
  <c r="AD8" s="1"/>
  <c r="AN8"/>
  <c r="AO8" s="1"/>
  <c r="AY8"/>
  <c r="AZ8" s="1"/>
  <c r="BJ8"/>
  <c r="BK8" s="1"/>
  <c r="BU8"/>
  <c r="BV8" s="1"/>
  <c r="DU8"/>
  <c r="DV8" s="1"/>
  <c r="EF8"/>
  <c r="EG8" s="1"/>
  <c r="EQ8"/>
  <c r="ER8" s="1"/>
  <c r="FB8"/>
  <c r="FC8" s="1"/>
  <c r="FM8"/>
  <c r="FN8" s="1"/>
  <c r="GI8"/>
  <c r="GJ8" s="1"/>
  <c r="LO8"/>
  <c r="MI8"/>
  <c r="MJ8" s="1"/>
  <c r="MT8"/>
  <c r="MU8" s="1"/>
  <c r="NE8"/>
  <c r="NF8" s="1"/>
  <c r="NP8"/>
  <c r="NQ8" s="1"/>
  <c r="OA8"/>
  <c r="OB8" s="1"/>
  <c r="AC9"/>
  <c r="AD9" s="1"/>
  <c r="AN9"/>
  <c r="AO9" s="1"/>
  <c r="AY9"/>
  <c r="AZ9" s="1"/>
  <c r="BJ9"/>
  <c r="BK9" s="1"/>
  <c r="BU9"/>
  <c r="BV9" s="1"/>
  <c r="DU9"/>
  <c r="DV9" s="1"/>
  <c r="EF9"/>
  <c r="EG9" s="1"/>
  <c r="EQ9"/>
  <c r="ER9" s="1"/>
  <c r="FB9"/>
  <c r="FC9" s="1"/>
  <c r="FM9"/>
  <c r="FN9" s="1"/>
  <c r="GI9"/>
  <c r="GJ9" s="1"/>
  <c r="LO9"/>
  <c r="MI9"/>
  <c r="MJ9" s="1"/>
  <c r="MT9"/>
  <c r="MU9" s="1"/>
  <c r="NE9"/>
  <c r="NF9" s="1"/>
  <c r="NP9"/>
  <c r="NQ9" s="1"/>
  <c r="OA9"/>
  <c r="OB9" s="1"/>
  <c r="AC10"/>
  <c r="AD10" s="1"/>
  <c r="AN10"/>
  <c r="AO10" s="1"/>
  <c r="AY10"/>
  <c r="AZ10" s="1"/>
  <c r="BJ10"/>
  <c r="BK10" s="1"/>
  <c r="BU10"/>
  <c r="BV10" s="1"/>
  <c r="EF10"/>
  <c r="EG10" s="1"/>
  <c r="EQ10"/>
  <c r="ER10" s="1"/>
  <c r="FB10"/>
  <c r="FC10" s="1"/>
  <c r="FM10"/>
  <c r="FN10" s="1"/>
  <c r="GI10"/>
  <c r="GJ10" s="1"/>
  <c r="LO10"/>
  <c r="MI10"/>
  <c r="MJ10" s="1"/>
  <c r="MT10"/>
  <c r="MU10" s="1"/>
  <c r="NE10"/>
  <c r="NF10" s="1"/>
  <c r="NP10"/>
  <c r="NQ10" s="1"/>
  <c r="OA10"/>
  <c r="OB10" s="1"/>
  <c r="AC11"/>
  <c r="AD11" s="1"/>
  <c r="AN11"/>
  <c r="AO11" s="1"/>
  <c r="AY11"/>
  <c r="AZ11" s="1"/>
  <c r="BJ11"/>
  <c r="BK11" s="1"/>
  <c r="BU11"/>
  <c r="BV11" s="1"/>
  <c r="EF11"/>
  <c r="EG11" s="1"/>
  <c r="EQ11"/>
  <c r="ER11" s="1"/>
  <c r="FB11"/>
  <c r="FC11" s="1"/>
  <c r="FM11"/>
  <c r="FN11" s="1"/>
  <c r="GI11"/>
  <c r="GJ11" s="1"/>
  <c r="LO11"/>
  <c r="MI11"/>
  <c r="MJ11" s="1"/>
  <c r="MT11"/>
  <c r="MU11" s="1"/>
  <c r="NE11"/>
  <c r="NF11" s="1"/>
  <c r="NP11"/>
  <c r="NQ11" s="1"/>
  <c r="OA11"/>
  <c r="OB11" s="1"/>
  <c r="AC12"/>
  <c r="AD12" s="1"/>
  <c r="AN12"/>
  <c r="AO12" s="1"/>
  <c r="AY12"/>
  <c r="AZ12" s="1"/>
  <c r="BJ12"/>
  <c r="BK12" s="1"/>
  <c r="BU12"/>
  <c r="BV12" s="1"/>
  <c r="EF12"/>
  <c r="EG12" s="1"/>
  <c r="EQ12"/>
  <c r="ER12" s="1"/>
  <c r="FB12"/>
  <c r="FC12" s="1"/>
  <c r="FM12"/>
  <c r="FN12" s="1"/>
  <c r="GI12"/>
  <c r="GJ12" s="1"/>
  <c r="LO12"/>
  <c r="MI12"/>
  <c r="MJ12" s="1"/>
  <c r="MT12"/>
  <c r="MU12" s="1"/>
  <c r="NE12"/>
  <c r="NF12" s="1"/>
  <c r="NP12"/>
  <c r="NQ12" s="1"/>
  <c r="OA12"/>
  <c r="OB12" s="1"/>
  <c r="AC13"/>
  <c r="AD13" s="1"/>
  <c r="AN13"/>
  <c r="AO13" s="1"/>
  <c r="AY13"/>
  <c r="AZ13" s="1"/>
  <c r="BJ13"/>
  <c r="BK13" s="1"/>
  <c r="LT23"/>
  <c r="HH23"/>
  <c r="DS24"/>
  <c r="DB24"/>
  <c r="LT25"/>
  <c r="HH25"/>
  <c r="DS26"/>
  <c r="DB26"/>
  <c r="LT27"/>
  <c r="HH27"/>
  <c r="DS28"/>
  <c r="DB28"/>
  <c r="LT29"/>
  <c r="HH29"/>
  <c r="DS30"/>
  <c r="DB30"/>
  <c r="CS32"/>
  <c r="LI32"/>
  <c r="LJ32" s="1"/>
  <c r="LK32" s="1"/>
  <c r="LH32"/>
  <c r="AE33"/>
  <c r="LW34"/>
  <c r="LI34"/>
  <c r="LJ34" s="1"/>
  <c r="LK34" s="1"/>
  <c r="LH34"/>
  <c r="AE35"/>
  <c r="AP36"/>
  <c r="AE38"/>
  <c r="AP42"/>
  <c r="HI5"/>
  <c r="HJ5" s="1"/>
  <c r="HZ5"/>
  <c r="KP5"/>
  <c r="KQ5" s="1"/>
  <c r="HI6"/>
  <c r="HJ6" s="1"/>
  <c r="HZ6"/>
  <c r="KP6"/>
  <c r="KQ6" s="1"/>
  <c r="HI7"/>
  <c r="HJ7" s="1"/>
  <c r="HZ7"/>
  <c r="KP7"/>
  <c r="KQ7" s="1"/>
  <c r="HI8"/>
  <c r="HJ8" s="1"/>
  <c r="HZ8"/>
  <c r="KP8"/>
  <c r="KQ8" s="1"/>
  <c r="HI9"/>
  <c r="HJ9" s="1"/>
  <c r="HZ9"/>
  <c r="KP9"/>
  <c r="KQ9" s="1"/>
  <c r="HI10"/>
  <c r="HJ10" s="1"/>
  <c r="HZ10"/>
  <c r="KP10"/>
  <c r="KQ10" s="1"/>
  <c r="HI11"/>
  <c r="HJ11" s="1"/>
  <c r="HZ11"/>
  <c r="KP11"/>
  <c r="KQ11" s="1"/>
  <c r="HI12"/>
  <c r="HJ12" s="1"/>
  <c r="HZ12"/>
  <c r="KP12"/>
  <c r="KQ12" s="1"/>
  <c r="HI13"/>
  <c r="HJ13" s="1"/>
  <c r="HZ13"/>
  <c r="KP13"/>
  <c r="KQ13" s="1"/>
  <c r="MH13"/>
  <c r="MS13"/>
  <c r="ND13"/>
  <c r="NO13"/>
  <c r="NZ13"/>
  <c r="AB14"/>
  <c r="AM14"/>
  <c r="AX14"/>
  <c r="BI14"/>
  <c r="BT14"/>
  <c r="CL14"/>
  <c r="CM14" s="1"/>
  <c r="CR14"/>
  <c r="CS14" s="1"/>
  <c r="EE14"/>
  <c r="EP14"/>
  <c r="FA14"/>
  <c r="FL14"/>
  <c r="GH14"/>
  <c r="HI14"/>
  <c r="HJ14" s="1"/>
  <c r="HZ14"/>
  <c r="KP14"/>
  <c r="KQ14" s="1"/>
  <c r="MH14"/>
  <c r="MS14"/>
  <c r="ND14"/>
  <c r="NO14"/>
  <c r="NZ14"/>
  <c r="AB15"/>
  <c r="AM15"/>
  <c r="AX15"/>
  <c r="BI15"/>
  <c r="BT15"/>
  <c r="CL15"/>
  <c r="CM15" s="1"/>
  <c r="CR15"/>
  <c r="CS15" s="1"/>
  <c r="EE15"/>
  <c r="EP15"/>
  <c r="FA15"/>
  <c r="FL15"/>
  <c r="GH15"/>
  <c r="HI15"/>
  <c r="HJ15" s="1"/>
  <c r="HZ15"/>
  <c r="KP15"/>
  <c r="KQ15" s="1"/>
  <c r="MH15"/>
  <c r="MS15"/>
  <c r="ND15"/>
  <c r="NO15"/>
  <c r="NZ15"/>
  <c r="AB16"/>
  <c r="AM16"/>
  <c r="AX16"/>
  <c r="BI16"/>
  <c r="BT16"/>
  <c r="CL16"/>
  <c r="CM16" s="1"/>
  <c r="CR16"/>
  <c r="CS16" s="1"/>
  <c r="EE16"/>
  <c r="EP16"/>
  <c r="FA16"/>
  <c r="FL16"/>
  <c r="GH16"/>
  <c r="HI16"/>
  <c r="HJ16" s="1"/>
  <c r="HZ16"/>
  <c r="KP16"/>
  <c r="KQ16" s="1"/>
  <c r="MH16"/>
  <c r="MS16"/>
  <c r="ND16"/>
  <c r="NO16"/>
  <c r="NZ16"/>
  <c r="AB17"/>
  <c r="AM17"/>
  <c r="AX17"/>
  <c r="BI17"/>
  <c r="BT17"/>
  <c r="CL17"/>
  <c r="CM17" s="1"/>
  <c r="CR17"/>
  <c r="CS17" s="1"/>
  <c r="EE17"/>
  <c r="EP17"/>
  <c r="FA17"/>
  <c r="FL17"/>
  <c r="GH17"/>
  <c r="HI17"/>
  <c r="HJ17" s="1"/>
  <c r="HZ17"/>
  <c r="KP17"/>
  <c r="KQ17" s="1"/>
  <c r="MH17"/>
  <c r="MS17"/>
  <c r="ND17"/>
  <c r="NO17"/>
  <c r="NZ17"/>
  <c r="AB18"/>
  <c r="AM18"/>
  <c r="AX18"/>
  <c r="BI18"/>
  <c r="BT18"/>
  <c r="CL18"/>
  <c r="CM18" s="1"/>
  <c r="CR18"/>
  <c r="CS18" s="1"/>
  <c r="EE18"/>
  <c r="EP18"/>
  <c r="FA18"/>
  <c r="FL18"/>
  <c r="GH18"/>
  <c r="HI18"/>
  <c r="HJ18" s="1"/>
  <c r="HZ18"/>
  <c r="KP18"/>
  <c r="KQ18" s="1"/>
  <c r="MH18"/>
  <c r="MS18"/>
  <c r="ND18"/>
  <c r="NO18"/>
  <c r="NZ18"/>
  <c r="AB19"/>
  <c r="AM19"/>
  <c r="AX19"/>
  <c r="BI19"/>
  <c r="BT19"/>
  <c r="CL19"/>
  <c r="CM19" s="1"/>
  <c r="CR19"/>
  <c r="CS19" s="1"/>
  <c r="EE19"/>
  <c r="EP19"/>
  <c r="FA19"/>
  <c r="FL19"/>
  <c r="GH19"/>
  <c r="HI19"/>
  <c r="HJ19" s="1"/>
  <c r="HZ19"/>
  <c r="KP19"/>
  <c r="KQ19" s="1"/>
  <c r="MH19"/>
  <c r="MS19"/>
  <c r="ND19"/>
  <c r="NO19"/>
  <c r="NZ19"/>
  <c r="AB20"/>
  <c r="AM20"/>
  <c r="AX20"/>
  <c r="BI20"/>
  <c r="BT20"/>
  <c r="CL20"/>
  <c r="CM20" s="1"/>
  <c r="CR20"/>
  <c r="CS20" s="1"/>
  <c r="EE20"/>
  <c r="EP20"/>
  <c r="FA20"/>
  <c r="FL20"/>
  <c r="GH20"/>
  <c r="HI20"/>
  <c r="HJ20" s="1"/>
  <c r="HZ20"/>
  <c r="KP20"/>
  <c r="KQ20" s="1"/>
  <c r="MH20"/>
  <c r="MS20"/>
  <c r="ND20"/>
  <c r="NO20"/>
  <c r="NZ20"/>
  <c r="AB21"/>
  <c r="AM21"/>
  <c r="AX21"/>
  <c r="BI21"/>
  <c r="BT21"/>
  <c r="CL21"/>
  <c r="CM21" s="1"/>
  <c r="CR21"/>
  <c r="CS21" s="1"/>
  <c r="EE21"/>
  <c r="EP21"/>
  <c r="FA21"/>
  <c r="FL21"/>
  <c r="GH21"/>
  <c r="HI21"/>
  <c r="HJ21" s="1"/>
  <c r="HZ21"/>
  <c r="KP21"/>
  <c r="KQ21" s="1"/>
  <c r="MH21"/>
  <c r="MS21"/>
  <c r="ND21"/>
  <c r="NO21"/>
  <c r="NZ21"/>
  <c r="AB22"/>
  <c r="AM22"/>
  <c r="AX22"/>
  <c r="BI22"/>
  <c r="BT22"/>
  <c r="CL22"/>
  <c r="CM22" s="1"/>
  <c r="CR22"/>
  <c r="CS22" s="1"/>
  <c r="EE22"/>
  <c r="EP22"/>
  <c r="FA22"/>
  <c r="FL22"/>
  <c r="GH22"/>
  <c r="HI22"/>
  <c r="HJ22" s="1"/>
  <c r="HZ22"/>
  <c r="KP22"/>
  <c r="KQ22" s="1"/>
  <c r="MH22"/>
  <c r="MS22"/>
  <c r="ND22"/>
  <c r="NO22"/>
  <c r="NZ22"/>
  <c r="AB23"/>
  <c r="AM23"/>
  <c r="AX23"/>
  <c r="BI23"/>
  <c r="CF23"/>
  <c r="CG23" s="1"/>
  <c r="DN23"/>
  <c r="DO23" s="1"/>
  <c r="IB23"/>
  <c r="IC23" s="1"/>
  <c r="ID23" s="1"/>
  <c r="IM23"/>
  <c r="IN23" s="1"/>
  <c r="IX23"/>
  <c r="IY23" s="1"/>
  <c r="JI23"/>
  <c r="JJ23" s="1"/>
  <c r="JT23"/>
  <c r="JU23" s="1"/>
  <c r="KE23"/>
  <c r="KF23" s="1"/>
  <c r="KP23"/>
  <c r="KQ23" s="1"/>
  <c r="LA23"/>
  <c r="LB23" s="1"/>
  <c r="LG23"/>
  <c r="LO23"/>
  <c r="CL24"/>
  <c r="CM24" s="1"/>
  <c r="CR24"/>
  <c r="FX24"/>
  <c r="FY24" s="1"/>
  <c r="HI24"/>
  <c r="HJ24" s="1"/>
  <c r="HT24"/>
  <c r="HU24" s="1"/>
  <c r="CF25"/>
  <c r="CG25" s="1"/>
  <c r="DN25"/>
  <c r="DO25" s="1"/>
  <c r="IM25"/>
  <c r="IN25" s="1"/>
  <c r="IX25"/>
  <c r="IY25" s="1"/>
  <c r="JI25"/>
  <c r="JJ25" s="1"/>
  <c r="JT25"/>
  <c r="JU25" s="1"/>
  <c r="KE25"/>
  <c r="KF25" s="1"/>
  <c r="KP25"/>
  <c r="KQ25" s="1"/>
  <c r="LA25"/>
  <c r="LB25" s="1"/>
  <c r="LG25"/>
  <c r="LO25"/>
  <c r="CL26"/>
  <c r="CM26" s="1"/>
  <c r="CR26"/>
  <c r="FX26"/>
  <c r="FY26" s="1"/>
  <c r="HI26"/>
  <c r="HJ26" s="1"/>
  <c r="HT26"/>
  <c r="HU26" s="1"/>
  <c r="CF27"/>
  <c r="CG27" s="1"/>
  <c r="DN27"/>
  <c r="DO27" s="1"/>
  <c r="IB27"/>
  <c r="IC27" s="1"/>
  <c r="ID27" s="1"/>
  <c r="IM27"/>
  <c r="IN27" s="1"/>
  <c r="IX27"/>
  <c r="IY27" s="1"/>
  <c r="JI27"/>
  <c r="JJ27" s="1"/>
  <c r="JT27"/>
  <c r="JU27" s="1"/>
  <c r="KP27"/>
  <c r="KQ27" s="1"/>
  <c r="LA27"/>
  <c r="LB27" s="1"/>
  <c r="LG27"/>
  <c r="LO27"/>
  <c r="CL28"/>
  <c r="CM28" s="1"/>
  <c r="CR28"/>
  <c r="FX28"/>
  <c r="FY28" s="1"/>
  <c r="HI28"/>
  <c r="HJ28" s="1"/>
  <c r="HT28"/>
  <c r="HU28" s="1"/>
  <c r="CF29"/>
  <c r="CG29" s="1"/>
  <c r="DN29"/>
  <c r="DO29" s="1"/>
  <c r="IB29"/>
  <c r="IC29" s="1"/>
  <c r="ID29" s="1"/>
  <c r="IM29"/>
  <c r="IN29" s="1"/>
  <c r="IX29"/>
  <c r="IY29" s="1"/>
  <c r="JI29"/>
  <c r="JJ29" s="1"/>
  <c r="JT29"/>
  <c r="JU29" s="1"/>
  <c r="KE29"/>
  <c r="KF29" s="1"/>
  <c r="KP29"/>
  <c r="KQ29" s="1"/>
  <c r="LA29"/>
  <c r="LB29" s="1"/>
  <c r="LG29"/>
  <c r="LO29"/>
  <c r="LW29"/>
  <c r="OZ29" s="1"/>
  <c r="CL30"/>
  <c r="CM30" s="1"/>
  <c r="CR30"/>
  <c r="FX30"/>
  <c r="FY30" s="1"/>
  <c r="HI30"/>
  <c r="HJ30" s="1"/>
  <c r="HT30"/>
  <c r="HU30" s="1"/>
  <c r="DS23"/>
  <c r="DB23"/>
  <c r="LT24"/>
  <c r="HH24"/>
  <c r="DS25"/>
  <c r="DB25"/>
  <c r="LT26"/>
  <c r="HH26"/>
  <c r="DS27"/>
  <c r="DB27"/>
  <c r="LT28"/>
  <c r="HH28"/>
  <c r="DS29"/>
  <c r="DB29"/>
  <c r="LT30"/>
  <c r="HH30"/>
  <c r="LI31"/>
  <c r="LJ31" s="1"/>
  <c r="LK31" s="1"/>
  <c r="LH31"/>
  <c r="AE32"/>
  <c r="LI33"/>
  <c r="LJ33" s="1"/>
  <c r="LK33" s="1"/>
  <c r="LH33"/>
  <c r="AE34"/>
  <c r="DW36"/>
  <c r="MK40"/>
  <c r="MI13"/>
  <c r="MJ13" s="1"/>
  <c r="MI14"/>
  <c r="MJ14" s="1"/>
  <c r="MI15"/>
  <c r="MJ15" s="1"/>
  <c r="MI16"/>
  <c r="MJ16" s="1"/>
  <c r="MI17"/>
  <c r="MJ17" s="1"/>
  <c r="MI18"/>
  <c r="MJ18" s="1"/>
  <c r="MI19"/>
  <c r="MJ19" s="1"/>
  <c r="MI20"/>
  <c r="MJ20" s="1"/>
  <c r="MI21"/>
  <c r="MJ21" s="1"/>
  <c r="MI22"/>
  <c r="MJ22" s="1"/>
  <c r="AN23"/>
  <c r="AO23" s="1"/>
  <c r="CL23"/>
  <c r="CM23" s="1"/>
  <c r="LO24"/>
  <c r="CL25"/>
  <c r="CM25" s="1"/>
  <c r="CR25"/>
  <c r="LO26"/>
  <c r="CL27"/>
  <c r="CM27" s="1"/>
  <c r="CR27"/>
  <c r="LO28"/>
  <c r="LW28"/>
  <c r="CL29"/>
  <c r="CM29" s="1"/>
  <c r="CR29"/>
  <c r="LO30"/>
  <c r="GW42"/>
  <c r="LH43"/>
  <c r="LI43"/>
  <c r="LJ43" s="1"/>
  <c r="LK43" s="1"/>
  <c r="AP44"/>
  <c r="LH45"/>
  <c r="LI45"/>
  <c r="LJ45" s="1"/>
  <c r="LK45" s="1"/>
  <c r="AP46"/>
  <c r="CN46"/>
  <c r="LH47"/>
  <c r="LI47"/>
  <c r="LJ47" s="1"/>
  <c r="LK47" s="1"/>
  <c r="AP48"/>
  <c r="AP49"/>
  <c r="MI23"/>
  <c r="MJ23" s="1"/>
  <c r="MI24"/>
  <c r="MJ24" s="1"/>
  <c r="MI25"/>
  <c r="MJ25" s="1"/>
  <c r="MI26"/>
  <c r="MJ26" s="1"/>
  <c r="MI27"/>
  <c r="MJ27" s="1"/>
  <c r="MI28"/>
  <c r="MJ28" s="1"/>
  <c r="MI29"/>
  <c r="MJ29" s="1"/>
  <c r="MI30"/>
  <c r="MJ30" s="1"/>
  <c r="BT31"/>
  <c r="CE31"/>
  <c r="DB31"/>
  <c r="DM31"/>
  <c r="DS31"/>
  <c r="FW31"/>
  <c r="HH31"/>
  <c r="HS31"/>
  <c r="IL31"/>
  <c r="IW31"/>
  <c r="JH31"/>
  <c r="JS31"/>
  <c r="KD31"/>
  <c r="KO31"/>
  <c r="KZ31"/>
  <c r="LT31"/>
  <c r="MI31"/>
  <c r="MJ31" s="1"/>
  <c r="BT32"/>
  <c r="CE32"/>
  <c r="DB32"/>
  <c r="DM32"/>
  <c r="DS32"/>
  <c r="FW32"/>
  <c r="HH32"/>
  <c r="HS32"/>
  <c r="IL32"/>
  <c r="IW32"/>
  <c r="JH32"/>
  <c r="JS32"/>
  <c r="KD32"/>
  <c r="KO32"/>
  <c r="KZ32"/>
  <c r="LT32"/>
  <c r="MI32"/>
  <c r="MJ32" s="1"/>
  <c r="BT33"/>
  <c r="CE33"/>
  <c r="DB33"/>
  <c r="DM33"/>
  <c r="DS33"/>
  <c r="FW33"/>
  <c r="HH33"/>
  <c r="HS33"/>
  <c r="IL33"/>
  <c r="IW33"/>
  <c r="JH33"/>
  <c r="JS33"/>
  <c r="KD33"/>
  <c r="KO33"/>
  <c r="KZ33"/>
  <c r="LT33"/>
  <c r="MI33"/>
  <c r="MJ33" s="1"/>
  <c r="BT34"/>
  <c r="CE34"/>
  <c r="DB34"/>
  <c r="DM34"/>
  <c r="DS34"/>
  <c r="FW34"/>
  <c r="HH34"/>
  <c r="HS34"/>
  <c r="IL34"/>
  <c r="IW34"/>
  <c r="JH34"/>
  <c r="JS34"/>
  <c r="KD34"/>
  <c r="KO34"/>
  <c r="KZ34"/>
  <c r="LT34"/>
  <c r="MI34"/>
  <c r="MJ34" s="1"/>
  <c r="BT35"/>
  <c r="CE35"/>
  <c r="DB35"/>
  <c r="DM35"/>
  <c r="DS35"/>
  <c r="FW35"/>
  <c r="LO35"/>
  <c r="MT35"/>
  <c r="MU35" s="1"/>
  <c r="NE35"/>
  <c r="NF35" s="1"/>
  <c r="NP35"/>
  <c r="NQ35" s="1"/>
  <c r="OA35"/>
  <c r="OB35" s="1"/>
  <c r="AC36"/>
  <c r="AD36" s="1"/>
  <c r="AY36"/>
  <c r="AZ36" s="1"/>
  <c r="BJ36"/>
  <c r="BK36" s="1"/>
  <c r="BU36"/>
  <c r="BV36" s="1"/>
  <c r="EF36"/>
  <c r="EG36" s="1"/>
  <c r="EQ36"/>
  <c r="ER36" s="1"/>
  <c r="FB36"/>
  <c r="FC36" s="1"/>
  <c r="FM36"/>
  <c r="FN36" s="1"/>
  <c r="GI36"/>
  <c r="GJ36" s="1"/>
  <c r="LO36"/>
  <c r="MT36"/>
  <c r="MU36" s="1"/>
  <c r="NE36"/>
  <c r="NF36" s="1"/>
  <c r="NP36"/>
  <c r="NQ36" s="1"/>
  <c r="OA36"/>
  <c r="OB36" s="1"/>
  <c r="AN38"/>
  <c r="AO38" s="1"/>
  <c r="AP38" s="1"/>
  <c r="AY38"/>
  <c r="AZ38" s="1"/>
  <c r="BA38" s="1"/>
  <c r="BJ38"/>
  <c r="BK38" s="1"/>
  <c r="BL38" s="1"/>
  <c r="EF38"/>
  <c r="EG38" s="1"/>
  <c r="EH38" s="1"/>
  <c r="EQ38"/>
  <c r="ER38" s="1"/>
  <c r="ES38" s="1"/>
  <c r="FB38"/>
  <c r="FC38" s="1"/>
  <c r="FD38" s="1"/>
  <c r="FM38"/>
  <c r="FN38" s="1"/>
  <c r="FO38" s="1"/>
  <c r="GI38"/>
  <c r="GJ38" s="1"/>
  <c r="GK38" s="1"/>
  <c r="LO38"/>
  <c r="MT38"/>
  <c r="MU38" s="1"/>
  <c r="MV38" s="1"/>
  <c r="NE38"/>
  <c r="NF38" s="1"/>
  <c r="NG38" s="1"/>
  <c r="NP38"/>
  <c r="NQ38" s="1"/>
  <c r="NR38" s="1"/>
  <c r="OA38"/>
  <c r="OB38" s="1"/>
  <c r="OC38" s="1"/>
  <c r="JT39"/>
  <c r="KE39"/>
  <c r="KF39" s="1"/>
  <c r="KG39" s="1"/>
  <c r="KP39"/>
  <c r="KQ39" s="1"/>
  <c r="KR39" s="1"/>
  <c r="LA39"/>
  <c r="LB39" s="1"/>
  <c r="LC39" s="1"/>
  <c r="LG39"/>
  <c r="MT40"/>
  <c r="MU40" s="1"/>
  <c r="MV40" s="1"/>
  <c r="NE40"/>
  <c r="NF40" s="1"/>
  <c r="NG40" s="1"/>
  <c r="NP40"/>
  <c r="NQ40" s="1"/>
  <c r="NR40" s="1"/>
  <c r="OA40"/>
  <c r="OB40" s="1"/>
  <c r="OC40" s="1"/>
  <c r="LO41"/>
  <c r="MT41"/>
  <c r="MU41" s="1"/>
  <c r="MV41" s="1"/>
  <c r="NE41"/>
  <c r="NF41" s="1"/>
  <c r="NG41" s="1"/>
  <c r="NP41"/>
  <c r="NQ41" s="1"/>
  <c r="NR41" s="1"/>
  <c r="OA41"/>
  <c r="OB41" s="1"/>
  <c r="OC41" s="1"/>
  <c r="AC42"/>
  <c r="AD42" s="1"/>
  <c r="AY42"/>
  <c r="AZ42" s="1"/>
  <c r="BA42" s="1"/>
  <c r="BJ42"/>
  <c r="BK42" s="1"/>
  <c r="BL42" s="1"/>
  <c r="BU42"/>
  <c r="BV42" s="1"/>
  <c r="BW42" s="1"/>
  <c r="MH35"/>
  <c r="CR36"/>
  <c r="CS36" s="1"/>
  <c r="CL36"/>
  <c r="CM36" s="1"/>
  <c r="AM36"/>
  <c r="MH36"/>
  <c r="CR38"/>
  <c r="CS38" s="1"/>
  <c r="CL38"/>
  <c r="CM38" s="1"/>
  <c r="AB38"/>
  <c r="MH38"/>
  <c r="LT39"/>
  <c r="LX39" s="1"/>
  <c r="JS39"/>
  <c r="MH40"/>
  <c r="MH41"/>
  <c r="CL42"/>
  <c r="CM42" s="1"/>
  <c r="AM42"/>
  <c r="LH42"/>
  <c r="AP43"/>
  <c r="AP45"/>
  <c r="CN45"/>
  <c r="LH46"/>
  <c r="AP47"/>
  <c r="IA48"/>
  <c r="IB48"/>
  <c r="IC48" s="1"/>
  <c r="ID48" s="1"/>
  <c r="BU31"/>
  <c r="BV31" s="1"/>
  <c r="CL31"/>
  <c r="CM31" s="1"/>
  <c r="HI31"/>
  <c r="HJ31" s="1"/>
  <c r="HZ31"/>
  <c r="KP31"/>
  <c r="KQ31" s="1"/>
  <c r="BU32"/>
  <c r="BV32" s="1"/>
  <c r="CL32"/>
  <c r="CM32" s="1"/>
  <c r="HI32"/>
  <c r="HJ32" s="1"/>
  <c r="HZ32"/>
  <c r="KP32"/>
  <c r="KQ32" s="1"/>
  <c r="BU33"/>
  <c r="BV33" s="1"/>
  <c r="CL33"/>
  <c r="CM33" s="1"/>
  <c r="HI33"/>
  <c r="HJ33" s="1"/>
  <c r="HZ33"/>
  <c r="KP33"/>
  <c r="KQ33" s="1"/>
  <c r="BU34"/>
  <c r="BV34" s="1"/>
  <c r="CL34"/>
  <c r="CM34" s="1"/>
  <c r="HI34"/>
  <c r="HJ34" s="1"/>
  <c r="HZ34"/>
  <c r="KP34"/>
  <c r="KQ34" s="1"/>
  <c r="BU35"/>
  <c r="BV35" s="1"/>
  <c r="CL35"/>
  <c r="CM35" s="1"/>
  <c r="LH35"/>
  <c r="LH36"/>
  <c r="LH40"/>
  <c r="DS48"/>
  <c r="DB48"/>
  <c r="LT49"/>
  <c r="HH49"/>
  <c r="LW89"/>
  <c r="LW90"/>
  <c r="LW91"/>
  <c r="HI35"/>
  <c r="HJ35" s="1"/>
  <c r="HZ35"/>
  <c r="KP35"/>
  <c r="KQ35" s="1"/>
  <c r="HI36"/>
  <c r="HJ36" s="1"/>
  <c r="HZ36"/>
  <c r="KP36"/>
  <c r="KQ36" s="1"/>
  <c r="HI38"/>
  <c r="HJ38" s="1"/>
  <c r="HZ38"/>
  <c r="KP38"/>
  <c r="KQ38" s="1"/>
  <c r="KR38" s="1"/>
  <c r="MI39"/>
  <c r="MJ39" s="1"/>
  <c r="JT40"/>
  <c r="KP40"/>
  <c r="KQ40" s="1"/>
  <c r="KR40" s="1"/>
  <c r="HI41"/>
  <c r="HJ41" s="1"/>
  <c r="HZ41"/>
  <c r="KP41"/>
  <c r="KQ41" s="1"/>
  <c r="KR41" s="1"/>
  <c r="EP42"/>
  <c r="FA42"/>
  <c r="FL42"/>
  <c r="GH42"/>
  <c r="HI42"/>
  <c r="HJ42" s="1"/>
  <c r="HZ42"/>
  <c r="KP42"/>
  <c r="KQ42" s="1"/>
  <c r="KR42" s="1"/>
  <c r="MH42"/>
  <c r="MS42"/>
  <c r="ND42"/>
  <c r="NO42"/>
  <c r="NZ42"/>
  <c r="AB43"/>
  <c r="AM43"/>
  <c r="AX43"/>
  <c r="BI43"/>
  <c r="BT43"/>
  <c r="CL43"/>
  <c r="CM43" s="1"/>
  <c r="EE43"/>
  <c r="EP43"/>
  <c r="FA43"/>
  <c r="FL43"/>
  <c r="GH43"/>
  <c r="HI43"/>
  <c r="HJ43" s="1"/>
  <c r="HZ43"/>
  <c r="KP43"/>
  <c r="KQ43" s="1"/>
  <c r="KR43" s="1"/>
  <c r="MH43"/>
  <c r="MS43"/>
  <c r="ND43"/>
  <c r="NO43"/>
  <c r="NZ43"/>
  <c r="AB44"/>
  <c r="AM44"/>
  <c r="AX44"/>
  <c r="BI44"/>
  <c r="BT44"/>
  <c r="CL44"/>
  <c r="CM44" s="1"/>
  <c r="EE44"/>
  <c r="EP44"/>
  <c r="FA44"/>
  <c r="FL44"/>
  <c r="GH44"/>
  <c r="HI44"/>
  <c r="HJ44" s="1"/>
  <c r="HZ44"/>
  <c r="KP44"/>
  <c r="KQ44" s="1"/>
  <c r="KR44" s="1"/>
  <c r="MH44"/>
  <c r="MS44"/>
  <c r="ND44"/>
  <c r="NO44"/>
  <c r="NZ44"/>
  <c r="AB45"/>
  <c r="AM45"/>
  <c r="AX45"/>
  <c r="BI45"/>
  <c r="BT45"/>
  <c r="CL45"/>
  <c r="CM45" s="1"/>
  <c r="DT45"/>
  <c r="EE45"/>
  <c r="EP45"/>
  <c r="FA45"/>
  <c r="FL45"/>
  <c r="GH45"/>
  <c r="GT45"/>
  <c r="HI45"/>
  <c r="HJ45" s="1"/>
  <c r="HZ45"/>
  <c r="KP45"/>
  <c r="KQ45" s="1"/>
  <c r="KR45" s="1"/>
  <c r="MH45"/>
  <c r="MS45"/>
  <c r="ND45"/>
  <c r="NO45"/>
  <c r="NZ45"/>
  <c r="AB46"/>
  <c r="AM46"/>
  <c r="AX46"/>
  <c r="BI46"/>
  <c r="BT46"/>
  <c r="CL46"/>
  <c r="CM46" s="1"/>
  <c r="EE46"/>
  <c r="EP46"/>
  <c r="FA46"/>
  <c r="FL46"/>
  <c r="GH46"/>
  <c r="HI46"/>
  <c r="HJ46" s="1"/>
  <c r="HZ46"/>
  <c r="KP46"/>
  <c r="KQ46" s="1"/>
  <c r="KR46" s="1"/>
  <c r="MH46"/>
  <c r="MS46"/>
  <c r="ND46"/>
  <c r="NO46"/>
  <c r="NZ46"/>
  <c r="AB47"/>
  <c r="AM47"/>
  <c r="AX47"/>
  <c r="BI47"/>
  <c r="BT47"/>
  <c r="CL47"/>
  <c r="CM47" s="1"/>
  <c r="EE47"/>
  <c r="EP47"/>
  <c r="FA47"/>
  <c r="FL47"/>
  <c r="GH47"/>
  <c r="HI47"/>
  <c r="HJ47" s="1"/>
  <c r="HZ47"/>
  <c r="KP47"/>
  <c r="KQ47" s="1"/>
  <c r="KR47" s="1"/>
  <c r="MH47"/>
  <c r="MS47"/>
  <c r="ND47"/>
  <c r="NO47"/>
  <c r="NZ47"/>
  <c r="AB48"/>
  <c r="AM48"/>
  <c r="AX48"/>
  <c r="BI48"/>
  <c r="BT48"/>
  <c r="CL48"/>
  <c r="CM48" s="1"/>
  <c r="FX48"/>
  <c r="FY48" s="1"/>
  <c r="FZ48" s="1"/>
  <c r="HI48"/>
  <c r="HJ48" s="1"/>
  <c r="HT48"/>
  <c r="HU48" s="1"/>
  <c r="HV48" s="1"/>
  <c r="LI48"/>
  <c r="LJ48" s="1"/>
  <c r="LK48" s="1"/>
  <c r="CF49"/>
  <c r="CG49" s="1"/>
  <c r="CH49" s="1"/>
  <c r="DN49"/>
  <c r="DO49" s="1"/>
  <c r="DP49" s="1"/>
  <c r="IB49"/>
  <c r="IC49" s="1"/>
  <c r="ID49" s="1"/>
  <c r="IM49"/>
  <c r="IN49" s="1"/>
  <c r="IO49" s="1"/>
  <c r="IX49"/>
  <c r="IY49" s="1"/>
  <c r="IZ49" s="1"/>
  <c r="JI49"/>
  <c r="JJ49" s="1"/>
  <c r="JK49" s="1"/>
  <c r="JT49"/>
  <c r="JU49" s="1"/>
  <c r="JV49" s="1"/>
  <c r="KE49"/>
  <c r="KF49" s="1"/>
  <c r="KG49" s="1"/>
  <c r="KP49"/>
  <c r="KQ49" s="1"/>
  <c r="KR49" s="1"/>
  <c r="LA49"/>
  <c r="LB49" s="1"/>
  <c r="LC49" s="1"/>
  <c r="LG49"/>
  <c r="LO49"/>
  <c r="GW48"/>
  <c r="LT48"/>
  <c r="HH48"/>
  <c r="DS49"/>
  <c r="DB49"/>
  <c r="LW98"/>
  <c r="OZ98" s="1"/>
  <c r="LH98"/>
  <c r="LI98"/>
  <c r="LJ98" s="1"/>
  <c r="LK98" s="1"/>
  <c r="AP92"/>
  <c r="CT92"/>
  <c r="CN92"/>
  <c r="IA92"/>
  <c r="IB92"/>
  <c r="IC92" s="1"/>
  <c r="ID92" s="1"/>
  <c r="MI42"/>
  <c r="MJ42" s="1"/>
  <c r="GW43"/>
  <c r="MI43"/>
  <c r="MJ43" s="1"/>
  <c r="GW44"/>
  <c r="MI44"/>
  <c r="MJ44" s="1"/>
  <c r="GW45"/>
  <c r="MI45"/>
  <c r="MJ45" s="1"/>
  <c r="DU46"/>
  <c r="DV46" s="1"/>
  <c r="GW46"/>
  <c r="MI46"/>
  <c r="MJ46" s="1"/>
  <c r="GW47"/>
  <c r="MI47"/>
  <c r="MJ47" s="1"/>
  <c r="LO48"/>
  <c r="CL49"/>
  <c r="CM49" s="1"/>
  <c r="CR89"/>
  <c r="CS89" s="1"/>
  <c r="CL89"/>
  <c r="CM89" s="1"/>
  <c r="AM89"/>
  <c r="GT89"/>
  <c r="DT89"/>
  <c r="CR90"/>
  <c r="CS90" s="1"/>
  <c r="CL90"/>
  <c r="CM90" s="1"/>
  <c r="AM90"/>
  <c r="GT90"/>
  <c r="DT90"/>
  <c r="CR91"/>
  <c r="CS91" s="1"/>
  <c r="CL91"/>
  <c r="CM91" s="1"/>
  <c r="AM91"/>
  <c r="GT91"/>
  <c r="DT91"/>
  <c r="DS92"/>
  <c r="DB92"/>
  <c r="DW94"/>
  <c r="MI48"/>
  <c r="MJ48" s="1"/>
  <c r="GW49"/>
  <c r="MI49"/>
  <c r="MJ49" s="1"/>
  <c r="AC98"/>
  <c r="AD98" s="1"/>
  <c r="CL98"/>
  <c r="CM98" s="1"/>
  <c r="DT98"/>
  <c r="EE98"/>
  <c r="EP98"/>
  <c r="FA98"/>
  <c r="FL98"/>
  <c r="GH98"/>
  <c r="GT98"/>
  <c r="HI98"/>
  <c r="HJ98" s="1"/>
  <c r="HZ98"/>
  <c r="KP98"/>
  <c r="KQ98" s="1"/>
  <c r="KR98" s="1"/>
  <c r="MH98"/>
  <c r="MS98"/>
  <c r="ND98"/>
  <c r="NO98"/>
  <c r="NZ98"/>
  <c r="GO89"/>
  <c r="LH89"/>
  <c r="GO90"/>
  <c r="LH90"/>
  <c r="GO91"/>
  <c r="LT91"/>
  <c r="LI91"/>
  <c r="LJ91" s="1"/>
  <c r="LK91" s="1"/>
  <c r="CL92"/>
  <c r="CM92" s="1"/>
  <c r="CR92"/>
  <c r="FX92"/>
  <c r="FY92" s="1"/>
  <c r="FZ92" s="1"/>
  <c r="HI92"/>
  <c r="HJ92" s="1"/>
  <c r="HT92"/>
  <c r="HU92" s="1"/>
  <c r="HV92" s="1"/>
  <c r="LI92"/>
  <c r="LJ92" s="1"/>
  <c r="LK92" s="1"/>
  <c r="CT89"/>
  <c r="CN89"/>
  <c r="CT90"/>
  <c r="CN90"/>
  <c r="CT91"/>
  <c r="CN91"/>
  <c r="LT92"/>
  <c r="HH92"/>
  <c r="LW93"/>
  <c r="LH93"/>
  <c r="LI93"/>
  <c r="LJ93" s="1"/>
  <c r="LK93" s="1"/>
  <c r="AP94"/>
  <c r="LW94"/>
  <c r="AP95"/>
  <c r="DU98"/>
  <c r="DV98" s="1"/>
  <c r="MI98"/>
  <c r="MJ98" s="1"/>
  <c r="GP89"/>
  <c r="GU89"/>
  <c r="GP90"/>
  <c r="GU90"/>
  <c r="GP91"/>
  <c r="GU91"/>
  <c r="LO92"/>
  <c r="LW92"/>
  <c r="HZ95"/>
  <c r="IA95"/>
  <c r="IB95" s="1"/>
  <c r="IC95" s="1"/>
  <c r="AP96"/>
  <c r="HI89"/>
  <c r="HJ89" s="1"/>
  <c r="HZ89"/>
  <c r="KP89"/>
  <c r="KQ89" s="1"/>
  <c r="KR89" s="1"/>
  <c r="HI90"/>
  <c r="HJ90" s="1"/>
  <c r="HZ90"/>
  <c r="KP90"/>
  <c r="KQ90" s="1"/>
  <c r="KR90" s="1"/>
  <c r="HT91"/>
  <c r="HU91" s="1"/>
  <c r="HV91" s="1"/>
  <c r="HZ91"/>
  <c r="AC93"/>
  <c r="AD93" s="1"/>
  <c r="CL93"/>
  <c r="CM93" s="1"/>
  <c r="DT93"/>
  <c r="EE93"/>
  <c r="EP93"/>
  <c r="FA93"/>
  <c r="FL93"/>
  <c r="GH93"/>
  <c r="GT93"/>
  <c r="GX93" s="1"/>
  <c r="HI93"/>
  <c r="HJ93" s="1"/>
  <c r="HZ93"/>
  <c r="KP93"/>
  <c r="KQ93" s="1"/>
  <c r="KR93" s="1"/>
  <c r="MH93"/>
  <c r="MS93"/>
  <c r="NE93"/>
  <c r="NF93" s="1"/>
  <c r="NG93" s="1"/>
  <c r="NP93"/>
  <c r="NQ93" s="1"/>
  <c r="NR93" s="1"/>
  <c r="OA93"/>
  <c r="OB93" s="1"/>
  <c r="OC93" s="1"/>
  <c r="AC94"/>
  <c r="AD94" s="1"/>
  <c r="AE94" s="1"/>
  <c r="AY94"/>
  <c r="AZ94" s="1"/>
  <c r="BA94" s="1"/>
  <c r="BJ94"/>
  <c r="BK94" s="1"/>
  <c r="BL94" s="1"/>
  <c r="BU94"/>
  <c r="BV94" s="1"/>
  <c r="BW94" s="1"/>
  <c r="EF94"/>
  <c r="EG94" s="1"/>
  <c r="EH94" s="1"/>
  <c r="EQ94"/>
  <c r="ER94" s="1"/>
  <c r="ES94" s="1"/>
  <c r="FB94"/>
  <c r="FC94" s="1"/>
  <c r="FD94" s="1"/>
  <c r="FM94"/>
  <c r="FN94" s="1"/>
  <c r="FO94" s="1"/>
  <c r="GI94"/>
  <c r="GJ94" s="1"/>
  <c r="GK94" s="1"/>
  <c r="LO94"/>
  <c r="MI94"/>
  <c r="MJ94" s="1"/>
  <c r="MK94" s="1"/>
  <c r="MT94"/>
  <c r="MU94" s="1"/>
  <c r="MV94" s="1"/>
  <c r="NE94"/>
  <c r="NF94" s="1"/>
  <c r="NG94" s="1"/>
  <c r="NP94"/>
  <c r="NQ94" s="1"/>
  <c r="NR94" s="1"/>
  <c r="OA94"/>
  <c r="OB94" s="1"/>
  <c r="OC94" s="1"/>
  <c r="AC95"/>
  <c r="AD95" s="1"/>
  <c r="AE95" s="1"/>
  <c r="AY95"/>
  <c r="AZ95" s="1"/>
  <c r="BA95" s="1"/>
  <c r="BJ95"/>
  <c r="BK95" s="1"/>
  <c r="BL95" s="1"/>
  <c r="BU95"/>
  <c r="BV95" s="1"/>
  <c r="BW95" s="1"/>
  <c r="CR94"/>
  <c r="CS94" s="1"/>
  <c r="CL94"/>
  <c r="CM94" s="1"/>
  <c r="AM94"/>
  <c r="GT94"/>
  <c r="DT94"/>
  <c r="CR95"/>
  <c r="CS95" s="1"/>
  <c r="CL95"/>
  <c r="CM95" s="1"/>
  <c r="AM95"/>
  <c r="CS96"/>
  <c r="LW96"/>
  <c r="LI96"/>
  <c r="LJ96" s="1"/>
  <c r="LK96" s="1"/>
  <c r="LH96"/>
  <c r="DU93"/>
  <c r="DV93" s="1"/>
  <c r="GO94"/>
  <c r="LH94"/>
  <c r="HI94"/>
  <c r="HJ94" s="1"/>
  <c r="HZ94"/>
  <c r="KP94"/>
  <c r="KQ94" s="1"/>
  <c r="KR94" s="1"/>
  <c r="DT95"/>
  <c r="EE95"/>
  <c r="EP95"/>
  <c r="FA95"/>
  <c r="FL95"/>
  <c r="GH95"/>
  <c r="GT95"/>
  <c r="HH95"/>
  <c r="HI95" s="1"/>
  <c r="HJ95" s="1"/>
  <c r="CE96"/>
  <c r="DB96"/>
  <c r="DM96"/>
  <c r="DS96"/>
  <c r="FW96"/>
  <c r="HH96"/>
  <c r="HS96"/>
  <c r="IL96"/>
  <c r="IW96"/>
  <c r="JH96"/>
  <c r="JS96"/>
  <c r="KD96"/>
  <c r="KO96"/>
  <c r="KZ96"/>
  <c r="LT96"/>
  <c r="MI96"/>
  <c r="MJ96" s="1"/>
  <c r="OW96"/>
  <c r="DU95"/>
  <c r="DV95" s="1"/>
  <c r="CF96"/>
  <c r="CG96" s="1"/>
  <c r="CH96" s="1"/>
  <c r="CL96"/>
  <c r="CM96" s="1"/>
  <c r="HI96"/>
  <c r="HJ96" s="1"/>
  <c r="HZ96"/>
  <c r="KP96"/>
  <c r="KQ96" s="1"/>
  <c r="KR96" s="1"/>
  <c r="AE30" l="1"/>
  <c r="CT24"/>
  <c r="DT6"/>
  <c r="LX93"/>
  <c r="LY93" s="1"/>
  <c r="GX90"/>
  <c r="LX90" s="1"/>
  <c r="LY90" s="1"/>
  <c r="DU43"/>
  <c r="DV43" s="1"/>
  <c r="GT46"/>
  <c r="DT46"/>
  <c r="GT44"/>
  <c r="DT44"/>
  <c r="LH41"/>
  <c r="GU42"/>
  <c r="DT36"/>
  <c r="GT42"/>
  <c r="GX42" s="1"/>
  <c r="LI30"/>
  <c r="LJ30" s="1"/>
  <c r="LK30" s="1"/>
  <c r="LI26"/>
  <c r="LJ26" s="1"/>
  <c r="LK26" s="1"/>
  <c r="DU47"/>
  <c r="DV47" s="1"/>
  <c r="GU47" s="1"/>
  <c r="GY47" s="1"/>
  <c r="DU44"/>
  <c r="DV44" s="1"/>
  <c r="GT47"/>
  <c r="DT47"/>
  <c r="GT43"/>
  <c r="GX43" s="1"/>
  <c r="DT43"/>
  <c r="GO36"/>
  <c r="GP42"/>
  <c r="GT36"/>
  <c r="GX36" s="1"/>
  <c r="LX36" s="1"/>
  <c r="DT42"/>
  <c r="GO42"/>
  <c r="MK36"/>
  <c r="MK35"/>
  <c r="LI28"/>
  <c r="LJ28" s="1"/>
  <c r="LK28" s="1"/>
  <c r="LI24"/>
  <c r="LJ24" s="1"/>
  <c r="LK24" s="1"/>
  <c r="CT22"/>
  <c r="CT20"/>
  <c r="CU20" s="1"/>
  <c r="LH18"/>
  <c r="CN18"/>
  <c r="CO18" s="1"/>
  <c r="CT16"/>
  <c r="LH14"/>
  <c r="GO13"/>
  <c r="GO12"/>
  <c r="DU4"/>
  <c r="DV4" s="1"/>
  <c r="CN24"/>
  <c r="CP24" s="1"/>
  <c r="GT7"/>
  <c r="AE28"/>
  <c r="AE26"/>
  <c r="GT10"/>
  <c r="GX10" s="1"/>
  <c r="LX10" s="1"/>
  <c r="LH20"/>
  <c r="DT13"/>
  <c r="LI4"/>
  <c r="LJ4" s="1"/>
  <c r="LK4" s="1"/>
  <c r="AE20"/>
  <c r="AE18"/>
  <c r="AE16"/>
  <c r="LP27"/>
  <c r="GO10"/>
  <c r="DT12"/>
  <c r="OU62"/>
  <c r="OU61"/>
  <c r="PC65"/>
  <c r="AE31"/>
  <c r="GO38"/>
  <c r="LI44"/>
  <c r="LJ44" s="1"/>
  <c r="LK44" s="1"/>
  <c r="GY42"/>
  <c r="GT38"/>
  <c r="CN28"/>
  <c r="DT97"/>
  <c r="GO2"/>
  <c r="LI2"/>
  <c r="LJ2" s="1"/>
  <c r="LK2" s="1"/>
  <c r="PE68"/>
  <c r="PE60"/>
  <c r="AE48"/>
  <c r="AE46"/>
  <c r="AE44"/>
  <c r="AE49"/>
  <c r="AE47"/>
  <c r="AE45"/>
  <c r="AE43"/>
  <c r="AE42"/>
  <c r="DT11"/>
  <c r="GX12"/>
  <c r="LX12" s="1"/>
  <c r="PC61"/>
  <c r="PE61" s="1"/>
  <c r="PN36"/>
  <c r="PN34"/>
  <c r="PN32"/>
  <c r="PN30"/>
  <c r="PN28"/>
  <c r="PN26"/>
  <c r="PN24"/>
  <c r="PN22"/>
  <c r="PN20"/>
  <c r="PN18"/>
  <c r="PN16"/>
  <c r="PN14"/>
  <c r="PN12"/>
  <c r="PN10"/>
  <c r="PN8"/>
  <c r="PN6"/>
  <c r="PN4"/>
  <c r="PN2"/>
  <c r="KR35"/>
  <c r="KR34"/>
  <c r="BW34"/>
  <c r="KR32"/>
  <c r="BW32"/>
  <c r="NG36"/>
  <c r="FO36"/>
  <c r="BA36"/>
  <c r="NG35"/>
  <c r="OX20"/>
  <c r="HV30"/>
  <c r="FZ30"/>
  <c r="LC29"/>
  <c r="KG29"/>
  <c r="JK29"/>
  <c r="IO29"/>
  <c r="DP29"/>
  <c r="KR27"/>
  <c r="JV27"/>
  <c r="IZ27"/>
  <c r="CH27"/>
  <c r="HV26"/>
  <c r="FZ26"/>
  <c r="KR25"/>
  <c r="JV25"/>
  <c r="IZ25"/>
  <c r="DP25"/>
  <c r="KR23"/>
  <c r="JV23"/>
  <c r="IZ23"/>
  <c r="CH23"/>
  <c r="KR22"/>
  <c r="KR21"/>
  <c r="KR20"/>
  <c r="KR19"/>
  <c r="KR18"/>
  <c r="KR17"/>
  <c r="KR16"/>
  <c r="KR15"/>
  <c r="KR14"/>
  <c r="KR13"/>
  <c r="KR11"/>
  <c r="KR9"/>
  <c r="KR7"/>
  <c r="KR5"/>
  <c r="BL13"/>
  <c r="OC12"/>
  <c r="NG12"/>
  <c r="GK12"/>
  <c r="FD12"/>
  <c r="EH12"/>
  <c r="BL12"/>
  <c r="OC11"/>
  <c r="NG11"/>
  <c r="GK11"/>
  <c r="FD11"/>
  <c r="EH11"/>
  <c r="BL11"/>
  <c r="OC10"/>
  <c r="NG10"/>
  <c r="GK10"/>
  <c r="FD10"/>
  <c r="EH10"/>
  <c r="BW10"/>
  <c r="BA10"/>
  <c r="AE10"/>
  <c r="NR9"/>
  <c r="MV9"/>
  <c r="FO9"/>
  <c r="ES9"/>
  <c r="BL9"/>
  <c r="OC8"/>
  <c r="NG8"/>
  <c r="GK8"/>
  <c r="FD8"/>
  <c r="EH8"/>
  <c r="BW8"/>
  <c r="BA8"/>
  <c r="AE8"/>
  <c r="NR7"/>
  <c r="MV7"/>
  <c r="FO7"/>
  <c r="ES7"/>
  <c r="BL7"/>
  <c r="OC6"/>
  <c r="NG6"/>
  <c r="GK6"/>
  <c r="FD6"/>
  <c r="EH6"/>
  <c r="BW6"/>
  <c r="BA6"/>
  <c r="AE6"/>
  <c r="NR5"/>
  <c r="MV5"/>
  <c r="FO5"/>
  <c r="ES5"/>
  <c r="BW5"/>
  <c r="KR3"/>
  <c r="KR2"/>
  <c r="BA5"/>
  <c r="NR4"/>
  <c r="FO4"/>
  <c r="EH4"/>
  <c r="BL4"/>
  <c r="NR3"/>
  <c r="EH3"/>
  <c r="BL3"/>
  <c r="NR2"/>
  <c r="FD2"/>
  <c r="EH2"/>
  <c r="BA2"/>
  <c r="FO97"/>
  <c r="BW97"/>
  <c r="AE97"/>
  <c r="OC4"/>
  <c r="GK4"/>
  <c r="NG3"/>
  <c r="FO3"/>
  <c r="ES3"/>
  <c r="AE3"/>
  <c r="NG2"/>
  <c r="BW2"/>
  <c r="AE2"/>
  <c r="NR97"/>
  <c r="MV97"/>
  <c r="GK97"/>
  <c r="ES97"/>
  <c r="BA97"/>
  <c r="AP32"/>
  <c r="NR31"/>
  <c r="FO31"/>
  <c r="BA31"/>
  <c r="MV30"/>
  <c r="IZ30"/>
  <c r="CH30"/>
  <c r="FD28"/>
  <c r="CT28"/>
  <c r="CV28" s="1"/>
  <c r="NR27"/>
  <c r="EH27"/>
  <c r="BA27"/>
  <c r="IZ26"/>
  <c r="DP26"/>
  <c r="CH26"/>
  <c r="HV25"/>
  <c r="FZ25"/>
  <c r="LC24"/>
  <c r="JK24"/>
  <c r="FD13"/>
  <c r="MV31"/>
  <c r="ES31"/>
  <c r="NR30"/>
  <c r="FO30"/>
  <c r="BA30"/>
  <c r="NG29"/>
  <c r="ES29"/>
  <c r="NG28"/>
  <c r="GK28"/>
  <c r="EH28"/>
  <c r="BL28"/>
  <c r="MV27"/>
  <c r="FD27"/>
  <c r="BW27"/>
  <c r="KG9"/>
  <c r="IO9"/>
  <c r="DP9"/>
  <c r="KG8"/>
  <c r="IO8"/>
  <c r="DP8"/>
  <c r="KG7"/>
  <c r="IO7"/>
  <c r="DP7"/>
  <c r="KG6"/>
  <c r="FZ6"/>
  <c r="DE5"/>
  <c r="KG4"/>
  <c r="IO4"/>
  <c r="DP4"/>
  <c r="LC30"/>
  <c r="JV28"/>
  <c r="CH28"/>
  <c r="HV27"/>
  <c r="FZ27"/>
  <c r="KG26"/>
  <c r="JV24"/>
  <c r="CH24"/>
  <c r="HV23"/>
  <c r="FZ23"/>
  <c r="GK13"/>
  <c r="FO13"/>
  <c r="KG30"/>
  <c r="KR28"/>
  <c r="DP28"/>
  <c r="LC26"/>
  <c r="KR24"/>
  <c r="DP24"/>
  <c r="JV11"/>
  <c r="JV9"/>
  <c r="JV7"/>
  <c r="LC5"/>
  <c r="DP5"/>
  <c r="IO30"/>
  <c r="BW13"/>
  <c r="PA61"/>
  <c r="PB61" s="1"/>
  <c r="PA68"/>
  <c r="PB68" s="1"/>
  <c r="OC36"/>
  <c r="ES36"/>
  <c r="BW36"/>
  <c r="OC35"/>
  <c r="KR36"/>
  <c r="BW35"/>
  <c r="KR33"/>
  <c r="BW33"/>
  <c r="KR31"/>
  <c r="BW31"/>
  <c r="NR36"/>
  <c r="MV36"/>
  <c r="GK36"/>
  <c r="FD36"/>
  <c r="EH36"/>
  <c r="BL36"/>
  <c r="AE36"/>
  <c r="NR35"/>
  <c r="MV35"/>
  <c r="KR29"/>
  <c r="JV29"/>
  <c r="IZ29"/>
  <c r="CH29"/>
  <c r="HV28"/>
  <c r="FZ28"/>
  <c r="LC27"/>
  <c r="JK27"/>
  <c r="IO27"/>
  <c r="DP27"/>
  <c r="LC25"/>
  <c r="KG25"/>
  <c r="JK25"/>
  <c r="IO25"/>
  <c r="CH25"/>
  <c r="HV24"/>
  <c r="FZ24"/>
  <c r="LC23"/>
  <c r="KG23"/>
  <c r="JK23"/>
  <c r="IO23"/>
  <c r="DP23"/>
  <c r="KR12"/>
  <c r="KR10"/>
  <c r="KR8"/>
  <c r="KR6"/>
  <c r="BA13"/>
  <c r="AE13"/>
  <c r="NR12"/>
  <c r="MV12"/>
  <c r="FO12"/>
  <c r="ES12"/>
  <c r="BW12"/>
  <c r="BA12"/>
  <c r="AE12"/>
  <c r="NR11"/>
  <c r="MV11"/>
  <c r="FO11"/>
  <c r="ES11"/>
  <c r="BW11"/>
  <c r="BA11"/>
  <c r="AE11"/>
  <c r="NR10"/>
  <c r="MV10"/>
  <c r="FO10"/>
  <c r="ES10"/>
  <c r="BL10"/>
  <c r="OC9"/>
  <c r="NG9"/>
  <c r="GK9"/>
  <c r="FD9"/>
  <c r="EH9"/>
  <c r="BW9"/>
  <c r="BA9"/>
  <c r="AE9"/>
  <c r="NR8"/>
  <c r="MV8"/>
  <c r="FO8"/>
  <c r="ES8"/>
  <c r="BL8"/>
  <c r="OC7"/>
  <c r="NG7"/>
  <c r="GK7"/>
  <c r="FD7"/>
  <c r="EH7"/>
  <c r="BW7"/>
  <c r="BA7"/>
  <c r="AE7"/>
  <c r="NR6"/>
  <c r="MV6"/>
  <c r="FO6"/>
  <c r="ES6"/>
  <c r="BL6"/>
  <c r="OC5"/>
  <c r="NG5"/>
  <c r="GK5"/>
  <c r="FD5"/>
  <c r="EH5"/>
  <c r="KR4"/>
  <c r="KR97"/>
  <c r="BL5"/>
  <c r="MV4"/>
  <c r="FD4"/>
  <c r="BW4"/>
  <c r="AE4"/>
  <c r="MV3"/>
  <c r="BW3"/>
  <c r="MV2"/>
  <c r="FO2"/>
  <c r="ES2"/>
  <c r="BL97"/>
  <c r="AE5"/>
  <c r="NG4"/>
  <c r="ES4"/>
  <c r="BA4"/>
  <c r="OC3"/>
  <c r="GK3"/>
  <c r="FD3"/>
  <c r="BA3"/>
  <c r="OC2"/>
  <c r="GK2"/>
  <c r="BL2"/>
  <c r="OC97"/>
  <c r="NG97"/>
  <c r="FD97"/>
  <c r="EH97"/>
  <c r="KR30"/>
  <c r="ES30"/>
  <c r="OC29"/>
  <c r="GK29"/>
  <c r="FO29"/>
  <c r="BL29"/>
  <c r="OC28"/>
  <c r="KG28"/>
  <c r="IO28"/>
  <c r="KR26"/>
  <c r="JV26"/>
  <c r="KG24"/>
  <c r="IO24"/>
  <c r="HK23"/>
  <c r="EH13"/>
  <c r="JV30"/>
  <c r="DP30"/>
  <c r="HV29"/>
  <c r="FZ29"/>
  <c r="LC28"/>
  <c r="JK28"/>
  <c r="HK27"/>
  <c r="DE6"/>
  <c r="JV5"/>
  <c r="HV5"/>
  <c r="LC4"/>
  <c r="JK4"/>
  <c r="CH4"/>
  <c r="JK9"/>
  <c r="CH9"/>
  <c r="LC8"/>
  <c r="JK8"/>
  <c r="CH8"/>
  <c r="LC7"/>
  <c r="JK7"/>
  <c r="CH7"/>
  <c r="LC6"/>
  <c r="JK6"/>
  <c r="HV6"/>
  <c r="IZ5"/>
  <c r="FZ5"/>
  <c r="JK30"/>
  <c r="HK29"/>
  <c r="IO26"/>
  <c r="JK13"/>
  <c r="IZ12"/>
  <c r="DE12"/>
  <c r="FZ11"/>
  <c r="IZ10"/>
  <c r="DE10"/>
  <c r="FZ9"/>
  <c r="IZ8"/>
  <c r="DE8"/>
  <c r="FZ7"/>
  <c r="IZ6"/>
  <c r="DP6"/>
  <c r="IO5"/>
  <c r="LC13"/>
  <c r="FZ13"/>
  <c r="DP13"/>
  <c r="FZ12"/>
  <c r="IZ11"/>
  <c r="DE11"/>
  <c r="FZ10"/>
  <c r="IZ9"/>
  <c r="DE9"/>
  <c r="FZ8"/>
  <c r="IZ7"/>
  <c r="DE7"/>
  <c r="KG5"/>
  <c r="CH5"/>
  <c r="JV12"/>
  <c r="JV10"/>
  <c r="JV8"/>
  <c r="JV6"/>
  <c r="ES13"/>
  <c r="BW30"/>
  <c r="JK26"/>
  <c r="IZ24"/>
  <c r="IZ28"/>
  <c r="PN97"/>
  <c r="GX95"/>
  <c r="DU12"/>
  <c r="DV12" s="1"/>
  <c r="DU10"/>
  <c r="DV10" s="1"/>
  <c r="CT26"/>
  <c r="LH11"/>
  <c r="LH9"/>
  <c r="LH6"/>
  <c r="AP29"/>
  <c r="AP28"/>
  <c r="GT13"/>
  <c r="GX13" s="1"/>
  <c r="LX13" s="1"/>
  <c r="LY13" s="1"/>
  <c r="OU66"/>
  <c r="PA60"/>
  <c r="PB60" s="1"/>
  <c r="PN35"/>
  <c r="PN33"/>
  <c r="PN31"/>
  <c r="PN29"/>
  <c r="PN27"/>
  <c r="PN25"/>
  <c r="PN23"/>
  <c r="PN21"/>
  <c r="PN19"/>
  <c r="PN17"/>
  <c r="PN15"/>
  <c r="PN13"/>
  <c r="PN11"/>
  <c r="PN9"/>
  <c r="PN7"/>
  <c r="PN5"/>
  <c r="PN3"/>
  <c r="PA51"/>
  <c r="PB51" s="1"/>
  <c r="PA55"/>
  <c r="PB55" s="1"/>
  <c r="PA59"/>
  <c r="PB59" s="1"/>
  <c r="PY9"/>
  <c r="QN9"/>
  <c r="PA52"/>
  <c r="PB52" s="1"/>
  <c r="PD66"/>
  <c r="PA54"/>
  <c r="PB54" s="1"/>
  <c r="PD68"/>
  <c r="PD60"/>
  <c r="QN97"/>
  <c r="PY67"/>
  <c r="QN67"/>
  <c r="PY65"/>
  <c r="QN65"/>
  <c r="PY63"/>
  <c r="QN63"/>
  <c r="PY61"/>
  <c r="QN61"/>
  <c r="PY59"/>
  <c r="QN59"/>
  <c r="PY56"/>
  <c r="QN56"/>
  <c r="PY52"/>
  <c r="QN52"/>
  <c r="PY49"/>
  <c r="QN49"/>
  <c r="PY45"/>
  <c r="QN45"/>
  <c r="PY41"/>
  <c r="QN41"/>
  <c r="PY36"/>
  <c r="QN36"/>
  <c r="PY32"/>
  <c r="QN32"/>
  <c r="PY28"/>
  <c r="QN28"/>
  <c r="PY24"/>
  <c r="QN24"/>
  <c r="PY20"/>
  <c r="QN20"/>
  <c r="PY16"/>
  <c r="QN16"/>
  <c r="PY12"/>
  <c r="QN12"/>
  <c r="PY8"/>
  <c r="QN8"/>
  <c r="PY4"/>
  <c r="QN4"/>
  <c r="PY57"/>
  <c r="QN57"/>
  <c r="PY53"/>
  <c r="QN53"/>
  <c r="PY98"/>
  <c r="QN98"/>
  <c r="PY46"/>
  <c r="QN46"/>
  <c r="PY42"/>
  <c r="QN42"/>
  <c r="PY38"/>
  <c r="QN38"/>
  <c r="PY33"/>
  <c r="QN33"/>
  <c r="PY29"/>
  <c r="QN29"/>
  <c r="PY25"/>
  <c r="QN25"/>
  <c r="PY21"/>
  <c r="QN21"/>
  <c r="PY17"/>
  <c r="QN17"/>
  <c r="PY13"/>
  <c r="QN13"/>
  <c r="PY7"/>
  <c r="QN7"/>
  <c r="PY3"/>
  <c r="QN3"/>
  <c r="JU40"/>
  <c r="JU39"/>
  <c r="PA57"/>
  <c r="PB57" s="1"/>
  <c r="PA56"/>
  <c r="PB56" s="1"/>
  <c r="PA50"/>
  <c r="PB50" s="1"/>
  <c r="PA65"/>
  <c r="PB65" s="1"/>
  <c r="PA66"/>
  <c r="PB66" s="1"/>
  <c r="PA63"/>
  <c r="PB63" s="1"/>
  <c r="PA62"/>
  <c r="PB62" s="1"/>
  <c r="PA64"/>
  <c r="PB64" s="1"/>
  <c r="PY68"/>
  <c r="QN68"/>
  <c r="PY66"/>
  <c r="QN66"/>
  <c r="PY64"/>
  <c r="QN64"/>
  <c r="PY62"/>
  <c r="QN62"/>
  <c r="PY60"/>
  <c r="QN60"/>
  <c r="PY58"/>
  <c r="QN58"/>
  <c r="PY54"/>
  <c r="QN54"/>
  <c r="PY50"/>
  <c r="QN50"/>
  <c r="PY47"/>
  <c r="QN47"/>
  <c r="PY43"/>
  <c r="QN43"/>
  <c r="PY39"/>
  <c r="QN39"/>
  <c r="PY34"/>
  <c r="QN34"/>
  <c r="PY30"/>
  <c r="QN30"/>
  <c r="PY26"/>
  <c r="QN26"/>
  <c r="PY22"/>
  <c r="QN22"/>
  <c r="PY18"/>
  <c r="QN18"/>
  <c r="PY14"/>
  <c r="QN14"/>
  <c r="PY10"/>
  <c r="QN10"/>
  <c r="PY6"/>
  <c r="QN6"/>
  <c r="PY2"/>
  <c r="QN2"/>
  <c r="PY55"/>
  <c r="QN55"/>
  <c r="PY51"/>
  <c r="QN51"/>
  <c r="PY48"/>
  <c r="QN48"/>
  <c r="PY44"/>
  <c r="QN44"/>
  <c r="PY40"/>
  <c r="QN40"/>
  <c r="PY35"/>
  <c r="QN35"/>
  <c r="PY31"/>
  <c r="QN31"/>
  <c r="PY27"/>
  <c r="QN27"/>
  <c r="PY23"/>
  <c r="QN23"/>
  <c r="PY19"/>
  <c r="QN19"/>
  <c r="PY15"/>
  <c r="QN15"/>
  <c r="PY11"/>
  <c r="QN11"/>
  <c r="PY5"/>
  <c r="QN5"/>
  <c r="PY97"/>
  <c r="PC54"/>
  <c r="PE54" s="1"/>
  <c r="GX98"/>
  <c r="LX98" s="1"/>
  <c r="DU45"/>
  <c r="DV45" s="1"/>
  <c r="GU45" s="1"/>
  <c r="GY45" s="1"/>
  <c r="LH38"/>
  <c r="PA39"/>
  <c r="PB39" s="1"/>
  <c r="DT38"/>
  <c r="DU22"/>
  <c r="DV22" s="1"/>
  <c r="DU21"/>
  <c r="DV21" s="1"/>
  <c r="DW21" s="1"/>
  <c r="DU20"/>
  <c r="DV20" s="1"/>
  <c r="DU19"/>
  <c r="DV19" s="1"/>
  <c r="DW19" s="1"/>
  <c r="DU18"/>
  <c r="DV18" s="1"/>
  <c r="DU17"/>
  <c r="DV17" s="1"/>
  <c r="DW17" s="1"/>
  <c r="DU16"/>
  <c r="DV16" s="1"/>
  <c r="DU15"/>
  <c r="DV15" s="1"/>
  <c r="DW15" s="1"/>
  <c r="DU14"/>
  <c r="DV14" s="1"/>
  <c r="IB25"/>
  <c r="IC25" s="1"/>
  <c r="ID25" s="1"/>
  <c r="GT22"/>
  <c r="GX22" s="1"/>
  <c r="LX22" s="1"/>
  <c r="DT22"/>
  <c r="GT21"/>
  <c r="GX21" s="1"/>
  <c r="LX21" s="1"/>
  <c r="DT21"/>
  <c r="GT19"/>
  <c r="DT19"/>
  <c r="GT17"/>
  <c r="GX17" s="1"/>
  <c r="LX17" s="1"/>
  <c r="LY17" s="1"/>
  <c r="DT17"/>
  <c r="GT15"/>
  <c r="GX15" s="1"/>
  <c r="LX15" s="1"/>
  <c r="LY15" s="1"/>
  <c r="DT15"/>
  <c r="GP13"/>
  <c r="GO5"/>
  <c r="GO9"/>
  <c r="GO7"/>
  <c r="GO4"/>
  <c r="GT9"/>
  <c r="GX9" s="1"/>
  <c r="LX9" s="1"/>
  <c r="LY9" s="1"/>
  <c r="PC63"/>
  <c r="PD63" s="1"/>
  <c r="OU60"/>
  <c r="PE66"/>
  <c r="PC67"/>
  <c r="OU51"/>
  <c r="PC64"/>
  <c r="CN30"/>
  <c r="GT20"/>
  <c r="GX20" s="1"/>
  <c r="LX20" s="1"/>
  <c r="LY20" s="1"/>
  <c r="DT20"/>
  <c r="GT18"/>
  <c r="GX18" s="1"/>
  <c r="LX18" s="1"/>
  <c r="DT18"/>
  <c r="GT16"/>
  <c r="GX16" s="1"/>
  <c r="LX16" s="1"/>
  <c r="DT16"/>
  <c r="GT14"/>
  <c r="GX14" s="1"/>
  <c r="LX14" s="1"/>
  <c r="DT14"/>
  <c r="LY41"/>
  <c r="GU13"/>
  <c r="DU11"/>
  <c r="DV11" s="1"/>
  <c r="GU11" s="1"/>
  <c r="DU5"/>
  <c r="DV5" s="1"/>
  <c r="GU5" s="1"/>
  <c r="DT3"/>
  <c r="DU3"/>
  <c r="DV3" s="1"/>
  <c r="DW3" s="1"/>
  <c r="LH10"/>
  <c r="LH5"/>
  <c r="GO3"/>
  <c r="OU64"/>
  <c r="OU68"/>
  <c r="PC62"/>
  <c r="OT57"/>
  <c r="OU57"/>
  <c r="PC58"/>
  <c r="PE58" s="1"/>
  <c r="OT59"/>
  <c r="OU59"/>
  <c r="OT53"/>
  <c r="OU53"/>
  <c r="OU67"/>
  <c r="PC50"/>
  <c r="OT63"/>
  <c r="OU63"/>
  <c r="OT65"/>
  <c r="OU65"/>
  <c r="GX8"/>
  <c r="LX8" s="1"/>
  <c r="PC52"/>
  <c r="PC56"/>
  <c r="PC53"/>
  <c r="PC57"/>
  <c r="OS98"/>
  <c r="OX98"/>
  <c r="OS49"/>
  <c r="OX49"/>
  <c r="OS48"/>
  <c r="OX48"/>
  <c r="OS46"/>
  <c r="OX46"/>
  <c r="OS44"/>
  <c r="OX44"/>
  <c r="OS42"/>
  <c r="OX42"/>
  <c r="OS39"/>
  <c r="OX39"/>
  <c r="OS33"/>
  <c r="OX33"/>
  <c r="OS31"/>
  <c r="OX31"/>
  <c r="OS29"/>
  <c r="OX29"/>
  <c r="OS27"/>
  <c r="OX27"/>
  <c r="OS25"/>
  <c r="OX25"/>
  <c r="OS23"/>
  <c r="OX23"/>
  <c r="OZ30"/>
  <c r="OZ28"/>
  <c r="OZ26"/>
  <c r="OZ24"/>
  <c r="OS22"/>
  <c r="OX22"/>
  <c r="OS21"/>
  <c r="OX21"/>
  <c r="OS19"/>
  <c r="OX19"/>
  <c r="OS18"/>
  <c r="OX18"/>
  <c r="OS17"/>
  <c r="OX17"/>
  <c r="OS16"/>
  <c r="OX16"/>
  <c r="OS15"/>
  <c r="OX15"/>
  <c r="OS14"/>
  <c r="OX14"/>
  <c r="OS13"/>
  <c r="OX13"/>
  <c r="OZ32"/>
  <c r="OS12"/>
  <c r="OX12"/>
  <c r="OS11"/>
  <c r="OX11"/>
  <c r="OS9"/>
  <c r="OX9"/>
  <c r="OS7"/>
  <c r="OX7"/>
  <c r="OS5"/>
  <c r="OX5"/>
  <c r="OZ22"/>
  <c r="OZ20"/>
  <c r="OS2"/>
  <c r="OX2"/>
  <c r="OZ19"/>
  <c r="OZ17"/>
  <c r="OZ15"/>
  <c r="OZ7"/>
  <c r="OT50"/>
  <c r="OU50"/>
  <c r="OT54"/>
  <c r="OU54"/>
  <c r="OT58"/>
  <c r="OU58"/>
  <c r="OS41"/>
  <c r="OX41"/>
  <c r="OS40"/>
  <c r="OX40"/>
  <c r="OS38"/>
  <c r="OX38"/>
  <c r="OS36"/>
  <c r="OX36"/>
  <c r="OS35"/>
  <c r="OX35"/>
  <c r="CT30"/>
  <c r="CV30" s="1"/>
  <c r="OS20"/>
  <c r="OT20" s="1"/>
  <c r="PA8"/>
  <c r="PB8" s="1"/>
  <c r="PA12"/>
  <c r="PB12" s="1"/>
  <c r="PA40"/>
  <c r="OS47"/>
  <c r="OX47"/>
  <c r="OS45"/>
  <c r="OX45"/>
  <c r="OS43"/>
  <c r="OX43"/>
  <c r="OS34"/>
  <c r="OX34"/>
  <c r="OS32"/>
  <c r="OX32"/>
  <c r="OS30"/>
  <c r="OX30"/>
  <c r="OS28"/>
  <c r="OX28"/>
  <c r="OS26"/>
  <c r="OX26"/>
  <c r="OS24"/>
  <c r="OX24"/>
  <c r="OZ36"/>
  <c r="OZ34"/>
  <c r="OS10"/>
  <c r="OX10"/>
  <c r="OS8"/>
  <c r="OX8"/>
  <c r="OS6"/>
  <c r="OX6"/>
  <c r="OS97"/>
  <c r="OS4"/>
  <c r="OX4"/>
  <c r="OS3"/>
  <c r="OX3"/>
  <c r="OZ11"/>
  <c r="OZ9"/>
  <c r="OZ13"/>
  <c r="OZ5"/>
  <c r="OT52"/>
  <c r="OU52"/>
  <c r="OT56"/>
  <c r="OU56"/>
  <c r="PC51"/>
  <c r="PC55"/>
  <c r="PC59"/>
  <c r="PD61"/>
  <c r="PE65"/>
  <c r="PD65"/>
  <c r="LP23"/>
  <c r="LQ23" s="1"/>
  <c r="GX11"/>
  <c r="LX11" s="1"/>
  <c r="LY11" s="1"/>
  <c r="GX7"/>
  <c r="LX7" s="1"/>
  <c r="GX6"/>
  <c r="LX6" s="1"/>
  <c r="PA6" s="1"/>
  <c r="PB6" s="1"/>
  <c r="GX5"/>
  <c r="LX5" s="1"/>
  <c r="GO11"/>
  <c r="LU91"/>
  <c r="GX47"/>
  <c r="LP29"/>
  <c r="LR29" s="1"/>
  <c r="LU27"/>
  <c r="LP25"/>
  <c r="LR25" s="1"/>
  <c r="LU23"/>
  <c r="LP49"/>
  <c r="LQ49" s="1"/>
  <c r="LU29"/>
  <c r="LR27"/>
  <c r="LU25"/>
  <c r="GX19"/>
  <c r="LX19" s="1"/>
  <c r="PA19" s="1"/>
  <c r="PB19" s="1"/>
  <c r="GX46"/>
  <c r="GX44"/>
  <c r="HA42"/>
  <c r="GZ42"/>
  <c r="LU96"/>
  <c r="HK96"/>
  <c r="LP96"/>
  <c r="LU94"/>
  <c r="HK94"/>
  <c r="LP94"/>
  <c r="IA93"/>
  <c r="IB93"/>
  <c r="IC93" s="1"/>
  <c r="ID93" s="1"/>
  <c r="IB91"/>
  <c r="IC91" s="1"/>
  <c r="ID91" s="1"/>
  <c r="IA91"/>
  <c r="LU90"/>
  <c r="HK90"/>
  <c r="LP90"/>
  <c r="IB89"/>
  <c r="IC89" s="1"/>
  <c r="ID89" s="1"/>
  <c r="IA89"/>
  <c r="GR91"/>
  <c r="GQ91"/>
  <c r="GR89"/>
  <c r="GQ89"/>
  <c r="GU98"/>
  <c r="DW98"/>
  <c r="GP98"/>
  <c r="CP91"/>
  <c r="CO91"/>
  <c r="CP90"/>
  <c r="CO90"/>
  <c r="CP89"/>
  <c r="CO89"/>
  <c r="LP92"/>
  <c r="HK92"/>
  <c r="LU92"/>
  <c r="CS92"/>
  <c r="LP98"/>
  <c r="LU98"/>
  <c r="HK98"/>
  <c r="CT98"/>
  <c r="CN98"/>
  <c r="AE98"/>
  <c r="MK49"/>
  <c r="MK48"/>
  <c r="MK47"/>
  <c r="DW47"/>
  <c r="LW46"/>
  <c r="MK45"/>
  <c r="DW45"/>
  <c r="LW44"/>
  <c r="OZ44" s="1"/>
  <c r="MK43"/>
  <c r="GU43"/>
  <c r="GY43" s="1"/>
  <c r="DW43"/>
  <c r="GP43"/>
  <c r="CO92"/>
  <c r="CP92"/>
  <c r="LW48"/>
  <c r="OZ48" s="1"/>
  <c r="LP48"/>
  <c r="HK48"/>
  <c r="LU48"/>
  <c r="LP47"/>
  <c r="LU47"/>
  <c r="HK47"/>
  <c r="IA46"/>
  <c r="IB46"/>
  <c r="IC46" s="1"/>
  <c r="ID46" s="1"/>
  <c r="LP45"/>
  <c r="LU45"/>
  <c r="HK45"/>
  <c r="IA44"/>
  <c r="IB44"/>
  <c r="IC44" s="1"/>
  <c r="ID44" s="1"/>
  <c r="LP43"/>
  <c r="LU43"/>
  <c r="HK43"/>
  <c r="IA42"/>
  <c r="IB42"/>
  <c r="IC42" s="1"/>
  <c r="ID42" s="1"/>
  <c r="LU41"/>
  <c r="LZ41" s="1"/>
  <c r="HK41"/>
  <c r="LP41"/>
  <c r="JV40"/>
  <c r="LU38"/>
  <c r="HK38"/>
  <c r="LP38"/>
  <c r="IB36"/>
  <c r="IC36" s="1"/>
  <c r="ID36" s="1"/>
  <c r="IA36"/>
  <c r="LU35"/>
  <c r="HK35"/>
  <c r="LP35"/>
  <c r="GO48"/>
  <c r="DU48"/>
  <c r="DV48" s="1"/>
  <c r="GT48"/>
  <c r="GX48" s="1"/>
  <c r="DT48"/>
  <c r="LU34"/>
  <c r="HK34"/>
  <c r="LP34"/>
  <c r="LU33"/>
  <c r="HK33"/>
  <c r="LP33"/>
  <c r="LU32"/>
  <c r="HK32"/>
  <c r="LP32"/>
  <c r="LU31"/>
  <c r="HK31"/>
  <c r="LP31"/>
  <c r="LY39"/>
  <c r="LH39"/>
  <c r="LI39"/>
  <c r="GT35"/>
  <c r="GX35" s="1"/>
  <c r="LX35" s="1"/>
  <c r="PA35" s="1"/>
  <c r="PB35" s="1"/>
  <c r="GO35"/>
  <c r="DT35"/>
  <c r="DU35"/>
  <c r="DV35" s="1"/>
  <c r="MK30"/>
  <c r="MK28"/>
  <c r="MK26"/>
  <c r="MK24"/>
  <c r="CO48"/>
  <c r="CP48"/>
  <c r="CO46"/>
  <c r="CP46"/>
  <c r="CO44"/>
  <c r="CP44"/>
  <c r="LW42"/>
  <c r="OZ42" s="1"/>
  <c r="CS29"/>
  <c r="CS27"/>
  <c r="CS25"/>
  <c r="MK22"/>
  <c r="MK21"/>
  <c r="MK20"/>
  <c r="MK19"/>
  <c r="MK18"/>
  <c r="MK17"/>
  <c r="MK16"/>
  <c r="MK15"/>
  <c r="MK14"/>
  <c r="MK13"/>
  <c r="GO29"/>
  <c r="DU29"/>
  <c r="DV29" s="1"/>
  <c r="GT29"/>
  <c r="GX29" s="1"/>
  <c r="LX29" s="1"/>
  <c r="PA29" s="1"/>
  <c r="PB29" s="1"/>
  <c r="DT29"/>
  <c r="GO27"/>
  <c r="DU27"/>
  <c r="DV27" s="1"/>
  <c r="GT27"/>
  <c r="GX27" s="1"/>
  <c r="LX27" s="1"/>
  <c r="PA27" s="1"/>
  <c r="PB27" s="1"/>
  <c r="DT27"/>
  <c r="GO25"/>
  <c r="DU25"/>
  <c r="DV25" s="1"/>
  <c r="GT25"/>
  <c r="GX25" s="1"/>
  <c r="LX25" s="1"/>
  <c r="PA25" s="1"/>
  <c r="PB25" s="1"/>
  <c r="DT25"/>
  <c r="GO23"/>
  <c r="DU23"/>
  <c r="DV23" s="1"/>
  <c r="GT23"/>
  <c r="GX23" s="1"/>
  <c r="LX23" s="1"/>
  <c r="PA23" s="1"/>
  <c r="PB23" s="1"/>
  <c r="DT23"/>
  <c r="LP30"/>
  <c r="HK30"/>
  <c r="LU30"/>
  <c r="CS30"/>
  <c r="LH29"/>
  <c r="LI29"/>
  <c r="LJ29" s="1"/>
  <c r="LK29" s="1"/>
  <c r="LP26"/>
  <c r="HK26"/>
  <c r="LU26"/>
  <c r="CS26"/>
  <c r="LH25"/>
  <c r="LI25"/>
  <c r="LJ25" s="1"/>
  <c r="LK25" s="1"/>
  <c r="IA22"/>
  <c r="IB22"/>
  <c r="IC22" s="1"/>
  <c r="ID22" s="1"/>
  <c r="IA21"/>
  <c r="IB21"/>
  <c r="IC21" s="1"/>
  <c r="ID21" s="1"/>
  <c r="IA20"/>
  <c r="IB20"/>
  <c r="IC20" s="1"/>
  <c r="ID20" s="1"/>
  <c r="IA19"/>
  <c r="IB19"/>
  <c r="IC19" s="1"/>
  <c r="ID19" s="1"/>
  <c r="IA18"/>
  <c r="IB18"/>
  <c r="IC18" s="1"/>
  <c r="ID18" s="1"/>
  <c r="IA17"/>
  <c r="IB17"/>
  <c r="IC17" s="1"/>
  <c r="ID17" s="1"/>
  <c r="IA16"/>
  <c r="IB16"/>
  <c r="IC16" s="1"/>
  <c r="ID16" s="1"/>
  <c r="IA15"/>
  <c r="IB15"/>
  <c r="IC15" s="1"/>
  <c r="ID15" s="1"/>
  <c r="IA14"/>
  <c r="IB14"/>
  <c r="IC14" s="1"/>
  <c r="ID14" s="1"/>
  <c r="IB13"/>
  <c r="IC13" s="1"/>
  <c r="ID13" s="1"/>
  <c r="IA13"/>
  <c r="LU12"/>
  <c r="HK12"/>
  <c r="LP12"/>
  <c r="IB11"/>
  <c r="IC11" s="1"/>
  <c r="ID11" s="1"/>
  <c r="IA11"/>
  <c r="LU10"/>
  <c r="HK10"/>
  <c r="LP10"/>
  <c r="IB9"/>
  <c r="IC9" s="1"/>
  <c r="ID9" s="1"/>
  <c r="IA9"/>
  <c r="LU8"/>
  <c r="HK8"/>
  <c r="LP8"/>
  <c r="IB7"/>
  <c r="IC7" s="1"/>
  <c r="ID7" s="1"/>
  <c r="IA7"/>
  <c r="LU6"/>
  <c r="HK6"/>
  <c r="LP6"/>
  <c r="IB5"/>
  <c r="IC5" s="1"/>
  <c r="ID5" s="1"/>
  <c r="IA5"/>
  <c r="GP12"/>
  <c r="GU12"/>
  <c r="DW12"/>
  <c r="DW11"/>
  <c r="GP9"/>
  <c r="GU9"/>
  <c r="DW9"/>
  <c r="GP8"/>
  <c r="GU8"/>
  <c r="DW8"/>
  <c r="GP7"/>
  <c r="GU7"/>
  <c r="DW7"/>
  <c r="GP6"/>
  <c r="GU6"/>
  <c r="DW6"/>
  <c r="IB4"/>
  <c r="IC4" s="1"/>
  <c r="ID4" s="1"/>
  <c r="IA4"/>
  <c r="LU3"/>
  <c r="HK3"/>
  <c r="LP3"/>
  <c r="IB2"/>
  <c r="IC2" s="1"/>
  <c r="ID2" s="1"/>
  <c r="IA2"/>
  <c r="LU97"/>
  <c r="HK97"/>
  <c r="LP97"/>
  <c r="CT3"/>
  <c r="CN3"/>
  <c r="AP3"/>
  <c r="GP2"/>
  <c r="DW2"/>
  <c r="GU2"/>
  <c r="CT2"/>
  <c r="CN2"/>
  <c r="AP2"/>
  <c r="GP97"/>
  <c r="DW97"/>
  <c r="GU97"/>
  <c r="CU26"/>
  <c r="CV26"/>
  <c r="CO22"/>
  <c r="CP22"/>
  <c r="CV20"/>
  <c r="CP18"/>
  <c r="CU16"/>
  <c r="CV16"/>
  <c r="CO14"/>
  <c r="CP14"/>
  <c r="LW4"/>
  <c r="OZ4" s="1"/>
  <c r="GP4"/>
  <c r="GU4"/>
  <c r="DW4"/>
  <c r="CT4"/>
  <c r="CN4"/>
  <c r="AP4"/>
  <c r="LW3"/>
  <c r="LW2"/>
  <c r="OZ2" s="1"/>
  <c r="LW97"/>
  <c r="CT97"/>
  <c r="CN97"/>
  <c r="AP97"/>
  <c r="CU30"/>
  <c r="CU28"/>
  <c r="CU24"/>
  <c r="CV24"/>
  <c r="CO21"/>
  <c r="CP21"/>
  <c r="CU19"/>
  <c r="CV19"/>
  <c r="CO17"/>
  <c r="CP17"/>
  <c r="CU15"/>
  <c r="CV15"/>
  <c r="CN96"/>
  <c r="CT95"/>
  <c r="CN94"/>
  <c r="CN49"/>
  <c r="CN34"/>
  <c r="CT32"/>
  <c r="GU38"/>
  <c r="GP38"/>
  <c r="CN38"/>
  <c r="CT36"/>
  <c r="CN35"/>
  <c r="CT33"/>
  <c r="CN31"/>
  <c r="CN27"/>
  <c r="CN29"/>
  <c r="CN25"/>
  <c r="GX2"/>
  <c r="GX97"/>
  <c r="IB96"/>
  <c r="IC96" s="1"/>
  <c r="ID96" s="1"/>
  <c r="IA96"/>
  <c r="GU95"/>
  <c r="DW95"/>
  <c r="GP95"/>
  <c r="OX96"/>
  <c r="OS96"/>
  <c r="MK96"/>
  <c r="GT96"/>
  <c r="GX96" s="1"/>
  <c r="LX96" s="1"/>
  <c r="DT96"/>
  <c r="GO96"/>
  <c r="DU96"/>
  <c r="DV96" s="1"/>
  <c r="IB94"/>
  <c r="IC94" s="1"/>
  <c r="ID94" s="1"/>
  <c r="IA94"/>
  <c r="GU93"/>
  <c r="DW93"/>
  <c r="GP93"/>
  <c r="OZ96"/>
  <c r="LP93"/>
  <c r="LU93"/>
  <c r="HK93"/>
  <c r="CT93"/>
  <c r="CN93"/>
  <c r="AE93"/>
  <c r="IB90"/>
  <c r="IC90" s="1"/>
  <c r="ID90" s="1"/>
  <c r="IA90"/>
  <c r="LU89"/>
  <c r="HK89"/>
  <c r="LP89"/>
  <c r="GR90"/>
  <c r="GQ90"/>
  <c r="MK98"/>
  <c r="CV91"/>
  <c r="GY91"/>
  <c r="CU91"/>
  <c r="CV90"/>
  <c r="GY90"/>
  <c r="CU90"/>
  <c r="CV89"/>
  <c r="GY89"/>
  <c r="CU89"/>
  <c r="IA98"/>
  <c r="IB98"/>
  <c r="IC98" s="1"/>
  <c r="ID98" s="1"/>
  <c r="LW49"/>
  <c r="GO92"/>
  <c r="DU92"/>
  <c r="DV92" s="1"/>
  <c r="GT92"/>
  <c r="GX92" s="1"/>
  <c r="LX92" s="1"/>
  <c r="LY92" s="1"/>
  <c r="DT92"/>
  <c r="LW47"/>
  <c r="MK46"/>
  <c r="GU46"/>
  <c r="GY46" s="1"/>
  <c r="DW46"/>
  <c r="GP46"/>
  <c r="LW45"/>
  <c r="MK44"/>
  <c r="GU44"/>
  <c r="GY44" s="1"/>
  <c r="DW44"/>
  <c r="GP44"/>
  <c r="LW43"/>
  <c r="MK42"/>
  <c r="CU92"/>
  <c r="CV92"/>
  <c r="GO49"/>
  <c r="DU49"/>
  <c r="DV49" s="1"/>
  <c r="GT49"/>
  <c r="GX49" s="1"/>
  <c r="DT49"/>
  <c r="LH49"/>
  <c r="LI49"/>
  <c r="LJ49" s="1"/>
  <c r="LK49" s="1"/>
  <c r="IA47"/>
  <c r="IB47"/>
  <c r="IC47" s="1"/>
  <c r="ID47" s="1"/>
  <c r="LP46"/>
  <c r="LU46"/>
  <c r="HK46"/>
  <c r="IA45"/>
  <c r="IB45"/>
  <c r="IC45" s="1"/>
  <c r="ID45" s="1"/>
  <c r="LP44"/>
  <c r="LU44"/>
  <c r="HK44"/>
  <c r="IA43"/>
  <c r="IB43"/>
  <c r="IC43" s="1"/>
  <c r="ID43" s="1"/>
  <c r="LP42"/>
  <c r="LU42"/>
  <c r="HK42"/>
  <c r="IB41"/>
  <c r="IC41" s="1"/>
  <c r="ID41" s="1"/>
  <c r="IA41"/>
  <c r="MK39"/>
  <c r="IB38"/>
  <c r="IC38" s="1"/>
  <c r="ID38" s="1"/>
  <c r="IA38"/>
  <c r="LU36"/>
  <c r="HK36"/>
  <c r="LP36"/>
  <c r="IB35"/>
  <c r="IC35" s="1"/>
  <c r="ID35" s="1"/>
  <c r="IA35"/>
  <c r="IB34"/>
  <c r="IC34" s="1"/>
  <c r="ID34" s="1"/>
  <c r="IA34"/>
  <c r="IB33"/>
  <c r="IC33" s="1"/>
  <c r="ID33" s="1"/>
  <c r="IA33"/>
  <c r="IB32"/>
  <c r="IC32" s="1"/>
  <c r="ID32" s="1"/>
  <c r="IA32"/>
  <c r="IB31"/>
  <c r="IC31" s="1"/>
  <c r="ID31" s="1"/>
  <c r="IA31"/>
  <c r="CO47"/>
  <c r="CP47"/>
  <c r="CO45"/>
  <c r="CP45"/>
  <c r="CO43"/>
  <c r="CP43"/>
  <c r="GQ42"/>
  <c r="GR42"/>
  <c r="MK34"/>
  <c r="GT34"/>
  <c r="GX34" s="1"/>
  <c r="LX34" s="1"/>
  <c r="DT34"/>
  <c r="GO34"/>
  <c r="DU34"/>
  <c r="DV34" s="1"/>
  <c r="MK33"/>
  <c r="GT33"/>
  <c r="GX33" s="1"/>
  <c r="LX33" s="1"/>
  <c r="PA33" s="1"/>
  <c r="PB33" s="1"/>
  <c r="DT33"/>
  <c r="GO33"/>
  <c r="DU33"/>
  <c r="DV33" s="1"/>
  <c r="MK32"/>
  <c r="GT32"/>
  <c r="GX32" s="1"/>
  <c r="LX32" s="1"/>
  <c r="DT32"/>
  <c r="GO32"/>
  <c r="DU32"/>
  <c r="DV32" s="1"/>
  <c r="MK31"/>
  <c r="GT31"/>
  <c r="GX31" s="1"/>
  <c r="LX31" s="1"/>
  <c r="PA31" s="1"/>
  <c r="PB31" s="1"/>
  <c r="DT31"/>
  <c r="GO31"/>
  <c r="DU31"/>
  <c r="DV31" s="1"/>
  <c r="MK29"/>
  <c r="MK27"/>
  <c r="MK25"/>
  <c r="MK23"/>
  <c r="LQ29"/>
  <c r="LR23"/>
  <c r="AP23"/>
  <c r="CT23"/>
  <c r="CN23"/>
  <c r="GU22"/>
  <c r="GY22" s="1"/>
  <c r="DW22"/>
  <c r="GP22"/>
  <c r="GU20"/>
  <c r="DW20"/>
  <c r="GP20"/>
  <c r="GU18"/>
  <c r="GY18" s="1"/>
  <c r="DW18"/>
  <c r="GP18"/>
  <c r="GU16"/>
  <c r="GY16" s="1"/>
  <c r="DW16"/>
  <c r="GP16"/>
  <c r="GU14"/>
  <c r="GY14" s="1"/>
  <c r="DW14"/>
  <c r="GP14"/>
  <c r="LP28"/>
  <c r="HK28"/>
  <c r="LU28"/>
  <c r="CS28"/>
  <c r="LH27"/>
  <c r="LI27"/>
  <c r="LJ27" s="1"/>
  <c r="LK27" s="1"/>
  <c r="LP24"/>
  <c r="HK24"/>
  <c r="LU24"/>
  <c r="CS24"/>
  <c r="LH23"/>
  <c r="LI23"/>
  <c r="LJ23" s="1"/>
  <c r="LK23" s="1"/>
  <c r="LP22"/>
  <c r="LU22"/>
  <c r="HK22"/>
  <c r="LP21"/>
  <c r="LU21"/>
  <c r="HK21"/>
  <c r="LP20"/>
  <c r="LU20"/>
  <c r="HK20"/>
  <c r="LP19"/>
  <c r="LU19"/>
  <c r="HK19"/>
  <c r="LP18"/>
  <c r="LU18"/>
  <c r="HK18"/>
  <c r="LP17"/>
  <c r="LU17"/>
  <c r="HK17"/>
  <c r="LP16"/>
  <c r="LU16"/>
  <c r="HK16"/>
  <c r="LP15"/>
  <c r="LU15"/>
  <c r="HK15"/>
  <c r="LP14"/>
  <c r="LU14"/>
  <c r="HK14"/>
  <c r="LP13"/>
  <c r="LU13"/>
  <c r="HK13"/>
  <c r="IB12"/>
  <c r="IC12" s="1"/>
  <c r="ID12" s="1"/>
  <c r="IA12"/>
  <c r="LU11"/>
  <c r="HK11"/>
  <c r="LP11"/>
  <c r="IB10"/>
  <c r="IC10" s="1"/>
  <c r="ID10" s="1"/>
  <c r="IA10"/>
  <c r="LU9"/>
  <c r="HK9"/>
  <c r="LP9"/>
  <c r="IB8"/>
  <c r="IC8" s="1"/>
  <c r="ID8" s="1"/>
  <c r="IA8"/>
  <c r="LU7"/>
  <c r="HK7"/>
  <c r="LP7"/>
  <c r="IB6"/>
  <c r="IC6" s="1"/>
  <c r="ID6" s="1"/>
  <c r="IA6"/>
  <c r="LU5"/>
  <c r="HK5"/>
  <c r="LP5"/>
  <c r="GO30"/>
  <c r="DU30"/>
  <c r="DV30" s="1"/>
  <c r="GT30"/>
  <c r="GX30" s="1"/>
  <c r="LX30" s="1"/>
  <c r="DT30"/>
  <c r="GO28"/>
  <c r="DU28"/>
  <c r="DV28" s="1"/>
  <c r="GT28"/>
  <c r="GX28" s="1"/>
  <c r="LX28" s="1"/>
  <c r="DT28"/>
  <c r="GO26"/>
  <c r="DU26"/>
  <c r="DV26" s="1"/>
  <c r="GT26"/>
  <c r="GX26" s="1"/>
  <c r="LX26" s="1"/>
  <c r="DT26"/>
  <c r="GO24"/>
  <c r="DU24"/>
  <c r="DV24" s="1"/>
  <c r="GT24"/>
  <c r="GX24" s="1"/>
  <c r="LX24" s="1"/>
  <c r="DT24"/>
  <c r="GR13"/>
  <c r="GQ13"/>
  <c r="CT13"/>
  <c r="CN13"/>
  <c r="AP13"/>
  <c r="MK12"/>
  <c r="LY12"/>
  <c r="CT12"/>
  <c r="CN12"/>
  <c r="AP12"/>
  <c r="MK11"/>
  <c r="CT11"/>
  <c r="CN11"/>
  <c r="AP11"/>
  <c r="MK10"/>
  <c r="CT10"/>
  <c r="CN10"/>
  <c r="AP10"/>
  <c r="MK9"/>
  <c r="CT9"/>
  <c r="CN9"/>
  <c r="AP9"/>
  <c r="MK8"/>
  <c r="LY8"/>
  <c r="CT8"/>
  <c r="CN8"/>
  <c r="AP8"/>
  <c r="MK7"/>
  <c r="LY7"/>
  <c r="CT7"/>
  <c r="CN7"/>
  <c r="AP7"/>
  <c r="MK6"/>
  <c r="CT6"/>
  <c r="CN6"/>
  <c r="AP6"/>
  <c r="MK5"/>
  <c r="LY5"/>
  <c r="LU4"/>
  <c r="HK4"/>
  <c r="LP4"/>
  <c r="IB3"/>
  <c r="IC3" s="1"/>
  <c r="ID3" s="1"/>
  <c r="IA3"/>
  <c r="LU2"/>
  <c r="HK2"/>
  <c r="LP2"/>
  <c r="IB97"/>
  <c r="IC97" s="1"/>
  <c r="ID97" s="1"/>
  <c r="IA97"/>
  <c r="CT5"/>
  <c r="CN5"/>
  <c r="AP5"/>
  <c r="MK97"/>
  <c r="CO26"/>
  <c r="CP26"/>
  <c r="CU22"/>
  <c r="CV22"/>
  <c r="CO20"/>
  <c r="CP20"/>
  <c r="CU18"/>
  <c r="CV18"/>
  <c r="CO16"/>
  <c r="CP16"/>
  <c r="CU14"/>
  <c r="CV14"/>
  <c r="MK4"/>
  <c r="MK3"/>
  <c r="MK2"/>
  <c r="CO30"/>
  <c r="CP30"/>
  <c r="CO28"/>
  <c r="CP28"/>
  <c r="CO24"/>
  <c r="CU21"/>
  <c r="CV21"/>
  <c r="CO19"/>
  <c r="CP19"/>
  <c r="CU17"/>
  <c r="CV17"/>
  <c r="CO15"/>
  <c r="CP15"/>
  <c r="GX94"/>
  <c r="LX94" s="1"/>
  <c r="LY94" s="1"/>
  <c r="CT96"/>
  <c r="GX91"/>
  <c r="LX91" s="1"/>
  <c r="LY91" s="1"/>
  <c r="GX89"/>
  <c r="LX89" s="1"/>
  <c r="LY89" s="1"/>
  <c r="CN95"/>
  <c r="CT94"/>
  <c r="LP91"/>
  <c r="GU94"/>
  <c r="GP94"/>
  <c r="LU49"/>
  <c r="GX45"/>
  <c r="LX45" s="1"/>
  <c r="GX38"/>
  <c r="LX38" s="1"/>
  <c r="PA38" s="1"/>
  <c r="PB38" s="1"/>
  <c r="GU36"/>
  <c r="GP36"/>
  <c r="CT34"/>
  <c r="CN32"/>
  <c r="CN42"/>
  <c r="CT38"/>
  <c r="CN36"/>
  <c r="CT35"/>
  <c r="CN33"/>
  <c r="CT31"/>
  <c r="CT27"/>
  <c r="CT29"/>
  <c r="CT25"/>
  <c r="GX4"/>
  <c r="GX3"/>
  <c r="LY19" l="1"/>
  <c r="PE63"/>
  <c r="PA36"/>
  <c r="PB36" s="1"/>
  <c r="LY10"/>
  <c r="PA10"/>
  <c r="PB10" s="1"/>
  <c r="PA24"/>
  <c r="PB24" s="1"/>
  <c r="PA28"/>
  <c r="PB28" s="1"/>
  <c r="GY20"/>
  <c r="GZ20" s="1"/>
  <c r="GP11"/>
  <c r="GQ11" s="1"/>
  <c r="GP47"/>
  <c r="GQ47" s="1"/>
  <c r="PA15"/>
  <c r="PB15" s="1"/>
  <c r="PA22"/>
  <c r="PB22" s="1"/>
  <c r="PA21"/>
  <c r="PB21" s="1"/>
  <c r="LY21"/>
  <c r="LP40"/>
  <c r="LQ40" s="1"/>
  <c r="LU40"/>
  <c r="LZ40" s="1"/>
  <c r="PC40" s="1"/>
  <c r="GP45"/>
  <c r="GQ45" s="1"/>
  <c r="LY22"/>
  <c r="GY38"/>
  <c r="LY6"/>
  <c r="DW10"/>
  <c r="LU39"/>
  <c r="LZ39" s="1"/>
  <c r="PC39" s="1"/>
  <c r="LX3"/>
  <c r="LY3" s="1"/>
  <c r="GU3"/>
  <c r="GY3" s="1"/>
  <c r="GU15"/>
  <c r="GY15" s="1"/>
  <c r="HA15" s="1"/>
  <c r="GP17"/>
  <c r="GQ17" s="1"/>
  <c r="GU19"/>
  <c r="GY19" s="1"/>
  <c r="GZ19" s="1"/>
  <c r="GP21"/>
  <c r="GR21" s="1"/>
  <c r="GP10"/>
  <c r="GQ10" s="1"/>
  <c r="LR49"/>
  <c r="PA16"/>
  <c r="PB16" s="1"/>
  <c r="LY16"/>
  <c r="LQ25"/>
  <c r="PA32"/>
  <c r="PB32" s="1"/>
  <c r="PA34"/>
  <c r="PB34" s="1"/>
  <c r="DW5"/>
  <c r="GU10"/>
  <c r="GY10" s="1"/>
  <c r="JV39"/>
  <c r="LP39"/>
  <c r="LR39" s="1"/>
  <c r="PD67"/>
  <c r="PD58"/>
  <c r="PD54"/>
  <c r="QO11"/>
  <c r="QO19"/>
  <c r="QO27"/>
  <c r="QO35"/>
  <c r="QO40"/>
  <c r="QO48"/>
  <c r="QO55"/>
  <c r="QO2"/>
  <c r="QO10"/>
  <c r="QO18"/>
  <c r="QO26"/>
  <c r="QO34"/>
  <c r="QO43"/>
  <c r="QO50"/>
  <c r="QO58"/>
  <c r="QO62"/>
  <c r="QO66"/>
  <c r="QO7"/>
  <c r="QO17"/>
  <c r="QO25"/>
  <c r="QO33"/>
  <c r="QO42"/>
  <c r="QO98"/>
  <c r="QO57"/>
  <c r="QO4"/>
  <c r="QO12"/>
  <c r="QO20"/>
  <c r="QO28"/>
  <c r="QO36"/>
  <c r="QO41"/>
  <c r="QO49"/>
  <c r="QO56"/>
  <c r="QO59"/>
  <c r="QO61"/>
  <c r="QO63"/>
  <c r="QO65"/>
  <c r="QO67"/>
  <c r="QO9"/>
  <c r="LJ39"/>
  <c r="LK39" s="1"/>
  <c r="PB40"/>
  <c r="PE67"/>
  <c r="QO5"/>
  <c r="QO15"/>
  <c r="QO23"/>
  <c r="QO31"/>
  <c r="QO44"/>
  <c r="QO51"/>
  <c r="QO6"/>
  <c r="QO14"/>
  <c r="QO22"/>
  <c r="QO30"/>
  <c r="QO39"/>
  <c r="QO47"/>
  <c r="QO54"/>
  <c r="QO60"/>
  <c r="QO64"/>
  <c r="QO68"/>
  <c r="QO3"/>
  <c r="QO13"/>
  <c r="QO21"/>
  <c r="QO29"/>
  <c r="QO38"/>
  <c r="QO46"/>
  <c r="QO53"/>
  <c r="QO8"/>
  <c r="QO16"/>
  <c r="QO24"/>
  <c r="QO32"/>
  <c r="QO45"/>
  <c r="QO52"/>
  <c r="QO97"/>
  <c r="PA98"/>
  <c r="LY98"/>
  <c r="GP3"/>
  <c r="GQ3" s="1"/>
  <c r="GP15"/>
  <c r="GQ15" s="1"/>
  <c r="GU17"/>
  <c r="GY17" s="1"/>
  <c r="HA17" s="1"/>
  <c r="GP19"/>
  <c r="GQ19" s="1"/>
  <c r="GU21"/>
  <c r="GY21" s="1"/>
  <c r="HA21" s="1"/>
  <c r="GP5"/>
  <c r="GQ5" s="1"/>
  <c r="PA13"/>
  <c r="PB13" s="1"/>
  <c r="PA14"/>
  <c r="LY14"/>
  <c r="PA18"/>
  <c r="LY18"/>
  <c r="PD64"/>
  <c r="PE64"/>
  <c r="LQ27"/>
  <c r="PC41"/>
  <c r="PA17"/>
  <c r="PB17" s="1"/>
  <c r="PA20"/>
  <c r="PB20" s="1"/>
  <c r="PA5"/>
  <c r="PB5" s="1"/>
  <c r="PA7"/>
  <c r="PB7" s="1"/>
  <c r="OU20"/>
  <c r="LX43"/>
  <c r="LY43" s="1"/>
  <c r="PA26"/>
  <c r="PB26" s="1"/>
  <c r="PA30"/>
  <c r="PB30" s="1"/>
  <c r="LZ42"/>
  <c r="PC42" s="1"/>
  <c r="PD62"/>
  <c r="PE62"/>
  <c r="PA11"/>
  <c r="PB11" s="1"/>
  <c r="LX4"/>
  <c r="PA4" s="1"/>
  <c r="PB4" s="1"/>
  <c r="PA9"/>
  <c r="PB9" s="1"/>
  <c r="LX48"/>
  <c r="PA48" s="1"/>
  <c r="PB48" s="1"/>
  <c r="PD50"/>
  <c r="PE50"/>
  <c r="PD52"/>
  <c r="PE52"/>
  <c r="PD56"/>
  <c r="PE56"/>
  <c r="PE53"/>
  <c r="PD53"/>
  <c r="PE57"/>
  <c r="PD57"/>
  <c r="LZ43"/>
  <c r="MA43" s="1"/>
  <c r="OZ43"/>
  <c r="LZ47"/>
  <c r="MA47" s="1"/>
  <c r="OZ47"/>
  <c r="OZ3"/>
  <c r="PD39"/>
  <c r="PE55"/>
  <c r="PD55"/>
  <c r="OT3"/>
  <c r="OU3"/>
  <c r="OT4"/>
  <c r="OU4"/>
  <c r="OT6"/>
  <c r="OU6"/>
  <c r="OT8"/>
  <c r="OU8"/>
  <c r="OT10"/>
  <c r="OU10"/>
  <c r="OT24"/>
  <c r="OU24"/>
  <c r="OT26"/>
  <c r="OU26"/>
  <c r="OT28"/>
  <c r="OU28"/>
  <c r="OT30"/>
  <c r="OU30"/>
  <c r="OT32"/>
  <c r="OU32"/>
  <c r="OT34"/>
  <c r="OU34"/>
  <c r="OT43"/>
  <c r="OU43"/>
  <c r="OT45"/>
  <c r="OU45"/>
  <c r="OT47"/>
  <c r="OU47"/>
  <c r="OT35"/>
  <c r="OU35"/>
  <c r="OT36"/>
  <c r="OU36"/>
  <c r="OT38"/>
  <c r="OU38"/>
  <c r="OT40"/>
  <c r="OU40"/>
  <c r="OT41"/>
  <c r="OU41"/>
  <c r="OT2"/>
  <c r="OU2"/>
  <c r="OT5"/>
  <c r="OU5"/>
  <c r="OT7"/>
  <c r="OU7"/>
  <c r="OT9"/>
  <c r="OU9"/>
  <c r="OT11"/>
  <c r="OU11"/>
  <c r="OT12"/>
  <c r="OU12"/>
  <c r="OT13"/>
  <c r="OU13"/>
  <c r="OT14"/>
  <c r="OU14"/>
  <c r="OT15"/>
  <c r="OU15"/>
  <c r="OT16"/>
  <c r="OU16"/>
  <c r="OT17"/>
  <c r="OU17"/>
  <c r="OT18"/>
  <c r="OU18"/>
  <c r="OT19"/>
  <c r="OU19"/>
  <c r="OT21"/>
  <c r="OU21"/>
  <c r="OT22"/>
  <c r="OU22"/>
  <c r="OT23"/>
  <c r="OU23"/>
  <c r="OT25"/>
  <c r="OU25"/>
  <c r="OT27"/>
  <c r="OU27"/>
  <c r="OT29"/>
  <c r="OU29"/>
  <c r="OT31"/>
  <c r="OU31"/>
  <c r="OT33"/>
  <c r="OU33"/>
  <c r="OT39"/>
  <c r="OU39"/>
  <c r="OT42"/>
  <c r="OU42"/>
  <c r="OT44"/>
  <c r="OU44"/>
  <c r="OT46"/>
  <c r="OU46"/>
  <c r="OT48"/>
  <c r="OU48"/>
  <c r="OT49"/>
  <c r="OU49"/>
  <c r="OT98"/>
  <c r="OU98"/>
  <c r="LX49"/>
  <c r="LY49" s="1"/>
  <c r="LX2"/>
  <c r="PA2" s="1"/>
  <c r="PB2" s="1"/>
  <c r="LZ45"/>
  <c r="MA45" s="1"/>
  <c r="OZ45"/>
  <c r="OZ49"/>
  <c r="LX46"/>
  <c r="LY46" s="1"/>
  <c r="OZ46"/>
  <c r="PE59"/>
  <c r="PD59"/>
  <c r="PE51"/>
  <c r="PD51"/>
  <c r="LX97"/>
  <c r="HA16"/>
  <c r="GZ16"/>
  <c r="LZ16"/>
  <c r="PC16" s="1"/>
  <c r="HA20"/>
  <c r="LZ20"/>
  <c r="PC20" s="1"/>
  <c r="LY24"/>
  <c r="LY26"/>
  <c r="LY28"/>
  <c r="LY30"/>
  <c r="GZ15"/>
  <c r="LY25"/>
  <c r="LY27"/>
  <c r="LY29"/>
  <c r="CU29"/>
  <c r="CV29"/>
  <c r="CV31"/>
  <c r="CU31"/>
  <c r="CV35"/>
  <c r="CU35"/>
  <c r="CV38"/>
  <c r="CU38"/>
  <c r="CP32"/>
  <c r="CO32"/>
  <c r="GR36"/>
  <c r="GQ36"/>
  <c r="LY36"/>
  <c r="CV94"/>
  <c r="GY94"/>
  <c r="CU94"/>
  <c r="CV96"/>
  <c r="CU96"/>
  <c r="HA18"/>
  <c r="GZ18"/>
  <c r="LZ18"/>
  <c r="PC18" s="1"/>
  <c r="OT97"/>
  <c r="OU97"/>
  <c r="CV5"/>
  <c r="GY5"/>
  <c r="CU5"/>
  <c r="LQ4"/>
  <c r="LR4"/>
  <c r="CV6"/>
  <c r="GY6"/>
  <c r="CU6"/>
  <c r="CV7"/>
  <c r="GY7"/>
  <c r="CU7"/>
  <c r="CV8"/>
  <c r="GY8"/>
  <c r="CU8"/>
  <c r="CV9"/>
  <c r="GY9"/>
  <c r="CU9"/>
  <c r="CV10"/>
  <c r="CU10"/>
  <c r="CV11"/>
  <c r="GY11"/>
  <c r="CU11"/>
  <c r="CV12"/>
  <c r="GY12"/>
  <c r="CU12"/>
  <c r="CV13"/>
  <c r="GY13"/>
  <c r="CU13"/>
  <c r="LQ7"/>
  <c r="LR7"/>
  <c r="LQ11"/>
  <c r="LR11"/>
  <c r="LR14"/>
  <c r="LQ14"/>
  <c r="LR16"/>
  <c r="LQ16"/>
  <c r="LR18"/>
  <c r="LQ18"/>
  <c r="LR20"/>
  <c r="LQ20"/>
  <c r="LR22"/>
  <c r="LQ22"/>
  <c r="LR28"/>
  <c r="LQ28"/>
  <c r="GR15"/>
  <c r="GR17"/>
  <c r="GQ21"/>
  <c r="CO23"/>
  <c r="CP23"/>
  <c r="LY31"/>
  <c r="GP32"/>
  <c r="GU32"/>
  <c r="GY32" s="1"/>
  <c r="DW32"/>
  <c r="LY33"/>
  <c r="GP34"/>
  <c r="GU34"/>
  <c r="GY34" s="1"/>
  <c r="DW34"/>
  <c r="LR44"/>
  <c r="LQ44"/>
  <c r="GU49"/>
  <c r="GY49" s="1"/>
  <c r="DW49"/>
  <c r="GP49"/>
  <c r="GQ44"/>
  <c r="GR44"/>
  <c r="HA44"/>
  <c r="GZ44"/>
  <c r="GQ46"/>
  <c r="GR46"/>
  <c r="HA46"/>
  <c r="GZ46"/>
  <c r="GU92"/>
  <c r="GY92" s="1"/>
  <c r="DW92"/>
  <c r="GP92"/>
  <c r="GZ89"/>
  <c r="HA89"/>
  <c r="LZ89"/>
  <c r="GZ91"/>
  <c r="HA91"/>
  <c r="LZ91"/>
  <c r="GY93"/>
  <c r="CU93"/>
  <c r="CV93"/>
  <c r="GQ93"/>
  <c r="GR93"/>
  <c r="LY96"/>
  <c r="PA96"/>
  <c r="PB96" s="1"/>
  <c r="OT96"/>
  <c r="OU96"/>
  <c r="GQ95"/>
  <c r="GR95"/>
  <c r="CO29"/>
  <c r="CP29"/>
  <c r="CP31"/>
  <c r="CO31"/>
  <c r="CP35"/>
  <c r="CO35"/>
  <c r="CP38"/>
  <c r="CO38"/>
  <c r="CP34"/>
  <c r="CO34"/>
  <c r="CP94"/>
  <c r="CO94"/>
  <c r="CP96"/>
  <c r="CO96"/>
  <c r="CV97"/>
  <c r="CU97"/>
  <c r="GY97"/>
  <c r="OZ97"/>
  <c r="CP4"/>
  <c r="CO4"/>
  <c r="GR4"/>
  <c r="GQ4"/>
  <c r="GR97"/>
  <c r="GQ97"/>
  <c r="CP2"/>
  <c r="CO2"/>
  <c r="GR2"/>
  <c r="GQ2"/>
  <c r="CP3"/>
  <c r="CO3"/>
  <c r="LQ97"/>
  <c r="LR97"/>
  <c r="GR7"/>
  <c r="GQ7"/>
  <c r="GR9"/>
  <c r="GQ9"/>
  <c r="GR11"/>
  <c r="LQ6"/>
  <c r="LR6"/>
  <c r="LQ10"/>
  <c r="LR10"/>
  <c r="LR26"/>
  <c r="LQ26"/>
  <c r="GU23"/>
  <c r="GY23" s="1"/>
  <c r="DW23"/>
  <c r="GP23"/>
  <c r="GU25"/>
  <c r="GY25" s="1"/>
  <c r="DW25"/>
  <c r="GP25"/>
  <c r="GU27"/>
  <c r="GY27" s="1"/>
  <c r="DW27"/>
  <c r="GP27"/>
  <c r="GU29"/>
  <c r="GY29" s="1"/>
  <c r="DW29"/>
  <c r="GP29"/>
  <c r="GP35"/>
  <c r="GU35"/>
  <c r="GY35" s="1"/>
  <c r="DW35"/>
  <c r="LQ32"/>
  <c r="LR32"/>
  <c r="LQ34"/>
  <c r="LR34"/>
  <c r="LQ38"/>
  <c r="LR38"/>
  <c r="LQ41"/>
  <c r="LR41"/>
  <c r="MA41"/>
  <c r="MB41"/>
  <c r="LR45"/>
  <c r="LQ45"/>
  <c r="LR48"/>
  <c r="LQ48"/>
  <c r="CO98"/>
  <c r="CP98"/>
  <c r="LR98"/>
  <c r="LQ98"/>
  <c r="GQ98"/>
  <c r="GR98"/>
  <c r="LQ90"/>
  <c r="LR90"/>
  <c r="LQ96"/>
  <c r="LR96"/>
  <c r="LZ44"/>
  <c r="PC44" s="1"/>
  <c r="LZ46"/>
  <c r="LX42"/>
  <c r="PA42" s="1"/>
  <c r="PB42" s="1"/>
  <c r="CU25"/>
  <c r="CV25"/>
  <c r="CU27"/>
  <c r="CV27"/>
  <c r="CP33"/>
  <c r="CO33"/>
  <c r="CP36"/>
  <c r="CO36"/>
  <c r="CP42"/>
  <c r="CO42"/>
  <c r="CV34"/>
  <c r="CU34"/>
  <c r="LY38"/>
  <c r="LY45"/>
  <c r="GR94"/>
  <c r="GQ94"/>
  <c r="LR91"/>
  <c r="LQ91"/>
  <c r="CO95"/>
  <c r="CP95"/>
  <c r="GZ21"/>
  <c r="HA14"/>
  <c r="GZ14"/>
  <c r="LZ14"/>
  <c r="PC14" s="1"/>
  <c r="HA22"/>
  <c r="GZ22"/>
  <c r="LZ22"/>
  <c r="PC22" s="1"/>
  <c r="CP5"/>
  <c r="CO5"/>
  <c r="LQ2"/>
  <c r="LR2"/>
  <c r="CP6"/>
  <c r="CO6"/>
  <c r="CP7"/>
  <c r="CO7"/>
  <c r="CP8"/>
  <c r="CO8"/>
  <c r="CP9"/>
  <c r="CO9"/>
  <c r="CP10"/>
  <c r="CO10"/>
  <c r="CP11"/>
  <c r="CO11"/>
  <c r="CP12"/>
  <c r="CO12"/>
  <c r="CP13"/>
  <c r="CO13"/>
  <c r="GU24"/>
  <c r="GY24" s="1"/>
  <c r="DW24"/>
  <c r="GP24"/>
  <c r="GU26"/>
  <c r="GY26" s="1"/>
  <c r="DW26"/>
  <c r="GP26"/>
  <c r="GU28"/>
  <c r="GY28" s="1"/>
  <c r="DW28"/>
  <c r="GP28"/>
  <c r="GU30"/>
  <c r="GY30" s="1"/>
  <c r="DW30"/>
  <c r="GP30"/>
  <c r="LQ5"/>
  <c r="LR5"/>
  <c r="LQ9"/>
  <c r="LR9"/>
  <c r="LR13"/>
  <c r="LQ13"/>
  <c r="LR15"/>
  <c r="LQ15"/>
  <c r="LR17"/>
  <c r="LQ17"/>
  <c r="LR19"/>
  <c r="LQ19"/>
  <c r="LR21"/>
  <c r="LQ21"/>
  <c r="LR24"/>
  <c r="LQ24"/>
  <c r="GQ14"/>
  <c r="GR14"/>
  <c r="GQ16"/>
  <c r="GR16"/>
  <c r="GQ18"/>
  <c r="GR18"/>
  <c r="GQ20"/>
  <c r="GR20"/>
  <c r="GQ22"/>
  <c r="GR22"/>
  <c r="CU23"/>
  <c r="CV23"/>
  <c r="GP31"/>
  <c r="GU31"/>
  <c r="GY31" s="1"/>
  <c r="DW31"/>
  <c r="LY32"/>
  <c r="GP33"/>
  <c r="GU33"/>
  <c r="GY33" s="1"/>
  <c r="DW33"/>
  <c r="LY34"/>
  <c r="LQ36"/>
  <c r="LR36"/>
  <c r="LR42"/>
  <c r="LQ42"/>
  <c r="LR46"/>
  <c r="LQ46"/>
  <c r="MB43"/>
  <c r="GZ90"/>
  <c r="HA90"/>
  <c r="LZ90"/>
  <c r="LQ89"/>
  <c r="LR89"/>
  <c r="CO93"/>
  <c r="CP93"/>
  <c r="LR93"/>
  <c r="LQ93"/>
  <c r="GP96"/>
  <c r="GU96"/>
  <c r="GY96" s="1"/>
  <c r="DW96"/>
  <c r="LY97"/>
  <c r="CO25"/>
  <c r="CP25"/>
  <c r="CO27"/>
  <c r="CP27"/>
  <c r="CV33"/>
  <c r="CU33"/>
  <c r="CV36"/>
  <c r="GY36"/>
  <c r="CU36"/>
  <c r="GR38"/>
  <c r="GQ38"/>
  <c r="CV32"/>
  <c r="CU32"/>
  <c r="CO49"/>
  <c r="CP49"/>
  <c r="GY95"/>
  <c r="CU95"/>
  <c r="CV95"/>
  <c r="CP97"/>
  <c r="CO97"/>
  <c r="CV4"/>
  <c r="CU4"/>
  <c r="GY4"/>
  <c r="CV2"/>
  <c r="GY2"/>
  <c r="CU2"/>
  <c r="CV3"/>
  <c r="CU3"/>
  <c r="LQ3"/>
  <c r="LR3"/>
  <c r="GR6"/>
  <c r="GQ6"/>
  <c r="GR8"/>
  <c r="GQ8"/>
  <c r="GR10"/>
  <c r="GR12"/>
  <c r="GQ12"/>
  <c r="LQ8"/>
  <c r="LR8"/>
  <c r="LQ12"/>
  <c r="LR12"/>
  <c r="LR30"/>
  <c r="LQ30"/>
  <c r="LY23"/>
  <c r="LY35"/>
  <c r="MB39"/>
  <c r="LQ31"/>
  <c r="LR31"/>
  <c r="LQ33"/>
  <c r="LR33"/>
  <c r="GU48"/>
  <c r="GY48" s="1"/>
  <c r="DW48"/>
  <c r="GP48"/>
  <c r="LQ35"/>
  <c r="LR35"/>
  <c r="LR40"/>
  <c r="MB40"/>
  <c r="LR43"/>
  <c r="LQ43"/>
  <c r="LR47"/>
  <c r="LQ47"/>
  <c r="GQ43"/>
  <c r="GR43"/>
  <c r="HA43"/>
  <c r="GZ43"/>
  <c r="GR45"/>
  <c r="HA45"/>
  <c r="GZ45"/>
  <c r="GR47"/>
  <c r="HA47"/>
  <c r="GZ47"/>
  <c r="GY98"/>
  <c r="CU98"/>
  <c r="CV98"/>
  <c r="LR92"/>
  <c r="LQ92"/>
  <c r="LQ94"/>
  <c r="LR94"/>
  <c r="LX44"/>
  <c r="PA44" s="1"/>
  <c r="PB44" s="1"/>
  <c r="LX47"/>
  <c r="MA40" l="1"/>
  <c r="GR3"/>
  <c r="LQ39"/>
  <c r="LZ19"/>
  <c r="PC19" s="1"/>
  <c r="GZ17"/>
  <c r="PA47"/>
  <c r="PB47" s="1"/>
  <c r="MA39"/>
  <c r="GR5"/>
  <c r="GR19"/>
  <c r="LY4"/>
  <c r="MA42"/>
  <c r="PE39"/>
  <c r="MB47"/>
  <c r="LZ21"/>
  <c r="PC21" s="1"/>
  <c r="PD21" s="1"/>
  <c r="LZ17"/>
  <c r="PC17" s="1"/>
  <c r="HA19"/>
  <c r="PA43"/>
  <c r="PB43" s="1"/>
  <c r="MB45"/>
  <c r="PC46"/>
  <c r="PD46" s="1"/>
  <c r="LY48"/>
  <c r="MB42"/>
  <c r="LZ15"/>
  <c r="PC15" s="1"/>
  <c r="PE41"/>
  <c r="PA97"/>
  <c r="PB97" s="1"/>
  <c r="PA3"/>
  <c r="PB3" s="1"/>
  <c r="PD41"/>
  <c r="PB98"/>
  <c r="PA45"/>
  <c r="PB45" s="1"/>
  <c r="PB18"/>
  <c r="PB14"/>
  <c r="PC47"/>
  <c r="PD47" s="1"/>
  <c r="PC43"/>
  <c r="PD43" s="1"/>
  <c r="LY2"/>
  <c r="PC45"/>
  <c r="PA49"/>
  <c r="PB49" s="1"/>
  <c r="PD14"/>
  <c r="PE14"/>
  <c r="PE46"/>
  <c r="PE44"/>
  <c r="PD44"/>
  <c r="PD18"/>
  <c r="PE18"/>
  <c r="PD22"/>
  <c r="PE22"/>
  <c r="PE17"/>
  <c r="PE19"/>
  <c r="PD20"/>
  <c r="PE20"/>
  <c r="PD16"/>
  <c r="PE16"/>
  <c r="PE40"/>
  <c r="PD40"/>
  <c r="PE15"/>
  <c r="PE42"/>
  <c r="PD42"/>
  <c r="PA46"/>
  <c r="PB46" s="1"/>
  <c r="GZ31"/>
  <c r="HA31"/>
  <c r="LZ31"/>
  <c r="PC31" s="1"/>
  <c r="HA29"/>
  <c r="GZ29"/>
  <c r="LZ29"/>
  <c r="PC29" s="1"/>
  <c r="GZ96"/>
  <c r="HA96"/>
  <c r="LZ96"/>
  <c r="GZ35"/>
  <c r="HA35"/>
  <c r="LZ35"/>
  <c r="PC35" s="1"/>
  <c r="HA95"/>
  <c r="GZ95"/>
  <c r="GZ32"/>
  <c r="HA32"/>
  <c r="LZ32"/>
  <c r="PC32" s="1"/>
  <c r="GZ33"/>
  <c r="HA33"/>
  <c r="LZ33"/>
  <c r="PC33" s="1"/>
  <c r="GR96"/>
  <c r="GQ96"/>
  <c r="GR33"/>
  <c r="GQ33"/>
  <c r="HA23"/>
  <c r="GZ23"/>
  <c r="LZ23"/>
  <c r="PC23" s="1"/>
  <c r="GQ28"/>
  <c r="GR28"/>
  <c r="HA28"/>
  <c r="GZ28"/>
  <c r="LZ28"/>
  <c r="PC28" s="1"/>
  <c r="GQ24"/>
  <c r="GR24"/>
  <c r="HA24"/>
  <c r="GZ24"/>
  <c r="LZ24"/>
  <c r="PC24" s="1"/>
  <c r="MB14"/>
  <c r="MA14"/>
  <c r="HA25"/>
  <c r="GZ25"/>
  <c r="LZ25"/>
  <c r="PC25" s="1"/>
  <c r="MB46"/>
  <c r="MA46"/>
  <c r="GQ29"/>
  <c r="GR29"/>
  <c r="GQ25"/>
  <c r="GR25"/>
  <c r="GZ97"/>
  <c r="HA97"/>
  <c r="LZ97"/>
  <c r="MB91"/>
  <c r="MA91"/>
  <c r="GQ92"/>
  <c r="GR92"/>
  <c r="HA92"/>
  <c r="GZ92"/>
  <c r="LZ92"/>
  <c r="GR34"/>
  <c r="GQ34"/>
  <c r="GZ12"/>
  <c r="HA12"/>
  <c r="LZ12"/>
  <c r="PC12" s="1"/>
  <c r="GZ10"/>
  <c r="HA10"/>
  <c r="LZ10"/>
  <c r="PC10" s="1"/>
  <c r="GZ8"/>
  <c r="HA8"/>
  <c r="LZ8"/>
  <c r="PC8" s="1"/>
  <c r="GZ6"/>
  <c r="HA6"/>
  <c r="LZ6"/>
  <c r="PC6" s="1"/>
  <c r="MA17"/>
  <c r="GZ38"/>
  <c r="HA38"/>
  <c r="LZ38"/>
  <c r="PC38" s="1"/>
  <c r="MB16"/>
  <c r="MA16"/>
  <c r="LY44"/>
  <c r="LY47"/>
  <c r="HA98"/>
  <c r="GZ98"/>
  <c r="LZ98"/>
  <c r="PC98" s="1"/>
  <c r="GQ48"/>
  <c r="GR48"/>
  <c r="HA48"/>
  <c r="GZ48"/>
  <c r="LZ48"/>
  <c r="PC48" s="1"/>
  <c r="GZ3"/>
  <c r="HA3"/>
  <c r="LZ3"/>
  <c r="PC3" s="1"/>
  <c r="GZ2"/>
  <c r="HA2"/>
  <c r="LZ2"/>
  <c r="PC2" s="1"/>
  <c r="GZ4"/>
  <c r="HA4"/>
  <c r="LZ4"/>
  <c r="PC4" s="1"/>
  <c r="GZ36"/>
  <c r="HA36"/>
  <c r="LZ36"/>
  <c r="PC36" s="1"/>
  <c r="MA90"/>
  <c r="MB90"/>
  <c r="GR31"/>
  <c r="GQ31"/>
  <c r="GQ30"/>
  <c r="GR30"/>
  <c r="HA30"/>
  <c r="GZ30"/>
  <c r="LZ30"/>
  <c r="PC30" s="1"/>
  <c r="GQ26"/>
  <c r="GR26"/>
  <c r="HA26"/>
  <c r="GZ26"/>
  <c r="LZ26"/>
  <c r="PC26" s="1"/>
  <c r="MB22"/>
  <c r="MA22"/>
  <c r="GZ34"/>
  <c r="HA34"/>
  <c r="LZ34"/>
  <c r="PC34" s="1"/>
  <c r="HA27"/>
  <c r="GZ27"/>
  <c r="LZ27"/>
  <c r="PC27" s="1"/>
  <c r="LY42"/>
  <c r="MB44"/>
  <c r="MA44"/>
  <c r="GR35"/>
  <c r="GQ35"/>
  <c r="GQ27"/>
  <c r="GR27"/>
  <c r="GQ23"/>
  <c r="GR23"/>
  <c r="HA93"/>
  <c r="GZ93"/>
  <c r="LZ93"/>
  <c r="MA89"/>
  <c r="MB89"/>
  <c r="GQ49"/>
  <c r="GR49"/>
  <c r="HA49"/>
  <c r="GZ49"/>
  <c r="LZ49"/>
  <c r="PC49" s="1"/>
  <c r="GR32"/>
  <c r="GQ32"/>
  <c r="GZ13"/>
  <c r="HA13"/>
  <c r="LZ13"/>
  <c r="PC13" s="1"/>
  <c r="GZ11"/>
  <c r="HA11"/>
  <c r="LZ11"/>
  <c r="PC11" s="1"/>
  <c r="GZ9"/>
  <c r="HA9"/>
  <c r="LZ9"/>
  <c r="PC9" s="1"/>
  <c r="GZ7"/>
  <c r="HA7"/>
  <c r="LZ7"/>
  <c r="PC7" s="1"/>
  <c r="GZ5"/>
  <c r="HA5"/>
  <c r="LZ5"/>
  <c r="PC5" s="1"/>
  <c r="MB18"/>
  <c r="MA18"/>
  <c r="GZ94"/>
  <c r="HA94"/>
  <c r="LZ94"/>
  <c r="MA19"/>
  <c r="MB20"/>
  <c r="MA20"/>
  <c r="MB19" l="1"/>
  <c r="MB17"/>
  <c r="PD19"/>
  <c r="MB21"/>
  <c r="MA21"/>
  <c r="MB15"/>
  <c r="PE21"/>
  <c r="PD17"/>
  <c r="MA15"/>
  <c r="PD15"/>
  <c r="PE47"/>
  <c r="PE45"/>
  <c r="PE43"/>
  <c r="PD45"/>
  <c r="PD9"/>
  <c r="PE9"/>
  <c r="PD26"/>
  <c r="PE26"/>
  <c r="PD7"/>
  <c r="PE7"/>
  <c r="PD11"/>
  <c r="PE11"/>
  <c r="PD49"/>
  <c r="PE49"/>
  <c r="PD34"/>
  <c r="PE34"/>
  <c r="PD30"/>
  <c r="PE30"/>
  <c r="PD4"/>
  <c r="PE4"/>
  <c r="PD3"/>
  <c r="PE3"/>
  <c r="PE98"/>
  <c r="PD98"/>
  <c r="PD6"/>
  <c r="PE6"/>
  <c r="PD10"/>
  <c r="PE10"/>
  <c r="PE25"/>
  <c r="PD25"/>
  <c r="PD28"/>
  <c r="PE28"/>
  <c r="PE33"/>
  <c r="PD33"/>
  <c r="PE35"/>
  <c r="PD35"/>
  <c r="PE29"/>
  <c r="PD29"/>
  <c r="PD5"/>
  <c r="PE5"/>
  <c r="PD13"/>
  <c r="PE13"/>
  <c r="PE27"/>
  <c r="PD27"/>
  <c r="PD36"/>
  <c r="PE36"/>
  <c r="PD2"/>
  <c r="PE2"/>
  <c r="PE48"/>
  <c r="PD48"/>
  <c r="PE38"/>
  <c r="PD38"/>
  <c r="PD8"/>
  <c r="PE8"/>
  <c r="PD12"/>
  <c r="PE12"/>
  <c r="PD24"/>
  <c r="PE24"/>
  <c r="PE23"/>
  <c r="PD23"/>
  <c r="PD32"/>
  <c r="PE32"/>
  <c r="PE31"/>
  <c r="PD31"/>
  <c r="MA7"/>
  <c r="MB7"/>
  <c r="MA11"/>
  <c r="MB11"/>
  <c r="MA49"/>
  <c r="MB49"/>
  <c r="MB27"/>
  <c r="MA27"/>
  <c r="MB26"/>
  <c r="MA26"/>
  <c r="MA36"/>
  <c r="MB36"/>
  <c r="MA2"/>
  <c r="MB2"/>
  <c r="MB48"/>
  <c r="MA48"/>
  <c r="MA38"/>
  <c r="MB38"/>
  <c r="MA6"/>
  <c r="MB6"/>
  <c r="MA10"/>
  <c r="MB10"/>
  <c r="MB92"/>
  <c r="MA92"/>
  <c r="MB25"/>
  <c r="MA25"/>
  <c r="MB24"/>
  <c r="MA24"/>
  <c r="MB23"/>
  <c r="MA23"/>
  <c r="MA32"/>
  <c r="MB32"/>
  <c r="MA96"/>
  <c r="MB96"/>
  <c r="PC96"/>
  <c r="MA31"/>
  <c r="MB31"/>
  <c r="MA94"/>
  <c r="MB94"/>
  <c r="MA5"/>
  <c r="MB5"/>
  <c r="MA9"/>
  <c r="MB9"/>
  <c r="MB13"/>
  <c r="MA13"/>
  <c r="MB93"/>
  <c r="MA93"/>
  <c r="MA34"/>
  <c r="MB34"/>
  <c r="MB30"/>
  <c r="MA30"/>
  <c r="MA4"/>
  <c r="MB4"/>
  <c r="MA3"/>
  <c r="MB3"/>
  <c r="MB98"/>
  <c r="MA98"/>
  <c r="MA8"/>
  <c r="MB8"/>
  <c r="MA12"/>
  <c r="MB12"/>
  <c r="MA97"/>
  <c r="MB97"/>
  <c r="PC97"/>
  <c r="MB28"/>
  <c r="MA28"/>
  <c r="MA33"/>
  <c r="MB33"/>
  <c r="MA35"/>
  <c r="MB35"/>
  <c r="MB29"/>
  <c r="MA29"/>
  <c r="PD97" l="1"/>
  <c r="PE97"/>
  <c r="PD96"/>
  <c r="PE96"/>
  <c r="PB3" i="41" l="1"/>
  <c r="PG3"/>
  <c r="PB4"/>
  <c r="PG4"/>
  <c r="PB5"/>
  <c r="PG5"/>
  <c r="PB6"/>
  <c r="PG6"/>
  <c r="PB7"/>
  <c r="PG7"/>
  <c r="PB8"/>
  <c r="PG8"/>
  <c r="PB9"/>
  <c r="PG9"/>
  <c r="PB10"/>
  <c r="PG10"/>
  <c r="PB11"/>
  <c r="PG11"/>
  <c r="PB12"/>
  <c r="PG12"/>
  <c r="PB13"/>
  <c r="PG13"/>
  <c r="PB14"/>
  <c r="PG14"/>
  <c r="PB15"/>
  <c r="PG15"/>
  <c r="PB16"/>
  <c r="PG16"/>
  <c r="PB97"/>
  <c r="PG97"/>
  <c r="PB17"/>
  <c r="PG17"/>
  <c r="PB18"/>
  <c r="PG18"/>
  <c r="PB19"/>
  <c r="PG19"/>
  <c r="PB20"/>
  <c r="PG20"/>
  <c r="PB21"/>
  <c r="PG21"/>
  <c r="PB22"/>
  <c r="PG22"/>
  <c r="PB23"/>
  <c r="PG23"/>
  <c r="PB24"/>
  <c r="PG24"/>
  <c r="PB25"/>
  <c r="PG25"/>
  <c r="PB26"/>
  <c r="PG26"/>
  <c r="PB27"/>
  <c r="PG27"/>
  <c r="PB28"/>
  <c r="PG28"/>
  <c r="PB29"/>
  <c r="PG29"/>
  <c r="PB30"/>
  <c r="PG30"/>
  <c r="PB31"/>
  <c r="PG31"/>
  <c r="PB32"/>
  <c r="PG32"/>
  <c r="PB33"/>
  <c r="PG33"/>
  <c r="PB34"/>
  <c r="PG34"/>
  <c r="PB35"/>
  <c r="PG35"/>
  <c r="PB36"/>
  <c r="PG36"/>
  <c r="PB37"/>
  <c r="PG37"/>
  <c r="PB38"/>
  <c r="PG38"/>
  <c r="PB39"/>
  <c r="PG39"/>
  <c r="PB40"/>
  <c r="PG40"/>
  <c r="PB41"/>
  <c r="PG41"/>
  <c r="PB42"/>
  <c r="PG42"/>
  <c r="PB43"/>
  <c r="PG43"/>
  <c r="PB44"/>
  <c r="PG44"/>
  <c r="PB45"/>
  <c r="PG45"/>
  <c r="PB46"/>
  <c r="PG46"/>
  <c r="PB47"/>
  <c r="PG47"/>
  <c r="PB48"/>
  <c r="PG48"/>
  <c r="PB49"/>
  <c r="PG49"/>
  <c r="PB50"/>
  <c r="PG50"/>
  <c r="PB51"/>
  <c r="PG51"/>
  <c r="PK51" s="1"/>
  <c r="PB52"/>
  <c r="PJ52" s="1"/>
  <c r="PG52"/>
  <c r="PB53"/>
  <c r="PG53"/>
  <c r="PK53" s="1"/>
  <c r="PB54"/>
  <c r="PJ54" s="1"/>
  <c r="PG54"/>
  <c r="PB55"/>
  <c r="PG55"/>
  <c r="PK55" s="1"/>
  <c r="PB56"/>
  <c r="PJ56" s="1"/>
  <c r="PG56"/>
  <c r="PB57"/>
  <c r="PG57"/>
  <c r="PK57" s="1"/>
  <c r="PB58"/>
  <c r="PJ58" s="1"/>
  <c r="PG58"/>
  <c r="PB59"/>
  <c r="PG59"/>
  <c r="PK59" s="1"/>
  <c r="PB60"/>
  <c r="PJ60" s="1"/>
  <c r="PG60"/>
  <c r="PB61"/>
  <c r="PG61"/>
  <c r="PK61" s="1"/>
  <c r="PB62"/>
  <c r="PJ62" s="1"/>
  <c r="PG62"/>
  <c r="PB63"/>
  <c r="PG63"/>
  <c r="PK63" s="1"/>
  <c r="PB64"/>
  <c r="PJ64" s="1"/>
  <c r="PG64"/>
  <c r="PB65"/>
  <c r="PG65"/>
  <c r="PK65" s="1"/>
  <c r="PB66"/>
  <c r="PJ66" s="1"/>
  <c r="PG66"/>
  <c r="PB67"/>
  <c r="PG67"/>
  <c r="PK67" s="1"/>
  <c r="PB68"/>
  <c r="PJ68" s="1"/>
  <c r="PG68"/>
  <c r="PB69"/>
  <c r="PG69"/>
  <c r="PK69" s="1"/>
  <c r="PG2"/>
  <c r="PB2"/>
  <c r="OU69"/>
  <c r="PH69" s="1"/>
  <c r="OT69"/>
  <c r="OU68"/>
  <c r="PC68" s="1"/>
  <c r="OT68"/>
  <c r="OU67"/>
  <c r="PH67" s="1"/>
  <c r="PL67" s="1"/>
  <c r="PM67" s="1"/>
  <c r="OT67"/>
  <c r="OU66"/>
  <c r="PC66" s="1"/>
  <c r="OT66"/>
  <c r="OU65"/>
  <c r="PH65" s="1"/>
  <c r="OT65"/>
  <c r="OU64"/>
  <c r="PC64" s="1"/>
  <c r="OT64"/>
  <c r="OU63"/>
  <c r="OT63"/>
  <c r="OU62"/>
  <c r="PC62" s="1"/>
  <c r="OT62"/>
  <c r="OU61"/>
  <c r="OT61"/>
  <c r="OU60"/>
  <c r="PC60" s="1"/>
  <c r="OT60"/>
  <c r="OU59"/>
  <c r="OU58"/>
  <c r="PC58" s="1"/>
  <c r="OU57"/>
  <c r="OU56"/>
  <c r="PC56" s="1"/>
  <c r="OU55"/>
  <c r="OU54"/>
  <c r="PC54" s="1"/>
  <c r="OU53"/>
  <c r="OU52"/>
  <c r="PC52" s="1"/>
  <c r="OU51"/>
  <c r="OU50"/>
  <c r="OU49"/>
  <c r="OU48"/>
  <c r="OV48" s="1"/>
  <c r="OU47"/>
  <c r="OW47" s="1"/>
  <c r="OX47" s="1"/>
  <c r="OU46"/>
  <c r="OU45"/>
  <c r="OU44"/>
  <c r="OV44" s="1"/>
  <c r="OU43"/>
  <c r="OW43" s="1"/>
  <c r="OX43" s="1"/>
  <c r="OU42"/>
  <c r="OU41"/>
  <c r="OU40"/>
  <c r="OV40" s="1"/>
  <c r="OU39"/>
  <c r="OU38"/>
  <c r="OU37"/>
  <c r="OU36"/>
  <c r="OU35"/>
  <c r="OU34"/>
  <c r="OU33"/>
  <c r="OU32"/>
  <c r="OU31"/>
  <c r="OU30"/>
  <c r="OU29"/>
  <c r="OU28"/>
  <c r="OU27"/>
  <c r="OU26"/>
  <c r="OU25"/>
  <c r="OU24"/>
  <c r="OU23"/>
  <c r="OU22"/>
  <c r="OU21"/>
  <c r="OU20"/>
  <c r="OU19"/>
  <c r="OV19" s="1"/>
  <c r="OU18"/>
  <c r="OW18" s="1"/>
  <c r="OX18" s="1"/>
  <c r="OU17"/>
  <c r="OU97"/>
  <c r="OU16"/>
  <c r="OV16" s="1"/>
  <c r="OU15"/>
  <c r="OW15" s="1"/>
  <c r="OX15" s="1"/>
  <c r="OU14"/>
  <c r="OU13"/>
  <c r="OV13" s="1"/>
  <c r="OU12"/>
  <c r="OU11"/>
  <c r="OV11" s="1"/>
  <c r="OU10"/>
  <c r="OU9"/>
  <c r="OV9" s="1"/>
  <c r="OU8"/>
  <c r="OU7"/>
  <c r="OV7" s="1"/>
  <c r="OU6"/>
  <c r="OU5"/>
  <c r="OV5" s="1"/>
  <c r="OU4"/>
  <c r="OU3"/>
  <c r="OV3" s="1"/>
  <c r="OU2"/>
  <c r="PT2"/>
  <c r="PU2"/>
  <c r="PV2" s="1"/>
  <c r="PT3"/>
  <c r="PU3"/>
  <c r="PV3" s="1"/>
  <c r="PT4"/>
  <c r="PU4"/>
  <c r="PV4" s="1"/>
  <c r="PT5"/>
  <c r="PU5"/>
  <c r="PV5" s="1"/>
  <c r="PT6"/>
  <c r="PU6"/>
  <c r="PV6" s="1"/>
  <c r="PT7"/>
  <c r="PU7"/>
  <c r="PV7" s="1"/>
  <c r="PT8"/>
  <c r="PU8"/>
  <c r="PV8" s="1"/>
  <c r="PT9"/>
  <c r="PU9"/>
  <c r="PV9" s="1"/>
  <c r="PT10"/>
  <c r="PU10"/>
  <c r="PV10" s="1"/>
  <c r="PT11"/>
  <c r="PU11"/>
  <c r="PV11" s="1"/>
  <c r="PT12"/>
  <c r="PU12"/>
  <c r="PV12" s="1"/>
  <c r="PT13"/>
  <c r="PU13"/>
  <c r="PV13" s="1"/>
  <c r="PT14"/>
  <c r="PU14"/>
  <c r="PV14" s="1"/>
  <c r="PT15"/>
  <c r="PU15"/>
  <c r="PV15" s="1"/>
  <c r="PT16"/>
  <c r="PU16"/>
  <c r="PV16" s="1"/>
  <c r="PT97"/>
  <c r="PU97"/>
  <c r="PV97" s="1"/>
  <c r="PT17"/>
  <c r="PU17"/>
  <c r="PV17" s="1"/>
  <c r="PT18"/>
  <c r="PU18"/>
  <c r="PV18" s="1"/>
  <c r="PT19"/>
  <c r="PU19"/>
  <c r="PV19" s="1"/>
  <c r="PT20"/>
  <c r="PU20"/>
  <c r="PV20" s="1"/>
  <c r="PT21"/>
  <c r="PU21"/>
  <c r="PV21" s="1"/>
  <c r="PT22"/>
  <c r="PU22"/>
  <c r="PV22" s="1"/>
  <c r="PT23"/>
  <c r="PU23"/>
  <c r="PV23" s="1"/>
  <c r="PT24"/>
  <c r="PU24"/>
  <c r="PV24" s="1"/>
  <c r="PT25"/>
  <c r="PU25"/>
  <c r="PV25" s="1"/>
  <c r="PT26"/>
  <c r="PU26"/>
  <c r="PV26" s="1"/>
  <c r="PT27"/>
  <c r="PU27"/>
  <c r="PV27" s="1"/>
  <c r="PT28"/>
  <c r="PU28"/>
  <c r="PV28" s="1"/>
  <c r="PT29"/>
  <c r="PU29"/>
  <c r="PV29" s="1"/>
  <c r="PT30"/>
  <c r="PU30"/>
  <c r="PV30" s="1"/>
  <c r="PT31"/>
  <c r="PU31"/>
  <c r="PV31" s="1"/>
  <c r="PT32"/>
  <c r="PU32"/>
  <c r="PV32" s="1"/>
  <c r="PT33"/>
  <c r="PU33"/>
  <c r="PV33" s="1"/>
  <c r="PT34"/>
  <c r="PU34"/>
  <c r="PV34" s="1"/>
  <c r="PT35"/>
  <c r="PU35"/>
  <c r="PV35" s="1"/>
  <c r="PT36"/>
  <c r="PU36"/>
  <c r="PV36" s="1"/>
  <c r="PT37"/>
  <c r="PU37"/>
  <c r="PV37" s="1"/>
  <c r="PT38"/>
  <c r="PU38"/>
  <c r="PV38" s="1"/>
  <c r="PT39"/>
  <c r="PU39"/>
  <c r="PV39" s="1"/>
  <c r="PT40"/>
  <c r="PU40"/>
  <c r="PV40" s="1"/>
  <c r="PT41"/>
  <c r="PU41"/>
  <c r="PV41" s="1"/>
  <c r="PT42"/>
  <c r="PU42"/>
  <c r="PV42" s="1"/>
  <c r="PT43"/>
  <c r="PU43"/>
  <c r="PV43" s="1"/>
  <c r="PT44"/>
  <c r="PU44"/>
  <c r="PV44" s="1"/>
  <c r="PT45"/>
  <c r="PU45"/>
  <c r="PV45" s="1"/>
  <c r="PT46"/>
  <c r="PU46"/>
  <c r="PV46" s="1"/>
  <c r="PT47"/>
  <c r="PU47"/>
  <c r="PV47" s="1"/>
  <c r="PT48"/>
  <c r="PU48"/>
  <c r="PV48" s="1"/>
  <c r="PT49"/>
  <c r="PU49"/>
  <c r="PV49" s="1"/>
  <c r="PT50"/>
  <c r="PU50"/>
  <c r="PV50" s="1"/>
  <c r="PT94"/>
  <c r="PU94"/>
  <c r="PV94" s="1"/>
  <c r="PT95"/>
  <c r="PU95"/>
  <c r="PV95" s="1"/>
  <c r="PW95"/>
  <c r="PX95" s="1"/>
  <c r="PY95" s="1"/>
  <c r="PH63" l="1"/>
  <c r="PH51"/>
  <c r="PL51" s="1"/>
  <c r="PM51" s="1"/>
  <c r="PL63"/>
  <c r="PM63" s="1"/>
  <c r="PH53"/>
  <c r="PL53" s="1"/>
  <c r="PM53" s="1"/>
  <c r="PL65"/>
  <c r="PM65" s="1"/>
  <c r="PH55"/>
  <c r="PL55" s="1"/>
  <c r="PM55" s="1"/>
  <c r="PH57"/>
  <c r="PL57" s="1"/>
  <c r="PM57" s="1"/>
  <c r="PH59"/>
  <c r="PL59" s="1"/>
  <c r="PM59" s="1"/>
  <c r="PH61"/>
  <c r="PL61" s="1"/>
  <c r="PM61" s="1"/>
  <c r="PL69"/>
  <c r="PM69" s="1"/>
  <c r="PW94"/>
  <c r="PX94" s="1"/>
  <c r="PY94" s="1"/>
  <c r="PC69"/>
  <c r="PH66"/>
  <c r="PL66" s="1"/>
  <c r="PM66" s="1"/>
  <c r="PC65"/>
  <c r="PC63"/>
  <c r="PC61"/>
  <c r="PC59"/>
  <c r="PC57"/>
  <c r="PC55"/>
  <c r="PC53"/>
  <c r="PC51"/>
  <c r="PH68"/>
  <c r="PC67"/>
  <c r="PH64"/>
  <c r="PH62"/>
  <c r="PH60"/>
  <c r="PH58"/>
  <c r="PH56"/>
  <c r="PH54"/>
  <c r="PH52"/>
  <c r="PJ69"/>
  <c r="PJ67"/>
  <c r="PJ65"/>
  <c r="PJ63"/>
  <c r="PJ61"/>
  <c r="PJ59"/>
  <c r="PJ57"/>
  <c r="PJ55"/>
  <c r="PJ53"/>
  <c r="PJ51"/>
  <c r="PK68"/>
  <c r="PK66"/>
  <c r="PK64"/>
  <c r="PK62"/>
  <c r="PK60"/>
  <c r="PK58"/>
  <c r="PK56"/>
  <c r="PK54"/>
  <c r="PK52"/>
  <c r="PW2"/>
  <c r="PX2" s="1"/>
  <c r="PY2" s="1"/>
  <c r="PW17"/>
  <c r="PX17" s="1"/>
  <c r="PY17" s="1"/>
  <c r="PW32"/>
  <c r="PX32" s="1"/>
  <c r="PY32" s="1"/>
  <c r="PW10"/>
  <c r="PX10" s="1"/>
  <c r="PY10" s="1"/>
  <c r="PW21"/>
  <c r="PX21" s="1"/>
  <c r="PY21" s="1"/>
  <c r="PW14"/>
  <c r="PX14" s="1"/>
  <c r="PY14" s="1"/>
  <c r="PW6"/>
  <c r="PX6" s="1"/>
  <c r="PY6" s="1"/>
  <c r="PW49"/>
  <c r="PX49" s="1"/>
  <c r="PY49" s="1"/>
  <c r="PW23"/>
  <c r="PX23" s="1"/>
  <c r="PY23" s="1"/>
  <c r="PW19"/>
  <c r="PX19" s="1"/>
  <c r="PY19" s="1"/>
  <c r="PW16"/>
  <c r="PX16" s="1"/>
  <c r="PY16" s="1"/>
  <c r="PW12"/>
  <c r="PX12" s="1"/>
  <c r="PY12" s="1"/>
  <c r="PW8"/>
  <c r="PX8" s="1"/>
  <c r="PY8" s="1"/>
  <c r="PW4"/>
  <c r="PX4" s="1"/>
  <c r="PY4" s="1"/>
  <c r="PW50"/>
  <c r="PX50" s="1"/>
  <c r="PY50" s="1"/>
  <c r="PW33"/>
  <c r="PX33" s="1"/>
  <c r="PY33" s="1"/>
  <c r="PW24"/>
  <c r="PX24" s="1"/>
  <c r="PY24" s="1"/>
  <c r="PW22"/>
  <c r="PX22" s="1"/>
  <c r="PY22" s="1"/>
  <c r="PW20"/>
  <c r="PX20" s="1"/>
  <c r="PY20" s="1"/>
  <c r="PW18"/>
  <c r="PX18" s="1"/>
  <c r="PY18" s="1"/>
  <c r="PW97"/>
  <c r="PX97" s="1"/>
  <c r="PY97" s="1"/>
  <c r="PW15"/>
  <c r="PX15" s="1"/>
  <c r="PY15" s="1"/>
  <c r="PW13"/>
  <c r="PX13" s="1"/>
  <c r="PY13" s="1"/>
  <c r="PW11"/>
  <c r="PX11" s="1"/>
  <c r="PY11" s="1"/>
  <c r="PW9"/>
  <c r="PX9" s="1"/>
  <c r="PY9" s="1"/>
  <c r="PW7"/>
  <c r="PX7" s="1"/>
  <c r="PY7" s="1"/>
  <c r="PW5"/>
  <c r="PX5" s="1"/>
  <c r="PY5" s="1"/>
  <c r="PW3"/>
  <c r="PX3" s="1"/>
  <c r="PY3" s="1"/>
  <c r="PW47"/>
  <c r="PX47" s="1"/>
  <c r="PY47" s="1"/>
  <c r="PW45"/>
  <c r="PX45" s="1"/>
  <c r="PY45" s="1"/>
  <c r="PW44"/>
  <c r="PX44" s="1"/>
  <c r="PY44" s="1"/>
  <c r="PW43"/>
  <c r="PX43" s="1"/>
  <c r="PY43" s="1"/>
  <c r="PW42"/>
  <c r="PX42" s="1"/>
  <c r="PY42" s="1"/>
  <c r="PW41"/>
  <c r="PX41" s="1"/>
  <c r="PY41" s="1"/>
  <c r="PW40"/>
  <c r="PX40" s="1"/>
  <c r="PY40" s="1"/>
  <c r="PW38"/>
  <c r="PX38" s="1"/>
  <c r="PY38" s="1"/>
  <c r="PW37"/>
  <c r="PX37" s="1"/>
  <c r="PY37" s="1"/>
  <c r="PW35"/>
  <c r="PX35" s="1"/>
  <c r="PY35" s="1"/>
  <c r="PW30"/>
  <c r="PX30" s="1"/>
  <c r="PY30" s="1"/>
  <c r="PW28"/>
  <c r="PX28" s="1"/>
  <c r="PY28" s="1"/>
  <c r="PW27"/>
  <c r="PX27" s="1"/>
  <c r="PY27" s="1"/>
  <c r="PW25"/>
  <c r="PX25" s="1"/>
  <c r="PY25" s="1"/>
  <c r="PW48"/>
  <c r="PX48" s="1"/>
  <c r="PY48" s="1"/>
  <c r="PW46"/>
  <c r="PX46" s="1"/>
  <c r="PY46" s="1"/>
  <c r="PW39"/>
  <c r="PX39" s="1"/>
  <c r="PY39" s="1"/>
  <c r="PW36"/>
  <c r="PX36" s="1"/>
  <c r="PY36" s="1"/>
  <c r="PW34"/>
  <c r="PX34" s="1"/>
  <c r="PY34" s="1"/>
  <c r="PW31"/>
  <c r="PX31" s="1"/>
  <c r="PY31" s="1"/>
  <c r="PW29"/>
  <c r="PX29" s="1"/>
  <c r="PY29" s="1"/>
  <c r="PW26"/>
  <c r="PX26" s="1"/>
  <c r="PY26" s="1"/>
  <c r="OV17"/>
  <c r="OV21"/>
  <c r="OV23"/>
  <c r="OV25"/>
  <c r="OV27"/>
  <c r="OV29"/>
  <c r="OV31"/>
  <c r="OV33"/>
  <c r="OV35"/>
  <c r="OV37"/>
  <c r="OV39"/>
  <c r="OV42"/>
  <c r="OV46"/>
  <c r="OV50"/>
  <c r="OV52"/>
  <c r="OV54"/>
  <c r="OV56"/>
  <c r="OV58"/>
  <c r="OV60"/>
  <c r="OV62"/>
  <c r="OV64"/>
  <c r="OV66"/>
  <c r="OV68"/>
  <c r="OV97"/>
  <c r="OV20"/>
  <c r="OW2"/>
  <c r="OX2" s="1"/>
  <c r="OW8"/>
  <c r="OX8" s="1"/>
  <c r="OW12"/>
  <c r="OX12" s="1"/>
  <c r="OW14"/>
  <c r="OX14" s="1"/>
  <c r="OV15"/>
  <c r="OV18"/>
  <c r="OW4"/>
  <c r="OX4" s="1"/>
  <c r="OW6"/>
  <c r="OX6" s="1"/>
  <c r="OW10"/>
  <c r="OX10" s="1"/>
  <c r="OV2"/>
  <c r="OW3"/>
  <c r="OX3" s="1"/>
  <c r="OV4"/>
  <c r="OW5"/>
  <c r="OX5" s="1"/>
  <c r="OV6"/>
  <c r="OW7"/>
  <c r="OX7" s="1"/>
  <c r="OV8"/>
  <c r="OW9"/>
  <c r="OX9" s="1"/>
  <c r="OV10"/>
  <c r="OW11"/>
  <c r="OX11" s="1"/>
  <c r="OV12"/>
  <c r="OW13"/>
  <c r="OX13" s="1"/>
  <c r="OV14"/>
  <c r="OY15"/>
  <c r="OW97"/>
  <c r="OX97" s="1"/>
  <c r="OY18"/>
  <c r="OW20"/>
  <c r="OX20" s="1"/>
  <c r="OV41"/>
  <c r="OV45"/>
  <c r="OW22"/>
  <c r="OX22" s="1"/>
  <c r="OW24"/>
  <c r="OX24" s="1"/>
  <c r="OW26"/>
  <c r="OX26" s="1"/>
  <c r="OW28"/>
  <c r="OX28" s="1"/>
  <c r="OW30"/>
  <c r="OX30" s="1"/>
  <c r="OW32"/>
  <c r="OX32" s="1"/>
  <c r="OW34"/>
  <c r="OX34" s="1"/>
  <c r="OW36"/>
  <c r="OX36" s="1"/>
  <c r="OW38"/>
  <c r="OX38" s="1"/>
  <c r="OV43"/>
  <c r="OV47"/>
  <c r="OW16"/>
  <c r="OX16" s="1"/>
  <c r="OW17"/>
  <c r="OX17" s="1"/>
  <c r="OW19"/>
  <c r="OX19" s="1"/>
  <c r="OW21"/>
  <c r="OX21" s="1"/>
  <c r="OV22"/>
  <c r="OW23"/>
  <c r="OX23" s="1"/>
  <c r="OV24"/>
  <c r="OW25"/>
  <c r="OX25" s="1"/>
  <c r="OV26"/>
  <c r="OW27"/>
  <c r="OX27" s="1"/>
  <c r="OV28"/>
  <c r="OW29"/>
  <c r="OX29" s="1"/>
  <c r="OV30"/>
  <c r="OW31"/>
  <c r="OX31" s="1"/>
  <c r="OV32"/>
  <c r="OW33"/>
  <c r="OX33" s="1"/>
  <c r="OV34"/>
  <c r="OW35"/>
  <c r="OX35" s="1"/>
  <c r="OV36"/>
  <c r="OW37"/>
  <c r="OX37" s="1"/>
  <c r="OV38"/>
  <c r="OW39"/>
  <c r="OX39" s="1"/>
  <c r="OW41"/>
  <c r="OX41" s="1"/>
  <c r="OY43"/>
  <c r="OW45"/>
  <c r="OX45" s="1"/>
  <c r="OY47"/>
  <c r="OW40"/>
  <c r="OX40" s="1"/>
  <c r="OW42"/>
  <c r="OX42" s="1"/>
  <c r="OW44"/>
  <c r="OX44" s="1"/>
  <c r="OW46"/>
  <c r="OX46" s="1"/>
  <c r="OW48"/>
  <c r="OX48" s="1"/>
  <c r="OV49"/>
  <c r="OW50"/>
  <c r="OX50" s="1"/>
  <c r="OV51"/>
  <c r="OW52"/>
  <c r="OX52" s="1"/>
  <c r="OV53"/>
  <c r="OW54"/>
  <c r="OX54" s="1"/>
  <c r="OV55"/>
  <c r="OW56"/>
  <c r="OX56" s="1"/>
  <c r="OV57"/>
  <c r="OW58"/>
  <c r="OX58" s="1"/>
  <c r="OV59"/>
  <c r="OW60"/>
  <c r="OX60" s="1"/>
  <c r="OV61"/>
  <c r="OW62"/>
  <c r="OX62" s="1"/>
  <c r="OV63"/>
  <c r="OW64"/>
  <c r="OX64" s="1"/>
  <c r="OV65"/>
  <c r="OW66"/>
  <c r="OX66" s="1"/>
  <c r="OV67"/>
  <c r="OW68"/>
  <c r="OX68" s="1"/>
  <c r="OV69"/>
  <c r="OW49"/>
  <c r="OX49" s="1"/>
  <c r="OW51"/>
  <c r="OX51" s="1"/>
  <c r="OW53"/>
  <c r="OX53" s="1"/>
  <c r="OW55"/>
  <c r="OX55" s="1"/>
  <c r="OW57"/>
  <c r="OX57" s="1"/>
  <c r="OW59"/>
  <c r="OX59" s="1"/>
  <c r="OW61"/>
  <c r="OX61" s="1"/>
  <c r="OW63"/>
  <c r="OX63" s="1"/>
  <c r="OW65"/>
  <c r="OX65" s="1"/>
  <c r="OW67"/>
  <c r="OX67" s="1"/>
  <c r="OW69"/>
  <c r="OX69" s="1"/>
  <c r="QU2" i="39"/>
  <c r="QU3"/>
  <c r="QU4"/>
  <c r="QU5"/>
  <c r="QU6"/>
  <c r="QU7"/>
  <c r="QU8"/>
  <c r="QU9"/>
  <c r="QU10"/>
  <c r="QU11"/>
  <c r="QU12"/>
  <c r="QU123"/>
  <c r="QU13"/>
  <c r="QU14"/>
  <c r="QU15"/>
  <c r="QU16"/>
  <c r="QU17"/>
  <c r="QU18"/>
  <c r="QU54"/>
  <c r="QU19"/>
  <c r="QU20"/>
  <c r="QU55"/>
  <c r="QU21"/>
  <c r="QU22"/>
  <c r="QU23"/>
  <c r="QU24"/>
  <c r="QU25"/>
  <c r="QU26"/>
  <c r="QU27"/>
  <c r="QU28"/>
  <c r="QU29"/>
  <c r="QU30"/>
  <c r="QU31"/>
  <c r="QU32"/>
  <c r="QU33"/>
  <c r="QU34"/>
  <c r="QU35"/>
  <c r="QU36"/>
  <c r="QU37"/>
  <c r="QU38"/>
  <c r="QU39"/>
  <c r="QU40"/>
  <c r="QU41"/>
  <c r="QU42"/>
  <c r="QU43"/>
  <c r="QU44"/>
  <c r="QU45"/>
  <c r="QU46"/>
  <c r="QU47"/>
  <c r="QU48"/>
  <c r="QU49"/>
  <c r="QU50"/>
  <c r="QU51"/>
  <c r="QU53"/>
  <c r="QU56"/>
  <c r="QU57"/>
  <c r="QU58"/>
  <c r="QU59"/>
  <c r="QU60"/>
  <c r="QU61"/>
  <c r="QU62"/>
  <c r="QU63"/>
  <c r="QU64"/>
  <c r="QU65"/>
  <c r="QU66"/>
  <c r="QU67"/>
  <c r="QU68"/>
  <c r="QU69"/>
  <c r="QU122"/>
  <c r="QP2"/>
  <c r="QP3"/>
  <c r="QP4"/>
  <c r="QP5"/>
  <c r="QP6"/>
  <c r="QP7"/>
  <c r="QP8"/>
  <c r="QP9"/>
  <c r="QP10"/>
  <c r="QP11"/>
  <c r="QP12"/>
  <c r="QP123"/>
  <c r="QP13"/>
  <c r="QP14"/>
  <c r="QP15"/>
  <c r="QP16"/>
  <c r="QP17"/>
  <c r="QP18"/>
  <c r="QP54"/>
  <c r="QP19"/>
  <c r="QP20"/>
  <c r="QP55"/>
  <c r="QP21"/>
  <c r="QP22"/>
  <c r="QP23"/>
  <c r="QP24"/>
  <c r="QP25"/>
  <c r="QP26"/>
  <c r="QP27"/>
  <c r="QP28"/>
  <c r="QP29"/>
  <c r="QP30"/>
  <c r="QP31"/>
  <c r="QP32"/>
  <c r="QP33"/>
  <c r="QP34"/>
  <c r="QP35"/>
  <c r="QP36"/>
  <c r="QP37"/>
  <c r="QP38"/>
  <c r="QP39"/>
  <c r="QP40"/>
  <c r="QP41"/>
  <c r="QP42"/>
  <c r="QP43"/>
  <c r="QP44"/>
  <c r="QP45"/>
  <c r="QP46"/>
  <c r="QP47"/>
  <c r="QP48"/>
  <c r="QP49"/>
  <c r="QP50"/>
  <c r="QP51"/>
  <c r="QP53"/>
  <c r="QP56"/>
  <c r="QP57"/>
  <c r="QP58"/>
  <c r="QP59"/>
  <c r="QP60"/>
  <c r="QP61"/>
  <c r="QP62"/>
  <c r="QP63"/>
  <c r="QP64"/>
  <c r="QP65"/>
  <c r="QP66"/>
  <c r="QP67"/>
  <c r="QP68"/>
  <c r="QP69"/>
  <c r="QP122"/>
  <c r="PL54" i="41" l="1"/>
  <c r="PM54" s="1"/>
  <c r="PL58"/>
  <c r="PM58" s="1"/>
  <c r="PL62"/>
  <c r="PM62" s="1"/>
  <c r="PI69"/>
  <c r="PN69" s="1"/>
  <c r="PO69" s="1"/>
  <c r="PD69"/>
  <c r="PI68"/>
  <c r="PN68" s="1"/>
  <c r="PO68" s="1"/>
  <c r="PD68"/>
  <c r="PD66"/>
  <c r="PI66"/>
  <c r="PN66" s="1"/>
  <c r="PO66" s="1"/>
  <c r="PL52"/>
  <c r="PM52" s="1"/>
  <c r="PL56"/>
  <c r="PM56" s="1"/>
  <c r="PL60"/>
  <c r="PM60" s="1"/>
  <c r="PL64"/>
  <c r="PM64" s="1"/>
  <c r="PL68"/>
  <c r="PM68" s="1"/>
  <c r="PI67"/>
  <c r="PN67" s="1"/>
  <c r="PO67" s="1"/>
  <c r="PD67"/>
  <c r="PI65"/>
  <c r="PN65" s="1"/>
  <c r="PO65" s="1"/>
  <c r="PD65"/>
  <c r="PI61"/>
  <c r="PN61" s="1"/>
  <c r="PO61" s="1"/>
  <c r="PD61"/>
  <c r="PI57"/>
  <c r="PN57" s="1"/>
  <c r="PO57" s="1"/>
  <c r="PD57"/>
  <c r="PI53"/>
  <c r="PN53" s="1"/>
  <c r="PO53" s="1"/>
  <c r="PD53"/>
  <c r="PI64"/>
  <c r="PN64" s="1"/>
  <c r="PO64" s="1"/>
  <c r="PD64"/>
  <c r="PI62"/>
  <c r="PN62" s="1"/>
  <c r="PO62" s="1"/>
  <c r="PD62"/>
  <c r="PI60"/>
  <c r="PN60" s="1"/>
  <c r="PO60" s="1"/>
  <c r="PD60"/>
  <c r="PI58"/>
  <c r="PN58" s="1"/>
  <c r="PO58" s="1"/>
  <c r="PD58"/>
  <c r="PI56"/>
  <c r="PN56" s="1"/>
  <c r="PO56" s="1"/>
  <c r="PD56"/>
  <c r="PI54"/>
  <c r="PN54" s="1"/>
  <c r="PO54" s="1"/>
  <c r="PD54"/>
  <c r="PI52"/>
  <c r="PN52" s="1"/>
  <c r="PO52" s="1"/>
  <c r="PD52"/>
  <c r="PI63"/>
  <c r="PN63" s="1"/>
  <c r="PO63" s="1"/>
  <c r="PD63"/>
  <c r="PI59"/>
  <c r="PN59" s="1"/>
  <c r="PO59" s="1"/>
  <c r="PD59"/>
  <c r="PI55"/>
  <c r="PN55" s="1"/>
  <c r="PO55" s="1"/>
  <c r="PD55"/>
  <c r="PI51"/>
  <c r="PN51" s="1"/>
  <c r="PO51" s="1"/>
  <c r="PD51"/>
  <c r="OY65"/>
  <c r="OY57"/>
  <c r="OY67"/>
  <c r="OY63"/>
  <c r="OY59"/>
  <c r="OY55"/>
  <c r="OY51"/>
  <c r="OY68"/>
  <c r="OY64"/>
  <c r="OY60"/>
  <c r="OY56"/>
  <c r="OY52"/>
  <c r="OY48"/>
  <c r="OY44"/>
  <c r="OY40"/>
  <c r="OY45"/>
  <c r="OY41"/>
  <c r="OY39"/>
  <c r="OY37"/>
  <c r="OY35"/>
  <c r="OY33"/>
  <c r="OY31"/>
  <c r="OY29"/>
  <c r="OY27"/>
  <c r="OY25"/>
  <c r="OY23"/>
  <c r="OY21"/>
  <c r="OY17"/>
  <c r="OY20"/>
  <c r="OY97"/>
  <c r="OY69"/>
  <c r="OY61"/>
  <c r="OY53"/>
  <c r="OY49"/>
  <c r="OY66"/>
  <c r="OY62"/>
  <c r="OY58"/>
  <c r="OY54"/>
  <c r="OY50"/>
  <c r="OY46"/>
  <c r="OY42"/>
  <c r="OY19"/>
  <c r="OY16"/>
  <c r="OY38"/>
  <c r="OY36"/>
  <c r="OY34"/>
  <c r="OY32"/>
  <c r="OY30"/>
  <c r="OY28"/>
  <c r="OY26"/>
  <c r="OY24"/>
  <c r="OY22"/>
  <c r="OY13"/>
  <c r="OY11"/>
  <c r="OY9"/>
  <c r="OY7"/>
  <c r="OY5"/>
  <c r="OY3"/>
  <c r="OY10"/>
  <c r="OY6"/>
  <c r="OY4"/>
  <c r="OY14"/>
  <c r="OY12"/>
  <c r="OY8"/>
  <c r="OY2"/>
  <c r="PE67" l="1"/>
  <c r="PF67"/>
  <c r="PF66"/>
  <c r="PE66"/>
  <c r="PE68"/>
  <c r="PF68"/>
  <c r="PE69"/>
  <c r="PF69"/>
  <c r="PE51"/>
  <c r="PF51"/>
  <c r="PE55"/>
  <c r="PF55"/>
  <c r="PE59"/>
  <c r="PF59"/>
  <c r="PE63"/>
  <c r="PF63"/>
  <c r="PF52"/>
  <c r="PE52"/>
  <c r="PE54"/>
  <c r="PF54"/>
  <c r="PF56"/>
  <c r="PE56"/>
  <c r="PE58"/>
  <c r="PF58"/>
  <c r="PF60"/>
  <c r="PE60"/>
  <c r="PE62"/>
  <c r="PF62"/>
  <c r="PF64"/>
  <c r="PE64"/>
  <c r="PE53"/>
  <c r="PF53"/>
  <c r="PE57"/>
  <c r="PF57"/>
  <c r="PE61"/>
  <c r="PF61"/>
  <c r="PE65"/>
  <c r="PF65"/>
  <c r="PP54"/>
  <c r="PP62"/>
  <c r="PP53"/>
  <c r="PP69"/>
  <c r="PP52"/>
  <c r="PP60"/>
  <c r="PP68"/>
  <c r="PP51"/>
  <c r="PP59"/>
  <c r="PP67"/>
  <c r="PP65"/>
  <c r="PP58"/>
  <c r="PP66"/>
  <c r="PP61"/>
  <c r="PP56"/>
  <c r="PP64"/>
  <c r="PP55"/>
  <c r="PP63"/>
  <c r="PP57"/>
  <c r="QH2" i="39"/>
  <c r="QI2"/>
  <c r="QJ2" s="1"/>
  <c r="QH3"/>
  <c r="QI3"/>
  <c r="QJ3" s="1"/>
  <c r="QH4"/>
  <c r="QI4"/>
  <c r="QJ4" s="1"/>
  <c r="QH5"/>
  <c r="QI5"/>
  <c r="QJ5" s="1"/>
  <c r="QH6"/>
  <c r="QI6"/>
  <c r="QJ6" s="1"/>
  <c r="QH7"/>
  <c r="QI7"/>
  <c r="QJ7" s="1"/>
  <c r="QH8"/>
  <c r="QI8"/>
  <c r="QJ8" s="1"/>
  <c r="QH9"/>
  <c r="QI9"/>
  <c r="QJ9" s="1"/>
  <c r="QH10"/>
  <c r="QI10"/>
  <c r="QJ10" s="1"/>
  <c r="QH11"/>
  <c r="QI11"/>
  <c r="QJ11" s="1"/>
  <c r="QH12"/>
  <c r="QI12"/>
  <c r="QJ12" s="1"/>
  <c r="QH123"/>
  <c r="QI123"/>
  <c r="QJ123" s="1"/>
  <c r="QH13"/>
  <c r="QI13"/>
  <c r="QJ13" s="1"/>
  <c r="QH14"/>
  <c r="QI14"/>
  <c r="QJ14" s="1"/>
  <c r="QH15"/>
  <c r="QI15"/>
  <c r="QJ15" s="1"/>
  <c r="QH16"/>
  <c r="QI16"/>
  <c r="QJ16" s="1"/>
  <c r="QH17"/>
  <c r="QI17"/>
  <c r="QJ17" s="1"/>
  <c r="QH18"/>
  <c r="QI18"/>
  <c r="QJ18" s="1"/>
  <c r="QH54"/>
  <c r="QI54"/>
  <c r="QJ54" s="1"/>
  <c r="QH19"/>
  <c r="QI19"/>
  <c r="QJ19" s="1"/>
  <c r="QH20"/>
  <c r="QI20"/>
  <c r="QJ20" s="1"/>
  <c r="QH55"/>
  <c r="QI55"/>
  <c r="QJ55" s="1"/>
  <c r="QH21"/>
  <c r="QI21"/>
  <c r="QK21" s="1"/>
  <c r="QL21" s="1"/>
  <c r="QH22"/>
  <c r="QI22"/>
  <c r="QJ22" s="1"/>
  <c r="QH23"/>
  <c r="QI23"/>
  <c r="QJ23" s="1"/>
  <c r="QH24"/>
  <c r="QI24"/>
  <c r="QJ24" s="1"/>
  <c r="QH25"/>
  <c r="QI25"/>
  <c r="QJ25" s="1"/>
  <c r="QH26"/>
  <c r="QI26"/>
  <c r="QJ26" s="1"/>
  <c r="QH27"/>
  <c r="QI27"/>
  <c r="QJ27" s="1"/>
  <c r="QH28"/>
  <c r="QI28"/>
  <c r="QJ28" s="1"/>
  <c r="QH29"/>
  <c r="QI29"/>
  <c r="QJ29" s="1"/>
  <c r="QH30"/>
  <c r="QI30"/>
  <c r="QJ30" s="1"/>
  <c r="QH31"/>
  <c r="QI31"/>
  <c r="QJ31" s="1"/>
  <c r="QH32"/>
  <c r="QI32"/>
  <c r="QJ32" s="1"/>
  <c r="QH33"/>
  <c r="QI33"/>
  <c r="QJ33" s="1"/>
  <c r="QH34"/>
  <c r="QI34"/>
  <c r="QJ34" s="1"/>
  <c r="QH35"/>
  <c r="QI35"/>
  <c r="QJ35" s="1"/>
  <c r="QH36"/>
  <c r="QI36"/>
  <c r="QJ36" s="1"/>
  <c r="QH37"/>
  <c r="QI37"/>
  <c r="QJ37" s="1"/>
  <c r="QH38"/>
  <c r="QI38"/>
  <c r="QJ38" s="1"/>
  <c r="QH39"/>
  <c r="QI39"/>
  <c r="QJ39" s="1"/>
  <c r="QH40"/>
  <c r="QI40"/>
  <c r="QJ40" s="1"/>
  <c r="QH41"/>
  <c r="QI41"/>
  <c r="QJ41" s="1"/>
  <c r="QH42"/>
  <c r="QI42"/>
  <c r="QJ42" s="1"/>
  <c r="QH43"/>
  <c r="QI43"/>
  <c r="QJ43" s="1"/>
  <c r="QH44"/>
  <c r="QI44"/>
  <c r="QJ44" s="1"/>
  <c r="QH45"/>
  <c r="QI45"/>
  <c r="QJ45" s="1"/>
  <c r="QH46"/>
  <c r="QI46"/>
  <c r="QJ46" s="1"/>
  <c r="QH47"/>
  <c r="QI47"/>
  <c r="QJ47" s="1"/>
  <c r="QH48"/>
  <c r="QI48"/>
  <c r="QJ48" s="1"/>
  <c r="QH49"/>
  <c r="QI49"/>
  <c r="QJ49" s="1"/>
  <c r="QH50"/>
  <c r="QI50"/>
  <c r="QJ50" s="1"/>
  <c r="QH51"/>
  <c r="QI51"/>
  <c r="QJ51" s="1"/>
  <c r="QH53"/>
  <c r="QI53"/>
  <c r="QJ53" s="1"/>
  <c r="QH56"/>
  <c r="QI56"/>
  <c r="QJ56" s="1"/>
  <c r="QH57"/>
  <c r="QI57"/>
  <c r="QJ57" s="1"/>
  <c r="QH58"/>
  <c r="QI58"/>
  <c r="QJ58" s="1"/>
  <c r="QH59"/>
  <c r="QI59"/>
  <c r="QJ59" s="1"/>
  <c r="QH60"/>
  <c r="QI60"/>
  <c r="QJ60" s="1"/>
  <c r="QH61"/>
  <c r="QI61"/>
  <c r="QJ61" s="1"/>
  <c r="QH62"/>
  <c r="QI62"/>
  <c r="QJ62" s="1"/>
  <c r="QH63"/>
  <c r="QI63"/>
  <c r="QJ63" s="1"/>
  <c r="QH64"/>
  <c r="QI64"/>
  <c r="QJ64" s="1"/>
  <c r="QH65"/>
  <c r="QI65"/>
  <c r="QJ65" s="1"/>
  <c r="QH66"/>
  <c r="QI66"/>
  <c r="QJ66" s="1"/>
  <c r="QH67"/>
  <c r="QI67"/>
  <c r="QJ67" s="1"/>
  <c r="QH68"/>
  <c r="QI68"/>
  <c r="QJ68" s="1"/>
  <c r="QH69"/>
  <c r="QI69"/>
  <c r="QJ69" s="1"/>
  <c r="QI122"/>
  <c r="QK122" s="1"/>
  <c r="QL122" s="1"/>
  <c r="QH122"/>
  <c r="OJ95" i="41"/>
  <c r="OL95" s="1"/>
  <c r="OM95" s="1"/>
  <c r="ON95" s="1"/>
  <c r="OI95"/>
  <c r="NY95"/>
  <c r="OA95" s="1"/>
  <c r="OB95" s="1"/>
  <c r="OC95" s="1"/>
  <c r="NX95"/>
  <c r="NN95"/>
  <c r="NP95" s="1"/>
  <c r="NQ95" s="1"/>
  <c r="NR95" s="1"/>
  <c r="NM95"/>
  <c r="NC95"/>
  <c r="NE95" s="1"/>
  <c r="NF95" s="1"/>
  <c r="NG95" s="1"/>
  <c r="NB95"/>
  <c r="MR95"/>
  <c r="MT95" s="1"/>
  <c r="MU95" s="1"/>
  <c r="MV95" s="1"/>
  <c r="MQ95"/>
  <c r="OJ94"/>
  <c r="OL94" s="1"/>
  <c r="OM94" s="1"/>
  <c r="ON94" s="1"/>
  <c r="OI94"/>
  <c r="NY94"/>
  <c r="OA94" s="1"/>
  <c r="OB94" s="1"/>
  <c r="OC94" s="1"/>
  <c r="NX94"/>
  <c r="NN94"/>
  <c r="NP94" s="1"/>
  <c r="NQ94" s="1"/>
  <c r="NR94" s="1"/>
  <c r="NM94"/>
  <c r="NC94"/>
  <c r="NE94" s="1"/>
  <c r="NF94" s="1"/>
  <c r="NG94" s="1"/>
  <c r="NB94"/>
  <c r="MR94"/>
  <c r="MT94" s="1"/>
  <c r="MU94" s="1"/>
  <c r="MV94" s="1"/>
  <c r="MQ94"/>
  <c r="KC37"/>
  <c r="KD37" s="1"/>
  <c r="KB37"/>
  <c r="JR37"/>
  <c r="JS37" s="1"/>
  <c r="JQ37"/>
  <c r="JG37"/>
  <c r="JH37" s="1"/>
  <c r="JF37"/>
  <c r="IV37"/>
  <c r="IW37" s="1"/>
  <c r="IU37"/>
  <c r="IK37"/>
  <c r="IL37" s="1"/>
  <c r="IJ37"/>
  <c r="HR37"/>
  <c r="HS37" s="1"/>
  <c r="HQ37"/>
  <c r="HY37" s="1"/>
  <c r="HG37"/>
  <c r="HH37" s="1"/>
  <c r="GS37"/>
  <c r="GN37"/>
  <c r="GG37"/>
  <c r="GI37" s="1"/>
  <c r="GJ37" s="1"/>
  <c r="FV37"/>
  <c r="FX37" s="1"/>
  <c r="FY37" s="1"/>
  <c r="FK37"/>
  <c r="FM37" s="1"/>
  <c r="FN37" s="1"/>
  <c r="FJ37"/>
  <c r="EZ37"/>
  <c r="FB37" s="1"/>
  <c r="FC37" s="1"/>
  <c r="EY37"/>
  <c r="EO37"/>
  <c r="EQ37" s="1"/>
  <c r="ER37" s="1"/>
  <c r="EN37"/>
  <c r="ED37"/>
  <c r="EF37" s="1"/>
  <c r="EG37" s="1"/>
  <c r="EC37"/>
  <c r="DL37"/>
  <c r="DM37" s="1"/>
  <c r="DK37"/>
  <c r="DA37"/>
  <c r="DC37" s="1"/>
  <c r="DD37" s="1"/>
  <c r="CZ37"/>
  <c r="CQ37"/>
  <c r="CK37"/>
  <c r="CD37"/>
  <c r="CF37" s="1"/>
  <c r="CG37" s="1"/>
  <c r="BS37"/>
  <c r="BU37" s="1"/>
  <c r="BV37" s="1"/>
  <c r="BR37"/>
  <c r="BH37"/>
  <c r="BJ37" s="1"/>
  <c r="BK37" s="1"/>
  <c r="BG37"/>
  <c r="AW37"/>
  <c r="AY37" s="1"/>
  <c r="AZ37" s="1"/>
  <c r="AV37"/>
  <c r="AL37"/>
  <c r="AN37" s="1"/>
  <c r="AO37" s="1"/>
  <c r="AK37"/>
  <c r="AA37"/>
  <c r="AC37" s="1"/>
  <c r="AD37" s="1"/>
  <c r="Z37"/>
  <c r="S37"/>
  <c r="T37" s="1"/>
  <c r="R37"/>
  <c r="M37"/>
  <c r="N37" s="1"/>
  <c r="L37"/>
  <c r="QM21" i="39" l="1"/>
  <c r="QM122"/>
  <c r="O37" i="41"/>
  <c r="U37"/>
  <c r="AE37"/>
  <c r="BA37"/>
  <c r="BL37"/>
  <c r="BW37"/>
  <c r="FZ37"/>
  <c r="CH37"/>
  <c r="DE37"/>
  <c r="EH37"/>
  <c r="ES37"/>
  <c r="FD37"/>
  <c r="FO37"/>
  <c r="GK37"/>
  <c r="QK16" i="39"/>
  <c r="QL16" s="1"/>
  <c r="QK50"/>
  <c r="QL50" s="1"/>
  <c r="QK69"/>
  <c r="QL69" s="1"/>
  <c r="QM69" s="1"/>
  <c r="QK34"/>
  <c r="QL34" s="1"/>
  <c r="QK9"/>
  <c r="QL9" s="1"/>
  <c r="QK61"/>
  <c r="QL61" s="1"/>
  <c r="QM61" s="1"/>
  <c r="QK42"/>
  <c r="QL42" s="1"/>
  <c r="QK26"/>
  <c r="QL26" s="1"/>
  <c r="QK65"/>
  <c r="QL65" s="1"/>
  <c r="QM65" s="1"/>
  <c r="QK57"/>
  <c r="QL57" s="1"/>
  <c r="QM57" s="1"/>
  <c r="QK46"/>
  <c r="QL46" s="1"/>
  <c r="QK38"/>
  <c r="QL38" s="1"/>
  <c r="QK30"/>
  <c r="QL30" s="1"/>
  <c r="QK22"/>
  <c r="QL22" s="1"/>
  <c r="QK123"/>
  <c r="QL123" s="1"/>
  <c r="QK5"/>
  <c r="QL5" s="1"/>
  <c r="QK67"/>
  <c r="QL67" s="1"/>
  <c r="QM67" s="1"/>
  <c r="QK63"/>
  <c r="QL63" s="1"/>
  <c r="QM63" s="1"/>
  <c r="QK59"/>
  <c r="QL59" s="1"/>
  <c r="QM59" s="1"/>
  <c r="QK53"/>
  <c r="QL53" s="1"/>
  <c r="QM53" s="1"/>
  <c r="QK48"/>
  <c r="QL48" s="1"/>
  <c r="QK44"/>
  <c r="QL44" s="1"/>
  <c r="QK40"/>
  <c r="QL40" s="1"/>
  <c r="QK36"/>
  <c r="QL36" s="1"/>
  <c r="QK32"/>
  <c r="QL32" s="1"/>
  <c r="QK28"/>
  <c r="QL28" s="1"/>
  <c r="QK24"/>
  <c r="QL24" s="1"/>
  <c r="QK20"/>
  <c r="QL20" s="1"/>
  <c r="QK54"/>
  <c r="QL54" s="1"/>
  <c r="QK14"/>
  <c r="QL14" s="1"/>
  <c r="QK11"/>
  <c r="QL11" s="1"/>
  <c r="QK7"/>
  <c r="QL7" s="1"/>
  <c r="QK3"/>
  <c r="QL3" s="1"/>
  <c r="QK55"/>
  <c r="QL55" s="1"/>
  <c r="QK19"/>
  <c r="QL19" s="1"/>
  <c r="QK17"/>
  <c r="QL17" s="1"/>
  <c r="QK18"/>
  <c r="QL18" s="1"/>
  <c r="QK68"/>
  <c r="QL68" s="1"/>
  <c r="QM68" s="1"/>
  <c r="QK66"/>
  <c r="QL66" s="1"/>
  <c r="QM66" s="1"/>
  <c r="QK64"/>
  <c r="QL64" s="1"/>
  <c r="QM64" s="1"/>
  <c r="QK62"/>
  <c r="QL62" s="1"/>
  <c r="QM62" s="1"/>
  <c r="QK60"/>
  <c r="QL60" s="1"/>
  <c r="QM60" s="1"/>
  <c r="QK58"/>
  <c r="QL58" s="1"/>
  <c r="QM58" s="1"/>
  <c r="QK56"/>
  <c r="QL56" s="1"/>
  <c r="QM56" s="1"/>
  <c r="QK51"/>
  <c r="QL51" s="1"/>
  <c r="QK49"/>
  <c r="QL49" s="1"/>
  <c r="QK47"/>
  <c r="QL47" s="1"/>
  <c r="QK45"/>
  <c r="QL45" s="1"/>
  <c r="QK43"/>
  <c r="QL43" s="1"/>
  <c r="QK41"/>
  <c r="QL41" s="1"/>
  <c r="QK39"/>
  <c r="QL39" s="1"/>
  <c r="QK37"/>
  <c r="QL37" s="1"/>
  <c r="QK35"/>
  <c r="QL35" s="1"/>
  <c r="QK33"/>
  <c r="QL33" s="1"/>
  <c r="QK31"/>
  <c r="QL31" s="1"/>
  <c r="QK29"/>
  <c r="QL29" s="1"/>
  <c r="QK27"/>
  <c r="QL27" s="1"/>
  <c r="QK25"/>
  <c r="QL25" s="1"/>
  <c r="QK23"/>
  <c r="QL23" s="1"/>
  <c r="QK13"/>
  <c r="QL13" s="1"/>
  <c r="QK12"/>
  <c r="QL12" s="1"/>
  <c r="QK10"/>
  <c r="QL10" s="1"/>
  <c r="QK8"/>
  <c r="QL8" s="1"/>
  <c r="QK6"/>
  <c r="QL6" s="1"/>
  <c r="QK4"/>
  <c r="QL4" s="1"/>
  <c r="QK2"/>
  <c r="QL2" s="1"/>
  <c r="QK15"/>
  <c r="QL15" s="1"/>
  <c r="QJ122"/>
  <c r="QJ21"/>
  <c r="OK94" i="41"/>
  <c r="MS94"/>
  <c r="NO95"/>
  <c r="NO94"/>
  <c r="MS95"/>
  <c r="OK95"/>
  <c r="ND94"/>
  <c r="NZ94"/>
  <c r="ND95"/>
  <c r="NZ95"/>
  <c r="EP37"/>
  <c r="AM37"/>
  <c r="BI37"/>
  <c r="FL37"/>
  <c r="AB37"/>
  <c r="AX37"/>
  <c r="BT37"/>
  <c r="GV37"/>
  <c r="EE37"/>
  <c r="FA37"/>
  <c r="GH37"/>
  <c r="HI37"/>
  <c r="HJ37" s="1"/>
  <c r="HT37"/>
  <c r="HU37" s="1"/>
  <c r="HZ37"/>
  <c r="IM37"/>
  <c r="IN37" s="1"/>
  <c r="IX37"/>
  <c r="IY37" s="1"/>
  <c r="JI37"/>
  <c r="JJ37" s="1"/>
  <c r="JT37"/>
  <c r="JU37" s="1"/>
  <c r="KE37"/>
  <c r="KF37" s="1"/>
  <c r="AP37"/>
  <c r="CT37"/>
  <c r="CN37"/>
  <c r="CL37"/>
  <c r="CM37" s="1"/>
  <c r="CR37"/>
  <c r="CS37" s="1"/>
  <c r="DN37"/>
  <c r="DO37" s="1"/>
  <c r="CE37"/>
  <c r="DB37"/>
  <c r="DS37"/>
  <c r="FW37"/>
  <c r="GW37"/>
  <c r="QM15" i="39" l="1"/>
  <c r="QM4"/>
  <c r="QM8"/>
  <c r="QM12"/>
  <c r="QM23"/>
  <c r="QM27"/>
  <c r="QM31"/>
  <c r="QM35"/>
  <c r="QM39"/>
  <c r="QM43"/>
  <c r="QM47"/>
  <c r="QM51"/>
  <c r="QM18"/>
  <c r="QM19"/>
  <c r="QM3"/>
  <c r="QM11"/>
  <c r="QM54"/>
  <c r="QM24"/>
  <c r="QM32"/>
  <c r="QM40"/>
  <c r="QM48"/>
  <c r="QM123"/>
  <c r="QM30"/>
  <c r="QM46"/>
  <c r="QM42"/>
  <c r="QM9"/>
  <c r="QM16"/>
  <c r="QM2"/>
  <c r="QM6"/>
  <c r="QM10"/>
  <c r="QM13"/>
  <c r="QM25"/>
  <c r="QM29"/>
  <c r="QM33"/>
  <c r="QM37"/>
  <c r="QM41"/>
  <c r="QM45"/>
  <c r="QM49"/>
  <c r="QM17"/>
  <c r="QM55"/>
  <c r="QM7"/>
  <c r="QM14"/>
  <c r="QM20"/>
  <c r="QM28"/>
  <c r="QM36"/>
  <c r="QM44"/>
  <c r="QM5"/>
  <c r="QM22"/>
  <c r="QM38"/>
  <c r="QM26"/>
  <c r="QM34"/>
  <c r="QM50"/>
  <c r="DP37" i="41"/>
  <c r="KG37"/>
  <c r="JK37"/>
  <c r="IO37"/>
  <c r="HV37"/>
  <c r="JV37"/>
  <c r="IZ37"/>
  <c r="HK37"/>
  <c r="IA37"/>
  <c r="IB37"/>
  <c r="IC37" s="1"/>
  <c r="ID37" s="1"/>
  <c r="CU37"/>
  <c r="CV37"/>
  <c r="CP37"/>
  <c r="CO37"/>
  <c r="GT37"/>
  <c r="GX37" s="1"/>
  <c r="GO37"/>
  <c r="DU37"/>
  <c r="DV37" s="1"/>
  <c r="DT37"/>
  <c r="GP37" l="1"/>
  <c r="GU37"/>
  <c r="GY37" s="1"/>
  <c r="DW37"/>
  <c r="GR37" l="1"/>
  <c r="GQ37"/>
  <c r="GZ37"/>
  <c r="HA37"/>
  <c r="OI3" l="1"/>
  <c r="OJ3"/>
  <c r="OK3" s="1"/>
  <c r="OI4"/>
  <c r="OJ4"/>
  <c r="OK4" s="1"/>
  <c r="OI5"/>
  <c r="OJ5"/>
  <c r="OK5" s="1"/>
  <c r="OI6"/>
  <c r="OJ6"/>
  <c r="OK6" s="1"/>
  <c r="OI7"/>
  <c r="OJ7"/>
  <c r="OK7" s="1"/>
  <c r="OI8"/>
  <c r="OJ8"/>
  <c r="OK8" s="1"/>
  <c r="OI9"/>
  <c r="OJ9"/>
  <c r="OK9" s="1"/>
  <c r="OI10"/>
  <c r="OJ10"/>
  <c r="OK10" s="1"/>
  <c r="OI11"/>
  <c r="OJ11"/>
  <c r="OK11" s="1"/>
  <c r="OI12"/>
  <c r="OJ12"/>
  <c r="OK12" s="1"/>
  <c r="OI13"/>
  <c r="OJ13"/>
  <c r="OK13" s="1"/>
  <c r="OI14"/>
  <c r="OJ14"/>
  <c r="OK14" s="1"/>
  <c r="OI15"/>
  <c r="OJ15"/>
  <c r="OK15" s="1"/>
  <c r="OI16"/>
  <c r="OJ16"/>
  <c r="OK16" s="1"/>
  <c r="OI97"/>
  <c r="OJ97"/>
  <c r="OK97" s="1"/>
  <c r="OI17"/>
  <c r="OJ17"/>
  <c r="OK17" s="1"/>
  <c r="OI18"/>
  <c r="OJ18"/>
  <c r="OK18" s="1"/>
  <c r="OI19"/>
  <c r="OJ19"/>
  <c r="OK19" s="1"/>
  <c r="OI20"/>
  <c r="OJ20"/>
  <c r="OK20" s="1"/>
  <c r="OI21"/>
  <c r="OJ21"/>
  <c r="OK21" s="1"/>
  <c r="OI22"/>
  <c r="OJ22"/>
  <c r="OK22" s="1"/>
  <c r="OI23"/>
  <c r="OJ23"/>
  <c r="OK23" s="1"/>
  <c r="OI24"/>
  <c r="OJ24"/>
  <c r="OK24" s="1"/>
  <c r="OI25"/>
  <c r="OJ25"/>
  <c r="OK25" s="1"/>
  <c r="OI26"/>
  <c r="OJ26"/>
  <c r="OK26" s="1"/>
  <c r="OI27"/>
  <c r="OJ27"/>
  <c r="OL27" s="1"/>
  <c r="OM27" s="1"/>
  <c r="ON27" s="1"/>
  <c r="OI28"/>
  <c r="OJ28"/>
  <c r="OK28" s="1"/>
  <c r="OI29"/>
  <c r="OJ29"/>
  <c r="OL29" s="1"/>
  <c r="OM29" s="1"/>
  <c r="ON29" s="1"/>
  <c r="OI30"/>
  <c r="OJ30"/>
  <c r="OK30" s="1"/>
  <c r="OI31"/>
  <c r="OJ31"/>
  <c r="OL31" s="1"/>
  <c r="OM31" s="1"/>
  <c r="ON31" s="1"/>
  <c r="OI32"/>
  <c r="OJ32"/>
  <c r="OL32" s="1"/>
  <c r="OM32" s="1"/>
  <c r="ON32" s="1"/>
  <c r="OI33"/>
  <c r="OJ33"/>
  <c r="OL33" s="1"/>
  <c r="OM33" s="1"/>
  <c r="ON33" s="1"/>
  <c r="OI34"/>
  <c r="OJ34"/>
  <c r="OL34" s="1"/>
  <c r="OM34" s="1"/>
  <c r="ON34" s="1"/>
  <c r="OI35"/>
  <c r="OJ35"/>
  <c r="OK35" s="1"/>
  <c r="OI36"/>
  <c r="OJ36"/>
  <c r="OL36" s="1"/>
  <c r="OM36" s="1"/>
  <c r="ON36" s="1"/>
  <c r="OI37"/>
  <c r="OJ37"/>
  <c r="OL37" s="1"/>
  <c r="OM37" s="1"/>
  <c r="ON37" s="1"/>
  <c r="OI38"/>
  <c r="OJ38"/>
  <c r="OK38" s="1"/>
  <c r="OI39"/>
  <c r="OJ39"/>
  <c r="OL39" s="1"/>
  <c r="OM39" s="1"/>
  <c r="ON39" s="1"/>
  <c r="OI40"/>
  <c r="OJ40"/>
  <c r="OL40" s="1"/>
  <c r="OM40" s="1"/>
  <c r="ON40" s="1"/>
  <c r="OI41"/>
  <c r="OJ41"/>
  <c r="OL41" s="1"/>
  <c r="OM41" s="1"/>
  <c r="ON41" s="1"/>
  <c r="OI42"/>
  <c r="OJ42"/>
  <c r="OL42" s="1"/>
  <c r="OM42" s="1"/>
  <c r="ON42" s="1"/>
  <c r="OI43"/>
  <c r="OJ43"/>
  <c r="OK43" s="1"/>
  <c r="OI44"/>
  <c r="OJ44"/>
  <c r="OK44" s="1"/>
  <c r="OI45"/>
  <c r="OJ45"/>
  <c r="OK45" s="1"/>
  <c r="OI46"/>
  <c r="OJ46"/>
  <c r="OL46" s="1"/>
  <c r="OM46" s="1"/>
  <c r="ON46" s="1"/>
  <c r="OI47"/>
  <c r="OJ47"/>
  <c r="OL47" s="1"/>
  <c r="OM47" s="1"/>
  <c r="ON47" s="1"/>
  <c r="OI48"/>
  <c r="OJ48"/>
  <c r="OK48" s="1"/>
  <c r="OI49"/>
  <c r="OJ49"/>
  <c r="OL49" s="1"/>
  <c r="OM49" s="1"/>
  <c r="ON49" s="1"/>
  <c r="OI50"/>
  <c r="OJ50"/>
  <c r="OL50" s="1"/>
  <c r="OM50" s="1"/>
  <c r="ON50" s="1"/>
  <c r="OJ2"/>
  <c r="OK2" s="1"/>
  <c r="OI2"/>
  <c r="PW2" i="39"/>
  <c r="PX2"/>
  <c r="PY2" s="1"/>
  <c r="PW3"/>
  <c r="PX3"/>
  <c r="PY3" s="1"/>
  <c r="PW4"/>
  <c r="PX4"/>
  <c r="PY4" s="1"/>
  <c r="PW5"/>
  <c r="PX5"/>
  <c r="PY5" s="1"/>
  <c r="PW6"/>
  <c r="PX6"/>
  <c r="PY6" s="1"/>
  <c r="PW7"/>
  <c r="PX7"/>
  <c r="PY7" s="1"/>
  <c r="PW8"/>
  <c r="PX8"/>
  <c r="PY8" s="1"/>
  <c r="PW9"/>
  <c r="PX9"/>
  <c r="PY9" s="1"/>
  <c r="PW10"/>
  <c r="PX10"/>
  <c r="PY10" s="1"/>
  <c r="PW11"/>
  <c r="PX11"/>
  <c r="PY11" s="1"/>
  <c r="PW12"/>
  <c r="PX12"/>
  <c r="PY12" s="1"/>
  <c r="PW123"/>
  <c r="PX123"/>
  <c r="PY123" s="1"/>
  <c r="PW13"/>
  <c r="PX13"/>
  <c r="PY13" s="1"/>
  <c r="PW14"/>
  <c r="PX14"/>
  <c r="PY14" s="1"/>
  <c r="PW15"/>
  <c r="PX15"/>
  <c r="PY15" s="1"/>
  <c r="PW16"/>
  <c r="PX16"/>
  <c r="PY16" s="1"/>
  <c r="PW17"/>
  <c r="PX17"/>
  <c r="PY17" s="1"/>
  <c r="PW18"/>
  <c r="PX18"/>
  <c r="PY18" s="1"/>
  <c r="PW121"/>
  <c r="PX121"/>
  <c r="PY121" s="1"/>
  <c r="PW54"/>
  <c r="PX54"/>
  <c r="PY54" s="1"/>
  <c r="PW19"/>
  <c r="PX19"/>
  <c r="PY19" s="1"/>
  <c r="PW20"/>
  <c r="PX20"/>
  <c r="PY20" s="1"/>
  <c r="PW55"/>
  <c r="PX55"/>
  <c r="PY55" s="1"/>
  <c r="PW21"/>
  <c r="PX21"/>
  <c r="PY21" s="1"/>
  <c r="PW22"/>
  <c r="PX22"/>
  <c r="PY22" s="1"/>
  <c r="PW23"/>
  <c r="PX23"/>
  <c r="PY23" s="1"/>
  <c r="PW24"/>
  <c r="PX24"/>
  <c r="PY24" s="1"/>
  <c r="PW25"/>
  <c r="PX25"/>
  <c r="PY25" s="1"/>
  <c r="PW26"/>
  <c r="PX26"/>
  <c r="PZ26" s="1"/>
  <c r="QA26" s="1"/>
  <c r="PW27"/>
  <c r="PX27"/>
  <c r="PY27" s="1"/>
  <c r="PW28"/>
  <c r="PX28"/>
  <c r="PZ28" s="1"/>
  <c r="QA28" s="1"/>
  <c r="PW29"/>
  <c r="PX29"/>
  <c r="PY29" s="1"/>
  <c r="PW30"/>
  <c r="PX30"/>
  <c r="PZ30" s="1"/>
  <c r="QA30" s="1"/>
  <c r="PW31"/>
  <c r="PX31"/>
  <c r="PZ31" s="1"/>
  <c r="QA31" s="1"/>
  <c r="PW32"/>
  <c r="PX32"/>
  <c r="PY32" s="1"/>
  <c r="PW33"/>
  <c r="PX33"/>
  <c r="PZ33" s="1"/>
  <c r="QA33" s="1"/>
  <c r="PW34"/>
  <c r="PX34"/>
  <c r="PY34" s="1"/>
  <c r="PW35"/>
  <c r="PX35"/>
  <c r="PZ35" s="1"/>
  <c r="QA35" s="1"/>
  <c r="PW36"/>
  <c r="PX36"/>
  <c r="PZ36" s="1"/>
  <c r="QA36" s="1"/>
  <c r="PW37"/>
  <c r="PX37"/>
  <c r="PZ37" s="1"/>
  <c r="QA37" s="1"/>
  <c r="PW38"/>
  <c r="PX38"/>
  <c r="PZ38" s="1"/>
  <c r="QA38" s="1"/>
  <c r="PW39"/>
  <c r="PX39"/>
  <c r="PY39" s="1"/>
  <c r="PW40"/>
  <c r="PX40"/>
  <c r="PZ40" s="1"/>
  <c r="QA40" s="1"/>
  <c r="PW41"/>
  <c r="PX41"/>
  <c r="PY41" s="1"/>
  <c r="PW42"/>
  <c r="PX42"/>
  <c r="PZ42" s="1"/>
  <c r="QA42" s="1"/>
  <c r="PW43"/>
  <c r="PX43"/>
  <c r="PY43" s="1"/>
  <c r="PW44"/>
  <c r="PX44"/>
  <c r="PZ44" s="1"/>
  <c r="QA44" s="1"/>
  <c r="PW45"/>
  <c r="PX45"/>
  <c r="PZ45" s="1"/>
  <c r="QA45" s="1"/>
  <c r="PW46"/>
  <c r="PX46"/>
  <c r="PZ46" s="1"/>
  <c r="QA46" s="1"/>
  <c r="PW47"/>
  <c r="PX47"/>
  <c r="PZ47" s="1"/>
  <c r="QA47" s="1"/>
  <c r="PW48"/>
  <c r="PX48"/>
  <c r="PY48" s="1"/>
  <c r="PW49"/>
  <c r="PX49"/>
  <c r="PZ49" s="1"/>
  <c r="QA49" s="1"/>
  <c r="PW50"/>
  <c r="PX50"/>
  <c r="PY50" s="1"/>
  <c r="PW51"/>
  <c r="PX51"/>
  <c r="PZ51" s="1"/>
  <c r="QA51" s="1"/>
  <c r="PW53"/>
  <c r="PX53"/>
  <c r="PZ53" s="1"/>
  <c r="QA53" s="1"/>
  <c r="QB53" s="1"/>
  <c r="PW56"/>
  <c r="PX56"/>
  <c r="PZ56" s="1"/>
  <c r="QA56" s="1"/>
  <c r="QB56" s="1"/>
  <c r="PW57"/>
  <c r="PX57"/>
  <c r="PZ57" s="1"/>
  <c r="QA57" s="1"/>
  <c r="QB57" s="1"/>
  <c r="PW58"/>
  <c r="PX58"/>
  <c r="PY58" s="1"/>
  <c r="PW59"/>
  <c r="PX59"/>
  <c r="PZ59" s="1"/>
  <c r="QA59" s="1"/>
  <c r="QB59" s="1"/>
  <c r="PW60"/>
  <c r="PX60"/>
  <c r="PZ60" s="1"/>
  <c r="QA60" s="1"/>
  <c r="QB60" s="1"/>
  <c r="PW61"/>
  <c r="PX61"/>
  <c r="PY61" s="1"/>
  <c r="PW62"/>
  <c r="PX62"/>
  <c r="PZ62" s="1"/>
  <c r="QA62" s="1"/>
  <c r="QB62" s="1"/>
  <c r="PW63"/>
  <c r="PX63"/>
  <c r="PZ63" s="1"/>
  <c r="QA63" s="1"/>
  <c r="QB63" s="1"/>
  <c r="PW64"/>
  <c r="PX64"/>
  <c r="PZ64" s="1"/>
  <c r="QA64" s="1"/>
  <c r="QB64" s="1"/>
  <c r="PW65"/>
  <c r="PX65"/>
  <c r="PZ65" s="1"/>
  <c r="QA65" s="1"/>
  <c r="QB65" s="1"/>
  <c r="PW66"/>
  <c r="PX66"/>
  <c r="PZ66" s="1"/>
  <c r="QA66" s="1"/>
  <c r="QB66" s="1"/>
  <c r="PW67"/>
  <c r="PX67"/>
  <c r="PY67" s="1"/>
  <c r="PW68"/>
  <c r="PX68"/>
  <c r="PZ68" s="1"/>
  <c r="QA68" s="1"/>
  <c r="QB68" s="1"/>
  <c r="PW69"/>
  <c r="PX69"/>
  <c r="PZ69" s="1"/>
  <c r="QA69" s="1"/>
  <c r="QB69" s="1"/>
  <c r="PX122"/>
  <c r="PY122" s="1"/>
  <c r="PW122"/>
  <c r="QB51" l="1"/>
  <c r="QB47"/>
  <c r="QB45"/>
  <c r="QB44"/>
  <c r="QB42"/>
  <c r="QB40"/>
  <c r="QB38"/>
  <c r="QB36"/>
  <c r="QB30"/>
  <c r="QB28"/>
  <c r="QB26"/>
  <c r="QB49"/>
  <c r="QB46"/>
  <c r="QB37"/>
  <c r="QB35"/>
  <c r="QB33"/>
  <c r="QB31"/>
  <c r="PZ23"/>
  <c r="QA23" s="1"/>
  <c r="PZ18"/>
  <c r="QA18" s="1"/>
  <c r="PZ20"/>
  <c r="QA20" s="1"/>
  <c r="PZ14"/>
  <c r="QA14" s="1"/>
  <c r="PZ2"/>
  <c r="QA2" s="1"/>
  <c r="PZ7"/>
  <c r="QA7" s="1"/>
  <c r="PZ11"/>
  <c r="QA11" s="1"/>
  <c r="PZ25"/>
  <c r="QA25" s="1"/>
  <c r="PZ21"/>
  <c r="QA21" s="1"/>
  <c r="PZ54"/>
  <c r="QA54" s="1"/>
  <c r="PZ16"/>
  <c r="QA16" s="1"/>
  <c r="PZ123"/>
  <c r="QA123" s="1"/>
  <c r="PZ9"/>
  <c r="QA9" s="1"/>
  <c r="PZ5"/>
  <c r="QA5" s="1"/>
  <c r="PZ27"/>
  <c r="QA27" s="1"/>
  <c r="PZ24"/>
  <c r="QA24" s="1"/>
  <c r="PZ22"/>
  <c r="QA22" s="1"/>
  <c r="PZ55"/>
  <c r="QA55" s="1"/>
  <c r="PZ19"/>
  <c r="QA19" s="1"/>
  <c r="PZ121"/>
  <c r="QA121" s="1"/>
  <c r="QB121" s="1"/>
  <c r="PZ17"/>
  <c r="QA17" s="1"/>
  <c r="PZ15"/>
  <c r="QA15" s="1"/>
  <c r="PZ13"/>
  <c r="QA13" s="1"/>
  <c r="PZ12"/>
  <c r="QA12" s="1"/>
  <c r="PZ10"/>
  <c r="QA10" s="1"/>
  <c r="PZ8"/>
  <c r="QA8" s="1"/>
  <c r="PZ6"/>
  <c r="QA6" s="1"/>
  <c r="PZ4"/>
  <c r="QA4" s="1"/>
  <c r="PZ3"/>
  <c r="QA3" s="1"/>
  <c r="OL17" i="41"/>
  <c r="OM17" s="1"/>
  <c r="ON17" s="1"/>
  <c r="OL25"/>
  <c r="OM25" s="1"/>
  <c r="ON25" s="1"/>
  <c r="OL10"/>
  <c r="OM10" s="1"/>
  <c r="ON10" s="1"/>
  <c r="OL21"/>
  <c r="OM21" s="1"/>
  <c r="ON21" s="1"/>
  <c r="OL14"/>
  <c r="OM14" s="1"/>
  <c r="ON14" s="1"/>
  <c r="OL6"/>
  <c r="OM6" s="1"/>
  <c r="ON6" s="1"/>
  <c r="OL28"/>
  <c r="OM28" s="1"/>
  <c r="ON28" s="1"/>
  <c r="OL23"/>
  <c r="OM23" s="1"/>
  <c r="ON23" s="1"/>
  <c r="OL19"/>
  <c r="OM19" s="1"/>
  <c r="ON19" s="1"/>
  <c r="OL16"/>
  <c r="OM16" s="1"/>
  <c r="ON16" s="1"/>
  <c r="OL12"/>
  <c r="OM12" s="1"/>
  <c r="ON12" s="1"/>
  <c r="OL8"/>
  <c r="OM8" s="1"/>
  <c r="ON8" s="1"/>
  <c r="OL4"/>
  <c r="OM4" s="1"/>
  <c r="ON4" s="1"/>
  <c r="OL26"/>
  <c r="OM26" s="1"/>
  <c r="ON26" s="1"/>
  <c r="OL24"/>
  <c r="OM24" s="1"/>
  <c r="ON24" s="1"/>
  <c r="OL22"/>
  <c r="OM22" s="1"/>
  <c r="ON22" s="1"/>
  <c r="OL20"/>
  <c r="OM20" s="1"/>
  <c r="ON20" s="1"/>
  <c r="OL18"/>
  <c r="OM18" s="1"/>
  <c r="ON18" s="1"/>
  <c r="OL97"/>
  <c r="OM97" s="1"/>
  <c r="ON97" s="1"/>
  <c r="OL15"/>
  <c r="OM15" s="1"/>
  <c r="ON15" s="1"/>
  <c r="OL13"/>
  <c r="OM13" s="1"/>
  <c r="ON13" s="1"/>
  <c r="OL11"/>
  <c r="OM11" s="1"/>
  <c r="ON11" s="1"/>
  <c r="OL9"/>
  <c r="OM9" s="1"/>
  <c r="ON9" s="1"/>
  <c r="OL7"/>
  <c r="OM7" s="1"/>
  <c r="ON7" s="1"/>
  <c r="OL5"/>
  <c r="OM5" s="1"/>
  <c r="ON5" s="1"/>
  <c r="OL3"/>
  <c r="OM3" s="1"/>
  <c r="ON3" s="1"/>
  <c r="OL48"/>
  <c r="OM48" s="1"/>
  <c r="ON48" s="1"/>
  <c r="OL45"/>
  <c r="OM45" s="1"/>
  <c r="ON45" s="1"/>
  <c r="OL44"/>
  <c r="OM44" s="1"/>
  <c r="ON44" s="1"/>
  <c r="OL43"/>
  <c r="OM43" s="1"/>
  <c r="ON43" s="1"/>
  <c r="OL38"/>
  <c r="OM38" s="1"/>
  <c r="ON38" s="1"/>
  <c r="OL35"/>
  <c r="OM35" s="1"/>
  <c r="ON35" s="1"/>
  <c r="OL30"/>
  <c r="OM30" s="1"/>
  <c r="ON30" s="1"/>
  <c r="OK50"/>
  <c r="OK49"/>
  <c r="OK47"/>
  <c r="OK46"/>
  <c r="OK42"/>
  <c r="OK41"/>
  <c r="OK40"/>
  <c r="OK39"/>
  <c r="OK37"/>
  <c r="OK36"/>
  <c r="OK34"/>
  <c r="OK33"/>
  <c r="OK32"/>
  <c r="OK31"/>
  <c r="OK29"/>
  <c r="OK27"/>
  <c r="OL2"/>
  <c r="OM2" s="1"/>
  <c r="ON2" s="1"/>
  <c r="PZ67" i="39"/>
  <c r="QA67" s="1"/>
  <c r="QB67" s="1"/>
  <c r="PZ61"/>
  <c r="QA61" s="1"/>
  <c r="QB61" s="1"/>
  <c r="PZ58"/>
  <c r="QA58" s="1"/>
  <c r="QB58" s="1"/>
  <c r="PZ50"/>
  <c r="QA50" s="1"/>
  <c r="PZ48"/>
  <c r="QA48" s="1"/>
  <c r="PZ43"/>
  <c r="QA43" s="1"/>
  <c r="PZ41"/>
  <c r="QA41" s="1"/>
  <c r="PZ39"/>
  <c r="QA39" s="1"/>
  <c r="PZ34"/>
  <c r="QA34" s="1"/>
  <c r="PZ32"/>
  <c r="QA32" s="1"/>
  <c r="PZ29"/>
  <c r="QA29" s="1"/>
  <c r="PY69"/>
  <c r="PY68"/>
  <c r="PY66"/>
  <c r="PY65"/>
  <c r="PY64"/>
  <c r="PY63"/>
  <c r="PY62"/>
  <c r="PY60"/>
  <c r="PY59"/>
  <c r="PY57"/>
  <c r="PY56"/>
  <c r="PY53"/>
  <c r="PY51"/>
  <c r="PY49"/>
  <c r="PY47"/>
  <c r="PY46"/>
  <c r="PY45"/>
  <c r="PY44"/>
  <c r="PY42"/>
  <c r="PY40"/>
  <c r="PY38"/>
  <c r="PY37"/>
  <c r="PY36"/>
  <c r="PY35"/>
  <c r="PY33"/>
  <c r="PY31"/>
  <c r="PY30"/>
  <c r="PY28"/>
  <c r="PY26"/>
  <c r="PZ122"/>
  <c r="QA122" s="1"/>
  <c r="QB32" l="1"/>
  <c r="QB39"/>
  <c r="QB43"/>
  <c r="QB50"/>
  <c r="QB3"/>
  <c r="QB6"/>
  <c r="QB10"/>
  <c r="QB13"/>
  <c r="QB17"/>
  <c r="QB19"/>
  <c r="QB22"/>
  <c r="QB27"/>
  <c r="QB9"/>
  <c r="QB16"/>
  <c r="QB21"/>
  <c r="QB11"/>
  <c r="QB2"/>
  <c r="QB20"/>
  <c r="QB23"/>
  <c r="QB122"/>
  <c r="QB29"/>
  <c r="QB34"/>
  <c r="QB41"/>
  <c r="QB48"/>
  <c r="QB4"/>
  <c r="QB8"/>
  <c r="QB12"/>
  <c r="QB15"/>
  <c r="QB55"/>
  <c r="QB24"/>
  <c r="QB5"/>
  <c r="QB123"/>
  <c r="QB54"/>
  <c r="QB25"/>
  <c r="QB7"/>
  <c r="QB14"/>
  <c r="QB18"/>
  <c r="KB96" i="41"/>
  <c r="KD96" s="1"/>
  <c r="KE96" s="1"/>
  <c r="KF96" s="1"/>
  <c r="KA96"/>
  <c r="JQ96"/>
  <c r="JS96" s="1"/>
  <c r="JT96" s="1"/>
  <c r="JU96" s="1"/>
  <c r="JP96"/>
  <c r="JF96"/>
  <c r="JH96" s="1"/>
  <c r="JI96" s="1"/>
  <c r="JJ96" s="1"/>
  <c r="JE96"/>
  <c r="IU96"/>
  <c r="IW96" s="1"/>
  <c r="IX96" s="1"/>
  <c r="IY96" s="1"/>
  <c r="IT96"/>
  <c r="IJ96"/>
  <c r="IL96" s="1"/>
  <c r="IM96" s="1"/>
  <c r="IN96" s="1"/>
  <c r="II96"/>
  <c r="HQ96"/>
  <c r="HS96" s="1"/>
  <c r="HT96" s="1"/>
  <c r="HU96" s="1"/>
  <c r="HP96"/>
  <c r="HX96" s="1"/>
  <c r="HF96"/>
  <c r="HY96" s="1"/>
  <c r="GS96"/>
  <c r="GN96"/>
  <c r="GG96"/>
  <c r="GI96" s="1"/>
  <c r="GJ96" s="1"/>
  <c r="GK96" s="1"/>
  <c r="FV96"/>
  <c r="FX96" s="1"/>
  <c r="FY96" s="1"/>
  <c r="FZ96" s="1"/>
  <c r="FK96"/>
  <c r="FM96" s="1"/>
  <c r="FN96" s="1"/>
  <c r="FO96" s="1"/>
  <c r="FJ96"/>
  <c r="EZ96"/>
  <c r="FB96" s="1"/>
  <c r="FC96" s="1"/>
  <c r="FD96" s="1"/>
  <c r="EY96"/>
  <c r="EO96"/>
  <c r="EP96" s="1"/>
  <c r="EN96"/>
  <c r="ED96"/>
  <c r="EE96" s="1"/>
  <c r="EC96"/>
  <c r="DL96"/>
  <c r="DN96" s="1"/>
  <c r="DO96" s="1"/>
  <c r="DP96" s="1"/>
  <c r="DK96"/>
  <c r="DA96"/>
  <c r="DC96" s="1"/>
  <c r="DD96" s="1"/>
  <c r="DE96" s="1"/>
  <c r="CZ96"/>
  <c r="CQ96"/>
  <c r="GW96" s="1"/>
  <c r="CK96"/>
  <c r="CD96"/>
  <c r="CF96" s="1"/>
  <c r="CG96" s="1"/>
  <c r="CH96" s="1"/>
  <c r="BS96"/>
  <c r="BT96" s="1"/>
  <c r="BR96"/>
  <c r="BH96"/>
  <c r="BI96" s="1"/>
  <c r="BG96"/>
  <c r="AW96"/>
  <c r="AX96" s="1"/>
  <c r="AV96"/>
  <c r="AL96"/>
  <c r="AK96"/>
  <c r="AA96"/>
  <c r="AB96" s="1"/>
  <c r="Z96"/>
  <c r="S96"/>
  <c r="T96" s="1"/>
  <c r="U96" s="1"/>
  <c r="R96"/>
  <c r="M96"/>
  <c r="N96" s="1"/>
  <c r="O96" s="1"/>
  <c r="L96"/>
  <c r="IV96" l="1"/>
  <c r="GV96"/>
  <c r="DB96"/>
  <c r="HR96"/>
  <c r="JR96"/>
  <c r="CR96"/>
  <c r="CS96" s="1"/>
  <c r="CE96"/>
  <c r="DM96"/>
  <c r="HG96"/>
  <c r="IK96"/>
  <c r="JG96"/>
  <c r="KC96"/>
  <c r="DS96"/>
  <c r="GO96" s="1"/>
  <c r="FW96"/>
  <c r="HZ96"/>
  <c r="IA96"/>
  <c r="IB96" s="1"/>
  <c r="IC96" s="1"/>
  <c r="AC96"/>
  <c r="AD96" s="1"/>
  <c r="AE96" s="1"/>
  <c r="AN96"/>
  <c r="AO96" s="1"/>
  <c r="AY96"/>
  <c r="AZ96" s="1"/>
  <c r="BA96" s="1"/>
  <c r="BJ96"/>
  <c r="BK96" s="1"/>
  <c r="BL96" s="1"/>
  <c r="BU96"/>
  <c r="BV96" s="1"/>
  <c r="BW96" s="1"/>
  <c r="EF96"/>
  <c r="EG96" s="1"/>
  <c r="EH96" s="1"/>
  <c r="EQ96"/>
  <c r="ER96" s="1"/>
  <c r="ES96" s="1"/>
  <c r="AM96"/>
  <c r="CL96"/>
  <c r="CM96" s="1"/>
  <c r="FA96"/>
  <c r="FL96"/>
  <c r="GH96"/>
  <c r="HH96"/>
  <c r="HI96" s="1"/>
  <c r="HJ96" s="1"/>
  <c r="DU96" l="1"/>
  <c r="DV96" s="1"/>
  <c r="GU96" s="1"/>
  <c r="GT96"/>
  <c r="GX96" s="1"/>
  <c r="DT96"/>
  <c r="CT96"/>
  <c r="CN96"/>
  <c r="AP96"/>
  <c r="DW96" l="1"/>
  <c r="GP96"/>
  <c r="GR96" s="1"/>
  <c r="GY96"/>
  <c r="CU96"/>
  <c r="CV96"/>
  <c r="CO96"/>
  <c r="CP96"/>
  <c r="GQ96"/>
  <c r="HA96" l="1"/>
  <c r="GZ96"/>
  <c r="NX3" l="1"/>
  <c r="NY3"/>
  <c r="NZ3" s="1"/>
  <c r="NX4"/>
  <c r="NY4"/>
  <c r="NZ4" s="1"/>
  <c r="NX5"/>
  <c r="NY5"/>
  <c r="NZ5" s="1"/>
  <c r="NX6"/>
  <c r="NY6"/>
  <c r="NZ6" s="1"/>
  <c r="NX7"/>
  <c r="NY7"/>
  <c r="NZ7" s="1"/>
  <c r="NX8"/>
  <c r="NY8"/>
  <c r="NZ8" s="1"/>
  <c r="NX9"/>
  <c r="NY9"/>
  <c r="NZ9" s="1"/>
  <c r="NX10"/>
  <c r="NY10"/>
  <c r="NZ10" s="1"/>
  <c r="NX11"/>
  <c r="NY11"/>
  <c r="NZ11" s="1"/>
  <c r="NX12"/>
  <c r="NY12"/>
  <c r="NZ12" s="1"/>
  <c r="NX50"/>
  <c r="NY50"/>
  <c r="NZ50" s="1"/>
  <c r="NX13"/>
  <c r="NY13"/>
  <c r="NZ13" s="1"/>
  <c r="NX14"/>
  <c r="NY14"/>
  <c r="NZ14" s="1"/>
  <c r="NX15"/>
  <c r="NY15"/>
  <c r="NZ15" s="1"/>
  <c r="NX16"/>
  <c r="NY16"/>
  <c r="NZ16" s="1"/>
  <c r="NX97"/>
  <c r="NY97"/>
  <c r="NZ97" s="1"/>
  <c r="NX17"/>
  <c r="NY17"/>
  <c r="NZ17" s="1"/>
  <c r="NX18"/>
  <c r="NY18"/>
  <c r="NZ18" s="1"/>
  <c r="NX19"/>
  <c r="NY19"/>
  <c r="NZ19" s="1"/>
  <c r="NX20"/>
  <c r="NY20"/>
  <c r="NZ20" s="1"/>
  <c r="NX21"/>
  <c r="NY21"/>
  <c r="NZ21" s="1"/>
  <c r="NX22"/>
  <c r="NY22"/>
  <c r="NZ22" s="1"/>
  <c r="NX23"/>
  <c r="NY23"/>
  <c r="NZ23" s="1"/>
  <c r="NX24"/>
  <c r="NY24"/>
  <c r="NZ24" s="1"/>
  <c r="NX25"/>
  <c r="NY25"/>
  <c r="NZ25" s="1"/>
  <c r="NX26"/>
  <c r="NY26"/>
  <c r="NZ26" s="1"/>
  <c r="NX27"/>
  <c r="NY27"/>
  <c r="NZ27" s="1"/>
  <c r="NX28"/>
  <c r="NY28"/>
  <c r="NZ28" s="1"/>
  <c r="NX29"/>
  <c r="NY29"/>
  <c r="NZ29" s="1"/>
  <c r="NX30"/>
  <c r="NY30"/>
  <c r="NZ30" s="1"/>
  <c r="NX31"/>
  <c r="NY31"/>
  <c r="NZ31" s="1"/>
  <c r="NX32"/>
  <c r="NY32"/>
  <c r="NZ32" s="1"/>
  <c r="NX33"/>
  <c r="NY33"/>
  <c r="NZ33" s="1"/>
  <c r="NX34"/>
  <c r="NY34"/>
  <c r="NZ34" s="1"/>
  <c r="NX35"/>
  <c r="NY35"/>
  <c r="NZ35" s="1"/>
  <c r="NX36"/>
  <c r="NY36"/>
  <c r="NZ36" s="1"/>
  <c r="NX37"/>
  <c r="NY37"/>
  <c r="NZ37" s="1"/>
  <c r="NX38"/>
  <c r="NY38"/>
  <c r="NZ38" s="1"/>
  <c r="NX39"/>
  <c r="NY39"/>
  <c r="NZ39" s="1"/>
  <c r="NX40"/>
  <c r="NY40"/>
  <c r="NZ40" s="1"/>
  <c r="NX41"/>
  <c r="NY41"/>
  <c r="NZ41" s="1"/>
  <c r="NX42"/>
  <c r="NY42"/>
  <c r="NZ42" s="1"/>
  <c r="NX43"/>
  <c r="NY43"/>
  <c r="NZ43" s="1"/>
  <c r="NX44"/>
  <c r="NY44"/>
  <c r="NZ44" s="1"/>
  <c r="NX45"/>
  <c r="NY45"/>
  <c r="NZ45" s="1"/>
  <c r="NX46"/>
  <c r="NY46"/>
  <c r="NZ46" s="1"/>
  <c r="NX47"/>
  <c r="NY47"/>
  <c r="NZ47" s="1"/>
  <c r="NX48"/>
  <c r="NY48"/>
  <c r="NZ48" s="1"/>
  <c r="NX49"/>
  <c r="NY49"/>
  <c r="NZ49" s="1"/>
  <c r="NY2"/>
  <c r="OA2" s="1"/>
  <c r="OB2" s="1"/>
  <c r="NX2"/>
  <c r="PL2" i="39"/>
  <c r="PM2"/>
  <c r="PN2" s="1"/>
  <c r="PL3"/>
  <c r="PM3"/>
  <c r="PN3" s="1"/>
  <c r="PL4"/>
  <c r="PM4"/>
  <c r="PN4" s="1"/>
  <c r="PL5"/>
  <c r="PM5"/>
  <c r="PN5" s="1"/>
  <c r="PL6"/>
  <c r="PM6"/>
  <c r="PN6" s="1"/>
  <c r="PL7"/>
  <c r="PM7"/>
  <c r="PN7" s="1"/>
  <c r="PL8"/>
  <c r="PM8"/>
  <c r="PN8" s="1"/>
  <c r="PL9"/>
  <c r="PM9"/>
  <c r="PN9" s="1"/>
  <c r="PL10"/>
  <c r="PM10"/>
  <c r="PN10" s="1"/>
  <c r="PL11"/>
  <c r="PM11"/>
  <c r="PN11" s="1"/>
  <c r="PL12"/>
  <c r="PM12"/>
  <c r="PN12" s="1"/>
  <c r="PL123"/>
  <c r="PM123"/>
  <c r="PN123" s="1"/>
  <c r="PL13"/>
  <c r="PM13"/>
  <c r="PN13" s="1"/>
  <c r="PL14"/>
  <c r="PM14"/>
  <c r="PN14" s="1"/>
  <c r="PL15"/>
  <c r="PM15"/>
  <c r="PN15" s="1"/>
  <c r="PL16"/>
  <c r="PM16"/>
  <c r="PN16" s="1"/>
  <c r="PL17"/>
  <c r="PM17"/>
  <c r="PN17" s="1"/>
  <c r="PL18"/>
  <c r="PM18"/>
  <c r="PN18" s="1"/>
  <c r="PL121"/>
  <c r="PM121"/>
  <c r="PN121" s="1"/>
  <c r="PL54"/>
  <c r="PM54"/>
  <c r="PN54" s="1"/>
  <c r="PL19"/>
  <c r="PM19"/>
  <c r="PN19" s="1"/>
  <c r="PL120"/>
  <c r="PM120"/>
  <c r="PN120" s="1"/>
  <c r="PL20"/>
  <c r="PM20"/>
  <c r="PN20" s="1"/>
  <c r="PL55"/>
  <c r="PM55"/>
  <c r="PN55" s="1"/>
  <c r="PL21"/>
  <c r="PM21"/>
  <c r="PN21" s="1"/>
  <c r="PL22"/>
  <c r="PM22"/>
  <c r="PN22" s="1"/>
  <c r="PL23"/>
  <c r="PM23"/>
  <c r="PN23" s="1"/>
  <c r="PL24"/>
  <c r="PM24"/>
  <c r="PN24" s="1"/>
  <c r="PL25"/>
  <c r="PM25"/>
  <c r="PN25" s="1"/>
  <c r="PL26"/>
  <c r="PM26"/>
  <c r="PN26" s="1"/>
  <c r="PL27"/>
  <c r="PM27"/>
  <c r="PN27" s="1"/>
  <c r="PL28"/>
  <c r="PM28"/>
  <c r="PN28" s="1"/>
  <c r="PL29"/>
  <c r="PM29"/>
  <c r="PN29" s="1"/>
  <c r="PL30"/>
  <c r="PM30"/>
  <c r="PN30" s="1"/>
  <c r="PL31"/>
  <c r="PM31"/>
  <c r="PN31" s="1"/>
  <c r="PL32"/>
  <c r="PM32"/>
  <c r="PN32" s="1"/>
  <c r="PL33"/>
  <c r="PM33"/>
  <c r="PN33" s="1"/>
  <c r="PL34"/>
  <c r="PM34"/>
  <c r="PN34" s="1"/>
  <c r="PL35"/>
  <c r="PM35"/>
  <c r="PN35" s="1"/>
  <c r="PL36"/>
  <c r="PM36"/>
  <c r="PN36" s="1"/>
  <c r="PL37"/>
  <c r="PM37"/>
  <c r="PN37" s="1"/>
  <c r="PL38"/>
  <c r="PM38"/>
  <c r="PN38" s="1"/>
  <c r="PL39"/>
  <c r="PM39"/>
  <c r="PN39" s="1"/>
  <c r="PL40"/>
  <c r="PM40"/>
  <c r="PN40" s="1"/>
  <c r="PL119"/>
  <c r="PM119"/>
  <c r="PN119" s="1"/>
  <c r="PL41"/>
  <c r="PM41"/>
  <c r="PN41" s="1"/>
  <c r="PL42"/>
  <c r="PM42"/>
  <c r="PN42" s="1"/>
  <c r="PL43"/>
  <c r="PM43"/>
  <c r="PN43" s="1"/>
  <c r="PL44"/>
  <c r="PM44"/>
  <c r="PN44" s="1"/>
  <c r="PL45"/>
  <c r="PM45"/>
  <c r="PN45" s="1"/>
  <c r="PL46"/>
  <c r="PM46"/>
  <c r="PN46" s="1"/>
  <c r="PL47"/>
  <c r="PM47"/>
  <c r="PN47" s="1"/>
  <c r="PL48"/>
  <c r="PM48"/>
  <c r="PN48" s="1"/>
  <c r="PL49"/>
  <c r="PM49"/>
  <c r="PN49" s="1"/>
  <c r="PL50"/>
  <c r="PM50"/>
  <c r="PN50" s="1"/>
  <c r="PL51"/>
  <c r="PM51"/>
  <c r="PN51" s="1"/>
  <c r="PL53"/>
  <c r="PM53"/>
  <c r="PN53" s="1"/>
  <c r="PL56"/>
  <c r="PM56"/>
  <c r="PN56" s="1"/>
  <c r="PL57"/>
  <c r="PM57"/>
  <c r="PN57" s="1"/>
  <c r="PL58"/>
  <c r="PM58"/>
  <c r="PN58" s="1"/>
  <c r="PL59"/>
  <c r="PM59"/>
  <c r="PN59" s="1"/>
  <c r="PL60"/>
  <c r="PM60"/>
  <c r="PN60" s="1"/>
  <c r="PL61"/>
  <c r="PM61"/>
  <c r="PN61" s="1"/>
  <c r="PL62"/>
  <c r="PM62"/>
  <c r="PN62" s="1"/>
  <c r="PL63"/>
  <c r="PM63"/>
  <c r="PN63" s="1"/>
  <c r="PL64"/>
  <c r="PM64"/>
  <c r="PN64" s="1"/>
  <c r="PL65"/>
  <c r="PM65"/>
  <c r="PN65" s="1"/>
  <c r="PL66"/>
  <c r="PM66"/>
  <c r="PN66" s="1"/>
  <c r="PL67"/>
  <c r="PM67"/>
  <c r="PN67" s="1"/>
  <c r="PL68"/>
  <c r="PM68"/>
  <c r="PN68" s="1"/>
  <c r="PL69"/>
  <c r="PM69"/>
  <c r="PN69" s="1"/>
  <c r="PM122"/>
  <c r="PN122" s="1"/>
  <c r="PL122"/>
  <c r="NM3" i="41"/>
  <c r="NN3"/>
  <c r="NO3" s="1"/>
  <c r="NM4"/>
  <c r="NN4"/>
  <c r="NO4" s="1"/>
  <c r="NM5"/>
  <c r="NN5"/>
  <c r="NO5" s="1"/>
  <c r="NM6"/>
  <c r="NN6"/>
  <c r="NO6" s="1"/>
  <c r="NM7"/>
  <c r="NN7"/>
  <c r="NO7" s="1"/>
  <c r="NM8"/>
  <c r="NN8"/>
  <c r="NO8" s="1"/>
  <c r="NM9"/>
  <c r="NN9"/>
  <c r="NO9" s="1"/>
  <c r="NM10"/>
  <c r="NN10"/>
  <c r="NO10" s="1"/>
  <c r="NM11"/>
  <c r="NN11"/>
  <c r="NO11" s="1"/>
  <c r="NM12"/>
  <c r="NN12"/>
  <c r="NO12" s="1"/>
  <c r="NM50"/>
  <c r="NN50"/>
  <c r="NO50" s="1"/>
  <c r="NM13"/>
  <c r="NN13"/>
  <c r="NO13" s="1"/>
  <c r="NM14"/>
  <c r="NN14"/>
  <c r="NO14" s="1"/>
  <c r="NM15"/>
  <c r="NN15"/>
  <c r="NO15" s="1"/>
  <c r="NM16"/>
  <c r="NN16"/>
  <c r="NO16" s="1"/>
  <c r="NM97"/>
  <c r="NN97"/>
  <c r="NO97" s="1"/>
  <c r="NM17"/>
  <c r="NN17"/>
  <c r="NO17" s="1"/>
  <c r="NM18"/>
  <c r="NN18"/>
  <c r="NO18" s="1"/>
  <c r="NM19"/>
  <c r="NN19"/>
  <c r="NO19" s="1"/>
  <c r="NM20"/>
  <c r="NN20"/>
  <c r="NO20" s="1"/>
  <c r="NM21"/>
  <c r="NN21"/>
  <c r="NO21" s="1"/>
  <c r="NM22"/>
  <c r="NN22"/>
  <c r="NO22" s="1"/>
  <c r="NM23"/>
  <c r="NN23"/>
  <c r="NO23" s="1"/>
  <c r="NM24"/>
  <c r="NN24"/>
  <c r="NO24" s="1"/>
  <c r="NM25"/>
  <c r="NN25"/>
  <c r="NO25" s="1"/>
  <c r="NM26"/>
  <c r="NN26"/>
  <c r="NO26" s="1"/>
  <c r="NM27"/>
  <c r="NN27"/>
  <c r="NO27" s="1"/>
  <c r="NM28"/>
  <c r="NN28"/>
  <c r="NO28" s="1"/>
  <c r="NM29"/>
  <c r="NN29"/>
  <c r="NO29" s="1"/>
  <c r="NM30"/>
  <c r="NN30"/>
  <c r="NO30" s="1"/>
  <c r="NM31"/>
  <c r="NN31"/>
  <c r="NO31" s="1"/>
  <c r="NM32"/>
  <c r="NN32"/>
  <c r="NO32" s="1"/>
  <c r="NM33"/>
  <c r="NN33"/>
  <c r="NO33" s="1"/>
  <c r="NM34"/>
  <c r="NN34"/>
  <c r="NO34" s="1"/>
  <c r="NM35"/>
  <c r="NN35"/>
  <c r="NO35" s="1"/>
  <c r="NM36"/>
  <c r="NN36"/>
  <c r="NO36" s="1"/>
  <c r="NM37"/>
  <c r="NN37"/>
  <c r="NO37" s="1"/>
  <c r="NM38"/>
  <c r="NN38"/>
  <c r="NO38" s="1"/>
  <c r="NM39"/>
  <c r="NN39"/>
  <c r="NO39" s="1"/>
  <c r="NM40"/>
  <c r="NN40"/>
  <c r="NO40" s="1"/>
  <c r="NM41"/>
  <c r="NN41"/>
  <c r="NO41" s="1"/>
  <c r="NM42"/>
  <c r="NN42"/>
  <c r="NO42" s="1"/>
  <c r="NM43"/>
  <c r="NN43"/>
  <c r="NO43" s="1"/>
  <c r="NM44"/>
  <c r="NN44"/>
  <c r="NO44" s="1"/>
  <c r="NM45"/>
  <c r="NN45"/>
  <c r="NO45" s="1"/>
  <c r="NM46"/>
  <c r="NN46"/>
  <c r="NO46" s="1"/>
  <c r="NM47"/>
  <c r="NN47"/>
  <c r="NO47" s="1"/>
  <c r="NM48"/>
  <c r="NN48"/>
  <c r="NO48" s="1"/>
  <c r="NM49"/>
  <c r="NN49"/>
  <c r="NO49" s="1"/>
  <c r="NN2"/>
  <c r="NP2" s="1"/>
  <c r="NQ2" s="1"/>
  <c r="NM2"/>
  <c r="KY36"/>
  <c r="LA36" s="1"/>
  <c r="LB36" s="1"/>
  <c r="KX36"/>
  <c r="KY35"/>
  <c r="LA35" s="1"/>
  <c r="LB35" s="1"/>
  <c r="KX35"/>
  <c r="KY34"/>
  <c r="LA34" s="1"/>
  <c r="LB34" s="1"/>
  <c r="KX34"/>
  <c r="KY33"/>
  <c r="LA33" s="1"/>
  <c r="LB33" s="1"/>
  <c r="KX33"/>
  <c r="KY32"/>
  <c r="LA32" s="1"/>
  <c r="LB32" s="1"/>
  <c r="KX32"/>
  <c r="KY31"/>
  <c r="LA31" s="1"/>
  <c r="LB31" s="1"/>
  <c r="KX31"/>
  <c r="L33"/>
  <c r="M33"/>
  <c r="N33" s="1"/>
  <c r="R33"/>
  <c r="S33"/>
  <c r="T33" s="1"/>
  <c r="Z33"/>
  <c r="AA33"/>
  <c r="AB33" s="1"/>
  <c r="AK33"/>
  <c r="AL33"/>
  <c r="AM33" s="1"/>
  <c r="AV33"/>
  <c r="AW33"/>
  <c r="AX33" s="1"/>
  <c r="BG33"/>
  <c r="BH33"/>
  <c r="BI33" s="1"/>
  <c r="BS33"/>
  <c r="BT33" s="1"/>
  <c r="CC33"/>
  <c r="CD33"/>
  <c r="CE33" s="1"/>
  <c r="CK33"/>
  <c r="CQ33"/>
  <c r="CZ33"/>
  <c r="DA33"/>
  <c r="DB33" s="1"/>
  <c r="DK33"/>
  <c r="DL33"/>
  <c r="DM33" s="1"/>
  <c r="EC33"/>
  <c r="ED33"/>
  <c r="EE33" s="1"/>
  <c r="EN33"/>
  <c r="EO33"/>
  <c r="EP33" s="1"/>
  <c r="EY33"/>
  <c r="EZ33"/>
  <c r="FA33" s="1"/>
  <c r="FJ33"/>
  <c r="FK33"/>
  <c r="FL33" s="1"/>
  <c r="FV33"/>
  <c r="FW33" s="1"/>
  <c r="GG33"/>
  <c r="GH33" s="1"/>
  <c r="GN33"/>
  <c r="GS33"/>
  <c r="GW33" s="1"/>
  <c r="HG33"/>
  <c r="HH33" s="1"/>
  <c r="HQ33"/>
  <c r="HY33" s="1"/>
  <c r="HR33"/>
  <c r="HS33" s="1"/>
  <c r="IJ33"/>
  <c r="IK33"/>
  <c r="IL33" s="1"/>
  <c r="IU33"/>
  <c r="IV33"/>
  <c r="IW33" s="1"/>
  <c r="JF33"/>
  <c r="JG33"/>
  <c r="JH33" s="1"/>
  <c r="JQ33"/>
  <c r="JR33"/>
  <c r="JS33" s="1"/>
  <c r="KB33"/>
  <c r="KC33"/>
  <c r="KD33" s="1"/>
  <c r="KM33"/>
  <c r="KN33"/>
  <c r="KO33" s="1"/>
  <c r="LN33"/>
  <c r="LS33"/>
  <c r="MF33"/>
  <c r="MG33"/>
  <c r="MQ33"/>
  <c r="MR33"/>
  <c r="MS33" s="1"/>
  <c r="NB33"/>
  <c r="NC33"/>
  <c r="ND33" s="1"/>
  <c r="L34"/>
  <c r="M34"/>
  <c r="N34" s="1"/>
  <c r="R34"/>
  <c r="S34"/>
  <c r="T34" s="1"/>
  <c r="Z34"/>
  <c r="AA34"/>
  <c r="AB34" s="1"/>
  <c r="AK34"/>
  <c r="AL34"/>
  <c r="AM34" s="1"/>
  <c r="AV34"/>
  <c r="AW34"/>
  <c r="AX34" s="1"/>
  <c r="BG34"/>
  <c r="BH34"/>
  <c r="BI34" s="1"/>
  <c r="BS34"/>
  <c r="BT34" s="1"/>
  <c r="CC34"/>
  <c r="CD34"/>
  <c r="CE34" s="1"/>
  <c r="CK34"/>
  <c r="CQ34"/>
  <c r="CZ34"/>
  <c r="DA34"/>
  <c r="DB34" s="1"/>
  <c r="DK34"/>
  <c r="DL34"/>
  <c r="DM34" s="1"/>
  <c r="EC34"/>
  <c r="ED34"/>
  <c r="EE34" s="1"/>
  <c r="EN34"/>
  <c r="EO34"/>
  <c r="EP34" s="1"/>
  <c r="EY34"/>
  <c r="EZ34"/>
  <c r="FA34" s="1"/>
  <c r="FJ34"/>
  <c r="FK34"/>
  <c r="FL34" s="1"/>
  <c r="FV34"/>
  <c r="FW34" s="1"/>
  <c r="GG34"/>
  <c r="GH34" s="1"/>
  <c r="GN34"/>
  <c r="GS34"/>
  <c r="GW34" s="1"/>
  <c r="HG34"/>
  <c r="HH34" s="1"/>
  <c r="HQ34"/>
  <c r="HY34" s="1"/>
  <c r="HR34"/>
  <c r="HS34" s="1"/>
  <c r="IJ34"/>
  <c r="IK34"/>
  <c r="IL34" s="1"/>
  <c r="IU34"/>
  <c r="IV34"/>
  <c r="IW34" s="1"/>
  <c r="JF34"/>
  <c r="JG34"/>
  <c r="JH34" s="1"/>
  <c r="JQ34"/>
  <c r="JR34"/>
  <c r="JS34" s="1"/>
  <c r="KB34"/>
  <c r="KC34"/>
  <c r="KD34" s="1"/>
  <c r="KM34"/>
  <c r="KN34"/>
  <c r="KO34" s="1"/>
  <c r="LN34"/>
  <c r="LS34"/>
  <c r="MF34"/>
  <c r="MG34"/>
  <c r="MQ34"/>
  <c r="MR34"/>
  <c r="MS34" s="1"/>
  <c r="NB34"/>
  <c r="NC34"/>
  <c r="NE34" s="1"/>
  <c r="NF34" s="1"/>
  <c r="L35"/>
  <c r="M35"/>
  <c r="N35" s="1"/>
  <c r="R35"/>
  <c r="S35"/>
  <c r="T35" s="1"/>
  <c r="Z35"/>
  <c r="AA35"/>
  <c r="AB35" s="1"/>
  <c r="AK35"/>
  <c r="AL35"/>
  <c r="AM35" s="1"/>
  <c r="AV35"/>
  <c r="AW35"/>
  <c r="AY35" s="1"/>
  <c r="AZ35" s="1"/>
  <c r="BG35"/>
  <c r="BH35"/>
  <c r="BJ35" s="1"/>
  <c r="BK35" s="1"/>
  <c r="BS35"/>
  <c r="BT35" s="1"/>
  <c r="CC35"/>
  <c r="CD35"/>
  <c r="CF35" s="1"/>
  <c r="CG35" s="1"/>
  <c r="CK35"/>
  <c r="CQ35"/>
  <c r="CZ35"/>
  <c r="DA35"/>
  <c r="DB35" s="1"/>
  <c r="DK35"/>
  <c r="DL35"/>
  <c r="DM35" s="1"/>
  <c r="EC35"/>
  <c r="ED35"/>
  <c r="EF35" s="1"/>
  <c r="EG35" s="1"/>
  <c r="EN35"/>
  <c r="EO35"/>
  <c r="EP35" s="1"/>
  <c r="EY35"/>
  <c r="EZ35"/>
  <c r="FA35" s="1"/>
  <c r="FJ35"/>
  <c r="FK35"/>
  <c r="FL35" s="1"/>
  <c r="FV35"/>
  <c r="FW35" s="1"/>
  <c r="GG35"/>
  <c r="GH35" s="1"/>
  <c r="GN35"/>
  <c r="GS35"/>
  <c r="HG35"/>
  <c r="HH35" s="1"/>
  <c r="HQ35"/>
  <c r="HY35" s="1"/>
  <c r="HR35"/>
  <c r="HS35" s="1"/>
  <c r="IJ35"/>
  <c r="IK35"/>
  <c r="IL35" s="1"/>
  <c r="IU35"/>
  <c r="IV35"/>
  <c r="IW35" s="1"/>
  <c r="JF35"/>
  <c r="JG35"/>
  <c r="JH35" s="1"/>
  <c r="JQ35"/>
  <c r="JR35"/>
  <c r="JS35" s="1"/>
  <c r="KB35"/>
  <c r="KC35"/>
  <c r="KD35" s="1"/>
  <c r="KM35"/>
  <c r="KN35"/>
  <c r="KO35" s="1"/>
  <c r="LN35"/>
  <c r="LS35"/>
  <c r="MF35"/>
  <c r="MG35"/>
  <c r="MQ35"/>
  <c r="MR35"/>
  <c r="MS35" s="1"/>
  <c r="NB35"/>
  <c r="NC35"/>
  <c r="ND35" s="1"/>
  <c r="L36"/>
  <c r="M36"/>
  <c r="N36" s="1"/>
  <c r="R36"/>
  <c r="S36"/>
  <c r="T36" s="1"/>
  <c r="Z36"/>
  <c r="AA36"/>
  <c r="AC36" s="1"/>
  <c r="AD36" s="1"/>
  <c r="AK36"/>
  <c r="AL36"/>
  <c r="AM36" s="1"/>
  <c r="AV36"/>
  <c r="AW36"/>
  <c r="AX36" s="1"/>
  <c r="BG36"/>
  <c r="BH36"/>
  <c r="BI36" s="1"/>
  <c r="BS36"/>
  <c r="BT36" s="1"/>
  <c r="CC36"/>
  <c r="CD36"/>
  <c r="CF36" s="1"/>
  <c r="CG36" s="1"/>
  <c r="CK36"/>
  <c r="CQ36"/>
  <c r="CZ36"/>
  <c r="DA36"/>
  <c r="DB36" s="1"/>
  <c r="DK36"/>
  <c r="DL36"/>
  <c r="DM36" s="1"/>
  <c r="EC36"/>
  <c r="ED36"/>
  <c r="EE36" s="1"/>
  <c r="EN36"/>
  <c r="EO36"/>
  <c r="EP36" s="1"/>
  <c r="EY36"/>
  <c r="EZ36"/>
  <c r="FA36" s="1"/>
  <c r="FJ36"/>
  <c r="FK36"/>
  <c r="FL36" s="1"/>
  <c r="FV36"/>
  <c r="FW36" s="1"/>
  <c r="GG36"/>
  <c r="GH36" s="1"/>
  <c r="GN36"/>
  <c r="GS36"/>
  <c r="HG36"/>
  <c r="HH36" s="1"/>
  <c r="HQ36"/>
  <c r="HY36" s="1"/>
  <c r="HR36"/>
  <c r="HT36" s="1"/>
  <c r="HU36" s="1"/>
  <c r="IJ36"/>
  <c r="IK36"/>
  <c r="IL36" s="1"/>
  <c r="IU36"/>
  <c r="IV36"/>
  <c r="IW36" s="1"/>
  <c r="JF36"/>
  <c r="JG36"/>
  <c r="JH36" s="1"/>
  <c r="JQ36"/>
  <c r="JR36"/>
  <c r="JS36" s="1"/>
  <c r="KB36"/>
  <c r="KC36"/>
  <c r="KD36" s="1"/>
  <c r="KM36"/>
  <c r="KN36"/>
  <c r="KO36" s="1"/>
  <c r="LN36"/>
  <c r="LS36"/>
  <c r="MF36"/>
  <c r="MG36"/>
  <c r="MQ36"/>
  <c r="MR36"/>
  <c r="MS36" s="1"/>
  <c r="NB36"/>
  <c r="NC36"/>
  <c r="ND36" s="1"/>
  <c r="PA2" i="39"/>
  <c r="PB2"/>
  <c r="PC2" s="1"/>
  <c r="PA3"/>
  <c r="PB3"/>
  <c r="PC3" s="1"/>
  <c r="PA4"/>
  <c r="PB4"/>
  <c r="PC4" s="1"/>
  <c r="PA5"/>
  <c r="PB5"/>
  <c r="PC5" s="1"/>
  <c r="PA6"/>
  <c r="PB6"/>
  <c r="PC6" s="1"/>
  <c r="PA7"/>
  <c r="PB7"/>
  <c r="PC7" s="1"/>
  <c r="PA8"/>
  <c r="PB8"/>
  <c r="PC8" s="1"/>
  <c r="PA9"/>
  <c r="PB9"/>
  <c r="PC9" s="1"/>
  <c r="PA10"/>
  <c r="PB10"/>
  <c r="PC10" s="1"/>
  <c r="PA11"/>
  <c r="PB11"/>
  <c r="PC11" s="1"/>
  <c r="PA12"/>
  <c r="PB12"/>
  <c r="PC12" s="1"/>
  <c r="PA123"/>
  <c r="PB123"/>
  <c r="PC123" s="1"/>
  <c r="PA13"/>
  <c r="PB13"/>
  <c r="PC13" s="1"/>
  <c r="PA14"/>
  <c r="PB14"/>
  <c r="PC14" s="1"/>
  <c r="PA15"/>
  <c r="PB15"/>
  <c r="PC15" s="1"/>
  <c r="PA16"/>
  <c r="PB16"/>
  <c r="PC16" s="1"/>
  <c r="PA17"/>
  <c r="PB17"/>
  <c r="PC17" s="1"/>
  <c r="PA18"/>
  <c r="PB18"/>
  <c r="PC18" s="1"/>
  <c r="PA121"/>
  <c r="PB121"/>
  <c r="PC121" s="1"/>
  <c r="PA54"/>
  <c r="PB54"/>
  <c r="PC54" s="1"/>
  <c r="PA19"/>
  <c r="PB19"/>
  <c r="PC19" s="1"/>
  <c r="PA120"/>
  <c r="PB120"/>
  <c r="PC120" s="1"/>
  <c r="PA20"/>
  <c r="PB20"/>
  <c r="PC20" s="1"/>
  <c r="PA55"/>
  <c r="PB55"/>
  <c r="PC55" s="1"/>
  <c r="PA21"/>
  <c r="PB21"/>
  <c r="PC21" s="1"/>
  <c r="PA22"/>
  <c r="PB22"/>
  <c r="PC22" s="1"/>
  <c r="PA23"/>
  <c r="PB23"/>
  <c r="PC23" s="1"/>
  <c r="PA24"/>
  <c r="PB24"/>
  <c r="PC24" s="1"/>
  <c r="PA25"/>
  <c r="PB25"/>
  <c r="PC25" s="1"/>
  <c r="PA26"/>
  <c r="PB26"/>
  <c r="PC26" s="1"/>
  <c r="PA27"/>
  <c r="PB27"/>
  <c r="PC27" s="1"/>
  <c r="PA28"/>
  <c r="PB28"/>
  <c r="PC28" s="1"/>
  <c r="PA29"/>
  <c r="PB29"/>
  <c r="PC29" s="1"/>
  <c r="PA30"/>
  <c r="PB30"/>
  <c r="PC30" s="1"/>
  <c r="PA31"/>
  <c r="PB31"/>
  <c r="PC31" s="1"/>
  <c r="PA32"/>
  <c r="PB32"/>
  <c r="PC32" s="1"/>
  <c r="PA33"/>
  <c r="PB33"/>
  <c r="PC33" s="1"/>
  <c r="PA34"/>
  <c r="PB34"/>
  <c r="PC34" s="1"/>
  <c r="PA35"/>
  <c r="PB35"/>
  <c r="PC35" s="1"/>
  <c r="PA36"/>
  <c r="PB36"/>
  <c r="PD36" s="1"/>
  <c r="PE36" s="1"/>
  <c r="PA37"/>
  <c r="PB37"/>
  <c r="PC37" s="1"/>
  <c r="PA38"/>
  <c r="PB38"/>
  <c r="PC38" s="1"/>
  <c r="PA39"/>
  <c r="PB39"/>
  <c r="PC39" s="1"/>
  <c r="PA40"/>
  <c r="PB40"/>
  <c r="PD40" s="1"/>
  <c r="PE40" s="1"/>
  <c r="PA119"/>
  <c r="PB119"/>
  <c r="PC119" s="1"/>
  <c r="PA41"/>
  <c r="PB41"/>
  <c r="PD41" s="1"/>
  <c r="PE41" s="1"/>
  <c r="PA42"/>
  <c r="PB42"/>
  <c r="PC42" s="1"/>
  <c r="PA43"/>
  <c r="PB43"/>
  <c r="PC43" s="1"/>
  <c r="PA44"/>
  <c r="PB44"/>
  <c r="PC44" s="1"/>
  <c r="PA45"/>
  <c r="PB45"/>
  <c r="PC45" s="1"/>
  <c r="PA46"/>
  <c r="PB46"/>
  <c r="PC46" s="1"/>
  <c r="PA47"/>
  <c r="PB47"/>
  <c r="PC47" s="1"/>
  <c r="PA48"/>
  <c r="PB48"/>
  <c r="PC48" s="1"/>
  <c r="PA49"/>
  <c r="PB49"/>
  <c r="PC49" s="1"/>
  <c r="PA50"/>
  <c r="PB50"/>
  <c r="PC50" s="1"/>
  <c r="PA51"/>
  <c r="PB51"/>
  <c r="PC51" s="1"/>
  <c r="PA53"/>
  <c r="PB53"/>
  <c r="PC53" s="1"/>
  <c r="PA56"/>
  <c r="PB56"/>
  <c r="PC56" s="1"/>
  <c r="PA57"/>
  <c r="PB57"/>
  <c r="PC57" s="1"/>
  <c r="PA58"/>
  <c r="PB58"/>
  <c r="PC58" s="1"/>
  <c r="PA59"/>
  <c r="PB59"/>
  <c r="PC59" s="1"/>
  <c r="PA60"/>
  <c r="PB60"/>
  <c r="PC60" s="1"/>
  <c r="PA61"/>
  <c r="PB61"/>
  <c r="PC61" s="1"/>
  <c r="PA62"/>
  <c r="PB62"/>
  <c r="PC62" s="1"/>
  <c r="PA63"/>
  <c r="PB63"/>
  <c r="PC63" s="1"/>
  <c r="PA64"/>
  <c r="PB64"/>
  <c r="PD64" s="1"/>
  <c r="PE64" s="1"/>
  <c r="PF64" s="1"/>
  <c r="PA65"/>
  <c r="PB65"/>
  <c r="PD65" s="1"/>
  <c r="PE65" s="1"/>
  <c r="PF65" s="1"/>
  <c r="PA66"/>
  <c r="PB66"/>
  <c r="PD66" s="1"/>
  <c r="PE66" s="1"/>
  <c r="PF66" s="1"/>
  <c r="PA67"/>
  <c r="PB67"/>
  <c r="PD67" s="1"/>
  <c r="PE67" s="1"/>
  <c r="PF67" s="1"/>
  <c r="PA68"/>
  <c r="PB68"/>
  <c r="PC68" s="1"/>
  <c r="PA69"/>
  <c r="PB69"/>
  <c r="PD69" s="1"/>
  <c r="PE69" s="1"/>
  <c r="PF69" s="1"/>
  <c r="NB3" i="41"/>
  <c r="NC3"/>
  <c r="ND3" s="1"/>
  <c r="NB4"/>
  <c r="NC4"/>
  <c r="ND4" s="1"/>
  <c r="NB5"/>
  <c r="NC5"/>
  <c r="ND5" s="1"/>
  <c r="NB6"/>
  <c r="NC6"/>
  <c r="ND6" s="1"/>
  <c r="NB7"/>
  <c r="NC7"/>
  <c r="ND7" s="1"/>
  <c r="NB8"/>
  <c r="NC8"/>
  <c r="ND8" s="1"/>
  <c r="NB9"/>
  <c r="NC9"/>
  <c r="ND9" s="1"/>
  <c r="NB10"/>
  <c r="NC10"/>
  <c r="ND10" s="1"/>
  <c r="NB11"/>
  <c r="NC11"/>
  <c r="ND11" s="1"/>
  <c r="NB12"/>
  <c r="NC12"/>
  <c r="ND12" s="1"/>
  <c r="NB50"/>
  <c r="NC50"/>
  <c r="ND50" s="1"/>
  <c r="NB13"/>
  <c r="NC13"/>
  <c r="ND13" s="1"/>
  <c r="NB14"/>
  <c r="NC14"/>
  <c r="ND14" s="1"/>
  <c r="NB15"/>
  <c r="NC15"/>
  <c r="ND15" s="1"/>
  <c r="NB16"/>
  <c r="NC16"/>
  <c r="ND16" s="1"/>
  <c r="NB97"/>
  <c r="NC97"/>
  <c r="ND97" s="1"/>
  <c r="NB17"/>
  <c r="NC17"/>
  <c r="ND17" s="1"/>
  <c r="NB18"/>
  <c r="NC18"/>
  <c r="NE18" s="1"/>
  <c r="NF18" s="1"/>
  <c r="NB19"/>
  <c r="NC19"/>
  <c r="ND19" s="1"/>
  <c r="NB20"/>
  <c r="NC20"/>
  <c r="NE20" s="1"/>
  <c r="NF20" s="1"/>
  <c r="NB21"/>
  <c r="NC21"/>
  <c r="NE21" s="1"/>
  <c r="NF21" s="1"/>
  <c r="NB22"/>
  <c r="NC22"/>
  <c r="ND22" s="1"/>
  <c r="NB23"/>
  <c r="NC23"/>
  <c r="NE23" s="1"/>
  <c r="NF23" s="1"/>
  <c r="NB24"/>
  <c r="NC24"/>
  <c r="ND24" s="1"/>
  <c r="NB25"/>
  <c r="NC25"/>
  <c r="NE25" s="1"/>
  <c r="NF25" s="1"/>
  <c r="NB26"/>
  <c r="NC26"/>
  <c r="NE26" s="1"/>
  <c r="NF26" s="1"/>
  <c r="NB27"/>
  <c r="NC27"/>
  <c r="ND27" s="1"/>
  <c r="NB28"/>
  <c r="NC28"/>
  <c r="NE28" s="1"/>
  <c r="NF28" s="1"/>
  <c r="NB29"/>
  <c r="NC29"/>
  <c r="NE29" s="1"/>
  <c r="NF29" s="1"/>
  <c r="NB30"/>
  <c r="NC30"/>
  <c r="ND30" s="1"/>
  <c r="NB31"/>
  <c r="NC31"/>
  <c r="ND31" s="1"/>
  <c r="NB32"/>
  <c r="NC32"/>
  <c r="ND32" s="1"/>
  <c r="NB37"/>
  <c r="NC37"/>
  <c r="ND37" s="1"/>
  <c r="NB38"/>
  <c r="NC38"/>
  <c r="ND38" s="1"/>
  <c r="NB39"/>
  <c r="NC39"/>
  <c r="ND39" s="1"/>
  <c r="NB40"/>
  <c r="NC40"/>
  <c r="ND40" s="1"/>
  <c r="NB41"/>
  <c r="NC41"/>
  <c r="ND41" s="1"/>
  <c r="NB42"/>
  <c r="NC42"/>
  <c r="ND42" s="1"/>
  <c r="NB43"/>
  <c r="NC43"/>
  <c r="ND43" s="1"/>
  <c r="NB44"/>
  <c r="NC44"/>
  <c r="ND44" s="1"/>
  <c r="NB45"/>
  <c r="NC45"/>
  <c r="ND45" s="1"/>
  <c r="NB46"/>
  <c r="NC46"/>
  <c r="ND46" s="1"/>
  <c r="NB47"/>
  <c r="NC47"/>
  <c r="NE47" s="1"/>
  <c r="NF47" s="1"/>
  <c r="NG47" s="1"/>
  <c r="NB48"/>
  <c r="NC48"/>
  <c r="ND48" s="1"/>
  <c r="NB49"/>
  <c r="NC49"/>
  <c r="NE49" s="1"/>
  <c r="NF49" s="1"/>
  <c r="NG49" s="1"/>
  <c r="NC2"/>
  <c r="ND2" s="1"/>
  <c r="NB2"/>
  <c r="PB122" i="39"/>
  <c r="PC122" s="1"/>
  <c r="PA122"/>
  <c r="MH36" i="41" l="1"/>
  <c r="PC36"/>
  <c r="PH36"/>
  <c r="MH35"/>
  <c r="PH35"/>
  <c r="PC35"/>
  <c r="MH34"/>
  <c r="PC34"/>
  <c r="PH34"/>
  <c r="MH33"/>
  <c r="PH33"/>
  <c r="PC33"/>
  <c r="LF36"/>
  <c r="LF35"/>
  <c r="NG29"/>
  <c r="NG28"/>
  <c r="NG26"/>
  <c r="NG25"/>
  <c r="NG23"/>
  <c r="NG21"/>
  <c r="NG20"/>
  <c r="NG18"/>
  <c r="HV36"/>
  <c r="AE36"/>
  <c r="U36"/>
  <c r="O36"/>
  <c r="BL35"/>
  <c r="BA35"/>
  <c r="U35"/>
  <c r="O35"/>
  <c r="NG34"/>
  <c r="U34"/>
  <c r="O34"/>
  <c r="U33"/>
  <c r="O33"/>
  <c r="LC31"/>
  <c r="LC32"/>
  <c r="LC33"/>
  <c r="LC34"/>
  <c r="LC35"/>
  <c r="LC36"/>
  <c r="NR2"/>
  <c r="OC2"/>
  <c r="CH36"/>
  <c r="EH35"/>
  <c r="CH35"/>
  <c r="PF41" i="39"/>
  <c r="PF40"/>
  <c r="PF36"/>
  <c r="OA49" i="41"/>
  <c r="OB49" s="1"/>
  <c r="OC49" s="1"/>
  <c r="OA41"/>
  <c r="OB41" s="1"/>
  <c r="OC41" s="1"/>
  <c r="OA45"/>
  <c r="OB45" s="1"/>
  <c r="OC45" s="1"/>
  <c r="OA37"/>
  <c r="OB37" s="1"/>
  <c r="OA21"/>
  <c r="OB21" s="1"/>
  <c r="OA7"/>
  <c r="OB7" s="1"/>
  <c r="OA29"/>
  <c r="OB29" s="1"/>
  <c r="OA14"/>
  <c r="OB14" s="1"/>
  <c r="OA17"/>
  <c r="OB17" s="1"/>
  <c r="OA25"/>
  <c r="OB25" s="1"/>
  <c r="OA33"/>
  <c r="OB33" s="1"/>
  <c r="OA47"/>
  <c r="OB47" s="1"/>
  <c r="OC47" s="1"/>
  <c r="OA43"/>
  <c r="OB43" s="1"/>
  <c r="OC43" s="1"/>
  <c r="OA39"/>
  <c r="OB39" s="1"/>
  <c r="OC39" s="1"/>
  <c r="OA35"/>
  <c r="OB35" s="1"/>
  <c r="OA31"/>
  <c r="OB31" s="1"/>
  <c r="OA27"/>
  <c r="OB27" s="1"/>
  <c r="OA23"/>
  <c r="OB23" s="1"/>
  <c r="OA19"/>
  <c r="OB19" s="1"/>
  <c r="OA16"/>
  <c r="OB16" s="1"/>
  <c r="OA50"/>
  <c r="OB50" s="1"/>
  <c r="OC50" s="1"/>
  <c r="OA4"/>
  <c r="OB4" s="1"/>
  <c r="OA11"/>
  <c r="OB11" s="1"/>
  <c r="OA9"/>
  <c r="OB9" s="1"/>
  <c r="NZ2"/>
  <c r="OA48"/>
  <c r="OB48" s="1"/>
  <c r="OC48" s="1"/>
  <c r="OA46"/>
  <c r="OB46" s="1"/>
  <c r="OC46" s="1"/>
  <c r="OA44"/>
  <c r="OB44" s="1"/>
  <c r="OC44" s="1"/>
  <c r="OA42"/>
  <c r="OB42" s="1"/>
  <c r="OC42" s="1"/>
  <c r="OA40"/>
  <c r="OB40" s="1"/>
  <c r="OC40" s="1"/>
  <c r="OA38"/>
  <c r="OB38" s="1"/>
  <c r="OC38" s="1"/>
  <c r="OA36"/>
  <c r="OB36" s="1"/>
  <c r="OA34"/>
  <c r="OB34" s="1"/>
  <c r="OA32"/>
  <c r="OB32" s="1"/>
  <c r="OA30"/>
  <c r="OB30" s="1"/>
  <c r="OA28"/>
  <c r="OB28" s="1"/>
  <c r="OA26"/>
  <c r="OB26" s="1"/>
  <c r="OA24"/>
  <c r="OB24" s="1"/>
  <c r="OA22"/>
  <c r="OB22" s="1"/>
  <c r="OA20"/>
  <c r="OB20" s="1"/>
  <c r="OA18"/>
  <c r="OB18" s="1"/>
  <c r="OA97"/>
  <c r="OB97" s="1"/>
  <c r="OA15"/>
  <c r="OB15" s="1"/>
  <c r="OA13"/>
  <c r="OB13" s="1"/>
  <c r="OA12"/>
  <c r="OB12" s="1"/>
  <c r="OA10"/>
  <c r="OB10" s="1"/>
  <c r="OA8"/>
  <c r="OB8" s="1"/>
  <c r="OA6"/>
  <c r="OB6" s="1"/>
  <c r="OA3"/>
  <c r="OB3" s="1"/>
  <c r="OA5"/>
  <c r="OB5" s="1"/>
  <c r="PO54" i="39"/>
  <c r="PP54" s="1"/>
  <c r="PO44"/>
  <c r="PP44" s="1"/>
  <c r="PO64"/>
  <c r="PP64" s="1"/>
  <c r="PQ64" s="1"/>
  <c r="PO56"/>
  <c r="PP56" s="1"/>
  <c r="PQ56" s="1"/>
  <c r="PO30"/>
  <c r="PP30" s="1"/>
  <c r="PO11"/>
  <c r="PP11" s="1"/>
  <c r="PO68"/>
  <c r="PP68" s="1"/>
  <c r="PQ68" s="1"/>
  <c r="PO60"/>
  <c r="PP60" s="1"/>
  <c r="PQ60" s="1"/>
  <c r="PO49"/>
  <c r="PP49" s="1"/>
  <c r="PO38"/>
  <c r="PP38" s="1"/>
  <c r="PO24"/>
  <c r="PP24" s="1"/>
  <c r="PO15"/>
  <c r="PP15" s="1"/>
  <c r="PO5"/>
  <c r="PP5" s="1"/>
  <c r="PO34"/>
  <c r="PP34" s="1"/>
  <c r="PO66"/>
  <c r="PP66" s="1"/>
  <c r="PQ66" s="1"/>
  <c r="PO62"/>
  <c r="PP62" s="1"/>
  <c r="PQ62" s="1"/>
  <c r="PO58"/>
  <c r="PP58" s="1"/>
  <c r="PQ58" s="1"/>
  <c r="PO51"/>
  <c r="PP51" s="1"/>
  <c r="PO47"/>
  <c r="PP47" s="1"/>
  <c r="PO42"/>
  <c r="PP42" s="1"/>
  <c r="PO36"/>
  <c r="PP36" s="1"/>
  <c r="PO32"/>
  <c r="PP32" s="1"/>
  <c r="PO26"/>
  <c r="PP26" s="1"/>
  <c r="PO55"/>
  <c r="PP55" s="1"/>
  <c r="PO18"/>
  <c r="PP18" s="1"/>
  <c r="PO123"/>
  <c r="PP123" s="1"/>
  <c r="PO7"/>
  <c r="PP7" s="1"/>
  <c r="PO3"/>
  <c r="PP3" s="1"/>
  <c r="PO69"/>
  <c r="PP69" s="1"/>
  <c r="PQ69" s="1"/>
  <c r="PO67"/>
  <c r="PP67" s="1"/>
  <c r="PQ67" s="1"/>
  <c r="PO65"/>
  <c r="PP65" s="1"/>
  <c r="PQ65" s="1"/>
  <c r="PO63"/>
  <c r="PP63" s="1"/>
  <c r="PQ63" s="1"/>
  <c r="PO61"/>
  <c r="PP61" s="1"/>
  <c r="PQ61" s="1"/>
  <c r="PO59"/>
  <c r="PP59" s="1"/>
  <c r="PQ59" s="1"/>
  <c r="PO57"/>
  <c r="PP57" s="1"/>
  <c r="PQ57" s="1"/>
  <c r="PO53"/>
  <c r="PP53" s="1"/>
  <c r="PQ53" s="1"/>
  <c r="PO50"/>
  <c r="PP50" s="1"/>
  <c r="PO48"/>
  <c r="PP48" s="1"/>
  <c r="PO46"/>
  <c r="PP46" s="1"/>
  <c r="PO43"/>
  <c r="PP43" s="1"/>
  <c r="PO41"/>
  <c r="PP41" s="1"/>
  <c r="PO37"/>
  <c r="PP37" s="1"/>
  <c r="PO35"/>
  <c r="PP35" s="1"/>
  <c r="PO33"/>
  <c r="PP33" s="1"/>
  <c r="PO31"/>
  <c r="PP31" s="1"/>
  <c r="PO29"/>
  <c r="PP29" s="1"/>
  <c r="PO25"/>
  <c r="PP25" s="1"/>
  <c r="PO23"/>
  <c r="PP23" s="1"/>
  <c r="PO120"/>
  <c r="PP120" s="1"/>
  <c r="PQ120" s="1"/>
  <c r="PO121"/>
  <c r="PP121" s="1"/>
  <c r="PO16"/>
  <c r="PP16" s="1"/>
  <c r="PO14"/>
  <c r="PP14" s="1"/>
  <c r="PO12"/>
  <c r="PP12" s="1"/>
  <c r="PO10"/>
  <c r="PP10" s="1"/>
  <c r="PO6"/>
  <c r="PP6" s="1"/>
  <c r="PO4"/>
  <c r="PP4" s="1"/>
  <c r="PO2"/>
  <c r="PP2" s="1"/>
  <c r="PO45"/>
  <c r="PP45" s="1"/>
  <c r="PO119"/>
  <c r="PP119" s="1"/>
  <c r="PQ119" s="1"/>
  <c r="PO40"/>
  <c r="PP40" s="1"/>
  <c r="PO39"/>
  <c r="PP39" s="1"/>
  <c r="PO28"/>
  <c r="PP28" s="1"/>
  <c r="PO27"/>
  <c r="PP27" s="1"/>
  <c r="PO22"/>
  <c r="PP22" s="1"/>
  <c r="PO21"/>
  <c r="PP21" s="1"/>
  <c r="PO19"/>
  <c r="PP19" s="1"/>
  <c r="PO20"/>
  <c r="PP20" s="1"/>
  <c r="PO17"/>
  <c r="PP17" s="1"/>
  <c r="PO13"/>
  <c r="PP13" s="1"/>
  <c r="PO9"/>
  <c r="PP9" s="1"/>
  <c r="PO8"/>
  <c r="PP8" s="1"/>
  <c r="PO122"/>
  <c r="PP122" s="1"/>
  <c r="NP44" i="41"/>
  <c r="NQ44" s="1"/>
  <c r="NR44" s="1"/>
  <c r="NP50"/>
  <c r="NQ50" s="1"/>
  <c r="NR50" s="1"/>
  <c r="NP36"/>
  <c r="NQ36" s="1"/>
  <c r="NP48"/>
  <c r="NQ48" s="1"/>
  <c r="NR48" s="1"/>
  <c r="NP40"/>
  <c r="NQ40" s="1"/>
  <c r="NR40" s="1"/>
  <c r="NP32"/>
  <c r="NQ32" s="1"/>
  <c r="NP9"/>
  <c r="NQ9" s="1"/>
  <c r="NP24"/>
  <c r="NQ24" s="1"/>
  <c r="IM35"/>
  <c r="IN35" s="1"/>
  <c r="KZ35"/>
  <c r="NP46"/>
  <c r="NQ46" s="1"/>
  <c r="NR46" s="1"/>
  <c r="NP42"/>
  <c r="NQ42" s="1"/>
  <c r="NR42" s="1"/>
  <c r="NP38"/>
  <c r="NQ38" s="1"/>
  <c r="NR38" s="1"/>
  <c r="NP34"/>
  <c r="NQ34" s="1"/>
  <c r="NP30"/>
  <c r="NQ30" s="1"/>
  <c r="NP22"/>
  <c r="NQ22" s="1"/>
  <c r="NP3"/>
  <c r="NQ3" s="1"/>
  <c r="NP7"/>
  <c r="NQ7" s="1"/>
  <c r="NP26"/>
  <c r="NQ26" s="1"/>
  <c r="NP19"/>
  <c r="NQ19" s="1"/>
  <c r="NP17"/>
  <c r="NQ17" s="1"/>
  <c r="KE36"/>
  <c r="KF36" s="1"/>
  <c r="NP49"/>
  <c r="NQ49" s="1"/>
  <c r="NR49" s="1"/>
  <c r="NP47"/>
  <c r="NQ47" s="1"/>
  <c r="NR47" s="1"/>
  <c r="NP45"/>
  <c r="NQ45" s="1"/>
  <c r="NR45" s="1"/>
  <c r="NP43"/>
  <c r="NQ43" s="1"/>
  <c r="NR43" s="1"/>
  <c r="NP41"/>
  <c r="NQ41" s="1"/>
  <c r="NR41" s="1"/>
  <c r="NP39"/>
  <c r="NQ39" s="1"/>
  <c r="NR39" s="1"/>
  <c r="NP37"/>
  <c r="NQ37" s="1"/>
  <c r="NP35"/>
  <c r="NQ35" s="1"/>
  <c r="NP33"/>
  <c r="NQ33" s="1"/>
  <c r="NP31"/>
  <c r="NQ31" s="1"/>
  <c r="NP29"/>
  <c r="NQ29" s="1"/>
  <c r="NP25"/>
  <c r="NQ25" s="1"/>
  <c r="NP23"/>
  <c r="NQ23" s="1"/>
  <c r="NP21"/>
  <c r="NQ21" s="1"/>
  <c r="NP18"/>
  <c r="NQ18" s="1"/>
  <c r="NP97"/>
  <c r="NQ97" s="1"/>
  <c r="NP11"/>
  <c r="NQ11" s="1"/>
  <c r="NP5"/>
  <c r="NQ5" s="1"/>
  <c r="NP28"/>
  <c r="NQ28" s="1"/>
  <c r="NP27"/>
  <c r="NQ27" s="1"/>
  <c r="NP20"/>
  <c r="NQ20" s="1"/>
  <c r="NP16"/>
  <c r="NQ16" s="1"/>
  <c r="NP15"/>
  <c r="NQ15" s="1"/>
  <c r="NP14"/>
  <c r="NQ14" s="1"/>
  <c r="DC36"/>
  <c r="DD36" s="1"/>
  <c r="LG33"/>
  <c r="LH33" s="1"/>
  <c r="LF33"/>
  <c r="KZ31"/>
  <c r="NP12"/>
  <c r="NQ12" s="1"/>
  <c r="NP10"/>
  <c r="NQ10" s="1"/>
  <c r="NP8"/>
  <c r="NQ8" s="1"/>
  <c r="NP6"/>
  <c r="NQ6" s="1"/>
  <c r="NP4"/>
  <c r="NQ4" s="1"/>
  <c r="NP13"/>
  <c r="NQ13" s="1"/>
  <c r="IM36"/>
  <c r="IN36" s="1"/>
  <c r="HI36"/>
  <c r="HJ36" s="1"/>
  <c r="MT35"/>
  <c r="MU35" s="1"/>
  <c r="KE35"/>
  <c r="KF35" s="1"/>
  <c r="FX35"/>
  <c r="FY35" s="1"/>
  <c r="DN35"/>
  <c r="DO35" s="1"/>
  <c r="IM34"/>
  <c r="IN34" s="1"/>
  <c r="IM33"/>
  <c r="IN33" s="1"/>
  <c r="BU33"/>
  <c r="BV33" s="1"/>
  <c r="KZ33"/>
  <c r="NO2"/>
  <c r="JI34"/>
  <c r="JJ34" s="1"/>
  <c r="HT34"/>
  <c r="HU34" s="1"/>
  <c r="DC34"/>
  <c r="DD34" s="1"/>
  <c r="MI33"/>
  <c r="MJ33" s="1"/>
  <c r="KP33"/>
  <c r="KQ33" s="1"/>
  <c r="FX33"/>
  <c r="FY33" s="1"/>
  <c r="EF33"/>
  <c r="EG33" s="1"/>
  <c r="JI36"/>
  <c r="JJ36" s="1"/>
  <c r="FX36"/>
  <c r="FY36" s="1"/>
  <c r="EQ36"/>
  <c r="ER36" s="1"/>
  <c r="JI35"/>
  <c r="JJ35" s="1"/>
  <c r="HT35"/>
  <c r="HU35" s="1"/>
  <c r="BU35"/>
  <c r="BV35" s="1"/>
  <c r="KE34"/>
  <c r="KF34" s="1"/>
  <c r="FX34"/>
  <c r="FY34" s="1"/>
  <c r="EF34"/>
  <c r="EG34" s="1"/>
  <c r="BU34"/>
  <c r="BV34" s="1"/>
  <c r="AY34"/>
  <c r="AZ34" s="1"/>
  <c r="JI33"/>
  <c r="JJ33" s="1"/>
  <c r="HT33"/>
  <c r="HU33" s="1"/>
  <c r="DC33"/>
  <c r="DD33" s="1"/>
  <c r="MI36"/>
  <c r="MJ36" s="1"/>
  <c r="DS36"/>
  <c r="DU36" s="1"/>
  <c r="DV36" s="1"/>
  <c r="DW36" s="1"/>
  <c r="BU36"/>
  <c r="BV36" s="1"/>
  <c r="LG34"/>
  <c r="LH34" s="1"/>
  <c r="DN34"/>
  <c r="DO34" s="1"/>
  <c r="CF34"/>
  <c r="CG34" s="1"/>
  <c r="NE33"/>
  <c r="NF33" s="1"/>
  <c r="JT33"/>
  <c r="JU33" s="1"/>
  <c r="IX33"/>
  <c r="IY33" s="1"/>
  <c r="HZ33"/>
  <c r="IA33" s="1"/>
  <c r="HI33"/>
  <c r="HJ33" s="1"/>
  <c r="GI33"/>
  <c r="GJ33" s="1"/>
  <c r="FM33"/>
  <c r="FN33" s="1"/>
  <c r="DN33"/>
  <c r="DO33" s="1"/>
  <c r="CF33"/>
  <c r="CG33" s="1"/>
  <c r="KZ32"/>
  <c r="LF34"/>
  <c r="KZ34"/>
  <c r="KZ36"/>
  <c r="MT36"/>
  <c r="MU36" s="1"/>
  <c r="LG36"/>
  <c r="LH36" s="1"/>
  <c r="KP36"/>
  <c r="KQ36" s="1"/>
  <c r="JT36"/>
  <c r="JU36" s="1"/>
  <c r="IX36"/>
  <c r="IY36" s="1"/>
  <c r="FB36"/>
  <c r="FC36" s="1"/>
  <c r="EF36"/>
  <c r="EG36" s="1"/>
  <c r="DN36"/>
  <c r="DO36" s="1"/>
  <c r="AY36"/>
  <c r="AZ36" s="1"/>
  <c r="MI35"/>
  <c r="MJ35" s="1"/>
  <c r="LG35"/>
  <c r="KP35"/>
  <c r="KQ35" s="1"/>
  <c r="JT35"/>
  <c r="JU35" s="1"/>
  <c r="IX35"/>
  <c r="IY35" s="1"/>
  <c r="HZ35"/>
  <c r="IA35" s="1"/>
  <c r="HI35"/>
  <c r="HJ35" s="1"/>
  <c r="GW35"/>
  <c r="LW35" s="1"/>
  <c r="DC35"/>
  <c r="DD35" s="1"/>
  <c r="KP34"/>
  <c r="KQ34" s="1"/>
  <c r="JT34"/>
  <c r="JU34" s="1"/>
  <c r="IX34"/>
  <c r="IY34" s="1"/>
  <c r="HZ34"/>
  <c r="IA34" s="1"/>
  <c r="HI34"/>
  <c r="HJ34" s="1"/>
  <c r="GI34"/>
  <c r="GJ34" s="1"/>
  <c r="EQ34"/>
  <c r="ER34" s="1"/>
  <c r="AC34"/>
  <c r="AD34" s="1"/>
  <c r="MT33"/>
  <c r="MU33" s="1"/>
  <c r="KE33"/>
  <c r="KF33" s="1"/>
  <c r="EQ33"/>
  <c r="ER33" s="1"/>
  <c r="DS33"/>
  <c r="DT33" s="1"/>
  <c r="AN33"/>
  <c r="AO33" s="1"/>
  <c r="NE36"/>
  <c r="NF36" s="1"/>
  <c r="NE35"/>
  <c r="NF35" s="1"/>
  <c r="MI34"/>
  <c r="MJ34" s="1"/>
  <c r="LI34"/>
  <c r="LJ34" s="1"/>
  <c r="LK34" s="1"/>
  <c r="LT36"/>
  <c r="LO36"/>
  <c r="HZ36"/>
  <c r="HS36"/>
  <c r="LT35"/>
  <c r="GV35"/>
  <c r="LV35" s="1"/>
  <c r="PJ35" s="1"/>
  <c r="GV33"/>
  <c r="LV33" s="1"/>
  <c r="PJ33" s="1"/>
  <c r="FB35"/>
  <c r="FC35" s="1"/>
  <c r="FB34"/>
  <c r="FC34" s="1"/>
  <c r="FB33"/>
  <c r="FC33" s="1"/>
  <c r="LW34"/>
  <c r="LW33"/>
  <c r="KG34"/>
  <c r="LO35"/>
  <c r="LT34"/>
  <c r="LO34"/>
  <c r="LT33"/>
  <c r="LO33"/>
  <c r="FM36"/>
  <c r="FN36" s="1"/>
  <c r="FM35"/>
  <c r="FN35" s="1"/>
  <c r="FM34"/>
  <c r="FN34" s="1"/>
  <c r="GV36"/>
  <c r="LV36" s="1"/>
  <c r="PJ36" s="1"/>
  <c r="GV34"/>
  <c r="LV34" s="1"/>
  <c r="PJ34" s="1"/>
  <c r="GW36"/>
  <c r="LW36" s="1"/>
  <c r="AY33"/>
  <c r="AZ33" s="1"/>
  <c r="GO36"/>
  <c r="DS35"/>
  <c r="GT35" s="1"/>
  <c r="DS34"/>
  <c r="GT34" s="1"/>
  <c r="DU33"/>
  <c r="DV33" s="1"/>
  <c r="DW33" s="1"/>
  <c r="CE36"/>
  <c r="CE35"/>
  <c r="BJ36"/>
  <c r="BK36" s="1"/>
  <c r="BJ34"/>
  <c r="BK34" s="1"/>
  <c r="BJ33"/>
  <c r="BK33" s="1"/>
  <c r="AN36"/>
  <c r="AO36" s="1"/>
  <c r="AN35"/>
  <c r="AO35" s="1"/>
  <c r="AN34"/>
  <c r="AO34" s="1"/>
  <c r="AC35"/>
  <c r="AD35" s="1"/>
  <c r="CR33"/>
  <c r="CS33" s="1"/>
  <c r="AC33"/>
  <c r="AD33" s="1"/>
  <c r="AB36"/>
  <c r="CL36"/>
  <c r="CM36" s="1"/>
  <c r="CR36"/>
  <c r="CS36" s="1"/>
  <c r="GI36"/>
  <c r="GJ36" s="1"/>
  <c r="GI35"/>
  <c r="GJ35" s="1"/>
  <c r="HK36"/>
  <c r="HK35"/>
  <c r="EQ35"/>
  <c r="ER35" s="1"/>
  <c r="MT34"/>
  <c r="MU34" s="1"/>
  <c r="EE35"/>
  <c r="CR35"/>
  <c r="CS35" s="1"/>
  <c r="CL35"/>
  <c r="CM35" s="1"/>
  <c r="BI35"/>
  <c r="AX35"/>
  <c r="ND34"/>
  <c r="CR34"/>
  <c r="CS34" s="1"/>
  <c r="CL34"/>
  <c r="CM34" s="1"/>
  <c r="CL33"/>
  <c r="CM33" s="1"/>
  <c r="PD47" i="39"/>
  <c r="PE47" s="1"/>
  <c r="NE40" i="41"/>
  <c r="NF40" s="1"/>
  <c r="NG40" s="1"/>
  <c r="NE44"/>
  <c r="NF44" s="1"/>
  <c r="NG44" s="1"/>
  <c r="NE15"/>
  <c r="NF15" s="1"/>
  <c r="NE97"/>
  <c r="NF97" s="1"/>
  <c r="NE13"/>
  <c r="NF13" s="1"/>
  <c r="NE42"/>
  <c r="NF42" s="1"/>
  <c r="NG42" s="1"/>
  <c r="NE38"/>
  <c r="NF38" s="1"/>
  <c r="NG38" s="1"/>
  <c r="NE31"/>
  <c r="NF31" s="1"/>
  <c r="NE8"/>
  <c r="NF8" s="1"/>
  <c r="NE45"/>
  <c r="NF45" s="1"/>
  <c r="NG45" s="1"/>
  <c r="NE43"/>
  <c r="NF43" s="1"/>
  <c r="NG43" s="1"/>
  <c r="NE41"/>
  <c r="NF41" s="1"/>
  <c r="NG41" s="1"/>
  <c r="NE39"/>
  <c r="NF39" s="1"/>
  <c r="NG39" s="1"/>
  <c r="NE37"/>
  <c r="NF37" s="1"/>
  <c r="NE32"/>
  <c r="NF32" s="1"/>
  <c r="NE19"/>
  <c r="NF19" s="1"/>
  <c r="NE16"/>
  <c r="NF16" s="1"/>
  <c r="NE14"/>
  <c r="NF14" s="1"/>
  <c r="NE50"/>
  <c r="NF50" s="1"/>
  <c r="NG50" s="1"/>
  <c r="NE7"/>
  <c r="NF7" s="1"/>
  <c r="NE4"/>
  <c r="NF4" s="1"/>
  <c r="NE12"/>
  <c r="NF12" s="1"/>
  <c r="NE11"/>
  <c r="NF11" s="1"/>
  <c r="NE10"/>
  <c r="NF10" s="1"/>
  <c r="NE9"/>
  <c r="NF9" s="1"/>
  <c r="NE6"/>
  <c r="NF6" s="1"/>
  <c r="PD26" i="39"/>
  <c r="PE26" s="1"/>
  <c r="PD58"/>
  <c r="PE58" s="1"/>
  <c r="PF58" s="1"/>
  <c r="PD34"/>
  <c r="PE34" s="1"/>
  <c r="PD120"/>
  <c r="PE120" s="1"/>
  <c r="PF120" s="1"/>
  <c r="PD5"/>
  <c r="PE5" s="1"/>
  <c r="PD51"/>
  <c r="PE51" s="1"/>
  <c r="PD43"/>
  <c r="PE43" s="1"/>
  <c r="PD30"/>
  <c r="PE30" s="1"/>
  <c r="PD22"/>
  <c r="PE22" s="1"/>
  <c r="PD18"/>
  <c r="PE18" s="1"/>
  <c r="PD60"/>
  <c r="PE60" s="1"/>
  <c r="PF60" s="1"/>
  <c r="PD56"/>
  <c r="PE56" s="1"/>
  <c r="PF56" s="1"/>
  <c r="PD49"/>
  <c r="PE49" s="1"/>
  <c r="PD45"/>
  <c r="PE45" s="1"/>
  <c r="PD38"/>
  <c r="PE38" s="1"/>
  <c r="PD32"/>
  <c r="PE32" s="1"/>
  <c r="PD28"/>
  <c r="PE28" s="1"/>
  <c r="PD24"/>
  <c r="PE24" s="1"/>
  <c r="PD55"/>
  <c r="PE55" s="1"/>
  <c r="PD54"/>
  <c r="PE54" s="1"/>
  <c r="PD16"/>
  <c r="PE16" s="1"/>
  <c r="PD3"/>
  <c r="PE3" s="1"/>
  <c r="PD14"/>
  <c r="PE14" s="1"/>
  <c r="PD123"/>
  <c r="PE123" s="1"/>
  <c r="PD11"/>
  <c r="PE11" s="1"/>
  <c r="PD9"/>
  <c r="PE9" s="1"/>
  <c r="PD7"/>
  <c r="PE7" s="1"/>
  <c r="NE3" i="41"/>
  <c r="NF3" s="1"/>
  <c r="NE5"/>
  <c r="NF5" s="1"/>
  <c r="PD61" i="39"/>
  <c r="PE61" s="1"/>
  <c r="PF61" s="1"/>
  <c r="PD59"/>
  <c r="PE59" s="1"/>
  <c r="PF59" s="1"/>
  <c r="PD57"/>
  <c r="PE57" s="1"/>
  <c r="PF57" s="1"/>
  <c r="PD53"/>
  <c r="PE53" s="1"/>
  <c r="PF53" s="1"/>
  <c r="PD50"/>
  <c r="PE50" s="1"/>
  <c r="PD48"/>
  <c r="PE48" s="1"/>
  <c r="PD46"/>
  <c r="PE46" s="1"/>
  <c r="PD44"/>
  <c r="PE44" s="1"/>
  <c r="PD39"/>
  <c r="PE39" s="1"/>
  <c r="PD37"/>
  <c r="PE37" s="1"/>
  <c r="PD33"/>
  <c r="PE33" s="1"/>
  <c r="PD31"/>
  <c r="PE31" s="1"/>
  <c r="PD29"/>
  <c r="PE29" s="1"/>
  <c r="PD27"/>
  <c r="PE27" s="1"/>
  <c r="PD25"/>
  <c r="PE25" s="1"/>
  <c r="PD23"/>
  <c r="PE23" s="1"/>
  <c r="PD21"/>
  <c r="PE21" s="1"/>
  <c r="PD20"/>
  <c r="PE20" s="1"/>
  <c r="PD19"/>
  <c r="PE19" s="1"/>
  <c r="PD121"/>
  <c r="PE121" s="1"/>
  <c r="PD17"/>
  <c r="PE17" s="1"/>
  <c r="PD15"/>
  <c r="PE15" s="1"/>
  <c r="PD13"/>
  <c r="PE13" s="1"/>
  <c r="PD12"/>
  <c r="PE12" s="1"/>
  <c r="PD10"/>
  <c r="PE10" s="1"/>
  <c r="PD8"/>
  <c r="PE8" s="1"/>
  <c r="PD6"/>
  <c r="PE6" s="1"/>
  <c r="PD4"/>
  <c r="PE4" s="1"/>
  <c r="PD2"/>
  <c r="PE2" s="1"/>
  <c r="PD68"/>
  <c r="PE68" s="1"/>
  <c r="PF68" s="1"/>
  <c r="PD63"/>
  <c r="PE63" s="1"/>
  <c r="PF63" s="1"/>
  <c r="PD62"/>
  <c r="PE62" s="1"/>
  <c r="PF62" s="1"/>
  <c r="PD42"/>
  <c r="PE42" s="1"/>
  <c r="PD119"/>
  <c r="PE119" s="1"/>
  <c r="PF119" s="1"/>
  <c r="PD35"/>
  <c r="PE35" s="1"/>
  <c r="PC69"/>
  <c r="PC67"/>
  <c r="PC66"/>
  <c r="PC65"/>
  <c r="PC64"/>
  <c r="PC41"/>
  <c r="PC40"/>
  <c r="PC36"/>
  <c r="NE48" i="41"/>
  <c r="NF48" s="1"/>
  <c r="NG48" s="1"/>
  <c r="NE46"/>
  <c r="NF46" s="1"/>
  <c r="NG46" s="1"/>
  <c r="NE30"/>
  <c r="NF30" s="1"/>
  <c r="NE27"/>
  <c r="NF27" s="1"/>
  <c r="NE24"/>
  <c r="NF24" s="1"/>
  <c r="NE22"/>
  <c r="NF22" s="1"/>
  <c r="NE17"/>
  <c r="NF17" s="1"/>
  <c r="ND49"/>
  <c r="ND47"/>
  <c r="ND29"/>
  <c r="ND28"/>
  <c r="ND26"/>
  <c r="ND25"/>
  <c r="ND23"/>
  <c r="ND21"/>
  <c r="ND20"/>
  <c r="ND18"/>
  <c r="NE2"/>
  <c r="NF2" s="1"/>
  <c r="PD122" i="39"/>
  <c r="PE122" s="1"/>
  <c r="OC37" i="41" l="1"/>
  <c r="NG37"/>
  <c r="NR37"/>
  <c r="PK34"/>
  <c r="PI34"/>
  <c r="PD34"/>
  <c r="PI35"/>
  <c r="PD35"/>
  <c r="PI36"/>
  <c r="PD36"/>
  <c r="PI33"/>
  <c r="PD33"/>
  <c r="PK36"/>
  <c r="PK33"/>
  <c r="PK35"/>
  <c r="GT33"/>
  <c r="AE34"/>
  <c r="NG3"/>
  <c r="NG6"/>
  <c r="NG10"/>
  <c r="NG12"/>
  <c r="NG7"/>
  <c r="NG14"/>
  <c r="NG19"/>
  <c r="NG31"/>
  <c r="NG97"/>
  <c r="GK35"/>
  <c r="AP34"/>
  <c r="AP36"/>
  <c r="BL34"/>
  <c r="BA33"/>
  <c r="FO34"/>
  <c r="FO36"/>
  <c r="FD34"/>
  <c r="MK34"/>
  <c r="NG36"/>
  <c r="KG33"/>
  <c r="GK34"/>
  <c r="JV34"/>
  <c r="DE35"/>
  <c r="IZ35"/>
  <c r="KR35"/>
  <c r="MK35"/>
  <c r="DP36"/>
  <c r="FD36"/>
  <c r="JV36"/>
  <c r="CH33"/>
  <c r="FO33"/>
  <c r="HK33"/>
  <c r="IZ33"/>
  <c r="NG33"/>
  <c r="DP34"/>
  <c r="BW36"/>
  <c r="MK36"/>
  <c r="HV33"/>
  <c r="BA34"/>
  <c r="EH34"/>
  <c r="HV35"/>
  <c r="ES36"/>
  <c r="JK36"/>
  <c r="FZ33"/>
  <c r="MK33"/>
  <c r="HV34"/>
  <c r="BW33"/>
  <c r="IO34"/>
  <c r="FZ35"/>
  <c r="MV35"/>
  <c r="IO36"/>
  <c r="NR4"/>
  <c r="NR8"/>
  <c r="NR12"/>
  <c r="DE36"/>
  <c r="NR15"/>
  <c r="NR20"/>
  <c r="NR28"/>
  <c r="NR11"/>
  <c r="NR18"/>
  <c r="NR23"/>
  <c r="NR29"/>
  <c r="NR33"/>
  <c r="NR17"/>
  <c r="NR26"/>
  <c r="NR3"/>
  <c r="NR30"/>
  <c r="IO35"/>
  <c r="NR9"/>
  <c r="NR36"/>
  <c r="OC3"/>
  <c r="OC8"/>
  <c r="OC12"/>
  <c r="OC15"/>
  <c r="OC18"/>
  <c r="OC22"/>
  <c r="OC26"/>
  <c r="OC30"/>
  <c r="OC34"/>
  <c r="OC11"/>
  <c r="OC19"/>
  <c r="OC27"/>
  <c r="OC35"/>
  <c r="OC33"/>
  <c r="OC17"/>
  <c r="OC29"/>
  <c r="OC21"/>
  <c r="NG2"/>
  <c r="NG22"/>
  <c r="NG27"/>
  <c r="NG17"/>
  <c r="NG24"/>
  <c r="NG30"/>
  <c r="NG5"/>
  <c r="NG9"/>
  <c r="NG11"/>
  <c r="NG4"/>
  <c r="NG16"/>
  <c r="NG32"/>
  <c r="NG8"/>
  <c r="NG13"/>
  <c r="NG15"/>
  <c r="MV34"/>
  <c r="GK36"/>
  <c r="AE35"/>
  <c r="AP35"/>
  <c r="BL33"/>
  <c r="BL36"/>
  <c r="FO35"/>
  <c r="FD33"/>
  <c r="FD35"/>
  <c r="NG35"/>
  <c r="AP33"/>
  <c r="ES33"/>
  <c r="MV33"/>
  <c r="ES34"/>
  <c r="HK34"/>
  <c r="IZ34"/>
  <c r="KR34"/>
  <c r="JV35"/>
  <c r="BA36"/>
  <c r="EH36"/>
  <c r="IZ36"/>
  <c r="KR36"/>
  <c r="MV36"/>
  <c r="DP33"/>
  <c r="GK33"/>
  <c r="JV33"/>
  <c r="CH34"/>
  <c r="DE33"/>
  <c r="JK33"/>
  <c r="BW34"/>
  <c r="FZ34"/>
  <c r="BW35"/>
  <c r="JK35"/>
  <c r="FZ36"/>
  <c r="EH33"/>
  <c r="KR33"/>
  <c r="DE34"/>
  <c r="JK34"/>
  <c r="IO33"/>
  <c r="DP35"/>
  <c r="KG35"/>
  <c r="NR13"/>
  <c r="NR6"/>
  <c r="NR10"/>
  <c r="NR14"/>
  <c r="NR16"/>
  <c r="NR27"/>
  <c r="NR5"/>
  <c r="NR97"/>
  <c r="NR21"/>
  <c r="NR25"/>
  <c r="NR31"/>
  <c r="NR35"/>
  <c r="KG36"/>
  <c r="NR19"/>
  <c r="NR7"/>
  <c r="NR22"/>
  <c r="NR34"/>
  <c r="NR24"/>
  <c r="NR32"/>
  <c r="OC5"/>
  <c r="OC6"/>
  <c r="OC10"/>
  <c r="OC13"/>
  <c r="OC97"/>
  <c r="OC20"/>
  <c r="OC24"/>
  <c r="OC28"/>
  <c r="OC32"/>
  <c r="OC36"/>
  <c r="OC9"/>
  <c r="OC4"/>
  <c r="OC16"/>
  <c r="OC23"/>
  <c r="OC31"/>
  <c r="OC25"/>
  <c r="OC14"/>
  <c r="OC7"/>
  <c r="PF35" i="39"/>
  <c r="PF42"/>
  <c r="PF2"/>
  <c r="PF6"/>
  <c r="PF10"/>
  <c r="PF13"/>
  <c r="PF17"/>
  <c r="PF19"/>
  <c r="PF21"/>
  <c r="PF25"/>
  <c r="PF29"/>
  <c r="PF33"/>
  <c r="PF39"/>
  <c r="PF46"/>
  <c r="PF50"/>
  <c r="PF9"/>
  <c r="PF123"/>
  <c r="PF3"/>
  <c r="PF54"/>
  <c r="PF24"/>
  <c r="PF32"/>
  <c r="PF45"/>
  <c r="PF18"/>
  <c r="PF30"/>
  <c r="PF51"/>
  <c r="PF47"/>
  <c r="PQ8"/>
  <c r="PQ13"/>
  <c r="PQ20"/>
  <c r="PQ21"/>
  <c r="PQ27"/>
  <c r="PQ39"/>
  <c r="PQ2"/>
  <c r="PQ6"/>
  <c r="PQ12"/>
  <c r="PQ16"/>
  <c r="PQ25"/>
  <c r="PQ31"/>
  <c r="PQ35"/>
  <c r="PQ41"/>
  <c r="PQ46"/>
  <c r="PQ50"/>
  <c r="PQ7"/>
  <c r="PQ18"/>
  <c r="PQ26"/>
  <c r="PQ36"/>
  <c r="PQ47"/>
  <c r="PQ5"/>
  <c r="PQ24"/>
  <c r="PQ49"/>
  <c r="PQ30"/>
  <c r="PQ54"/>
  <c r="PF122"/>
  <c r="PF4"/>
  <c r="PF8"/>
  <c r="PF12"/>
  <c r="PF15"/>
  <c r="PF121"/>
  <c r="PF20"/>
  <c r="PF23"/>
  <c r="PF27"/>
  <c r="PF31"/>
  <c r="PF37"/>
  <c r="PF44"/>
  <c r="PF48"/>
  <c r="PF7"/>
  <c r="PF11"/>
  <c r="PF14"/>
  <c r="PF16"/>
  <c r="PF55"/>
  <c r="PF28"/>
  <c r="PF38"/>
  <c r="PF49"/>
  <c r="PF22"/>
  <c r="PF43"/>
  <c r="PF5"/>
  <c r="PF34"/>
  <c r="PF26"/>
  <c r="PQ122"/>
  <c r="PQ9"/>
  <c r="PQ17"/>
  <c r="PQ19"/>
  <c r="PQ22"/>
  <c r="PQ28"/>
  <c r="PQ40"/>
  <c r="PQ45"/>
  <c r="PQ4"/>
  <c r="PQ10"/>
  <c r="PQ14"/>
  <c r="PQ121"/>
  <c r="PQ23"/>
  <c r="PQ29"/>
  <c r="PQ33"/>
  <c r="PQ37"/>
  <c r="PQ43"/>
  <c r="PQ48"/>
  <c r="PQ3"/>
  <c r="PQ123"/>
  <c r="PQ55"/>
  <c r="PQ32"/>
  <c r="PQ42"/>
  <c r="PQ51"/>
  <c r="PQ34"/>
  <c r="PQ15"/>
  <c r="PQ38"/>
  <c r="PQ11"/>
  <c r="PQ44"/>
  <c r="GU33" i="41"/>
  <c r="DT36"/>
  <c r="LP35"/>
  <c r="LQ35" s="1"/>
  <c r="IB33"/>
  <c r="IC33" s="1"/>
  <c r="ID33" s="1"/>
  <c r="CN33"/>
  <c r="CO33" s="1"/>
  <c r="LI36"/>
  <c r="LJ36" s="1"/>
  <c r="LK36" s="1"/>
  <c r="CT33"/>
  <c r="CU33" s="1"/>
  <c r="LP36"/>
  <c r="LQ36" s="1"/>
  <c r="LU33"/>
  <c r="LU34"/>
  <c r="LU35"/>
  <c r="LU36"/>
  <c r="GT36"/>
  <c r="GX36" s="1"/>
  <c r="LX36" s="1"/>
  <c r="CN35"/>
  <c r="CO35" s="1"/>
  <c r="GO33"/>
  <c r="IB35"/>
  <c r="IC35" s="1"/>
  <c r="ID35" s="1"/>
  <c r="LI33"/>
  <c r="LJ33" s="1"/>
  <c r="LK33" s="1"/>
  <c r="LP33"/>
  <c r="LR33" s="1"/>
  <c r="CN36"/>
  <c r="CP36" s="1"/>
  <c r="AE33"/>
  <c r="CT35"/>
  <c r="CV35" s="1"/>
  <c r="LP34"/>
  <c r="LR34" s="1"/>
  <c r="IB34"/>
  <c r="IC34" s="1"/>
  <c r="ID34" s="1"/>
  <c r="LH35"/>
  <c r="LI35"/>
  <c r="LJ35" s="1"/>
  <c r="LK35" s="1"/>
  <c r="IB36"/>
  <c r="IC36" s="1"/>
  <c r="ID36" s="1"/>
  <c r="IA36"/>
  <c r="GP36"/>
  <c r="GR36" s="1"/>
  <c r="GU36"/>
  <c r="DT34"/>
  <c r="DU34"/>
  <c r="DV34" s="1"/>
  <c r="GO34"/>
  <c r="DT35"/>
  <c r="DU35"/>
  <c r="DV35" s="1"/>
  <c r="DW35" s="1"/>
  <c r="GO35"/>
  <c r="GP33"/>
  <c r="GQ33" s="1"/>
  <c r="CN34"/>
  <c r="CO34" s="1"/>
  <c r="GX33"/>
  <c r="LX33" s="1"/>
  <c r="CT34"/>
  <c r="CU34" s="1"/>
  <c r="CT36"/>
  <c r="CV36" s="1"/>
  <c r="CO36"/>
  <c r="GX34"/>
  <c r="LX34" s="1"/>
  <c r="ES35"/>
  <c r="GX35"/>
  <c r="LX35" s="1"/>
  <c r="MQ3"/>
  <c r="MR3"/>
  <c r="MS3" s="1"/>
  <c r="MQ4"/>
  <c r="MR4"/>
  <c r="MS4" s="1"/>
  <c r="MQ5"/>
  <c r="MR5"/>
  <c r="MS5" s="1"/>
  <c r="MQ6"/>
  <c r="MR6"/>
  <c r="MS6" s="1"/>
  <c r="MQ7"/>
  <c r="MR7"/>
  <c r="MS7" s="1"/>
  <c r="MQ8"/>
  <c r="MR8"/>
  <c r="MS8" s="1"/>
  <c r="MQ9"/>
  <c r="MR9"/>
  <c r="MS9" s="1"/>
  <c r="MQ10"/>
  <c r="MR10"/>
  <c r="MS10" s="1"/>
  <c r="MQ11"/>
  <c r="MR11"/>
  <c r="MS11" s="1"/>
  <c r="MQ12"/>
  <c r="MR12"/>
  <c r="MS12" s="1"/>
  <c r="MQ50"/>
  <c r="MR50"/>
  <c r="MS50" s="1"/>
  <c r="MQ13"/>
  <c r="MR13"/>
  <c r="MS13" s="1"/>
  <c r="MQ14"/>
  <c r="MR14"/>
  <c r="MS14" s="1"/>
  <c r="MQ15"/>
  <c r="MR15"/>
  <c r="MS15" s="1"/>
  <c r="MQ16"/>
  <c r="MR16"/>
  <c r="MS16" s="1"/>
  <c r="MQ97"/>
  <c r="MR97"/>
  <c r="MT97" s="1"/>
  <c r="MU97" s="1"/>
  <c r="MQ17"/>
  <c r="MR17"/>
  <c r="MS17" s="1"/>
  <c r="MQ18"/>
  <c r="MR18"/>
  <c r="MS18" s="1"/>
  <c r="MQ19"/>
  <c r="MR19"/>
  <c r="MS19" s="1"/>
  <c r="MQ20"/>
  <c r="MR20"/>
  <c r="MT20" s="1"/>
  <c r="MU20" s="1"/>
  <c r="MQ21"/>
  <c r="MR21"/>
  <c r="MS21" s="1"/>
  <c r="MQ22"/>
  <c r="MR22"/>
  <c r="MT22" s="1"/>
  <c r="MU22" s="1"/>
  <c r="MQ23"/>
  <c r="MR23"/>
  <c r="MT23" s="1"/>
  <c r="MU23" s="1"/>
  <c r="MQ24"/>
  <c r="MR24"/>
  <c r="MS24" s="1"/>
  <c r="MQ25"/>
  <c r="MR25"/>
  <c r="MT25" s="1"/>
  <c r="MU25" s="1"/>
  <c r="MQ26"/>
  <c r="MR26"/>
  <c r="MT26" s="1"/>
  <c r="MU26" s="1"/>
  <c r="MQ27"/>
  <c r="MR27"/>
  <c r="MS27" s="1"/>
  <c r="MQ28"/>
  <c r="MR28"/>
  <c r="MT28" s="1"/>
  <c r="MU28" s="1"/>
  <c r="MQ29"/>
  <c r="MR29"/>
  <c r="MS29" s="1"/>
  <c r="MQ30"/>
  <c r="MR30"/>
  <c r="MT30" s="1"/>
  <c r="MU30" s="1"/>
  <c r="MQ31"/>
  <c r="MR31"/>
  <c r="MS31" s="1"/>
  <c r="MQ32"/>
  <c r="MR32"/>
  <c r="MT32" s="1"/>
  <c r="MU32" s="1"/>
  <c r="MQ37"/>
  <c r="MR37"/>
  <c r="MS37" s="1"/>
  <c r="MQ38"/>
  <c r="MR38"/>
  <c r="MT38" s="1"/>
  <c r="MU38" s="1"/>
  <c r="MV38" s="1"/>
  <c r="MQ39"/>
  <c r="MR39"/>
  <c r="MT39" s="1"/>
  <c r="MU39" s="1"/>
  <c r="MV39" s="1"/>
  <c r="MQ40"/>
  <c r="MR40"/>
  <c r="MS40" s="1"/>
  <c r="MQ41"/>
  <c r="MR41"/>
  <c r="MT41" s="1"/>
  <c r="MU41" s="1"/>
  <c r="MV41" s="1"/>
  <c r="MQ42"/>
  <c r="MR42"/>
  <c r="MS42" s="1"/>
  <c r="MQ43"/>
  <c r="MR43"/>
  <c r="MS43" s="1"/>
  <c r="MQ44"/>
  <c r="MR44"/>
  <c r="MS44" s="1"/>
  <c r="MQ45"/>
  <c r="MR45"/>
  <c r="MS45" s="1"/>
  <c r="MQ46"/>
  <c r="MR46"/>
  <c r="MS46" s="1"/>
  <c r="MQ47"/>
  <c r="MR47"/>
  <c r="MS47" s="1"/>
  <c r="MQ48"/>
  <c r="MR48"/>
  <c r="MT48" s="1"/>
  <c r="MU48" s="1"/>
  <c r="MV48" s="1"/>
  <c r="MQ49"/>
  <c r="MR49"/>
  <c r="MT49" s="1"/>
  <c r="MU49" s="1"/>
  <c r="MV49" s="1"/>
  <c r="MR2"/>
  <c r="MT2" s="1"/>
  <c r="MU2" s="1"/>
  <c r="MQ2"/>
  <c r="OP3" i="39"/>
  <c r="OQ3"/>
  <c r="OR3" s="1"/>
  <c r="OP4"/>
  <c r="OQ4"/>
  <c r="OR4" s="1"/>
  <c r="OP5"/>
  <c r="OQ5"/>
  <c r="OR5" s="1"/>
  <c r="OP6"/>
  <c r="OQ6"/>
  <c r="OR6" s="1"/>
  <c r="OP7"/>
  <c r="OQ7"/>
  <c r="OR7" s="1"/>
  <c r="OP8"/>
  <c r="OQ8"/>
  <c r="OR8" s="1"/>
  <c r="OP9"/>
  <c r="OQ9"/>
  <c r="OR9" s="1"/>
  <c r="OP10"/>
  <c r="OQ10"/>
  <c r="OR10" s="1"/>
  <c r="OP11"/>
  <c r="OQ11"/>
  <c r="OR11" s="1"/>
  <c r="OP12"/>
  <c r="OQ12"/>
  <c r="OR12" s="1"/>
  <c r="OP123"/>
  <c r="OQ123"/>
  <c r="OR123" s="1"/>
  <c r="OP13"/>
  <c r="OQ13"/>
  <c r="OR13" s="1"/>
  <c r="OP14"/>
  <c r="OQ14"/>
  <c r="OR14" s="1"/>
  <c r="OP15"/>
  <c r="OQ15"/>
  <c r="OR15" s="1"/>
  <c r="OP16"/>
  <c r="OQ16"/>
  <c r="OR16" s="1"/>
  <c r="OP17"/>
  <c r="OQ17"/>
  <c r="OR17" s="1"/>
  <c r="OP18"/>
  <c r="OQ18"/>
  <c r="OR18" s="1"/>
  <c r="OP121"/>
  <c r="OQ121"/>
  <c r="OR121" s="1"/>
  <c r="OP54"/>
  <c r="OQ54"/>
  <c r="OR54" s="1"/>
  <c r="OP19"/>
  <c r="OQ19"/>
  <c r="OR19" s="1"/>
  <c r="OP120"/>
  <c r="OQ120"/>
  <c r="OR120" s="1"/>
  <c r="OP20"/>
  <c r="OQ20"/>
  <c r="OR20" s="1"/>
  <c r="OP55"/>
  <c r="OQ55"/>
  <c r="OR55" s="1"/>
  <c r="OP21"/>
  <c r="OQ21"/>
  <c r="OS21" s="1"/>
  <c r="OT21" s="1"/>
  <c r="OP22"/>
  <c r="OQ22"/>
  <c r="OR22" s="1"/>
  <c r="OP23"/>
  <c r="OQ23"/>
  <c r="OS23" s="1"/>
  <c r="OT23" s="1"/>
  <c r="OP24"/>
  <c r="OQ24"/>
  <c r="OS24" s="1"/>
  <c r="OT24" s="1"/>
  <c r="OP25"/>
  <c r="OQ25"/>
  <c r="OR25" s="1"/>
  <c r="OP26"/>
  <c r="OQ26"/>
  <c r="OS26" s="1"/>
  <c r="OT26" s="1"/>
  <c r="OP27"/>
  <c r="OQ27"/>
  <c r="OS27" s="1"/>
  <c r="OT27" s="1"/>
  <c r="OP28"/>
  <c r="OQ28"/>
  <c r="OS28" s="1"/>
  <c r="OT28" s="1"/>
  <c r="OP29"/>
  <c r="OQ29"/>
  <c r="OS29" s="1"/>
  <c r="OT29" s="1"/>
  <c r="OP30"/>
  <c r="OQ30"/>
  <c r="OS30" s="1"/>
  <c r="OT30" s="1"/>
  <c r="OP31"/>
  <c r="OQ31"/>
  <c r="OR31" s="1"/>
  <c r="OP32"/>
  <c r="OQ32"/>
  <c r="OS32" s="1"/>
  <c r="OT32" s="1"/>
  <c r="OP33"/>
  <c r="OQ33"/>
  <c r="OS33" s="1"/>
  <c r="OT33" s="1"/>
  <c r="OP34"/>
  <c r="OQ34"/>
  <c r="OR34" s="1"/>
  <c r="OP35"/>
  <c r="OQ35"/>
  <c r="OS35" s="1"/>
  <c r="OT35" s="1"/>
  <c r="OP36"/>
  <c r="OQ36"/>
  <c r="OS36" s="1"/>
  <c r="OT36" s="1"/>
  <c r="OP37"/>
  <c r="OQ37"/>
  <c r="OR37" s="1"/>
  <c r="OP38"/>
  <c r="OQ38"/>
  <c r="OS38" s="1"/>
  <c r="OT38" s="1"/>
  <c r="OP39"/>
  <c r="OQ39"/>
  <c r="OS39" s="1"/>
  <c r="OT39" s="1"/>
  <c r="OP40"/>
  <c r="OQ40"/>
  <c r="OS40" s="1"/>
  <c r="OT40" s="1"/>
  <c r="OP119"/>
  <c r="OQ119"/>
  <c r="OS119" s="1"/>
  <c r="OT119" s="1"/>
  <c r="OU119" s="1"/>
  <c r="OP41"/>
  <c r="OQ41"/>
  <c r="OR41" s="1"/>
  <c r="OP42"/>
  <c r="OQ42"/>
  <c r="OS42" s="1"/>
  <c r="OT42" s="1"/>
  <c r="OP43"/>
  <c r="OQ43"/>
  <c r="OS43" s="1"/>
  <c r="OT43" s="1"/>
  <c r="OP44"/>
  <c r="OQ44"/>
  <c r="OR44" s="1"/>
  <c r="OP45"/>
  <c r="OQ45"/>
  <c r="OS45" s="1"/>
  <c r="OT45" s="1"/>
  <c r="OP46"/>
  <c r="OQ46"/>
  <c r="OR46" s="1"/>
  <c r="OP47"/>
  <c r="OQ47"/>
  <c r="OS47" s="1"/>
  <c r="OT47" s="1"/>
  <c r="OP48"/>
  <c r="OQ48"/>
  <c r="OR48" s="1"/>
  <c r="OP49"/>
  <c r="OQ49"/>
  <c r="OS49" s="1"/>
  <c r="OT49" s="1"/>
  <c r="OP50"/>
  <c r="OQ50"/>
  <c r="OR50" s="1"/>
  <c r="OP51"/>
  <c r="OQ51"/>
  <c r="OS51" s="1"/>
  <c r="OT51" s="1"/>
  <c r="OP53"/>
  <c r="OQ53"/>
  <c r="OS53" s="1"/>
  <c r="OT53" s="1"/>
  <c r="OU53" s="1"/>
  <c r="OP56"/>
  <c r="OQ56"/>
  <c r="OS56" s="1"/>
  <c r="OT56" s="1"/>
  <c r="OU56" s="1"/>
  <c r="OP57"/>
  <c r="OQ57"/>
  <c r="OR57" s="1"/>
  <c r="OP58"/>
  <c r="OQ58"/>
  <c r="OS58" s="1"/>
  <c r="OT58" s="1"/>
  <c r="OU58" s="1"/>
  <c r="OP59"/>
  <c r="OQ59"/>
  <c r="OS59" s="1"/>
  <c r="OT59" s="1"/>
  <c r="OU59" s="1"/>
  <c r="OP60"/>
  <c r="OQ60"/>
  <c r="OR60" s="1"/>
  <c r="OP61"/>
  <c r="OQ61"/>
  <c r="OS61" s="1"/>
  <c r="OT61" s="1"/>
  <c r="OU61" s="1"/>
  <c r="OP62"/>
  <c r="OQ62"/>
  <c r="OS62" s="1"/>
  <c r="OT62" s="1"/>
  <c r="OU62" s="1"/>
  <c r="OP63"/>
  <c r="OQ63"/>
  <c r="OR63" s="1"/>
  <c r="OP64"/>
  <c r="OQ64"/>
  <c r="OR64" s="1"/>
  <c r="OP65"/>
  <c r="OQ65"/>
  <c r="OR65" s="1"/>
  <c r="OP66"/>
  <c r="OQ66"/>
  <c r="OR66" s="1"/>
  <c r="OP67"/>
  <c r="OQ67"/>
  <c r="OS67" s="1"/>
  <c r="OT67" s="1"/>
  <c r="OU67" s="1"/>
  <c r="OP68"/>
  <c r="OQ68"/>
  <c r="OR68" s="1"/>
  <c r="OP69"/>
  <c r="OQ69"/>
  <c r="OS69" s="1"/>
  <c r="OT69" s="1"/>
  <c r="OU69" s="1"/>
  <c r="OP2"/>
  <c r="OQ2"/>
  <c r="OR2" s="1"/>
  <c r="OQ122"/>
  <c r="OS122" s="1"/>
  <c r="OT122" s="1"/>
  <c r="OP122"/>
  <c r="LY36" i="41" l="1"/>
  <c r="PL36"/>
  <c r="PM36" s="1"/>
  <c r="LY35"/>
  <c r="PL35"/>
  <c r="PM35" s="1"/>
  <c r="LY34"/>
  <c r="PL34"/>
  <c r="PM34" s="1"/>
  <c r="LY33"/>
  <c r="PL33"/>
  <c r="PM33" s="1"/>
  <c r="PE33"/>
  <c r="PF33"/>
  <c r="PF36"/>
  <c r="PE36"/>
  <c r="PE35"/>
  <c r="PF35"/>
  <c r="PE34"/>
  <c r="PF34"/>
  <c r="CU35"/>
  <c r="CP33"/>
  <c r="GP35"/>
  <c r="GR35" s="1"/>
  <c r="MV2"/>
  <c r="MV32"/>
  <c r="MV30"/>
  <c r="MV28"/>
  <c r="MV26"/>
  <c r="MV25"/>
  <c r="MV23"/>
  <c r="MV22"/>
  <c r="MV20"/>
  <c r="MV97"/>
  <c r="GY33"/>
  <c r="HA33" s="1"/>
  <c r="LR35"/>
  <c r="OU122" i="39"/>
  <c r="OU51"/>
  <c r="OU49"/>
  <c r="OU47"/>
  <c r="OU45"/>
  <c r="OU43"/>
  <c r="OU42"/>
  <c r="OU40"/>
  <c r="OU39"/>
  <c r="OU38"/>
  <c r="OU36"/>
  <c r="OU35"/>
  <c r="OU33"/>
  <c r="OU32"/>
  <c r="OU30"/>
  <c r="OU29"/>
  <c r="OU28"/>
  <c r="OU27"/>
  <c r="OU26"/>
  <c r="OU24"/>
  <c r="OU23"/>
  <c r="OU21"/>
  <c r="LQ33" i="41"/>
  <c r="CV33"/>
  <c r="CP35"/>
  <c r="LR36"/>
  <c r="LQ34"/>
  <c r="GQ36"/>
  <c r="CV34"/>
  <c r="CU36"/>
  <c r="GU35"/>
  <c r="GY35" s="1"/>
  <c r="GZ35" s="1"/>
  <c r="CP34"/>
  <c r="GR33"/>
  <c r="DW34"/>
  <c r="GP34"/>
  <c r="GU34"/>
  <c r="GY34" s="1"/>
  <c r="GY36"/>
  <c r="GZ36" s="1"/>
  <c r="OS121" i="39"/>
  <c r="OT121" s="1"/>
  <c r="OS20"/>
  <c r="OT20" s="1"/>
  <c r="OS10"/>
  <c r="OT10" s="1"/>
  <c r="OS2"/>
  <c r="OT2" s="1"/>
  <c r="MT19" i="41"/>
  <c r="MU19" s="1"/>
  <c r="MS2"/>
  <c r="MT15"/>
  <c r="MU15" s="1"/>
  <c r="MT44"/>
  <c r="MU44" s="1"/>
  <c r="MV44" s="1"/>
  <c r="MT17"/>
  <c r="MU17" s="1"/>
  <c r="MT13"/>
  <c r="MU13" s="1"/>
  <c r="OS22" i="39"/>
  <c r="OT22" s="1"/>
  <c r="OS19"/>
  <c r="OT19" s="1"/>
  <c r="OS13"/>
  <c r="OT13" s="1"/>
  <c r="OS8"/>
  <c r="OT8" s="1"/>
  <c r="OS65"/>
  <c r="OT65" s="1"/>
  <c r="OU65" s="1"/>
  <c r="MT12" i="41"/>
  <c r="MU12" s="1"/>
  <c r="OS17" i="39"/>
  <c r="OT17" s="1"/>
  <c r="OS15"/>
  <c r="OT15" s="1"/>
  <c r="MT10" i="41"/>
  <c r="MU10" s="1"/>
  <c r="OS12" i="39"/>
  <c r="OT12" s="1"/>
  <c r="MT8" i="41"/>
  <c r="MU8" s="1"/>
  <c r="MT6"/>
  <c r="MU6" s="1"/>
  <c r="OS6" i="39"/>
  <c r="OT6" s="1"/>
  <c r="OS4"/>
  <c r="OT4" s="1"/>
  <c r="MT4" i="41"/>
  <c r="MU4" s="1"/>
  <c r="MT45"/>
  <c r="MU45" s="1"/>
  <c r="MV45" s="1"/>
  <c r="MT43"/>
  <c r="MU43" s="1"/>
  <c r="MV43" s="1"/>
  <c r="MT18"/>
  <c r="MU18" s="1"/>
  <c r="MT16"/>
  <c r="MU16" s="1"/>
  <c r="MT14"/>
  <c r="MU14" s="1"/>
  <c r="MT50"/>
  <c r="MU50" s="1"/>
  <c r="MV50" s="1"/>
  <c r="MT11"/>
  <c r="MU11" s="1"/>
  <c r="MT9"/>
  <c r="MU9" s="1"/>
  <c r="MT7"/>
  <c r="MU7" s="1"/>
  <c r="MT5"/>
  <c r="MU5" s="1"/>
  <c r="MT3"/>
  <c r="MU3" s="1"/>
  <c r="OR122" i="39"/>
  <c r="OS66"/>
  <c r="OT66" s="1"/>
  <c r="OU66" s="1"/>
  <c r="OS64"/>
  <c r="OT64" s="1"/>
  <c r="OU64" s="1"/>
  <c r="OS55"/>
  <c r="OT55" s="1"/>
  <c r="OS120"/>
  <c r="OT120" s="1"/>
  <c r="OU120" s="1"/>
  <c r="OS54"/>
  <c r="OT54" s="1"/>
  <c r="OS18"/>
  <c r="OT18" s="1"/>
  <c r="OS16"/>
  <c r="OT16" s="1"/>
  <c r="OS14"/>
  <c r="OT14" s="1"/>
  <c r="OS123"/>
  <c r="OT123" s="1"/>
  <c r="OS11"/>
  <c r="OT11" s="1"/>
  <c r="OS9"/>
  <c r="OT9" s="1"/>
  <c r="OS7"/>
  <c r="OT7" s="1"/>
  <c r="OS5"/>
  <c r="OT5" s="1"/>
  <c r="OS3"/>
  <c r="OT3" s="1"/>
  <c r="MT47" i="41"/>
  <c r="MU47" s="1"/>
  <c r="MV47" s="1"/>
  <c r="MT46"/>
  <c r="MU46" s="1"/>
  <c r="MV46" s="1"/>
  <c r="MT42"/>
  <c r="MU42" s="1"/>
  <c r="MV42" s="1"/>
  <c r="MT40"/>
  <c r="MU40" s="1"/>
  <c r="MV40" s="1"/>
  <c r="MT37"/>
  <c r="MU37" s="1"/>
  <c r="MT31"/>
  <c r="MU31" s="1"/>
  <c r="MT29"/>
  <c r="MU29" s="1"/>
  <c r="MT27"/>
  <c r="MU27" s="1"/>
  <c r="MT24"/>
  <c r="MU24" s="1"/>
  <c r="MT21"/>
  <c r="MU21" s="1"/>
  <c r="MS49"/>
  <c r="MS48"/>
  <c r="MS41"/>
  <c r="MS39"/>
  <c r="MS38"/>
  <c r="MS32"/>
  <c r="MS30"/>
  <c r="MS28"/>
  <c r="MS26"/>
  <c r="MS25"/>
  <c r="MS23"/>
  <c r="MS22"/>
  <c r="MS20"/>
  <c r="MS97"/>
  <c r="OS68" i="39"/>
  <c r="OT68" s="1"/>
  <c r="OU68" s="1"/>
  <c r="OS63"/>
  <c r="OT63" s="1"/>
  <c r="OU63" s="1"/>
  <c r="OS60"/>
  <c r="OT60" s="1"/>
  <c r="OU60" s="1"/>
  <c r="OS57"/>
  <c r="OT57" s="1"/>
  <c r="OU57" s="1"/>
  <c r="OS50"/>
  <c r="OT50" s="1"/>
  <c r="OS48"/>
  <c r="OT48" s="1"/>
  <c r="OS46"/>
  <c r="OT46" s="1"/>
  <c r="OS44"/>
  <c r="OT44" s="1"/>
  <c r="OS41"/>
  <c r="OT41" s="1"/>
  <c r="OS37"/>
  <c r="OT37" s="1"/>
  <c r="OS34"/>
  <c r="OT34" s="1"/>
  <c r="OS31"/>
  <c r="OT31" s="1"/>
  <c r="OS25"/>
  <c r="OT25" s="1"/>
  <c r="OR69"/>
  <c r="OR67"/>
  <c r="OR62"/>
  <c r="OR61"/>
  <c r="OR59"/>
  <c r="OR58"/>
  <c r="OR56"/>
  <c r="OR53"/>
  <c r="OR51"/>
  <c r="OR49"/>
  <c r="OR47"/>
  <c r="OR45"/>
  <c r="OR43"/>
  <c r="OR42"/>
  <c r="OR119"/>
  <c r="OR40"/>
  <c r="OR39"/>
  <c r="OR38"/>
  <c r="OR36"/>
  <c r="OR35"/>
  <c r="OR33"/>
  <c r="OR32"/>
  <c r="OR30"/>
  <c r="OR29"/>
  <c r="OR28"/>
  <c r="OR27"/>
  <c r="OR26"/>
  <c r="OR24"/>
  <c r="OR23"/>
  <c r="OR21"/>
  <c r="MF3" i="41"/>
  <c r="MG3"/>
  <c r="MF4"/>
  <c r="MG4"/>
  <c r="MF95"/>
  <c r="MG95"/>
  <c r="MH95" s="1"/>
  <c r="MF5"/>
  <c r="MG5"/>
  <c r="MF6"/>
  <c r="MG6"/>
  <c r="MF7"/>
  <c r="MG7"/>
  <c r="MF8"/>
  <c r="MG8"/>
  <c r="MF9"/>
  <c r="MG9"/>
  <c r="MF10"/>
  <c r="MG10"/>
  <c r="MF11"/>
  <c r="MG11"/>
  <c r="MF12"/>
  <c r="MG12"/>
  <c r="MF94"/>
  <c r="MG94"/>
  <c r="MH94" s="1"/>
  <c r="MF50"/>
  <c r="MG50"/>
  <c r="MF13"/>
  <c r="MG13"/>
  <c r="MF14"/>
  <c r="MG14"/>
  <c r="MF15"/>
  <c r="MG15"/>
  <c r="MF16"/>
  <c r="MG16"/>
  <c r="MF97"/>
  <c r="MG97"/>
  <c r="MF17"/>
  <c r="MG17"/>
  <c r="MF18"/>
  <c r="MG18"/>
  <c r="MF19"/>
  <c r="MG19"/>
  <c r="MF20"/>
  <c r="MG20"/>
  <c r="MF21"/>
  <c r="MG21"/>
  <c r="MF22"/>
  <c r="MG22"/>
  <c r="MF23"/>
  <c r="MG23"/>
  <c r="MF24"/>
  <c r="MG24"/>
  <c r="MF25"/>
  <c r="MG25"/>
  <c r="MF26"/>
  <c r="MG26"/>
  <c r="MF27"/>
  <c r="MG27"/>
  <c r="MF28"/>
  <c r="MG28"/>
  <c r="MF29"/>
  <c r="MG29"/>
  <c r="MF30"/>
  <c r="MG30"/>
  <c r="MF31"/>
  <c r="MG31"/>
  <c r="MF32"/>
  <c r="MG32"/>
  <c r="MF37"/>
  <c r="MG37"/>
  <c r="MF38"/>
  <c r="MG38"/>
  <c r="MF39"/>
  <c r="MG39"/>
  <c r="MF40"/>
  <c r="MG40"/>
  <c r="MF41"/>
  <c r="MG41"/>
  <c r="MF42"/>
  <c r="MG42"/>
  <c r="MF43"/>
  <c r="MG43"/>
  <c r="MF44"/>
  <c r="MG44"/>
  <c r="MF45"/>
  <c r="MG45"/>
  <c r="MF46"/>
  <c r="MG46"/>
  <c r="MF47"/>
  <c r="MG47"/>
  <c r="MF48"/>
  <c r="MG48"/>
  <c r="MF49"/>
  <c r="MG49"/>
  <c r="MG2"/>
  <c r="MF2"/>
  <c r="OE2" i="39"/>
  <c r="OF2"/>
  <c r="OG2" s="1"/>
  <c r="OE3"/>
  <c r="OF3"/>
  <c r="OG3" s="1"/>
  <c r="OE4"/>
  <c r="OF4"/>
  <c r="OG4" s="1"/>
  <c r="OE5"/>
  <c r="OF5"/>
  <c r="OG5" s="1"/>
  <c r="OE6"/>
  <c r="OF6"/>
  <c r="OG6" s="1"/>
  <c r="OE7"/>
  <c r="OF7"/>
  <c r="OG7" s="1"/>
  <c r="OE8"/>
  <c r="OF8"/>
  <c r="OG8" s="1"/>
  <c r="OE9"/>
  <c r="OF9"/>
  <c r="OG9" s="1"/>
  <c r="OE10"/>
  <c r="OF10"/>
  <c r="OG10" s="1"/>
  <c r="OE11"/>
  <c r="OF11"/>
  <c r="OG11" s="1"/>
  <c r="OE12"/>
  <c r="OF12"/>
  <c r="OG12" s="1"/>
  <c r="OE123"/>
  <c r="OF123"/>
  <c r="OG123" s="1"/>
  <c r="OE13"/>
  <c r="OF13"/>
  <c r="OG13" s="1"/>
  <c r="OE14"/>
  <c r="OF14"/>
  <c r="OG14" s="1"/>
  <c r="OE15"/>
  <c r="OF15"/>
  <c r="OG15" s="1"/>
  <c r="OE16"/>
  <c r="OF16"/>
  <c r="OG16" s="1"/>
  <c r="OE17"/>
  <c r="OF17"/>
  <c r="OG17" s="1"/>
  <c r="OE18"/>
  <c r="OF18"/>
  <c r="OG18" s="1"/>
  <c r="OE121"/>
  <c r="OF121"/>
  <c r="OG121" s="1"/>
  <c r="OE54"/>
  <c r="OF54"/>
  <c r="OG54" s="1"/>
  <c r="OE19"/>
  <c r="OF19"/>
  <c r="OG19" s="1"/>
  <c r="OE120"/>
  <c r="OF120"/>
  <c r="OG120" s="1"/>
  <c r="OE20"/>
  <c r="OF20"/>
  <c r="OG20" s="1"/>
  <c r="OE55"/>
  <c r="OF55"/>
  <c r="OG55" s="1"/>
  <c r="OE21"/>
  <c r="OF21"/>
  <c r="OG21" s="1"/>
  <c r="OE22"/>
  <c r="OF22"/>
  <c r="OH22" s="1"/>
  <c r="OI22" s="1"/>
  <c r="OE23"/>
  <c r="OF23"/>
  <c r="OG23" s="1"/>
  <c r="OE24"/>
  <c r="OF24"/>
  <c r="OG24" s="1"/>
  <c r="OE25"/>
  <c r="OF25"/>
  <c r="OG25" s="1"/>
  <c r="OE26"/>
  <c r="OF26"/>
  <c r="OG26" s="1"/>
  <c r="OE27"/>
  <c r="OF27"/>
  <c r="OG27" s="1"/>
  <c r="OE28"/>
  <c r="OF28"/>
  <c r="OG28" s="1"/>
  <c r="OE29"/>
  <c r="OF29"/>
  <c r="OH29" s="1"/>
  <c r="OI29" s="1"/>
  <c r="OE30"/>
  <c r="OF30"/>
  <c r="OH30" s="1"/>
  <c r="OI30" s="1"/>
  <c r="OE31"/>
  <c r="OF31"/>
  <c r="OG31" s="1"/>
  <c r="OE32"/>
  <c r="OF32"/>
  <c r="OH32" s="1"/>
  <c r="OI32" s="1"/>
  <c r="OE33"/>
  <c r="OF33"/>
  <c r="OH33" s="1"/>
  <c r="OI33" s="1"/>
  <c r="OE34"/>
  <c r="OF34"/>
  <c r="OH34" s="1"/>
  <c r="OI34" s="1"/>
  <c r="OE35"/>
  <c r="OF35"/>
  <c r="OH35" s="1"/>
  <c r="OI35" s="1"/>
  <c r="OE36"/>
  <c r="OF36"/>
  <c r="OH36" s="1"/>
  <c r="OI36" s="1"/>
  <c r="OE37"/>
  <c r="OF37"/>
  <c r="OG37" s="1"/>
  <c r="OE38"/>
  <c r="OF38"/>
  <c r="OH38" s="1"/>
  <c r="OI38" s="1"/>
  <c r="OE39"/>
  <c r="OF39"/>
  <c r="OG39" s="1"/>
  <c r="OE40"/>
  <c r="OF40"/>
  <c r="OH40" s="1"/>
  <c r="OI40" s="1"/>
  <c r="OE119"/>
  <c r="OF119"/>
  <c r="OH119" s="1"/>
  <c r="OI119" s="1"/>
  <c r="OJ119" s="1"/>
  <c r="OE41"/>
  <c r="OF41"/>
  <c r="OG41" s="1"/>
  <c r="OE42"/>
  <c r="OF42"/>
  <c r="OG42" s="1"/>
  <c r="OE43"/>
  <c r="OF43"/>
  <c r="OG43" s="1"/>
  <c r="OE44"/>
  <c r="OF44"/>
  <c r="OG44" s="1"/>
  <c r="OE45"/>
  <c r="OF45"/>
  <c r="OG45" s="1"/>
  <c r="OE46"/>
  <c r="OF46"/>
  <c r="OG46" s="1"/>
  <c r="OE47"/>
  <c r="OF47"/>
  <c r="OG47" s="1"/>
  <c r="OE48"/>
  <c r="OF48"/>
  <c r="OG48" s="1"/>
  <c r="OE49"/>
  <c r="OF49"/>
  <c r="OG49" s="1"/>
  <c r="OE50"/>
  <c r="OF50"/>
  <c r="OH50" s="1"/>
  <c r="OI50" s="1"/>
  <c r="OE51"/>
  <c r="OF51"/>
  <c r="OG51" s="1"/>
  <c r="OE53"/>
  <c r="OF53"/>
  <c r="OH53" s="1"/>
  <c r="OI53" s="1"/>
  <c r="OJ53" s="1"/>
  <c r="OE56"/>
  <c r="OF56"/>
  <c r="OH56" s="1"/>
  <c r="OI56" s="1"/>
  <c r="OJ56" s="1"/>
  <c r="OE57"/>
  <c r="OF57"/>
  <c r="OH57" s="1"/>
  <c r="OI57" s="1"/>
  <c r="OJ57" s="1"/>
  <c r="OE58"/>
  <c r="OF58"/>
  <c r="OG58" s="1"/>
  <c r="OE59"/>
  <c r="OF59"/>
  <c r="OH59" s="1"/>
  <c r="OI59" s="1"/>
  <c r="OJ59" s="1"/>
  <c r="OE60"/>
  <c r="OF60"/>
  <c r="OG60" s="1"/>
  <c r="OE61"/>
  <c r="OF61"/>
  <c r="OH61" s="1"/>
  <c r="OI61" s="1"/>
  <c r="OJ61" s="1"/>
  <c r="OE62"/>
  <c r="OF62"/>
  <c r="OG62" s="1"/>
  <c r="OE63"/>
  <c r="OF63"/>
  <c r="OH63" s="1"/>
  <c r="OI63" s="1"/>
  <c r="OJ63" s="1"/>
  <c r="OE64"/>
  <c r="OF64"/>
  <c r="OG64" s="1"/>
  <c r="OE65"/>
  <c r="OF65"/>
  <c r="OH65" s="1"/>
  <c r="OI65" s="1"/>
  <c r="OJ65" s="1"/>
  <c r="OE66"/>
  <c r="OF66"/>
  <c r="OG66" s="1"/>
  <c r="OE67"/>
  <c r="OF67"/>
  <c r="OH67" s="1"/>
  <c r="OI67" s="1"/>
  <c r="OJ67" s="1"/>
  <c r="OE68"/>
  <c r="OF68"/>
  <c r="OH68" s="1"/>
  <c r="OI68" s="1"/>
  <c r="OJ68" s="1"/>
  <c r="OE69"/>
  <c r="OF69"/>
  <c r="OH69" s="1"/>
  <c r="OI69" s="1"/>
  <c r="OJ69" s="1"/>
  <c r="OF122"/>
  <c r="OH122" s="1"/>
  <c r="OI122" s="1"/>
  <c r="OE122"/>
  <c r="MV37" i="41" l="1"/>
  <c r="MH49"/>
  <c r="PH49"/>
  <c r="PC49"/>
  <c r="MH48"/>
  <c r="PC48"/>
  <c r="PH48"/>
  <c r="MH47"/>
  <c r="PH47"/>
  <c r="PC47"/>
  <c r="MH46"/>
  <c r="PC46"/>
  <c r="PH46"/>
  <c r="MH45"/>
  <c r="PH45"/>
  <c r="PC45"/>
  <c r="MH44"/>
  <c r="PC44"/>
  <c r="PH44"/>
  <c r="MH43"/>
  <c r="PH43"/>
  <c r="PC43"/>
  <c r="MH42"/>
  <c r="PC42"/>
  <c r="PH42"/>
  <c r="MI41"/>
  <c r="MJ41" s="1"/>
  <c r="PH41"/>
  <c r="PC41"/>
  <c r="MI40"/>
  <c r="MJ40" s="1"/>
  <c r="PC40"/>
  <c r="PH40"/>
  <c r="MI39"/>
  <c r="MJ39" s="1"/>
  <c r="PH39"/>
  <c r="PC39"/>
  <c r="MH38"/>
  <c r="PC38"/>
  <c r="PH38"/>
  <c r="MI37"/>
  <c r="MJ37" s="1"/>
  <c r="PH37"/>
  <c r="PC37"/>
  <c r="MI32"/>
  <c r="MJ32" s="1"/>
  <c r="PC32"/>
  <c r="PH32"/>
  <c r="MH31"/>
  <c r="PH31"/>
  <c r="PC31"/>
  <c r="MI30"/>
  <c r="MJ30" s="1"/>
  <c r="PC30"/>
  <c r="PH30"/>
  <c r="MI29"/>
  <c r="MJ29" s="1"/>
  <c r="PH29"/>
  <c r="PC29"/>
  <c r="MI28"/>
  <c r="MJ28" s="1"/>
  <c r="PC28"/>
  <c r="PH28"/>
  <c r="MH27"/>
  <c r="PH27"/>
  <c r="PC27"/>
  <c r="MI26"/>
  <c r="MJ26" s="1"/>
  <c r="PC26"/>
  <c r="PH26"/>
  <c r="MI25"/>
  <c r="MJ25" s="1"/>
  <c r="PH25"/>
  <c r="PC25"/>
  <c r="MI24"/>
  <c r="MJ24" s="1"/>
  <c r="PC24"/>
  <c r="PH24"/>
  <c r="MH23"/>
  <c r="PH23"/>
  <c r="PC23"/>
  <c r="MH22"/>
  <c r="PC22"/>
  <c r="PH22"/>
  <c r="MH21"/>
  <c r="PH21"/>
  <c r="PC21"/>
  <c r="MI20"/>
  <c r="MJ20" s="1"/>
  <c r="PC20"/>
  <c r="PH20"/>
  <c r="MH19"/>
  <c r="PH19"/>
  <c r="PC19"/>
  <c r="MH18"/>
  <c r="PC18"/>
  <c r="PH18"/>
  <c r="MH17"/>
  <c r="PH17"/>
  <c r="PC17"/>
  <c r="MH97"/>
  <c r="PC97"/>
  <c r="PH97"/>
  <c r="MH16"/>
  <c r="PH16"/>
  <c r="PC16"/>
  <c r="MH15"/>
  <c r="PC15"/>
  <c r="PH15"/>
  <c r="MH14"/>
  <c r="PH14"/>
  <c r="PC14"/>
  <c r="MH13"/>
  <c r="PC13"/>
  <c r="PH13"/>
  <c r="MH50"/>
  <c r="PC50"/>
  <c r="PH50"/>
  <c r="MH12"/>
  <c r="PH12"/>
  <c r="PC12"/>
  <c r="MH11"/>
  <c r="PC11"/>
  <c r="PH11"/>
  <c r="MH10"/>
  <c r="PH10"/>
  <c r="PC10"/>
  <c r="MH9"/>
  <c r="PC9"/>
  <c r="PH9"/>
  <c r="MH8"/>
  <c r="PH8"/>
  <c r="PC8"/>
  <c r="MH7"/>
  <c r="PC7"/>
  <c r="PH7"/>
  <c r="MH6"/>
  <c r="PH6"/>
  <c r="PC6"/>
  <c r="MH5"/>
  <c r="PC5"/>
  <c r="PH5"/>
  <c r="MH4"/>
  <c r="PH4"/>
  <c r="PC4"/>
  <c r="MH3"/>
  <c r="PC3"/>
  <c r="PH3"/>
  <c r="MI2"/>
  <c r="MJ2" s="1"/>
  <c r="PH2"/>
  <c r="PC2"/>
  <c r="GQ35"/>
  <c r="LZ33"/>
  <c r="MK29"/>
  <c r="MK28"/>
  <c r="MK25"/>
  <c r="MK24"/>
  <c r="MK20"/>
  <c r="MV24"/>
  <c r="MV29"/>
  <c r="MV3"/>
  <c r="MV7"/>
  <c r="MV11"/>
  <c r="MV14"/>
  <c r="MV18"/>
  <c r="MV6"/>
  <c r="MV12"/>
  <c r="MV13"/>
  <c r="GZ33"/>
  <c r="MK32"/>
  <c r="MK30"/>
  <c r="MK26"/>
  <c r="MK2"/>
  <c r="MV21"/>
  <c r="MV27"/>
  <c r="MV31"/>
  <c r="MV5"/>
  <c r="MV9"/>
  <c r="MV16"/>
  <c r="MV4"/>
  <c r="MV8"/>
  <c r="MV10"/>
  <c r="MV17"/>
  <c r="MV15"/>
  <c r="MV19"/>
  <c r="OJ40" i="39"/>
  <c r="OJ38"/>
  <c r="OJ36"/>
  <c r="OJ34"/>
  <c r="OJ32"/>
  <c r="OJ30"/>
  <c r="OJ22"/>
  <c r="OU25"/>
  <c r="OU34"/>
  <c r="OU41"/>
  <c r="OU46"/>
  <c r="OU50"/>
  <c r="OU5"/>
  <c r="OU9"/>
  <c r="OU123"/>
  <c r="OU16"/>
  <c r="OU54"/>
  <c r="OU55"/>
  <c r="OU4"/>
  <c r="OU12"/>
  <c r="OU15"/>
  <c r="OU8"/>
  <c r="OU19"/>
  <c r="OU2"/>
  <c r="OU20"/>
  <c r="OJ50"/>
  <c r="OJ35"/>
  <c r="OJ33"/>
  <c r="OJ29"/>
  <c r="OJ122"/>
  <c r="OU31"/>
  <c r="OU37"/>
  <c r="OU44"/>
  <c r="OU48"/>
  <c r="OU3"/>
  <c r="OU7"/>
  <c r="OU11"/>
  <c r="OU14"/>
  <c r="OU18"/>
  <c r="OU6"/>
  <c r="OU17"/>
  <c r="OU13"/>
  <c r="OU22"/>
  <c r="OU10"/>
  <c r="OU121"/>
  <c r="LZ35" i="41"/>
  <c r="HA35"/>
  <c r="HA36"/>
  <c r="LZ36"/>
  <c r="LZ34"/>
  <c r="HA34"/>
  <c r="GZ34"/>
  <c r="GR34"/>
  <c r="GQ34"/>
  <c r="MA33"/>
  <c r="MI48"/>
  <c r="MJ48" s="1"/>
  <c r="OH24" i="39"/>
  <c r="OI24" s="1"/>
  <c r="OH45"/>
  <c r="OI45" s="1"/>
  <c r="OH28"/>
  <c r="OI28" s="1"/>
  <c r="OH120"/>
  <c r="OI120" s="1"/>
  <c r="OJ120" s="1"/>
  <c r="OH16"/>
  <c r="OI16" s="1"/>
  <c r="OH47"/>
  <c r="OI47" s="1"/>
  <c r="OH43"/>
  <c r="OI43" s="1"/>
  <c r="OH26"/>
  <c r="OI26" s="1"/>
  <c r="OH55"/>
  <c r="OI55" s="1"/>
  <c r="OH54"/>
  <c r="OI54" s="1"/>
  <c r="OH9"/>
  <c r="OI9" s="1"/>
  <c r="MI21" i="41"/>
  <c r="MJ21" s="1"/>
  <c r="MI13"/>
  <c r="MJ13" s="1"/>
  <c r="MI4"/>
  <c r="MJ4" s="1"/>
  <c r="MI44"/>
  <c r="MJ44" s="1"/>
  <c r="MI97"/>
  <c r="MJ97" s="1"/>
  <c r="MI11"/>
  <c r="MJ11" s="1"/>
  <c r="MH2"/>
  <c r="MI46"/>
  <c r="MJ46" s="1"/>
  <c r="MI23"/>
  <c r="MJ23" s="1"/>
  <c r="MI18"/>
  <c r="MJ18" s="1"/>
  <c r="MI15"/>
  <c r="MJ15" s="1"/>
  <c r="MI94"/>
  <c r="MJ94" s="1"/>
  <c r="MK94" s="1"/>
  <c r="MI5"/>
  <c r="MJ5" s="1"/>
  <c r="OH18" i="39"/>
  <c r="OI18" s="1"/>
  <c r="MI9" i="41"/>
  <c r="MJ9" s="1"/>
  <c r="OH14" i="39"/>
  <c r="OI14" s="1"/>
  <c r="OH123"/>
  <c r="OI123" s="1"/>
  <c r="OH11"/>
  <c r="OI11" s="1"/>
  <c r="MI7" i="41"/>
  <c r="MJ7" s="1"/>
  <c r="OH7" i="39"/>
  <c r="OI7" s="1"/>
  <c r="OH5"/>
  <c r="OI5" s="1"/>
  <c r="OH3"/>
  <c r="OI3" s="1"/>
  <c r="MI49" i="41"/>
  <c r="MJ49" s="1"/>
  <c r="MI47"/>
  <c r="MJ47" s="1"/>
  <c r="MI45"/>
  <c r="MJ45" s="1"/>
  <c r="MI43"/>
  <c r="MJ43" s="1"/>
  <c r="MI22"/>
  <c r="MJ22" s="1"/>
  <c r="MI19"/>
  <c r="MJ19" s="1"/>
  <c r="MI17"/>
  <c r="MJ17" s="1"/>
  <c r="MI16"/>
  <c r="MJ16" s="1"/>
  <c r="MI14"/>
  <c r="MJ14" s="1"/>
  <c r="MI50"/>
  <c r="MJ50" s="1"/>
  <c r="MI12"/>
  <c r="MJ12" s="1"/>
  <c r="MI10"/>
  <c r="MJ10" s="1"/>
  <c r="MI8"/>
  <c r="MJ8" s="1"/>
  <c r="MI6"/>
  <c r="MJ6" s="1"/>
  <c r="MI95"/>
  <c r="MJ95" s="1"/>
  <c r="MK95" s="1"/>
  <c r="MI3"/>
  <c r="MJ3" s="1"/>
  <c r="OH48" i="39"/>
  <c r="OI48" s="1"/>
  <c r="OH46"/>
  <c r="OI46" s="1"/>
  <c r="OH44"/>
  <c r="OI44" s="1"/>
  <c r="OH42"/>
  <c r="OI42" s="1"/>
  <c r="OH27"/>
  <c r="OI27" s="1"/>
  <c r="OH25"/>
  <c r="OI25" s="1"/>
  <c r="OH23"/>
  <c r="OI23" s="1"/>
  <c r="OH20"/>
  <c r="OI20" s="1"/>
  <c r="OH19"/>
  <c r="OI19" s="1"/>
  <c r="OH121"/>
  <c r="OI121" s="1"/>
  <c r="OH17"/>
  <c r="OI17" s="1"/>
  <c r="OH15"/>
  <c r="OI15" s="1"/>
  <c r="OH13"/>
  <c r="OI13" s="1"/>
  <c r="OH12"/>
  <c r="OI12" s="1"/>
  <c r="OH10"/>
  <c r="OI10" s="1"/>
  <c r="OH8"/>
  <c r="OI8" s="1"/>
  <c r="OH6"/>
  <c r="OI6" s="1"/>
  <c r="OH4"/>
  <c r="OI4" s="1"/>
  <c r="OH2"/>
  <c r="OI2" s="1"/>
  <c r="MI42" i="41"/>
  <c r="MJ42" s="1"/>
  <c r="MI38"/>
  <c r="MJ38" s="1"/>
  <c r="MI31"/>
  <c r="MJ31" s="1"/>
  <c r="MI27"/>
  <c r="MJ27" s="1"/>
  <c r="MH41"/>
  <c r="MH40"/>
  <c r="MH39"/>
  <c r="MH37"/>
  <c r="MH32"/>
  <c r="MH30"/>
  <c r="MH29"/>
  <c r="MH28"/>
  <c r="MH26"/>
  <c r="MH25"/>
  <c r="MH24"/>
  <c r="MH20"/>
  <c r="OH66" i="39"/>
  <c r="OI66" s="1"/>
  <c r="OJ66" s="1"/>
  <c r="OH64"/>
  <c r="OI64" s="1"/>
  <c r="OJ64" s="1"/>
  <c r="OH62"/>
  <c r="OI62" s="1"/>
  <c r="OJ62" s="1"/>
  <c r="OH60"/>
  <c r="OI60" s="1"/>
  <c r="OJ60" s="1"/>
  <c r="OH58"/>
  <c r="OI58" s="1"/>
  <c r="OJ58" s="1"/>
  <c r="OH51"/>
  <c r="OI51" s="1"/>
  <c r="OH49"/>
  <c r="OI49" s="1"/>
  <c r="OH41"/>
  <c r="OI41" s="1"/>
  <c r="OH39"/>
  <c r="OI39" s="1"/>
  <c r="OH37"/>
  <c r="OI37" s="1"/>
  <c r="OH31"/>
  <c r="OI31" s="1"/>
  <c r="OH21"/>
  <c r="OI21" s="1"/>
  <c r="OG69"/>
  <c r="OG68"/>
  <c r="OG67"/>
  <c r="OG65"/>
  <c r="OG63"/>
  <c r="OG61"/>
  <c r="OG59"/>
  <c r="OG57"/>
  <c r="OG56"/>
  <c r="OG53"/>
  <c r="OG50"/>
  <c r="OG119"/>
  <c r="OG40"/>
  <c r="OG38"/>
  <c r="OG36"/>
  <c r="OG35"/>
  <c r="OG34"/>
  <c r="OG33"/>
  <c r="OG32"/>
  <c r="OG30"/>
  <c r="OG29"/>
  <c r="OG22"/>
  <c r="OG122"/>
  <c r="MK38" i="41" l="1"/>
  <c r="PI38"/>
  <c r="PD38"/>
  <c r="PI12"/>
  <c r="PD12"/>
  <c r="PI17"/>
  <c r="PD17"/>
  <c r="MK45"/>
  <c r="PI45"/>
  <c r="PD45"/>
  <c r="PI31"/>
  <c r="PD31"/>
  <c r="MK42"/>
  <c r="PI42"/>
  <c r="PD42"/>
  <c r="PI3"/>
  <c r="PD3"/>
  <c r="PI6"/>
  <c r="PD6"/>
  <c r="PI10"/>
  <c r="PD10"/>
  <c r="MK50"/>
  <c r="PI50"/>
  <c r="PD50"/>
  <c r="PI16"/>
  <c r="PD16"/>
  <c r="PI19"/>
  <c r="PD19"/>
  <c r="MK43"/>
  <c r="PI43"/>
  <c r="PD43"/>
  <c r="MK47"/>
  <c r="PI47"/>
  <c r="PD47"/>
  <c r="PI18"/>
  <c r="PD18"/>
  <c r="MK46"/>
  <c r="PI46"/>
  <c r="PD46"/>
  <c r="PI11"/>
  <c r="PD11"/>
  <c r="MK44"/>
  <c r="PI44"/>
  <c r="PD44"/>
  <c r="PD13"/>
  <c r="PI13"/>
  <c r="MA36"/>
  <c r="PN36"/>
  <c r="PO36" s="1"/>
  <c r="PI25"/>
  <c r="PD25"/>
  <c r="PI29"/>
  <c r="PD29"/>
  <c r="MK37"/>
  <c r="PI37"/>
  <c r="PD37"/>
  <c r="MK39"/>
  <c r="PI39"/>
  <c r="PD39"/>
  <c r="MK41"/>
  <c r="PI41"/>
  <c r="PD41"/>
  <c r="PI27"/>
  <c r="PD27"/>
  <c r="PI8"/>
  <c r="PD8"/>
  <c r="PI14"/>
  <c r="PD14"/>
  <c r="PI22"/>
  <c r="PD22"/>
  <c r="MK49"/>
  <c r="PI49"/>
  <c r="PD49"/>
  <c r="PI7"/>
  <c r="PD7"/>
  <c r="PD9"/>
  <c r="PI9"/>
  <c r="PD5"/>
  <c r="PI5"/>
  <c r="PI15"/>
  <c r="PD15"/>
  <c r="PI23"/>
  <c r="PD23"/>
  <c r="PD97"/>
  <c r="PI97"/>
  <c r="PI4"/>
  <c r="PD4"/>
  <c r="PI21"/>
  <c r="PD21"/>
  <c r="MK48"/>
  <c r="PI48"/>
  <c r="PD48"/>
  <c r="MB34"/>
  <c r="PN34"/>
  <c r="PO34" s="1"/>
  <c r="MB35"/>
  <c r="PN35"/>
  <c r="PO35" s="1"/>
  <c r="MB33"/>
  <c r="PN33"/>
  <c r="PO33" s="1"/>
  <c r="PI2"/>
  <c r="PD2"/>
  <c r="PD20"/>
  <c r="PI20"/>
  <c r="PI24"/>
  <c r="PD24"/>
  <c r="PI26"/>
  <c r="PD26"/>
  <c r="PI28"/>
  <c r="PD28"/>
  <c r="PI30"/>
  <c r="PD30"/>
  <c r="PI32"/>
  <c r="PD32"/>
  <c r="MK40"/>
  <c r="PI40"/>
  <c r="PD40"/>
  <c r="PP34"/>
  <c r="MK6"/>
  <c r="MK10"/>
  <c r="MK16"/>
  <c r="MK18"/>
  <c r="MK11"/>
  <c r="MK13"/>
  <c r="MK31"/>
  <c r="MK3"/>
  <c r="MK19"/>
  <c r="MK27"/>
  <c r="MK8"/>
  <c r="MK12"/>
  <c r="MK14"/>
  <c r="MK17"/>
  <c r="MK22"/>
  <c r="MK7"/>
  <c r="MK9"/>
  <c r="MK5"/>
  <c r="MK15"/>
  <c r="MK23"/>
  <c r="MK97"/>
  <c r="MK4"/>
  <c r="MK21"/>
  <c r="OJ37" i="39"/>
  <c r="OJ41"/>
  <c r="OJ2"/>
  <c r="OJ10"/>
  <c r="OJ17"/>
  <c r="OJ23"/>
  <c r="OJ44"/>
  <c r="OJ48"/>
  <c r="OJ5"/>
  <c r="OJ123"/>
  <c r="OJ54"/>
  <c r="OJ26"/>
  <c r="OJ47"/>
  <c r="OJ45"/>
  <c r="OJ21"/>
  <c r="OJ51"/>
  <c r="OJ6"/>
  <c r="OJ13"/>
  <c r="OJ19"/>
  <c r="OJ27"/>
  <c r="OJ31"/>
  <c r="OJ39"/>
  <c r="OJ49"/>
  <c r="OJ4"/>
  <c r="OJ8"/>
  <c r="OJ12"/>
  <c r="OJ15"/>
  <c r="OJ121"/>
  <c r="OJ20"/>
  <c r="OJ25"/>
  <c r="OJ42"/>
  <c r="OJ46"/>
  <c r="OJ3"/>
  <c r="OJ7"/>
  <c r="OJ11"/>
  <c r="OJ14"/>
  <c r="OJ18"/>
  <c r="OJ9"/>
  <c r="OJ55"/>
  <c r="OJ43"/>
  <c r="OJ16"/>
  <c r="OJ28"/>
  <c r="OJ24"/>
  <c r="MA35" i="41"/>
  <c r="MA34"/>
  <c r="MB36"/>
  <c r="PF32" l="1"/>
  <c r="PE32"/>
  <c r="PE30"/>
  <c r="PF30"/>
  <c r="PF28"/>
  <c r="PE28"/>
  <c r="PE26"/>
  <c r="PF26"/>
  <c r="PF24"/>
  <c r="PE24"/>
  <c r="PF48"/>
  <c r="PE48"/>
  <c r="PF97"/>
  <c r="PE97"/>
  <c r="PF5"/>
  <c r="PE5"/>
  <c r="PF9"/>
  <c r="PE9"/>
  <c r="PE22"/>
  <c r="PF22"/>
  <c r="PE14"/>
  <c r="PF14"/>
  <c r="PE8"/>
  <c r="PF8"/>
  <c r="PE27"/>
  <c r="PF27"/>
  <c r="PE41"/>
  <c r="PF41"/>
  <c r="PE37"/>
  <c r="PF37"/>
  <c r="PF13"/>
  <c r="PE13"/>
  <c r="PE11"/>
  <c r="PF11"/>
  <c r="PE46"/>
  <c r="PF46"/>
  <c r="PE43"/>
  <c r="PF43"/>
  <c r="PE10"/>
  <c r="PF10"/>
  <c r="PE6"/>
  <c r="PF6"/>
  <c r="PE3"/>
  <c r="PF3"/>
  <c r="PE42"/>
  <c r="PF42"/>
  <c r="PE17"/>
  <c r="PF17"/>
  <c r="PE12"/>
  <c r="PF12"/>
  <c r="PE38"/>
  <c r="PF38"/>
  <c r="PF40"/>
  <c r="PE40"/>
  <c r="PF20"/>
  <c r="PE20"/>
  <c r="PE21"/>
  <c r="PF21"/>
  <c r="PE4"/>
  <c r="PF4"/>
  <c r="PE23"/>
  <c r="PF23"/>
  <c r="PE15"/>
  <c r="PF15"/>
  <c r="PE7"/>
  <c r="PF7"/>
  <c r="PE49"/>
  <c r="PF49"/>
  <c r="PE39"/>
  <c r="PF39"/>
  <c r="PE29"/>
  <c r="PF29"/>
  <c r="PE25"/>
  <c r="PF25"/>
  <c r="PF44"/>
  <c r="PE44"/>
  <c r="PE18"/>
  <c r="PF18"/>
  <c r="PE47"/>
  <c r="PF47"/>
  <c r="PE19"/>
  <c r="PF19"/>
  <c r="PE16"/>
  <c r="PF16"/>
  <c r="PE50"/>
  <c r="PF50"/>
  <c r="PE31"/>
  <c r="PF31"/>
  <c r="PE45"/>
  <c r="PF45"/>
  <c r="PP33"/>
  <c r="PP35"/>
  <c r="GS20" i="39"/>
  <c r="KL15"/>
  <c r="KM15"/>
  <c r="KN15" s="1"/>
  <c r="KL62"/>
  <c r="KM62"/>
  <c r="KN62" s="1"/>
  <c r="KW62"/>
  <c r="KX62"/>
  <c r="KY62" s="1"/>
  <c r="LH62"/>
  <c r="LI62"/>
  <c r="LJ62" s="1"/>
  <c r="LS62"/>
  <c r="LT62"/>
  <c r="LU62" s="1"/>
  <c r="MI62"/>
  <c r="MN62"/>
  <c r="MR62" s="1"/>
  <c r="MQ62"/>
  <c r="QX62" s="1"/>
  <c r="KL63"/>
  <c r="KM63"/>
  <c r="KN63" s="1"/>
  <c r="KW63"/>
  <c r="KX63"/>
  <c r="KY63" s="1"/>
  <c r="LH63"/>
  <c r="LI63"/>
  <c r="LJ63" s="1"/>
  <c r="LS63"/>
  <c r="LT63"/>
  <c r="LU63" s="1"/>
  <c r="MI63"/>
  <c r="MN63"/>
  <c r="KL64"/>
  <c r="KM64"/>
  <c r="KN64" s="1"/>
  <c r="KW64"/>
  <c r="KX64"/>
  <c r="KY64" s="1"/>
  <c r="LH64"/>
  <c r="LI64"/>
  <c r="LJ64" s="1"/>
  <c r="LS64"/>
  <c r="LT64"/>
  <c r="LU64" s="1"/>
  <c r="MI64"/>
  <c r="MN64"/>
  <c r="KL65"/>
  <c r="KM65"/>
  <c r="KN65" s="1"/>
  <c r="KW65"/>
  <c r="KX65"/>
  <c r="KY65" s="1"/>
  <c r="LH65"/>
  <c r="LI65"/>
  <c r="LJ65" s="1"/>
  <c r="LS65"/>
  <c r="LT65"/>
  <c r="LU65" s="1"/>
  <c r="MI65"/>
  <c r="MN65"/>
  <c r="KL66"/>
  <c r="KM66"/>
  <c r="KN66" s="1"/>
  <c r="KW66"/>
  <c r="KX66"/>
  <c r="KY66" s="1"/>
  <c r="LH66"/>
  <c r="LI66"/>
  <c r="LJ66" s="1"/>
  <c r="LS66"/>
  <c r="LT66"/>
  <c r="LU66" s="1"/>
  <c r="MI66"/>
  <c r="MN66"/>
  <c r="KL67"/>
  <c r="KM67"/>
  <c r="KN67" s="1"/>
  <c r="KW67"/>
  <c r="KX67"/>
  <c r="KY67" s="1"/>
  <c r="LH67"/>
  <c r="LI67"/>
  <c r="LJ67" s="1"/>
  <c r="LS67"/>
  <c r="LT67"/>
  <c r="LU67" s="1"/>
  <c r="MA67"/>
  <c r="MI67"/>
  <c r="MN67"/>
  <c r="KL68"/>
  <c r="KM68"/>
  <c r="KN68" s="1"/>
  <c r="KW68"/>
  <c r="KX68"/>
  <c r="KY68" s="1"/>
  <c r="LH68"/>
  <c r="LI68"/>
  <c r="LJ68" s="1"/>
  <c r="LS68"/>
  <c r="LT68"/>
  <c r="LU68" s="1"/>
  <c r="MI68"/>
  <c r="MN68"/>
  <c r="KL69"/>
  <c r="KM69"/>
  <c r="KN69" s="1"/>
  <c r="KW69"/>
  <c r="KX69"/>
  <c r="KY69" s="1"/>
  <c r="LH69"/>
  <c r="LI69"/>
  <c r="LJ69" s="1"/>
  <c r="LS69"/>
  <c r="LT69"/>
  <c r="LU69" s="1"/>
  <c r="MI69"/>
  <c r="MN69"/>
  <c r="KL53"/>
  <c r="KM53"/>
  <c r="KN53" s="1"/>
  <c r="KW53"/>
  <c r="KX53"/>
  <c r="KY53" s="1"/>
  <c r="LH53"/>
  <c r="LI53"/>
  <c r="LJ53" s="1"/>
  <c r="LS53"/>
  <c r="LT53"/>
  <c r="LU53" s="1"/>
  <c r="MI53"/>
  <c r="MN53"/>
  <c r="KL56"/>
  <c r="KM56"/>
  <c r="KO56" s="1"/>
  <c r="KP56" s="1"/>
  <c r="KQ56" s="1"/>
  <c r="KW56"/>
  <c r="KX56"/>
  <c r="KY56" s="1"/>
  <c r="LH56"/>
  <c r="LI56"/>
  <c r="LJ56" s="1"/>
  <c r="LS56"/>
  <c r="LT56"/>
  <c r="LU56" s="1"/>
  <c r="MI56"/>
  <c r="MN56"/>
  <c r="KL57"/>
  <c r="KM57"/>
  <c r="KN57" s="1"/>
  <c r="KW57"/>
  <c r="KX57"/>
  <c r="KY57" s="1"/>
  <c r="LH57"/>
  <c r="LI57"/>
  <c r="LJ57" s="1"/>
  <c r="LS57"/>
  <c r="MA57" s="1"/>
  <c r="LT57"/>
  <c r="LU57" s="1"/>
  <c r="MI57"/>
  <c r="MN57"/>
  <c r="KL58"/>
  <c r="KM58"/>
  <c r="KN58" s="1"/>
  <c r="KW58"/>
  <c r="KX58"/>
  <c r="KY58" s="1"/>
  <c r="LH58"/>
  <c r="LI58"/>
  <c r="LJ58" s="1"/>
  <c r="LS58"/>
  <c r="LT58"/>
  <c r="LU58" s="1"/>
  <c r="MI58"/>
  <c r="MN58"/>
  <c r="KL59"/>
  <c r="KM59"/>
  <c r="KN59" s="1"/>
  <c r="KW59"/>
  <c r="KX59"/>
  <c r="KZ59" s="1"/>
  <c r="LA59" s="1"/>
  <c r="LB59" s="1"/>
  <c r="LH59"/>
  <c r="LI59"/>
  <c r="LJ59" s="1"/>
  <c r="LS59"/>
  <c r="LT59"/>
  <c r="LV59" s="1"/>
  <c r="LW59" s="1"/>
  <c r="LX59" s="1"/>
  <c r="MI59"/>
  <c r="MN59"/>
  <c r="KL60"/>
  <c r="KM60"/>
  <c r="KW60"/>
  <c r="KX60"/>
  <c r="KY60" s="1"/>
  <c r="LH60"/>
  <c r="LI60"/>
  <c r="LJ60" s="1"/>
  <c r="LS60"/>
  <c r="LT60"/>
  <c r="LU60" s="1"/>
  <c r="MI60"/>
  <c r="MQ60" s="1"/>
  <c r="QX60" s="1"/>
  <c r="MN60"/>
  <c r="MR60" s="1"/>
  <c r="KL61"/>
  <c r="KM61"/>
  <c r="KW61"/>
  <c r="KX61"/>
  <c r="KY61" s="1"/>
  <c r="LH61"/>
  <c r="LI61"/>
  <c r="LK61" s="1"/>
  <c r="LL61" s="1"/>
  <c r="LM61" s="1"/>
  <c r="LS61"/>
  <c r="MA61" s="1"/>
  <c r="LT61"/>
  <c r="LV61" s="1"/>
  <c r="LW61" s="1"/>
  <c r="LX61" s="1"/>
  <c r="MI61"/>
  <c r="MN61"/>
  <c r="MR61" s="1"/>
  <c r="MB61" l="1"/>
  <c r="MD61" s="1"/>
  <c r="ME61" s="1"/>
  <c r="MF61" s="1"/>
  <c r="MA59"/>
  <c r="KN60"/>
  <c r="KO61"/>
  <c r="KP61" s="1"/>
  <c r="QY60"/>
  <c r="QY61"/>
  <c r="QY62"/>
  <c r="PP36" i="41"/>
  <c r="LK68" i="39"/>
  <c r="LL68" s="1"/>
  <c r="LM68" s="1"/>
  <c r="KO66"/>
  <c r="KP66" s="1"/>
  <c r="KQ66" s="1"/>
  <c r="MB66"/>
  <c r="MC66" s="1"/>
  <c r="LV64"/>
  <c r="LW64" s="1"/>
  <c r="LX64" s="1"/>
  <c r="MB59"/>
  <c r="MC59" s="1"/>
  <c r="KZ56"/>
  <c r="LA56" s="1"/>
  <c r="LB56" s="1"/>
  <c r="LV63"/>
  <c r="LW63" s="1"/>
  <c r="LX63" s="1"/>
  <c r="LV62"/>
  <c r="LW62" s="1"/>
  <c r="LX62" s="1"/>
  <c r="LK60"/>
  <c r="LL60" s="1"/>
  <c r="LM60" s="1"/>
  <c r="LK58"/>
  <c r="LL58" s="1"/>
  <c r="LM58" s="1"/>
  <c r="LV56"/>
  <c r="LW56" s="1"/>
  <c r="LX56" s="1"/>
  <c r="LV69"/>
  <c r="LW69" s="1"/>
  <c r="LX69" s="1"/>
  <c r="LK66"/>
  <c r="LL66" s="1"/>
  <c r="LM66" s="1"/>
  <c r="KZ62"/>
  <c r="LA62" s="1"/>
  <c r="LB62" s="1"/>
  <c r="MA68"/>
  <c r="LV60"/>
  <c r="LW60" s="1"/>
  <c r="LX60" s="1"/>
  <c r="KZ60"/>
  <c r="LA60" s="1"/>
  <c r="LB60" s="1"/>
  <c r="LV58"/>
  <c r="LW58" s="1"/>
  <c r="LX58" s="1"/>
  <c r="MA58"/>
  <c r="LK56"/>
  <c r="LL56" s="1"/>
  <c r="LM56" s="1"/>
  <c r="LV53"/>
  <c r="LW53" s="1"/>
  <c r="LX53" s="1"/>
  <c r="LK65"/>
  <c r="LL65" s="1"/>
  <c r="LM65" s="1"/>
  <c r="KZ64"/>
  <c r="LA64" s="1"/>
  <c r="LB64" s="1"/>
  <c r="LK62"/>
  <c r="LL62" s="1"/>
  <c r="LM62" s="1"/>
  <c r="KO62"/>
  <c r="KP62" s="1"/>
  <c r="KQ62" s="1"/>
  <c r="MA64"/>
  <c r="KO68"/>
  <c r="KP68" s="1"/>
  <c r="KQ68" s="1"/>
  <c r="MJ61"/>
  <c r="KZ53"/>
  <c r="LA53" s="1"/>
  <c r="LB53" s="1"/>
  <c r="KZ69"/>
  <c r="LA69" s="1"/>
  <c r="LB69" s="1"/>
  <c r="LV68"/>
  <c r="LW68" s="1"/>
  <c r="LX68" s="1"/>
  <c r="LK67"/>
  <c r="LL67" s="1"/>
  <c r="LM67" s="1"/>
  <c r="LV66"/>
  <c r="LW66" s="1"/>
  <c r="LX66" s="1"/>
  <c r="KZ66"/>
  <c r="LA66" s="1"/>
  <c r="LB66" s="1"/>
  <c r="MB65"/>
  <c r="MC65" s="1"/>
  <c r="KO65"/>
  <c r="KP65" s="1"/>
  <c r="KQ65" s="1"/>
  <c r="LK64"/>
  <c r="LL64" s="1"/>
  <c r="LM64" s="1"/>
  <c r="KO64"/>
  <c r="KP64" s="1"/>
  <c r="KQ64" s="1"/>
  <c r="KO63"/>
  <c r="KP63" s="1"/>
  <c r="KQ63" s="1"/>
  <c r="MA63"/>
  <c r="MA60"/>
  <c r="KO60"/>
  <c r="KP60" s="1"/>
  <c r="KO58"/>
  <c r="KP58" s="1"/>
  <c r="KQ58" s="1"/>
  <c r="MQ61"/>
  <c r="QX61" s="1"/>
  <c r="MO60"/>
  <c r="MS60" s="1"/>
  <c r="MT60" s="1"/>
  <c r="MJ60"/>
  <c r="MB60"/>
  <c r="MB57"/>
  <c r="MC57" s="1"/>
  <c r="LK57"/>
  <c r="LL57" s="1"/>
  <c r="LM57" s="1"/>
  <c r="MB56"/>
  <c r="KN56"/>
  <c r="MB53"/>
  <c r="MC53" s="1"/>
  <c r="LK53"/>
  <c r="LL53" s="1"/>
  <c r="LM53" s="1"/>
  <c r="KO53"/>
  <c r="KP53" s="1"/>
  <c r="KQ53" s="1"/>
  <c r="MB69"/>
  <c r="MC69" s="1"/>
  <c r="LK69"/>
  <c r="LL69" s="1"/>
  <c r="LM69" s="1"/>
  <c r="KO69"/>
  <c r="KP69" s="1"/>
  <c r="KQ69" s="1"/>
  <c r="KZ68"/>
  <c r="LA68" s="1"/>
  <c r="LB68" s="1"/>
  <c r="LV67"/>
  <c r="LW67" s="1"/>
  <c r="LX67" s="1"/>
  <c r="KO67"/>
  <c r="KP67" s="1"/>
  <c r="KQ67" s="1"/>
  <c r="MD66"/>
  <c r="ME66" s="1"/>
  <c r="MF66" s="1"/>
  <c r="MA66"/>
  <c r="LV65"/>
  <c r="LW65" s="1"/>
  <c r="LX65" s="1"/>
  <c r="KZ65"/>
  <c r="LA65" s="1"/>
  <c r="LB65" s="1"/>
  <c r="MA65"/>
  <c r="LK63"/>
  <c r="LL63" s="1"/>
  <c r="LM63" s="1"/>
  <c r="MB62"/>
  <c r="MA56"/>
  <c r="MA53"/>
  <c r="MA69"/>
  <c r="MA62"/>
  <c r="KZ58"/>
  <c r="LA58" s="1"/>
  <c r="MB58"/>
  <c r="KZ57"/>
  <c r="LA57" s="1"/>
  <c r="LB57" s="1"/>
  <c r="MB68"/>
  <c r="MB67"/>
  <c r="KZ67"/>
  <c r="LA67" s="1"/>
  <c r="LB67" s="1"/>
  <c r="MB64"/>
  <c r="MB63"/>
  <c r="KZ63"/>
  <c r="LA63" s="1"/>
  <c r="LB63" s="1"/>
  <c r="KQ61"/>
  <c r="KZ61"/>
  <c r="LA61" s="1"/>
  <c r="LB61" s="1"/>
  <c r="MD59"/>
  <c r="ME59" s="1"/>
  <c r="MF59" s="1"/>
  <c r="LK59"/>
  <c r="LL59" s="1"/>
  <c r="LM59" s="1"/>
  <c r="KO59"/>
  <c r="KP59" s="1"/>
  <c r="LV57"/>
  <c r="LW57" s="1"/>
  <c r="LX57" s="1"/>
  <c r="KO57"/>
  <c r="KP57" s="1"/>
  <c r="MO61"/>
  <c r="MS61" s="1"/>
  <c r="LU61"/>
  <c r="LJ61"/>
  <c r="KN61"/>
  <c r="LU59"/>
  <c r="KY59"/>
  <c r="MC61" l="1"/>
  <c r="KQ60"/>
  <c r="MT61"/>
  <c r="MD65"/>
  <c r="ME65" s="1"/>
  <c r="MF65" s="1"/>
  <c r="MP60"/>
  <c r="MU60" s="1"/>
  <c r="MD57"/>
  <c r="ME57" s="1"/>
  <c r="MF57" s="1"/>
  <c r="MD53"/>
  <c r="ME53" s="1"/>
  <c r="MF53" s="1"/>
  <c r="MD69"/>
  <c r="ME69" s="1"/>
  <c r="MF69" s="1"/>
  <c r="MK60"/>
  <c r="ML60" s="1"/>
  <c r="MC62"/>
  <c r="MD62"/>
  <c r="ME62" s="1"/>
  <c r="MF62" s="1"/>
  <c r="MC56"/>
  <c r="MD56"/>
  <c r="ME56" s="1"/>
  <c r="MF56" s="1"/>
  <c r="MC60"/>
  <c r="MD60"/>
  <c r="ME60" s="1"/>
  <c r="MF60" s="1"/>
  <c r="MC63"/>
  <c r="MD63"/>
  <c r="ME63" s="1"/>
  <c r="MF63" s="1"/>
  <c r="MC68"/>
  <c r="MD68"/>
  <c r="ME68" s="1"/>
  <c r="MF68" s="1"/>
  <c r="LB58"/>
  <c r="MC64"/>
  <c r="MD64"/>
  <c r="ME64" s="1"/>
  <c r="MF64" s="1"/>
  <c r="MC67"/>
  <c r="MD67"/>
  <c r="ME67" s="1"/>
  <c r="MF67" s="1"/>
  <c r="MC58"/>
  <c r="MD58"/>
  <c r="ME58" s="1"/>
  <c r="MF58" s="1"/>
  <c r="KQ57"/>
  <c r="KQ59"/>
  <c r="MK61"/>
  <c r="MP61"/>
  <c r="MU61" s="1"/>
  <c r="MW60" l="1"/>
  <c r="MV60"/>
  <c r="MM60"/>
  <c r="MW61"/>
  <c r="MV61"/>
  <c r="ML61"/>
  <c r="MM61"/>
  <c r="KL20" l="1"/>
  <c r="KM20"/>
  <c r="KN20" s="1"/>
  <c r="KW20"/>
  <c r="KX20"/>
  <c r="KY20" s="1"/>
  <c r="LH20"/>
  <c r="LI20"/>
  <c r="LJ20" s="1"/>
  <c r="LS20"/>
  <c r="LT20"/>
  <c r="LU20" s="1"/>
  <c r="MI20"/>
  <c r="MN20"/>
  <c r="NA20"/>
  <c r="NB20"/>
  <c r="NL20"/>
  <c r="NM20"/>
  <c r="NN20" s="1"/>
  <c r="KB20"/>
  <c r="KC20" s="1"/>
  <c r="KA20"/>
  <c r="JQ20"/>
  <c r="JR20" s="1"/>
  <c r="JP20"/>
  <c r="JF20"/>
  <c r="JG20" s="1"/>
  <c r="JE20"/>
  <c r="IU20"/>
  <c r="IV20" s="1"/>
  <c r="IT20"/>
  <c r="IJ20"/>
  <c r="IK20" s="1"/>
  <c r="II20"/>
  <c r="HQ20"/>
  <c r="HR20" s="1"/>
  <c r="HP20"/>
  <c r="HX20" s="1"/>
  <c r="HF20"/>
  <c r="HG20" s="1"/>
  <c r="GN20"/>
  <c r="GG20"/>
  <c r="GI20" s="1"/>
  <c r="GJ20" s="1"/>
  <c r="FV20"/>
  <c r="FW20" s="1"/>
  <c r="FK20"/>
  <c r="FM20" s="1"/>
  <c r="FN20" s="1"/>
  <c r="FJ20"/>
  <c r="EZ20"/>
  <c r="FB20" s="1"/>
  <c r="FC20" s="1"/>
  <c r="EY20"/>
  <c r="EO20"/>
  <c r="EQ20" s="1"/>
  <c r="ER20" s="1"/>
  <c r="EN20"/>
  <c r="ED20"/>
  <c r="EF20" s="1"/>
  <c r="EG20" s="1"/>
  <c r="EC20"/>
  <c r="DL20"/>
  <c r="DM20" s="1"/>
  <c r="DK20"/>
  <c r="DA20"/>
  <c r="CZ20"/>
  <c r="CQ20"/>
  <c r="CK20"/>
  <c r="GV20" s="1"/>
  <c r="CD20"/>
  <c r="CE20" s="1"/>
  <c r="CC20"/>
  <c r="BS20"/>
  <c r="BT20" s="1"/>
  <c r="BR20"/>
  <c r="BH20"/>
  <c r="BI20" s="1"/>
  <c r="BG20"/>
  <c r="AW20"/>
  <c r="AX20" s="1"/>
  <c r="AV20"/>
  <c r="AL20"/>
  <c r="AM20" s="1"/>
  <c r="AK20"/>
  <c r="AA20"/>
  <c r="Z20"/>
  <c r="S20"/>
  <c r="T20" s="1"/>
  <c r="R20"/>
  <c r="M20"/>
  <c r="N20" s="1"/>
  <c r="L20"/>
  <c r="LS94" i="41"/>
  <c r="LN94"/>
  <c r="KY94"/>
  <c r="LA94" s="1"/>
  <c r="LB94" s="1"/>
  <c r="KX94"/>
  <c r="KN94"/>
  <c r="LG94" s="1"/>
  <c r="KM94"/>
  <c r="LF94" s="1"/>
  <c r="KC94"/>
  <c r="KE94" s="1"/>
  <c r="KB94"/>
  <c r="JR94"/>
  <c r="JT94" s="1"/>
  <c r="JQ94"/>
  <c r="JG94"/>
  <c r="JI94" s="1"/>
  <c r="JF94"/>
  <c r="IV94"/>
  <c r="IX94" s="1"/>
  <c r="IU94"/>
  <c r="IK94"/>
  <c r="IM94" s="1"/>
  <c r="IJ94"/>
  <c r="HR94"/>
  <c r="HT94" s="1"/>
  <c r="HQ94"/>
  <c r="HY94" s="1"/>
  <c r="HG94"/>
  <c r="GS94"/>
  <c r="GN94"/>
  <c r="GG94"/>
  <c r="GI94" s="1"/>
  <c r="GJ94" s="1"/>
  <c r="FV94"/>
  <c r="FX94" s="1"/>
  <c r="FY94" s="1"/>
  <c r="FK94"/>
  <c r="FM94" s="1"/>
  <c r="FN94" s="1"/>
  <c r="FJ94"/>
  <c r="EZ94"/>
  <c r="FB94" s="1"/>
  <c r="FC94" s="1"/>
  <c r="EY94"/>
  <c r="EO94"/>
  <c r="EQ94" s="1"/>
  <c r="ER94" s="1"/>
  <c r="EN94"/>
  <c r="ED94"/>
  <c r="EF94" s="1"/>
  <c r="EG94" s="1"/>
  <c r="EC94"/>
  <c r="DL94"/>
  <c r="DN94" s="1"/>
  <c r="DO94" s="1"/>
  <c r="DK94"/>
  <c r="DA94"/>
  <c r="DC94" s="1"/>
  <c r="DD94" s="1"/>
  <c r="CZ94"/>
  <c r="CQ94"/>
  <c r="GW94" s="1"/>
  <c r="CK94"/>
  <c r="CD94"/>
  <c r="CF94" s="1"/>
  <c r="CG94" s="1"/>
  <c r="CC94"/>
  <c r="BS94"/>
  <c r="BU94" s="1"/>
  <c r="BV94" s="1"/>
  <c r="BR94"/>
  <c r="BH94"/>
  <c r="BJ94" s="1"/>
  <c r="BK94" s="1"/>
  <c r="BG94"/>
  <c r="AW94"/>
  <c r="AY94" s="1"/>
  <c r="AZ94" s="1"/>
  <c r="AV94"/>
  <c r="AL94"/>
  <c r="AN94" s="1"/>
  <c r="AO94" s="1"/>
  <c r="AK94"/>
  <c r="AA94"/>
  <c r="Z94"/>
  <c r="S94"/>
  <c r="T94" s="1"/>
  <c r="R94"/>
  <c r="M94"/>
  <c r="N94" s="1"/>
  <c r="L94"/>
  <c r="JQ31"/>
  <c r="JR31"/>
  <c r="JS31" s="1"/>
  <c r="KB31"/>
  <c r="KC31"/>
  <c r="KD31" s="1"/>
  <c r="KM31"/>
  <c r="KN31"/>
  <c r="KO31" s="1"/>
  <c r="LN31"/>
  <c r="LS31"/>
  <c r="JQ32"/>
  <c r="JR32"/>
  <c r="JS32" s="1"/>
  <c r="KB32"/>
  <c r="KC32"/>
  <c r="KD32" s="1"/>
  <c r="KM32"/>
  <c r="KN32"/>
  <c r="KO32" s="1"/>
  <c r="LN32"/>
  <c r="LS32"/>
  <c r="KM37"/>
  <c r="KN37"/>
  <c r="KO37" s="1"/>
  <c r="KX37"/>
  <c r="KY37"/>
  <c r="KZ37" s="1"/>
  <c r="LN37"/>
  <c r="LS37"/>
  <c r="JQ38"/>
  <c r="JR38"/>
  <c r="JS38" s="1"/>
  <c r="KB38"/>
  <c r="KC38"/>
  <c r="KD38" s="1"/>
  <c r="KM38"/>
  <c r="KN38"/>
  <c r="KO38" s="1"/>
  <c r="KX38"/>
  <c r="KY38"/>
  <c r="KZ38" s="1"/>
  <c r="LN38"/>
  <c r="LS38"/>
  <c r="JQ39"/>
  <c r="JR39"/>
  <c r="JS39" s="1"/>
  <c r="KB39"/>
  <c r="KC39"/>
  <c r="KD39" s="1"/>
  <c r="KM39"/>
  <c r="KN39"/>
  <c r="KO39" s="1"/>
  <c r="KX39"/>
  <c r="KY39"/>
  <c r="KZ39" s="1"/>
  <c r="LN39"/>
  <c r="LS39"/>
  <c r="JQ40"/>
  <c r="JR40"/>
  <c r="JS40" s="1"/>
  <c r="KB40"/>
  <c r="KC40"/>
  <c r="KD40" s="1"/>
  <c r="KM40"/>
  <c r="KN40"/>
  <c r="KO40" s="1"/>
  <c r="KX40"/>
  <c r="KY40"/>
  <c r="KZ40" s="1"/>
  <c r="LN40"/>
  <c r="LS40"/>
  <c r="JQ41"/>
  <c r="JR41"/>
  <c r="JS41" s="1"/>
  <c r="KB41"/>
  <c r="KC41"/>
  <c r="KD41" s="1"/>
  <c r="KM41"/>
  <c r="KN41"/>
  <c r="KO41" s="1"/>
  <c r="KX41"/>
  <c r="KY41"/>
  <c r="KZ41" s="1"/>
  <c r="LN41"/>
  <c r="LS41"/>
  <c r="JQ42"/>
  <c r="JR42"/>
  <c r="JS42" s="1"/>
  <c r="KB42"/>
  <c r="KC42"/>
  <c r="KD42" s="1"/>
  <c r="KM42"/>
  <c r="KN42"/>
  <c r="KO42" s="1"/>
  <c r="KX42"/>
  <c r="KY42"/>
  <c r="KZ42" s="1"/>
  <c r="LN42"/>
  <c r="LS42"/>
  <c r="JQ43"/>
  <c r="JR43"/>
  <c r="JS43" s="1"/>
  <c r="KB43"/>
  <c r="KC43"/>
  <c r="KE43" s="1"/>
  <c r="KF43" s="1"/>
  <c r="KG43" s="1"/>
  <c r="KM43"/>
  <c r="KN43"/>
  <c r="KO43" s="1"/>
  <c r="KX43"/>
  <c r="KY43"/>
  <c r="KZ43" s="1"/>
  <c r="LN43"/>
  <c r="LS43"/>
  <c r="JQ44"/>
  <c r="JR44"/>
  <c r="JS44" s="1"/>
  <c r="KB44"/>
  <c r="KC44"/>
  <c r="KD44" s="1"/>
  <c r="KM44"/>
  <c r="KN44"/>
  <c r="KO44" s="1"/>
  <c r="KX44"/>
  <c r="KY44"/>
  <c r="KZ44" s="1"/>
  <c r="LN44"/>
  <c r="LS44"/>
  <c r="JQ45"/>
  <c r="JR45"/>
  <c r="JT45" s="1"/>
  <c r="JU45" s="1"/>
  <c r="KB45"/>
  <c r="KC45"/>
  <c r="KD45" s="1"/>
  <c r="KM45"/>
  <c r="KN45"/>
  <c r="KP45" s="1"/>
  <c r="KQ45" s="1"/>
  <c r="KR45" s="1"/>
  <c r="KX45"/>
  <c r="KY45"/>
  <c r="KZ45" s="1"/>
  <c r="LN45"/>
  <c r="LS45"/>
  <c r="JQ46"/>
  <c r="JR46"/>
  <c r="JS46" s="1"/>
  <c r="KB46"/>
  <c r="KC46"/>
  <c r="KD46" s="1"/>
  <c r="KM46"/>
  <c r="KN46"/>
  <c r="KO46" s="1"/>
  <c r="KX46"/>
  <c r="KY46"/>
  <c r="KZ46" s="1"/>
  <c r="LN46"/>
  <c r="LS46"/>
  <c r="JQ47"/>
  <c r="JR47"/>
  <c r="JS47" s="1"/>
  <c r="KB47"/>
  <c r="KC47"/>
  <c r="KE47" s="1"/>
  <c r="KF47" s="1"/>
  <c r="KG47" s="1"/>
  <c r="KM47"/>
  <c r="KN47"/>
  <c r="KP47" s="1"/>
  <c r="KQ47" s="1"/>
  <c r="KR47" s="1"/>
  <c r="KX47"/>
  <c r="KY47"/>
  <c r="KZ47" s="1"/>
  <c r="LN47"/>
  <c r="LS47"/>
  <c r="JQ48"/>
  <c r="JR48"/>
  <c r="JT48" s="1"/>
  <c r="JU48" s="1"/>
  <c r="JV48" s="1"/>
  <c r="KB48"/>
  <c r="KC48"/>
  <c r="KD48" s="1"/>
  <c r="KM48"/>
  <c r="KN48"/>
  <c r="KO48" s="1"/>
  <c r="KX48"/>
  <c r="KY48"/>
  <c r="KZ48" s="1"/>
  <c r="LN48"/>
  <c r="LS48"/>
  <c r="JQ49"/>
  <c r="JR49"/>
  <c r="JS49" s="1"/>
  <c r="KB49"/>
  <c r="KC49"/>
  <c r="KD49" s="1"/>
  <c r="KM49"/>
  <c r="KN49"/>
  <c r="KO49" s="1"/>
  <c r="KX49"/>
  <c r="KY49"/>
  <c r="KZ49" s="1"/>
  <c r="LN49"/>
  <c r="LS49"/>
  <c r="AB20" i="39" l="1"/>
  <c r="NC20"/>
  <c r="QQ20"/>
  <c r="QV20"/>
  <c r="LW41" i="41"/>
  <c r="LW40"/>
  <c r="LW39"/>
  <c r="LV40"/>
  <c r="PJ40" s="1"/>
  <c r="LV39"/>
  <c r="PJ39" s="1"/>
  <c r="CR94"/>
  <c r="CS94" s="1"/>
  <c r="DS20" i="39"/>
  <c r="GT20" s="1"/>
  <c r="O20"/>
  <c r="U20"/>
  <c r="EH20"/>
  <c r="ES20"/>
  <c r="FD20"/>
  <c r="FO20"/>
  <c r="GK20"/>
  <c r="FZ94" i="41"/>
  <c r="HU94"/>
  <c r="IN94"/>
  <c r="IY94"/>
  <c r="JJ94"/>
  <c r="JU94"/>
  <c r="KF94"/>
  <c r="LC94"/>
  <c r="O94"/>
  <c r="U94"/>
  <c r="AP94"/>
  <c r="BA94"/>
  <c r="BL94"/>
  <c r="BW94"/>
  <c r="CH94"/>
  <c r="DE94"/>
  <c r="DP94"/>
  <c r="EH94"/>
  <c r="ES94"/>
  <c r="FD94"/>
  <c r="FO94"/>
  <c r="GK94"/>
  <c r="GW20" i="39"/>
  <c r="LO94" i="41"/>
  <c r="EP94"/>
  <c r="GV94"/>
  <c r="LV94" s="1"/>
  <c r="FL94"/>
  <c r="EE94"/>
  <c r="FA94"/>
  <c r="GH94"/>
  <c r="ND20" i="39"/>
  <c r="NE20" s="1"/>
  <c r="EE20"/>
  <c r="NO20"/>
  <c r="NP20" s="1"/>
  <c r="KZ20"/>
  <c r="LA20" s="1"/>
  <c r="MQ20"/>
  <c r="QX20" s="1"/>
  <c r="FA20"/>
  <c r="NT20"/>
  <c r="MB20"/>
  <c r="MC20" s="1"/>
  <c r="MA20"/>
  <c r="KO20"/>
  <c r="KP20" s="1"/>
  <c r="NU20"/>
  <c r="LV20"/>
  <c r="LW20" s="1"/>
  <c r="FL20"/>
  <c r="EP20"/>
  <c r="LK20"/>
  <c r="LL20" s="1"/>
  <c r="GH20"/>
  <c r="MJ20"/>
  <c r="MD20"/>
  <c r="ME20" s="1"/>
  <c r="MF20" s="1"/>
  <c r="MO20"/>
  <c r="AC20"/>
  <c r="AD20" s="1"/>
  <c r="AN20"/>
  <c r="AO20" s="1"/>
  <c r="AY20"/>
  <c r="AZ20" s="1"/>
  <c r="BJ20"/>
  <c r="BK20" s="1"/>
  <c r="BU20"/>
  <c r="BV20" s="1"/>
  <c r="CF20"/>
  <c r="CG20" s="1"/>
  <c r="CL20"/>
  <c r="CM20" s="1"/>
  <c r="CR20"/>
  <c r="CS20" s="1"/>
  <c r="DC20"/>
  <c r="DD20" s="1"/>
  <c r="DN20"/>
  <c r="DO20" s="1"/>
  <c r="FX20"/>
  <c r="FY20" s="1"/>
  <c r="HH20"/>
  <c r="HI20" s="1"/>
  <c r="HS20"/>
  <c r="HT20" s="1"/>
  <c r="HY20"/>
  <c r="IL20"/>
  <c r="IM20" s="1"/>
  <c r="IW20"/>
  <c r="IX20" s="1"/>
  <c r="JH20"/>
  <c r="JI20" s="1"/>
  <c r="JS20"/>
  <c r="JT20" s="1"/>
  <c r="KD20"/>
  <c r="KE20" s="1"/>
  <c r="DB20"/>
  <c r="LW94" i="41"/>
  <c r="LI94"/>
  <c r="LJ94" s="1"/>
  <c r="LK94" s="1"/>
  <c r="LH94"/>
  <c r="AB94"/>
  <c r="AM94"/>
  <c r="AX94"/>
  <c r="BI94"/>
  <c r="BT94"/>
  <c r="CE94"/>
  <c r="DB94"/>
  <c r="DM94"/>
  <c r="DS94"/>
  <c r="FW94"/>
  <c r="HH94"/>
  <c r="HS94"/>
  <c r="IL94"/>
  <c r="IW94"/>
  <c r="JH94"/>
  <c r="JS94"/>
  <c r="KD94"/>
  <c r="KO94"/>
  <c r="KZ94"/>
  <c r="LT94"/>
  <c r="AC94"/>
  <c r="AD94" s="1"/>
  <c r="CL94"/>
  <c r="CM94" s="1"/>
  <c r="HI94"/>
  <c r="HZ94"/>
  <c r="KP94"/>
  <c r="KQ94" s="1"/>
  <c r="LF47"/>
  <c r="LF45"/>
  <c r="LF48"/>
  <c r="KP46"/>
  <c r="KQ46" s="1"/>
  <c r="KR46" s="1"/>
  <c r="LF37"/>
  <c r="LG43"/>
  <c r="LH43" s="1"/>
  <c r="LF43"/>
  <c r="LF42"/>
  <c r="LF40"/>
  <c r="LF44"/>
  <c r="LF31"/>
  <c r="LF49"/>
  <c r="KP39"/>
  <c r="KQ39" s="1"/>
  <c r="KR39" s="1"/>
  <c r="LG41"/>
  <c r="LH41" s="1"/>
  <c r="LF39"/>
  <c r="KE48"/>
  <c r="KF48" s="1"/>
  <c r="KG48" s="1"/>
  <c r="LF46"/>
  <c r="LA44"/>
  <c r="LB44" s="1"/>
  <c r="LC44" s="1"/>
  <c r="LG42"/>
  <c r="LH42" s="1"/>
  <c r="JT41"/>
  <c r="JU41" s="1"/>
  <c r="JV41" s="1"/>
  <c r="JT39"/>
  <c r="JU39" s="1"/>
  <c r="JV39" s="1"/>
  <c r="KE44"/>
  <c r="KF44" s="1"/>
  <c r="KG44" s="1"/>
  <c r="LA42"/>
  <c r="LB42" s="1"/>
  <c r="LC42" s="1"/>
  <c r="KP41"/>
  <c r="KQ41" s="1"/>
  <c r="KR41" s="1"/>
  <c r="KE40"/>
  <c r="KF40" s="1"/>
  <c r="KG40" s="1"/>
  <c r="KP44"/>
  <c r="KQ44" s="1"/>
  <c r="KR44" s="1"/>
  <c r="JT44"/>
  <c r="JU44" s="1"/>
  <c r="JV44" s="1"/>
  <c r="LA41"/>
  <c r="LB41" s="1"/>
  <c r="LC41" s="1"/>
  <c r="KE41"/>
  <c r="KF41" s="1"/>
  <c r="KG41" s="1"/>
  <c r="LG40"/>
  <c r="LH40" s="1"/>
  <c r="LA46"/>
  <c r="LB46" s="1"/>
  <c r="LC46" s="1"/>
  <c r="JT46"/>
  <c r="JU46" s="1"/>
  <c r="JV46" s="1"/>
  <c r="KE42"/>
  <c r="KF42" s="1"/>
  <c r="KG42" s="1"/>
  <c r="LI41"/>
  <c r="LJ41" s="1"/>
  <c r="LK41" s="1"/>
  <c r="LF41"/>
  <c r="LA40"/>
  <c r="LB40" s="1"/>
  <c r="LC40" s="1"/>
  <c r="LA39"/>
  <c r="LB39" s="1"/>
  <c r="LC39" s="1"/>
  <c r="KE39"/>
  <c r="KF39" s="1"/>
  <c r="KG39" s="1"/>
  <c r="KP48"/>
  <c r="KQ48" s="1"/>
  <c r="KR48" s="1"/>
  <c r="LG46"/>
  <c r="KE46"/>
  <c r="KF46" s="1"/>
  <c r="KG46" s="1"/>
  <c r="LG44"/>
  <c r="KP42"/>
  <c r="KQ42" s="1"/>
  <c r="KR42" s="1"/>
  <c r="LV41"/>
  <c r="PJ41" s="1"/>
  <c r="LO40"/>
  <c r="KP40"/>
  <c r="KQ40" s="1"/>
  <c r="KR40" s="1"/>
  <c r="JT40"/>
  <c r="JU40" s="1"/>
  <c r="JV40" s="1"/>
  <c r="LT39"/>
  <c r="LO39"/>
  <c r="LG39"/>
  <c r="JS48"/>
  <c r="JT42"/>
  <c r="JU42" s="1"/>
  <c r="JV42" s="1"/>
  <c r="LA48"/>
  <c r="LB48" s="1"/>
  <c r="LC48" s="1"/>
  <c r="LG48"/>
  <c r="KE32"/>
  <c r="KF32" s="1"/>
  <c r="LG38"/>
  <c r="LH38" s="1"/>
  <c r="KP37"/>
  <c r="KQ37" s="1"/>
  <c r="LG31"/>
  <c r="LH31" s="1"/>
  <c r="LA38"/>
  <c r="LB38" s="1"/>
  <c r="LC38" s="1"/>
  <c r="LG32"/>
  <c r="LH32" s="1"/>
  <c r="KP32"/>
  <c r="KQ32" s="1"/>
  <c r="JT32"/>
  <c r="JU32" s="1"/>
  <c r="KE38"/>
  <c r="KF38" s="1"/>
  <c r="KG38" s="1"/>
  <c r="LA37"/>
  <c r="LB37" s="1"/>
  <c r="LF32"/>
  <c r="KE31"/>
  <c r="KF31" s="1"/>
  <c r="LF38"/>
  <c r="KP38"/>
  <c r="KQ38" s="1"/>
  <c r="KR38" s="1"/>
  <c r="JT38"/>
  <c r="JU38" s="1"/>
  <c r="JV38" s="1"/>
  <c r="LG37"/>
  <c r="KP31"/>
  <c r="KQ31" s="1"/>
  <c r="JT31"/>
  <c r="JU31" s="1"/>
  <c r="LA49"/>
  <c r="LB49" s="1"/>
  <c r="LC49" s="1"/>
  <c r="KP49"/>
  <c r="KQ49" s="1"/>
  <c r="KR49" s="1"/>
  <c r="KE49"/>
  <c r="KF49" s="1"/>
  <c r="KG49" s="1"/>
  <c r="JV45"/>
  <c r="LG49"/>
  <c r="JT49"/>
  <c r="JU49" s="1"/>
  <c r="LG47"/>
  <c r="LA47"/>
  <c r="LB47" s="1"/>
  <c r="LC47" s="1"/>
  <c r="JT47"/>
  <c r="JU47" s="1"/>
  <c r="LG45"/>
  <c r="LA45"/>
  <c r="LB45" s="1"/>
  <c r="LC45" s="1"/>
  <c r="KE45"/>
  <c r="KF45" s="1"/>
  <c r="KG45" s="1"/>
  <c r="LA43"/>
  <c r="LB43" s="1"/>
  <c r="LC43" s="1"/>
  <c r="KP43"/>
  <c r="KQ43" s="1"/>
  <c r="KR43" s="1"/>
  <c r="JT43"/>
  <c r="JU43" s="1"/>
  <c r="KO47"/>
  <c r="KD47"/>
  <c r="KO45"/>
  <c r="JS45"/>
  <c r="KD43"/>
  <c r="LT40"/>
  <c r="NA53" i="39"/>
  <c r="NB53"/>
  <c r="NL53"/>
  <c r="NM53"/>
  <c r="NN53" s="1"/>
  <c r="NA56"/>
  <c r="NB56"/>
  <c r="NL56"/>
  <c r="NM56"/>
  <c r="NN56" s="1"/>
  <c r="NA57"/>
  <c r="NB57"/>
  <c r="NL57"/>
  <c r="NM57"/>
  <c r="NN57" s="1"/>
  <c r="NA58"/>
  <c r="NB58"/>
  <c r="NL58"/>
  <c r="NM58"/>
  <c r="NN58" s="1"/>
  <c r="NA59"/>
  <c r="NB59"/>
  <c r="NL59"/>
  <c r="NM59"/>
  <c r="NN59" s="1"/>
  <c r="NA60"/>
  <c r="NB60"/>
  <c r="NL60"/>
  <c r="NM60"/>
  <c r="NN60" s="1"/>
  <c r="NA61"/>
  <c r="NB61"/>
  <c r="NL61"/>
  <c r="NM61"/>
  <c r="NN61" s="1"/>
  <c r="NA62"/>
  <c r="NB62"/>
  <c r="NL62"/>
  <c r="NM62"/>
  <c r="NN62" s="1"/>
  <c r="NA63"/>
  <c r="NB63"/>
  <c r="NL63"/>
  <c r="NM63"/>
  <c r="NN63" s="1"/>
  <c r="NA64"/>
  <c r="NB64"/>
  <c r="NL64"/>
  <c r="NM64"/>
  <c r="NN64" s="1"/>
  <c r="NA65"/>
  <c r="NB65"/>
  <c r="NL65"/>
  <c r="NM65"/>
  <c r="NN65" s="1"/>
  <c r="NA66"/>
  <c r="NB66"/>
  <c r="NL66"/>
  <c r="NM66"/>
  <c r="NN66" s="1"/>
  <c r="NA67"/>
  <c r="NB67"/>
  <c r="NL67"/>
  <c r="NM67"/>
  <c r="NN67" s="1"/>
  <c r="NA68"/>
  <c r="NB68"/>
  <c r="NL68"/>
  <c r="NM68"/>
  <c r="NN68" s="1"/>
  <c r="NA69"/>
  <c r="NB69"/>
  <c r="NL69"/>
  <c r="NM69"/>
  <c r="NN69" s="1"/>
  <c r="NA2"/>
  <c r="NB2"/>
  <c r="NL2"/>
  <c r="NM2"/>
  <c r="NN2" s="1"/>
  <c r="NA3"/>
  <c r="NB3"/>
  <c r="NL3"/>
  <c r="NM3"/>
  <c r="NN3" s="1"/>
  <c r="NA4"/>
  <c r="NB4"/>
  <c r="NL4"/>
  <c r="NM4"/>
  <c r="NN4" s="1"/>
  <c r="NA5"/>
  <c r="NB5"/>
  <c r="NL5"/>
  <c r="NM5"/>
  <c r="NN5" s="1"/>
  <c r="NA6"/>
  <c r="NB6"/>
  <c r="NL6"/>
  <c r="NM6"/>
  <c r="NN6" s="1"/>
  <c r="NA116"/>
  <c r="NB116"/>
  <c r="NC116" s="1"/>
  <c r="NL116"/>
  <c r="NM116"/>
  <c r="NN116" s="1"/>
  <c r="NA7"/>
  <c r="NB7"/>
  <c r="NL7"/>
  <c r="NM7"/>
  <c r="NN7" s="1"/>
  <c r="NA8"/>
  <c r="NB8"/>
  <c r="NL8"/>
  <c r="NM8"/>
  <c r="NN8" s="1"/>
  <c r="NA9"/>
  <c r="NB9"/>
  <c r="NL9"/>
  <c r="NM9"/>
  <c r="NN9" s="1"/>
  <c r="NA10"/>
  <c r="NB10"/>
  <c r="NL10"/>
  <c r="NM10"/>
  <c r="NN10" s="1"/>
  <c r="NA11"/>
  <c r="NB11"/>
  <c r="NL11"/>
  <c r="NM11"/>
  <c r="NN11" s="1"/>
  <c r="NA117"/>
  <c r="NB117"/>
  <c r="NC117" s="1"/>
  <c r="NL117"/>
  <c r="NM117"/>
  <c r="NN117" s="1"/>
  <c r="NA12"/>
  <c r="NB12"/>
  <c r="NL12"/>
  <c r="NM12"/>
  <c r="NN12" s="1"/>
  <c r="NA123"/>
  <c r="NB123"/>
  <c r="NL123"/>
  <c r="NM123"/>
  <c r="NN123" s="1"/>
  <c r="NA13"/>
  <c r="NB13"/>
  <c r="NL13"/>
  <c r="NM13"/>
  <c r="NN13" s="1"/>
  <c r="NA14"/>
  <c r="NB14"/>
  <c r="NL14"/>
  <c r="NM14"/>
  <c r="NN14" s="1"/>
  <c r="NA15"/>
  <c r="NB15"/>
  <c r="NL15"/>
  <c r="NM15"/>
  <c r="NN15" s="1"/>
  <c r="NA16"/>
  <c r="NB16"/>
  <c r="NL16"/>
  <c r="NM16"/>
  <c r="NN16" s="1"/>
  <c r="NA17"/>
  <c r="NB17"/>
  <c r="NL17"/>
  <c r="NM17"/>
  <c r="NN17" s="1"/>
  <c r="NA18"/>
  <c r="NB18"/>
  <c r="NL18"/>
  <c r="NM18"/>
  <c r="NN18" s="1"/>
  <c r="NA121"/>
  <c r="NB121"/>
  <c r="NC121" s="1"/>
  <c r="NL121"/>
  <c r="NM121"/>
  <c r="NN121" s="1"/>
  <c r="NA54"/>
  <c r="NB54"/>
  <c r="NC54" s="1"/>
  <c r="NL54"/>
  <c r="NM54"/>
  <c r="NA19"/>
  <c r="NB19"/>
  <c r="NL19"/>
  <c r="NM19"/>
  <c r="NN19" s="1"/>
  <c r="NA120"/>
  <c r="NB120"/>
  <c r="NC120" s="1"/>
  <c r="NL120"/>
  <c r="NM120"/>
  <c r="NN120" s="1"/>
  <c r="NA55"/>
  <c r="NB55"/>
  <c r="NL55"/>
  <c r="NM55"/>
  <c r="NN55" s="1"/>
  <c r="NA21"/>
  <c r="NB21"/>
  <c r="NL21"/>
  <c r="NM21"/>
  <c r="NN21" s="1"/>
  <c r="NA22"/>
  <c r="NB22"/>
  <c r="NL22"/>
  <c r="NM22"/>
  <c r="NN22" s="1"/>
  <c r="NA23"/>
  <c r="NB23"/>
  <c r="NL23"/>
  <c r="NM23"/>
  <c r="NN23" s="1"/>
  <c r="NA24"/>
  <c r="NB24"/>
  <c r="NL24"/>
  <c r="NM24"/>
  <c r="NN24" s="1"/>
  <c r="NA25"/>
  <c r="NB25"/>
  <c r="NL25"/>
  <c r="NM25"/>
  <c r="NN25" s="1"/>
  <c r="NA26"/>
  <c r="NB26"/>
  <c r="NC26" s="1"/>
  <c r="NL26"/>
  <c r="NM26"/>
  <c r="NA27"/>
  <c r="NB27"/>
  <c r="NL27"/>
  <c r="NM27"/>
  <c r="NN27" s="1"/>
  <c r="NA110"/>
  <c r="NB110"/>
  <c r="NC110" s="1"/>
  <c r="NL110"/>
  <c r="NM110"/>
  <c r="NN110" s="1"/>
  <c r="NA28"/>
  <c r="NB28"/>
  <c r="NL28"/>
  <c r="NM28"/>
  <c r="NN28" s="1"/>
  <c r="NA29"/>
  <c r="NB29"/>
  <c r="NL29"/>
  <c r="NM29"/>
  <c r="NN29" s="1"/>
  <c r="NA30"/>
  <c r="NB30"/>
  <c r="NL30"/>
  <c r="NM30"/>
  <c r="NN30" s="1"/>
  <c r="NA31"/>
  <c r="NB31"/>
  <c r="NL31"/>
  <c r="NM31"/>
  <c r="NN31" s="1"/>
  <c r="NA32"/>
  <c r="NB32"/>
  <c r="NL32"/>
  <c r="NM32"/>
  <c r="NO32" s="1"/>
  <c r="NP32" s="1"/>
  <c r="NA33"/>
  <c r="NB33"/>
  <c r="NL33"/>
  <c r="NM33"/>
  <c r="NN33" s="1"/>
  <c r="NA34"/>
  <c r="NB34"/>
  <c r="NL34"/>
  <c r="NM34"/>
  <c r="NO34" s="1"/>
  <c r="NP34" s="1"/>
  <c r="NA111"/>
  <c r="NB111"/>
  <c r="NC111" s="1"/>
  <c r="NL111"/>
  <c r="NM111"/>
  <c r="NO111" s="1"/>
  <c r="NP111" s="1"/>
  <c r="NQ111" s="1"/>
  <c r="NA35"/>
  <c r="NB35"/>
  <c r="NL35"/>
  <c r="NM35"/>
  <c r="NO35" s="1"/>
  <c r="NP35" s="1"/>
  <c r="NA36"/>
  <c r="NB36"/>
  <c r="NL36"/>
  <c r="NM36"/>
  <c r="NO36" s="1"/>
  <c r="NP36" s="1"/>
  <c r="NA37"/>
  <c r="NB37"/>
  <c r="NL37"/>
  <c r="NM37"/>
  <c r="NN37" s="1"/>
  <c r="NA38"/>
  <c r="NB38"/>
  <c r="NL38"/>
  <c r="NM38"/>
  <c r="NN38" s="1"/>
  <c r="NA39"/>
  <c r="NB39"/>
  <c r="NL39"/>
  <c r="NM39"/>
  <c r="NN39" s="1"/>
  <c r="NA40"/>
  <c r="NB40"/>
  <c r="NL40"/>
  <c r="NM40"/>
  <c r="NN40" s="1"/>
  <c r="NA119"/>
  <c r="NB119"/>
  <c r="NC119" s="1"/>
  <c r="NL119"/>
  <c r="NM119"/>
  <c r="NO119" s="1"/>
  <c r="NP119" s="1"/>
  <c r="NQ119" s="1"/>
  <c r="NA41"/>
  <c r="NB41"/>
  <c r="NL41"/>
  <c r="NM41"/>
  <c r="NO41" s="1"/>
  <c r="NP41" s="1"/>
  <c r="NA42"/>
  <c r="NB42"/>
  <c r="NL42"/>
  <c r="NM42"/>
  <c r="NN42" s="1"/>
  <c r="NA43"/>
  <c r="NB43"/>
  <c r="NL43"/>
  <c r="NM43"/>
  <c r="NO43" s="1"/>
  <c r="NP43" s="1"/>
  <c r="NA44"/>
  <c r="NB44"/>
  <c r="NL44"/>
  <c r="NM44"/>
  <c r="NN44" s="1"/>
  <c r="NA118"/>
  <c r="NB118"/>
  <c r="NC118" s="1"/>
  <c r="NL118"/>
  <c r="NM118"/>
  <c r="NO118" s="1"/>
  <c r="NP118" s="1"/>
  <c r="NQ118" s="1"/>
  <c r="NA45"/>
  <c r="NB45"/>
  <c r="NL45"/>
  <c r="NM45"/>
  <c r="NN45" s="1"/>
  <c r="NA46"/>
  <c r="NB46"/>
  <c r="NL46"/>
  <c r="NM46"/>
  <c r="NN46" s="1"/>
  <c r="NA47"/>
  <c r="NB47"/>
  <c r="NL47"/>
  <c r="NM47"/>
  <c r="NN47" s="1"/>
  <c r="NA48"/>
  <c r="NB48"/>
  <c r="NL48"/>
  <c r="NM48"/>
  <c r="NN48" s="1"/>
  <c r="NA49"/>
  <c r="NB49"/>
  <c r="NL49"/>
  <c r="NM49"/>
  <c r="NN49" s="1"/>
  <c r="NA50"/>
  <c r="NB50"/>
  <c r="NL50"/>
  <c r="NM50"/>
  <c r="NN50" s="1"/>
  <c r="NA115"/>
  <c r="NB115"/>
  <c r="NC115" s="1"/>
  <c r="NL115"/>
  <c r="NM115"/>
  <c r="NN115" s="1"/>
  <c r="NA51"/>
  <c r="NB51"/>
  <c r="NL51"/>
  <c r="NM51"/>
  <c r="NN51" s="1"/>
  <c r="NA114"/>
  <c r="NB114"/>
  <c r="NC114" s="1"/>
  <c r="NL114"/>
  <c r="NM114"/>
  <c r="NN114" s="1"/>
  <c r="NA112"/>
  <c r="NB112"/>
  <c r="NC112" s="1"/>
  <c r="NL112"/>
  <c r="NM112"/>
  <c r="NN112" s="1"/>
  <c r="NA113"/>
  <c r="NB113"/>
  <c r="NC113" s="1"/>
  <c r="NL113"/>
  <c r="NM113"/>
  <c r="NN113" s="1"/>
  <c r="NM122"/>
  <c r="NO122" s="1"/>
  <c r="NP122" s="1"/>
  <c r="NL122"/>
  <c r="NB122"/>
  <c r="NA122"/>
  <c r="LN3" i="41"/>
  <c r="LS3"/>
  <c r="LN4"/>
  <c r="LS4"/>
  <c r="LN95"/>
  <c r="LS95"/>
  <c r="LN5"/>
  <c r="LS5"/>
  <c r="LN6"/>
  <c r="LS6"/>
  <c r="LN7"/>
  <c r="LS7"/>
  <c r="LN8"/>
  <c r="LS8"/>
  <c r="LN9"/>
  <c r="LS9"/>
  <c r="LN10"/>
  <c r="LS10"/>
  <c r="LN11"/>
  <c r="LS11"/>
  <c r="LN12"/>
  <c r="LS12"/>
  <c r="LN50"/>
  <c r="LS50"/>
  <c r="LN13"/>
  <c r="LS13"/>
  <c r="LN14"/>
  <c r="LS14"/>
  <c r="LN90"/>
  <c r="LS90"/>
  <c r="LN15"/>
  <c r="LS15"/>
  <c r="LN16"/>
  <c r="LS16"/>
  <c r="LN97"/>
  <c r="LS97"/>
  <c r="LN17"/>
  <c r="LS17"/>
  <c r="LN18"/>
  <c r="LS18"/>
  <c r="LN19"/>
  <c r="LS19"/>
  <c r="LN20"/>
  <c r="LS20"/>
  <c r="LN21"/>
  <c r="LS21"/>
  <c r="LN91"/>
  <c r="LS91"/>
  <c r="LN22"/>
  <c r="LS22"/>
  <c r="LN23"/>
  <c r="LS23"/>
  <c r="LN24"/>
  <c r="LS24"/>
  <c r="LN25"/>
  <c r="LS25"/>
  <c r="LN26"/>
  <c r="LS26"/>
  <c r="LN93"/>
  <c r="LS93"/>
  <c r="LN27"/>
  <c r="LS27"/>
  <c r="LN28"/>
  <c r="LS28"/>
  <c r="LN29"/>
  <c r="LS29"/>
  <c r="LN30"/>
  <c r="LS30"/>
  <c r="LN92"/>
  <c r="LS92"/>
  <c r="LS2"/>
  <c r="LN2"/>
  <c r="MI2" i="39"/>
  <c r="MN2"/>
  <c r="MI3"/>
  <c r="MN3"/>
  <c r="MI4"/>
  <c r="MN4"/>
  <c r="MI5"/>
  <c r="MN5"/>
  <c r="MI6"/>
  <c r="MN6"/>
  <c r="MI116"/>
  <c r="MN116"/>
  <c r="MI7"/>
  <c r="MN7"/>
  <c r="MI8"/>
  <c r="MN8"/>
  <c r="MI9"/>
  <c r="MN9"/>
  <c r="MI10"/>
  <c r="MN10"/>
  <c r="MI11"/>
  <c r="MN11"/>
  <c r="MI117"/>
  <c r="MN117"/>
  <c r="MI12"/>
  <c r="MN12"/>
  <c r="MI123"/>
  <c r="MN123"/>
  <c r="MI13"/>
  <c r="MN13"/>
  <c r="MI14"/>
  <c r="MN14"/>
  <c r="MI15"/>
  <c r="MN15"/>
  <c r="MI16"/>
  <c r="MN16"/>
  <c r="MI17"/>
  <c r="MN17"/>
  <c r="MI18"/>
  <c r="MN18"/>
  <c r="MI121"/>
  <c r="MN121"/>
  <c r="MI54"/>
  <c r="MN54"/>
  <c r="MI19"/>
  <c r="MN19"/>
  <c r="MI120"/>
  <c r="MN120"/>
  <c r="MI55"/>
  <c r="MN55"/>
  <c r="MI21"/>
  <c r="MN21"/>
  <c r="MI22"/>
  <c r="MN22"/>
  <c r="MI23"/>
  <c r="MN23"/>
  <c r="MI24"/>
  <c r="MN24"/>
  <c r="MI25"/>
  <c r="MN25"/>
  <c r="MI26"/>
  <c r="MN26"/>
  <c r="MI27"/>
  <c r="MN27"/>
  <c r="MI110"/>
  <c r="MN110"/>
  <c r="MI28"/>
  <c r="MN28"/>
  <c r="MI29"/>
  <c r="MN29"/>
  <c r="MI30"/>
  <c r="MN30"/>
  <c r="MI31"/>
  <c r="MN31"/>
  <c r="MI32"/>
  <c r="MN32"/>
  <c r="MI33"/>
  <c r="MN33"/>
  <c r="MI34"/>
  <c r="MN34"/>
  <c r="MI111"/>
  <c r="MN111"/>
  <c r="MI35"/>
  <c r="MN35"/>
  <c r="MI36"/>
  <c r="MN36"/>
  <c r="MI37"/>
  <c r="MN37"/>
  <c r="MI38"/>
  <c r="MN38"/>
  <c r="MI39"/>
  <c r="MN39"/>
  <c r="MI40"/>
  <c r="MN40"/>
  <c r="MI119"/>
  <c r="MN119"/>
  <c r="MI41"/>
  <c r="MN41"/>
  <c r="MI42"/>
  <c r="MN42"/>
  <c r="MI43"/>
  <c r="MN43"/>
  <c r="MI44"/>
  <c r="MN44"/>
  <c r="MI118"/>
  <c r="MN118"/>
  <c r="MI45"/>
  <c r="MN45"/>
  <c r="MI46"/>
  <c r="MN46"/>
  <c r="MI47"/>
  <c r="MN47"/>
  <c r="MI48"/>
  <c r="MN48"/>
  <c r="MI49"/>
  <c r="MN49"/>
  <c r="MI50"/>
  <c r="MN50"/>
  <c r="MI115"/>
  <c r="MN115"/>
  <c r="MI51"/>
  <c r="MN51"/>
  <c r="MI114"/>
  <c r="MN114"/>
  <c r="MI112"/>
  <c r="MN112"/>
  <c r="MI113"/>
  <c r="MN113"/>
  <c r="MN122"/>
  <c r="MI122"/>
  <c r="KM3" i="41"/>
  <c r="KN3"/>
  <c r="KO3" s="1"/>
  <c r="KX3"/>
  <c r="KY3"/>
  <c r="KZ3" s="1"/>
  <c r="KM4"/>
  <c r="KN4"/>
  <c r="KO4" s="1"/>
  <c r="KX4"/>
  <c r="KY4"/>
  <c r="KZ4" s="1"/>
  <c r="KM95"/>
  <c r="KN95"/>
  <c r="KO95" s="1"/>
  <c r="KX95"/>
  <c r="KY95"/>
  <c r="KZ95" s="1"/>
  <c r="KM5"/>
  <c r="KN5"/>
  <c r="KO5" s="1"/>
  <c r="KX5"/>
  <c r="KY5"/>
  <c r="LA5" s="1"/>
  <c r="LB5" s="1"/>
  <c r="KM6"/>
  <c r="KN6"/>
  <c r="KO6" s="1"/>
  <c r="KX6"/>
  <c r="KY6"/>
  <c r="KZ6" s="1"/>
  <c r="KM7"/>
  <c r="KN7"/>
  <c r="KO7" s="1"/>
  <c r="KX7"/>
  <c r="KY7"/>
  <c r="LA7" s="1"/>
  <c r="LB7" s="1"/>
  <c r="KM8"/>
  <c r="KN8"/>
  <c r="KO8" s="1"/>
  <c r="KX8"/>
  <c r="KY8"/>
  <c r="KZ8" s="1"/>
  <c r="KM9"/>
  <c r="KN9"/>
  <c r="KO9" s="1"/>
  <c r="KX9"/>
  <c r="KY9"/>
  <c r="KZ9" s="1"/>
  <c r="KM10"/>
  <c r="KN10"/>
  <c r="KO10" s="1"/>
  <c r="KX10"/>
  <c r="KY10"/>
  <c r="KZ10" s="1"/>
  <c r="KM11"/>
  <c r="KN11"/>
  <c r="KO11" s="1"/>
  <c r="KX11"/>
  <c r="KY11"/>
  <c r="KZ11" s="1"/>
  <c r="KM12"/>
  <c r="KN12"/>
  <c r="KO12" s="1"/>
  <c r="KX12"/>
  <c r="KY12"/>
  <c r="KZ12" s="1"/>
  <c r="KM50"/>
  <c r="KN50"/>
  <c r="KO50" s="1"/>
  <c r="KX50"/>
  <c r="KY50"/>
  <c r="KZ50" s="1"/>
  <c r="KM13"/>
  <c r="KN13"/>
  <c r="KO13" s="1"/>
  <c r="KX13"/>
  <c r="KY13"/>
  <c r="KZ13" s="1"/>
  <c r="KM14"/>
  <c r="KN14"/>
  <c r="KO14" s="1"/>
  <c r="KX14"/>
  <c r="KY14"/>
  <c r="KZ14" s="1"/>
  <c r="KM90"/>
  <c r="KN90"/>
  <c r="KO90" s="1"/>
  <c r="KX90"/>
  <c r="KY90"/>
  <c r="KZ90" s="1"/>
  <c r="KM15"/>
  <c r="KN15"/>
  <c r="KO15" s="1"/>
  <c r="KX15"/>
  <c r="KY15"/>
  <c r="KZ15" s="1"/>
  <c r="KM16"/>
  <c r="KN16"/>
  <c r="KO16" s="1"/>
  <c r="KX16"/>
  <c r="KY16"/>
  <c r="KZ16" s="1"/>
  <c r="KM97"/>
  <c r="KN97"/>
  <c r="KP97" s="1"/>
  <c r="KQ97" s="1"/>
  <c r="KX97"/>
  <c r="KY97"/>
  <c r="KZ97" s="1"/>
  <c r="KM17"/>
  <c r="KN17"/>
  <c r="KO17" s="1"/>
  <c r="KX17"/>
  <c r="KY17"/>
  <c r="KZ17" s="1"/>
  <c r="KM18"/>
  <c r="KN18"/>
  <c r="KO18" s="1"/>
  <c r="KX18"/>
  <c r="KY18"/>
  <c r="KZ18" s="1"/>
  <c r="KM19"/>
  <c r="KN19"/>
  <c r="KO19" s="1"/>
  <c r="KX19"/>
  <c r="KY19"/>
  <c r="KZ19" s="1"/>
  <c r="KM20"/>
  <c r="KN20"/>
  <c r="KO20" s="1"/>
  <c r="KX20"/>
  <c r="KY20"/>
  <c r="KZ20" s="1"/>
  <c r="KM21"/>
  <c r="KN21"/>
  <c r="KO21" s="1"/>
  <c r="KX21"/>
  <c r="KY21"/>
  <c r="KZ21" s="1"/>
  <c r="KM91"/>
  <c r="KN91"/>
  <c r="KO91" s="1"/>
  <c r="KX91"/>
  <c r="KY91"/>
  <c r="KZ91" s="1"/>
  <c r="KM22"/>
  <c r="KN22"/>
  <c r="KO22" s="1"/>
  <c r="KX22"/>
  <c r="KY22"/>
  <c r="KZ22" s="1"/>
  <c r="KM23"/>
  <c r="KN23"/>
  <c r="KP23" s="1"/>
  <c r="KQ23" s="1"/>
  <c r="KX23"/>
  <c r="KY23"/>
  <c r="KZ23" s="1"/>
  <c r="KM24"/>
  <c r="KN24"/>
  <c r="KO24" s="1"/>
  <c r="KX24"/>
  <c r="KY24"/>
  <c r="KZ24" s="1"/>
  <c r="KM25"/>
  <c r="KN25"/>
  <c r="KO25" s="1"/>
  <c r="KX25"/>
  <c r="KY25"/>
  <c r="KZ25" s="1"/>
  <c r="KM26"/>
  <c r="KN26"/>
  <c r="KO26" s="1"/>
  <c r="KX26"/>
  <c r="KY26"/>
  <c r="KZ26" s="1"/>
  <c r="KM93"/>
  <c r="KN93"/>
  <c r="KO93" s="1"/>
  <c r="KX93"/>
  <c r="KY93"/>
  <c r="KZ93" s="1"/>
  <c r="KM27"/>
  <c r="KN27"/>
  <c r="KO27" s="1"/>
  <c r="KX27"/>
  <c r="KY27"/>
  <c r="KZ27" s="1"/>
  <c r="KM28"/>
  <c r="KN28"/>
  <c r="KO28" s="1"/>
  <c r="KX28"/>
  <c r="KY28"/>
  <c r="KZ28" s="1"/>
  <c r="KM29"/>
  <c r="KN29"/>
  <c r="KO29" s="1"/>
  <c r="KX29"/>
  <c r="KY29"/>
  <c r="KZ29" s="1"/>
  <c r="KM30"/>
  <c r="KN30"/>
  <c r="KO30" s="1"/>
  <c r="KX30"/>
  <c r="KY30"/>
  <c r="LA30" s="1"/>
  <c r="LB30" s="1"/>
  <c r="KM92"/>
  <c r="KN92"/>
  <c r="KP92" s="1"/>
  <c r="KQ92" s="1"/>
  <c r="KX92"/>
  <c r="KY92"/>
  <c r="KZ92" s="1"/>
  <c r="KY2"/>
  <c r="KZ2" s="1"/>
  <c r="KX2"/>
  <c r="KN2"/>
  <c r="KO2" s="1"/>
  <c r="KM2"/>
  <c r="KR37" l="1"/>
  <c r="LC37"/>
  <c r="NC51" i="39"/>
  <c r="QV51"/>
  <c r="QQ51"/>
  <c r="NC49"/>
  <c r="QV49"/>
  <c r="QQ49"/>
  <c r="NC47"/>
  <c r="QV47"/>
  <c r="QQ47"/>
  <c r="NC46"/>
  <c r="QV46"/>
  <c r="QQ46"/>
  <c r="ND45"/>
  <c r="NE45" s="1"/>
  <c r="QV45"/>
  <c r="QQ45"/>
  <c r="NC43"/>
  <c r="QV43"/>
  <c r="QQ43"/>
  <c r="NC42"/>
  <c r="QV42"/>
  <c r="QQ42"/>
  <c r="NC41"/>
  <c r="QV41"/>
  <c r="QQ41"/>
  <c r="ND40"/>
  <c r="NE40" s="1"/>
  <c r="QV40"/>
  <c r="QQ40"/>
  <c r="ND37"/>
  <c r="NE37" s="1"/>
  <c r="QV37"/>
  <c r="QQ37"/>
  <c r="NC36"/>
  <c r="QV36"/>
  <c r="QQ36"/>
  <c r="NC35"/>
  <c r="QV35"/>
  <c r="QQ35"/>
  <c r="ND34"/>
  <c r="NE34" s="1"/>
  <c r="QV34"/>
  <c r="QQ34"/>
  <c r="NC32"/>
  <c r="QV32"/>
  <c r="QQ32"/>
  <c r="NC29"/>
  <c r="QV29"/>
  <c r="QQ29"/>
  <c r="NC28"/>
  <c r="QV28"/>
  <c r="QQ28"/>
  <c r="NC27"/>
  <c r="QV27"/>
  <c r="QQ27"/>
  <c r="NC25"/>
  <c r="QQ25"/>
  <c r="QV25"/>
  <c r="NC24"/>
  <c r="QV24"/>
  <c r="QQ24"/>
  <c r="NC23"/>
  <c r="QQ23"/>
  <c r="QV23"/>
  <c r="NC22"/>
  <c r="QV22"/>
  <c r="QQ22"/>
  <c r="NC21"/>
  <c r="QQ21"/>
  <c r="QV21"/>
  <c r="NC55"/>
  <c r="QQ55"/>
  <c r="NC19"/>
  <c r="QV19"/>
  <c r="QQ19"/>
  <c r="NC18"/>
  <c r="QV18"/>
  <c r="QQ18"/>
  <c r="NC17"/>
  <c r="QV17"/>
  <c r="QQ17"/>
  <c r="NC16"/>
  <c r="QV16"/>
  <c r="QQ16"/>
  <c r="NC15"/>
  <c r="QV15"/>
  <c r="QQ15"/>
  <c r="NC14"/>
  <c r="QV14"/>
  <c r="QQ14"/>
  <c r="NC13"/>
  <c r="QV13"/>
  <c r="QQ13"/>
  <c r="NC123"/>
  <c r="QV123"/>
  <c r="QQ123"/>
  <c r="NC12"/>
  <c r="QV12"/>
  <c r="QQ12"/>
  <c r="NC11"/>
  <c r="QV11"/>
  <c r="QQ11"/>
  <c r="NC10"/>
  <c r="QV10"/>
  <c r="QQ10"/>
  <c r="NC9"/>
  <c r="QV9"/>
  <c r="QQ9"/>
  <c r="NC8"/>
  <c r="QV8"/>
  <c r="QQ8"/>
  <c r="NC7"/>
  <c r="QV7"/>
  <c r="QQ7"/>
  <c r="NC6"/>
  <c r="QV6"/>
  <c r="QQ6"/>
  <c r="NC5"/>
  <c r="QV5"/>
  <c r="QQ5"/>
  <c r="NC4"/>
  <c r="QV4"/>
  <c r="QQ4"/>
  <c r="NC3"/>
  <c r="QV3"/>
  <c r="QQ3"/>
  <c r="NC2"/>
  <c r="QV2"/>
  <c r="QQ2"/>
  <c r="NC69"/>
  <c r="QV69"/>
  <c r="QQ69"/>
  <c r="NC68"/>
  <c r="QV68"/>
  <c r="QQ68"/>
  <c r="NC67"/>
  <c r="QV67"/>
  <c r="QQ67"/>
  <c r="NC66"/>
  <c r="QV66"/>
  <c r="QQ66"/>
  <c r="NC65"/>
  <c r="QV65"/>
  <c r="QQ65"/>
  <c r="NC64"/>
  <c r="QV64"/>
  <c r="QQ64"/>
  <c r="NC63"/>
  <c r="QV63"/>
  <c r="QQ63"/>
  <c r="NC62"/>
  <c r="QV62"/>
  <c r="QQ62"/>
  <c r="NC61"/>
  <c r="QV61"/>
  <c r="QZ61" s="1"/>
  <c r="QQ61"/>
  <c r="NC60"/>
  <c r="QV60"/>
  <c r="QZ60" s="1"/>
  <c r="QQ60"/>
  <c r="NC59"/>
  <c r="QV59"/>
  <c r="QQ59"/>
  <c r="NC58"/>
  <c r="QV58"/>
  <c r="QQ58"/>
  <c r="NC57"/>
  <c r="QV57"/>
  <c r="QQ57"/>
  <c r="NC56"/>
  <c r="QV56"/>
  <c r="QQ56"/>
  <c r="NC53"/>
  <c r="QV53"/>
  <c r="QQ53"/>
  <c r="NC50"/>
  <c r="QV50"/>
  <c r="QQ50"/>
  <c r="NC48"/>
  <c r="QV48"/>
  <c r="QQ48"/>
  <c r="ND44"/>
  <c r="NE44" s="1"/>
  <c r="QV44"/>
  <c r="QQ44"/>
  <c r="ND39"/>
  <c r="NE39" s="1"/>
  <c r="QV39"/>
  <c r="QQ39"/>
  <c r="NC38"/>
  <c r="QV38"/>
  <c r="QQ38"/>
  <c r="NC33"/>
  <c r="QV33"/>
  <c r="QQ33"/>
  <c r="NC31"/>
  <c r="QV31"/>
  <c r="QQ31"/>
  <c r="NC30"/>
  <c r="QV30"/>
  <c r="QQ30"/>
  <c r="NC122"/>
  <c r="QQ122"/>
  <c r="QW20"/>
  <c r="QR20"/>
  <c r="NN26"/>
  <c r="QV26"/>
  <c r="QQ26"/>
  <c r="NN54"/>
  <c r="QV54"/>
  <c r="QQ54"/>
  <c r="PK39" i="41"/>
  <c r="PK41"/>
  <c r="PK40"/>
  <c r="LX40"/>
  <c r="LX39"/>
  <c r="KR31"/>
  <c r="KG31"/>
  <c r="JV32"/>
  <c r="JV31"/>
  <c r="KR32"/>
  <c r="KG32"/>
  <c r="NQ43" i="39"/>
  <c r="NQ41"/>
  <c r="NF37"/>
  <c r="NQ36"/>
  <c r="NQ35"/>
  <c r="NQ34"/>
  <c r="NQ32"/>
  <c r="NQ20"/>
  <c r="NF20"/>
  <c r="NF45"/>
  <c r="NQ122"/>
  <c r="DU20"/>
  <c r="DV20" s="1"/>
  <c r="GP20" s="1"/>
  <c r="DT20"/>
  <c r="GO20"/>
  <c r="KG94" i="41"/>
  <c r="JK94"/>
  <c r="IO94"/>
  <c r="JV94"/>
  <c r="IZ94"/>
  <c r="HV94"/>
  <c r="KF20" i="39"/>
  <c r="JJ20"/>
  <c r="IN20"/>
  <c r="HU20"/>
  <c r="FZ20"/>
  <c r="DE20"/>
  <c r="BW20"/>
  <c r="BA20"/>
  <c r="LM20"/>
  <c r="JU20"/>
  <c r="IY20"/>
  <c r="HJ20"/>
  <c r="DP20"/>
  <c r="CH20"/>
  <c r="BL20"/>
  <c r="AP20"/>
  <c r="LX20"/>
  <c r="KQ20"/>
  <c r="LB20"/>
  <c r="LC30" i="41"/>
  <c r="LC7"/>
  <c r="LC5"/>
  <c r="KR94"/>
  <c r="HJ94"/>
  <c r="KR92"/>
  <c r="KR23"/>
  <c r="KR97"/>
  <c r="GX20" i="39"/>
  <c r="LI43" i="41"/>
  <c r="LJ43" s="1"/>
  <c r="LK43" s="1"/>
  <c r="NV20" i="39"/>
  <c r="NW20"/>
  <c r="NX20" s="1"/>
  <c r="NY20" s="1"/>
  <c r="MR20"/>
  <c r="MP20"/>
  <c r="MK20"/>
  <c r="ML20" s="1"/>
  <c r="HZ20"/>
  <c r="IA20"/>
  <c r="IB20" s="1"/>
  <c r="IC20" s="1"/>
  <c r="CT20"/>
  <c r="CN20"/>
  <c r="AE20"/>
  <c r="CT94" i="41"/>
  <c r="CN94"/>
  <c r="AE94"/>
  <c r="GT94"/>
  <c r="GX94" s="1"/>
  <c r="LX94" s="1"/>
  <c r="LY94" s="1"/>
  <c r="DT94"/>
  <c r="GO94"/>
  <c r="DU94"/>
  <c r="DV94" s="1"/>
  <c r="IB94"/>
  <c r="IC94" s="1"/>
  <c r="ID94" s="1"/>
  <c r="IA94"/>
  <c r="NT35" i="39"/>
  <c r="NT27"/>
  <c r="NT25"/>
  <c r="NT23"/>
  <c r="NT21"/>
  <c r="NT120"/>
  <c r="NT54"/>
  <c r="NT18"/>
  <c r="NT16"/>
  <c r="NT14"/>
  <c r="NT123"/>
  <c r="NT117"/>
  <c r="NT10"/>
  <c r="NT5"/>
  <c r="NT2"/>
  <c r="NT37"/>
  <c r="NU36"/>
  <c r="NV36" s="1"/>
  <c r="NT39"/>
  <c r="NT41"/>
  <c r="NT119"/>
  <c r="NT40"/>
  <c r="NU42"/>
  <c r="NW42" s="1"/>
  <c r="NX42" s="1"/>
  <c r="NY42" s="1"/>
  <c r="NT48"/>
  <c r="NT118"/>
  <c r="NT43"/>
  <c r="NT111"/>
  <c r="NT32"/>
  <c r="NT30"/>
  <c r="NT29"/>
  <c r="NT28"/>
  <c r="NT110"/>
  <c r="LF10" i="41"/>
  <c r="LF7"/>
  <c r="LF6"/>
  <c r="LF3"/>
  <c r="LF2"/>
  <c r="LI38"/>
  <c r="LJ38" s="1"/>
  <c r="LK38" s="1"/>
  <c r="LF29"/>
  <c r="LP40"/>
  <c r="LQ40" s="1"/>
  <c r="NT42" i="39"/>
  <c r="NT36"/>
  <c r="NT7"/>
  <c r="NT116"/>
  <c r="NT6"/>
  <c r="NT66"/>
  <c r="NT65"/>
  <c r="NT64"/>
  <c r="NT63"/>
  <c r="NT62"/>
  <c r="NT61"/>
  <c r="ND60"/>
  <c r="NE60" s="1"/>
  <c r="NT112"/>
  <c r="NT114"/>
  <c r="NT115"/>
  <c r="NT45"/>
  <c r="NT44"/>
  <c r="NT38"/>
  <c r="NU111"/>
  <c r="NV111" s="1"/>
  <c r="NT34"/>
  <c r="NT24"/>
  <c r="NT22"/>
  <c r="NT55"/>
  <c r="NT19"/>
  <c r="NT121"/>
  <c r="NT17"/>
  <c r="NT15"/>
  <c r="NT13"/>
  <c r="NT12"/>
  <c r="NT11"/>
  <c r="NT58"/>
  <c r="LF27" i="41"/>
  <c r="LF93"/>
  <c r="LF26"/>
  <c r="LF25"/>
  <c r="LF23"/>
  <c r="LF97"/>
  <c r="LF16"/>
  <c r="LF90"/>
  <c r="LF14"/>
  <c r="LF13"/>
  <c r="LI40"/>
  <c r="LJ40" s="1"/>
  <c r="LK40" s="1"/>
  <c r="LI42"/>
  <c r="LJ42" s="1"/>
  <c r="LK42" s="1"/>
  <c r="NU23" i="39"/>
  <c r="NV23" s="1"/>
  <c r="NU18"/>
  <c r="NV18" s="1"/>
  <c r="NU14"/>
  <c r="NV14" s="1"/>
  <c r="NU123"/>
  <c r="NV123" s="1"/>
  <c r="NU40"/>
  <c r="NW40" s="1"/>
  <c r="NX40" s="1"/>
  <c r="NY40" s="1"/>
  <c r="NT26"/>
  <c r="NU24"/>
  <c r="NV24" s="1"/>
  <c r="NU22"/>
  <c r="NV22" s="1"/>
  <c r="NU55"/>
  <c r="NV55" s="1"/>
  <c r="NU19"/>
  <c r="NV19" s="1"/>
  <c r="NU121"/>
  <c r="NV121" s="1"/>
  <c r="NU17"/>
  <c r="NV17" s="1"/>
  <c r="NU15"/>
  <c r="NV15" s="1"/>
  <c r="NU13"/>
  <c r="NV13" s="1"/>
  <c r="NU12"/>
  <c r="NV12" s="1"/>
  <c r="NU11"/>
  <c r="NV11" s="1"/>
  <c r="NT4"/>
  <c r="NT3"/>
  <c r="NT59"/>
  <c r="NU45"/>
  <c r="NV45" s="1"/>
  <c r="NU44"/>
  <c r="NW44" s="1"/>
  <c r="NX44" s="1"/>
  <c r="NY44" s="1"/>
  <c r="NU39"/>
  <c r="NW39" s="1"/>
  <c r="NX39" s="1"/>
  <c r="NY39" s="1"/>
  <c r="NU21"/>
  <c r="NV21" s="1"/>
  <c r="NU120"/>
  <c r="NV120" s="1"/>
  <c r="NU54"/>
  <c r="NV54" s="1"/>
  <c r="NU16"/>
  <c r="NV16" s="1"/>
  <c r="NU117"/>
  <c r="NV117" s="1"/>
  <c r="NU10"/>
  <c r="NV10" s="1"/>
  <c r="ND68"/>
  <c r="NE68" s="1"/>
  <c r="NU118"/>
  <c r="NV118" s="1"/>
  <c r="NU43"/>
  <c r="NW43" s="1"/>
  <c r="NX43" s="1"/>
  <c r="NY43" s="1"/>
  <c r="NU41"/>
  <c r="NV41" s="1"/>
  <c r="NU37"/>
  <c r="NW37" s="1"/>
  <c r="NX37" s="1"/>
  <c r="NY37" s="1"/>
  <c r="NU35"/>
  <c r="NV35" s="1"/>
  <c r="NU34"/>
  <c r="NV34" s="1"/>
  <c r="NT31"/>
  <c r="NT8"/>
  <c r="NT53"/>
  <c r="NU119"/>
  <c r="NV119" s="1"/>
  <c r="NT50"/>
  <c r="NU47"/>
  <c r="NV47" s="1"/>
  <c r="NT47"/>
  <c r="NU49"/>
  <c r="NV49" s="1"/>
  <c r="NT49"/>
  <c r="NU51"/>
  <c r="NV51" s="1"/>
  <c r="NT51"/>
  <c r="NT113"/>
  <c r="NU114"/>
  <c r="NV114" s="1"/>
  <c r="NU50"/>
  <c r="NV50" s="1"/>
  <c r="LU40" i="41"/>
  <c r="LZ40" s="1"/>
  <c r="MA40" s="1"/>
  <c r="LF92"/>
  <c r="LU39"/>
  <c r="LZ39" s="1"/>
  <c r="MB39" s="1"/>
  <c r="LP39"/>
  <c r="LQ39" s="1"/>
  <c r="LI46"/>
  <c r="LJ46" s="1"/>
  <c r="LK46" s="1"/>
  <c r="LH46"/>
  <c r="LI39"/>
  <c r="LJ39" s="1"/>
  <c r="LK39" s="1"/>
  <c r="LH39"/>
  <c r="LI44"/>
  <c r="LJ44" s="1"/>
  <c r="LK44" s="1"/>
  <c r="LH44"/>
  <c r="LF18"/>
  <c r="KP91"/>
  <c r="KQ91" s="1"/>
  <c r="KR91" s="1"/>
  <c r="LI31"/>
  <c r="LJ31" s="1"/>
  <c r="LK31" s="1"/>
  <c r="LH48"/>
  <c r="LI48"/>
  <c r="LJ48" s="1"/>
  <c r="LK48" s="1"/>
  <c r="LF30"/>
  <c r="NT68" i="39"/>
  <c r="NO62"/>
  <c r="NP62" s="1"/>
  <c r="NQ62" s="1"/>
  <c r="NT60"/>
  <c r="NO66"/>
  <c r="NP66" s="1"/>
  <c r="NQ66" s="1"/>
  <c r="NU63"/>
  <c r="NV63" s="1"/>
  <c r="NO61"/>
  <c r="NP61" s="1"/>
  <c r="NQ61" s="1"/>
  <c r="NO69"/>
  <c r="NP69" s="1"/>
  <c r="NQ69" s="1"/>
  <c r="NO67"/>
  <c r="NP67" s="1"/>
  <c r="NQ67" s="1"/>
  <c r="NU65"/>
  <c r="NV65" s="1"/>
  <c r="ND64"/>
  <c r="NE64" s="1"/>
  <c r="NO63"/>
  <c r="NP63" s="1"/>
  <c r="NQ63" s="1"/>
  <c r="NU69"/>
  <c r="NV69" s="1"/>
  <c r="ND69"/>
  <c r="NE69" s="1"/>
  <c r="NU67"/>
  <c r="NV67" s="1"/>
  <c r="ND67"/>
  <c r="NE67" s="1"/>
  <c r="ND66"/>
  <c r="NE66" s="1"/>
  <c r="NO65"/>
  <c r="NP65" s="1"/>
  <c r="NQ65" s="1"/>
  <c r="ND62"/>
  <c r="NE62" s="1"/>
  <c r="NT69"/>
  <c r="NO68"/>
  <c r="NP68" s="1"/>
  <c r="NQ68" s="1"/>
  <c r="NT67"/>
  <c r="NO64"/>
  <c r="NP64" s="1"/>
  <c r="NQ64" s="1"/>
  <c r="NU61"/>
  <c r="ND61"/>
  <c r="NE61" s="1"/>
  <c r="NO60"/>
  <c r="NP60" s="1"/>
  <c r="NQ60" s="1"/>
  <c r="LI32" i="41"/>
  <c r="LJ32" s="1"/>
  <c r="LK32" s="1"/>
  <c r="LA28"/>
  <c r="LB28" s="1"/>
  <c r="LA25"/>
  <c r="LB25" s="1"/>
  <c r="LG17"/>
  <c r="LI17" s="1"/>
  <c r="LJ17" s="1"/>
  <c r="LK17" s="1"/>
  <c r="LA90"/>
  <c r="LB90" s="1"/>
  <c r="LC90" s="1"/>
  <c r="LH37"/>
  <c r="LI37"/>
  <c r="LJ37" s="1"/>
  <c r="LK37" s="1"/>
  <c r="KP24"/>
  <c r="KQ24" s="1"/>
  <c r="LA97"/>
  <c r="LB97" s="1"/>
  <c r="LA15"/>
  <c r="LB15" s="1"/>
  <c r="LG50"/>
  <c r="LH50" s="1"/>
  <c r="LA3"/>
  <c r="LB3" s="1"/>
  <c r="KP95"/>
  <c r="KQ95" s="1"/>
  <c r="LH45"/>
  <c r="LI45"/>
  <c r="LJ45" s="1"/>
  <c r="LK45" s="1"/>
  <c r="JV47"/>
  <c r="LH47"/>
  <c r="LI47"/>
  <c r="LJ47" s="1"/>
  <c r="LK47" s="1"/>
  <c r="JV49"/>
  <c r="JV43"/>
  <c r="LH49"/>
  <c r="LI49"/>
  <c r="LJ49" s="1"/>
  <c r="LK49" s="1"/>
  <c r="LR40"/>
  <c r="KP22"/>
  <c r="KQ22" s="1"/>
  <c r="KP4"/>
  <c r="KQ4" s="1"/>
  <c r="LG95"/>
  <c r="LH95" s="1"/>
  <c r="LA27"/>
  <c r="LB27" s="1"/>
  <c r="LA26"/>
  <c r="LB26" s="1"/>
  <c r="LA23"/>
  <c r="LB23" s="1"/>
  <c r="KP20"/>
  <c r="KQ20" s="1"/>
  <c r="LG12"/>
  <c r="LH12" s="1"/>
  <c r="KP11"/>
  <c r="KQ11" s="1"/>
  <c r="LG9"/>
  <c r="LH9" s="1"/>
  <c r="LA6"/>
  <c r="LB6" s="1"/>
  <c r="KP5"/>
  <c r="KQ5" s="1"/>
  <c r="LA95"/>
  <c r="LB95" s="1"/>
  <c r="LA4"/>
  <c r="LB4" s="1"/>
  <c r="LF4"/>
  <c r="LG3"/>
  <c r="LH3" s="1"/>
  <c r="NU68" i="39"/>
  <c r="NU66"/>
  <c r="ND65"/>
  <c r="NE65" s="1"/>
  <c r="NU64"/>
  <c r="NW63"/>
  <c r="NX63" s="1"/>
  <c r="NY63" s="1"/>
  <c r="ND63"/>
  <c r="NE63" s="1"/>
  <c r="NU62"/>
  <c r="NU60"/>
  <c r="LA93" i="41"/>
  <c r="LB93" s="1"/>
  <c r="LG24"/>
  <c r="LH24" s="1"/>
  <c r="LA21"/>
  <c r="LB21" s="1"/>
  <c r="KP19"/>
  <c r="KQ19" s="1"/>
  <c r="KP18"/>
  <c r="KQ18" s="1"/>
  <c r="LA16"/>
  <c r="LB16" s="1"/>
  <c r="LA14"/>
  <c r="LB14" s="1"/>
  <c r="KP13"/>
  <c r="KQ13" s="1"/>
  <c r="KP50"/>
  <c r="KQ50" s="1"/>
  <c r="KP12"/>
  <c r="KQ12" s="1"/>
  <c r="KP10"/>
  <c r="KQ10" s="1"/>
  <c r="KP9"/>
  <c r="KQ9" s="1"/>
  <c r="LA8"/>
  <c r="LB8" s="1"/>
  <c r="LG19"/>
  <c r="LH19" s="1"/>
  <c r="KP28"/>
  <c r="KQ28" s="1"/>
  <c r="KP93"/>
  <c r="KQ93" s="1"/>
  <c r="LG22"/>
  <c r="LH22" s="1"/>
  <c r="LG91"/>
  <c r="LH91" s="1"/>
  <c r="LG21"/>
  <c r="LH21" s="1"/>
  <c r="KP21"/>
  <c r="KQ21" s="1"/>
  <c r="LA19"/>
  <c r="LB19" s="1"/>
  <c r="KP17"/>
  <c r="KQ17" s="1"/>
  <c r="KP16"/>
  <c r="KQ16" s="1"/>
  <c r="KP15"/>
  <c r="KQ15" s="1"/>
  <c r="LA50"/>
  <c r="LB50" s="1"/>
  <c r="LA12"/>
  <c r="LB12" s="1"/>
  <c r="LA11"/>
  <c r="LB11" s="1"/>
  <c r="LF11"/>
  <c r="LA9"/>
  <c r="LB9" s="1"/>
  <c r="LG8"/>
  <c r="LH8" s="1"/>
  <c r="KP8"/>
  <c r="KQ8" s="1"/>
  <c r="KP7"/>
  <c r="KQ7" s="1"/>
  <c r="LF5"/>
  <c r="KP29"/>
  <c r="KQ29" s="1"/>
  <c r="LG28"/>
  <c r="LG26"/>
  <c r="KP26"/>
  <c r="KQ26" s="1"/>
  <c r="KP25"/>
  <c r="KQ25" s="1"/>
  <c r="LA24"/>
  <c r="LB24" s="1"/>
  <c r="LA22"/>
  <c r="LB22" s="1"/>
  <c r="LA91"/>
  <c r="LB91" s="1"/>
  <c r="LC91" s="1"/>
  <c r="LF21"/>
  <c r="LG20"/>
  <c r="LI20" s="1"/>
  <c r="LJ20" s="1"/>
  <c r="LK20" s="1"/>
  <c r="LF19"/>
  <c r="LA18"/>
  <c r="LB18" s="1"/>
  <c r="LG15"/>
  <c r="KP14"/>
  <c r="KQ14" s="1"/>
  <c r="LA13"/>
  <c r="LB13" s="1"/>
  <c r="LF50"/>
  <c r="LF12"/>
  <c r="LA10"/>
  <c r="LB10" s="1"/>
  <c r="LF9"/>
  <c r="LF8"/>
  <c r="LG6"/>
  <c r="LH6" s="1"/>
  <c r="KP6"/>
  <c r="KQ6" s="1"/>
  <c r="LF95"/>
  <c r="KP3"/>
  <c r="KQ3" s="1"/>
  <c r="KZ7"/>
  <c r="LG7"/>
  <c r="KZ5"/>
  <c r="LG5"/>
  <c r="KP27"/>
  <c r="KQ27" s="1"/>
  <c r="LA20"/>
  <c r="LB20" s="1"/>
  <c r="LA17"/>
  <c r="LB17" s="1"/>
  <c r="KP90"/>
  <c r="KQ90" s="1"/>
  <c r="KR90" s="1"/>
  <c r="LG30"/>
  <c r="LH30" s="1"/>
  <c r="KP30"/>
  <c r="KQ30" s="1"/>
  <c r="LG29"/>
  <c r="LA29"/>
  <c r="LB29" s="1"/>
  <c r="LF28"/>
  <c r="LG27"/>
  <c r="LG93"/>
  <c r="LG25"/>
  <c r="LF24"/>
  <c r="LG23"/>
  <c r="KO23"/>
  <c r="LF22"/>
  <c r="LF91"/>
  <c r="LF20"/>
  <c r="LG18"/>
  <c r="LF17"/>
  <c r="LG97"/>
  <c r="KO97"/>
  <c r="LG16"/>
  <c r="LF15"/>
  <c r="LG90"/>
  <c r="LG14"/>
  <c r="LG13"/>
  <c r="LG11"/>
  <c r="LG10"/>
  <c r="LG4"/>
  <c r="NU46" i="39"/>
  <c r="NV46" s="1"/>
  <c r="NU57"/>
  <c r="NV57" s="1"/>
  <c r="ND56"/>
  <c r="NE56" s="1"/>
  <c r="NO59"/>
  <c r="NP59" s="1"/>
  <c r="NQ59" s="1"/>
  <c r="ND58"/>
  <c r="NE58" s="1"/>
  <c r="ND57"/>
  <c r="NE57" s="1"/>
  <c r="NO53"/>
  <c r="NP53" s="1"/>
  <c r="NQ53" s="1"/>
  <c r="NO57"/>
  <c r="NP57" s="1"/>
  <c r="NQ57" s="1"/>
  <c r="NO56"/>
  <c r="NP56" s="1"/>
  <c r="NQ56" s="1"/>
  <c r="NT56"/>
  <c r="NU8"/>
  <c r="NV8" s="1"/>
  <c r="NU59"/>
  <c r="ND59"/>
  <c r="NE59" s="1"/>
  <c r="NO58"/>
  <c r="NP58" s="1"/>
  <c r="NQ58" s="1"/>
  <c r="NT57"/>
  <c r="NU53"/>
  <c r="ND53"/>
  <c r="NE53" s="1"/>
  <c r="NU58"/>
  <c r="NU56"/>
  <c r="NO8"/>
  <c r="NP8" s="1"/>
  <c r="NU6"/>
  <c r="NV6" s="1"/>
  <c r="NU4"/>
  <c r="NV4" s="1"/>
  <c r="NU3"/>
  <c r="NV3" s="1"/>
  <c r="ND33"/>
  <c r="NE33" s="1"/>
  <c r="NT33"/>
  <c r="NU31"/>
  <c r="NV31" s="1"/>
  <c r="NU29"/>
  <c r="NV29" s="1"/>
  <c r="NU110"/>
  <c r="NV110" s="1"/>
  <c r="NU26"/>
  <c r="NV26" s="1"/>
  <c r="ND9"/>
  <c r="NE9" s="1"/>
  <c r="NT9"/>
  <c r="NU48"/>
  <c r="NV48" s="1"/>
  <c r="NU9"/>
  <c r="NV9" s="1"/>
  <c r="ND116"/>
  <c r="NE116" s="1"/>
  <c r="NF116" s="1"/>
  <c r="NO6"/>
  <c r="NP6" s="1"/>
  <c r="ND5"/>
  <c r="NE5" s="1"/>
  <c r="NO4"/>
  <c r="NP4" s="1"/>
  <c r="NO3"/>
  <c r="NP3" s="1"/>
  <c r="ND2"/>
  <c r="NE2" s="1"/>
  <c r="NU113"/>
  <c r="NV113" s="1"/>
  <c r="NU112"/>
  <c r="NV112" s="1"/>
  <c r="NU115"/>
  <c r="NV115" s="1"/>
  <c r="NT122"/>
  <c r="ND46"/>
  <c r="NE46" s="1"/>
  <c r="NT46"/>
  <c r="NO31"/>
  <c r="NP31" s="1"/>
  <c r="ND30"/>
  <c r="NE30" s="1"/>
  <c r="NO29"/>
  <c r="NP29" s="1"/>
  <c r="ND28"/>
  <c r="NE28" s="1"/>
  <c r="NO110"/>
  <c r="NP110" s="1"/>
  <c r="NQ110" s="1"/>
  <c r="ND27"/>
  <c r="NE27" s="1"/>
  <c r="NO26"/>
  <c r="NP26" s="1"/>
  <c r="ND25"/>
  <c r="NE25" s="1"/>
  <c r="ND7"/>
  <c r="NE7" s="1"/>
  <c r="NU33"/>
  <c r="NO33"/>
  <c r="NP33" s="1"/>
  <c r="ND31"/>
  <c r="NE31" s="1"/>
  <c r="NU30"/>
  <c r="NO30"/>
  <c r="NP30" s="1"/>
  <c r="ND29"/>
  <c r="NE29" s="1"/>
  <c r="NU28"/>
  <c r="NO28"/>
  <c r="NP28" s="1"/>
  <c r="ND110"/>
  <c r="NE110" s="1"/>
  <c r="NF110" s="1"/>
  <c r="NU27"/>
  <c r="NO27"/>
  <c r="NP27" s="1"/>
  <c r="ND26"/>
  <c r="NE26" s="1"/>
  <c r="NU25"/>
  <c r="NO25"/>
  <c r="NP25" s="1"/>
  <c r="NO9"/>
  <c r="NP9" s="1"/>
  <c r="ND8"/>
  <c r="NE8" s="1"/>
  <c r="NU7"/>
  <c r="NO7"/>
  <c r="NP7" s="1"/>
  <c r="NU116"/>
  <c r="NO116"/>
  <c r="NP116" s="1"/>
  <c r="NQ116" s="1"/>
  <c r="ND6"/>
  <c r="NE6" s="1"/>
  <c r="NU5"/>
  <c r="NO5"/>
  <c r="NP5" s="1"/>
  <c r="ND4"/>
  <c r="NE4" s="1"/>
  <c r="ND3"/>
  <c r="NE3" s="1"/>
  <c r="NU2"/>
  <c r="NO2"/>
  <c r="NP2" s="1"/>
  <c r="NO113"/>
  <c r="NP113" s="1"/>
  <c r="NQ113" s="1"/>
  <c r="ND113"/>
  <c r="NE113" s="1"/>
  <c r="NF113" s="1"/>
  <c r="NO112"/>
  <c r="NP112" s="1"/>
  <c r="NQ112" s="1"/>
  <c r="ND112"/>
  <c r="NE112" s="1"/>
  <c r="NF112" s="1"/>
  <c r="NW114"/>
  <c r="NX114" s="1"/>
  <c r="NY114" s="1"/>
  <c r="NO114"/>
  <c r="NP114" s="1"/>
  <c r="NQ114" s="1"/>
  <c r="ND114"/>
  <c r="NE114" s="1"/>
  <c r="NF114" s="1"/>
  <c r="NO51"/>
  <c r="NP51" s="1"/>
  <c r="ND51"/>
  <c r="NE51" s="1"/>
  <c r="NO115"/>
  <c r="NP115" s="1"/>
  <c r="NQ115" s="1"/>
  <c r="ND115"/>
  <c r="NE115" s="1"/>
  <c r="NF115" s="1"/>
  <c r="NO50"/>
  <c r="NP50" s="1"/>
  <c r="ND50"/>
  <c r="NE50" s="1"/>
  <c r="NO49"/>
  <c r="NP49" s="1"/>
  <c r="ND49"/>
  <c r="NE49" s="1"/>
  <c r="NO48"/>
  <c r="NP48" s="1"/>
  <c r="ND48"/>
  <c r="NE48" s="1"/>
  <c r="NO47"/>
  <c r="NP47" s="1"/>
  <c r="ND47"/>
  <c r="NE47" s="1"/>
  <c r="NO46"/>
  <c r="NP46" s="1"/>
  <c r="NO45"/>
  <c r="NP45" s="1"/>
  <c r="ND118"/>
  <c r="NE118" s="1"/>
  <c r="NF118" s="1"/>
  <c r="NO44"/>
  <c r="NP44" s="1"/>
  <c r="ND43"/>
  <c r="NE43" s="1"/>
  <c r="NO42"/>
  <c r="NP42" s="1"/>
  <c r="ND42"/>
  <c r="NE42" s="1"/>
  <c r="ND41"/>
  <c r="NE41" s="1"/>
  <c r="ND119"/>
  <c r="NE119" s="1"/>
  <c r="NF119" s="1"/>
  <c r="NO40"/>
  <c r="NP40" s="1"/>
  <c r="NO39"/>
  <c r="NP39" s="1"/>
  <c r="NU38"/>
  <c r="NO38"/>
  <c r="NP38" s="1"/>
  <c r="ND38"/>
  <c r="NE38" s="1"/>
  <c r="NO37"/>
  <c r="NP37" s="1"/>
  <c r="ND36"/>
  <c r="NE36" s="1"/>
  <c r="ND35"/>
  <c r="NE35" s="1"/>
  <c r="ND111"/>
  <c r="NE111" s="1"/>
  <c r="NF111" s="1"/>
  <c r="ND32"/>
  <c r="NE32" s="1"/>
  <c r="NC45"/>
  <c r="NN118"/>
  <c r="NC44"/>
  <c r="NN43"/>
  <c r="NV42"/>
  <c r="NN41"/>
  <c r="NN119"/>
  <c r="NC40"/>
  <c r="NV39"/>
  <c r="NC39"/>
  <c r="NC37"/>
  <c r="NN36"/>
  <c r="NN35"/>
  <c r="NN111"/>
  <c r="NN34"/>
  <c r="NC34"/>
  <c r="NN32"/>
  <c r="NO24"/>
  <c r="NP24" s="1"/>
  <c r="ND24"/>
  <c r="NE24" s="1"/>
  <c r="NO23"/>
  <c r="NP23" s="1"/>
  <c r="ND23"/>
  <c r="NE23" s="1"/>
  <c r="NO22"/>
  <c r="NP22" s="1"/>
  <c r="ND22"/>
  <c r="NE22" s="1"/>
  <c r="NO21"/>
  <c r="NP21" s="1"/>
  <c r="ND21"/>
  <c r="NE21" s="1"/>
  <c r="NO55"/>
  <c r="NP55" s="1"/>
  <c r="ND55"/>
  <c r="NE55" s="1"/>
  <c r="NO120"/>
  <c r="NP120" s="1"/>
  <c r="NQ120" s="1"/>
  <c r="ND120"/>
  <c r="NE120" s="1"/>
  <c r="NF120" s="1"/>
  <c r="NO19"/>
  <c r="NP19" s="1"/>
  <c r="ND19"/>
  <c r="NE19" s="1"/>
  <c r="NO54"/>
  <c r="NP54" s="1"/>
  <c r="ND54"/>
  <c r="NE54" s="1"/>
  <c r="NO121"/>
  <c r="NP121" s="1"/>
  <c r="ND121"/>
  <c r="NE121" s="1"/>
  <c r="NO18"/>
  <c r="NP18" s="1"/>
  <c r="ND18"/>
  <c r="NE18" s="1"/>
  <c r="NO17"/>
  <c r="NP17" s="1"/>
  <c r="ND17"/>
  <c r="NE17" s="1"/>
  <c r="NO16"/>
  <c r="NP16" s="1"/>
  <c r="ND16"/>
  <c r="NE16" s="1"/>
  <c r="NO15"/>
  <c r="NP15" s="1"/>
  <c r="ND15"/>
  <c r="NE15" s="1"/>
  <c r="NO14"/>
  <c r="NP14" s="1"/>
  <c r="ND14"/>
  <c r="NE14" s="1"/>
  <c r="NO13"/>
  <c r="NP13" s="1"/>
  <c r="ND13"/>
  <c r="NE13" s="1"/>
  <c r="NO123"/>
  <c r="NP123" s="1"/>
  <c r="ND123"/>
  <c r="NE123" s="1"/>
  <c r="NO12"/>
  <c r="NP12" s="1"/>
  <c r="ND12"/>
  <c r="NE12" s="1"/>
  <c r="NO117"/>
  <c r="NP117" s="1"/>
  <c r="NQ117" s="1"/>
  <c r="ND117"/>
  <c r="NE117" s="1"/>
  <c r="NF117" s="1"/>
  <c r="NO11"/>
  <c r="NP11" s="1"/>
  <c r="ND11"/>
  <c r="NE11" s="1"/>
  <c r="NO10"/>
  <c r="NP10" s="1"/>
  <c r="ND10"/>
  <c r="NE10" s="1"/>
  <c r="NU32"/>
  <c r="NU122"/>
  <c r="NW122" s="1"/>
  <c r="NX122" s="1"/>
  <c r="NY122" s="1"/>
  <c r="NN122"/>
  <c r="ND122"/>
  <c r="NE122" s="1"/>
  <c r="LG92" i="41"/>
  <c r="LA92"/>
  <c r="LB92" s="1"/>
  <c r="KO92"/>
  <c r="KZ30"/>
  <c r="KP2"/>
  <c r="KQ2" s="1"/>
  <c r="LA2"/>
  <c r="LB2" s="1"/>
  <c r="LG2"/>
  <c r="RA60" i="39" l="1"/>
  <c r="RA61"/>
  <c r="NF39"/>
  <c r="NF34"/>
  <c r="NF40"/>
  <c r="NF44"/>
  <c r="QW32"/>
  <c r="QR32"/>
  <c r="QW35"/>
  <c r="QR35"/>
  <c r="QW42"/>
  <c r="QR42"/>
  <c r="QW43"/>
  <c r="QR43"/>
  <c r="QW3"/>
  <c r="QR3"/>
  <c r="QW6"/>
  <c r="QR6"/>
  <c r="QW31"/>
  <c r="QR31"/>
  <c r="QW25"/>
  <c r="QR25"/>
  <c r="QW27"/>
  <c r="QR27"/>
  <c r="QW28"/>
  <c r="QR28"/>
  <c r="QW30"/>
  <c r="QR30"/>
  <c r="QW2"/>
  <c r="QR2"/>
  <c r="NF53"/>
  <c r="QW53"/>
  <c r="QR53"/>
  <c r="NF59"/>
  <c r="QW59"/>
  <c r="QR59"/>
  <c r="NF58"/>
  <c r="QW58"/>
  <c r="QR58"/>
  <c r="NF56"/>
  <c r="QW56"/>
  <c r="QR56"/>
  <c r="NF63"/>
  <c r="QW63"/>
  <c r="QR63"/>
  <c r="NF61"/>
  <c r="QW61"/>
  <c r="RB61" s="1"/>
  <c r="QR61"/>
  <c r="NF62"/>
  <c r="QW62"/>
  <c r="QR62"/>
  <c r="NF66"/>
  <c r="QW66"/>
  <c r="QR66"/>
  <c r="NF64"/>
  <c r="QW64"/>
  <c r="QR64"/>
  <c r="NF68"/>
  <c r="QW68"/>
  <c r="QR68"/>
  <c r="NF60"/>
  <c r="QW60"/>
  <c r="RB60" s="1"/>
  <c r="QR60"/>
  <c r="QS20"/>
  <c r="QT20"/>
  <c r="QW39"/>
  <c r="QR39"/>
  <c r="QW34"/>
  <c r="QR34"/>
  <c r="QW40"/>
  <c r="QR40"/>
  <c r="QW45"/>
  <c r="QR45"/>
  <c r="QR122"/>
  <c r="QW10"/>
  <c r="QR10"/>
  <c r="QW11"/>
  <c r="QR11"/>
  <c r="QW12"/>
  <c r="QR12"/>
  <c r="QW123"/>
  <c r="QR123"/>
  <c r="QW13"/>
  <c r="QR13"/>
  <c r="QW14"/>
  <c r="QR14"/>
  <c r="QW15"/>
  <c r="QR15"/>
  <c r="QW16"/>
  <c r="QR16"/>
  <c r="QW17"/>
  <c r="QR17"/>
  <c r="QW18"/>
  <c r="QR18"/>
  <c r="QW19"/>
  <c r="QR19"/>
  <c r="QR55"/>
  <c r="QW21"/>
  <c r="QR21"/>
  <c r="QW22"/>
  <c r="QR22"/>
  <c r="QW23"/>
  <c r="QR23"/>
  <c r="QW24"/>
  <c r="QR24"/>
  <c r="QW36"/>
  <c r="QR36"/>
  <c r="QW38"/>
  <c r="QR38"/>
  <c r="QW41"/>
  <c r="QR41"/>
  <c r="QW47"/>
  <c r="QR47"/>
  <c r="QW48"/>
  <c r="QR48"/>
  <c r="QW49"/>
  <c r="QR49"/>
  <c r="QW50"/>
  <c r="QR50"/>
  <c r="QW51"/>
  <c r="QR51"/>
  <c r="QW4"/>
  <c r="QR4"/>
  <c r="QW8"/>
  <c r="QR8"/>
  <c r="QW29"/>
  <c r="QR29"/>
  <c r="QW7"/>
  <c r="QR7"/>
  <c r="QW46"/>
  <c r="QR46"/>
  <c r="QW5"/>
  <c r="QR5"/>
  <c r="QW9"/>
  <c r="QR9"/>
  <c r="QW33"/>
  <c r="QR33"/>
  <c r="NF57"/>
  <c r="QW57"/>
  <c r="QR57"/>
  <c r="NF65"/>
  <c r="QW65"/>
  <c r="QR65"/>
  <c r="NF67"/>
  <c r="QW67"/>
  <c r="QR67"/>
  <c r="NF69"/>
  <c r="QW69"/>
  <c r="QR69"/>
  <c r="QY20"/>
  <c r="QW44"/>
  <c r="QR44"/>
  <c r="QW37"/>
  <c r="QR37"/>
  <c r="QW26"/>
  <c r="QR26"/>
  <c r="QW54"/>
  <c r="QR54"/>
  <c r="LY40" i="41"/>
  <c r="PL40"/>
  <c r="PM40" s="1"/>
  <c r="PN40"/>
  <c r="PO40" s="1"/>
  <c r="LY39"/>
  <c r="PL39"/>
  <c r="PM39" s="1"/>
  <c r="PN39"/>
  <c r="PO39" s="1"/>
  <c r="DW20" i="39"/>
  <c r="GU20"/>
  <c r="GY20" s="1"/>
  <c r="GZ20" s="1"/>
  <c r="NQ123"/>
  <c r="NQ14"/>
  <c r="NQ16"/>
  <c r="NQ17"/>
  <c r="NQ121"/>
  <c r="NQ22"/>
  <c r="NF122"/>
  <c r="NF10"/>
  <c r="NF11"/>
  <c r="NF12"/>
  <c r="NF123"/>
  <c r="NF13"/>
  <c r="NF14"/>
  <c r="NF15"/>
  <c r="NF16"/>
  <c r="NF17"/>
  <c r="NF18"/>
  <c r="NF121"/>
  <c r="NF54"/>
  <c r="NF19"/>
  <c r="NF55"/>
  <c r="NF21"/>
  <c r="NF22"/>
  <c r="NF23"/>
  <c r="NF24"/>
  <c r="NF36"/>
  <c r="NF38"/>
  <c r="NQ40"/>
  <c r="NF41"/>
  <c r="NQ42"/>
  <c r="NQ44"/>
  <c r="NQ45"/>
  <c r="NF47"/>
  <c r="NF48"/>
  <c r="NF49"/>
  <c r="NF50"/>
  <c r="NF51"/>
  <c r="NF4"/>
  <c r="NQ7"/>
  <c r="NF8"/>
  <c r="NQ25"/>
  <c r="NF26"/>
  <c r="NQ28"/>
  <c r="NF29"/>
  <c r="NQ33"/>
  <c r="NF7"/>
  <c r="NQ26"/>
  <c r="NQ29"/>
  <c r="NQ31"/>
  <c r="NF46"/>
  <c r="NQ3"/>
  <c r="NF5"/>
  <c r="NF9"/>
  <c r="NF33"/>
  <c r="NQ8"/>
  <c r="NQ10"/>
  <c r="NQ11"/>
  <c r="NQ12"/>
  <c r="NQ13"/>
  <c r="NQ15"/>
  <c r="NQ18"/>
  <c r="NQ54"/>
  <c r="NQ19"/>
  <c r="NQ55"/>
  <c r="NQ21"/>
  <c r="NQ23"/>
  <c r="NQ24"/>
  <c r="NF32"/>
  <c r="NF35"/>
  <c r="NQ37"/>
  <c r="NQ38"/>
  <c r="NQ39"/>
  <c r="NF42"/>
  <c r="NF43"/>
  <c r="NQ46"/>
  <c r="NQ47"/>
  <c r="NQ48"/>
  <c r="NQ49"/>
  <c r="NQ50"/>
  <c r="NQ51"/>
  <c r="NQ2"/>
  <c r="NF3"/>
  <c r="NQ5"/>
  <c r="NF6"/>
  <c r="NQ9"/>
  <c r="NQ27"/>
  <c r="NQ30"/>
  <c r="NF31"/>
  <c r="NF25"/>
  <c r="NF27"/>
  <c r="NF28"/>
  <c r="NF30"/>
  <c r="NF2"/>
  <c r="NQ4"/>
  <c r="NQ6"/>
  <c r="HK94" i="41"/>
  <c r="NW18" i="39"/>
  <c r="NX18" s="1"/>
  <c r="NY18" s="1"/>
  <c r="LU94" i="41"/>
  <c r="LC29"/>
  <c r="LC20"/>
  <c r="KR6"/>
  <c r="LC10"/>
  <c r="KR14"/>
  <c r="LC18"/>
  <c r="LC24"/>
  <c r="KR26"/>
  <c r="KR8"/>
  <c r="LC9"/>
  <c r="LC11"/>
  <c r="LC50"/>
  <c r="KR16"/>
  <c r="LC19"/>
  <c r="KR28"/>
  <c r="LC8"/>
  <c r="KR10"/>
  <c r="KR50"/>
  <c r="LC14"/>
  <c r="KR18"/>
  <c r="LC21"/>
  <c r="LC93"/>
  <c r="LC95"/>
  <c r="LC6"/>
  <c r="KR11"/>
  <c r="KR20"/>
  <c r="LC26"/>
  <c r="KR22"/>
  <c r="LC3"/>
  <c r="LC15"/>
  <c r="KR24"/>
  <c r="LC28"/>
  <c r="KR2"/>
  <c r="KR30"/>
  <c r="KR3"/>
  <c r="LC2"/>
  <c r="LC92"/>
  <c r="LC17"/>
  <c r="KR27"/>
  <c r="LC13"/>
  <c r="LC22"/>
  <c r="KR25"/>
  <c r="KR29"/>
  <c r="KR7"/>
  <c r="LC12"/>
  <c r="KR15"/>
  <c r="KR17"/>
  <c r="KR21"/>
  <c r="KR93"/>
  <c r="KR9"/>
  <c r="KR12"/>
  <c r="KR13"/>
  <c r="LC16"/>
  <c r="KR19"/>
  <c r="LC4"/>
  <c r="KR5"/>
  <c r="LC23"/>
  <c r="LC27"/>
  <c r="KR4"/>
  <c r="KR95"/>
  <c r="LC97"/>
  <c r="LC25"/>
  <c r="LP94"/>
  <c r="LQ94" s="1"/>
  <c r="NW23" i="39"/>
  <c r="NX23" s="1"/>
  <c r="NY23" s="1"/>
  <c r="NW36"/>
  <c r="NX36" s="1"/>
  <c r="NY36" s="1"/>
  <c r="MM20"/>
  <c r="LI50" i="41"/>
  <c r="LJ50" s="1"/>
  <c r="LK50" s="1"/>
  <c r="NW118" i="39"/>
  <c r="NX118" s="1"/>
  <c r="NY118" s="1"/>
  <c r="NW112"/>
  <c r="NX112" s="1"/>
  <c r="NY112" s="1"/>
  <c r="MS20"/>
  <c r="MT20" s="1"/>
  <c r="CU20"/>
  <c r="CV20"/>
  <c r="GQ20"/>
  <c r="GR20"/>
  <c r="CO20"/>
  <c r="CP20"/>
  <c r="CP94" i="41"/>
  <c r="CO94"/>
  <c r="GP94"/>
  <c r="GU94"/>
  <c r="GY94" s="1"/>
  <c r="DW94"/>
  <c r="CV94"/>
  <c r="CU94"/>
  <c r="LI12"/>
  <c r="LJ12" s="1"/>
  <c r="LK12" s="1"/>
  <c r="NW48" i="39"/>
  <c r="NX48" s="1"/>
  <c r="NY48" s="1"/>
  <c r="NW11"/>
  <c r="NX11" s="1"/>
  <c r="NY11" s="1"/>
  <c r="NW119"/>
  <c r="NX119" s="1"/>
  <c r="NY119" s="1"/>
  <c r="MA39" i="41"/>
  <c r="LI19"/>
  <c r="LJ19" s="1"/>
  <c r="LK19" s="1"/>
  <c r="LI8"/>
  <c r="LJ8" s="1"/>
  <c r="LK8" s="1"/>
  <c r="LI9"/>
  <c r="LJ9" s="1"/>
  <c r="LK9" s="1"/>
  <c r="MB40"/>
  <c r="NW34" i="39"/>
  <c r="NX34" s="1"/>
  <c r="NY34" s="1"/>
  <c r="NW12"/>
  <c r="NX12" s="1"/>
  <c r="NY12" s="1"/>
  <c r="NW10"/>
  <c r="NX10" s="1"/>
  <c r="NY10" s="1"/>
  <c r="NW123"/>
  <c r="NX123" s="1"/>
  <c r="NY123" s="1"/>
  <c r="NW17"/>
  <c r="NX17" s="1"/>
  <c r="NY17" s="1"/>
  <c r="NW111"/>
  <c r="NX111" s="1"/>
  <c r="NY111" s="1"/>
  <c r="NW67"/>
  <c r="NX67" s="1"/>
  <c r="NY67" s="1"/>
  <c r="NW117"/>
  <c r="NX117" s="1"/>
  <c r="NY117" s="1"/>
  <c r="NW121"/>
  <c r="NX121" s="1"/>
  <c r="NY121" s="1"/>
  <c r="NW21"/>
  <c r="NX21" s="1"/>
  <c r="NY21" s="1"/>
  <c r="NW49"/>
  <c r="NX49" s="1"/>
  <c r="NY49" s="1"/>
  <c r="NW24"/>
  <c r="NX24" s="1"/>
  <c r="NY24" s="1"/>
  <c r="NW14"/>
  <c r="NX14" s="1"/>
  <c r="NY14" s="1"/>
  <c r="NW120"/>
  <c r="NX120" s="1"/>
  <c r="NY120" s="1"/>
  <c r="NW22"/>
  <c r="NX22" s="1"/>
  <c r="NY22" s="1"/>
  <c r="NV43"/>
  <c r="NW41"/>
  <c r="NX41" s="1"/>
  <c r="NY41" s="1"/>
  <c r="NW45"/>
  <c r="NX45" s="1"/>
  <c r="NY45" s="1"/>
  <c r="LH17" i="41"/>
  <c r="LI95"/>
  <c r="LJ95" s="1"/>
  <c r="LK95" s="1"/>
  <c r="NW55" i="39"/>
  <c r="NX55" s="1"/>
  <c r="NY55" s="1"/>
  <c r="NW16"/>
  <c r="NX16" s="1"/>
  <c r="NY16" s="1"/>
  <c r="NW54"/>
  <c r="NX54" s="1"/>
  <c r="NY54" s="1"/>
  <c r="NV37"/>
  <c r="NV40"/>
  <c r="NW51"/>
  <c r="NX51" s="1"/>
  <c r="NY51" s="1"/>
  <c r="NW3"/>
  <c r="NX3" s="1"/>
  <c r="NY3" s="1"/>
  <c r="NW65"/>
  <c r="NX65" s="1"/>
  <c r="NY65" s="1"/>
  <c r="NW15"/>
  <c r="NX15" s="1"/>
  <c r="NY15" s="1"/>
  <c r="NW13"/>
  <c r="NX13" s="1"/>
  <c r="NY13" s="1"/>
  <c r="NW19"/>
  <c r="NX19" s="1"/>
  <c r="NY19" s="1"/>
  <c r="NV44"/>
  <c r="NW35"/>
  <c r="NX35" s="1"/>
  <c r="NY35" s="1"/>
  <c r="NW47"/>
  <c r="NX47" s="1"/>
  <c r="NY47" s="1"/>
  <c r="NW69"/>
  <c r="NX69" s="1"/>
  <c r="NY69" s="1"/>
  <c r="LI22" i="41"/>
  <c r="LJ22" s="1"/>
  <c r="LK22" s="1"/>
  <c r="NW46" i="39"/>
  <c r="NX46" s="1"/>
  <c r="NY46" s="1"/>
  <c r="NW50"/>
  <c r="NX50" s="1"/>
  <c r="NY50" s="1"/>
  <c r="NW6"/>
  <c r="NX6" s="1"/>
  <c r="NY6" s="1"/>
  <c r="NW8"/>
  <c r="NX8" s="1"/>
  <c r="NY8" s="1"/>
  <c r="NW26"/>
  <c r="NX26" s="1"/>
  <c r="NY26" s="1"/>
  <c r="LI3" i="41"/>
  <c r="LJ3" s="1"/>
  <c r="LK3" s="1"/>
  <c r="LR39"/>
  <c r="LI30"/>
  <c r="LJ30" s="1"/>
  <c r="LK30" s="1"/>
  <c r="LI91"/>
  <c r="LJ91" s="1"/>
  <c r="LK91" s="1"/>
  <c r="NV61" i="39"/>
  <c r="NW61"/>
  <c r="NX61" s="1"/>
  <c r="NY61" s="1"/>
  <c r="LI21" i="41"/>
  <c r="LJ21" s="1"/>
  <c r="LK21" s="1"/>
  <c r="LH20"/>
  <c r="LI6"/>
  <c r="LJ6" s="1"/>
  <c r="LK6" s="1"/>
  <c r="LI24"/>
  <c r="LJ24" s="1"/>
  <c r="LK24" s="1"/>
  <c r="NV62" i="39"/>
  <c r="NW62"/>
  <c r="NX62" s="1"/>
  <c r="NY62" s="1"/>
  <c r="NV66"/>
  <c r="NW66"/>
  <c r="NX66" s="1"/>
  <c r="NY66" s="1"/>
  <c r="NV60"/>
  <c r="NW60"/>
  <c r="NX60" s="1"/>
  <c r="NY60" s="1"/>
  <c r="NV64"/>
  <c r="NW64"/>
  <c r="NX64" s="1"/>
  <c r="NY64" s="1"/>
  <c r="NV68"/>
  <c r="NW68"/>
  <c r="NX68" s="1"/>
  <c r="NY68" s="1"/>
  <c r="LH15" i="41"/>
  <c r="LI15"/>
  <c r="LJ15" s="1"/>
  <c r="LK15" s="1"/>
  <c r="LH26"/>
  <c r="LI26"/>
  <c r="LJ26" s="1"/>
  <c r="LK26" s="1"/>
  <c r="LH28"/>
  <c r="LI28"/>
  <c r="LJ28" s="1"/>
  <c r="LK28" s="1"/>
  <c r="LH4"/>
  <c r="LI4"/>
  <c r="LJ4" s="1"/>
  <c r="LK4" s="1"/>
  <c r="LH11"/>
  <c r="LI11"/>
  <c r="LJ11" s="1"/>
  <c r="LK11" s="1"/>
  <c r="LH13"/>
  <c r="LI13"/>
  <c r="LJ13" s="1"/>
  <c r="LK13" s="1"/>
  <c r="LH90"/>
  <c r="LI90"/>
  <c r="LJ90" s="1"/>
  <c r="LK90" s="1"/>
  <c r="LI16"/>
  <c r="LJ16" s="1"/>
  <c r="LK16" s="1"/>
  <c r="LH16"/>
  <c r="LI97"/>
  <c r="LJ97" s="1"/>
  <c r="LK97" s="1"/>
  <c r="LH97"/>
  <c r="LI23"/>
  <c r="LJ23" s="1"/>
  <c r="LK23" s="1"/>
  <c r="LH23"/>
  <c r="LH27"/>
  <c r="LI27"/>
  <c r="LJ27" s="1"/>
  <c r="LK27" s="1"/>
  <c r="LH10"/>
  <c r="LI10"/>
  <c r="LJ10" s="1"/>
  <c r="LK10" s="1"/>
  <c r="LH14"/>
  <c r="LI14"/>
  <c r="LJ14" s="1"/>
  <c r="LK14" s="1"/>
  <c r="LI18"/>
  <c r="LJ18" s="1"/>
  <c r="LK18" s="1"/>
  <c r="LH18"/>
  <c r="LH25"/>
  <c r="LI25"/>
  <c r="LJ25" s="1"/>
  <c r="LK25" s="1"/>
  <c r="LH93"/>
  <c r="LI93"/>
  <c r="LJ93" s="1"/>
  <c r="LK93" s="1"/>
  <c r="LH29"/>
  <c r="LI29"/>
  <c r="LJ29" s="1"/>
  <c r="LK29" s="1"/>
  <c r="LI5"/>
  <c r="LJ5" s="1"/>
  <c r="LK5" s="1"/>
  <c r="LH5"/>
  <c r="LI7"/>
  <c r="LJ7" s="1"/>
  <c r="LK7" s="1"/>
  <c r="LH7"/>
  <c r="NW4" i="39"/>
  <c r="NX4" s="1"/>
  <c r="NY4" s="1"/>
  <c r="NW110"/>
  <c r="NX110" s="1"/>
  <c r="NY110" s="1"/>
  <c r="NW29"/>
  <c r="NX29" s="1"/>
  <c r="NY29" s="1"/>
  <c r="NW31"/>
  <c r="NX31" s="1"/>
  <c r="NY31" s="1"/>
  <c r="NW57"/>
  <c r="NX57" s="1"/>
  <c r="NY57" s="1"/>
  <c r="NV122"/>
  <c r="NW9"/>
  <c r="NX9" s="1"/>
  <c r="NY9" s="1"/>
  <c r="NW115"/>
  <c r="NX115" s="1"/>
  <c r="NY115" s="1"/>
  <c r="NV53"/>
  <c r="NW53"/>
  <c r="NX53" s="1"/>
  <c r="NY53" s="1"/>
  <c r="NV59"/>
  <c r="NW59"/>
  <c r="NX59" s="1"/>
  <c r="NY59" s="1"/>
  <c r="NV56"/>
  <c r="NW56"/>
  <c r="NX56" s="1"/>
  <c r="NY56" s="1"/>
  <c r="NV58"/>
  <c r="NW58"/>
  <c r="NX58" s="1"/>
  <c r="NY58" s="1"/>
  <c r="NW113"/>
  <c r="NX113" s="1"/>
  <c r="NY113" s="1"/>
  <c r="NV2"/>
  <c r="NW2"/>
  <c r="NX2" s="1"/>
  <c r="NY2" s="1"/>
  <c r="NV5"/>
  <c r="NW5"/>
  <c r="NX5" s="1"/>
  <c r="NY5" s="1"/>
  <c r="NV116"/>
  <c r="NW116"/>
  <c r="NX116" s="1"/>
  <c r="NY116" s="1"/>
  <c r="NV7"/>
  <c r="NW7"/>
  <c r="NX7" s="1"/>
  <c r="NY7" s="1"/>
  <c r="NV25"/>
  <c r="NW25"/>
  <c r="NX25" s="1"/>
  <c r="NY25" s="1"/>
  <c r="NV27"/>
  <c r="NW27"/>
  <c r="NX27" s="1"/>
  <c r="NY27" s="1"/>
  <c r="NV28"/>
  <c r="NW28"/>
  <c r="NX28" s="1"/>
  <c r="NY28" s="1"/>
  <c r="NV30"/>
  <c r="NW30"/>
  <c r="NX30" s="1"/>
  <c r="NY30" s="1"/>
  <c r="NV33"/>
  <c r="NW33"/>
  <c r="NX33" s="1"/>
  <c r="NY33" s="1"/>
  <c r="NW32"/>
  <c r="NX32" s="1"/>
  <c r="NY32" s="1"/>
  <c r="NV32"/>
  <c r="NV38"/>
  <c r="NW38"/>
  <c r="NX38" s="1"/>
  <c r="NY38" s="1"/>
  <c r="LH92" i="41"/>
  <c r="LI92"/>
  <c r="LJ92" s="1"/>
  <c r="LK92" s="1"/>
  <c r="LH2"/>
  <c r="LI2"/>
  <c r="LJ2" s="1"/>
  <c r="LK2" s="1"/>
  <c r="QT44" i="39" l="1"/>
  <c r="QS44"/>
  <c r="QS67"/>
  <c r="QT67"/>
  <c r="QS57"/>
  <c r="QT57"/>
  <c r="QS9"/>
  <c r="QT9"/>
  <c r="QS46"/>
  <c r="QT46"/>
  <c r="QS29"/>
  <c r="QT29"/>
  <c r="QS4"/>
  <c r="QT4"/>
  <c r="QS50"/>
  <c r="QT50"/>
  <c r="QS48"/>
  <c r="QT48"/>
  <c r="QT41"/>
  <c r="QS41"/>
  <c r="QS36"/>
  <c r="QT36"/>
  <c r="QS23"/>
  <c r="QT23"/>
  <c r="QS21"/>
  <c r="QT21"/>
  <c r="QS19"/>
  <c r="QT19"/>
  <c r="QS17"/>
  <c r="QT17"/>
  <c r="QS15"/>
  <c r="QT15"/>
  <c r="QS13"/>
  <c r="QT13"/>
  <c r="QS12"/>
  <c r="QT12"/>
  <c r="QS10"/>
  <c r="QT10"/>
  <c r="QT45"/>
  <c r="QS45"/>
  <c r="QS34"/>
  <c r="QT34"/>
  <c r="QS60"/>
  <c r="QT60"/>
  <c r="QS64"/>
  <c r="QT64"/>
  <c r="QT62"/>
  <c r="QS62"/>
  <c r="RC61"/>
  <c r="RD61"/>
  <c r="QS63"/>
  <c r="QT63"/>
  <c r="QS58"/>
  <c r="QT58"/>
  <c r="QS53"/>
  <c r="QT53"/>
  <c r="QS30"/>
  <c r="QT30"/>
  <c r="QS27"/>
  <c r="QT27"/>
  <c r="QS31"/>
  <c r="QT31"/>
  <c r="QS3"/>
  <c r="QT3"/>
  <c r="QS42"/>
  <c r="QT42"/>
  <c r="QT32"/>
  <c r="QS32"/>
  <c r="QZ20"/>
  <c r="QT37"/>
  <c r="QS37"/>
  <c r="QS69"/>
  <c r="QT69"/>
  <c r="QS65"/>
  <c r="QT65"/>
  <c r="QT33"/>
  <c r="QS33"/>
  <c r="QS5"/>
  <c r="QT5"/>
  <c r="QS7"/>
  <c r="QT7"/>
  <c r="QS8"/>
  <c r="QT8"/>
  <c r="QS51"/>
  <c r="QT51"/>
  <c r="QS49"/>
  <c r="QT49"/>
  <c r="QT47"/>
  <c r="QS47"/>
  <c r="QS38"/>
  <c r="QT38"/>
  <c r="QS24"/>
  <c r="QT24"/>
  <c r="QS22"/>
  <c r="QT22"/>
  <c r="QS55"/>
  <c r="QT55"/>
  <c r="QS18"/>
  <c r="QT18"/>
  <c r="QS16"/>
  <c r="QT16"/>
  <c r="QS14"/>
  <c r="QT14"/>
  <c r="QS123"/>
  <c r="QT123"/>
  <c r="QS11"/>
  <c r="QT11"/>
  <c r="QS122"/>
  <c r="QT122"/>
  <c r="QS40"/>
  <c r="QT40"/>
  <c r="QT39"/>
  <c r="QS39"/>
  <c r="RC60"/>
  <c r="RD60"/>
  <c r="QT68"/>
  <c r="QS68"/>
  <c r="QT66"/>
  <c r="QS66"/>
  <c r="QS61"/>
  <c r="QT61"/>
  <c r="QS56"/>
  <c r="QT56"/>
  <c r="QS59"/>
  <c r="QT59"/>
  <c r="QS2"/>
  <c r="QT2"/>
  <c r="QS28"/>
  <c r="QT28"/>
  <c r="QS25"/>
  <c r="QT25"/>
  <c r="QS6"/>
  <c r="QT6"/>
  <c r="QT43"/>
  <c r="QS43"/>
  <c r="QT35"/>
  <c r="QS35"/>
  <c r="QS26"/>
  <c r="QT26"/>
  <c r="QS54"/>
  <c r="QT54"/>
  <c r="PP39" i="41"/>
  <c r="LR94"/>
  <c r="HA20" i="39"/>
  <c r="MU20"/>
  <c r="RB20" s="1"/>
  <c r="GZ94" i="41"/>
  <c r="HA94"/>
  <c r="LZ94"/>
  <c r="GR94"/>
  <c r="GQ94"/>
  <c r="KL2" i="39"/>
  <c r="KM2"/>
  <c r="KN2" s="1"/>
  <c r="KW2"/>
  <c r="KX2"/>
  <c r="KY2" s="1"/>
  <c r="LH2"/>
  <c r="LI2"/>
  <c r="LJ2" s="1"/>
  <c r="LS2"/>
  <c r="LT2"/>
  <c r="LU2" s="1"/>
  <c r="KL3"/>
  <c r="KM3"/>
  <c r="KN3" s="1"/>
  <c r="KW3"/>
  <c r="KX3"/>
  <c r="KY3" s="1"/>
  <c r="LH3"/>
  <c r="LI3"/>
  <c r="LJ3" s="1"/>
  <c r="LS3"/>
  <c r="LT3"/>
  <c r="LU3" s="1"/>
  <c r="KL4"/>
  <c r="KM4"/>
  <c r="KN4" s="1"/>
  <c r="KW4"/>
  <c r="KX4"/>
  <c r="KY4" s="1"/>
  <c r="LH4"/>
  <c r="LI4"/>
  <c r="LJ4" s="1"/>
  <c r="LS4"/>
  <c r="LT4"/>
  <c r="LU4" s="1"/>
  <c r="KL5"/>
  <c r="KM5"/>
  <c r="KN5" s="1"/>
  <c r="KW5"/>
  <c r="KX5"/>
  <c r="KY5" s="1"/>
  <c r="LH5"/>
  <c r="LI5"/>
  <c r="LJ5" s="1"/>
  <c r="LS5"/>
  <c r="LT5"/>
  <c r="LU5" s="1"/>
  <c r="KL6"/>
  <c r="KM6"/>
  <c r="KN6" s="1"/>
  <c r="KW6"/>
  <c r="KX6"/>
  <c r="KY6" s="1"/>
  <c r="LH6"/>
  <c r="LI6"/>
  <c r="LJ6" s="1"/>
  <c r="LS6"/>
  <c r="LT6"/>
  <c r="LU6" s="1"/>
  <c r="KL116"/>
  <c r="KM116"/>
  <c r="KN116" s="1"/>
  <c r="KW116"/>
  <c r="KX116"/>
  <c r="KY116" s="1"/>
  <c r="LH116"/>
  <c r="LI116"/>
  <c r="LJ116" s="1"/>
  <c r="LS116"/>
  <c r="LT116"/>
  <c r="LU116" s="1"/>
  <c r="KL7"/>
  <c r="KM7"/>
  <c r="KN7" s="1"/>
  <c r="KW7"/>
  <c r="KX7"/>
  <c r="KY7" s="1"/>
  <c r="LH7"/>
  <c r="LI7"/>
  <c r="LJ7" s="1"/>
  <c r="LS7"/>
  <c r="LT7"/>
  <c r="LU7" s="1"/>
  <c r="KL8"/>
  <c r="KM8"/>
  <c r="KN8" s="1"/>
  <c r="KW8"/>
  <c r="KX8"/>
  <c r="KY8" s="1"/>
  <c r="LH8"/>
  <c r="LI8"/>
  <c r="LJ8" s="1"/>
  <c r="LS8"/>
  <c r="LT8"/>
  <c r="LU8" s="1"/>
  <c r="KL9"/>
  <c r="KM9"/>
  <c r="KN9" s="1"/>
  <c r="KW9"/>
  <c r="KX9"/>
  <c r="KY9" s="1"/>
  <c r="LH9"/>
  <c r="LI9"/>
  <c r="LJ9" s="1"/>
  <c r="LS9"/>
  <c r="LT9"/>
  <c r="LU9" s="1"/>
  <c r="KL10"/>
  <c r="KM10"/>
  <c r="KN10" s="1"/>
  <c r="KW10"/>
  <c r="KX10"/>
  <c r="KY10" s="1"/>
  <c r="LH10"/>
  <c r="LI10"/>
  <c r="LJ10" s="1"/>
  <c r="LS10"/>
  <c r="LT10"/>
  <c r="LU10" s="1"/>
  <c r="KL11"/>
  <c r="KM11"/>
  <c r="KN11" s="1"/>
  <c r="KW11"/>
  <c r="KX11"/>
  <c r="KY11" s="1"/>
  <c r="LH11"/>
  <c r="LI11"/>
  <c r="LJ11" s="1"/>
  <c r="LS11"/>
  <c r="LT11"/>
  <c r="LU11" s="1"/>
  <c r="KL117"/>
  <c r="KM117"/>
  <c r="KN117" s="1"/>
  <c r="KW117"/>
  <c r="KX117"/>
  <c r="KY117" s="1"/>
  <c r="LH117"/>
  <c r="LI117"/>
  <c r="LJ117" s="1"/>
  <c r="LS117"/>
  <c r="LT117"/>
  <c r="LU117" s="1"/>
  <c r="KL12"/>
  <c r="KM12"/>
  <c r="KN12" s="1"/>
  <c r="KW12"/>
  <c r="KX12"/>
  <c r="KY12" s="1"/>
  <c r="LH12"/>
  <c r="LI12"/>
  <c r="LJ12" s="1"/>
  <c r="LS12"/>
  <c r="LT12"/>
  <c r="LU12" s="1"/>
  <c r="KL123"/>
  <c r="KM123"/>
  <c r="KN123" s="1"/>
  <c r="KW123"/>
  <c r="KX123"/>
  <c r="KY123" s="1"/>
  <c r="LH123"/>
  <c r="LI123"/>
  <c r="LJ123" s="1"/>
  <c r="LS123"/>
  <c r="LT123"/>
  <c r="LU123" s="1"/>
  <c r="KL13"/>
  <c r="KM13"/>
  <c r="KN13" s="1"/>
  <c r="KW13"/>
  <c r="KX13"/>
  <c r="KY13" s="1"/>
  <c r="LH13"/>
  <c r="LI13"/>
  <c r="LJ13" s="1"/>
  <c r="LS13"/>
  <c r="LT13"/>
  <c r="LU13" s="1"/>
  <c r="KL14"/>
  <c r="KM14"/>
  <c r="KN14" s="1"/>
  <c r="KW14"/>
  <c r="KX14"/>
  <c r="KY14" s="1"/>
  <c r="LH14"/>
  <c r="LI14"/>
  <c r="LJ14" s="1"/>
  <c r="LS14"/>
  <c r="LT14"/>
  <c r="KW15"/>
  <c r="KX15"/>
  <c r="LH15"/>
  <c r="LI15"/>
  <c r="LS15"/>
  <c r="LT15"/>
  <c r="LU15" s="1"/>
  <c r="KL16"/>
  <c r="KM16"/>
  <c r="KN16" s="1"/>
  <c r="KW16"/>
  <c r="KX16"/>
  <c r="KY16" s="1"/>
  <c r="LH16"/>
  <c r="LI16"/>
  <c r="LJ16" s="1"/>
  <c r="LS16"/>
  <c r="LT16"/>
  <c r="LU16" s="1"/>
  <c r="KL17"/>
  <c r="KM17"/>
  <c r="KN17" s="1"/>
  <c r="KW17"/>
  <c r="KX17"/>
  <c r="KY17" s="1"/>
  <c r="LH17"/>
  <c r="LI17"/>
  <c r="LJ17" s="1"/>
  <c r="LS17"/>
  <c r="LT17"/>
  <c r="LU17" s="1"/>
  <c r="KL18"/>
  <c r="KM18"/>
  <c r="KN18" s="1"/>
  <c r="KW18"/>
  <c r="KX18"/>
  <c r="KY18" s="1"/>
  <c r="LH18"/>
  <c r="LI18"/>
  <c r="LJ18" s="1"/>
  <c r="LS18"/>
  <c r="LT18"/>
  <c r="LU18" s="1"/>
  <c r="KL121"/>
  <c r="KM121"/>
  <c r="KN121" s="1"/>
  <c r="KW121"/>
  <c r="KX121"/>
  <c r="KY121" s="1"/>
  <c r="LH121"/>
  <c r="LI121"/>
  <c r="LJ121" s="1"/>
  <c r="LS121"/>
  <c r="LT121"/>
  <c r="LU121" s="1"/>
  <c r="KL54"/>
  <c r="KM54"/>
  <c r="KN54" s="1"/>
  <c r="KW54"/>
  <c r="KX54"/>
  <c r="KY54" s="1"/>
  <c r="LH54"/>
  <c r="LI54"/>
  <c r="LJ54" s="1"/>
  <c r="LS54"/>
  <c r="LT54"/>
  <c r="LU54" s="1"/>
  <c r="KL19"/>
  <c r="KM19"/>
  <c r="KN19" s="1"/>
  <c r="KW19"/>
  <c r="KX19"/>
  <c r="KY19" s="1"/>
  <c r="LH19"/>
  <c r="LI19"/>
  <c r="LJ19" s="1"/>
  <c r="LS19"/>
  <c r="LT19"/>
  <c r="LU19" s="1"/>
  <c r="KL120"/>
  <c r="KM120"/>
  <c r="KN120" s="1"/>
  <c r="KW120"/>
  <c r="KX120"/>
  <c r="KY120" s="1"/>
  <c r="LH120"/>
  <c r="LI120"/>
  <c r="LJ120" s="1"/>
  <c r="LS120"/>
  <c r="LT120"/>
  <c r="LU120" s="1"/>
  <c r="KL55"/>
  <c r="KM55"/>
  <c r="KN55" s="1"/>
  <c r="KW55"/>
  <c r="KX55"/>
  <c r="KY55" s="1"/>
  <c r="LH55"/>
  <c r="LI55"/>
  <c r="LJ55" s="1"/>
  <c r="LS55"/>
  <c r="LT55"/>
  <c r="LU55" s="1"/>
  <c r="KL21"/>
  <c r="KM21"/>
  <c r="KN21" s="1"/>
  <c r="KW21"/>
  <c r="KX21"/>
  <c r="KY21" s="1"/>
  <c r="LH21"/>
  <c r="LI21"/>
  <c r="LJ21" s="1"/>
  <c r="LS21"/>
  <c r="LT21"/>
  <c r="LU21" s="1"/>
  <c r="KL22"/>
  <c r="KM22"/>
  <c r="KN22" s="1"/>
  <c r="KW22"/>
  <c r="KX22"/>
  <c r="KY22" s="1"/>
  <c r="LH22"/>
  <c r="LI22"/>
  <c r="LJ22" s="1"/>
  <c r="LS22"/>
  <c r="LT22"/>
  <c r="LU22" s="1"/>
  <c r="KL23"/>
  <c r="KM23"/>
  <c r="KN23" s="1"/>
  <c r="KW23"/>
  <c r="KX23"/>
  <c r="KY23" s="1"/>
  <c r="LH23"/>
  <c r="LI23"/>
  <c r="LJ23" s="1"/>
  <c r="LS23"/>
  <c r="LT23"/>
  <c r="LU23" s="1"/>
  <c r="KL24"/>
  <c r="KM24"/>
  <c r="KN24" s="1"/>
  <c r="KW24"/>
  <c r="KX24"/>
  <c r="KY24" s="1"/>
  <c r="LH24"/>
  <c r="LI24"/>
  <c r="LJ24" s="1"/>
  <c r="LS24"/>
  <c r="LT24"/>
  <c r="LU24" s="1"/>
  <c r="KL25"/>
  <c r="KM25"/>
  <c r="KN25" s="1"/>
  <c r="KW25"/>
  <c r="KX25"/>
  <c r="KY25" s="1"/>
  <c r="LH25"/>
  <c r="LI25"/>
  <c r="LJ25" s="1"/>
  <c r="LS25"/>
  <c r="LT25"/>
  <c r="LU25" s="1"/>
  <c r="KL26"/>
  <c r="KM26"/>
  <c r="KN26" s="1"/>
  <c r="KW26"/>
  <c r="KX26"/>
  <c r="KY26" s="1"/>
  <c r="LH26"/>
  <c r="LI26"/>
  <c r="LJ26" s="1"/>
  <c r="LS26"/>
  <c r="LT26"/>
  <c r="LU26" s="1"/>
  <c r="KL27"/>
  <c r="KM27"/>
  <c r="KN27" s="1"/>
  <c r="KW27"/>
  <c r="KX27"/>
  <c r="KY27" s="1"/>
  <c r="LH27"/>
  <c r="LI27"/>
  <c r="LJ27" s="1"/>
  <c r="LS27"/>
  <c r="LT27"/>
  <c r="LU27" s="1"/>
  <c r="KL110"/>
  <c r="KM110"/>
  <c r="KN110" s="1"/>
  <c r="KW110"/>
  <c r="KX110"/>
  <c r="KY110" s="1"/>
  <c r="LH110"/>
  <c r="LI110"/>
  <c r="LJ110" s="1"/>
  <c r="LS110"/>
  <c r="LT110"/>
  <c r="LU110" s="1"/>
  <c r="KL28"/>
  <c r="KM28"/>
  <c r="KN28" s="1"/>
  <c r="KW28"/>
  <c r="KX28"/>
  <c r="KY28" s="1"/>
  <c r="LH28"/>
  <c r="LI28"/>
  <c r="LJ28" s="1"/>
  <c r="LS28"/>
  <c r="LT28"/>
  <c r="LU28" s="1"/>
  <c r="KL29"/>
  <c r="KM29"/>
  <c r="KN29" s="1"/>
  <c r="KW29"/>
  <c r="KX29"/>
  <c r="KY29" s="1"/>
  <c r="LH29"/>
  <c r="LI29"/>
  <c r="LJ29" s="1"/>
  <c r="LS29"/>
  <c r="LT29"/>
  <c r="LU29" s="1"/>
  <c r="KL30"/>
  <c r="KM30"/>
  <c r="KN30" s="1"/>
  <c r="KW30"/>
  <c r="KX30"/>
  <c r="KY30" s="1"/>
  <c r="LH30"/>
  <c r="LI30"/>
  <c r="LJ30" s="1"/>
  <c r="LS30"/>
  <c r="LT30"/>
  <c r="LU30" s="1"/>
  <c r="KL31"/>
  <c r="KM31"/>
  <c r="KN31" s="1"/>
  <c r="KW31"/>
  <c r="KX31"/>
  <c r="KY31" s="1"/>
  <c r="LH31"/>
  <c r="LI31"/>
  <c r="LJ31" s="1"/>
  <c r="LS31"/>
  <c r="LT31"/>
  <c r="LU31" s="1"/>
  <c r="KL32"/>
  <c r="KM32"/>
  <c r="KN32" s="1"/>
  <c r="KW32"/>
  <c r="KX32"/>
  <c r="KY32" s="1"/>
  <c r="LH32"/>
  <c r="LI32"/>
  <c r="LJ32" s="1"/>
  <c r="LS32"/>
  <c r="LT32"/>
  <c r="LU32" s="1"/>
  <c r="KL33"/>
  <c r="KM33"/>
  <c r="KN33" s="1"/>
  <c r="KW33"/>
  <c r="KX33"/>
  <c r="KY33" s="1"/>
  <c r="LH33"/>
  <c r="LI33"/>
  <c r="LJ33" s="1"/>
  <c r="LS33"/>
  <c r="LT33"/>
  <c r="LU33" s="1"/>
  <c r="KL34"/>
  <c r="KM34"/>
  <c r="KN34" s="1"/>
  <c r="KW34"/>
  <c r="KX34"/>
  <c r="KY34" s="1"/>
  <c r="LH34"/>
  <c r="LI34"/>
  <c r="LJ34" s="1"/>
  <c r="LS34"/>
  <c r="LT34"/>
  <c r="LU34" s="1"/>
  <c r="KL111"/>
  <c r="KM111"/>
  <c r="KN111" s="1"/>
  <c r="KW111"/>
  <c r="KX111"/>
  <c r="KY111" s="1"/>
  <c r="LH111"/>
  <c r="LI111"/>
  <c r="LJ111" s="1"/>
  <c r="LS111"/>
  <c r="LT111"/>
  <c r="LU111" s="1"/>
  <c r="KL35"/>
  <c r="KM35"/>
  <c r="KN35" s="1"/>
  <c r="KW35"/>
  <c r="KX35"/>
  <c r="KY35" s="1"/>
  <c r="LH35"/>
  <c r="LI35"/>
  <c r="LJ35" s="1"/>
  <c r="LS35"/>
  <c r="LT35"/>
  <c r="LU35" s="1"/>
  <c r="KL36"/>
  <c r="KM36"/>
  <c r="KN36" s="1"/>
  <c r="KW36"/>
  <c r="KX36"/>
  <c r="KY36" s="1"/>
  <c r="LH36"/>
  <c r="LI36"/>
  <c r="LJ36" s="1"/>
  <c r="LS36"/>
  <c r="LT36"/>
  <c r="LU36" s="1"/>
  <c r="KL37"/>
  <c r="KM37"/>
  <c r="KN37" s="1"/>
  <c r="KW37"/>
  <c r="KX37"/>
  <c r="KY37" s="1"/>
  <c r="LH37"/>
  <c r="LI37"/>
  <c r="LJ37" s="1"/>
  <c r="LS37"/>
  <c r="LT37"/>
  <c r="LU37" s="1"/>
  <c r="KL38"/>
  <c r="KM38"/>
  <c r="KN38" s="1"/>
  <c r="KW38"/>
  <c r="KX38"/>
  <c r="KY38" s="1"/>
  <c r="LH38"/>
  <c r="LI38"/>
  <c r="LJ38" s="1"/>
  <c r="LS38"/>
  <c r="LT38"/>
  <c r="LU38" s="1"/>
  <c r="KL39"/>
  <c r="KM39"/>
  <c r="KN39" s="1"/>
  <c r="KW39"/>
  <c r="KX39"/>
  <c r="KY39" s="1"/>
  <c r="LH39"/>
  <c r="LI39"/>
  <c r="LJ39" s="1"/>
  <c r="LS39"/>
  <c r="LT39"/>
  <c r="LU39" s="1"/>
  <c r="KL40"/>
  <c r="KM40"/>
  <c r="KN40" s="1"/>
  <c r="KW40"/>
  <c r="KX40"/>
  <c r="KY40" s="1"/>
  <c r="LH40"/>
  <c r="LI40"/>
  <c r="LJ40" s="1"/>
  <c r="LS40"/>
  <c r="LT40"/>
  <c r="LU40" s="1"/>
  <c r="KL119"/>
  <c r="KM119"/>
  <c r="KN119" s="1"/>
  <c r="KW119"/>
  <c r="KX119"/>
  <c r="KY119" s="1"/>
  <c r="LH119"/>
  <c r="LI119"/>
  <c r="LJ119" s="1"/>
  <c r="LS119"/>
  <c r="LT119"/>
  <c r="LU119" s="1"/>
  <c r="KL41"/>
  <c r="KM41"/>
  <c r="KN41" s="1"/>
  <c r="KW41"/>
  <c r="KX41"/>
  <c r="KY41" s="1"/>
  <c r="LH41"/>
  <c r="LI41"/>
  <c r="LJ41" s="1"/>
  <c r="LS41"/>
  <c r="LT41"/>
  <c r="LU41" s="1"/>
  <c r="KL42"/>
  <c r="KM42"/>
  <c r="KN42" s="1"/>
  <c r="KW42"/>
  <c r="KX42"/>
  <c r="KY42" s="1"/>
  <c r="LH42"/>
  <c r="LI42"/>
  <c r="LJ42" s="1"/>
  <c r="LS42"/>
  <c r="LT42"/>
  <c r="LU42" s="1"/>
  <c r="KL43"/>
  <c r="KM43"/>
  <c r="KN43" s="1"/>
  <c r="KW43"/>
  <c r="KX43"/>
  <c r="KY43" s="1"/>
  <c r="LH43"/>
  <c r="LI43"/>
  <c r="LJ43" s="1"/>
  <c r="LS43"/>
  <c r="LT43"/>
  <c r="LU43" s="1"/>
  <c r="KL44"/>
  <c r="KM44"/>
  <c r="KN44" s="1"/>
  <c r="KW44"/>
  <c r="KX44"/>
  <c r="KY44" s="1"/>
  <c r="LH44"/>
  <c r="LI44"/>
  <c r="LJ44" s="1"/>
  <c r="LS44"/>
  <c r="LT44"/>
  <c r="LU44" s="1"/>
  <c r="KL118"/>
  <c r="KM118"/>
  <c r="KN118" s="1"/>
  <c r="KW118"/>
  <c r="KX118"/>
  <c r="KY118" s="1"/>
  <c r="LH118"/>
  <c r="LI118"/>
  <c r="LJ118" s="1"/>
  <c r="LS118"/>
  <c r="LT118"/>
  <c r="LU118" s="1"/>
  <c r="KL45"/>
  <c r="KM45"/>
  <c r="KN45" s="1"/>
  <c r="KW45"/>
  <c r="KX45"/>
  <c r="KY45" s="1"/>
  <c r="LH45"/>
  <c r="LI45"/>
  <c r="LJ45" s="1"/>
  <c r="LS45"/>
  <c r="LT45"/>
  <c r="LU45" s="1"/>
  <c r="KL46"/>
  <c r="KM46"/>
  <c r="KN46" s="1"/>
  <c r="KW46"/>
  <c r="KX46"/>
  <c r="KY46" s="1"/>
  <c r="LH46"/>
  <c r="LI46"/>
  <c r="LJ46" s="1"/>
  <c r="LS46"/>
  <c r="LT46"/>
  <c r="LU46" s="1"/>
  <c r="KL47"/>
  <c r="KM47"/>
  <c r="KN47" s="1"/>
  <c r="KW47"/>
  <c r="KX47"/>
  <c r="KY47" s="1"/>
  <c r="LH47"/>
  <c r="LI47"/>
  <c r="LJ47" s="1"/>
  <c r="LS47"/>
  <c r="LT47"/>
  <c r="LU47" s="1"/>
  <c r="KL48"/>
  <c r="KM48"/>
  <c r="KN48" s="1"/>
  <c r="KW48"/>
  <c r="KX48"/>
  <c r="KY48" s="1"/>
  <c r="LH48"/>
  <c r="LI48"/>
  <c r="LJ48" s="1"/>
  <c r="LS48"/>
  <c r="LT48"/>
  <c r="LU48" s="1"/>
  <c r="KL49"/>
  <c r="KM49"/>
  <c r="KN49" s="1"/>
  <c r="KW49"/>
  <c r="KX49"/>
  <c r="KY49" s="1"/>
  <c r="LH49"/>
  <c r="LI49"/>
  <c r="LJ49" s="1"/>
  <c r="LS49"/>
  <c r="LT49"/>
  <c r="LU49" s="1"/>
  <c r="KL50"/>
  <c r="KM50"/>
  <c r="KN50" s="1"/>
  <c r="KW50"/>
  <c r="KX50"/>
  <c r="KY50" s="1"/>
  <c r="LH50"/>
  <c r="LI50"/>
  <c r="LJ50" s="1"/>
  <c r="LS50"/>
  <c r="LT50"/>
  <c r="LU50" s="1"/>
  <c r="KL115"/>
  <c r="KM115"/>
  <c r="KN115" s="1"/>
  <c r="KW115"/>
  <c r="KX115"/>
  <c r="KY115" s="1"/>
  <c r="LH115"/>
  <c r="LI115"/>
  <c r="LJ115" s="1"/>
  <c r="LS115"/>
  <c r="LT115"/>
  <c r="LU115" s="1"/>
  <c r="KL51"/>
  <c r="KM51"/>
  <c r="KN51" s="1"/>
  <c r="KW51"/>
  <c r="KX51"/>
  <c r="KY51" s="1"/>
  <c r="LH51"/>
  <c r="LI51"/>
  <c r="LJ51" s="1"/>
  <c r="LS51"/>
  <c r="LT51"/>
  <c r="LU51" s="1"/>
  <c r="KL114"/>
  <c r="KM114"/>
  <c r="KN114" s="1"/>
  <c r="KW114"/>
  <c r="KX114"/>
  <c r="KY114" s="1"/>
  <c r="LH114"/>
  <c r="LI114"/>
  <c r="LJ114" s="1"/>
  <c r="LS114"/>
  <c r="LT114"/>
  <c r="LU114" s="1"/>
  <c r="KL112"/>
  <c r="KM112"/>
  <c r="KN112" s="1"/>
  <c r="KW112"/>
  <c r="KX112"/>
  <c r="KY112" s="1"/>
  <c r="LH112"/>
  <c r="LI112"/>
  <c r="LJ112" s="1"/>
  <c r="LS112"/>
  <c r="LT112"/>
  <c r="LU112" s="1"/>
  <c r="KL113"/>
  <c r="KM113"/>
  <c r="KN113" s="1"/>
  <c r="KW113"/>
  <c r="KX113"/>
  <c r="KY113" s="1"/>
  <c r="LH113"/>
  <c r="LI113"/>
  <c r="LJ113" s="1"/>
  <c r="LS113"/>
  <c r="LT113"/>
  <c r="LU113" s="1"/>
  <c r="LT122"/>
  <c r="LU122" s="1"/>
  <c r="LS122"/>
  <c r="LI122"/>
  <c r="LJ122" s="1"/>
  <c r="LH122"/>
  <c r="KX122"/>
  <c r="KY122" s="1"/>
  <c r="KW122"/>
  <c r="KM122"/>
  <c r="KN122" s="1"/>
  <c r="KL122"/>
  <c r="JG49" i="41"/>
  <c r="JH49" s="1"/>
  <c r="JF49"/>
  <c r="IV49"/>
  <c r="IW49" s="1"/>
  <c r="IU49"/>
  <c r="IK49"/>
  <c r="IL49" s="1"/>
  <c r="IJ49"/>
  <c r="HR49"/>
  <c r="HS49" s="1"/>
  <c r="HQ49"/>
  <c r="HY49" s="1"/>
  <c r="HG49"/>
  <c r="GS49"/>
  <c r="GN49"/>
  <c r="GG49"/>
  <c r="GI49" s="1"/>
  <c r="GJ49" s="1"/>
  <c r="GK49" s="1"/>
  <c r="FV49"/>
  <c r="FX49" s="1"/>
  <c r="FY49" s="1"/>
  <c r="FZ49" s="1"/>
  <c r="FK49"/>
  <c r="FM49" s="1"/>
  <c r="FN49" s="1"/>
  <c r="FO49" s="1"/>
  <c r="FJ49"/>
  <c r="EZ49"/>
  <c r="FB49" s="1"/>
  <c r="FC49" s="1"/>
  <c r="FD49" s="1"/>
  <c r="EY49"/>
  <c r="EO49"/>
  <c r="EQ49" s="1"/>
  <c r="ER49" s="1"/>
  <c r="ES49" s="1"/>
  <c r="EN49"/>
  <c r="ED49"/>
  <c r="EF49" s="1"/>
  <c r="EG49" s="1"/>
  <c r="EH49" s="1"/>
  <c r="EC49"/>
  <c r="DL49"/>
  <c r="DN49" s="1"/>
  <c r="DO49" s="1"/>
  <c r="DP49" s="1"/>
  <c r="DK49"/>
  <c r="DA49"/>
  <c r="DC49" s="1"/>
  <c r="DD49" s="1"/>
  <c r="DE49" s="1"/>
  <c r="CZ49"/>
  <c r="CV49"/>
  <c r="CU49"/>
  <c r="CS49"/>
  <c r="CQ49"/>
  <c r="CK49"/>
  <c r="CD49"/>
  <c r="CF49" s="1"/>
  <c r="CG49" s="1"/>
  <c r="CH49" s="1"/>
  <c r="BS49"/>
  <c r="BU49" s="1"/>
  <c r="BV49" s="1"/>
  <c r="BW49" s="1"/>
  <c r="BR49"/>
  <c r="BH49"/>
  <c r="BJ49" s="1"/>
  <c r="BK49" s="1"/>
  <c r="BL49" s="1"/>
  <c r="BG49"/>
  <c r="AW49"/>
  <c r="AY49" s="1"/>
  <c r="AZ49" s="1"/>
  <c r="BA49" s="1"/>
  <c r="AV49"/>
  <c r="AL49"/>
  <c r="AN49" s="1"/>
  <c r="AO49" s="1"/>
  <c r="AK49"/>
  <c r="AA49"/>
  <c r="AC49" s="1"/>
  <c r="AD49" s="1"/>
  <c r="AE49" s="1"/>
  <c r="Z49"/>
  <c r="S49"/>
  <c r="T49" s="1"/>
  <c r="U49" s="1"/>
  <c r="M49"/>
  <c r="N49" s="1"/>
  <c r="O49" s="1"/>
  <c r="JG48"/>
  <c r="JI48" s="1"/>
  <c r="JJ48" s="1"/>
  <c r="JK48" s="1"/>
  <c r="JF48"/>
  <c r="IV48"/>
  <c r="IX48" s="1"/>
  <c r="IY48" s="1"/>
  <c r="IZ48" s="1"/>
  <c r="IU48"/>
  <c r="IK48"/>
  <c r="IM48" s="1"/>
  <c r="IN48" s="1"/>
  <c r="IO48" s="1"/>
  <c r="IJ48"/>
  <c r="HR48"/>
  <c r="HT48" s="1"/>
  <c r="HU48" s="1"/>
  <c r="HV48" s="1"/>
  <c r="HQ48"/>
  <c r="HY48" s="1"/>
  <c r="HG48"/>
  <c r="GS48"/>
  <c r="GN48"/>
  <c r="GG48"/>
  <c r="GI48" s="1"/>
  <c r="GJ48" s="1"/>
  <c r="GK48" s="1"/>
  <c r="FV48"/>
  <c r="FX48" s="1"/>
  <c r="FY48" s="1"/>
  <c r="FZ48" s="1"/>
  <c r="FK48"/>
  <c r="FM48" s="1"/>
  <c r="FN48" s="1"/>
  <c r="FO48" s="1"/>
  <c r="FJ48"/>
  <c r="EZ48"/>
  <c r="FB48" s="1"/>
  <c r="FC48" s="1"/>
  <c r="FD48" s="1"/>
  <c r="EY48"/>
  <c r="EO48"/>
  <c r="EQ48" s="1"/>
  <c r="ER48" s="1"/>
  <c r="ES48" s="1"/>
  <c r="EN48"/>
  <c r="ED48"/>
  <c r="EF48" s="1"/>
  <c r="EG48" s="1"/>
  <c r="EH48" s="1"/>
  <c r="EC48"/>
  <c r="DL48"/>
  <c r="DN48" s="1"/>
  <c r="DO48" s="1"/>
  <c r="DP48" s="1"/>
  <c r="DK48"/>
  <c r="DA48"/>
  <c r="DC48" s="1"/>
  <c r="DD48" s="1"/>
  <c r="DE48" s="1"/>
  <c r="CZ48"/>
  <c r="CV48"/>
  <c r="CU48"/>
  <c r="CS48"/>
  <c r="CQ48"/>
  <c r="CK48"/>
  <c r="CD48"/>
  <c r="BS48"/>
  <c r="BU48" s="1"/>
  <c r="BV48" s="1"/>
  <c r="BW48" s="1"/>
  <c r="BR48"/>
  <c r="BH48"/>
  <c r="BJ48" s="1"/>
  <c r="BK48" s="1"/>
  <c r="BL48" s="1"/>
  <c r="BG48"/>
  <c r="AW48"/>
  <c r="AY48" s="1"/>
  <c r="AZ48" s="1"/>
  <c r="BA48" s="1"/>
  <c r="AV48"/>
  <c r="AL48"/>
  <c r="AN48" s="1"/>
  <c r="AO48" s="1"/>
  <c r="AK48"/>
  <c r="AA48"/>
  <c r="AC48" s="1"/>
  <c r="AD48" s="1"/>
  <c r="AE48" s="1"/>
  <c r="Z48"/>
  <c r="S48"/>
  <c r="T48" s="1"/>
  <c r="U48" s="1"/>
  <c r="M48"/>
  <c r="N48" s="1"/>
  <c r="O48" s="1"/>
  <c r="JG47"/>
  <c r="JI47" s="1"/>
  <c r="JJ47" s="1"/>
  <c r="JK47" s="1"/>
  <c r="JF47"/>
  <c r="IV47"/>
  <c r="IX47" s="1"/>
  <c r="IY47" s="1"/>
  <c r="IZ47" s="1"/>
  <c r="IU47"/>
  <c r="IK47"/>
  <c r="IM47" s="1"/>
  <c r="IN47" s="1"/>
  <c r="IO47" s="1"/>
  <c r="IJ47"/>
  <c r="HR47"/>
  <c r="HT47" s="1"/>
  <c r="HU47" s="1"/>
  <c r="HV47" s="1"/>
  <c r="HQ47"/>
  <c r="HY47" s="1"/>
  <c r="HG47"/>
  <c r="GS47"/>
  <c r="GN47"/>
  <c r="GG47"/>
  <c r="GI47" s="1"/>
  <c r="GJ47" s="1"/>
  <c r="GK47" s="1"/>
  <c r="FV47"/>
  <c r="FX47" s="1"/>
  <c r="FY47" s="1"/>
  <c r="FZ47" s="1"/>
  <c r="FK47"/>
  <c r="FM47" s="1"/>
  <c r="FN47" s="1"/>
  <c r="FO47" s="1"/>
  <c r="FJ47"/>
  <c r="EZ47"/>
  <c r="FB47" s="1"/>
  <c r="FC47" s="1"/>
  <c r="FD47" s="1"/>
  <c r="EY47"/>
  <c r="EO47"/>
  <c r="EQ47" s="1"/>
  <c r="ER47" s="1"/>
  <c r="ES47" s="1"/>
  <c r="EN47"/>
  <c r="ED47"/>
  <c r="EE47" s="1"/>
  <c r="EC47"/>
  <c r="DL47"/>
  <c r="DN47" s="1"/>
  <c r="DO47" s="1"/>
  <c r="DP47" s="1"/>
  <c r="DK47"/>
  <c r="DA47"/>
  <c r="DC47" s="1"/>
  <c r="DD47" s="1"/>
  <c r="DE47" s="1"/>
  <c r="CZ47"/>
  <c r="CV47"/>
  <c r="CU47"/>
  <c r="CS47"/>
  <c r="CQ47"/>
  <c r="CK47"/>
  <c r="CD47"/>
  <c r="CF47" s="1"/>
  <c r="CG47" s="1"/>
  <c r="CH47" s="1"/>
  <c r="BS47"/>
  <c r="BT47" s="1"/>
  <c r="BR47"/>
  <c r="BH47"/>
  <c r="BI47" s="1"/>
  <c r="BG47"/>
  <c r="AW47"/>
  <c r="AX47" s="1"/>
  <c r="AV47"/>
  <c r="AL47"/>
  <c r="AN47" s="1"/>
  <c r="AO47" s="1"/>
  <c r="AK47"/>
  <c r="AA47"/>
  <c r="AB47" s="1"/>
  <c r="Z47"/>
  <c r="S47"/>
  <c r="T47" s="1"/>
  <c r="U47" s="1"/>
  <c r="M47"/>
  <c r="N47" s="1"/>
  <c r="O47" s="1"/>
  <c r="JG46"/>
  <c r="JH46" s="1"/>
  <c r="JF46"/>
  <c r="IV46"/>
  <c r="IW46" s="1"/>
  <c r="IU46"/>
  <c r="IK46"/>
  <c r="IL46" s="1"/>
  <c r="IJ46"/>
  <c r="HR46"/>
  <c r="HS46" s="1"/>
  <c r="HQ46"/>
  <c r="HY46" s="1"/>
  <c r="HG46"/>
  <c r="GS46"/>
  <c r="GN46"/>
  <c r="GG46"/>
  <c r="GI46" s="1"/>
  <c r="GJ46" s="1"/>
  <c r="GK46" s="1"/>
  <c r="FV46"/>
  <c r="FW46" s="1"/>
  <c r="FK46"/>
  <c r="FM46" s="1"/>
  <c r="FN46" s="1"/>
  <c r="FO46" s="1"/>
  <c r="FJ46"/>
  <c r="EZ46"/>
  <c r="FB46" s="1"/>
  <c r="FC46" s="1"/>
  <c r="FD46" s="1"/>
  <c r="EY46"/>
  <c r="EO46"/>
  <c r="EQ46" s="1"/>
  <c r="ER46" s="1"/>
  <c r="ES46" s="1"/>
  <c r="EN46"/>
  <c r="ED46"/>
  <c r="EF46" s="1"/>
  <c r="EG46" s="1"/>
  <c r="EH46" s="1"/>
  <c r="EC46"/>
  <c r="DL46"/>
  <c r="DM46" s="1"/>
  <c r="DK46"/>
  <c r="DA46"/>
  <c r="DC46" s="1"/>
  <c r="DD46" s="1"/>
  <c r="DE46" s="1"/>
  <c r="CZ46"/>
  <c r="CV46"/>
  <c r="CU46"/>
  <c r="CS46"/>
  <c r="CQ46"/>
  <c r="CK46"/>
  <c r="CD46"/>
  <c r="CE46" s="1"/>
  <c r="BS46"/>
  <c r="BU46" s="1"/>
  <c r="BV46" s="1"/>
  <c r="BW46" s="1"/>
  <c r="BR46"/>
  <c r="BH46"/>
  <c r="BJ46" s="1"/>
  <c r="BK46" s="1"/>
  <c r="BL46" s="1"/>
  <c r="BG46"/>
  <c r="AW46"/>
  <c r="AY46" s="1"/>
  <c r="AZ46" s="1"/>
  <c r="BA46" s="1"/>
  <c r="AV46"/>
  <c r="AL46"/>
  <c r="AN46" s="1"/>
  <c r="AO46" s="1"/>
  <c r="AK46"/>
  <c r="AA46"/>
  <c r="AC46" s="1"/>
  <c r="AD46" s="1"/>
  <c r="AE46" s="1"/>
  <c r="Z46"/>
  <c r="S46"/>
  <c r="T46" s="1"/>
  <c r="U46" s="1"/>
  <c r="M46"/>
  <c r="N46" s="1"/>
  <c r="O46" s="1"/>
  <c r="JG45"/>
  <c r="JI45" s="1"/>
  <c r="JJ45" s="1"/>
  <c r="JK45" s="1"/>
  <c r="JF45"/>
  <c r="IV45"/>
  <c r="IX45" s="1"/>
  <c r="IY45" s="1"/>
  <c r="IZ45" s="1"/>
  <c r="IU45"/>
  <c r="IK45"/>
  <c r="IM45" s="1"/>
  <c r="IN45" s="1"/>
  <c r="IO45" s="1"/>
  <c r="IJ45"/>
  <c r="HR45"/>
  <c r="HT45" s="1"/>
  <c r="HU45" s="1"/>
  <c r="HV45" s="1"/>
  <c r="HQ45"/>
  <c r="HY45" s="1"/>
  <c r="HG45"/>
  <c r="HH45" s="1"/>
  <c r="GS45"/>
  <c r="GN45"/>
  <c r="GG45"/>
  <c r="GI45" s="1"/>
  <c r="GJ45" s="1"/>
  <c r="GK45" s="1"/>
  <c r="FV45"/>
  <c r="FW45" s="1"/>
  <c r="FK45"/>
  <c r="FM45" s="1"/>
  <c r="FN45" s="1"/>
  <c r="FO45" s="1"/>
  <c r="FJ45"/>
  <c r="EZ45"/>
  <c r="FB45" s="1"/>
  <c r="FC45" s="1"/>
  <c r="FD45" s="1"/>
  <c r="EY45"/>
  <c r="EO45"/>
  <c r="EQ45" s="1"/>
  <c r="ER45" s="1"/>
  <c r="ES45" s="1"/>
  <c r="EN45"/>
  <c r="ED45"/>
  <c r="EF45" s="1"/>
  <c r="EG45" s="1"/>
  <c r="EH45" s="1"/>
  <c r="EC45"/>
  <c r="DL45"/>
  <c r="DM45" s="1"/>
  <c r="DK45"/>
  <c r="DA45"/>
  <c r="DS45" s="1"/>
  <c r="CZ45"/>
  <c r="CV45"/>
  <c r="CU45"/>
  <c r="CS45"/>
  <c r="CQ45"/>
  <c r="CK45"/>
  <c r="CD45"/>
  <c r="CE45" s="1"/>
  <c r="BS45"/>
  <c r="BU45" s="1"/>
  <c r="BV45" s="1"/>
  <c r="BW45" s="1"/>
  <c r="BR45"/>
  <c r="BH45"/>
  <c r="BJ45" s="1"/>
  <c r="BK45" s="1"/>
  <c r="BL45" s="1"/>
  <c r="BG45"/>
  <c r="AW45"/>
  <c r="AY45" s="1"/>
  <c r="AZ45" s="1"/>
  <c r="BA45" s="1"/>
  <c r="AV45"/>
  <c r="AL45"/>
  <c r="AN45" s="1"/>
  <c r="AO45" s="1"/>
  <c r="AK45"/>
  <c r="AA45"/>
  <c r="AC45" s="1"/>
  <c r="AD45" s="1"/>
  <c r="AE45" s="1"/>
  <c r="Z45"/>
  <c r="S45"/>
  <c r="T45" s="1"/>
  <c r="U45" s="1"/>
  <c r="M45"/>
  <c r="N45" s="1"/>
  <c r="O45" s="1"/>
  <c r="JG44"/>
  <c r="JI44" s="1"/>
  <c r="JJ44" s="1"/>
  <c r="JK44" s="1"/>
  <c r="JF44"/>
  <c r="IV44"/>
  <c r="IX44" s="1"/>
  <c r="IY44" s="1"/>
  <c r="IZ44" s="1"/>
  <c r="IU44"/>
  <c r="IK44"/>
  <c r="IM44" s="1"/>
  <c r="IN44" s="1"/>
  <c r="IO44" s="1"/>
  <c r="IJ44"/>
  <c r="HR44"/>
  <c r="HT44" s="1"/>
  <c r="HU44" s="1"/>
  <c r="HV44" s="1"/>
  <c r="HQ44"/>
  <c r="HY44" s="1"/>
  <c r="HG44"/>
  <c r="GS44"/>
  <c r="GN44"/>
  <c r="GG44"/>
  <c r="GH44" s="1"/>
  <c r="FV44"/>
  <c r="FX44" s="1"/>
  <c r="FY44" s="1"/>
  <c r="FZ44" s="1"/>
  <c r="FK44"/>
  <c r="FL44" s="1"/>
  <c r="FJ44"/>
  <c r="EZ44"/>
  <c r="FA44" s="1"/>
  <c r="EY44"/>
  <c r="EO44"/>
  <c r="EP44" s="1"/>
  <c r="EN44"/>
  <c r="ED44"/>
  <c r="EE44" s="1"/>
  <c r="EC44"/>
  <c r="DL44"/>
  <c r="DN44" s="1"/>
  <c r="DO44" s="1"/>
  <c r="DP44" s="1"/>
  <c r="DK44"/>
  <c r="DA44"/>
  <c r="DC44" s="1"/>
  <c r="DD44" s="1"/>
  <c r="DE44" s="1"/>
  <c r="CZ44"/>
  <c r="CV44"/>
  <c r="CU44"/>
  <c r="CS44"/>
  <c r="CQ44"/>
  <c r="CK44"/>
  <c r="CD44"/>
  <c r="CF44" s="1"/>
  <c r="CG44" s="1"/>
  <c r="CH44" s="1"/>
  <c r="BS44"/>
  <c r="BT44" s="1"/>
  <c r="BR44"/>
  <c r="BH44"/>
  <c r="BG44"/>
  <c r="AW44"/>
  <c r="AX44" s="1"/>
  <c r="AV44"/>
  <c r="AL44"/>
  <c r="AN44" s="1"/>
  <c r="AO44" s="1"/>
  <c r="AP44" s="1"/>
  <c r="AK44"/>
  <c r="AA44"/>
  <c r="AB44" s="1"/>
  <c r="Z44"/>
  <c r="S44"/>
  <c r="T44" s="1"/>
  <c r="U44" s="1"/>
  <c r="M44"/>
  <c r="N44" s="1"/>
  <c r="O44" s="1"/>
  <c r="JG43"/>
  <c r="JH43" s="1"/>
  <c r="JF43"/>
  <c r="IV43"/>
  <c r="IW43" s="1"/>
  <c r="IU43"/>
  <c r="IK43"/>
  <c r="IL43" s="1"/>
  <c r="IJ43"/>
  <c r="HR43"/>
  <c r="HS43" s="1"/>
  <c r="HQ43"/>
  <c r="HY43" s="1"/>
  <c r="HG43"/>
  <c r="GS43"/>
  <c r="GN43"/>
  <c r="GG43"/>
  <c r="GI43" s="1"/>
  <c r="GJ43" s="1"/>
  <c r="GK43" s="1"/>
  <c r="FV43"/>
  <c r="FW43" s="1"/>
  <c r="FK43"/>
  <c r="FM43" s="1"/>
  <c r="FN43" s="1"/>
  <c r="FO43" s="1"/>
  <c r="FJ43"/>
  <c r="EZ43"/>
  <c r="FB43" s="1"/>
  <c r="FC43" s="1"/>
  <c r="FD43" s="1"/>
  <c r="EY43"/>
  <c r="EO43"/>
  <c r="EQ43" s="1"/>
  <c r="ER43" s="1"/>
  <c r="ES43" s="1"/>
  <c r="EN43"/>
  <c r="ED43"/>
  <c r="EF43" s="1"/>
  <c r="EG43" s="1"/>
  <c r="EH43" s="1"/>
  <c r="EC43"/>
  <c r="DL43"/>
  <c r="DM43" s="1"/>
  <c r="DK43"/>
  <c r="DA43"/>
  <c r="DC43" s="1"/>
  <c r="DD43" s="1"/>
  <c r="DE43" s="1"/>
  <c r="CZ43"/>
  <c r="CV43"/>
  <c r="CU43"/>
  <c r="CS43"/>
  <c r="CQ43"/>
  <c r="CK43"/>
  <c r="CD43"/>
  <c r="CE43" s="1"/>
  <c r="BS43"/>
  <c r="BU43" s="1"/>
  <c r="BV43" s="1"/>
  <c r="BW43" s="1"/>
  <c r="BR43"/>
  <c r="BH43"/>
  <c r="BJ43" s="1"/>
  <c r="BK43" s="1"/>
  <c r="BL43" s="1"/>
  <c r="BG43"/>
  <c r="AW43"/>
  <c r="AY43" s="1"/>
  <c r="AZ43" s="1"/>
  <c r="BA43" s="1"/>
  <c r="AV43"/>
  <c r="AL43"/>
  <c r="AN43" s="1"/>
  <c r="AO43" s="1"/>
  <c r="AK43"/>
  <c r="AA43"/>
  <c r="AC43" s="1"/>
  <c r="AD43" s="1"/>
  <c r="AE43" s="1"/>
  <c r="Z43"/>
  <c r="S43"/>
  <c r="T43" s="1"/>
  <c r="U43" s="1"/>
  <c r="M43"/>
  <c r="N43" s="1"/>
  <c r="O43" s="1"/>
  <c r="JG42"/>
  <c r="JH42" s="1"/>
  <c r="JF42"/>
  <c r="IV42"/>
  <c r="IX42" s="1"/>
  <c r="IY42" s="1"/>
  <c r="IZ42" s="1"/>
  <c r="IU42"/>
  <c r="IK42"/>
  <c r="IM42" s="1"/>
  <c r="IN42" s="1"/>
  <c r="IO42" s="1"/>
  <c r="IJ42"/>
  <c r="HR42"/>
  <c r="HT42" s="1"/>
  <c r="HU42" s="1"/>
  <c r="HV42" s="1"/>
  <c r="HQ42"/>
  <c r="HY42" s="1"/>
  <c r="HG42"/>
  <c r="GS42"/>
  <c r="GN42"/>
  <c r="GG42"/>
  <c r="GI42" s="1"/>
  <c r="GJ42" s="1"/>
  <c r="GK42" s="1"/>
  <c r="FV42"/>
  <c r="FX42" s="1"/>
  <c r="FY42" s="1"/>
  <c r="FZ42" s="1"/>
  <c r="FK42"/>
  <c r="FM42" s="1"/>
  <c r="FN42" s="1"/>
  <c r="FO42" s="1"/>
  <c r="FJ42"/>
  <c r="EZ42"/>
  <c r="FB42" s="1"/>
  <c r="FC42" s="1"/>
  <c r="FD42" s="1"/>
  <c r="EY42"/>
  <c r="EO42"/>
  <c r="EQ42" s="1"/>
  <c r="ER42" s="1"/>
  <c r="ES42" s="1"/>
  <c r="EN42"/>
  <c r="ED42"/>
  <c r="EF42" s="1"/>
  <c r="EG42" s="1"/>
  <c r="EH42" s="1"/>
  <c r="EC42"/>
  <c r="DL42"/>
  <c r="DN42" s="1"/>
  <c r="DO42" s="1"/>
  <c r="DP42" s="1"/>
  <c r="DK42"/>
  <c r="DA42"/>
  <c r="DC42" s="1"/>
  <c r="DD42" s="1"/>
  <c r="DE42" s="1"/>
  <c r="CZ42"/>
  <c r="CV42"/>
  <c r="CU42"/>
  <c r="CS42"/>
  <c r="CQ42"/>
  <c r="CK42"/>
  <c r="CD42"/>
  <c r="CF42" s="1"/>
  <c r="CG42" s="1"/>
  <c r="CH42" s="1"/>
  <c r="BS42"/>
  <c r="BU42" s="1"/>
  <c r="BV42" s="1"/>
  <c r="BW42" s="1"/>
  <c r="BR42"/>
  <c r="BH42"/>
  <c r="BJ42" s="1"/>
  <c r="BK42" s="1"/>
  <c r="BL42" s="1"/>
  <c r="BG42"/>
  <c r="AW42"/>
  <c r="AY42" s="1"/>
  <c r="AZ42" s="1"/>
  <c r="BA42" s="1"/>
  <c r="AV42"/>
  <c r="AL42"/>
  <c r="AN42" s="1"/>
  <c r="AO42" s="1"/>
  <c r="AK42"/>
  <c r="AA42"/>
  <c r="AC42" s="1"/>
  <c r="AD42" s="1"/>
  <c r="AE42" s="1"/>
  <c r="Z42"/>
  <c r="S42"/>
  <c r="T42" s="1"/>
  <c r="U42" s="1"/>
  <c r="M42"/>
  <c r="N42" s="1"/>
  <c r="O42" s="1"/>
  <c r="JG41"/>
  <c r="JI41" s="1"/>
  <c r="JJ41" s="1"/>
  <c r="JK41" s="1"/>
  <c r="JF41"/>
  <c r="IV41"/>
  <c r="IX41" s="1"/>
  <c r="IY41" s="1"/>
  <c r="IZ41" s="1"/>
  <c r="IU41"/>
  <c r="IK41"/>
  <c r="IM41" s="1"/>
  <c r="IN41" s="1"/>
  <c r="IO41" s="1"/>
  <c r="IJ41"/>
  <c r="HR41"/>
  <c r="HT41" s="1"/>
  <c r="HU41" s="1"/>
  <c r="HV41" s="1"/>
  <c r="HQ41"/>
  <c r="HY41" s="1"/>
  <c r="HG41"/>
  <c r="JG38"/>
  <c r="JI38" s="1"/>
  <c r="JJ38" s="1"/>
  <c r="JK38" s="1"/>
  <c r="JF38"/>
  <c r="IV38"/>
  <c r="IX38" s="1"/>
  <c r="IY38" s="1"/>
  <c r="IZ38" s="1"/>
  <c r="IU38"/>
  <c r="IK38"/>
  <c r="IM38" s="1"/>
  <c r="IN38" s="1"/>
  <c r="IO38" s="1"/>
  <c r="IJ38"/>
  <c r="HR38"/>
  <c r="HT38" s="1"/>
  <c r="HU38" s="1"/>
  <c r="HV38" s="1"/>
  <c r="HQ38"/>
  <c r="HY38" s="1"/>
  <c r="HG38"/>
  <c r="GS38"/>
  <c r="GN38"/>
  <c r="GG38"/>
  <c r="GI38" s="1"/>
  <c r="GJ38" s="1"/>
  <c r="GK38" s="1"/>
  <c r="FV38"/>
  <c r="FX38" s="1"/>
  <c r="FY38" s="1"/>
  <c r="FZ38" s="1"/>
  <c r="FK38"/>
  <c r="FM38" s="1"/>
  <c r="FN38" s="1"/>
  <c r="FO38" s="1"/>
  <c r="FJ38"/>
  <c r="EZ38"/>
  <c r="FB38" s="1"/>
  <c r="FC38" s="1"/>
  <c r="FD38" s="1"/>
  <c r="EY38"/>
  <c r="EO38"/>
  <c r="EQ38" s="1"/>
  <c r="ER38" s="1"/>
  <c r="ES38" s="1"/>
  <c r="EN38"/>
  <c r="ED38"/>
  <c r="EF38" s="1"/>
  <c r="EG38" s="1"/>
  <c r="EH38" s="1"/>
  <c r="EC38"/>
  <c r="DL38"/>
  <c r="DN38" s="1"/>
  <c r="DO38" s="1"/>
  <c r="DP38" s="1"/>
  <c r="DK38"/>
  <c r="DA38"/>
  <c r="DC38" s="1"/>
  <c r="DD38" s="1"/>
  <c r="DE38" s="1"/>
  <c r="CZ38"/>
  <c r="CQ38"/>
  <c r="GW38" s="1"/>
  <c r="LW38" s="1"/>
  <c r="CK38"/>
  <c r="CD38"/>
  <c r="CF38" s="1"/>
  <c r="CG38" s="1"/>
  <c r="CH38" s="1"/>
  <c r="CC38"/>
  <c r="BS38"/>
  <c r="BU38" s="1"/>
  <c r="BV38" s="1"/>
  <c r="BW38" s="1"/>
  <c r="BH38"/>
  <c r="BJ38" s="1"/>
  <c r="BK38" s="1"/>
  <c r="BL38" s="1"/>
  <c r="BG38"/>
  <c r="AW38"/>
  <c r="AY38" s="1"/>
  <c r="AZ38" s="1"/>
  <c r="BA38" s="1"/>
  <c r="AV38"/>
  <c r="AL38"/>
  <c r="AN38" s="1"/>
  <c r="AO38" s="1"/>
  <c r="AP38" s="1"/>
  <c r="AK38"/>
  <c r="AA38"/>
  <c r="AC38" s="1"/>
  <c r="AD38" s="1"/>
  <c r="Z38"/>
  <c r="S38"/>
  <c r="T38" s="1"/>
  <c r="U38" s="1"/>
  <c r="R38"/>
  <c r="M38"/>
  <c r="N38" s="1"/>
  <c r="O38" s="1"/>
  <c r="L38"/>
  <c r="JG32"/>
  <c r="JH32" s="1"/>
  <c r="JF32"/>
  <c r="IV32"/>
  <c r="IW32" s="1"/>
  <c r="IU32"/>
  <c r="IK32"/>
  <c r="IL32" s="1"/>
  <c r="IJ32"/>
  <c r="HR32"/>
  <c r="HS32" s="1"/>
  <c r="HQ32"/>
  <c r="HY32" s="1"/>
  <c r="HG32"/>
  <c r="GS32"/>
  <c r="GN32"/>
  <c r="GG32"/>
  <c r="GI32" s="1"/>
  <c r="GJ32" s="1"/>
  <c r="FV32"/>
  <c r="FW32" s="1"/>
  <c r="FK32"/>
  <c r="FM32" s="1"/>
  <c r="FN32" s="1"/>
  <c r="FJ32"/>
  <c r="EZ32"/>
  <c r="FB32" s="1"/>
  <c r="FC32" s="1"/>
  <c r="EY32"/>
  <c r="EO32"/>
  <c r="EQ32" s="1"/>
  <c r="ER32" s="1"/>
  <c r="EN32"/>
  <c r="ED32"/>
  <c r="EF32" s="1"/>
  <c r="EG32" s="1"/>
  <c r="EC32"/>
  <c r="DL32"/>
  <c r="DM32" s="1"/>
  <c r="DK32"/>
  <c r="DA32"/>
  <c r="CZ32"/>
  <c r="CQ32"/>
  <c r="GW32" s="1"/>
  <c r="LW32" s="1"/>
  <c r="CK32"/>
  <c r="CD32"/>
  <c r="CE32" s="1"/>
  <c r="CC32"/>
  <c r="BS32"/>
  <c r="BT32" s="1"/>
  <c r="BH32"/>
  <c r="BJ32" s="1"/>
  <c r="BK32" s="1"/>
  <c r="BG32"/>
  <c r="AW32"/>
  <c r="AY32" s="1"/>
  <c r="AZ32" s="1"/>
  <c r="AV32"/>
  <c r="AL32"/>
  <c r="AN32" s="1"/>
  <c r="AO32" s="1"/>
  <c r="AK32"/>
  <c r="AA32"/>
  <c r="AC32" s="1"/>
  <c r="AD32" s="1"/>
  <c r="Z32"/>
  <c r="S32"/>
  <c r="T32" s="1"/>
  <c r="R32"/>
  <c r="M32"/>
  <c r="N32" s="1"/>
  <c r="L32"/>
  <c r="JG31"/>
  <c r="JI31" s="1"/>
  <c r="JJ31" s="1"/>
  <c r="JF31"/>
  <c r="IV31"/>
  <c r="IX31" s="1"/>
  <c r="IY31" s="1"/>
  <c r="IU31"/>
  <c r="IK31"/>
  <c r="IM31" s="1"/>
  <c r="IN31" s="1"/>
  <c r="IJ31"/>
  <c r="HR31"/>
  <c r="HT31" s="1"/>
  <c r="HU31" s="1"/>
  <c r="HQ31"/>
  <c r="HY31" s="1"/>
  <c r="HG31"/>
  <c r="HH31" s="1"/>
  <c r="GS31"/>
  <c r="GN31"/>
  <c r="GG31"/>
  <c r="GH31" s="1"/>
  <c r="FV31"/>
  <c r="FX31" s="1"/>
  <c r="FY31" s="1"/>
  <c r="FK31"/>
  <c r="FL31" s="1"/>
  <c r="FJ31"/>
  <c r="EZ31"/>
  <c r="FA31" s="1"/>
  <c r="EY31"/>
  <c r="EO31"/>
  <c r="EP31" s="1"/>
  <c r="EN31"/>
  <c r="ED31"/>
  <c r="EE31" s="1"/>
  <c r="EC31"/>
  <c r="DL31"/>
  <c r="DN31" s="1"/>
  <c r="DO31" s="1"/>
  <c r="DK31"/>
  <c r="DA31"/>
  <c r="DC31" s="1"/>
  <c r="DD31" s="1"/>
  <c r="CZ31"/>
  <c r="CQ31"/>
  <c r="CK31"/>
  <c r="CD31"/>
  <c r="CF31" s="1"/>
  <c r="CG31" s="1"/>
  <c r="CC31"/>
  <c r="BS31"/>
  <c r="BU31" s="1"/>
  <c r="BV31" s="1"/>
  <c r="BH31"/>
  <c r="BI31" s="1"/>
  <c r="BG31"/>
  <c r="AW31"/>
  <c r="AX31" s="1"/>
  <c r="AV31"/>
  <c r="AL31"/>
  <c r="AM31" s="1"/>
  <c r="AK31"/>
  <c r="AA31"/>
  <c r="AC31" s="1"/>
  <c r="AD31" s="1"/>
  <c r="Z31"/>
  <c r="S31"/>
  <c r="T31" s="1"/>
  <c r="R31"/>
  <c r="M31"/>
  <c r="N31" s="1"/>
  <c r="L31"/>
  <c r="KC92"/>
  <c r="KE92" s="1"/>
  <c r="KB92"/>
  <c r="JR92"/>
  <c r="JT92" s="1"/>
  <c r="JQ92"/>
  <c r="JG92"/>
  <c r="JI92" s="1"/>
  <c r="IV92"/>
  <c r="IX92" s="1"/>
  <c r="IK92"/>
  <c r="IM92" s="1"/>
  <c r="HY92"/>
  <c r="HR92"/>
  <c r="HI92"/>
  <c r="HH92"/>
  <c r="GS92"/>
  <c r="GN92"/>
  <c r="GG92"/>
  <c r="GI92" s="1"/>
  <c r="GJ92" s="1"/>
  <c r="FV92"/>
  <c r="FX92" s="1"/>
  <c r="FY92" s="1"/>
  <c r="FK92"/>
  <c r="FM92" s="1"/>
  <c r="FN92" s="1"/>
  <c r="FJ92"/>
  <c r="EZ92"/>
  <c r="FB92" s="1"/>
  <c r="FC92" s="1"/>
  <c r="EY92"/>
  <c r="EO92"/>
  <c r="EQ92" s="1"/>
  <c r="ER92" s="1"/>
  <c r="EN92"/>
  <c r="ED92"/>
  <c r="EF92" s="1"/>
  <c r="EG92" s="1"/>
  <c r="EC92"/>
  <c r="DL92"/>
  <c r="DN92" s="1"/>
  <c r="DO92" s="1"/>
  <c r="DK92"/>
  <c r="DA92"/>
  <c r="DC92" s="1"/>
  <c r="DD92" s="1"/>
  <c r="CZ92"/>
  <c r="CQ92"/>
  <c r="CK92"/>
  <c r="CD92"/>
  <c r="BS92"/>
  <c r="BU92" s="1"/>
  <c r="BV92" s="1"/>
  <c r="BR92"/>
  <c r="BH92"/>
  <c r="BJ92" s="1"/>
  <c r="BK92" s="1"/>
  <c r="BG92"/>
  <c r="AW92"/>
  <c r="AY92" s="1"/>
  <c r="AZ92" s="1"/>
  <c r="AV92"/>
  <c r="AL92"/>
  <c r="AN92" s="1"/>
  <c r="AO92" s="1"/>
  <c r="AK92"/>
  <c r="AA92"/>
  <c r="AC92" s="1"/>
  <c r="AD92" s="1"/>
  <c r="Z92"/>
  <c r="S92"/>
  <c r="T92" s="1"/>
  <c r="R92"/>
  <c r="M92"/>
  <c r="N92" s="1"/>
  <c r="L92"/>
  <c r="KC30"/>
  <c r="KE30" s="1"/>
  <c r="KB30"/>
  <c r="JR30"/>
  <c r="JT30" s="1"/>
  <c r="JQ30"/>
  <c r="JG30"/>
  <c r="JI30" s="1"/>
  <c r="JF30"/>
  <c r="IV30"/>
  <c r="IX30" s="1"/>
  <c r="IU30"/>
  <c r="IK30"/>
  <c r="IM30" s="1"/>
  <c r="IJ30"/>
  <c r="HR30"/>
  <c r="HT30" s="1"/>
  <c r="HQ30"/>
  <c r="HY30" s="1"/>
  <c r="HG30"/>
  <c r="HH30" s="1"/>
  <c r="GS30"/>
  <c r="GN30"/>
  <c r="GG30"/>
  <c r="GH30" s="1"/>
  <c r="FV30"/>
  <c r="FX30" s="1"/>
  <c r="FY30" s="1"/>
  <c r="FK30"/>
  <c r="FL30" s="1"/>
  <c r="FJ30"/>
  <c r="EZ30"/>
  <c r="FA30" s="1"/>
  <c r="EY30"/>
  <c r="EO30"/>
  <c r="EP30" s="1"/>
  <c r="EN30"/>
  <c r="ED30"/>
  <c r="EE30" s="1"/>
  <c r="EC30"/>
  <c r="DL30"/>
  <c r="DN30" s="1"/>
  <c r="DO30" s="1"/>
  <c r="DK30"/>
  <c r="DA30"/>
  <c r="DC30" s="1"/>
  <c r="DD30" s="1"/>
  <c r="CZ30"/>
  <c r="CQ30"/>
  <c r="CK30"/>
  <c r="CD30"/>
  <c r="CF30" s="1"/>
  <c r="CG30" s="1"/>
  <c r="BS30"/>
  <c r="BT30" s="1"/>
  <c r="BR30"/>
  <c r="BH30"/>
  <c r="BI30" s="1"/>
  <c r="BG30"/>
  <c r="AW30"/>
  <c r="AX30" s="1"/>
  <c r="AV30"/>
  <c r="AL30"/>
  <c r="AN30" s="1"/>
  <c r="AO30" s="1"/>
  <c r="AK30"/>
  <c r="AA30"/>
  <c r="AB30" s="1"/>
  <c r="Z30"/>
  <c r="S30"/>
  <c r="T30" s="1"/>
  <c r="R30"/>
  <c r="M30"/>
  <c r="N30" s="1"/>
  <c r="L30"/>
  <c r="KC29"/>
  <c r="KD29" s="1"/>
  <c r="KB29"/>
  <c r="JR29"/>
  <c r="JS29" s="1"/>
  <c r="JQ29"/>
  <c r="JG29"/>
  <c r="JH29" s="1"/>
  <c r="JF29"/>
  <c r="IV29"/>
  <c r="IW29" s="1"/>
  <c r="IU29"/>
  <c r="IK29"/>
  <c r="IL29" s="1"/>
  <c r="IJ29"/>
  <c r="HR29"/>
  <c r="HS29" s="1"/>
  <c r="HQ29"/>
  <c r="HY29" s="1"/>
  <c r="HG29"/>
  <c r="HI29" s="1"/>
  <c r="GS29"/>
  <c r="GN29"/>
  <c r="GG29"/>
  <c r="GI29" s="1"/>
  <c r="GJ29" s="1"/>
  <c r="FV29"/>
  <c r="FW29" s="1"/>
  <c r="FK29"/>
  <c r="FM29" s="1"/>
  <c r="FN29" s="1"/>
  <c r="FJ29"/>
  <c r="EZ29"/>
  <c r="FB29" s="1"/>
  <c r="FC29" s="1"/>
  <c r="EY29"/>
  <c r="EO29"/>
  <c r="EQ29" s="1"/>
  <c r="ER29" s="1"/>
  <c r="EN29"/>
  <c r="ED29"/>
  <c r="EF29" s="1"/>
  <c r="EG29" s="1"/>
  <c r="EC29"/>
  <c r="DL29"/>
  <c r="DM29" s="1"/>
  <c r="DK29"/>
  <c r="DA29"/>
  <c r="DC29" s="1"/>
  <c r="DD29" s="1"/>
  <c r="CZ29"/>
  <c r="CQ29"/>
  <c r="CK29"/>
  <c r="CD29"/>
  <c r="CE29" s="1"/>
  <c r="BS29"/>
  <c r="BU29" s="1"/>
  <c r="BV29" s="1"/>
  <c r="BR29"/>
  <c r="BH29"/>
  <c r="BJ29" s="1"/>
  <c r="BK29" s="1"/>
  <c r="BG29"/>
  <c r="AW29"/>
  <c r="AY29" s="1"/>
  <c r="AZ29" s="1"/>
  <c r="AV29"/>
  <c r="AL29"/>
  <c r="AN29" s="1"/>
  <c r="AO29" s="1"/>
  <c r="AK29"/>
  <c r="AA29"/>
  <c r="AC29" s="1"/>
  <c r="AD29" s="1"/>
  <c r="Z29"/>
  <c r="S29"/>
  <c r="T29" s="1"/>
  <c r="R29"/>
  <c r="M29"/>
  <c r="N29" s="1"/>
  <c r="L29"/>
  <c r="KC28"/>
  <c r="KD28" s="1"/>
  <c r="KB28"/>
  <c r="JR28"/>
  <c r="JS28" s="1"/>
  <c r="JQ28"/>
  <c r="JG28"/>
  <c r="JH28" s="1"/>
  <c r="JF28"/>
  <c r="IV28"/>
  <c r="IW28" s="1"/>
  <c r="IU28"/>
  <c r="IK28"/>
  <c r="IL28" s="1"/>
  <c r="IJ28"/>
  <c r="HR28"/>
  <c r="HS28" s="1"/>
  <c r="HQ28"/>
  <c r="HY28" s="1"/>
  <c r="HG28"/>
  <c r="GS28"/>
  <c r="GN28"/>
  <c r="GG28"/>
  <c r="GI28" s="1"/>
  <c r="GJ28" s="1"/>
  <c r="FV28"/>
  <c r="FW28" s="1"/>
  <c r="FK28"/>
  <c r="FM28" s="1"/>
  <c r="FN28" s="1"/>
  <c r="FJ28"/>
  <c r="EZ28"/>
  <c r="FB28" s="1"/>
  <c r="FC28" s="1"/>
  <c r="EY28"/>
  <c r="EO28"/>
  <c r="EQ28" s="1"/>
  <c r="ER28" s="1"/>
  <c r="EN28"/>
  <c r="ED28"/>
  <c r="EF28" s="1"/>
  <c r="EG28" s="1"/>
  <c r="EC28"/>
  <c r="DL28"/>
  <c r="DM28" s="1"/>
  <c r="DK28"/>
  <c r="DA28"/>
  <c r="DC28" s="1"/>
  <c r="DD28" s="1"/>
  <c r="CZ28"/>
  <c r="CQ28"/>
  <c r="GW28" s="1"/>
  <c r="LW28" s="1"/>
  <c r="CK28"/>
  <c r="CD28"/>
  <c r="CE28" s="1"/>
  <c r="BS28"/>
  <c r="BU28" s="1"/>
  <c r="BV28" s="1"/>
  <c r="BR28"/>
  <c r="BH28"/>
  <c r="BJ28" s="1"/>
  <c r="BK28" s="1"/>
  <c r="BG28"/>
  <c r="AW28"/>
  <c r="AY28" s="1"/>
  <c r="AZ28" s="1"/>
  <c r="AV28"/>
  <c r="AL28"/>
  <c r="AN28" s="1"/>
  <c r="AO28" s="1"/>
  <c r="AK28"/>
  <c r="AA28"/>
  <c r="AC28" s="1"/>
  <c r="AD28" s="1"/>
  <c r="Z28"/>
  <c r="S28"/>
  <c r="T28" s="1"/>
  <c r="R28"/>
  <c r="M28"/>
  <c r="N28" s="1"/>
  <c r="L28"/>
  <c r="KC27"/>
  <c r="KD27" s="1"/>
  <c r="KB27"/>
  <c r="JR27"/>
  <c r="JS27" s="1"/>
  <c r="JQ27"/>
  <c r="JG27"/>
  <c r="JH27" s="1"/>
  <c r="JF27"/>
  <c r="IV27"/>
  <c r="IW27" s="1"/>
  <c r="IU27"/>
  <c r="IK27"/>
  <c r="IL27" s="1"/>
  <c r="IJ27"/>
  <c r="HR27"/>
  <c r="HS27" s="1"/>
  <c r="HQ27"/>
  <c r="HY27" s="1"/>
  <c r="HG27"/>
  <c r="GS27"/>
  <c r="GN27"/>
  <c r="GG27"/>
  <c r="GI27" s="1"/>
  <c r="GJ27" s="1"/>
  <c r="FV27"/>
  <c r="FW27" s="1"/>
  <c r="FK27"/>
  <c r="FM27" s="1"/>
  <c r="FN27" s="1"/>
  <c r="FJ27"/>
  <c r="EZ27"/>
  <c r="FB27" s="1"/>
  <c r="FC27" s="1"/>
  <c r="EY27"/>
  <c r="EO27"/>
  <c r="EQ27" s="1"/>
  <c r="ER27" s="1"/>
  <c r="EN27"/>
  <c r="ED27"/>
  <c r="EF27" s="1"/>
  <c r="EG27" s="1"/>
  <c r="EC27"/>
  <c r="DL27"/>
  <c r="DM27" s="1"/>
  <c r="DK27"/>
  <c r="DA27"/>
  <c r="DC27" s="1"/>
  <c r="DD27" s="1"/>
  <c r="CZ27"/>
  <c r="CQ27"/>
  <c r="CK27"/>
  <c r="CD27"/>
  <c r="CE27" s="1"/>
  <c r="BS27"/>
  <c r="BU27" s="1"/>
  <c r="BV27" s="1"/>
  <c r="BR27"/>
  <c r="BH27"/>
  <c r="BJ27" s="1"/>
  <c r="BK27" s="1"/>
  <c r="BG27"/>
  <c r="AW27"/>
  <c r="AY27" s="1"/>
  <c r="AZ27" s="1"/>
  <c r="AV27"/>
  <c r="AL27"/>
  <c r="AN27" s="1"/>
  <c r="AO27" s="1"/>
  <c r="AK27"/>
  <c r="AA27"/>
  <c r="AC27" s="1"/>
  <c r="AD27" s="1"/>
  <c r="Z27"/>
  <c r="S27"/>
  <c r="T27" s="1"/>
  <c r="R27"/>
  <c r="M27"/>
  <c r="N27" s="1"/>
  <c r="L27"/>
  <c r="KC93"/>
  <c r="KE93" s="1"/>
  <c r="KB93"/>
  <c r="JR93"/>
  <c r="JT93" s="1"/>
  <c r="JQ93"/>
  <c r="JG93"/>
  <c r="JI93" s="1"/>
  <c r="JF93"/>
  <c r="IV93"/>
  <c r="IX93" s="1"/>
  <c r="IU93"/>
  <c r="IK93"/>
  <c r="IM93" s="1"/>
  <c r="IJ93"/>
  <c r="HR93"/>
  <c r="HT93" s="1"/>
  <c r="HQ93"/>
  <c r="HY93" s="1"/>
  <c r="HG93"/>
  <c r="HH93" s="1"/>
  <c r="GS93"/>
  <c r="GN93"/>
  <c r="GG93"/>
  <c r="GH93" s="1"/>
  <c r="FV93"/>
  <c r="FX93" s="1"/>
  <c r="FY93" s="1"/>
  <c r="FK93"/>
  <c r="FL93" s="1"/>
  <c r="FJ93"/>
  <c r="EZ93"/>
  <c r="FA93" s="1"/>
  <c r="EY93"/>
  <c r="EO93"/>
  <c r="EP93" s="1"/>
  <c r="EN93"/>
  <c r="ED93"/>
  <c r="EE93" s="1"/>
  <c r="EC93"/>
  <c r="DL93"/>
  <c r="DN93" s="1"/>
  <c r="DO93" s="1"/>
  <c r="DK93"/>
  <c r="DA93"/>
  <c r="DC93" s="1"/>
  <c r="DD93" s="1"/>
  <c r="CZ93"/>
  <c r="CQ93"/>
  <c r="GW93" s="1"/>
  <c r="CK93"/>
  <c r="CD93"/>
  <c r="CF93" s="1"/>
  <c r="CG93" s="1"/>
  <c r="BS93"/>
  <c r="BT93" s="1"/>
  <c r="BR93"/>
  <c r="BH93"/>
  <c r="BI93" s="1"/>
  <c r="BG93"/>
  <c r="AW93"/>
  <c r="AX93" s="1"/>
  <c r="AV93"/>
  <c r="AL93"/>
  <c r="AN93" s="1"/>
  <c r="AO93" s="1"/>
  <c r="AK93"/>
  <c r="AA93"/>
  <c r="AB93" s="1"/>
  <c r="Z93"/>
  <c r="S93"/>
  <c r="T93" s="1"/>
  <c r="R93"/>
  <c r="M93"/>
  <c r="N93" s="1"/>
  <c r="L93"/>
  <c r="KC26"/>
  <c r="KE26" s="1"/>
  <c r="KB26"/>
  <c r="JR26"/>
  <c r="JT26" s="1"/>
  <c r="JQ26"/>
  <c r="JG26"/>
  <c r="JI26" s="1"/>
  <c r="JF26"/>
  <c r="IV26"/>
  <c r="IX26" s="1"/>
  <c r="IU26"/>
  <c r="IK26"/>
  <c r="IM26" s="1"/>
  <c r="IJ26"/>
  <c r="HR26"/>
  <c r="HT26" s="1"/>
  <c r="HQ26"/>
  <c r="HY26" s="1"/>
  <c r="HG26"/>
  <c r="GS26"/>
  <c r="GN26"/>
  <c r="GG26"/>
  <c r="GI26" s="1"/>
  <c r="GJ26" s="1"/>
  <c r="FV26"/>
  <c r="FX26" s="1"/>
  <c r="FY26" s="1"/>
  <c r="FK26"/>
  <c r="FM26" s="1"/>
  <c r="FN26" s="1"/>
  <c r="FJ26"/>
  <c r="EZ26"/>
  <c r="FB26" s="1"/>
  <c r="FC26" s="1"/>
  <c r="EY26"/>
  <c r="EO26"/>
  <c r="EQ26" s="1"/>
  <c r="ER26" s="1"/>
  <c r="EN26"/>
  <c r="ED26"/>
  <c r="EF26" s="1"/>
  <c r="EG26" s="1"/>
  <c r="EC26"/>
  <c r="DL26"/>
  <c r="DN26" s="1"/>
  <c r="DO26" s="1"/>
  <c r="DK26"/>
  <c r="DA26"/>
  <c r="DC26" s="1"/>
  <c r="DD26" s="1"/>
  <c r="CZ26"/>
  <c r="CQ26"/>
  <c r="GW26" s="1"/>
  <c r="CK26"/>
  <c r="CD26"/>
  <c r="BS26"/>
  <c r="BU26" s="1"/>
  <c r="BV26" s="1"/>
  <c r="BR26"/>
  <c r="BH26"/>
  <c r="BJ26" s="1"/>
  <c r="BK26" s="1"/>
  <c r="BG26"/>
  <c r="AW26"/>
  <c r="AY26" s="1"/>
  <c r="AZ26" s="1"/>
  <c r="AV26"/>
  <c r="AL26"/>
  <c r="AN26" s="1"/>
  <c r="AO26" s="1"/>
  <c r="AK26"/>
  <c r="AA26"/>
  <c r="AC26" s="1"/>
  <c r="AD26" s="1"/>
  <c r="Z26"/>
  <c r="S26"/>
  <c r="T26" s="1"/>
  <c r="R26"/>
  <c r="M26"/>
  <c r="N26" s="1"/>
  <c r="L26"/>
  <c r="KC25"/>
  <c r="KE25" s="1"/>
  <c r="KB25"/>
  <c r="JR25"/>
  <c r="JT25" s="1"/>
  <c r="JQ25"/>
  <c r="JG25"/>
  <c r="JI25" s="1"/>
  <c r="JF25"/>
  <c r="IV25"/>
  <c r="IX25" s="1"/>
  <c r="IU25"/>
  <c r="IK25"/>
  <c r="IM25" s="1"/>
  <c r="IJ25"/>
  <c r="HR25"/>
  <c r="HT25" s="1"/>
  <c r="HQ25"/>
  <c r="HY25" s="1"/>
  <c r="HG25"/>
  <c r="HH25" s="1"/>
  <c r="GS25"/>
  <c r="GN25"/>
  <c r="GG25"/>
  <c r="GI25" s="1"/>
  <c r="GJ25" s="1"/>
  <c r="FV25"/>
  <c r="FX25" s="1"/>
  <c r="FY25" s="1"/>
  <c r="FK25"/>
  <c r="FM25" s="1"/>
  <c r="FN25" s="1"/>
  <c r="FJ25"/>
  <c r="EZ25"/>
  <c r="FB25" s="1"/>
  <c r="FC25" s="1"/>
  <c r="EY25"/>
  <c r="EO25"/>
  <c r="EQ25" s="1"/>
  <c r="ER25" s="1"/>
  <c r="EN25"/>
  <c r="ED25"/>
  <c r="EF25" s="1"/>
  <c r="EG25" s="1"/>
  <c r="EC25"/>
  <c r="DL25"/>
  <c r="DN25" s="1"/>
  <c r="DO25" s="1"/>
  <c r="DK25"/>
  <c r="DA25"/>
  <c r="DC25" s="1"/>
  <c r="DD25" s="1"/>
  <c r="CZ25"/>
  <c r="CQ25"/>
  <c r="CK25"/>
  <c r="CD25"/>
  <c r="CF25" s="1"/>
  <c r="CG25" s="1"/>
  <c r="BS25"/>
  <c r="BU25" s="1"/>
  <c r="BV25" s="1"/>
  <c r="BR25"/>
  <c r="BH25"/>
  <c r="BJ25" s="1"/>
  <c r="BK25" s="1"/>
  <c r="BG25"/>
  <c r="AW25"/>
  <c r="AY25" s="1"/>
  <c r="AZ25" s="1"/>
  <c r="AV25"/>
  <c r="AL25"/>
  <c r="AN25" s="1"/>
  <c r="AO25" s="1"/>
  <c r="AK25"/>
  <c r="AA25"/>
  <c r="AC25" s="1"/>
  <c r="AD25" s="1"/>
  <c r="Z25"/>
  <c r="S25"/>
  <c r="T25" s="1"/>
  <c r="R25"/>
  <c r="M25"/>
  <c r="N25" s="1"/>
  <c r="L25"/>
  <c r="KC24"/>
  <c r="KE24" s="1"/>
  <c r="KB24"/>
  <c r="JR24"/>
  <c r="JT24" s="1"/>
  <c r="JQ24"/>
  <c r="JG24"/>
  <c r="JI24" s="1"/>
  <c r="JF24"/>
  <c r="IV24"/>
  <c r="IX24" s="1"/>
  <c r="IU24"/>
  <c r="IK24"/>
  <c r="IM24" s="1"/>
  <c r="IJ24"/>
  <c r="HR24"/>
  <c r="HT24" s="1"/>
  <c r="HQ24"/>
  <c r="HY24" s="1"/>
  <c r="HG24"/>
  <c r="HH24" s="1"/>
  <c r="GS24"/>
  <c r="GN24"/>
  <c r="GG24"/>
  <c r="GI24" s="1"/>
  <c r="GJ24" s="1"/>
  <c r="FV24"/>
  <c r="FX24" s="1"/>
  <c r="FY24" s="1"/>
  <c r="FK24"/>
  <c r="FM24" s="1"/>
  <c r="FN24" s="1"/>
  <c r="FJ24"/>
  <c r="EZ24"/>
  <c r="FB24" s="1"/>
  <c r="FC24" s="1"/>
  <c r="EY24"/>
  <c r="EO24"/>
  <c r="EQ24" s="1"/>
  <c r="ER24" s="1"/>
  <c r="EN24"/>
  <c r="ED24"/>
  <c r="EF24" s="1"/>
  <c r="EG24" s="1"/>
  <c r="EC24"/>
  <c r="DL24"/>
  <c r="DN24" s="1"/>
  <c r="DO24" s="1"/>
  <c r="DK24"/>
  <c r="DA24"/>
  <c r="DC24" s="1"/>
  <c r="DD24" s="1"/>
  <c r="CZ24"/>
  <c r="CQ24"/>
  <c r="GW24" s="1"/>
  <c r="LW24" s="1"/>
  <c r="CK24"/>
  <c r="CD24"/>
  <c r="CF24" s="1"/>
  <c r="CG24" s="1"/>
  <c r="BS24"/>
  <c r="BU24" s="1"/>
  <c r="BV24" s="1"/>
  <c r="BR24"/>
  <c r="BH24"/>
  <c r="BJ24" s="1"/>
  <c r="BK24" s="1"/>
  <c r="BG24"/>
  <c r="AW24"/>
  <c r="AY24" s="1"/>
  <c r="AZ24" s="1"/>
  <c r="AV24"/>
  <c r="AL24"/>
  <c r="AN24" s="1"/>
  <c r="AO24" s="1"/>
  <c r="AK24"/>
  <c r="AA24"/>
  <c r="AC24" s="1"/>
  <c r="AD24" s="1"/>
  <c r="Z24"/>
  <c r="S24"/>
  <c r="T24" s="1"/>
  <c r="R24"/>
  <c r="M24"/>
  <c r="N24" s="1"/>
  <c r="L24"/>
  <c r="KC23"/>
  <c r="KE23" s="1"/>
  <c r="KB23"/>
  <c r="JR23"/>
  <c r="JT23" s="1"/>
  <c r="JQ23"/>
  <c r="JG23"/>
  <c r="JI23" s="1"/>
  <c r="JF23"/>
  <c r="IV23"/>
  <c r="IX23" s="1"/>
  <c r="IU23"/>
  <c r="IK23"/>
  <c r="IM23" s="1"/>
  <c r="IJ23"/>
  <c r="HR23"/>
  <c r="HT23" s="1"/>
  <c r="HQ23"/>
  <c r="HY23" s="1"/>
  <c r="HG23"/>
  <c r="HH23" s="1"/>
  <c r="GS23"/>
  <c r="GN23"/>
  <c r="GG23"/>
  <c r="GI23" s="1"/>
  <c r="GJ23" s="1"/>
  <c r="FV23"/>
  <c r="FX23" s="1"/>
  <c r="FY23" s="1"/>
  <c r="FK23"/>
  <c r="FM23" s="1"/>
  <c r="FN23" s="1"/>
  <c r="FJ23"/>
  <c r="EZ23"/>
  <c r="FB23" s="1"/>
  <c r="FC23" s="1"/>
  <c r="EY23"/>
  <c r="EO23"/>
  <c r="EQ23" s="1"/>
  <c r="ER23" s="1"/>
  <c r="EN23"/>
  <c r="ED23"/>
  <c r="EF23" s="1"/>
  <c r="EG23" s="1"/>
  <c r="EC23"/>
  <c r="DL23"/>
  <c r="DN23" s="1"/>
  <c r="DO23" s="1"/>
  <c r="DK23"/>
  <c r="DA23"/>
  <c r="DC23" s="1"/>
  <c r="DD23" s="1"/>
  <c r="CZ23"/>
  <c r="CQ23"/>
  <c r="CK23"/>
  <c r="CD23"/>
  <c r="CF23" s="1"/>
  <c r="CG23" s="1"/>
  <c r="BS23"/>
  <c r="BU23" s="1"/>
  <c r="BV23" s="1"/>
  <c r="BR23"/>
  <c r="BH23"/>
  <c r="BJ23" s="1"/>
  <c r="BK23" s="1"/>
  <c r="BG23"/>
  <c r="AW23"/>
  <c r="AY23" s="1"/>
  <c r="AZ23" s="1"/>
  <c r="AV23"/>
  <c r="AL23"/>
  <c r="AN23" s="1"/>
  <c r="AO23" s="1"/>
  <c r="AK23"/>
  <c r="AA23"/>
  <c r="AC23" s="1"/>
  <c r="AD23" s="1"/>
  <c r="Z23"/>
  <c r="S23"/>
  <c r="T23" s="1"/>
  <c r="R23"/>
  <c r="M23"/>
  <c r="N23" s="1"/>
  <c r="L23"/>
  <c r="KC22"/>
  <c r="KE22" s="1"/>
  <c r="KB22"/>
  <c r="JR22"/>
  <c r="JT22" s="1"/>
  <c r="JQ22"/>
  <c r="JG22"/>
  <c r="JI22" s="1"/>
  <c r="JF22"/>
  <c r="IV22"/>
  <c r="IX22" s="1"/>
  <c r="IU22"/>
  <c r="IK22"/>
  <c r="IM22" s="1"/>
  <c r="IJ22"/>
  <c r="HR22"/>
  <c r="HT22" s="1"/>
  <c r="HQ22"/>
  <c r="HY22" s="1"/>
  <c r="HG22"/>
  <c r="HH22" s="1"/>
  <c r="GS22"/>
  <c r="GN22"/>
  <c r="GG22"/>
  <c r="GH22" s="1"/>
  <c r="FV22"/>
  <c r="FX22" s="1"/>
  <c r="FY22" s="1"/>
  <c r="FK22"/>
  <c r="FL22" s="1"/>
  <c r="FJ22"/>
  <c r="EZ22"/>
  <c r="FA22" s="1"/>
  <c r="EY22"/>
  <c r="EO22"/>
  <c r="EP22" s="1"/>
  <c r="EN22"/>
  <c r="ED22"/>
  <c r="EE22" s="1"/>
  <c r="EC22"/>
  <c r="DL22"/>
  <c r="DN22" s="1"/>
  <c r="DO22" s="1"/>
  <c r="DK22"/>
  <c r="DA22"/>
  <c r="DC22" s="1"/>
  <c r="DD22" s="1"/>
  <c r="CZ22"/>
  <c r="CQ22"/>
  <c r="GW22" s="1"/>
  <c r="LW22" s="1"/>
  <c r="CK22"/>
  <c r="CD22"/>
  <c r="CF22" s="1"/>
  <c r="CG22" s="1"/>
  <c r="BS22"/>
  <c r="BT22" s="1"/>
  <c r="BR22"/>
  <c r="BH22"/>
  <c r="BI22" s="1"/>
  <c r="BG22"/>
  <c r="AW22"/>
  <c r="AX22" s="1"/>
  <c r="AV22"/>
  <c r="AL22"/>
  <c r="AN22" s="1"/>
  <c r="AO22" s="1"/>
  <c r="AK22"/>
  <c r="AA22"/>
  <c r="AB22" s="1"/>
  <c r="Z22"/>
  <c r="S22"/>
  <c r="T22" s="1"/>
  <c r="R22"/>
  <c r="M22"/>
  <c r="N22" s="1"/>
  <c r="L22"/>
  <c r="KC91"/>
  <c r="KE91" s="1"/>
  <c r="KF91" s="1"/>
  <c r="KG91" s="1"/>
  <c r="KB91"/>
  <c r="JR91"/>
  <c r="JT91" s="1"/>
  <c r="JU91" s="1"/>
  <c r="JV91" s="1"/>
  <c r="JQ91"/>
  <c r="JG91"/>
  <c r="JI91" s="1"/>
  <c r="JJ91" s="1"/>
  <c r="JK91" s="1"/>
  <c r="JF91"/>
  <c r="IV91"/>
  <c r="IX91" s="1"/>
  <c r="IY91" s="1"/>
  <c r="IZ91" s="1"/>
  <c r="IU91"/>
  <c r="IK91"/>
  <c r="IM91" s="1"/>
  <c r="IN91" s="1"/>
  <c r="IO91" s="1"/>
  <c r="IJ91"/>
  <c r="HR91"/>
  <c r="HT91" s="1"/>
  <c r="HU91" s="1"/>
  <c r="HV91" s="1"/>
  <c r="HQ91"/>
  <c r="HY91" s="1"/>
  <c r="HG91"/>
  <c r="HH91" s="1"/>
  <c r="GS91"/>
  <c r="GN91"/>
  <c r="GG91"/>
  <c r="GH91" s="1"/>
  <c r="FV91"/>
  <c r="FX91" s="1"/>
  <c r="FY91" s="1"/>
  <c r="FZ91" s="1"/>
  <c r="FK91"/>
  <c r="FL91" s="1"/>
  <c r="FJ91"/>
  <c r="EZ91"/>
  <c r="FA91" s="1"/>
  <c r="EY91"/>
  <c r="EO91"/>
  <c r="EP91" s="1"/>
  <c r="EN91"/>
  <c r="ED91"/>
  <c r="EE91" s="1"/>
  <c r="EC91"/>
  <c r="DL91"/>
  <c r="DN91" s="1"/>
  <c r="DO91" s="1"/>
  <c r="DP91" s="1"/>
  <c r="DK91"/>
  <c r="DA91"/>
  <c r="DC91" s="1"/>
  <c r="DD91" s="1"/>
  <c r="DE91" s="1"/>
  <c r="CZ91"/>
  <c r="CQ91"/>
  <c r="CK91"/>
  <c r="CD91"/>
  <c r="CF91" s="1"/>
  <c r="CG91" s="1"/>
  <c r="CH91" s="1"/>
  <c r="BS91"/>
  <c r="BT91" s="1"/>
  <c r="BR91"/>
  <c r="BH91"/>
  <c r="BI91" s="1"/>
  <c r="BG91"/>
  <c r="AW91"/>
  <c r="AX91" s="1"/>
  <c r="AV91"/>
  <c r="AL91"/>
  <c r="AN91" s="1"/>
  <c r="AO91" s="1"/>
  <c r="AP91" s="1"/>
  <c r="AK91"/>
  <c r="AA91"/>
  <c r="AB91" s="1"/>
  <c r="Z91"/>
  <c r="S91"/>
  <c r="T91" s="1"/>
  <c r="U91" s="1"/>
  <c r="R91"/>
  <c r="M91"/>
  <c r="N91" s="1"/>
  <c r="O91" s="1"/>
  <c r="L91"/>
  <c r="KC21"/>
  <c r="KD21" s="1"/>
  <c r="KB21"/>
  <c r="JR21"/>
  <c r="JS21" s="1"/>
  <c r="JQ21"/>
  <c r="JG21"/>
  <c r="JH21" s="1"/>
  <c r="JF21"/>
  <c r="IV21"/>
  <c r="IW21" s="1"/>
  <c r="IU21"/>
  <c r="IK21"/>
  <c r="IL21" s="1"/>
  <c r="IJ21"/>
  <c r="HR21"/>
  <c r="HS21" s="1"/>
  <c r="HQ21"/>
  <c r="HY21" s="1"/>
  <c r="HG21"/>
  <c r="GS21"/>
  <c r="GN21"/>
  <c r="GG21"/>
  <c r="GI21" s="1"/>
  <c r="GJ21" s="1"/>
  <c r="FV21"/>
  <c r="FW21" s="1"/>
  <c r="FK21"/>
  <c r="FM21" s="1"/>
  <c r="FN21" s="1"/>
  <c r="FJ21"/>
  <c r="EZ21"/>
  <c r="FB21" s="1"/>
  <c r="FC21" s="1"/>
  <c r="EY21"/>
  <c r="EO21"/>
  <c r="EQ21" s="1"/>
  <c r="ER21" s="1"/>
  <c r="EN21"/>
  <c r="ED21"/>
  <c r="EF21" s="1"/>
  <c r="EG21" s="1"/>
  <c r="EC21"/>
  <c r="DL21"/>
  <c r="DM21" s="1"/>
  <c r="DK21"/>
  <c r="DA21"/>
  <c r="DC21" s="1"/>
  <c r="DD21" s="1"/>
  <c r="CZ21"/>
  <c r="CQ21"/>
  <c r="CK21"/>
  <c r="CD21"/>
  <c r="CE21" s="1"/>
  <c r="BS21"/>
  <c r="BU21" s="1"/>
  <c r="BV21" s="1"/>
  <c r="BR21"/>
  <c r="BH21"/>
  <c r="BJ21" s="1"/>
  <c r="BK21" s="1"/>
  <c r="BG21"/>
  <c r="AW21"/>
  <c r="AY21" s="1"/>
  <c r="AZ21" s="1"/>
  <c r="AV21"/>
  <c r="AL21"/>
  <c r="AN21" s="1"/>
  <c r="AO21" s="1"/>
  <c r="AK21"/>
  <c r="AA21"/>
  <c r="AC21" s="1"/>
  <c r="AD21" s="1"/>
  <c r="Z21"/>
  <c r="S21"/>
  <c r="T21" s="1"/>
  <c r="R21"/>
  <c r="M21"/>
  <c r="N21" s="1"/>
  <c r="L21"/>
  <c r="KC20"/>
  <c r="KE20" s="1"/>
  <c r="KB20"/>
  <c r="JR20"/>
  <c r="JT20" s="1"/>
  <c r="JQ20"/>
  <c r="JG20"/>
  <c r="JI20" s="1"/>
  <c r="JF20"/>
  <c r="IV20"/>
  <c r="IX20" s="1"/>
  <c r="IU20"/>
  <c r="IK20"/>
  <c r="IM20" s="1"/>
  <c r="IJ20"/>
  <c r="HR20"/>
  <c r="HT20" s="1"/>
  <c r="HQ20"/>
  <c r="HY20" s="1"/>
  <c r="HG20"/>
  <c r="HH20" s="1"/>
  <c r="GS20"/>
  <c r="GN20"/>
  <c r="GG20"/>
  <c r="GH20" s="1"/>
  <c r="FV20"/>
  <c r="FX20" s="1"/>
  <c r="FY20" s="1"/>
  <c r="FK20"/>
  <c r="FL20" s="1"/>
  <c r="FJ20"/>
  <c r="EZ20"/>
  <c r="FA20" s="1"/>
  <c r="EY20"/>
  <c r="EO20"/>
  <c r="EP20" s="1"/>
  <c r="EN20"/>
  <c r="ED20"/>
  <c r="EF20" s="1"/>
  <c r="EG20" s="1"/>
  <c r="EC20"/>
  <c r="DL20"/>
  <c r="DN20" s="1"/>
  <c r="DO20" s="1"/>
  <c r="DK20"/>
  <c r="DA20"/>
  <c r="DC20" s="1"/>
  <c r="DD20" s="1"/>
  <c r="CZ20"/>
  <c r="CQ20"/>
  <c r="CK20"/>
  <c r="CD20"/>
  <c r="BS20"/>
  <c r="BU20" s="1"/>
  <c r="BV20" s="1"/>
  <c r="BR20"/>
  <c r="BH20"/>
  <c r="BJ20" s="1"/>
  <c r="BK20" s="1"/>
  <c r="BG20"/>
  <c r="AW20"/>
  <c r="AY20" s="1"/>
  <c r="AZ20" s="1"/>
  <c r="AV20"/>
  <c r="AL20"/>
  <c r="AN20" s="1"/>
  <c r="AO20" s="1"/>
  <c r="AK20"/>
  <c r="AA20"/>
  <c r="AC20" s="1"/>
  <c r="AD20" s="1"/>
  <c r="Z20"/>
  <c r="S20"/>
  <c r="T20" s="1"/>
  <c r="R20"/>
  <c r="M20"/>
  <c r="N20" s="1"/>
  <c r="L20"/>
  <c r="KC19"/>
  <c r="KE19" s="1"/>
  <c r="KB19"/>
  <c r="JR19"/>
  <c r="JT19" s="1"/>
  <c r="JQ19"/>
  <c r="JG19"/>
  <c r="JI19" s="1"/>
  <c r="JF19"/>
  <c r="IV19"/>
  <c r="IX19" s="1"/>
  <c r="IU19"/>
  <c r="IK19"/>
  <c r="IM19" s="1"/>
  <c r="IJ19"/>
  <c r="HR19"/>
  <c r="HT19" s="1"/>
  <c r="HQ19"/>
  <c r="HY19" s="1"/>
  <c r="HG19"/>
  <c r="HH19" s="1"/>
  <c r="GS19"/>
  <c r="GN19"/>
  <c r="GG19"/>
  <c r="GI19" s="1"/>
  <c r="GJ19" s="1"/>
  <c r="FV19"/>
  <c r="FX19" s="1"/>
  <c r="FY19" s="1"/>
  <c r="FK19"/>
  <c r="FM19" s="1"/>
  <c r="FN19" s="1"/>
  <c r="FJ19"/>
  <c r="EZ19"/>
  <c r="FB19" s="1"/>
  <c r="FC19" s="1"/>
  <c r="EY19"/>
  <c r="EO19"/>
  <c r="EQ19" s="1"/>
  <c r="ER19" s="1"/>
  <c r="EN19"/>
  <c r="ED19"/>
  <c r="EF19" s="1"/>
  <c r="EG19" s="1"/>
  <c r="EC19"/>
  <c r="DL19"/>
  <c r="DN19" s="1"/>
  <c r="DO19" s="1"/>
  <c r="DK19"/>
  <c r="DA19"/>
  <c r="DC19" s="1"/>
  <c r="DD19" s="1"/>
  <c r="CZ19"/>
  <c r="CQ19"/>
  <c r="GW19" s="1"/>
  <c r="CK19"/>
  <c r="CD19"/>
  <c r="CF19" s="1"/>
  <c r="CG19" s="1"/>
  <c r="BS19"/>
  <c r="BU19" s="1"/>
  <c r="BV19" s="1"/>
  <c r="BR19"/>
  <c r="BH19"/>
  <c r="BJ19" s="1"/>
  <c r="BK19" s="1"/>
  <c r="BG19"/>
  <c r="AW19"/>
  <c r="AY19" s="1"/>
  <c r="AZ19" s="1"/>
  <c r="AV19"/>
  <c r="AL19"/>
  <c r="AN19" s="1"/>
  <c r="AO19" s="1"/>
  <c r="AK19"/>
  <c r="AA19"/>
  <c r="AC19" s="1"/>
  <c r="AD19" s="1"/>
  <c r="Z19"/>
  <c r="S19"/>
  <c r="T19" s="1"/>
  <c r="R19"/>
  <c r="M19"/>
  <c r="N19" s="1"/>
  <c r="L19"/>
  <c r="KC18"/>
  <c r="KE18" s="1"/>
  <c r="KB18"/>
  <c r="JR18"/>
  <c r="JT18" s="1"/>
  <c r="JQ18"/>
  <c r="JG18"/>
  <c r="JI18" s="1"/>
  <c r="JF18"/>
  <c r="IV18"/>
  <c r="IX18" s="1"/>
  <c r="IU18"/>
  <c r="IK18"/>
  <c r="IM18" s="1"/>
  <c r="IJ18"/>
  <c r="HR18"/>
  <c r="HT18" s="1"/>
  <c r="HQ18"/>
  <c r="HY18" s="1"/>
  <c r="HG18"/>
  <c r="HH18" s="1"/>
  <c r="GS18"/>
  <c r="GN18"/>
  <c r="GG18"/>
  <c r="GI18" s="1"/>
  <c r="GJ18" s="1"/>
  <c r="FV18"/>
  <c r="FX18" s="1"/>
  <c r="FY18" s="1"/>
  <c r="FK18"/>
  <c r="FM18" s="1"/>
  <c r="FN18" s="1"/>
  <c r="FJ18"/>
  <c r="EZ18"/>
  <c r="FB18" s="1"/>
  <c r="FC18" s="1"/>
  <c r="EY18"/>
  <c r="EO18"/>
  <c r="EQ18" s="1"/>
  <c r="ER18" s="1"/>
  <c r="EN18"/>
  <c r="ED18"/>
  <c r="EF18" s="1"/>
  <c r="EG18" s="1"/>
  <c r="EC18"/>
  <c r="DL18"/>
  <c r="DN18" s="1"/>
  <c r="DO18" s="1"/>
  <c r="DK18"/>
  <c r="DA18"/>
  <c r="DC18" s="1"/>
  <c r="DD18" s="1"/>
  <c r="CZ18"/>
  <c r="CQ18"/>
  <c r="CK18"/>
  <c r="CD18"/>
  <c r="CF18" s="1"/>
  <c r="CG18" s="1"/>
  <c r="BS18"/>
  <c r="BU18" s="1"/>
  <c r="BV18" s="1"/>
  <c r="BR18"/>
  <c r="BH18"/>
  <c r="BJ18" s="1"/>
  <c r="BK18" s="1"/>
  <c r="BG18"/>
  <c r="AW18"/>
  <c r="AY18" s="1"/>
  <c r="AZ18" s="1"/>
  <c r="AV18"/>
  <c r="AL18"/>
  <c r="AN18" s="1"/>
  <c r="AO18" s="1"/>
  <c r="AK18"/>
  <c r="AA18"/>
  <c r="AC18" s="1"/>
  <c r="AD18" s="1"/>
  <c r="Z18"/>
  <c r="S18"/>
  <c r="T18" s="1"/>
  <c r="R18"/>
  <c r="M18"/>
  <c r="N18" s="1"/>
  <c r="L18"/>
  <c r="KC17"/>
  <c r="KE17" s="1"/>
  <c r="KB17"/>
  <c r="JR17"/>
  <c r="JT17" s="1"/>
  <c r="JQ17"/>
  <c r="JG17"/>
  <c r="JI17" s="1"/>
  <c r="JF17"/>
  <c r="IV17"/>
  <c r="IX17" s="1"/>
  <c r="IU17"/>
  <c r="IK17"/>
  <c r="IM17" s="1"/>
  <c r="IJ17"/>
  <c r="HR17"/>
  <c r="HT17" s="1"/>
  <c r="HQ17"/>
  <c r="HY17" s="1"/>
  <c r="HG17"/>
  <c r="GS17"/>
  <c r="GN17"/>
  <c r="GG17"/>
  <c r="FV17"/>
  <c r="FX17" s="1"/>
  <c r="FY17" s="1"/>
  <c r="FK17"/>
  <c r="FM17" s="1"/>
  <c r="FN17" s="1"/>
  <c r="FJ17"/>
  <c r="EZ17"/>
  <c r="EY17"/>
  <c r="EO17"/>
  <c r="EQ17" s="1"/>
  <c r="ER17" s="1"/>
  <c r="EN17"/>
  <c r="ED17"/>
  <c r="EC17"/>
  <c r="DL17"/>
  <c r="DN17" s="1"/>
  <c r="DO17" s="1"/>
  <c r="DK17"/>
  <c r="DA17"/>
  <c r="DC17" s="1"/>
  <c r="DD17" s="1"/>
  <c r="CZ17"/>
  <c r="CQ17"/>
  <c r="GW17" s="1"/>
  <c r="CK17"/>
  <c r="CD17"/>
  <c r="BS17"/>
  <c r="BR17"/>
  <c r="BH17"/>
  <c r="BJ17" s="1"/>
  <c r="BK17" s="1"/>
  <c r="BG17"/>
  <c r="AW17"/>
  <c r="AV17"/>
  <c r="AL17"/>
  <c r="AN17" s="1"/>
  <c r="AO17" s="1"/>
  <c r="AK17"/>
  <c r="AA17"/>
  <c r="Z17"/>
  <c r="S17"/>
  <c r="T17" s="1"/>
  <c r="R17"/>
  <c r="M17"/>
  <c r="N17" s="1"/>
  <c r="L17"/>
  <c r="KC97"/>
  <c r="KE97" s="1"/>
  <c r="KB97"/>
  <c r="JR97"/>
  <c r="JT97" s="1"/>
  <c r="JQ97"/>
  <c r="JG97"/>
  <c r="JI97" s="1"/>
  <c r="JF97"/>
  <c r="IV97"/>
  <c r="IX97" s="1"/>
  <c r="IU97"/>
  <c r="IK97"/>
  <c r="IM97" s="1"/>
  <c r="IJ97"/>
  <c r="HR97"/>
  <c r="HT97" s="1"/>
  <c r="HQ97"/>
  <c r="HY97" s="1"/>
  <c r="HG97"/>
  <c r="GS97"/>
  <c r="GN97"/>
  <c r="GG97"/>
  <c r="FV97"/>
  <c r="FX97" s="1"/>
  <c r="FY97" s="1"/>
  <c r="FK97"/>
  <c r="FM97" s="1"/>
  <c r="FN97" s="1"/>
  <c r="FJ97"/>
  <c r="EZ97"/>
  <c r="EY97"/>
  <c r="EO97"/>
  <c r="EQ97" s="1"/>
  <c r="ER97" s="1"/>
  <c r="EN97"/>
  <c r="ED97"/>
  <c r="EC97"/>
  <c r="DL97"/>
  <c r="DN97" s="1"/>
  <c r="DO97" s="1"/>
  <c r="DK97"/>
  <c r="DA97"/>
  <c r="DC97" s="1"/>
  <c r="DD97" s="1"/>
  <c r="CZ97"/>
  <c r="CQ97"/>
  <c r="GW97" s="1"/>
  <c r="LW97" s="1"/>
  <c r="CK97"/>
  <c r="CD97"/>
  <c r="BS97"/>
  <c r="BR97"/>
  <c r="BH97"/>
  <c r="BJ97" s="1"/>
  <c r="BK97" s="1"/>
  <c r="BG97"/>
  <c r="AW97"/>
  <c r="AV97"/>
  <c r="AL97"/>
  <c r="AN97" s="1"/>
  <c r="AO97" s="1"/>
  <c r="AK97"/>
  <c r="AA97"/>
  <c r="Z97"/>
  <c r="S97"/>
  <c r="T97" s="1"/>
  <c r="R97"/>
  <c r="M97"/>
  <c r="N97" s="1"/>
  <c r="L97"/>
  <c r="KC16"/>
  <c r="KB16"/>
  <c r="JR16"/>
  <c r="JQ16"/>
  <c r="JG16"/>
  <c r="JI16" s="1"/>
  <c r="JF16"/>
  <c r="IV16"/>
  <c r="IU16"/>
  <c r="IK16"/>
  <c r="IJ16"/>
  <c r="HR16"/>
  <c r="HT16" s="1"/>
  <c r="HQ16"/>
  <c r="HY16" s="1"/>
  <c r="HG16"/>
  <c r="GS16"/>
  <c r="GN16"/>
  <c r="GG16"/>
  <c r="GH16" s="1"/>
  <c r="FV16"/>
  <c r="FK16"/>
  <c r="FL16" s="1"/>
  <c r="FJ16"/>
  <c r="EZ16"/>
  <c r="FA16" s="1"/>
  <c r="EY16"/>
  <c r="EO16"/>
  <c r="EP16" s="1"/>
  <c r="EN16"/>
  <c r="ED16"/>
  <c r="EE16" s="1"/>
  <c r="EC16"/>
  <c r="DL16"/>
  <c r="DK16"/>
  <c r="DA16"/>
  <c r="CZ16"/>
  <c r="CQ16"/>
  <c r="CK16"/>
  <c r="GV16" s="1"/>
  <c r="LV16" s="1"/>
  <c r="PJ16" s="1"/>
  <c r="CD16"/>
  <c r="BS16"/>
  <c r="BT16" s="1"/>
  <c r="BR16"/>
  <c r="BH16"/>
  <c r="BI16" s="1"/>
  <c r="BG16"/>
  <c r="AW16"/>
  <c r="AX16" s="1"/>
  <c r="AV16"/>
  <c r="AL16"/>
  <c r="AN16" s="1"/>
  <c r="AO16" s="1"/>
  <c r="AK16"/>
  <c r="AA16"/>
  <c r="AB16" s="1"/>
  <c r="Z16"/>
  <c r="S16"/>
  <c r="T16" s="1"/>
  <c r="R16"/>
  <c r="M16"/>
  <c r="N16" s="1"/>
  <c r="L16"/>
  <c r="KC15"/>
  <c r="KD15" s="1"/>
  <c r="KB15"/>
  <c r="JR15"/>
  <c r="JS15" s="1"/>
  <c r="JQ15"/>
  <c r="JG15"/>
  <c r="JH15" s="1"/>
  <c r="JF15"/>
  <c r="IV15"/>
  <c r="IW15" s="1"/>
  <c r="IU15"/>
  <c r="IK15"/>
  <c r="IL15" s="1"/>
  <c r="IJ15"/>
  <c r="HR15"/>
  <c r="HQ15"/>
  <c r="HY15" s="1"/>
  <c r="HG15"/>
  <c r="HI15" s="1"/>
  <c r="GS15"/>
  <c r="GN15"/>
  <c r="GG15"/>
  <c r="FV15"/>
  <c r="FK15"/>
  <c r="FJ15"/>
  <c r="EZ15"/>
  <c r="FB15" s="1"/>
  <c r="FC15" s="1"/>
  <c r="EY15"/>
  <c r="EO15"/>
  <c r="EN15"/>
  <c r="ED15"/>
  <c r="EC15"/>
  <c r="DL15"/>
  <c r="DM15" s="1"/>
  <c r="DK15"/>
  <c r="DA15"/>
  <c r="DC15" s="1"/>
  <c r="DD15" s="1"/>
  <c r="CZ15"/>
  <c r="CQ15"/>
  <c r="CK15"/>
  <c r="CD15"/>
  <c r="CE15" s="1"/>
  <c r="BS15"/>
  <c r="BR15"/>
  <c r="BH15"/>
  <c r="BG15"/>
  <c r="AW15"/>
  <c r="AY15" s="1"/>
  <c r="AZ15" s="1"/>
  <c r="AV15"/>
  <c r="AL15"/>
  <c r="AK15"/>
  <c r="AA15"/>
  <c r="Z15"/>
  <c r="S15"/>
  <c r="T15" s="1"/>
  <c r="R15"/>
  <c r="M15"/>
  <c r="N15" s="1"/>
  <c r="L15"/>
  <c r="KC90"/>
  <c r="KB90"/>
  <c r="JR90"/>
  <c r="JS90" s="1"/>
  <c r="JQ90"/>
  <c r="JG90"/>
  <c r="JF90"/>
  <c r="IV90"/>
  <c r="IU90"/>
  <c r="IK90"/>
  <c r="IJ90"/>
  <c r="HR90"/>
  <c r="HS90" s="1"/>
  <c r="HQ90"/>
  <c r="HY90" s="1"/>
  <c r="HG90"/>
  <c r="GS90"/>
  <c r="GN90"/>
  <c r="GG90"/>
  <c r="FV90"/>
  <c r="FW90" s="1"/>
  <c r="FK90"/>
  <c r="FJ90"/>
  <c r="EZ90"/>
  <c r="EY90"/>
  <c r="EO90"/>
  <c r="EQ90" s="1"/>
  <c r="ER90" s="1"/>
  <c r="ES90" s="1"/>
  <c r="EN90"/>
  <c r="ED90"/>
  <c r="EC90"/>
  <c r="DL90"/>
  <c r="DK90"/>
  <c r="DA90"/>
  <c r="DC90" s="1"/>
  <c r="DD90" s="1"/>
  <c r="DE90" s="1"/>
  <c r="CZ90"/>
  <c r="CQ90"/>
  <c r="GW90" s="1"/>
  <c r="LW90" s="1"/>
  <c r="CK90"/>
  <c r="CD90"/>
  <c r="CE90" s="1"/>
  <c r="BS90"/>
  <c r="BU90" s="1"/>
  <c r="BV90" s="1"/>
  <c r="BW90" s="1"/>
  <c r="BR90"/>
  <c r="BH90"/>
  <c r="BG90"/>
  <c r="AW90"/>
  <c r="AV90"/>
  <c r="AL90"/>
  <c r="AK90"/>
  <c r="AA90"/>
  <c r="AC90" s="1"/>
  <c r="AD90" s="1"/>
  <c r="AE90" s="1"/>
  <c r="Z90"/>
  <c r="S90"/>
  <c r="T90" s="1"/>
  <c r="U90" s="1"/>
  <c r="R90"/>
  <c r="M90"/>
  <c r="N90" s="1"/>
  <c r="O90" s="1"/>
  <c r="L90"/>
  <c r="KC14"/>
  <c r="KD14" s="1"/>
  <c r="KB14"/>
  <c r="JR14"/>
  <c r="JS14" s="1"/>
  <c r="JQ14"/>
  <c r="JG14"/>
  <c r="JH14" s="1"/>
  <c r="JF14"/>
  <c r="IV14"/>
  <c r="IU14"/>
  <c r="IK14"/>
  <c r="IL14" s="1"/>
  <c r="IJ14"/>
  <c r="HR14"/>
  <c r="HS14" s="1"/>
  <c r="HQ14"/>
  <c r="HY14" s="1"/>
  <c r="HG14"/>
  <c r="GS14"/>
  <c r="GN14"/>
  <c r="GG14"/>
  <c r="GI14" s="1"/>
  <c r="GJ14" s="1"/>
  <c r="FV14"/>
  <c r="FW14" s="1"/>
  <c r="FK14"/>
  <c r="FM14" s="1"/>
  <c r="FN14" s="1"/>
  <c r="FJ14"/>
  <c r="EZ14"/>
  <c r="FB14" s="1"/>
  <c r="FC14" s="1"/>
  <c r="EY14"/>
  <c r="EO14"/>
  <c r="EQ14" s="1"/>
  <c r="ER14" s="1"/>
  <c r="EN14"/>
  <c r="ED14"/>
  <c r="EF14" s="1"/>
  <c r="EG14" s="1"/>
  <c r="EC14"/>
  <c r="DL14"/>
  <c r="DM14" s="1"/>
  <c r="DK14"/>
  <c r="DA14"/>
  <c r="DC14" s="1"/>
  <c r="DD14" s="1"/>
  <c r="CZ14"/>
  <c r="CQ14"/>
  <c r="CK14"/>
  <c r="CD14"/>
  <c r="CE14" s="1"/>
  <c r="BS14"/>
  <c r="BU14" s="1"/>
  <c r="BV14" s="1"/>
  <c r="BR14"/>
  <c r="BH14"/>
  <c r="BJ14" s="1"/>
  <c r="BK14" s="1"/>
  <c r="BG14"/>
  <c r="AW14"/>
  <c r="AY14" s="1"/>
  <c r="AZ14" s="1"/>
  <c r="AV14"/>
  <c r="AL14"/>
  <c r="AN14" s="1"/>
  <c r="AO14" s="1"/>
  <c r="AK14"/>
  <c r="AA14"/>
  <c r="AC14" s="1"/>
  <c r="AD14" s="1"/>
  <c r="Z14"/>
  <c r="S14"/>
  <c r="T14" s="1"/>
  <c r="R14"/>
  <c r="M14"/>
  <c r="N14" s="1"/>
  <c r="L14"/>
  <c r="KC13"/>
  <c r="KE13" s="1"/>
  <c r="KB13"/>
  <c r="JR13"/>
  <c r="JT13" s="1"/>
  <c r="JQ13"/>
  <c r="JG13"/>
  <c r="JI13" s="1"/>
  <c r="JF13"/>
  <c r="IV13"/>
  <c r="IX13" s="1"/>
  <c r="IU13"/>
  <c r="IK13"/>
  <c r="IM13" s="1"/>
  <c r="IJ13"/>
  <c r="HR13"/>
  <c r="HT13" s="1"/>
  <c r="HQ13"/>
  <c r="HY13" s="1"/>
  <c r="HG13"/>
  <c r="HH13" s="1"/>
  <c r="GS13"/>
  <c r="GN13"/>
  <c r="GG13"/>
  <c r="GH13" s="1"/>
  <c r="FV13"/>
  <c r="FX13" s="1"/>
  <c r="FY13" s="1"/>
  <c r="FK13"/>
  <c r="FL13" s="1"/>
  <c r="FJ13"/>
  <c r="EZ13"/>
  <c r="FA13" s="1"/>
  <c r="EY13"/>
  <c r="EO13"/>
  <c r="EP13" s="1"/>
  <c r="EN13"/>
  <c r="ED13"/>
  <c r="EE13" s="1"/>
  <c r="EC13"/>
  <c r="DL13"/>
  <c r="DN13" s="1"/>
  <c r="DO13" s="1"/>
  <c r="DK13"/>
  <c r="DA13"/>
  <c r="DC13" s="1"/>
  <c r="DD13" s="1"/>
  <c r="CZ13"/>
  <c r="CQ13"/>
  <c r="CK13"/>
  <c r="CD13"/>
  <c r="CF13" s="1"/>
  <c r="CG13" s="1"/>
  <c r="BS13"/>
  <c r="BT13" s="1"/>
  <c r="BR13"/>
  <c r="BH13"/>
  <c r="BI13" s="1"/>
  <c r="BG13"/>
  <c r="AW13"/>
  <c r="AX13" s="1"/>
  <c r="AV13"/>
  <c r="AL13"/>
  <c r="AN13" s="1"/>
  <c r="AO13" s="1"/>
  <c r="AK13"/>
  <c r="AA13"/>
  <c r="AB13" s="1"/>
  <c r="Z13"/>
  <c r="S13"/>
  <c r="T13" s="1"/>
  <c r="R13"/>
  <c r="M13"/>
  <c r="N13" s="1"/>
  <c r="L13"/>
  <c r="KC50"/>
  <c r="KD50" s="1"/>
  <c r="KB50"/>
  <c r="JR50"/>
  <c r="JS50" s="1"/>
  <c r="JQ50"/>
  <c r="JG50"/>
  <c r="JH50" s="1"/>
  <c r="JF50"/>
  <c r="IV50"/>
  <c r="IW50" s="1"/>
  <c r="IU50"/>
  <c r="IK50"/>
  <c r="IL50" s="1"/>
  <c r="IJ50"/>
  <c r="HR50"/>
  <c r="HS50" s="1"/>
  <c r="HQ50"/>
  <c r="HY50" s="1"/>
  <c r="HG50"/>
  <c r="HZ50" s="1"/>
  <c r="IA50" s="1"/>
  <c r="GS50"/>
  <c r="GN50"/>
  <c r="GG50"/>
  <c r="GI50" s="1"/>
  <c r="GJ50" s="1"/>
  <c r="FV50"/>
  <c r="FW50" s="1"/>
  <c r="FK50"/>
  <c r="FM50" s="1"/>
  <c r="FN50" s="1"/>
  <c r="FJ50"/>
  <c r="EZ50"/>
  <c r="FB50" s="1"/>
  <c r="FC50" s="1"/>
  <c r="EY50"/>
  <c r="EO50"/>
  <c r="EQ50" s="1"/>
  <c r="ER50" s="1"/>
  <c r="EN50"/>
  <c r="ED50"/>
  <c r="EF50" s="1"/>
  <c r="EG50" s="1"/>
  <c r="EC50"/>
  <c r="DL50"/>
  <c r="DM50" s="1"/>
  <c r="DK50"/>
  <c r="DA50"/>
  <c r="DC50" s="1"/>
  <c r="DD50" s="1"/>
  <c r="CZ50"/>
  <c r="CQ50"/>
  <c r="GW50" s="1"/>
  <c r="CK50"/>
  <c r="CD50"/>
  <c r="CE50" s="1"/>
  <c r="CC50"/>
  <c r="BS50"/>
  <c r="BT50" s="1"/>
  <c r="BR50"/>
  <c r="BH50"/>
  <c r="BI50" s="1"/>
  <c r="BG50"/>
  <c r="AW50"/>
  <c r="AX50" s="1"/>
  <c r="AV50"/>
  <c r="AL50"/>
  <c r="AM50" s="1"/>
  <c r="AK50"/>
  <c r="AA50"/>
  <c r="AB50" s="1"/>
  <c r="Z50"/>
  <c r="S50"/>
  <c r="T50" s="1"/>
  <c r="R50"/>
  <c r="M50"/>
  <c r="N50" s="1"/>
  <c r="L50"/>
  <c r="KC12"/>
  <c r="KE12" s="1"/>
  <c r="KB12"/>
  <c r="JR12"/>
  <c r="JT12" s="1"/>
  <c r="JQ12"/>
  <c r="JG12"/>
  <c r="JI12" s="1"/>
  <c r="JF12"/>
  <c r="IV12"/>
  <c r="IX12" s="1"/>
  <c r="IU12"/>
  <c r="IK12"/>
  <c r="IM12" s="1"/>
  <c r="IJ12"/>
  <c r="HR12"/>
  <c r="HT12" s="1"/>
  <c r="HQ12"/>
  <c r="HY12" s="1"/>
  <c r="HG12"/>
  <c r="GS12"/>
  <c r="GN12"/>
  <c r="GG12"/>
  <c r="GI12" s="1"/>
  <c r="GJ12" s="1"/>
  <c r="FV12"/>
  <c r="FX12" s="1"/>
  <c r="FY12" s="1"/>
  <c r="FK12"/>
  <c r="FM12" s="1"/>
  <c r="FN12" s="1"/>
  <c r="FJ12"/>
  <c r="EZ12"/>
  <c r="FB12" s="1"/>
  <c r="FC12" s="1"/>
  <c r="EY12"/>
  <c r="EO12"/>
  <c r="EQ12" s="1"/>
  <c r="ER12" s="1"/>
  <c r="EN12"/>
  <c r="ED12"/>
  <c r="EF12" s="1"/>
  <c r="EG12" s="1"/>
  <c r="EC12"/>
  <c r="DL12"/>
  <c r="DN12" s="1"/>
  <c r="DO12" s="1"/>
  <c r="DK12"/>
  <c r="DA12"/>
  <c r="DC12" s="1"/>
  <c r="DD12" s="1"/>
  <c r="CZ12"/>
  <c r="CQ12"/>
  <c r="GW12" s="1"/>
  <c r="CK12"/>
  <c r="CD12"/>
  <c r="BS12"/>
  <c r="BU12" s="1"/>
  <c r="BV12" s="1"/>
  <c r="BR12"/>
  <c r="BH12"/>
  <c r="BJ12" s="1"/>
  <c r="BK12" s="1"/>
  <c r="BG12"/>
  <c r="AW12"/>
  <c r="AY12" s="1"/>
  <c r="AZ12" s="1"/>
  <c r="AV12"/>
  <c r="AL12"/>
  <c r="AN12" s="1"/>
  <c r="AO12" s="1"/>
  <c r="AK12"/>
  <c r="AA12"/>
  <c r="AC12" s="1"/>
  <c r="AD12" s="1"/>
  <c r="Z12"/>
  <c r="S12"/>
  <c r="T12" s="1"/>
  <c r="R12"/>
  <c r="M12"/>
  <c r="N12" s="1"/>
  <c r="L12"/>
  <c r="KC11"/>
  <c r="KE11" s="1"/>
  <c r="KB11"/>
  <c r="JR11"/>
  <c r="JT11" s="1"/>
  <c r="JQ11"/>
  <c r="JG11"/>
  <c r="JI11" s="1"/>
  <c r="JF11"/>
  <c r="IV11"/>
  <c r="IX11" s="1"/>
  <c r="IU11"/>
  <c r="IK11"/>
  <c r="IM11" s="1"/>
  <c r="IJ11"/>
  <c r="HR11"/>
  <c r="HT11" s="1"/>
  <c r="HQ11"/>
  <c r="HY11" s="1"/>
  <c r="HG11"/>
  <c r="HH11" s="1"/>
  <c r="GS11"/>
  <c r="GN11"/>
  <c r="GG11"/>
  <c r="GI11" s="1"/>
  <c r="GJ11" s="1"/>
  <c r="FV11"/>
  <c r="FX11" s="1"/>
  <c r="FY11" s="1"/>
  <c r="FK11"/>
  <c r="FM11" s="1"/>
  <c r="FN11" s="1"/>
  <c r="FJ11"/>
  <c r="EZ11"/>
  <c r="FB11" s="1"/>
  <c r="FC11" s="1"/>
  <c r="EY11"/>
  <c r="EO11"/>
  <c r="EQ11" s="1"/>
  <c r="ER11" s="1"/>
  <c r="EN11"/>
  <c r="ED11"/>
  <c r="EF11" s="1"/>
  <c r="EG11" s="1"/>
  <c r="EC11"/>
  <c r="DL11"/>
  <c r="DN11" s="1"/>
  <c r="DO11" s="1"/>
  <c r="DK11"/>
  <c r="DA11"/>
  <c r="DC11" s="1"/>
  <c r="DD11" s="1"/>
  <c r="CZ11"/>
  <c r="CQ11"/>
  <c r="CK11"/>
  <c r="GV11" s="1"/>
  <c r="LV11" s="1"/>
  <c r="PJ11" s="1"/>
  <c r="CD11"/>
  <c r="CF11" s="1"/>
  <c r="CG11" s="1"/>
  <c r="BS11"/>
  <c r="BU11" s="1"/>
  <c r="BV11" s="1"/>
  <c r="BR11"/>
  <c r="BH11"/>
  <c r="BJ11" s="1"/>
  <c r="BK11" s="1"/>
  <c r="BG11"/>
  <c r="AW11"/>
  <c r="AY11" s="1"/>
  <c r="AZ11" s="1"/>
  <c r="AV11"/>
  <c r="AL11"/>
  <c r="AN11" s="1"/>
  <c r="AO11" s="1"/>
  <c r="AK11"/>
  <c r="AA11"/>
  <c r="AC11" s="1"/>
  <c r="AD11" s="1"/>
  <c r="Z11"/>
  <c r="S11"/>
  <c r="T11" s="1"/>
  <c r="R11"/>
  <c r="M11"/>
  <c r="N11" s="1"/>
  <c r="L11"/>
  <c r="KC10"/>
  <c r="KE10" s="1"/>
  <c r="KB10"/>
  <c r="JR10"/>
  <c r="JT10" s="1"/>
  <c r="JQ10"/>
  <c r="JG10"/>
  <c r="JI10" s="1"/>
  <c r="JF10"/>
  <c r="IV10"/>
  <c r="IX10" s="1"/>
  <c r="IU10"/>
  <c r="IK10"/>
  <c r="IM10" s="1"/>
  <c r="IJ10"/>
  <c r="HR10"/>
  <c r="HT10" s="1"/>
  <c r="HQ10"/>
  <c r="HY10" s="1"/>
  <c r="HG10"/>
  <c r="HH10" s="1"/>
  <c r="GS10"/>
  <c r="GN10"/>
  <c r="GG10"/>
  <c r="GH10" s="1"/>
  <c r="FV10"/>
  <c r="FX10" s="1"/>
  <c r="FY10" s="1"/>
  <c r="FK10"/>
  <c r="FM10" s="1"/>
  <c r="FN10" s="1"/>
  <c r="FJ10"/>
  <c r="EZ10"/>
  <c r="FA10" s="1"/>
  <c r="EY10"/>
  <c r="EO10"/>
  <c r="EP10" s="1"/>
  <c r="EN10"/>
  <c r="ED10"/>
  <c r="EF10" s="1"/>
  <c r="EG10" s="1"/>
  <c r="EC10"/>
  <c r="DL10"/>
  <c r="DN10" s="1"/>
  <c r="DO10" s="1"/>
  <c r="DK10"/>
  <c r="DA10"/>
  <c r="DC10" s="1"/>
  <c r="DD10" s="1"/>
  <c r="CZ10"/>
  <c r="CQ10"/>
  <c r="GW10" s="1"/>
  <c r="LW10" s="1"/>
  <c r="CK10"/>
  <c r="GV10" s="1"/>
  <c r="LV10" s="1"/>
  <c r="PJ10" s="1"/>
  <c r="CD10"/>
  <c r="CF10" s="1"/>
  <c r="CG10" s="1"/>
  <c r="BS10"/>
  <c r="BU10" s="1"/>
  <c r="BV10" s="1"/>
  <c r="BR10"/>
  <c r="BH10"/>
  <c r="BJ10" s="1"/>
  <c r="BK10" s="1"/>
  <c r="BG10"/>
  <c r="AW10"/>
  <c r="AX10" s="1"/>
  <c r="AV10"/>
  <c r="AL10"/>
  <c r="AK10"/>
  <c r="AA10"/>
  <c r="AC10" s="1"/>
  <c r="AD10" s="1"/>
  <c r="Z10"/>
  <c r="S10"/>
  <c r="T10" s="1"/>
  <c r="R10"/>
  <c r="M10"/>
  <c r="N10" s="1"/>
  <c r="L10"/>
  <c r="KC9"/>
  <c r="KD9" s="1"/>
  <c r="KB9"/>
  <c r="JR9"/>
  <c r="JS9" s="1"/>
  <c r="JQ9"/>
  <c r="JG9"/>
  <c r="JI9" s="1"/>
  <c r="JF9"/>
  <c r="IV9"/>
  <c r="IW9" s="1"/>
  <c r="IU9"/>
  <c r="IK9"/>
  <c r="IM9" s="1"/>
  <c r="IJ9"/>
  <c r="HR9"/>
  <c r="HS9" s="1"/>
  <c r="HQ9"/>
  <c r="HY9" s="1"/>
  <c r="HG9"/>
  <c r="GS9"/>
  <c r="GN9"/>
  <c r="GG9"/>
  <c r="GI9" s="1"/>
  <c r="GJ9" s="1"/>
  <c r="FV9"/>
  <c r="FX9" s="1"/>
  <c r="FY9" s="1"/>
  <c r="FK9"/>
  <c r="FM9" s="1"/>
  <c r="FN9" s="1"/>
  <c r="FJ9"/>
  <c r="EZ9"/>
  <c r="FB9" s="1"/>
  <c r="FC9" s="1"/>
  <c r="EY9"/>
  <c r="EO9"/>
  <c r="EQ9" s="1"/>
  <c r="ER9" s="1"/>
  <c r="EN9"/>
  <c r="ED9"/>
  <c r="EF9" s="1"/>
  <c r="EG9" s="1"/>
  <c r="EC9"/>
  <c r="DL9"/>
  <c r="DN9" s="1"/>
  <c r="DO9" s="1"/>
  <c r="DK9"/>
  <c r="DA9"/>
  <c r="DC9" s="1"/>
  <c r="DD9" s="1"/>
  <c r="CZ9"/>
  <c r="CQ9"/>
  <c r="CK9"/>
  <c r="CD9"/>
  <c r="BS9"/>
  <c r="BU9" s="1"/>
  <c r="BV9" s="1"/>
  <c r="BR9"/>
  <c r="BH9"/>
  <c r="BJ9" s="1"/>
  <c r="BK9" s="1"/>
  <c r="BG9"/>
  <c r="AW9"/>
  <c r="AY9" s="1"/>
  <c r="AZ9" s="1"/>
  <c r="AV9"/>
  <c r="AL9"/>
  <c r="AN9" s="1"/>
  <c r="AO9" s="1"/>
  <c r="AK9"/>
  <c r="AA9"/>
  <c r="AC9" s="1"/>
  <c r="AD9" s="1"/>
  <c r="Z9"/>
  <c r="S9"/>
  <c r="T9" s="1"/>
  <c r="R9"/>
  <c r="M9"/>
  <c r="N9" s="1"/>
  <c r="L9"/>
  <c r="KC8"/>
  <c r="KE8" s="1"/>
  <c r="KB8"/>
  <c r="JR8"/>
  <c r="JT8" s="1"/>
  <c r="JQ8"/>
  <c r="JG8"/>
  <c r="JI8" s="1"/>
  <c r="JF8"/>
  <c r="IV8"/>
  <c r="IX8" s="1"/>
  <c r="IU8"/>
  <c r="IK8"/>
  <c r="IM8" s="1"/>
  <c r="IJ8"/>
  <c r="HR8"/>
  <c r="HT8" s="1"/>
  <c r="HQ8"/>
  <c r="HY8" s="1"/>
  <c r="HG8"/>
  <c r="HH8" s="1"/>
  <c r="GS8"/>
  <c r="GN8"/>
  <c r="GG8"/>
  <c r="GI8" s="1"/>
  <c r="GJ8" s="1"/>
  <c r="FV8"/>
  <c r="FX8" s="1"/>
  <c r="FY8" s="1"/>
  <c r="FK8"/>
  <c r="FL8" s="1"/>
  <c r="FJ8"/>
  <c r="EZ8"/>
  <c r="FA8" s="1"/>
  <c r="EY8"/>
  <c r="EO8"/>
  <c r="EP8" s="1"/>
  <c r="EN8"/>
  <c r="ED8"/>
  <c r="EE8" s="1"/>
  <c r="EC8"/>
  <c r="DL8"/>
  <c r="DN8" s="1"/>
  <c r="DO8" s="1"/>
  <c r="DK8"/>
  <c r="DA8"/>
  <c r="DC8" s="1"/>
  <c r="DD8" s="1"/>
  <c r="CZ8"/>
  <c r="CQ8"/>
  <c r="CK8"/>
  <c r="GV8" s="1"/>
  <c r="LV8" s="1"/>
  <c r="PJ8" s="1"/>
  <c r="CD8"/>
  <c r="CF8" s="1"/>
  <c r="CG8" s="1"/>
  <c r="BS8"/>
  <c r="BU8" s="1"/>
  <c r="BV8" s="1"/>
  <c r="BR8"/>
  <c r="BH8"/>
  <c r="BJ8" s="1"/>
  <c r="BK8" s="1"/>
  <c r="BG8"/>
  <c r="AW8"/>
  <c r="AX8" s="1"/>
  <c r="AV8"/>
  <c r="AL8"/>
  <c r="AN8" s="1"/>
  <c r="AO8" s="1"/>
  <c r="AK8"/>
  <c r="AA8"/>
  <c r="AB8" s="1"/>
  <c r="Z8"/>
  <c r="S8"/>
  <c r="T8" s="1"/>
  <c r="R8"/>
  <c r="M8"/>
  <c r="N8" s="1"/>
  <c r="L8"/>
  <c r="KC7"/>
  <c r="KE7" s="1"/>
  <c r="KB7"/>
  <c r="JR7"/>
  <c r="JS7" s="1"/>
  <c r="JQ7"/>
  <c r="JG7"/>
  <c r="JI7" s="1"/>
  <c r="JF7"/>
  <c r="IV7"/>
  <c r="IX7" s="1"/>
  <c r="IU7"/>
  <c r="IK7"/>
  <c r="IL7" s="1"/>
  <c r="IJ7"/>
  <c r="HR7"/>
  <c r="HS7" s="1"/>
  <c r="HQ7"/>
  <c r="HY7" s="1"/>
  <c r="HG7"/>
  <c r="GS7"/>
  <c r="GN7"/>
  <c r="GG7"/>
  <c r="GI7" s="1"/>
  <c r="GJ7" s="1"/>
  <c r="FV7"/>
  <c r="FW7" s="1"/>
  <c r="FK7"/>
  <c r="FM7" s="1"/>
  <c r="FN7" s="1"/>
  <c r="FJ7"/>
  <c r="EZ7"/>
  <c r="FB7" s="1"/>
  <c r="FC7" s="1"/>
  <c r="EY7"/>
  <c r="EO7"/>
  <c r="EQ7" s="1"/>
  <c r="ER7" s="1"/>
  <c r="EN7"/>
  <c r="ED7"/>
  <c r="EF7" s="1"/>
  <c r="EG7" s="1"/>
  <c r="EC7"/>
  <c r="DL7"/>
  <c r="DM7" s="1"/>
  <c r="DK7"/>
  <c r="DA7"/>
  <c r="DS7" s="1"/>
  <c r="CZ7"/>
  <c r="CQ7"/>
  <c r="CK7"/>
  <c r="CD7"/>
  <c r="CF7" s="1"/>
  <c r="CG7" s="1"/>
  <c r="BS7"/>
  <c r="BU7" s="1"/>
  <c r="BV7" s="1"/>
  <c r="BR7"/>
  <c r="BH7"/>
  <c r="BJ7" s="1"/>
  <c r="BK7" s="1"/>
  <c r="BG7"/>
  <c r="AW7"/>
  <c r="AY7" s="1"/>
  <c r="AZ7" s="1"/>
  <c r="AV7"/>
  <c r="AL7"/>
  <c r="AN7" s="1"/>
  <c r="AO7" s="1"/>
  <c r="AK7"/>
  <c r="AA7"/>
  <c r="AC7" s="1"/>
  <c r="AD7" s="1"/>
  <c r="Z7"/>
  <c r="S7"/>
  <c r="T7" s="1"/>
  <c r="R7"/>
  <c r="M7"/>
  <c r="N7" s="1"/>
  <c r="L7"/>
  <c r="KC6"/>
  <c r="KE6" s="1"/>
  <c r="KB6"/>
  <c r="JR6"/>
  <c r="JT6" s="1"/>
  <c r="JQ6"/>
  <c r="JG6"/>
  <c r="JI6" s="1"/>
  <c r="JF6"/>
  <c r="IV6"/>
  <c r="IX6" s="1"/>
  <c r="IU6"/>
  <c r="IK6"/>
  <c r="IM6" s="1"/>
  <c r="IJ6"/>
  <c r="HR6"/>
  <c r="HT6" s="1"/>
  <c r="HQ6"/>
  <c r="HY6" s="1"/>
  <c r="HG6"/>
  <c r="HH6" s="1"/>
  <c r="GS6"/>
  <c r="GN6"/>
  <c r="GG6"/>
  <c r="GH6" s="1"/>
  <c r="FV6"/>
  <c r="FX6" s="1"/>
  <c r="FY6" s="1"/>
  <c r="FK6"/>
  <c r="FL6" s="1"/>
  <c r="FJ6"/>
  <c r="EZ6"/>
  <c r="FA6" s="1"/>
  <c r="EY6"/>
  <c r="EO6"/>
  <c r="EP6" s="1"/>
  <c r="EN6"/>
  <c r="ED6"/>
  <c r="EE6" s="1"/>
  <c r="EC6"/>
  <c r="DL6"/>
  <c r="DN6" s="1"/>
  <c r="DO6" s="1"/>
  <c r="DK6"/>
  <c r="DA6"/>
  <c r="DC6" s="1"/>
  <c r="DD6" s="1"/>
  <c r="CZ6"/>
  <c r="CQ6"/>
  <c r="CK6"/>
  <c r="CD6"/>
  <c r="CF6" s="1"/>
  <c r="CG6" s="1"/>
  <c r="BS6"/>
  <c r="BT6" s="1"/>
  <c r="BR6"/>
  <c r="BH6"/>
  <c r="BI6" s="1"/>
  <c r="BG6"/>
  <c r="AW6"/>
  <c r="AX6" s="1"/>
  <c r="AV6"/>
  <c r="AL6"/>
  <c r="AN6" s="1"/>
  <c r="AO6" s="1"/>
  <c r="AK6"/>
  <c r="AA6"/>
  <c r="AB6" s="1"/>
  <c r="Z6"/>
  <c r="S6"/>
  <c r="T6" s="1"/>
  <c r="R6"/>
  <c r="M6"/>
  <c r="N6" s="1"/>
  <c r="L6"/>
  <c r="KC5"/>
  <c r="KD5" s="1"/>
  <c r="KB5"/>
  <c r="JR5"/>
  <c r="JS5" s="1"/>
  <c r="JQ5"/>
  <c r="JG5"/>
  <c r="JH5" s="1"/>
  <c r="JF5"/>
  <c r="IV5"/>
  <c r="IW5" s="1"/>
  <c r="IU5"/>
  <c r="IK5"/>
  <c r="IL5" s="1"/>
  <c r="IJ5"/>
  <c r="HR5"/>
  <c r="HS5" s="1"/>
  <c r="HQ5"/>
  <c r="HY5" s="1"/>
  <c r="HG5"/>
  <c r="GS5"/>
  <c r="GN5"/>
  <c r="GG5"/>
  <c r="GI5" s="1"/>
  <c r="GJ5" s="1"/>
  <c r="FV5"/>
  <c r="FW5" s="1"/>
  <c r="FK5"/>
  <c r="FM5" s="1"/>
  <c r="FN5" s="1"/>
  <c r="FJ5"/>
  <c r="EZ5"/>
  <c r="FB5" s="1"/>
  <c r="FC5" s="1"/>
  <c r="EY5"/>
  <c r="EO5"/>
  <c r="EQ5" s="1"/>
  <c r="ER5" s="1"/>
  <c r="EN5"/>
  <c r="ED5"/>
  <c r="EF5" s="1"/>
  <c r="EG5" s="1"/>
  <c r="EC5"/>
  <c r="DL5"/>
  <c r="DM5" s="1"/>
  <c r="DK5"/>
  <c r="DA5"/>
  <c r="DC5" s="1"/>
  <c r="DD5" s="1"/>
  <c r="CZ5"/>
  <c r="CQ5"/>
  <c r="GW5" s="1"/>
  <c r="CK5"/>
  <c r="CD5"/>
  <c r="CE5" s="1"/>
  <c r="BS5"/>
  <c r="BU5" s="1"/>
  <c r="BV5" s="1"/>
  <c r="BR5"/>
  <c r="BH5"/>
  <c r="BJ5" s="1"/>
  <c r="BK5" s="1"/>
  <c r="BG5"/>
  <c r="AW5"/>
  <c r="AY5" s="1"/>
  <c r="AZ5" s="1"/>
  <c r="AV5"/>
  <c r="AL5"/>
  <c r="AN5" s="1"/>
  <c r="AO5" s="1"/>
  <c r="AK5"/>
  <c r="AA5"/>
  <c r="AC5" s="1"/>
  <c r="AD5" s="1"/>
  <c r="Z5"/>
  <c r="S5"/>
  <c r="T5" s="1"/>
  <c r="R5"/>
  <c r="M5"/>
  <c r="N5" s="1"/>
  <c r="L5"/>
  <c r="KC95"/>
  <c r="KE95" s="1"/>
  <c r="KB95"/>
  <c r="JR95"/>
  <c r="JT95" s="1"/>
  <c r="JQ95"/>
  <c r="JG95"/>
  <c r="JI95" s="1"/>
  <c r="JF95"/>
  <c r="IV95"/>
  <c r="IX95" s="1"/>
  <c r="IU95"/>
  <c r="IK95"/>
  <c r="IM95" s="1"/>
  <c r="IJ95"/>
  <c r="HR95"/>
  <c r="HT95" s="1"/>
  <c r="HQ95"/>
  <c r="HY95" s="1"/>
  <c r="HG95"/>
  <c r="HH95" s="1"/>
  <c r="GS95"/>
  <c r="GN95"/>
  <c r="GG95"/>
  <c r="GH95" s="1"/>
  <c r="FV95"/>
  <c r="FX95" s="1"/>
  <c r="FY95" s="1"/>
  <c r="FK95"/>
  <c r="FL95" s="1"/>
  <c r="FJ95"/>
  <c r="EZ95"/>
  <c r="FA95" s="1"/>
  <c r="EY95"/>
  <c r="EO95"/>
  <c r="EP95" s="1"/>
  <c r="EN95"/>
  <c r="ED95"/>
  <c r="EE95" s="1"/>
  <c r="EC95"/>
  <c r="DL95"/>
  <c r="DN95" s="1"/>
  <c r="DO95" s="1"/>
  <c r="DK95"/>
  <c r="DA95"/>
  <c r="DC95" s="1"/>
  <c r="DD95" s="1"/>
  <c r="CZ95"/>
  <c r="CQ95"/>
  <c r="CK95"/>
  <c r="CD95"/>
  <c r="CF95" s="1"/>
  <c r="CG95" s="1"/>
  <c r="BS95"/>
  <c r="BT95" s="1"/>
  <c r="BR95"/>
  <c r="BH95"/>
  <c r="BI95" s="1"/>
  <c r="BG95"/>
  <c r="AW95"/>
  <c r="AX95" s="1"/>
  <c r="AV95"/>
  <c r="AL95"/>
  <c r="AN95" s="1"/>
  <c r="AO95" s="1"/>
  <c r="AK95"/>
  <c r="AA95"/>
  <c r="AB95" s="1"/>
  <c r="Z95"/>
  <c r="S95"/>
  <c r="T95" s="1"/>
  <c r="R95"/>
  <c r="M95"/>
  <c r="N95" s="1"/>
  <c r="L95"/>
  <c r="KC4"/>
  <c r="KD4" s="1"/>
  <c r="KB4"/>
  <c r="JR4"/>
  <c r="JS4" s="1"/>
  <c r="JQ4"/>
  <c r="JG4"/>
  <c r="JH4" s="1"/>
  <c r="JF4"/>
  <c r="IV4"/>
  <c r="IW4" s="1"/>
  <c r="IU4"/>
  <c r="IK4"/>
  <c r="IL4" s="1"/>
  <c r="IJ4"/>
  <c r="HR4"/>
  <c r="HS4" s="1"/>
  <c r="HQ4"/>
  <c r="HY4" s="1"/>
  <c r="HG4"/>
  <c r="GS4"/>
  <c r="GN4"/>
  <c r="GG4"/>
  <c r="GI4" s="1"/>
  <c r="GJ4" s="1"/>
  <c r="FV4"/>
  <c r="FW4" s="1"/>
  <c r="FK4"/>
  <c r="FM4" s="1"/>
  <c r="FN4" s="1"/>
  <c r="FJ4"/>
  <c r="EZ4"/>
  <c r="FB4" s="1"/>
  <c r="FC4" s="1"/>
  <c r="EY4"/>
  <c r="EO4"/>
  <c r="EQ4" s="1"/>
  <c r="ER4" s="1"/>
  <c r="EN4"/>
  <c r="ED4"/>
  <c r="EF4" s="1"/>
  <c r="EG4" s="1"/>
  <c r="EC4"/>
  <c r="DL4"/>
  <c r="DM4" s="1"/>
  <c r="DK4"/>
  <c r="DA4"/>
  <c r="DC4" s="1"/>
  <c r="DD4" s="1"/>
  <c r="CZ4"/>
  <c r="CQ4"/>
  <c r="GW4" s="1"/>
  <c r="CK4"/>
  <c r="CD4"/>
  <c r="CE4" s="1"/>
  <c r="BS4"/>
  <c r="BU4" s="1"/>
  <c r="BV4" s="1"/>
  <c r="BR4"/>
  <c r="BH4"/>
  <c r="BJ4" s="1"/>
  <c r="BK4" s="1"/>
  <c r="BG4"/>
  <c r="AW4"/>
  <c r="AY4" s="1"/>
  <c r="AZ4" s="1"/>
  <c r="AV4"/>
  <c r="AL4"/>
  <c r="AN4" s="1"/>
  <c r="AO4" s="1"/>
  <c r="AK4"/>
  <c r="AA4"/>
  <c r="AC4" s="1"/>
  <c r="AD4" s="1"/>
  <c r="Z4"/>
  <c r="S4"/>
  <c r="T4" s="1"/>
  <c r="R4"/>
  <c r="M4"/>
  <c r="N4" s="1"/>
  <c r="L4"/>
  <c r="KC3"/>
  <c r="KE3" s="1"/>
  <c r="KB3"/>
  <c r="JR3"/>
  <c r="JT3" s="1"/>
  <c r="JQ3"/>
  <c r="JG3"/>
  <c r="JI3" s="1"/>
  <c r="JF3"/>
  <c r="IV3"/>
  <c r="IX3" s="1"/>
  <c r="IU3"/>
  <c r="IK3"/>
  <c r="IM3" s="1"/>
  <c r="IJ3"/>
  <c r="HR3"/>
  <c r="HT3" s="1"/>
  <c r="HQ3"/>
  <c r="HY3" s="1"/>
  <c r="HG3"/>
  <c r="HH3" s="1"/>
  <c r="GS3"/>
  <c r="GN3"/>
  <c r="GG3"/>
  <c r="GH3" s="1"/>
  <c r="FV3"/>
  <c r="FX3" s="1"/>
  <c r="FY3" s="1"/>
  <c r="FK3"/>
  <c r="FL3" s="1"/>
  <c r="FJ3"/>
  <c r="EZ3"/>
  <c r="FA3" s="1"/>
  <c r="EY3"/>
  <c r="EO3"/>
  <c r="EP3" s="1"/>
  <c r="EN3"/>
  <c r="ED3"/>
  <c r="EE3" s="1"/>
  <c r="EC3"/>
  <c r="DL3"/>
  <c r="DN3" s="1"/>
  <c r="DO3" s="1"/>
  <c r="DK3"/>
  <c r="DA3"/>
  <c r="DC3" s="1"/>
  <c r="DD3" s="1"/>
  <c r="CZ3"/>
  <c r="CQ3"/>
  <c r="GW3" s="1"/>
  <c r="LW3" s="1"/>
  <c r="CK3"/>
  <c r="CD3"/>
  <c r="CF3" s="1"/>
  <c r="CG3" s="1"/>
  <c r="BS3"/>
  <c r="BT3" s="1"/>
  <c r="BR3"/>
  <c r="BH3"/>
  <c r="BI3" s="1"/>
  <c r="BG3"/>
  <c r="AW3"/>
  <c r="AX3" s="1"/>
  <c r="AV3"/>
  <c r="AL3"/>
  <c r="AN3" s="1"/>
  <c r="AO3" s="1"/>
  <c r="AK3"/>
  <c r="AA3"/>
  <c r="AB3" s="1"/>
  <c r="Z3"/>
  <c r="S3"/>
  <c r="T3" s="1"/>
  <c r="R3"/>
  <c r="M3"/>
  <c r="N3" s="1"/>
  <c r="L3"/>
  <c r="KC2"/>
  <c r="KD2" s="1"/>
  <c r="KB2"/>
  <c r="JR2"/>
  <c r="JS2" s="1"/>
  <c r="JQ2"/>
  <c r="JG2"/>
  <c r="JH2" s="1"/>
  <c r="JF2"/>
  <c r="IV2"/>
  <c r="IW2" s="1"/>
  <c r="IU2"/>
  <c r="IK2"/>
  <c r="IL2" s="1"/>
  <c r="IJ2"/>
  <c r="HR2"/>
  <c r="HS2" s="1"/>
  <c r="HQ2"/>
  <c r="HY2" s="1"/>
  <c r="HG2"/>
  <c r="GS2"/>
  <c r="GN2"/>
  <c r="GG2"/>
  <c r="GI2" s="1"/>
  <c r="GJ2" s="1"/>
  <c r="FV2"/>
  <c r="FW2" s="1"/>
  <c r="FK2"/>
  <c r="FM2" s="1"/>
  <c r="FN2" s="1"/>
  <c r="FJ2"/>
  <c r="EZ2"/>
  <c r="FB2" s="1"/>
  <c r="FC2" s="1"/>
  <c r="EY2"/>
  <c r="EO2"/>
  <c r="EQ2" s="1"/>
  <c r="ER2" s="1"/>
  <c r="EN2"/>
  <c r="ED2"/>
  <c r="EF2" s="1"/>
  <c r="EG2" s="1"/>
  <c r="EC2"/>
  <c r="DL2"/>
  <c r="DM2" s="1"/>
  <c r="DK2"/>
  <c r="DA2"/>
  <c r="DC2" s="1"/>
  <c r="DD2" s="1"/>
  <c r="CZ2"/>
  <c r="CQ2"/>
  <c r="CK2"/>
  <c r="CD2"/>
  <c r="CE2" s="1"/>
  <c r="BS2"/>
  <c r="BU2" s="1"/>
  <c r="BV2" s="1"/>
  <c r="BR2"/>
  <c r="BH2"/>
  <c r="BJ2" s="1"/>
  <c r="BK2" s="1"/>
  <c r="BG2"/>
  <c r="AW2"/>
  <c r="AY2" s="1"/>
  <c r="AZ2" s="1"/>
  <c r="AV2"/>
  <c r="AL2"/>
  <c r="AN2" s="1"/>
  <c r="AO2" s="1"/>
  <c r="AK2"/>
  <c r="AA2"/>
  <c r="AC2" s="1"/>
  <c r="AD2" s="1"/>
  <c r="Z2"/>
  <c r="S2"/>
  <c r="T2" s="1"/>
  <c r="R2"/>
  <c r="M2"/>
  <c r="N2" s="1"/>
  <c r="L2"/>
  <c r="RA20" i="39" l="1"/>
  <c r="RD20"/>
  <c r="RC20"/>
  <c r="PK3" i="41"/>
  <c r="PK10"/>
  <c r="PK97"/>
  <c r="PK22"/>
  <c r="PK24"/>
  <c r="PK28"/>
  <c r="PK32"/>
  <c r="PK38"/>
  <c r="PP40"/>
  <c r="DC32"/>
  <c r="DD32" s="1"/>
  <c r="DS32"/>
  <c r="DT32" s="1"/>
  <c r="FZ31"/>
  <c r="HV31"/>
  <c r="IO31"/>
  <c r="IZ31"/>
  <c r="JK31"/>
  <c r="O32"/>
  <c r="U32"/>
  <c r="AP32"/>
  <c r="BA32"/>
  <c r="BL32"/>
  <c r="DP31"/>
  <c r="DE32"/>
  <c r="EH32"/>
  <c r="ES32"/>
  <c r="FD32"/>
  <c r="FO32"/>
  <c r="GK32"/>
  <c r="GW11"/>
  <c r="LW11" s="1"/>
  <c r="BW31"/>
  <c r="CH31"/>
  <c r="DE31"/>
  <c r="O31"/>
  <c r="U31"/>
  <c r="AE31"/>
  <c r="ES2"/>
  <c r="FD2"/>
  <c r="GK2"/>
  <c r="CH3"/>
  <c r="O2"/>
  <c r="U2"/>
  <c r="AE2"/>
  <c r="BA2"/>
  <c r="BL2"/>
  <c r="BW2"/>
  <c r="DE2"/>
  <c r="EH2"/>
  <c r="FO2"/>
  <c r="DE3"/>
  <c r="O3"/>
  <c r="U3"/>
  <c r="AP3"/>
  <c r="FZ3"/>
  <c r="HU3"/>
  <c r="IN3"/>
  <c r="IY3"/>
  <c r="JJ3"/>
  <c r="JU3"/>
  <c r="KF3"/>
  <c r="O4"/>
  <c r="U4"/>
  <c r="AE4"/>
  <c r="BA4"/>
  <c r="BL4"/>
  <c r="BW4"/>
  <c r="O95"/>
  <c r="U95"/>
  <c r="FZ95"/>
  <c r="HU95"/>
  <c r="IN95"/>
  <c r="IY95"/>
  <c r="JJ95"/>
  <c r="JU95"/>
  <c r="KF95"/>
  <c r="O5"/>
  <c r="U5"/>
  <c r="AE5"/>
  <c r="BA5"/>
  <c r="BL5"/>
  <c r="BW5"/>
  <c r="O6"/>
  <c r="U6"/>
  <c r="FZ6"/>
  <c r="HU6"/>
  <c r="IN6"/>
  <c r="IY6"/>
  <c r="JJ6"/>
  <c r="JU6"/>
  <c r="KF6"/>
  <c r="O7"/>
  <c r="U7"/>
  <c r="AE7"/>
  <c r="BA7"/>
  <c r="BL7"/>
  <c r="BW7"/>
  <c r="IY7"/>
  <c r="JJ7"/>
  <c r="KF7"/>
  <c r="O8"/>
  <c r="U8"/>
  <c r="BL8"/>
  <c r="BW8"/>
  <c r="FZ8"/>
  <c r="HU8"/>
  <c r="IN8"/>
  <c r="IY8"/>
  <c r="JJ8"/>
  <c r="JU8"/>
  <c r="KF8"/>
  <c r="O9"/>
  <c r="U9"/>
  <c r="AE9"/>
  <c r="BA9"/>
  <c r="BL9"/>
  <c r="BW9"/>
  <c r="FZ9"/>
  <c r="IN9"/>
  <c r="JJ9"/>
  <c r="O10"/>
  <c r="U10"/>
  <c r="AE10"/>
  <c r="BL10"/>
  <c r="BW10"/>
  <c r="FZ10"/>
  <c r="HU10"/>
  <c r="IN10"/>
  <c r="IY10"/>
  <c r="JJ10"/>
  <c r="JU10"/>
  <c r="KF10"/>
  <c r="O11"/>
  <c r="U11"/>
  <c r="AE11"/>
  <c r="BA11"/>
  <c r="BL11"/>
  <c r="BW11"/>
  <c r="FZ11"/>
  <c r="HU11"/>
  <c r="IN11"/>
  <c r="IY11"/>
  <c r="JJ11"/>
  <c r="JU11"/>
  <c r="KF11"/>
  <c r="O12"/>
  <c r="U12"/>
  <c r="AE12"/>
  <c r="BA12"/>
  <c r="BL12"/>
  <c r="BW12"/>
  <c r="FZ12"/>
  <c r="HU12"/>
  <c r="IN12"/>
  <c r="IY12"/>
  <c r="JJ12"/>
  <c r="JU12"/>
  <c r="KF12"/>
  <c r="O50"/>
  <c r="U50"/>
  <c r="DE50"/>
  <c r="EH50"/>
  <c r="ES50"/>
  <c r="FD50"/>
  <c r="FO50"/>
  <c r="GK50"/>
  <c r="CH13"/>
  <c r="DE13"/>
  <c r="DP13"/>
  <c r="DE14"/>
  <c r="EH14"/>
  <c r="ES14"/>
  <c r="FD14"/>
  <c r="FO14"/>
  <c r="GK14"/>
  <c r="DE15"/>
  <c r="FD15"/>
  <c r="DE97"/>
  <c r="DP97"/>
  <c r="ES97"/>
  <c r="FO97"/>
  <c r="DE17"/>
  <c r="DP17"/>
  <c r="ES17"/>
  <c r="FO17"/>
  <c r="CH18"/>
  <c r="DE18"/>
  <c r="DP18"/>
  <c r="EH18"/>
  <c r="ES18"/>
  <c r="FD18"/>
  <c r="FO18"/>
  <c r="GK18"/>
  <c r="CH19"/>
  <c r="DE19"/>
  <c r="DP19"/>
  <c r="EH19"/>
  <c r="ES19"/>
  <c r="FD19"/>
  <c r="FO19"/>
  <c r="GK19"/>
  <c r="DE20"/>
  <c r="DP20"/>
  <c r="EH20"/>
  <c r="DE21"/>
  <c r="EH21"/>
  <c r="ES21"/>
  <c r="FD21"/>
  <c r="FO21"/>
  <c r="GK21"/>
  <c r="CH22"/>
  <c r="DE22"/>
  <c r="DP22"/>
  <c r="CH23"/>
  <c r="DE23"/>
  <c r="DP23"/>
  <c r="EH23"/>
  <c r="ES23"/>
  <c r="FD23"/>
  <c r="FO23"/>
  <c r="GK23"/>
  <c r="CH24"/>
  <c r="DE24"/>
  <c r="DP24"/>
  <c r="EH24"/>
  <c r="ES24"/>
  <c r="FD24"/>
  <c r="FO24"/>
  <c r="GK24"/>
  <c r="CH25"/>
  <c r="DE25"/>
  <c r="DP25"/>
  <c r="EH25"/>
  <c r="ES25"/>
  <c r="FD25"/>
  <c r="FO25"/>
  <c r="GK25"/>
  <c r="DE26"/>
  <c r="DP26"/>
  <c r="EH26"/>
  <c r="ES26"/>
  <c r="FD26"/>
  <c r="FO26"/>
  <c r="GK26"/>
  <c r="CH93"/>
  <c r="DE93"/>
  <c r="DP93"/>
  <c r="DE27"/>
  <c r="EH27"/>
  <c r="ES27"/>
  <c r="FD27"/>
  <c r="FO27"/>
  <c r="GK27"/>
  <c r="DE28"/>
  <c r="EH28"/>
  <c r="ES28"/>
  <c r="FD28"/>
  <c r="FO28"/>
  <c r="GK28"/>
  <c r="DE29"/>
  <c r="EH29"/>
  <c r="ES29"/>
  <c r="FD29"/>
  <c r="FO29"/>
  <c r="GK29"/>
  <c r="CH30"/>
  <c r="DE30"/>
  <c r="DP30"/>
  <c r="DE92"/>
  <c r="DP92"/>
  <c r="EH92"/>
  <c r="ES92"/>
  <c r="FD92"/>
  <c r="FO92"/>
  <c r="GK92"/>
  <c r="HJ92"/>
  <c r="IY92"/>
  <c r="DP3"/>
  <c r="DE4"/>
  <c r="EH4"/>
  <c r="ES4"/>
  <c r="FD4"/>
  <c r="FO4"/>
  <c r="GK4"/>
  <c r="CH95"/>
  <c r="DE95"/>
  <c r="DP95"/>
  <c r="DE5"/>
  <c r="EH5"/>
  <c r="ES5"/>
  <c r="FD5"/>
  <c r="FO5"/>
  <c r="GK5"/>
  <c r="CH6"/>
  <c r="DE6"/>
  <c r="DP6"/>
  <c r="CH7"/>
  <c r="EH7"/>
  <c r="ES7"/>
  <c r="FD7"/>
  <c r="FO7"/>
  <c r="GK7"/>
  <c r="CH8"/>
  <c r="DE8"/>
  <c r="DP8"/>
  <c r="GK8"/>
  <c r="DE9"/>
  <c r="DP9"/>
  <c r="EH9"/>
  <c r="ES9"/>
  <c r="FD9"/>
  <c r="FO9"/>
  <c r="GK9"/>
  <c r="CH10"/>
  <c r="DE10"/>
  <c r="DP10"/>
  <c r="EH10"/>
  <c r="FO10"/>
  <c r="CH11"/>
  <c r="DE11"/>
  <c r="DP11"/>
  <c r="EH11"/>
  <c r="ES11"/>
  <c r="FD11"/>
  <c r="FO11"/>
  <c r="GK11"/>
  <c r="DE12"/>
  <c r="DP12"/>
  <c r="EH12"/>
  <c r="ES12"/>
  <c r="FD12"/>
  <c r="FO12"/>
  <c r="GK12"/>
  <c r="O13"/>
  <c r="U13"/>
  <c r="FZ13"/>
  <c r="HU13"/>
  <c r="IN13"/>
  <c r="IY13"/>
  <c r="JJ13"/>
  <c r="JU13"/>
  <c r="KF13"/>
  <c r="O14"/>
  <c r="U14"/>
  <c r="AE14"/>
  <c r="BA14"/>
  <c r="BL14"/>
  <c r="BW14"/>
  <c r="O15"/>
  <c r="U15"/>
  <c r="BA15"/>
  <c r="HJ15"/>
  <c r="O16"/>
  <c r="U16"/>
  <c r="HU16"/>
  <c r="JJ16"/>
  <c r="O97"/>
  <c r="U97"/>
  <c r="BL97"/>
  <c r="FZ97"/>
  <c r="HU97"/>
  <c r="IN97"/>
  <c r="IY97"/>
  <c r="JJ97"/>
  <c r="JU97"/>
  <c r="KF97"/>
  <c r="O17"/>
  <c r="U17"/>
  <c r="BL17"/>
  <c r="FZ17"/>
  <c r="HU17"/>
  <c r="IN17"/>
  <c r="IY17"/>
  <c r="JJ17"/>
  <c r="JU17"/>
  <c r="KF17"/>
  <c r="O18"/>
  <c r="U18"/>
  <c r="AE18"/>
  <c r="BA18"/>
  <c r="BL18"/>
  <c r="BW18"/>
  <c r="FZ18"/>
  <c r="HU18"/>
  <c r="IN18"/>
  <c r="IY18"/>
  <c r="JJ18"/>
  <c r="JU18"/>
  <c r="KF18"/>
  <c r="O19"/>
  <c r="U19"/>
  <c r="AE19"/>
  <c r="BA19"/>
  <c r="BL19"/>
  <c r="BW19"/>
  <c r="FZ19"/>
  <c r="HU19"/>
  <c r="IN19"/>
  <c r="IY19"/>
  <c r="JJ19"/>
  <c r="JU19"/>
  <c r="KF19"/>
  <c r="O20"/>
  <c r="U20"/>
  <c r="AE20"/>
  <c r="BA20"/>
  <c r="BL20"/>
  <c r="BW20"/>
  <c r="FZ20"/>
  <c r="HU20"/>
  <c r="IN20"/>
  <c r="IY20"/>
  <c r="JJ20"/>
  <c r="JU20"/>
  <c r="KF20"/>
  <c r="O21"/>
  <c r="U21"/>
  <c r="AE21"/>
  <c r="BA21"/>
  <c r="BL21"/>
  <c r="BW21"/>
  <c r="O22"/>
  <c r="U22"/>
  <c r="AP22"/>
  <c r="FZ22"/>
  <c r="HU22"/>
  <c r="IN22"/>
  <c r="IY22"/>
  <c r="JJ22"/>
  <c r="JU22"/>
  <c r="KF22"/>
  <c r="O23"/>
  <c r="U23"/>
  <c r="AE23"/>
  <c r="BA23"/>
  <c r="BL23"/>
  <c r="BW23"/>
  <c r="FZ23"/>
  <c r="HU23"/>
  <c r="IN23"/>
  <c r="IY23"/>
  <c r="JJ23"/>
  <c r="JU23"/>
  <c r="KF23"/>
  <c r="O24"/>
  <c r="U24"/>
  <c r="AE24"/>
  <c r="BA24"/>
  <c r="BL24"/>
  <c r="BW24"/>
  <c r="FZ24"/>
  <c r="HU24"/>
  <c r="IN24"/>
  <c r="IY24"/>
  <c r="JJ24"/>
  <c r="JU24"/>
  <c r="KF24"/>
  <c r="O25"/>
  <c r="U25"/>
  <c r="AE25"/>
  <c r="BA25"/>
  <c r="BL25"/>
  <c r="BW25"/>
  <c r="FZ25"/>
  <c r="HU25"/>
  <c r="IN25"/>
  <c r="IY25"/>
  <c r="JJ25"/>
  <c r="JU25"/>
  <c r="KF25"/>
  <c r="O26"/>
  <c r="U26"/>
  <c r="AE26"/>
  <c r="BA26"/>
  <c r="BL26"/>
  <c r="BW26"/>
  <c r="FZ26"/>
  <c r="HU26"/>
  <c r="IN26"/>
  <c r="IY26"/>
  <c r="JJ26"/>
  <c r="JU26"/>
  <c r="KF26"/>
  <c r="O93"/>
  <c r="U93"/>
  <c r="AP93"/>
  <c r="FZ93"/>
  <c r="HU93"/>
  <c r="IN93"/>
  <c r="IY93"/>
  <c r="JJ93"/>
  <c r="JU93"/>
  <c r="KF93"/>
  <c r="O27"/>
  <c r="U27"/>
  <c r="AE27"/>
  <c r="BA27"/>
  <c r="BL27"/>
  <c r="BW27"/>
  <c r="O28"/>
  <c r="U28"/>
  <c r="AE28"/>
  <c r="BA28"/>
  <c r="BL28"/>
  <c r="BW28"/>
  <c r="O29"/>
  <c r="U29"/>
  <c r="AE29"/>
  <c r="BA29"/>
  <c r="BL29"/>
  <c r="BW29"/>
  <c r="HJ29"/>
  <c r="O30"/>
  <c r="U30"/>
  <c r="AP30"/>
  <c r="FZ30"/>
  <c r="HU30"/>
  <c r="IN30"/>
  <c r="IY30"/>
  <c r="JJ30"/>
  <c r="JU30"/>
  <c r="KF30"/>
  <c r="O92"/>
  <c r="U92"/>
  <c r="AE92"/>
  <c r="BA92"/>
  <c r="BL92"/>
  <c r="BW92"/>
  <c r="FZ92"/>
  <c r="IN92"/>
  <c r="JJ92"/>
  <c r="JU92"/>
  <c r="KF92"/>
  <c r="MV20" i="39"/>
  <c r="MW20"/>
  <c r="MA94" i="41"/>
  <c r="MB94"/>
  <c r="MA24" i="39"/>
  <c r="MA7"/>
  <c r="MA5"/>
  <c r="MA19"/>
  <c r="MA13"/>
  <c r="MA26"/>
  <c r="MB12"/>
  <c r="MC12" s="1"/>
  <c r="MA12"/>
  <c r="MA22"/>
  <c r="MB54"/>
  <c r="MC54" s="1"/>
  <c r="MA11"/>
  <c r="MA10"/>
  <c r="MA27"/>
  <c r="EE46" i="41"/>
  <c r="AY47"/>
  <c r="AZ47" s="1"/>
  <c r="BA47" s="1"/>
  <c r="GV49"/>
  <c r="LV49" s="1"/>
  <c r="PJ49" s="1"/>
  <c r="HZ4"/>
  <c r="IA4" s="1"/>
  <c r="HZ5"/>
  <c r="IA5" s="1"/>
  <c r="MA123" i="39"/>
  <c r="MA21"/>
  <c r="MA111"/>
  <c r="MB26"/>
  <c r="MC26" s="1"/>
  <c r="MA25"/>
  <c r="MB120"/>
  <c r="MC120" s="1"/>
  <c r="MA54"/>
  <c r="MA121"/>
  <c r="MA14"/>
  <c r="MA117"/>
  <c r="MA2"/>
  <c r="MA120"/>
  <c r="MA23"/>
  <c r="MB21"/>
  <c r="MC21" s="1"/>
  <c r="MA55"/>
  <c r="MB14"/>
  <c r="MC14" s="1"/>
  <c r="MB13"/>
  <c r="MC13" s="1"/>
  <c r="MB11"/>
  <c r="MC11" s="1"/>
  <c r="HZ27" i="41"/>
  <c r="IA27" s="1"/>
  <c r="MB23" i="39"/>
  <c r="MC23" s="1"/>
  <c r="MB123"/>
  <c r="MC123" s="1"/>
  <c r="MB117"/>
  <c r="MC117" s="1"/>
  <c r="MB10"/>
  <c r="MC10" s="1"/>
  <c r="MB27"/>
  <c r="MC27" s="1"/>
  <c r="MB25"/>
  <c r="MC25" s="1"/>
  <c r="MB55"/>
  <c r="MC55" s="1"/>
  <c r="MB19"/>
  <c r="MC19" s="1"/>
  <c r="GV45" i="41"/>
  <c r="LV45" s="1"/>
  <c r="PJ45" s="1"/>
  <c r="HS47"/>
  <c r="CE49"/>
  <c r="DB49"/>
  <c r="FW49"/>
  <c r="HS42"/>
  <c r="BT43"/>
  <c r="CF43"/>
  <c r="CG43" s="1"/>
  <c r="CH43" s="1"/>
  <c r="FA45"/>
  <c r="IW45"/>
  <c r="BI48"/>
  <c r="IW38"/>
  <c r="AB43"/>
  <c r="FA43"/>
  <c r="JI43"/>
  <c r="JJ43" s="1"/>
  <c r="JK43" s="1"/>
  <c r="AC44"/>
  <c r="AD44" s="1"/>
  <c r="AE44" s="1"/>
  <c r="HS44"/>
  <c r="BI45"/>
  <c r="AX46"/>
  <c r="GH46"/>
  <c r="IM46"/>
  <c r="IN46" s="1"/>
  <c r="IO46" s="1"/>
  <c r="FA48"/>
  <c r="HZ41"/>
  <c r="LT41"/>
  <c r="LO41"/>
  <c r="HZ42"/>
  <c r="IB42" s="1"/>
  <c r="IC42" s="1"/>
  <c r="ID42" s="1"/>
  <c r="LO42"/>
  <c r="LT42"/>
  <c r="HZ44"/>
  <c r="IB44" s="1"/>
  <c r="IC44" s="1"/>
  <c r="ID44" s="1"/>
  <c r="LT44"/>
  <c r="LO44"/>
  <c r="HH46"/>
  <c r="LT46"/>
  <c r="LO46"/>
  <c r="HZ47"/>
  <c r="IB47" s="1"/>
  <c r="IC47" s="1"/>
  <c r="ID47" s="1"/>
  <c r="LO47"/>
  <c r="LT47"/>
  <c r="CE42"/>
  <c r="DB42"/>
  <c r="FW42"/>
  <c r="IW42"/>
  <c r="AX43"/>
  <c r="EE43"/>
  <c r="GH43"/>
  <c r="IM43"/>
  <c r="IN43" s="1"/>
  <c r="IO43" s="1"/>
  <c r="AY44"/>
  <c r="AZ44" s="1"/>
  <c r="BA44" s="1"/>
  <c r="CE44"/>
  <c r="DB44"/>
  <c r="FW44"/>
  <c r="IW44"/>
  <c r="AM45"/>
  <c r="EE45"/>
  <c r="GH45"/>
  <c r="AB46"/>
  <c r="BT46"/>
  <c r="CF46"/>
  <c r="CG46" s="1"/>
  <c r="CH46" s="1"/>
  <c r="FA46"/>
  <c r="JI46"/>
  <c r="JJ46" s="1"/>
  <c r="JK46" s="1"/>
  <c r="AC47"/>
  <c r="AD47" s="1"/>
  <c r="AE47" s="1"/>
  <c r="BU47"/>
  <c r="BV47" s="1"/>
  <c r="BW47" s="1"/>
  <c r="CE47"/>
  <c r="DB47"/>
  <c r="FW47"/>
  <c r="IW47"/>
  <c r="AM48"/>
  <c r="EE48"/>
  <c r="GH48"/>
  <c r="HH43"/>
  <c r="LO43"/>
  <c r="LT43"/>
  <c r="LO45"/>
  <c r="LT45"/>
  <c r="HZ48"/>
  <c r="IA48" s="1"/>
  <c r="LT48"/>
  <c r="LO48"/>
  <c r="HH49"/>
  <c r="LO49"/>
  <c r="LT49"/>
  <c r="KD19"/>
  <c r="GV31"/>
  <c r="LV31" s="1"/>
  <c r="PJ31" s="1"/>
  <c r="FM31"/>
  <c r="FN31" s="1"/>
  <c r="FW31"/>
  <c r="GI31"/>
  <c r="GJ31" s="1"/>
  <c r="JH23"/>
  <c r="BI92"/>
  <c r="EP92"/>
  <c r="BU22"/>
  <c r="BV22" s="1"/>
  <c r="CE22"/>
  <c r="KD22"/>
  <c r="BU3"/>
  <c r="BV3" s="1"/>
  <c r="CE3"/>
  <c r="KD3"/>
  <c r="AX7"/>
  <c r="FA7"/>
  <c r="HS8"/>
  <c r="AX14"/>
  <c r="DN14"/>
  <c r="DO14" s="1"/>
  <c r="KD93"/>
  <c r="GV27"/>
  <c r="LV27" s="1"/>
  <c r="PJ27" s="1"/>
  <c r="FL27"/>
  <c r="FX27"/>
  <c r="FY27" s="1"/>
  <c r="GH27"/>
  <c r="HT27"/>
  <c r="LO31"/>
  <c r="LT31"/>
  <c r="FA2"/>
  <c r="JI2"/>
  <c r="JS95"/>
  <c r="GW31"/>
  <c r="LW31" s="1"/>
  <c r="AM32"/>
  <c r="GV32"/>
  <c r="LV32" s="1"/>
  <c r="PJ32" s="1"/>
  <c r="EE32"/>
  <c r="HH32"/>
  <c r="LT32"/>
  <c r="LO32"/>
  <c r="LT37"/>
  <c r="LO37"/>
  <c r="HZ38"/>
  <c r="IB38" s="1"/>
  <c r="IC38" s="1"/>
  <c r="ID38" s="1"/>
  <c r="LO38"/>
  <c r="LT38"/>
  <c r="DS42"/>
  <c r="GO42" s="1"/>
  <c r="DS44"/>
  <c r="GT44" s="1"/>
  <c r="GW45"/>
  <c r="LW45" s="1"/>
  <c r="DS47"/>
  <c r="GO47" s="1"/>
  <c r="CL48"/>
  <c r="CM48" s="1"/>
  <c r="DS49"/>
  <c r="GO49" s="1"/>
  <c r="BI2"/>
  <c r="AC3"/>
  <c r="AD3" s="1"/>
  <c r="EQ3"/>
  <c r="ER3" s="1"/>
  <c r="IL3"/>
  <c r="AM4"/>
  <c r="GV4"/>
  <c r="LV4" s="1"/>
  <c r="PJ4" s="1"/>
  <c r="FL4"/>
  <c r="FX4"/>
  <c r="FY4" s="1"/>
  <c r="GH4"/>
  <c r="HT4"/>
  <c r="GV95"/>
  <c r="LV95" s="1"/>
  <c r="DM95"/>
  <c r="DB10"/>
  <c r="FW10"/>
  <c r="AX15"/>
  <c r="GV15"/>
  <c r="LV15" s="1"/>
  <c r="PJ15" s="1"/>
  <c r="FA15"/>
  <c r="GV18"/>
  <c r="LV18" s="1"/>
  <c r="PJ18" s="1"/>
  <c r="DM18"/>
  <c r="BT28"/>
  <c r="CF28"/>
  <c r="CG28" s="1"/>
  <c r="AY30"/>
  <c r="AZ30" s="1"/>
  <c r="GV30"/>
  <c r="LV30" s="1"/>
  <c r="PJ30" s="1"/>
  <c r="DM30"/>
  <c r="JH30"/>
  <c r="DM31"/>
  <c r="JH31"/>
  <c r="FA32"/>
  <c r="LW37"/>
  <c r="GV38"/>
  <c r="LV38" s="1"/>
  <c r="PJ38" s="1"/>
  <c r="DB38"/>
  <c r="HS38"/>
  <c r="GV42"/>
  <c r="LV42" s="1"/>
  <c r="PJ42" s="1"/>
  <c r="DM42"/>
  <c r="HH42"/>
  <c r="IL42"/>
  <c r="JI42"/>
  <c r="JJ42" s="1"/>
  <c r="JK42" s="1"/>
  <c r="AM43"/>
  <c r="BI43"/>
  <c r="DN43"/>
  <c r="DO43" s="1"/>
  <c r="DP43" s="1"/>
  <c r="EP43"/>
  <c r="FL43"/>
  <c r="GV43"/>
  <c r="LV43" s="1"/>
  <c r="PJ43" s="1"/>
  <c r="IX43"/>
  <c r="IY43" s="1"/>
  <c r="IZ43" s="1"/>
  <c r="GV44"/>
  <c r="LV44" s="1"/>
  <c r="PJ44" s="1"/>
  <c r="DM44"/>
  <c r="HH44"/>
  <c r="IL44"/>
  <c r="JH44"/>
  <c r="AB45"/>
  <c r="AX45"/>
  <c r="BT45"/>
  <c r="EP45"/>
  <c r="FL45"/>
  <c r="HZ45"/>
  <c r="IB45" s="1"/>
  <c r="IC45" s="1"/>
  <c r="ID45" s="1"/>
  <c r="HS45"/>
  <c r="IL45"/>
  <c r="JH45"/>
  <c r="AM46"/>
  <c r="BI46"/>
  <c r="DN46"/>
  <c r="DO46" s="1"/>
  <c r="DP46" s="1"/>
  <c r="EP46"/>
  <c r="FL46"/>
  <c r="GV46"/>
  <c r="LV46" s="1"/>
  <c r="PJ46" s="1"/>
  <c r="IX46"/>
  <c r="IY46" s="1"/>
  <c r="IZ46" s="1"/>
  <c r="BJ47"/>
  <c r="BK47" s="1"/>
  <c r="BL47" s="1"/>
  <c r="GV47"/>
  <c r="LV47" s="1"/>
  <c r="PJ47" s="1"/>
  <c r="DM47"/>
  <c r="HH47"/>
  <c r="IL47"/>
  <c r="JH47"/>
  <c r="AB48"/>
  <c r="AX48"/>
  <c r="BT48"/>
  <c r="EP48"/>
  <c r="FL48"/>
  <c r="GV48"/>
  <c r="LV48" s="1"/>
  <c r="PJ48" s="1"/>
  <c r="DM49"/>
  <c r="DB11"/>
  <c r="FW11"/>
  <c r="GV90"/>
  <c r="LV90" s="1"/>
  <c r="JH20"/>
  <c r="AX21"/>
  <c r="DN21"/>
  <c r="DO21" s="1"/>
  <c r="GV91"/>
  <c r="LV91" s="1"/>
  <c r="FB91"/>
  <c r="FC91" s="1"/>
  <c r="FD91" s="1"/>
  <c r="HS91"/>
  <c r="AC22"/>
  <c r="AD22" s="1"/>
  <c r="EQ22"/>
  <c r="ER22" s="1"/>
  <c r="IL22"/>
  <c r="KD24"/>
  <c r="GV25"/>
  <c r="LV25" s="1"/>
  <c r="PJ25" s="1"/>
  <c r="DM25"/>
  <c r="BU93"/>
  <c r="BV93" s="1"/>
  <c r="CE93"/>
  <c r="IL93"/>
  <c r="GW27"/>
  <c r="LW27" s="1"/>
  <c r="GV28"/>
  <c r="LV28" s="1"/>
  <c r="PJ28" s="1"/>
  <c r="AX29"/>
  <c r="GV29"/>
  <c r="LV29" s="1"/>
  <c r="PJ29" s="1"/>
  <c r="FA29"/>
  <c r="CE13"/>
  <c r="IW13"/>
  <c r="GW14"/>
  <c r="LW14" s="1"/>
  <c r="BT90"/>
  <c r="CF90"/>
  <c r="CG90" s="1"/>
  <c r="CH90" s="1"/>
  <c r="JH16"/>
  <c r="AM17"/>
  <c r="FL17"/>
  <c r="CE19"/>
  <c r="IL19"/>
  <c r="AM20"/>
  <c r="GV20"/>
  <c r="LV20" s="1"/>
  <c r="PJ20" s="1"/>
  <c r="FM20"/>
  <c r="FN20" s="1"/>
  <c r="FW20"/>
  <c r="GI20"/>
  <c r="GJ20" s="1"/>
  <c r="FL21"/>
  <c r="IX21"/>
  <c r="BJ91"/>
  <c r="BK91" s="1"/>
  <c r="BL91" s="1"/>
  <c r="DB91"/>
  <c r="JS91"/>
  <c r="GV23"/>
  <c r="LV23" s="1"/>
  <c r="PJ23" s="1"/>
  <c r="DM23"/>
  <c r="CE24"/>
  <c r="IL24"/>
  <c r="JH25"/>
  <c r="BI26"/>
  <c r="EP26"/>
  <c r="BI5"/>
  <c r="GV5"/>
  <c r="LV5" s="1"/>
  <c r="PJ5" s="1"/>
  <c r="EP5"/>
  <c r="EF6"/>
  <c r="EG6" s="1"/>
  <c r="IW6"/>
  <c r="JS8"/>
  <c r="AX9"/>
  <c r="FA9"/>
  <c r="IW10"/>
  <c r="IW11"/>
  <c r="AM12"/>
  <c r="FL12"/>
  <c r="GV50"/>
  <c r="LV50" s="1"/>
  <c r="PJ50" s="1"/>
  <c r="FL50"/>
  <c r="FX50"/>
  <c r="FY50" s="1"/>
  <c r="GH50"/>
  <c r="HT50"/>
  <c r="FL14"/>
  <c r="JT14"/>
  <c r="AB90"/>
  <c r="EP90"/>
  <c r="JT90"/>
  <c r="JU90" s="1"/>
  <c r="JV90" s="1"/>
  <c r="GW15"/>
  <c r="LW15" s="1"/>
  <c r="HZ15"/>
  <c r="IA15" s="1"/>
  <c r="HS16"/>
  <c r="BI97"/>
  <c r="EP97"/>
  <c r="JH18"/>
  <c r="AC93"/>
  <c r="AD93" s="1"/>
  <c r="EQ93"/>
  <c r="ER93" s="1"/>
  <c r="AM27"/>
  <c r="AB28"/>
  <c r="EP28"/>
  <c r="JT28"/>
  <c r="GW29"/>
  <c r="LW29" s="1"/>
  <c r="FM30"/>
  <c r="FN30" s="1"/>
  <c r="FW30"/>
  <c r="GI30"/>
  <c r="GJ30" s="1"/>
  <c r="GW92"/>
  <c r="LW92" s="1"/>
  <c r="IL92"/>
  <c r="IW14"/>
  <c r="IX14"/>
  <c r="DM90"/>
  <c r="DN90"/>
  <c r="DO90" s="1"/>
  <c r="DP90" s="1"/>
  <c r="IW90"/>
  <c r="IX90"/>
  <c r="IY90" s="1"/>
  <c r="IZ90" s="1"/>
  <c r="BU15"/>
  <c r="BV15" s="1"/>
  <c r="BT15"/>
  <c r="FX16"/>
  <c r="FY16" s="1"/>
  <c r="FW16"/>
  <c r="KE16"/>
  <c r="KD16"/>
  <c r="AM2"/>
  <c r="EE2"/>
  <c r="GH2"/>
  <c r="IM2"/>
  <c r="KE2"/>
  <c r="AY3"/>
  <c r="AZ3" s="1"/>
  <c r="GV3"/>
  <c r="LV3" s="1"/>
  <c r="PJ3" s="1"/>
  <c r="DM3"/>
  <c r="FM3"/>
  <c r="FN3" s="1"/>
  <c r="FW3"/>
  <c r="GI3"/>
  <c r="GJ3" s="1"/>
  <c r="JH3"/>
  <c r="BI4"/>
  <c r="EP4"/>
  <c r="CE95"/>
  <c r="IW95"/>
  <c r="AM5"/>
  <c r="FL5"/>
  <c r="FX5"/>
  <c r="FY5" s="1"/>
  <c r="GH5"/>
  <c r="HT5"/>
  <c r="BJ6"/>
  <c r="BK6" s="1"/>
  <c r="GV6"/>
  <c r="LV6" s="1"/>
  <c r="PJ6" s="1"/>
  <c r="DB6"/>
  <c r="FB6"/>
  <c r="FC6" s="1"/>
  <c r="HS6"/>
  <c r="JS6"/>
  <c r="AB7"/>
  <c r="BT7"/>
  <c r="EE7"/>
  <c r="GH7"/>
  <c r="BI12"/>
  <c r="EP12"/>
  <c r="GV12"/>
  <c r="LV12" s="1"/>
  <c r="PJ12" s="1"/>
  <c r="EP50"/>
  <c r="GV13"/>
  <c r="LV13" s="1"/>
  <c r="PJ13" s="1"/>
  <c r="DM13"/>
  <c r="JS13"/>
  <c r="AB14"/>
  <c r="BT14"/>
  <c r="CF14"/>
  <c r="CG14" s="1"/>
  <c r="EP14"/>
  <c r="GV14"/>
  <c r="LV14" s="1"/>
  <c r="PJ14" s="1"/>
  <c r="AY90"/>
  <c r="AZ90" s="1"/>
  <c r="BA90" s="1"/>
  <c r="AX90"/>
  <c r="FM90"/>
  <c r="FN90" s="1"/>
  <c r="FO90" s="1"/>
  <c r="FL90"/>
  <c r="AC15"/>
  <c r="AD15" s="1"/>
  <c r="AB15"/>
  <c r="EF15"/>
  <c r="EG15" s="1"/>
  <c r="EE15"/>
  <c r="DC16"/>
  <c r="DD16" s="1"/>
  <c r="DB16"/>
  <c r="IM16"/>
  <c r="IL16"/>
  <c r="DB8"/>
  <c r="FW8"/>
  <c r="IW8"/>
  <c r="AB9"/>
  <c r="BT9"/>
  <c r="EE9"/>
  <c r="GH9"/>
  <c r="HS10"/>
  <c r="JS10"/>
  <c r="HS11"/>
  <c r="JS11"/>
  <c r="DS16"/>
  <c r="DU16" s="1"/>
  <c r="DV16" s="1"/>
  <c r="DW16" s="1"/>
  <c r="AM97"/>
  <c r="FL97"/>
  <c r="BI17"/>
  <c r="EP17"/>
  <c r="GV17"/>
  <c r="LV17" s="1"/>
  <c r="PJ17" s="1"/>
  <c r="CE18"/>
  <c r="GW18"/>
  <c r="LW18" s="1"/>
  <c r="IL18"/>
  <c r="KD18"/>
  <c r="GV19"/>
  <c r="LV19" s="1"/>
  <c r="PJ19" s="1"/>
  <c r="DM19"/>
  <c r="JH19"/>
  <c r="BI20"/>
  <c r="EQ20"/>
  <c r="ER20" s="1"/>
  <c r="IL20"/>
  <c r="KD20"/>
  <c r="AB21"/>
  <c r="BT21"/>
  <c r="CF21"/>
  <c r="CG21" s="1"/>
  <c r="GW21"/>
  <c r="LW21" s="1"/>
  <c r="EP21"/>
  <c r="GV21"/>
  <c r="LV21" s="1"/>
  <c r="PJ21" s="1"/>
  <c r="JT21"/>
  <c r="GW91"/>
  <c r="LW91" s="1"/>
  <c r="EF91"/>
  <c r="EG91" s="1"/>
  <c r="EH91" s="1"/>
  <c r="IW91"/>
  <c r="AY22"/>
  <c r="AZ22" s="1"/>
  <c r="GV22"/>
  <c r="LV22" s="1"/>
  <c r="PJ22" s="1"/>
  <c r="DM22"/>
  <c r="FM22"/>
  <c r="FN22" s="1"/>
  <c r="FW22"/>
  <c r="GI22"/>
  <c r="GJ22" s="1"/>
  <c r="JH22"/>
  <c r="CE23"/>
  <c r="GW23"/>
  <c r="LW23" s="1"/>
  <c r="IL23"/>
  <c r="KD23"/>
  <c r="GV24"/>
  <c r="LV24" s="1"/>
  <c r="PJ24" s="1"/>
  <c r="DM24"/>
  <c r="JH24"/>
  <c r="CE25"/>
  <c r="GW25"/>
  <c r="LW25" s="1"/>
  <c r="IL25"/>
  <c r="KD25"/>
  <c r="AM26"/>
  <c r="FL26"/>
  <c r="AY93"/>
  <c r="AZ93" s="1"/>
  <c r="GV93"/>
  <c r="LV93" s="1"/>
  <c r="DM93"/>
  <c r="FM93"/>
  <c r="FN93" s="1"/>
  <c r="FW93"/>
  <c r="GI93"/>
  <c r="GJ93" s="1"/>
  <c r="JH93"/>
  <c r="BI27"/>
  <c r="EP27"/>
  <c r="AX28"/>
  <c r="DN28"/>
  <c r="DO28" s="1"/>
  <c r="FL28"/>
  <c r="IX28"/>
  <c r="AB29"/>
  <c r="BT29"/>
  <c r="EE29"/>
  <c r="AC30"/>
  <c r="AD30" s="1"/>
  <c r="BU30"/>
  <c r="BV30" s="1"/>
  <c r="CE30"/>
  <c r="GW30"/>
  <c r="LW30" s="1"/>
  <c r="EQ30"/>
  <c r="ER30" s="1"/>
  <c r="IL30"/>
  <c r="KD30"/>
  <c r="AM92"/>
  <c r="FL92"/>
  <c r="JS92"/>
  <c r="AY31"/>
  <c r="AZ31" s="1"/>
  <c r="CE31"/>
  <c r="EQ31"/>
  <c r="ER31" s="1"/>
  <c r="IL31"/>
  <c r="BI32"/>
  <c r="LV37"/>
  <c r="PJ37" s="1"/>
  <c r="BT38"/>
  <c r="GV97"/>
  <c r="LV97" s="1"/>
  <c r="PJ97" s="1"/>
  <c r="GV26"/>
  <c r="LV26" s="1"/>
  <c r="PJ26" s="1"/>
  <c r="GV92"/>
  <c r="LV92" s="1"/>
  <c r="HI32"/>
  <c r="HJ32" s="1"/>
  <c r="LW4"/>
  <c r="HH2"/>
  <c r="LT2"/>
  <c r="LO2"/>
  <c r="HZ3"/>
  <c r="IB3" s="1"/>
  <c r="IC3" s="1"/>
  <c r="ID3" s="1"/>
  <c r="LO3"/>
  <c r="LT3"/>
  <c r="HZ95"/>
  <c r="IB95" s="1"/>
  <c r="IC95" s="1"/>
  <c r="ID95" s="1"/>
  <c r="LO95"/>
  <c r="LT95"/>
  <c r="HZ7"/>
  <c r="IA7" s="1"/>
  <c r="LT7"/>
  <c r="LO7"/>
  <c r="HH9"/>
  <c r="LT9"/>
  <c r="LO9"/>
  <c r="HZ13"/>
  <c r="IB13" s="1"/>
  <c r="IC13" s="1"/>
  <c r="ID13" s="1"/>
  <c r="LT13"/>
  <c r="LO13"/>
  <c r="AN90"/>
  <c r="AO90" s="1"/>
  <c r="AP90" s="1"/>
  <c r="AM90"/>
  <c r="FB90"/>
  <c r="FC90" s="1"/>
  <c r="FD90" s="1"/>
  <c r="FA90"/>
  <c r="HH90"/>
  <c r="LO90"/>
  <c r="LT90"/>
  <c r="IL90"/>
  <c r="IM90"/>
  <c r="IN90" s="1"/>
  <c r="IO90" s="1"/>
  <c r="KD90"/>
  <c r="KE90"/>
  <c r="KF90" s="1"/>
  <c r="KG90" s="1"/>
  <c r="AN15"/>
  <c r="AO15" s="1"/>
  <c r="AM15"/>
  <c r="EQ15"/>
  <c r="ER15" s="1"/>
  <c r="EP15"/>
  <c r="FW15"/>
  <c r="FX15"/>
  <c r="FY15" s="1"/>
  <c r="HS15"/>
  <c r="HT15"/>
  <c r="CF16"/>
  <c r="CG16" s="1"/>
  <c r="CE16"/>
  <c r="HZ16"/>
  <c r="IB16" s="1"/>
  <c r="IC16" s="1"/>
  <c r="ID16" s="1"/>
  <c r="LT16"/>
  <c r="LO16"/>
  <c r="HH16"/>
  <c r="IX16"/>
  <c r="IW16"/>
  <c r="AY97"/>
  <c r="AZ97" s="1"/>
  <c r="AX97"/>
  <c r="EF97"/>
  <c r="EG97" s="1"/>
  <c r="EE97"/>
  <c r="GI97"/>
  <c r="GJ97" s="1"/>
  <c r="GH97"/>
  <c r="AC17"/>
  <c r="AD17" s="1"/>
  <c r="AB17"/>
  <c r="BU17"/>
  <c r="BV17" s="1"/>
  <c r="BT17"/>
  <c r="FB17"/>
  <c r="FC17" s="1"/>
  <c r="FA17"/>
  <c r="HZ17"/>
  <c r="IB17" s="1"/>
  <c r="IC17" s="1"/>
  <c r="ID17" s="1"/>
  <c r="LO17"/>
  <c r="LT17"/>
  <c r="AB2"/>
  <c r="AX2"/>
  <c r="BT2"/>
  <c r="CF2"/>
  <c r="CG2" s="1"/>
  <c r="GW2"/>
  <c r="DN2"/>
  <c r="DO2" s="1"/>
  <c r="EP2"/>
  <c r="FL2"/>
  <c r="GV2"/>
  <c r="LV2" s="1"/>
  <c r="PJ2" s="1"/>
  <c r="IX2"/>
  <c r="JT2"/>
  <c r="BJ3"/>
  <c r="BK3" s="1"/>
  <c r="DB3"/>
  <c r="DS3"/>
  <c r="DU3" s="1"/>
  <c r="DV3" s="1"/>
  <c r="DW3" s="1"/>
  <c r="EF3"/>
  <c r="EG3" s="1"/>
  <c r="FB3"/>
  <c r="FC3" s="1"/>
  <c r="HS3"/>
  <c r="IW3"/>
  <c r="JS3"/>
  <c r="AB4"/>
  <c r="AX4"/>
  <c r="BT4"/>
  <c r="EE4"/>
  <c r="FA4"/>
  <c r="HI4"/>
  <c r="DB95"/>
  <c r="DS95"/>
  <c r="DT95" s="1"/>
  <c r="FW95"/>
  <c r="HS95"/>
  <c r="IL95"/>
  <c r="JH95"/>
  <c r="KD95"/>
  <c r="AB5"/>
  <c r="AX5"/>
  <c r="BT5"/>
  <c r="EE5"/>
  <c r="FA5"/>
  <c r="HI5"/>
  <c r="AC6"/>
  <c r="AD6" s="1"/>
  <c r="AY6"/>
  <c r="AZ6" s="1"/>
  <c r="BU6"/>
  <c r="BV6" s="1"/>
  <c r="CE6"/>
  <c r="DM6"/>
  <c r="EQ6"/>
  <c r="ER6" s="1"/>
  <c r="FM6"/>
  <c r="FN6" s="1"/>
  <c r="FW6"/>
  <c r="GI6"/>
  <c r="GJ6" s="1"/>
  <c r="IL6"/>
  <c r="JH6"/>
  <c r="KD6"/>
  <c r="AM7"/>
  <c r="BI7"/>
  <c r="GW7"/>
  <c r="EP7"/>
  <c r="FL7"/>
  <c r="GV7"/>
  <c r="LV7" s="1"/>
  <c r="PJ7" s="1"/>
  <c r="CE8"/>
  <c r="DM8"/>
  <c r="IL8"/>
  <c r="JH8"/>
  <c r="KD8"/>
  <c r="AM9"/>
  <c r="BI9"/>
  <c r="CR9"/>
  <c r="CS9" s="1"/>
  <c r="GW9"/>
  <c r="EP9"/>
  <c r="FL9"/>
  <c r="GV9"/>
  <c r="LV9" s="1"/>
  <c r="PJ9" s="1"/>
  <c r="CR10"/>
  <c r="CS10" s="1"/>
  <c r="CE10"/>
  <c r="DM10"/>
  <c r="IL10"/>
  <c r="JH10"/>
  <c r="KD10"/>
  <c r="CE11"/>
  <c r="DM11"/>
  <c r="IL11"/>
  <c r="JH11"/>
  <c r="KD11"/>
  <c r="AB12"/>
  <c r="AX12"/>
  <c r="BT12"/>
  <c r="EE12"/>
  <c r="FA12"/>
  <c r="GH12"/>
  <c r="EE50"/>
  <c r="FA50"/>
  <c r="HI50"/>
  <c r="DB13"/>
  <c r="DS13"/>
  <c r="DU13" s="1"/>
  <c r="DV13" s="1"/>
  <c r="DW13" s="1"/>
  <c r="FW13"/>
  <c r="HS13"/>
  <c r="IL13"/>
  <c r="JH13"/>
  <c r="KD13"/>
  <c r="AM14"/>
  <c r="BI14"/>
  <c r="EE14"/>
  <c r="FA14"/>
  <c r="GH14"/>
  <c r="IM14"/>
  <c r="JI14"/>
  <c r="KE14"/>
  <c r="CR97"/>
  <c r="CS97" s="1"/>
  <c r="HH4"/>
  <c r="LT4"/>
  <c r="LO4"/>
  <c r="LW5"/>
  <c r="HH5"/>
  <c r="LT5"/>
  <c r="LO5"/>
  <c r="HZ6"/>
  <c r="IB6" s="1"/>
  <c r="IC6" s="1"/>
  <c r="ID6" s="1"/>
  <c r="LO6"/>
  <c r="LT6"/>
  <c r="HZ8"/>
  <c r="IB8" s="1"/>
  <c r="IC8" s="1"/>
  <c r="ID8" s="1"/>
  <c r="LO8"/>
  <c r="LT8"/>
  <c r="HZ10"/>
  <c r="IB10" s="1"/>
  <c r="IC10" s="1"/>
  <c r="ID10" s="1"/>
  <c r="LO10"/>
  <c r="LT10"/>
  <c r="HZ11"/>
  <c r="IA11" s="1"/>
  <c r="LO11"/>
  <c r="LT11"/>
  <c r="LW12"/>
  <c r="HZ12"/>
  <c r="IA12" s="1"/>
  <c r="LT12"/>
  <c r="LO12"/>
  <c r="LW50"/>
  <c r="HH50"/>
  <c r="LT50"/>
  <c r="LO50"/>
  <c r="HH14"/>
  <c r="LO14"/>
  <c r="LT14"/>
  <c r="BJ90"/>
  <c r="BK90" s="1"/>
  <c r="BL90" s="1"/>
  <c r="BI90"/>
  <c r="EF90"/>
  <c r="EG90" s="1"/>
  <c r="EH90" s="1"/>
  <c r="EE90"/>
  <c r="GI90"/>
  <c r="GJ90" s="1"/>
  <c r="GK90" s="1"/>
  <c r="GH90"/>
  <c r="JH90"/>
  <c r="JI90"/>
  <c r="JJ90" s="1"/>
  <c r="JK90" s="1"/>
  <c r="BJ15"/>
  <c r="BK15" s="1"/>
  <c r="BI15"/>
  <c r="FM15"/>
  <c r="FN15" s="1"/>
  <c r="FL15"/>
  <c r="GI15"/>
  <c r="GJ15" s="1"/>
  <c r="GH15"/>
  <c r="DN16"/>
  <c r="DO16" s="1"/>
  <c r="DM16"/>
  <c r="JT16"/>
  <c r="JS16"/>
  <c r="AC97"/>
  <c r="AD97" s="1"/>
  <c r="AB97"/>
  <c r="BU97"/>
  <c r="BV97" s="1"/>
  <c r="BT97"/>
  <c r="FB97"/>
  <c r="FC97" s="1"/>
  <c r="FA97"/>
  <c r="HZ97"/>
  <c r="IB97" s="1"/>
  <c r="IC97" s="1"/>
  <c r="ID97" s="1"/>
  <c r="LO97"/>
  <c r="LT97"/>
  <c r="AY17"/>
  <c r="AZ17" s="1"/>
  <c r="AX17"/>
  <c r="LW17"/>
  <c r="EF17"/>
  <c r="EG17" s="1"/>
  <c r="EE17"/>
  <c r="GI17"/>
  <c r="GJ17" s="1"/>
  <c r="GH17"/>
  <c r="GW95"/>
  <c r="LW95" s="1"/>
  <c r="DS6"/>
  <c r="DU6" s="1"/>
  <c r="DV6" s="1"/>
  <c r="DW6" s="1"/>
  <c r="DS8"/>
  <c r="GT8" s="1"/>
  <c r="DS10"/>
  <c r="GT10" s="1"/>
  <c r="DS11"/>
  <c r="GO11" s="1"/>
  <c r="CR12"/>
  <c r="CS12" s="1"/>
  <c r="GW13"/>
  <c r="CR17"/>
  <c r="CS17" s="1"/>
  <c r="HH15"/>
  <c r="LO15"/>
  <c r="LT15"/>
  <c r="HZ18"/>
  <c r="IA18" s="1"/>
  <c r="LT18"/>
  <c r="LO18"/>
  <c r="HZ19"/>
  <c r="IB19" s="1"/>
  <c r="IC19" s="1"/>
  <c r="ID19" s="1"/>
  <c r="LT19"/>
  <c r="LO19"/>
  <c r="HZ20"/>
  <c r="IB20" s="1"/>
  <c r="IC20" s="1"/>
  <c r="ID20" s="1"/>
  <c r="LO20"/>
  <c r="LT20"/>
  <c r="HZ22"/>
  <c r="IB22" s="1"/>
  <c r="IC22" s="1"/>
  <c r="ID22" s="1"/>
  <c r="LO22"/>
  <c r="LT22"/>
  <c r="HZ23"/>
  <c r="IB23" s="1"/>
  <c r="IC23" s="1"/>
  <c r="ID23" s="1"/>
  <c r="LO23"/>
  <c r="LT23"/>
  <c r="HZ24"/>
  <c r="IB24" s="1"/>
  <c r="IC24" s="1"/>
  <c r="ID24" s="1"/>
  <c r="LO24"/>
  <c r="LT24"/>
  <c r="HZ25"/>
  <c r="IA25" s="1"/>
  <c r="LO25"/>
  <c r="LT25"/>
  <c r="HZ93"/>
  <c r="IB93" s="1"/>
  <c r="IC93" s="1"/>
  <c r="ID93" s="1"/>
  <c r="LT93"/>
  <c r="LO93"/>
  <c r="HH29"/>
  <c r="LO29"/>
  <c r="LT29"/>
  <c r="HZ30"/>
  <c r="IB30" s="1"/>
  <c r="IC30" s="1"/>
  <c r="ID30" s="1"/>
  <c r="LT30"/>
  <c r="LO30"/>
  <c r="HZ92"/>
  <c r="IB92" s="1"/>
  <c r="IC92" s="1"/>
  <c r="ID92" s="1"/>
  <c r="LO92"/>
  <c r="LT92"/>
  <c r="GW16"/>
  <c r="DB18"/>
  <c r="DS18"/>
  <c r="GO18" s="1"/>
  <c r="FW18"/>
  <c r="HS18"/>
  <c r="IW18"/>
  <c r="JS18"/>
  <c r="DB19"/>
  <c r="DS19"/>
  <c r="GO19" s="1"/>
  <c r="FW19"/>
  <c r="HS19"/>
  <c r="IW19"/>
  <c r="JS19"/>
  <c r="AB20"/>
  <c r="AX20"/>
  <c r="BT20"/>
  <c r="EE20"/>
  <c r="FB20"/>
  <c r="FC20" s="1"/>
  <c r="HS20"/>
  <c r="IW20"/>
  <c r="JS20"/>
  <c r="AM21"/>
  <c r="BI21"/>
  <c r="EE21"/>
  <c r="FA21"/>
  <c r="GH21"/>
  <c r="IM21"/>
  <c r="JI21"/>
  <c r="KE21"/>
  <c r="AC91"/>
  <c r="AD91" s="1"/>
  <c r="AE91" s="1"/>
  <c r="AY91"/>
  <c r="AZ91" s="1"/>
  <c r="BA91" s="1"/>
  <c r="BU91"/>
  <c r="BV91" s="1"/>
  <c r="BW91" s="1"/>
  <c r="CE91"/>
  <c r="DM91"/>
  <c r="EQ91"/>
  <c r="ER91" s="1"/>
  <c r="ES91" s="1"/>
  <c r="FM91"/>
  <c r="FN91" s="1"/>
  <c r="FO91" s="1"/>
  <c r="FW91"/>
  <c r="GI91"/>
  <c r="GJ91" s="1"/>
  <c r="GK91" s="1"/>
  <c r="IL91"/>
  <c r="JH91"/>
  <c r="KD91"/>
  <c r="BJ22"/>
  <c r="BK22" s="1"/>
  <c r="DB22"/>
  <c r="DS22"/>
  <c r="DU22" s="1"/>
  <c r="DV22" s="1"/>
  <c r="DW22" s="1"/>
  <c r="EF22"/>
  <c r="EG22" s="1"/>
  <c r="FB22"/>
  <c r="FC22" s="1"/>
  <c r="HS22"/>
  <c r="IW22"/>
  <c r="JS22"/>
  <c r="DB23"/>
  <c r="DS23"/>
  <c r="GO23" s="1"/>
  <c r="FW23"/>
  <c r="HS23"/>
  <c r="IW23"/>
  <c r="JS23"/>
  <c r="DB24"/>
  <c r="DS24"/>
  <c r="GO24" s="1"/>
  <c r="FW24"/>
  <c r="HS24"/>
  <c r="IW24"/>
  <c r="JS24"/>
  <c r="DB25"/>
  <c r="DS25"/>
  <c r="GO25" s="1"/>
  <c r="FW25"/>
  <c r="HS25"/>
  <c r="IW25"/>
  <c r="JS25"/>
  <c r="AB26"/>
  <c r="AX26"/>
  <c r="BT26"/>
  <c r="EE26"/>
  <c r="FA26"/>
  <c r="GH26"/>
  <c r="BJ93"/>
  <c r="BK93" s="1"/>
  <c r="DB93"/>
  <c r="DS93"/>
  <c r="DU93" s="1"/>
  <c r="DV93" s="1"/>
  <c r="DW93" s="1"/>
  <c r="EF93"/>
  <c r="EG93" s="1"/>
  <c r="FB93"/>
  <c r="FC93" s="1"/>
  <c r="HS93"/>
  <c r="IW93"/>
  <c r="JS93"/>
  <c r="AB27"/>
  <c r="AX27"/>
  <c r="BT27"/>
  <c r="EE27"/>
  <c r="FA27"/>
  <c r="HI27"/>
  <c r="AM28"/>
  <c r="BI28"/>
  <c r="EE28"/>
  <c r="FA28"/>
  <c r="GH28"/>
  <c r="IM28"/>
  <c r="JI28"/>
  <c r="KE28"/>
  <c r="AM29"/>
  <c r="BI29"/>
  <c r="EP29"/>
  <c r="FL29"/>
  <c r="FX29"/>
  <c r="FY29" s="1"/>
  <c r="GH29"/>
  <c r="HT29"/>
  <c r="BJ30"/>
  <c r="BK30" s="1"/>
  <c r="DB30"/>
  <c r="DS30"/>
  <c r="DU30" s="1"/>
  <c r="DV30" s="1"/>
  <c r="DW30" s="1"/>
  <c r="EF30"/>
  <c r="EG30" s="1"/>
  <c r="FB30"/>
  <c r="FC30" s="1"/>
  <c r="HS30"/>
  <c r="IW30"/>
  <c r="JS30"/>
  <c r="AB92"/>
  <c r="AX92"/>
  <c r="BT92"/>
  <c r="EE92"/>
  <c r="FA92"/>
  <c r="GH92"/>
  <c r="JH92"/>
  <c r="KD92"/>
  <c r="AN31"/>
  <c r="AO31" s="1"/>
  <c r="BJ31"/>
  <c r="BK31" s="1"/>
  <c r="BT31"/>
  <c r="DB31"/>
  <c r="DS31"/>
  <c r="DU31" s="1"/>
  <c r="DV31" s="1"/>
  <c r="DW31" s="1"/>
  <c r="EF31"/>
  <c r="EG31" s="1"/>
  <c r="FB31"/>
  <c r="FC31" s="1"/>
  <c r="HZ31"/>
  <c r="IB31" s="1"/>
  <c r="IC31" s="1"/>
  <c r="ID31" s="1"/>
  <c r="HS31"/>
  <c r="IW31"/>
  <c r="AB32"/>
  <c r="AX32"/>
  <c r="EP32"/>
  <c r="FL32"/>
  <c r="FX32"/>
  <c r="FY32" s="1"/>
  <c r="GH32"/>
  <c r="HT32"/>
  <c r="HU32" s="1"/>
  <c r="CE38"/>
  <c r="DM38"/>
  <c r="HH38"/>
  <c r="IL38"/>
  <c r="JH38"/>
  <c r="LW19"/>
  <c r="HH21"/>
  <c r="LT21"/>
  <c r="LO21"/>
  <c r="HZ91"/>
  <c r="IB91" s="1"/>
  <c r="IC91" s="1"/>
  <c r="ID91" s="1"/>
  <c r="LO91"/>
  <c r="LT91"/>
  <c r="LW26"/>
  <c r="HZ26"/>
  <c r="IA26" s="1"/>
  <c r="LT26"/>
  <c r="LO26"/>
  <c r="LW93"/>
  <c r="HH27"/>
  <c r="LO27"/>
  <c r="LT27"/>
  <c r="HH28"/>
  <c r="LO28"/>
  <c r="LT28"/>
  <c r="HK92"/>
  <c r="CR20"/>
  <c r="CS20" s="1"/>
  <c r="DS91"/>
  <c r="DU91" s="1"/>
  <c r="DV91" s="1"/>
  <c r="DW91" s="1"/>
  <c r="CR26"/>
  <c r="CS26" s="1"/>
  <c r="HZ29"/>
  <c r="IA29" s="1"/>
  <c r="CR92"/>
  <c r="CS92" s="1"/>
  <c r="HZ32"/>
  <c r="IA32" s="1"/>
  <c r="DS38"/>
  <c r="GO38" s="1"/>
  <c r="FW38"/>
  <c r="MB22" i="39"/>
  <c r="MC22" s="1"/>
  <c r="MB24"/>
  <c r="MC24" s="1"/>
  <c r="MA122"/>
  <c r="LV41"/>
  <c r="LW41" s="1"/>
  <c r="KO17"/>
  <c r="KP17" s="1"/>
  <c r="MA17"/>
  <c r="LK113"/>
  <c r="LL113" s="1"/>
  <c r="LM113" s="1"/>
  <c r="LV45"/>
  <c r="LW45" s="1"/>
  <c r="KO39"/>
  <c r="KP39" s="1"/>
  <c r="LV30"/>
  <c r="LW30" s="1"/>
  <c r="LK115"/>
  <c r="LL115" s="1"/>
  <c r="LV43"/>
  <c r="LW43" s="1"/>
  <c r="KO29"/>
  <c r="KP29" s="1"/>
  <c r="LV51"/>
  <c r="LW51" s="1"/>
  <c r="KO50"/>
  <c r="KP50" s="1"/>
  <c r="LV40"/>
  <c r="LW40" s="1"/>
  <c r="MA39"/>
  <c r="LV36"/>
  <c r="LW36" s="1"/>
  <c r="KZ34"/>
  <c r="LA34" s="1"/>
  <c r="LK112"/>
  <c r="LL112" s="1"/>
  <c r="LM112" s="1"/>
  <c r="KO49"/>
  <c r="KP49" s="1"/>
  <c r="LV47"/>
  <c r="LW47" s="1"/>
  <c r="LV46"/>
  <c r="LW46" s="1"/>
  <c r="KZ42"/>
  <c r="LA42" s="1"/>
  <c r="LK119"/>
  <c r="LL119" s="1"/>
  <c r="KO37"/>
  <c r="KP37" s="1"/>
  <c r="LV35"/>
  <c r="LW35" s="1"/>
  <c r="KO111"/>
  <c r="KP111" s="1"/>
  <c r="KQ111" s="1"/>
  <c r="LV33"/>
  <c r="LW33" s="1"/>
  <c r="LV32"/>
  <c r="LW32" s="1"/>
  <c r="MA29"/>
  <c r="KZ28"/>
  <c r="LA28" s="1"/>
  <c r="KO113"/>
  <c r="KP113" s="1"/>
  <c r="KQ113" s="1"/>
  <c r="LK114"/>
  <c r="LL114" s="1"/>
  <c r="KZ51"/>
  <c r="LA51" s="1"/>
  <c r="MB50"/>
  <c r="MC50" s="1"/>
  <c r="KZ48"/>
  <c r="LA48" s="1"/>
  <c r="KZ47"/>
  <c r="LA47" s="1"/>
  <c r="KZ118"/>
  <c r="LA118" s="1"/>
  <c r="LV44"/>
  <c r="LW44" s="1"/>
  <c r="KZ41"/>
  <c r="LA41" s="1"/>
  <c r="KO119"/>
  <c r="KP119" s="1"/>
  <c r="KZ38"/>
  <c r="LA38" s="1"/>
  <c r="LK37"/>
  <c r="LL37" s="1"/>
  <c r="MA37"/>
  <c r="KZ33"/>
  <c r="LA33" s="1"/>
  <c r="LV31"/>
  <c r="LW31" s="1"/>
  <c r="LV28"/>
  <c r="LW28" s="1"/>
  <c r="LK110"/>
  <c r="LL110" s="1"/>
  <c r="LM110" s="1"/>
  <c r="MA110"/>
  <c r="MA119"/>
  <c r="MA113"/>
  <c r="MB112"/>
  <c r="MC112" s="1"/>
  <c r="KO112"/>
  <c r="KP112" s="1"/>
  <c r="KQ112" s="1"/>
  <c r="KO114"/>
  <c r="KP114" s="1"/>
  <c r="KO115"/>
  <c r="KP115" s="1"/>
  <c r="LK50"/>
  <c r="LL50" s="1"/>
  <c r="LK49"/>
  <c r="LL49" s="1"/>
  <c r="LV48"/>
  <c r="LW48" s="1"/>
  <c r="KZ46"/>
  <c r="LA46" s="1"/>
  <c r="KZ45"/>
  <c r="LA45" s="1"/>
  <c r="LV118"/>
  <c r="LW118" s="1"/>
  <c r="KZ44"/>
  <c r="LA44" s="1"/>
  <c r="KZ43"/>
  <c r="LA43" s="1"/>
  <c r="LV42"/>
  <c r="LW42" s="1"/>
  <c r="KZ40"/>
  <c r="LA40" s="1"/>
  <c r="LK39"/>
  <c r="LL39" s="1"/>
  <c r="LV38"/>
  <c r="LW38" s="1"/>
  <c r="KZ36"/>
  <c r="LA36" s="1"/>
  <c r="KZ35"/>
  <c r="LA35" s="1"/>
  <c r="LK111"/>
  <c r="LL111" s="1"/>
  <c r="LM111" s="1"/>
  <c r="LV34"/>
  <c r="LW34" s="1"/>
  <c r="KZ32"/>
  <c r="LA32" s="1"/>
  <c r="KZ31"/>
  <c r="LA31" s="1"/>
  <c r="KZ30"/>
  <c r="LA30" s="1"/>
  <c r="LK29"/>
  <c r="LL29" s="1"/>
  <c r="KO116"/>
  <c r="KP116" s="1"/>
  <c r="MA116"/>
  <c r="LV4"/>
  <c r="LW4" s="1"/>
  <c r="MA115"/>
  <c r="LV18"/>
  <c r="LW18" s="1"/>
  <c r="LV112"/>
  <c r="LW112" s="1"/>
  <c r="LX112" s="1"/>
  <c r="KZ112"/>
  <c r="LA112" s="1"/>
  <c r="LB112" s="1"/>
  <c r="LV114"/>
  <c r="LW114" s="1"/>
  <c r="KZ114"/>
  <c r="LA114" s="1"/>
  <c r="MA114"/>
  <c r="LV50"/>
  <c r="LW50" s="1"/>
  <c r="KZ50"/>
  <c r="LA50" s="1"/>
  <c r="MA49"/>
  <c r="LK48"/>
  <c r="LL48" s="1"/>
  <c r="KO48"/>
  <c r="KP48" s="1"/>
  <c r="MB46"/>
  <c r="MC46" s="1"/>
  <c r="LK46"/>
  <c r="LL46" s="1"/>
  <c r="KO46"/>
  <c r="KP46" s="1"/>
  <c r="MB118"/>
  <c r="MC118" s="1"/>
  <c r="LK118"/>
  <c r="LL118" s="1"/>
  <c r="KO118"/>
  <c r="KP118" s="1"/>
  <c r="MB44"/>
  <c r="MC44" s="1"/>
  <c r="LK44"/>
  <c r="LL44" s="1"/>
  <c r="KO44"/>
  <c r="KP44" s="1"/>
  <c r="MB42"/>
  <c r="MC42" s="1"/>
  <c r="LK42"/>
  <c r="LL42" s="1"/>
  <c r="KO42"/>
  <c r="KP42" s="1"/>
  <c r="MB40"/>
  <c r="MC40" s="1"/>
  <c r="LK40"/>
  <c r="LL40" s="1"/>
  <c r="KO40"/>
  <c r="KP40" s="1"/>
  <c r="MB38"/>
  <c r="MC38" s="1"/>
  <c r="LK38"/>
  <c r="LL38" s="1"/>
  <c r="KO38"/>
  <c r="KP38" s="1"/>
  <c r="LK36"/>
  <c r="LL36" s="1"/>
  <c r="KO36"/>
  <c r="KP36" s="1"/>
  <c r="MB34"/>
  <c r="MC34" s="1"/>
  <c r="LK34"/>
  <c r="LL34" s="1"/>
  <c r="KO34"/>
  <c r="KP34" s="1"/>
  <c r="MB32"/>
  <c r="MC32" s="1"/>
  <c r="LK32"/>
  <c r="LL32" s="1"/>
  <c r="KO32"/>
  <c r="KP32" s="1"/>
  <c r="LK31"/>
  <c r="LL31" s="1"/>
  <c r="KO31"/>
  <c r="KP31" s="1"/>
  <c r="KO9"/>
  <c r="KP9" s="1"/>
  <c r="MA9"/>
  <c r="LV8"/>
  <c r="LW8" s="1"/>
  <c r="KO7"/>
  <c r="KP7" s="1"/>
  <c r="LV6"/>
  <c r="LW6" s="1"/>
  <c r="KO5"/>
  <c r="KP5" s="1"/>
  <c r="LV3"/>
  <c r="LW3" s="1"/>
  <c r="KO2"/>
  <c r="KP2" s="1"/>
  <c r="MA48"/>
  <c r="MA36"/>
  <c r="MA31"/>
  <c r="KO121"/>
  <c r="KP121" s="1"/>
  <c r="LV16"/>
  <c r="LW16" s="1"/>
  <c r="MA51"/>
  <c r="MA45"/>
  <c r="LV113"/>
  <c r="LW113" s="1"/>
  <c r="LX113" s="1"/>
  <c r="KZ113"/>
  <c r="LA113" s="1"/>
  <c r="LB113" s="1"/>
  <c r="MD112"/>
  <c r="ME112" s="1"/>
  <c r="MF112" s="1"/>
  <c r="MA112"/>
  <c r="MB51"/>
  <c r="LK51"/>
  <c r="LL51" s="1"/>
  <c r="KO51"/>
  <c r="KP51" s="1"/>
  <c r="LV115"/>
  <c r="LW115" s="1"/>
  <c r="KZ115"/>
  <c r="LA115" s="1"/>
  <c r="MD50"/>
  <c r="ME50" s="1"/>
  <c r="MF50" s="1"/>
  <c r="MA50"/>
  <c r="LV49"/>
  <c r="LW49" s="1"/>
  <c r="KZ49"/>
  <c r="LA49" s="1"/>
  <c r="MB47"/>
  <c r="LK47"/>
  <c r="LL47" s="1"/>
  <c r="KO47"/>
  <c r="KP47" s="1"/>
  <c r="MA46"/>
  <c r="MB45"/>
  <c r="LK45"/>
  <c r="LL45" s="1"/>
  <c r="KO45"/>
  <c r="KP45" s="1"/>
  <c r="MA118"/>
  <c r="MA44"/>
  <c r="MB43"/>
  <c r="LK43"/>
  <c r="LL43" s="1"/>
  <c r="KO43"/>
  <c r="KP43" s="1"/>
  <c r="MA42"/>
  <c r="MB41"/>
  <c r="LK41"/>
  <c r="LL41" s="1"/>
  <c r="KO41"/>
  <c r="KP41" s="1"/>
  <c r="LV119"/>
  <c r="LW119" s="1"/>
  <c r="KZ119"/>
  <c r="LA119" s="1"/>
  <c r="MA40"/>
  <c r="LV39"/>
  <c r="LW39" s="1"/>
  <c r="KZ39"/>
  <c r="LA39" s="1"/>
  <c r="MA38"/>
  <c r="LV37"/>
  <c r="LW37" s="1"/>
  <c r="KZ37"/>
  <c r="LA37" s="1"/>
  <c r="MB35"/>
  <c r="LK35"/>
  <c r="LL35" s="1"/>
  <c r="KO35"/>
  <c r="KP35" s="1"/>
  <c r="LV111"/>
  <c r="LW111" s="1"/>
  <c r="LX111" s="1"/>
  <c r="KZ111"/>
  <c r="LA111" s="1"/>
  <c r="LB111" s="1"/>
  <c r="MA34"/>
  <c r="MB33"/>
  <c r="LK33"/>
  <c r="LL33" s="1"/>
  <c r="KO33"/>
  <c r="KP33" s="1"/>
  <c r="MA32"/>
  <c r="MB30"/>
  <c r="LK30"/>
  <c r="LL30" s="1"/>
  <c r="KO30"/>
  <c r="KP30" s="1"/>
  <c r="LV29"/>
  <c r="LW29" s="1"/>
  <c r="KZ29"/>
  <c r="LA29" s="1"/>
  <c r="MB28"/>
  <c r="LK28"/>
  <c r="LL28" s="1"/>
  <c r="KO28"/>
  <c r="KP28" s="1"/>
  <c r="LV110"/>
  <c r="LW110" s="1"/>
  <c r="LX110" s="1"/>
  <c r="KZ110"/>
  <c r="LA110" s="1"/>
  <c r="LB110" s="1"/>
  <c r="MB8"/>
  <c r="MC8" s="1"/>
  <c r="KZ8"/>
  <c r="LA8" s="1"/>
  <c r="MA8"/>
  <c r="LK7"/>
  <c r="LL7" s="1"/>
  <c r="LK116"/>
  <c r="LL116" s="1"/>
  <c r="MB6"/>
  <c r="MC6" s="1"/>
  <c r="KZ6"/>
  <c r="LA6" s="1"/>
  <c r="MA6"/>
  <c r="LK5"/>
  <c r="LL5" s="1"/>
  <c r="MB4"/>
  <c r="MC4" s="1"/>
  <c r="KZ4"/>
  <c r="LA4" s="1"/>
  <c r="MA4"/>
  <c r="MB3"/>
  <c r="MC3" s="1"/>
  <c r="KZ3"/>
  <c r="LA3" s="1"/>
  <c r="MA3"/>
  <c r="LK2"/>
  <c r="LL2" s="1"/>
  <c r="MA47"/>
  <c r="MA43"/>
  <c r="MA41"/>
  <c r="MA35"/>
  <c r="MA33"/>
  <c r="MA30"/>
  <c r="MA28"/>
  <c r="LK121"/>
  <c r="LL121" s="1"/>
  <c r="MB18"/>
  <c r="MC18" s="1"/>
  <c r="KZ18"/>
  <c r="LA18" s="1"/>
  <c r="MA18"/>
  <c r="LK17"/>
  <c r="LL17" s="1"/>
  <c r="MB16"/>
  <c r="MC16" s="1"/>
  <c r="KZ16"/>
  <c r="LA16" s="1"/>
  <c r="MA16"/>
  <c r="LV15"/>
  <c r="LW15" s="1"/>
  <c r="MA15"/>
  <c r="MB121"/>
  <c r="LV121"/>
  <c r="LW121" s="1"/>
  <c r="KZ121"/>
  <c r="LA121" s="1"/>
  <c r="MD18"/>
  <c r="ME18" s="1"/>
  <c r="MF18" s="1"/>
  <c r="LK18"/>
  <c r="LL18" s="1"/>
  <c r="KO18"/>
  <c r="KP18" s="1"/>
  <c r="MB17"/>
  <c r="LV17"/>
  <c r="LW17" s="1"/>
  <c r="KZ17"/>
  <c r="LA17" s="1"/>
  <c r="LK16"/>
  <c r="LL16" s="1"/>
  <c r="KO16"/>
  <c r="KP16" s="1"/>
  <c r="MB15"/>
  <c r="MD15" s="1"/>
  <c r="ME15" s="1"/>
  <c r="MF15" s="1"/>
  <c r="MB9"/>
  <c r="MC9" s="1"/>
  <c r="KZ9"/>
  <c r="LA9" s="1"/>
  <c r="LK8"/>
  <c r="LL8" s="1"/>
  <c r="KO8"/>
  <c r="KP8" s="1"/>
  <c r="MB7"/>
  <c r="LV7"/>
  <c r="LW7" s="1"/>
  <c r="KZ7"/>
  <c r="LA7" s="1"/>
  <c r="MB116"/>
  <c r="LV116"/>
  <c r="LW116" s="1"/>
  <c r="KZ116"/>
  <c r="LA116" s="1"/>
  <c r="MD6"/>
  <c r="ME6" s="1"/>
  <c r="MF6" s="1"/>
  <c r="LK6"/>
  <c r="LL6" s="1"/>
  <c r="KO6"/>
  <c r="KP6" s="1"/>
  <c r="MB5"/>
  <c r="LV5"/>
  <c r="LW5" s="1"/>
  <c r="KZ5"/>
  <c r="LA5" s="1"/>
  <c r="LK4"/>
  <c r="LL4" s="1"/>
  <c r="KO4"/>
  <c r="KP4" s="1"/>
  <c r="LK3"/>
  <c r="LL3" s="1"/>
  <c r="KO3"/>
  <c r="KP3" s="1"/>
  <c r="MB2"/>
  <c r="LV2"/>
  <c r="LW2" s="1"/>
  <c r="KZ2"/>
  <c r="LA2" s="1"/>
  <c r="MB113"/>
  <c r="MB114"/>
  <c r="MB115"/>
  <c r="MB49"/>
  <c r="MB48"/>
  <c r="MB119"/>
  <c r="MB39"/>
  <c r="MB37"/>
  <c r="MB36"/>
  <c r="MB111"/>
  <c r="MB31"/>
  <c r="MB29"/>
  <c r="KY15"/>
  <c r="KZ15"/>
  <c r="LA15" s="1"/>
  <c r="LJ15"/>
  <c r="LK15"/>
  <c r="LL15" s="1"/>
  <c r="KO15"/>
  <c r="KP15" s="1"/>
  <c r="LU14"/>
  <c r="LV14"/>
  <c r="LW14" s="1"/>
  <c r="MB110"/>
  <c r="KO110"/>
  <c r="KP110" s="1"/>
  <c r="KQ110" s="1"/>
  <c r="LV27"/>
  <c r="LW27" s="1"/>
  <c r="LK27"/>
  <c r="LL27" s="1"/>
  <c r="KZ27"/>
  <c r="LA27" s="1"/>
  <c r="KO27"/>
  <c r="KP27" s="1"/>
  <c r="LV26"/>
  <c r="LW26" s="1"/>
  <c r="LK26"/>
  <c r="LL26" s="1"/>
  <c r="KZ26"/>
  <c r="LA26" s="1"/>
  <c r="KO26"/>
  <c r="KP26" s="1"/>
  <c r="LV25"/>
  <c r="LW25" s="1"/>
  <c r="LK25"/>
  <c r="LL25" s="1"/>
  <c r="KZ25"/>
  <c r="LA25" s="1"/>
  <c r="KO25"/>
  <c r="KP25" s="1"/>
  <c r="LV24"/>
  <c r="LW24" s="1"/>
  <c r="LK24"/>
  <c r="LL24" s="1"/>
  <c r="KZ24"/>
  <c r="LA24" s="1"/>
  <c r="KO24"/>
  <c r="KP24" s="1"/>
  <c r="LV23"/>
  <c r="LW23" s="1"/>
  <c r="LK23"/>
  <c r="LL23" s="1"/>
  <c r="KZ23"/>
  <c r="LA23" s="1"/>
  <c r="KO23"/>
  <c r="KP23" s="1"/>
  <c r="LV22"/>
  <c r="LW22" s="1"/>
  <c r="LK22"/>
  <c r="LL22" s="1"/>
  <c r="KZ22"/>
  <c r="LA22" s="1"/>
  <c r="KO22"/>
  <c r="KP22" s="1"/>
  <c r="LV21"/>
  <c r="LW21" s="1"/>
  <c r="LK21"/>
  <c r="LL21" s="1"/>
  <c r="KZ21"/>
  <c r="LA21" s="1"/>
  <c r="KO21"/>
  <c r="KP21" s="1"/>
  <c r="LV55"/>
  <c r="LW55" s="1"/>
  <c r="LK55"/>
  <c r="LL55" s="1"/>
  <c r="KZ55"/>
  <c r="LA55" s="1"/>
  <c r="KO55"/>
  <c r="KP55" s="1"/>
  <c r="LV120"/>
  <c r="LW120" s="1"/>
  <c r="LK120"/>
  <c r="LL120" s="1"/>
  <c r="KZ120"/>
  <c r="LA120" s="1"/>
  <c r="KO120"/>
  <c r="KP120" s="1"/>
  <c r="LV19"/>
  <c r="LW19" s="1"/>
  <c r="LK19"/>
  <c r="LL19" s="1"/>
  <c r="KZ19"/>
  <c r="LA19" s="1"/>
  <c r="KO19"/>
  <c r="KP19" s="1"/>
  <c r="LV54"/>
  <c r="LW54" s="1"/>
  <c r="LK54"/>
  <c r="LL54" s="1"/>
  <c r="KZ54"/>
  <c r="LA54" s="1"/>
  <c r="KO54"/>
  <c r="KP54" s="1"/>
  <c r="LK14"/>
  <c r="LL14" s="1"/>
  <c r="KZ14"/>
  <c r="LA14" s="1"/>
  <c r="KO14"/>
  <c r="KP14" s="1"/>
  <c r="LV13"/>
  <c r="LW13" s="1"/>
  <c r="LK13"/>
  <c r="LL13" s="1"/>
  <c r="KZ13"/>
  <c r="LA13" s="1"/>
  <c r="KO13"/>
  <c r="KP13" s="1"/>
  <c r="LV123"/>
  <c r="LW123" s="1"/>
  <c r="LK123"/>
  <c r="LL123" s="1"/>
  <c r="KZ123"/>
  <c r="LA123" s="1"/>
  <c r="KO123"/>
  <c r="KP123" s="1"/>
  <c r="LV12"/>
  <c r="LW12" s="1"/>
  <c r="LK12"/>
  <c r="LL12" s="1"/>
  <c r="KZ12"/>
  <c r="LA12" s="1"/>
  <c r="KO12"/>
  <c r="KP12" s="1"/>
  <c r="LV117"/>
  <c r="LW117" s="1"/>
  <c r="LK117"/>
  <c r="LL117" s="1"/>
  <c r="KZ117"/>
  <c r="LA117" s="1"/>
  <c r="KO117"/>
  <c r="KP117" s="1"/>
  <c r="LV11"/>
  <c r="LW11" s="1"/>
  <c r="LK11"/>
  <c r="LL11" s="1"/>
  <c r="KZ11"/>
  <c r="LA11" s="1"/>
  <c r="KO11"/>
  <c r="KP11" s="1"/>
  <c r="LV10"/>
  <c r="LW10" s="1"/>
  <c r="LK10"/>
  <c r="LL10" s="1"/>
  <c r="KZ10"/>
  <c r="LA10" s="1"/>
  <c r="KO10"/>
  <c r="KP10" s="1"/>
  <c r="LV9"/>
  <c r="LW9" s="1"/>
  <c r="LK9"/>
  <c r="LL9" s="1"/>
  <c r="KO122"/>
  <c r="KP122" s="1"/>
  <c r="KZ122"/>
  <c r="LA122" s="1"/>
  <c r="LK122"/>
  <c r="LL122" s="1"/>
  <c r="LV122"/>
  <c r="LW122" s="1"/>
  <c r="MB122"/>
  <c r="AP2" i="41"/>
  <c r="AP4"/>
  <c r="AP95"/>
  <c r="AP5"/>
  <c r="DS2"/>
  <c r="DB2"/>
  <c r="CR3"/>
  <c r="CS3" s="1"/>
  <c r="CL3"/>
  <c r="CM3" s="1"/>
  <c r="AM3"/>
  <c r="CR6"/>
  <c r="CS6" s="1"/>
  <c r="CL6"/>
  <c r="CM6" s="1"/>
  <c r="AM6"/>
  <c r="AP7"/>
  <c r="CT7"/>
  <c r="CN7"/>
  <c r="AP9"/>
  <c r="AP12"/>
  <c r="AP16"/>
  <c r="CL2"/>
  <c r="CM2" s="1"/>
  <c r="CR2"/>
  <c r="FX2"/>
  <c r="FY2" s="1"/>
  <c r="HI2"/>
  <c r="HT2"/>
  <c r="HZ2"/>
  <c r="CF4"/>
  <c r="CG4" s="1"/>
  <c r="DN4"/>
  <c r="DO4" s="1"/>
  <c r="IM4"/>
  <c r="IX4"/>
  <c r="JI4"/>
  <c r="JT4"/>
  <c r="KE4"/>
  <c r="AC95"/>
  <c r="AD95" s="1"/>
  <c r="AY95"/>
  <c r="AZ95" s="1"/>
  <c r="BJ95"/>
  <c r="BK95" s="1"/>
  <c r="BU95"/>
  <c r="BV95" s="1"/>
  <c r="EF95"/>
  <c r="EG95" s="1"/>
  <c r="EQ95"/>
  <c r="ER95" s="1"/>
  <c r="FB95"/>
  <c r="FC95" s="1"/>
  <c r="FM95"/>
  <c r="FN95" s="1"/>
  <c r="GI95"/>
  <c r="GJ95" s="1"/>
  <c r="CF5"/>
  <c r="CG5" s="1"/>
  <c r="DN5"/>
  <c r="DO5" s="1"/>
  <c r="IM5"/>
  <c r="IX5"/>
  <c r="JI5"/>
  <c r="JT5"/>
  <c r="KE5"/>
  <c r="AP6"/>
  <c r="GW6"/>
  <c r="DS4"/>
  <c r="DB4"/>
  <c r="CR95"/>
  <c r="CS95" s="1"/>
  <c r="CL95"/>
  <c r="CM95" s="1"/>
  <c r="AM95"/>
  <c r="DS5"/>
  <c r="DB5"/>
  <c r="GT7"/>
  <c r="GO7"/>
  <c r="DU7"/>
  <c r="DV7" s="1"/>
  <c r="DT7"/>
  <c r="AP8"/>
  <c r="AP11"/>
  <c r="CT11"/>
  <c r="CN11"/>
  <c r="AP13"/>
  <c r="AP14"/>
  <c r="CT14"/>
  <c r="CL4"/>
  <c r="CM4" s="1"/>
  <c r="CR4"/>
  <c r="CL5"/>
  <c r="CM5" s="1"/>
  <c r="CR5"/>
  <c r="DS14"/>
  <c r="DB14"/>
  <c r="DS90"/>
  <c r="DB90"/>
  <c r="AP97"/>
  <c r="AP17"/>
  <c r="AP20"/>
  <c r="CL7"/>
  <c r="CM7" s="1"/>
  <c r="CR7"/>
  <c r="DC7"/>
  <c r="DD7" s="1"/>
  <c r="DN7"/>
  <c r="DO7" s="1"/>
  <c r="FX7"/>
  <c r="FY7" s="1"/>
  <c r="HI7"/>
  <c r="HT7"/>
  <c r="IM7"/>
  <c r="JT7"/>
  <c r="AC8"/>
  <c r="AD8" s="1"/>
  <c r="AY8"/>
  <c r="AZ8" s="1"/>
  <c r="EF8"/>
  <c r="EG8" s="1"/>
  <c r="EQ8"/>
  <c r="ER8" s="1"/>
  <c r="FB8"/>
  <c r="FC8" s="1"/>
  <c r="FM8"/>
  <c r="FN8" s="1"/>
  <c r="GW8"/>
  <c r="LW8" s="1"/>
  <c r="CF9"/>
  <c r="CG9" s="1"/>
  <c r="HI9"/>
  <c r="HT9"/>
  <c r="HZ9"/>
  <c r="IX9"/>
  <c r="JT9"/>
  <c r="KE9"/>
  <c r="AN10"/>
  <c r="AO10" s="1"/>
  <c r="AY10"/>
  <c r="AZ10" s="1"/>
  <c r="EQ10"/>
  <c r="ER10" s="1"/>
  <c r="FB10"/>
  <c r="FC10" s="1"/>
  <c r="GI10"/>
  <c r="GJ10" s="1"/>
  <c r="HI3"/>
  <c r="HI95"/>
  <c r="HI6"/>
  <c r="CE7"/>
  <c r="DB7"/>
  <c r="HH7"/>
  <c r="IW7"/>
  <c r="JH7"/>
  <c r="KD7"/>
  <c r="AM8"/>
  <c r="BI8"/>
  <c r="BT8"/>
  <c r="CL8"/>
  <c r="CM8" s="1"/>
  <c r="CR8"/>
  <c r="CS8" s="1"/>
  <c r="GH8"/>
  <c r="HI8"/>
  <c r="CE9"/>
  <c r="DB9"/>
  <c r="DM9"/>
  <c r="DS9"/>
  <c r="FW9"/>
  <c r="IL9"/>
  <c r="JH9"/>
  <c r="AB10"/>
  <c r="AM10"/>
  <c r="BI10"/>
  <c r="BT10"/>
  <c r="CL10"/>
  <c r="CM10" s="1"/>
  <c r="EE10"/>
  <c r="FL10"/>
  <c r="HI10"/>
  <c r="AB11"/>
  <c r="AM11"/>
  <c r="AX11"/>
  <c r="BI11"/>
  <c r="BT11"/>
  <c r="CL11"/>
  <c r="CM11" s="1"/>
  <c r="CR11"/>
  <c r="CS11" s="1"/>
  <c r="EE11"/>
  <c r="EP11"/>
  <c r="FA11"/>
  <c r="FL11"/>
  <c r="GH11"/>
  <c r="HI11"/>
  <c r="CE12"/>
  <c r="DB12"/>
  <c r="DM12"/>
  <c r="DS12"/>
  <c r="FW12"/>
  <c r="HH12"/>
  <c r="HS12"/>
  <c r="IL12"/>
  <c r="IW12"/>
  <c r="JH12"/>
  <c r="JS12"/>
  <c r="KD12"/>
  <c r="AC50"/>
  <c r="AD50" s="1"/>
  <c r="AN50"/>
  <c r="AO50" s="1"/>
  <c r="AY50"/>
  <c r="AZ50" s="1"/>
  <c r="BJ50"/>
  <c r="BK50" s="1"/>
  <c r="BU50"/>
  <c r="BV50" s="1"/>
  <c r="CF50"/>
  <c r="CG50" s="1"/>
  <c r="DN50"/>
  <c r="DO50" s="1"/>
  <c r="IB50"/>
  <c r="IC50" s="1"/>
  <c r="ID50" s="1"/>
  <c r="IM50"/>
  <c r="IX50"/>
  <c r="JI50"/>
  <c r="JT50"/>
  <c r="KE50"/>
  <c r="AC13"/>
  <c r="AD13" s="1"/>
  <c r="AY13"/>
  <c r="AZ13" s="1"/>
  <c r="BJ13"/>
  <c r="BK13" s="1"/>
  <c r="BU13"/>
  <c r="BV13" s="1"/>
  <c r="EF13"/>
  <c r="EG13" s="1"/>
  <c r="EQ13"/>
  <c r="ER13" s="1"/>
  <c r="FB13"/>
  <c r="FC13" s="1"/>
  <c r="FM13"/>
  <c r="FN13" s="1"/>
  <c r="GI13"/>
  <c r="GJ13" s="1"/>
  <c r="CL14"/>
  <c r="CM14" s="1"/>
  <c r="CR14"/>
  <c r="FX14"/>
  <c r="FY14" s="1"/>
  <c r="HI14"/>
  <c r="HT14"/>
  <c r="HZ14"/>
  <c r="CL90"/>
  <c r="CM90" s="1"/>
  <c r="CR90"/>
  <c r="FX90"/>
  <c r="FY90" s="1"/>
  <c r="FZ90" s="1"/>
  <c r="HI90"/>
  <c r="HJ90" s="1"/>
  <c r="HT90"/>
  <c r="HU90" s="1"/>
  <c r="HV90" s="1"/>
  <c r="HZ90"/>
  <c r="CF15"/>
  <c r="CG15" s="1"/>
  <c r="DN15"/>
  <c r="DO15" s="1"/>
  <c r="IM15"/>
  <c r="IX15"/>
  <c r="JI15"/>
  <c r="JT15"/>
  <c r="KE15"/>
  <c r="AC16"/>
  <c r="AD16" s="1"/>
  <c r="AY16"/>
  <c r="AZ16" s="1"/>
  <c r="BJ16"/>
  <c r="BK16" s="1"/>
  <c r="BU16"/>
  <c r="BV16" s="1"/>
  <c r="EF16"/>
  <c r="EG16" s="1"/>
  <c r="EQ16"/>
  <c r="ER16" s="1"/>
  <c r="FB16"/>
  <c r="FC16" s="1"/>
  <c r="FM16"/>
  <c r="FN16" s="1"/>
  <c r="GI16"/>
  <c r="GJ16" s="1"/>
  <c r="DS50"/>
  <c r="DB50"/>
  <c r="CR13"/>
  <c r="CS13" s="1"/>
  <c r="CL13"/>
  <c r="CM13" s="1"/>
  <c r="AM13"/>
  <c r="DS15"/>
  <c r="DB15"/>
  <c r="CR16"/>
  <c r="CS16" s="1"/>
  <c r="CL16"/>
  <c r="CM16" s="1"/>
  <c r="AM16"/>
  <c r="AP18"/>
  <c r="CT18"/>
  <c r="CN18"/>
  <c r="AP19"/>
  <c r="CT19"/>
  <c r="CN19"/>
  <c r="AP21"/>
  <c r="CL9"/>
  <c r="CM9" s="1"/>
  <c r="CF12"/>
  <c r="CG12" s="1"/>
  <c r="CL12"/>
  <c r="CM12" s="1"/>
  <c r="HI12"/>
  <c r="CL50"/>
  <c r="CM50" s="1"/>
  <c r="CR50"/>
  <c r="CL15"/>
  <c r="CM15" s="1"/>
  <c r="CR15"/>
  <c r="DS21"/>
  <c r="DB21"/>
  <c r="CR91"/>
  <c r="CS91" s="1"/>
  <c r="CL91"/>
  <c r="CM91" s="1"/>
  <c r="AM91"/>
  <c r="CR22"/>
  <c r="CS22" s="1"/>
  <c r="CL22"/>
  <c r="CM22" s="1"/>
  <c r="AM22"/>
  <c r="AP26"/>
  <c r="AP27"/>
  <c r="HI13"/>
  <c r="HI16"/>
  <c r="CE97"/>
  <c r="DB97"/>
  <c r="DM97"/>
  <c r="DS97"/>
  <c r="FW97"/>
  <c r="HH97"/>
  <c r="HS97"/>
  <c r="IL97"/>
  <c r="IW97"/>
  <c r="JH97"/>
  <c r="JS97"/>
  <c r="KD97"/>
  <c r="CE17"/>
  <c r="DB17"/>
  <c r="DM17"/>
  <c r="DS17"/>
  <c r="FW17"/>
  <c r="HH17"/>
  <c r="HS17"/>
  <c r="IL17"/>
  <c r="IW17"/>
  <c r="JH17"/>
  <c r="JS17"/>
  <c r="KD17"/>
  <c r="AB18"/>
  <c r="AM18"/>
  <c r="AX18"/>
  <c r="BI18"/>
  <c r="BT18"/>
  <c r="CL18"/>
  <c r="CM18" s="1"/>
  <c r="CR18"/>
  <c r="CS18" s="1"/>
  <c r="EE18"/>
  <c r="EP18"/>
  <c r="FA18"/>
  <c r="FL18"/>
  <c r="GH18"/>
  <c r="HI18"/>
  <c r="AB19"/>
  <c r="AM19"/>
  <c r="AX19"/>
  <c r="BI19"/>
  <c r="BT19"/>
  <c r="CL19"/>
  <c r="CM19" s="1"/>
  <c r="CR19"/>
  <c r="CS19" s="1"/>
  <c r="EE19"/>
  <c r="EP19"/>
  <c r="FA19"/>
  <c r="FL19"/>
  <c r="GH19"/>
  <c r="HI19"/>
  <c r="CE20"/>
  <c r="DB20"/>
  <c r="DM20"/>
  <c r="DS20"/>
  <c r="GW20"/>
  <c r="LW20" s="1"/>
  <c r="CL21"/>
  <c r="CM21" s="1"/>
  <c r="CR21"/>
  <c r="FX21"/>
  <c r="FY21" s="1"/>
  <c r="HI21"/>
  <c r="HT21"/>
  <c r="HZ21"/>
  <c r="AP23"/>
  <c r="CT23"/>
  <c r="CN23"/>
  <c r="AP24"/>
  <c r="CT24"/>
  <c r="CN24"/>
  <c r="AP25"/>
  <c r="CT25"/>
  <c r="CN25"/>
  <c r="AP28"/>
  <c r="AP29"/>
  <c r="CF97"/>
  <c r="CG97" s="1"/>
  <c r="CL97"/>
  <c r="CM97" s="1"/>
  <c r="HI97"/>
  <c r="CF17"/>
  <c r="CG17" s="1"/>
  <c r="CL17"/>
  <c r="CM17" s="1"/>
  <c r="HI17"/>
  <c r="CF20"/>
  <c r="CG20" s="1"/>
  <c r="CL20"/>
  <c r="CM20" s="1"/>
  <c r="CR93"/>
  <c r="CS93" s="1"/>
  <c r="CL93"/>
  <c r="CM93" s="1"/>
  <c r="AM93"/>
  <c r="DS28"/>
  <c r="DB28"/>
  <c r="CR30"/>
  <c r="CS30" s="1"/>
  <c r="CL30"/>
  <c r="CM30" s="1"/>
  <c r="AM30"/>
  <c r="AP92"/>
  <c r="HI20"/>
  <c r="HI91"/>
  <c r="HJ91" s="1"/>
  <c r="HI22"/>
  <c r="AB23"/>
  <c r="AM23"/>
  <c r="AX23"/>
  <c r="BI23"/>
  <c r="BT23"/>
  <c r="CL23"/>
  <c r="CM23" s="1"/>
  <c r="CR23"/>
  <c r="CS23" s="1"/>
  <c r="EE23"/>
  <c r="EP23"/>
  <c r="FA23"/>
  <c r="FL23"/>
  <c r="GH23"/>
  <c r="HI23"/>
  <c r="AB24"/>
  <c r="AM24"/>
  <c r="AX24"/>
  <c r="BI24"/>
  <c r="BT24"/>
  <c r="CL24"/>
  <c r="CM24" s="1"/>
  <c r="CR24"/>
  <c r="CS24" s="1"/>
  <c r="EE24"/>
  <c r="EP24"/>
  <c r="FA24"/>
  <c r="FL24"/>
  <c r="GH24"/>
  <c r="HI24"/>
  <c r="AB25"/>
  <c r="AM25"/>
  <c r="AX25"/>
  <c r="BI25"/>
  <c r="BT25"/>
  <c r="CL25"/>
  <c r="CM25" s="1"/>
  <c r="CR25"/>
  <c r="CS25" s="1"/>
  <c r="EE25"/>
  <c r="EP25"/>
  <c r="FA25"/>
  <c r="FL25"/>
  <c r="GH25"/>
  <c r="HI25"/>
  <c r="CE26"/>
  <c r="DB26"/>
  <c r="DM26"/>
  <c r="DS26"/>
  <c r="FW26"/>
  <c r="HH26"/>
  <c r="HS26"/>
  <c r="IL26"/>
  <c r="IW26"/>
  <c r="JH26"/>
  <c r="JS26"/>
  <c r="KD26"/>
  <c r="CF27"/>
  <c r="CG27" s="1"/>
  <c r="DN27"/>
  <c r="DO27" s="1"/>
  <c r="IM27"/>
  <c r="IX27"/>
  <c r="JI27"/>
  <c r="JT27"/>
  <c r="KE27"/>
  <c r="CL28"/>
  <c r="CM28" s="1"/>
  <c r="CR28"/>
  <c r="FX28"/>
  <c r="FY28" s="1"/>
  <c r="HI28"/>
  <c r="HT28"/>
  <c r="HZ28"/>
  <c r="CF29"/>
  <c r="CG29" s="1"/>
  <c r="DN29"/>
  <c r="DO29" s="1"/>
  <c r="IM29"/>
  <c r="IX29"/>
  <c r="JI29"/>
  <c r="JT29"/>
  <c r="KE29"/>
  <c r="DS27"/>
  <c r="DB27"/>
  <c r="DS29"/>
  <c r="DB29"/>
  <c r="AE32"/>
  <c r="CF26"/>
  <c r="CG26" s="1"/>
  <c r="CL26"/>
  <c r="CM26" s="1"/>
  <c r="HI26"/>
  <c r="CL27"/>
  <c r="CM27" s="1"/>
  <c r="CR27"/>
  <c r="CL29"/>
  <c r="CM29" s="1"/>
  <c r="CR29"/>
  <c r="CR31"/>
  <c r="CS31" s="1"/>
  <c r="CL31"/>
  <c r="CM31" s="1"/>
  <c r="AB31"/>
  <c r="AP42"/>
  <c r="CN42"/>
  <c r="IA42"/>
  <c r="AP43"/>
  <c r="HI93"/>
  <c r="HI30"/>
  <c r="CE92"/>
  <c r="DB92"/>
  <c r="DM92"/>
  <c r="DS92"/>
  <c r="FW92"/>
  <c r="HS92"/>
  <c r="IW92"/>
  <c r="BU32"/>
  <c r="BV32" s="1"/>
  <c r="CF32"/>
  <c r="CG32" s="1"/>
  <c r="DN32"/>
  <c r="DO32" s="1"/>
  <c r="IM32"/>
  <c r="IN32" s="1"/>
  <c r="IX32"/>
  <c r="IY32" s="1"/>
  <c r="JI32"/>
  <c r="JJ32" s="1"/>
  <c r="DB32"/>
  <c r="AE38"/>
  <c r="CT38"/>
  <c r="CN38"/>
  <c r="IB41"/>
  <c r="IC41" s="1"/>
  <c r="ID41" s="1"/>
  <c r="IA41"/>
  <c r="CF92"/>
  <c r="CG92" s="1"/>
  <c r="CL92"/>
  <c r="CM92" s="1"/>
  <c r="HT92"/>
  <c r="CL32"/>
  <c r="CM32" s="1"/>
  <c r="CR32"/>
  <c r="DS43"/>
  <c r="DB43"/>
  <c r="CL44"/>
  <c r="CM44" s="1"/>
  <c r="AM44"/>
  <c r="BI44"/>
  <c r="BJ44"/>
  <c r="BK44" s="1"/>
  <c r="BL44" s="1"/>
  <c r="AP46"/>
  <c r="HI31"/>
  <c r="HJ31" s="1"/>
  <c r="AB38"/>
  <c r="AM38"/>
  <c r="AX38"/>
  <c r="BI38"/>
  <c r="CL38"/>
  <c r="CM38" s="1"/>
  <c r="CR38"/>
  <c r="CS38" s="1"/>
  <c r="EE38"/>
  <c r="EP38"/>
  <c r="FA38"/>
  <c r="FL38"/>
  <c r="GH38"/>
  <c r="HI38"/>
  <c r="HJ38" s="1"/>
  <c r="HH41"/>
  <c r="HS41"/>
  <c r="IL41"/>
  <c r="IW41"/>
  <c r="JH41"/>
  <c r="AB42"/>
  <c r="AM42"/>
  <c r="AX42"/>
  <c r="BI42"/>
  <c r="BT42"/>
  <c r="CL42"/>
  <c r="CM42" s="1"/>
  <c r="DT42"/>
  <c r="EE42"/>
  <c r="EP42"/>
  <c r="FA42"/>
  <c r="FL42"/>
  <c r="GH42"/>
  <c r="HI42"/>
  <c r="HJ42" s="1"/>
  <c r="CL43"/>
  <c r="CM43" s="1"/>
  <c r="FX43"/>
  <c r="FY43" s="1"/>
  <c r="FZ43" s="1"/>
  <c r="HI43"/>
  <c r="HJ43" s="1"/>
  <c r="HT43"/>
  <c r="HU43" s="1"/>
  <c r="HV43" s="1"/>
  <c r="HZ43"/>
  <c r="AP45"/>
  <c r="GT45"/>
  <c r="DU45"/>
  <c r="DV45" s="1"/>
  <c r="GO45"/>
  <c r="DT45"/>
  <c r="HI41"/>
  <c r="HJ41" s="1"/>
  <c r="GW42"/>
  <c r="GW47"/>
  <c r="LW47" s="1"/>
  <c r="IA47"/>
  <c r="AP49"/>
  <c r="CN49"/>
  <c r="BU44"/>
  <c r="BV44" s="1"/>
  <c r="BW44" s="1"/>
  <c r="EF44"/>
  <c r="EG44" s="1"/>
  <c r="EH44" s="1"/>
  <c r="EQ44"/>
  <c r="ER44" s="1"/>
  <c r="ES44" s="1"/>
  <c r="FB44"/>
  <c r="FC44" s="1"/>
  <c r="FD44" s="1"/>
  <c r="FM44"/>
  <c r="FN44" s="1"/>
  <c r="FO44" s="1"/>
  <c r="GI44"/>
  <c r="GJ44" s="1"/>
  <c r="GK44" s="1"/>
  <c r="GW44"/>
  <c r="CF45"/>
  <c r="CG45" s="1"/>
  <c r="CH45" s="1"/>
  <c r="CL45"/>
  <c r="CM45" s="1"/>
  <c r="DC45"/>
  <c r="DD45" s="1"/>
  <c r="DE45" s="1"/>
  <c r="DN45"/>
  <c r="DO45" s="1"/>
  <c r="DP45" s="1"/>
  <c r="FX45"/>
  <c r="FY45" s="1"/>
  <c r="FZ45" s="1"/>
  <c r="DS46"/>
  <c r="DB46"/>
  <c r="CL47"/>
  <c r="CM47" s="1"/>
  <c r="AM47"/>
  <c r="AP48"/>
  <c r="GW43"/>
  <c r="LW43" s="1"/>
  <c r="HI44"/>
  <c r="HJ44" s="1"/>
  <c r="DB45"/>
  <c r="IA45"/>
  <c r="CL46"/>
  <c r="CM46" s="1"/>
  <c r="FX46"/>
  <c r="FY46" s="1"/>
  <c r="FZ46" s="1"/>
  <c r="HI46"/>
  <c r="HJ46" s="1"/>
  <c r="HT46"/>
  <c r="HU46" s="1"/>
  <c r="HV46" s="1"/>
  <c r="HZ46"/>
  <c r="AP47"/>
  <c r="EF47"/>
  <c r="EG47" s="1"/>
  <c r="EH47" s="1"/>
  <c r="HI45"/>
  <c r="HJ45" s="1"/>
  <c r="GW46"/>
  <c r="LW46" s="1"/>
  <c r="EP47"/>
  <c r="FA47"/>
  <c r="FL47"/>
  <c r="GH47"/>
  <c r="HI47"/>
  <c r="HJ47" s="1"/>
  <c r="CE48"/>
  <c r="DB48"/>
  <c r="DM48"/>
  <c r="DS48"/>
  <c r="FW48"/>
  <c r="GW48"/>
  <c r="LW48" s="1"/>
  <c r="HH48"/>
  <c r="HS48"/>
  <c r="IL48"/>
  <c r="IW48"/>
  <c r="JH48"/>
  <c r="AB49"/>
  <c r="AM49"/>
  <c r="AX49"/>
  <c r="BI49"/>
  <c r="BT49"/>
  <c r="CL49"/>
  <c r="CM49" s="1"/>
  <c r="EE49"/>
  <c r="EP49"/>
  <c r="FA49"/>
  <c r="FL49"/>
  <c r="GH49"/>
  <c r="HI49"/>
  <c r="HJ49" s="1"/>
  <c r="HT49"/>
  <c r="HU49" s="1"/>
  <c r="HV49" s="1"/>
  <c r="HZ49"/>
  <c r="IM49"/>
  <c r="IN49" s="1"/>
  <c r="IO49" s="1"/>
  <c r="IX49"/>
  <c r="IY49" s="1"/>
  <c r="IZ49" s="1"/>
  <c r="JI49"/>
  <c r="JJ49" s="1"/>
  <c r="JK49" s="1"/>
  <c r="CF48"/>
  <c r="CG48" s="1"/>
  <c r="CH48" s="1"/>
  <c r="HI48"/>
  <c r="HJ48" s="1"/>
  <c r="GW49"/>
  <c r="LW49" s="1"/>
  <c r="MD26" i="39" l="1"/>
  <c r="ME26" s="1"/>
  <c r="MF26" s="1"/>
  <c r="MD14"/>
  <c r="ME14" s="1"/>
  <c r="MF14" s="1"/>
  <c r="PK48" i="41"/>
  <c r="PK49"/>
  <c r="PK46"/>
  <c r="PK43"/>
  <c r="PK26"/>
  <c r="PK17"/>
  <c r="PK50"/>
  <c r="PK12"/>
  <c r="PK5"/>
  <c r="PK4"/>
  <c r="PK30"/>
  <c r="PK25"/>
  <c r="PK21"/>
  <c r="PK29"/>
  <c r="PK15"/>
  <c r="PK27"/>
  <c r="PK37"/>
  <c r="PK45"/>
  <c r="PK31"/>
  <c r="PK11"/>
  <c r="PK47"/>
  <c r="PK20"/>
  <c r="PK8"/>
  <c r="PK19"/>
  <c r="PK23"/>
  <c r="PK18"/>
  <c r="PK14"/>
  <c r="LX41"/>
  <c r="GT49"/>
  <c r="CH32"/>
  <c r="EH31"/>
  <c r="JK32"/>
  <c r="IO32"/>
  <c r="IZ32"/>
  <c r="DP32"/>
  <c r="BW32"/>
  <c r="HV32"/>
  <c r="FZ32"/>
  <c r="FD31"/>
  <c r="ES31"/>
  <c r="GK31"/>
  <c r="FO31"/>
  <c r="IA97"/>
  <c r="BL31"/>
  <c r="AP31"/>
  <c r="BA31"/>
  <c r="GT95"/>
  <c r="HK29"/>
  <c r="IA92"/>
  <c r="IA20"/>
  <c r="HK15"/>
  <c r="DT24"/>
  <c r="IA8"/>
  <c r="JV92"/>
  <c r="IO92"/>
  <c r="KG30"/>
  <c r="JK30"/>
  <c r="IO30"/>
  <c r="JV93"/>
  <c r="IZ93"/>
  <c r="HV93"/>
  <c r="JV26"/>
  <c r="IZ26"/>
  <c r="HV26"/>
  <c r="KG25"/>
  <c r="JK25"/>
  <c r="IO25"/>
  <c r="JV24"/>
  <c r="IZ24"/>
  <c r="HV24"/>
  <c r="KG23"/>
  <c r="JK23"/>
  <c r="IO23"/>
  <c r="JV22"/>
  <c r="IZ22"/>
  <c r="HV22"/>
  <c r="JV20"/>
  <c r="IZ20"/>
  <c r="HV20"/>
  <c r="KG19"/>
  <c r="JK19"/>
  <c r="IO19"/>
  <c r="JV18"/>
  <c r="IZ18"/>
  <c r="HV18"/>
  <c r="KG17"/>
  <c r="JK17"/>
  <c r="IO17"/>
  <c r="KG97"/>
  <c r="JK97"/>
  <c r="IO97"/>
  <c r="JK16"/>
  <c r="KG13"/>
  <c r="JK13"/>
  <c r="IO13"/>
  <c r="KG12"/>
  <c r="JK12"/>
  <c r="IO12"/>
  <c r="JV11"/>
  <c r="IZ11"/>
  <c r="HV11"/>
  <c r="KG10"/>
  <c r="JK10"/>
  <c r="IO10"/>
  <c r="JK9"/>
  <c r="JV8"/>
  <c r="IZ8"/>
  <c r="HV8"/>
  <c r="KG7"/>
  <c r="IZ7"/>
  <c r="JV6"/>
  <c r="IZ6"/>
  <c r="HV6"/>
  <c r="KG95"/>
  <c r="JK95"/>
  <c r="IO95"/>
  <c r="JV3"/>
  <c r="IZ3"/>
  <c r="HV3"/>
  <c r="KG92"/>
  <c r="JK92"/>
  <c r="JV30"/>
  <c r="IZ30"/>
  <c r="HV30"/>
  <c r="KG93"/>
  <c r="JK93"/>
  <c r="IO93"/>
  <c r="KG26"/>
  <c r="JK26"/>
  <c r="IO26"/>
  <c r="JV25"/>
  <c r="IZ25"/>
  <c r="HV25"/>
  <c r="KG24"/>
  <c r="JK24"/>
  <c r="IO24"/>
  <c r="JV23"/>
  <c r="IZ23"/>
  <c r="HV23"/>
  <c r="KG22"/>
  <c r="JK22"/>
  <c r="IO22"/>
  <c r="KG20"/>
  <c r="JK20"/>
  <c r="IO20"/>
  <c r="JV19"/>
  <c r="IZ19"/>
  <c r="HV19"/>
  <c r="KG18"/>
  <c r="JK18"/>
  <c r="IO18"/>
  <c r="JV17"/>
  <c r="IZ17"/>
  <c r="HV17"/>
  <c r="JV97"/>
  <c r="IZ97"/>
  <c r="HV97"/>
  <c r="HV16"/>
  <c r="JV13"/>
  <c r="IZ13"/>
  <c r="HV13"/>
  <c r="IZ92"/>
  <c r="JV12"/>
  <c r="IZ12"/>
  <c r="HV12"/>
  <c r="KG11"/>
  <c r="JK11"/>
  <c r="IO11"/>
  <c r="JV10"/>
  <c r="IZ10"/>
  <c r="HV10"/>
  <c r="IO9"/>
  <c r="KG8"/>
  <c r="JK8"/>
  <c r="IO8"/>
  <c r="JK7"/>
  <c r="KG6"/>
  <c r="JK6"/>
  <c r="IO6"/>
  <c r="JV95"/>
  <c r="IZ95"/>
  <c r="HV95"/>
  <c r="KG3"/>
  <c r="JK3"/>
  <c r="IO3"/>
  <c r="MD120" i="39"/>
  <c r="ME120" s="1"/>
  <c r="MF120" s="1"/>
  <c r="MD12"/>
  <c r="ME12" s="1"/>
  <c r="MF12" s="1"/>
  <c r="MD19"/>
  <c r="ME19" s="1"/>
  <c r="MF19" s="1"/>
  <c r="LM122"/>
  <c r="KQ122"/>
  <c r="LX9"/>
  <c r="LB10"/>
  <c r="LX10"/>
  <c r="LB11"/>
  <c r="LX11"/>
  <c r="LB117"/>
  <c r="LX117"/>
  <c r="LB12"/>
  <c r="LX12"/>
  <c r="KQ123"/>
  <c r="LM123"/>
  <c r="KQ13"/>
  <c r="LM13"/>
  <c r="KQ14"/>
  <c r="LM14"/>
  <c r="LB54"/>
  <c r="LX54"/>
  <c r="LB19"/>
  <c r="LX19"/>
  <c r="KQ120"/>
  <c r="LM120"/>
  <c r="LB55"/>
  <c r="LX55"/>
  <c r="LB21"/>
  <c r="LX21"/>
  <c r="LB22"/>
  <c r="LX22"/>
  <c r="LB23"/>
  <c r="LX23"/>
  <c r="LB24"/>
  <c r="LX24"/>
  <c r="LB25"/>
  <c r="LX25"/>
  <c r="LB26"/>
  <c r="LX26"/>
  <c r="KQ27"/>
  <c r="LM27"/>
  <c r="LX14"/>
  <c r="KQ15"/>
  <c r="LB2"/>
  <c r="LM3"/>
  <c r="LM4"/>
  <c r="LX5"/>
  <c r="KQ6"/>
  <c r="LX116"/>
  <c r="LB7"/>
  <c r="LM8"/>
  <c r="KQ16"/>
  <c r="LB17"/>
  <c r="LM18"/>
  <c r="LB121"/>
  <c r="LX15"/>
  <c r="LB16"/>
  <c r="LM17"/>
  <c r="LB18"/>
  <c r="LM121"/>
  <c r="LM2"/>
  <c r="LB3"/>
  <c r="LM7"/>
  <c r="LB8"/>
  <c r="KQ28"/>
  <c r="LX29"/>
  <c r="LM30"/>
  <c r="LM33"/>
  <c r="LM35"/>
  <c r="LB37"/>
  <c r="LX39"/>
  <c r="LB119"/>
  <c r="KQ41"/>
  <c r="KQ43"/>
  <c r="LM45"/>
  <c r="LM47"/>
  <c r="LB49"/>
  <c r="LB115"/>
  <c r="KQ51"/>
  <c r="KQ121"/>
  <c r="KQ2"/>
  <c r="KQ5"/>
  <c r="KQ7"/>
  <c r="KQ31"/>
  <c r="KQ32"/>
  <c r="LM34"/>
  <c r="KQ36"/>
  <c r="KQ38"/>
  <c r="LM40"/>
  <c r="KQ42"/>
  <c r="LM44"/>
  <c r="KQ118"/>
  <c r="LM46"/>
  <c r="KQ48"/>
  <c r="LX50"/>
  <c r="LB114"/>
  <c r="LX18"/>
  <c r="LX4"/>
  <c r="KQ116"/>
  <c r="LB30"/>
  <c r="LB32"/>
  <c r="LB36"/>
  <c r="LM39"/>
  <c r="LX42"/>
  <c r="LB44"/>
  <c r="LB45"/>
  <c r="LX48"/>
  <c r="LM50"/>
  <c r="KQ114"/>
  <c r="LX31"/>
  <c r="LB38"/>
  <c r="LB41"/>
  <c r="LB118"/>
  <c r="LB48"/>
  <c r="LB51"/>
  <c r="LX33"/>
  <c r="LX35"/>
  <c r="LM119"/>
  <c r="LX46"/>
  <c r="KQ49"/>
  <c r="LB34"/>
  <c r="KQ50"/>
  <c r="KQ29"/>
  <c r="LM115"/>
  <c r="KQ39"/>
  <c r="KQ17"/>
  <c r="LX122"/>
  <c r="LB122"/>
  <c r="LM9"/>
  <c r="KQ10"/>
  <c r="LM10"/>
  <c r="KQ11"/>
  <c r="LM11"/>
  <c r="KQ117"/>
  <c r="LM117"/>
  <c r="KQ12"/>
  <c r="LM12"/>
  <c r="LB123"/>
  <c r="LX123"/>
  <c r="LB13"/>
  <c r="LX13"/>
  <c r="LB14"/>
  <c r="KQ54"/>
  <c r="LM54"/>
  <c r="KQ19"/>
  <c r="LM19"/>
  <c r="LB120"/>
  <c r="LX120"/>
  <c r="KQ55"/>
  <c r="LM55"/>
  <c r="KQ21"/>
  <c r="LM21"/>
  <c r="KQ22"/>
  <c r="LM22"/>
  <c r="KQ23"/>
  <c r="LM23"/>
  <c r="KQ24"/>
  <c r="LM24"/>
  <c r="KQ25"/>
  <c r="LM25"/>
  <c r="KQ26"/>
  <c r="LM26"/>
  <c r="LB27"/>
  <c r="LX27"/>
  <c r="LM15"/>
  <c r="LB15"/>
  <c r="LX2"/>
  <c r="KQ3"/>
  <c r="KQ4"/>
  <c r="LB5"/>
  <c r="LM6"/>
  <c r="LB116"/>
  <c r="LX7"/>
  <c r="KQ8"/>
  <c r="LB9"/>
  <c r="LM16"/>
  <c r="LX17"/>
  <c r="KQ18"/>
  <c r="LX121"/>
  <c r="LB4"/>
  <c r="LM5"/>
  <c r="LB6"/>
  <c r="LM116"/>
  <c r="LM28"/>
  <c r="LB29"/>
  <c r="KQ30"/>
  <c r="KQ33"/>
  <c r="KQ35"/>
  <c r="LX37"/>
  <c r="LB39"/>
  <c r="LX119"/>
  <c r="LM41"/>
  <c r="LM43"/>
  <c r="KQ45"/>
  <c r="KQ47"/>
  <c r="LX49"/>
  <c r="LX115"/>
  <c r="LM51"/>
  <c r="LX16"/>
  <c r="LX3"/>
  <c r="LX6"/>
  <c r="LX8"/>
  <c r="KQ9"/>
  <c r="LM31"/>
  <c r="LM32"/>
  <c r="KQ34"/>
  <c r="LM36"/>
  <c r="LM38"/>
  <c r="KQ40"/>
  <c r="LM42"/>
  <c r="KQ44"/>
  <c r="LM118"/>
  <c r="KQ46"/>
  <c r="LM48"/>
  <c r="LB50"/>
  <c r="LX114"/>
  <c r="LM29"/>
  <c r="LB31"/>
  <c r="LX34"/>
  <c r="LB35"/>
  <c r="LX38"/>
  <c r="LB40"/>
  <c r="LB43"/>
  <c r="LX118"/>
  <c r="LB46"/>
  <c r="LM49"/>
  <c r="KQ115"/>
  <c r="LX28"/>
  <c r="LB33"/>
  <c r="LM37"/>
  <c r="KQ119"/>
  <c r="LX44"/>
  <c r="LB47"/>
  <c r="LM114"/>
  <c r="LB28"/>
  <c r="LX32"/>
  <c r="KQ37"/>
  <c r="LB42"/>
  <c r="LX47"/>
  <c r="LX36"/>
  <c r="LX40"/>
  <c r="LX51"/>
  <c r="LX43"/>
  <c r="LX30"/>
  <c r="LX45"/>
  <c r="LX41"/>
  <c r="HU92" i="41"/>
  <c r="LP92" s="1"/>
  <c r="CH92"/>
  <c r="HJ26"/>
  <c r="KF29"/>
  <c r="IN29"/>
  <c r="IY27"/>
  <c r="HJ25"/>
  <c r="HJ18"/>
  <c r="FD16"/>
  <c r="BL16"/>
  <c r="JU15"/>
  <c r="IY15"/>
  <c r="HJ14"/>
  <c r="FD13"/>
  <c r="BL13"/>
  <c r="AE13"/>
  <c r="JU50"/>
  <c r="IY50"/>
  <c r="CH50"/>
  <c r="AP50"/>
  <c r="GK10"/>
  <c r="FD8"/>
  <c r="AE8"/>
  <c r="HJ7"/>
  <c r="IY5"/>
  <c r="FD95"/>
  <c r="EH95"/>
  <c r="AE95"/>
  <c r="DP4"/>
  <c r="EH30"/>
  <c r="HU29"/>
  <c r="FD93"/>
  <c r="BL93"/>
  <c r="JJ21"/>
  <c r="BA17"/>
  <c r="JJ14"/>
  <c r="HJ50"/>
  <c r="ES6"/>
  <c r="BA6"/>
  <c r="HJ5"/>
  <c r="FD3"/>
  <c r="BL3"/>
  <c r="IY2"/>
  <c r="DP2"/>
  <c r="CH2"/>
  <c r="FD17"/>
  <c r="BW17"/>
  <c r="AE17"/>
  <c r="GK97"/>
  <c r="EH97"/>
  <c r="BA97"/>
  <c r="IY16"/>
  <c r="CH16"/>
  <c r="FZ15"/>
  <c r="ES30"/>
  <c r="AE30"/>
  <c r="IY28"/>
  <c r="DP28"/>
  <c r="BA93"/>
  <c r="BA22"/>
  <c r="JU21"/>
  <c r="CH21"/>
  <c r="IN16"/>
  <c r="DE16"/>
  <c r="EH15"/>
  <c r="AE15"/>
  <c r="BL6"/>
  <c r="BA3"/>
  <c r="IN2"/>
  <c r="IY14"/>
  <c r="GK30"/>
  <c r="FO30"/>
  <c r="JU28"/>
  <c r="ES93"/>
  <c r="EH6"/>
  <c r="IY21"/>
  <c r="GK20"/>
  <c r="FO20"/>
  <c r="BW93"/>
  <c r="AE22"/>
  <c r="DP21"/>
  <c r="BA30"/>
  <c r="HU4"/>
  <c r="FZ4"/>
  <c r="AE3"/>
  <c r="HU27"/>
  <c r="FZ27"/>
  <c r="DP14"/>
  <c r="BW22"/>
  <c r="HJ30"/>
  <c r="CH26"/>
  <c r="JJ29"/>
  <c r="CH29"/>
  <c r="HU28"/>
  <c r="FZ28"/>
  <c r="JU27"/>
  <c r="DP27"/>
  <c r="HJ22"/>
  <c r="HJ20"/>
  <c r="CH20"/>
  <c r="HJ97"/>
  <c r="CH97"/>
  <c r="HJ21"/>
  <c r="HJ13"/>
  <c r="GK16"/>
  <c r="EH16"/>
  <c r="AE16"/>
  <c r="DP15"/>
  <c r="GK13"/>
  <c r="EH13"/>
  <c r="BL50"/>
  <c r="HJ11"/>
  <c r="HJ8"/>
  <c r="HJ95"/>
  <c r="HK95" s="1"/>
  <c r="ES10"/>
  <c r="JU9"/>
  <c r="HJ9"/>
  <c r="EH8"/>
  <c r="IN7"/>
  <c r="DP7"/>
  <c r="JU5"/>
  <c r="DP5"/>
  <c r="GK95"/>
  <c r="BL95"/>
  <c r="JU4"/>
  <c r="IY4"/>
  <c r="HJ2"/>
  <c r="FZ29"/>
  <c r="JJ28"/>
  <c r="FD22"/>
  <c r="BL22"/>
  <c r="FD20"/>
  <c r="HJ93"/>
  <c r="JU29"/>
  <c r="IY29"/>
  <c r="DP29"/>
  <c r="HJ28"/>
  <c r="KF27"/>
  <c r="JJ27"/>
  <c r="IN27"/>
  <c r="CH27"/>
  <c r="HJ24"/>
  <c r="HJ23"/>
  <c r="HJ17"/>
  <c r="CH17"/>
  <c r="HU21"/>
  <c r="FZ21"/>
  <c r="HJ19"/>
  <c r="HJ16"/>
  <c r="HJ12"/>
  <c r="CH12"/>
  <c r="FO16"/>
  <c r="ES16"/>
  <c r="BW16"/>
  <c r="BA16"/>
  <c r="KF15"/>
  <c r="JJ15"/>
  <c r="IN15"/>
  <c r="CH15"/>
  <c r="HU14"/>
  <c r="FZ14"/>
  <c r="FO13"/>
  <c r="ES13"/>
  <c r="BW13"/>
  <c r="BA13"/>
  <c r="KF50"/>
  <c r="JJ50"/>
  <c r="IN50"/>
  <c r="DP50"/>
  <c r="BW50"/>
  <c r="BA50"/>
  <c r="HJ10"/>
  <c r="HJ6"/>
  <c r="HJ3"/>
  <c r="FD10"/>
  <c r="BA10"/>
  <c r="KF9"/>
  <c r="IY9"/>
  <c r="HU9"/>
  <c r="CH9"/>
  <c r="FO8"/>
  <c r="ES8"/>
  <c r="BA8"/>
  <c r="JU7"/>
  <c r="HU7"/>
  <c r="FZ7"/>
  <c r="DE7"/>
  <c r="KF5"/>
  <c r="JJ5"/>
  <c r="IN5"/>
  <c r="CH5"/>
  <c r="FO95"/>
  <c r="ES95"/>
  <c r="BW95"/>
  <c r="BA95"/>
  <c r="KF4"/>
  <c r="JJ4"/>
  <c r="IN4"/>
  <c r="CH4"/>
  <c r="HU2"/>
  <c r="FZ2"/>
  <c r="FD30"/>
  <c r="BL30"/>
  <c r="KF28"/>
  <c r="IN28"/>
  <c r="HJ27"/>
  <c r="EH93"/>
  <c r="EH22"/>
  <c r="KF21"/>
  <c r="IN21"/>
  <c r="GK17"/>
  <c r="EH17"/>
  <c r="FD97"/>
  <c r="BW97"/>
  <c r="AE97"/>
  <c r="JU16"/>
  <c r="DP16"/>
  <c r="GK15"/>
  <c r="FO15"/>
  <c r="BL15"/>
  <c r="KF14"/>
  <c r="IN14"/>
  <c r="GK6"/>
  <c r="FO6"/>
  <c r="BW6"/>
  <c r="AE6"/>
  <c r="HJ4"/>
  <c r="EH3"/>
  <c r="JU2"/>
  <c r="HU15"/>
  <c r="ES15"/>
  <c r="AP15"/>
  <c r="BW30"/>
  <c r="GK93"/>
  <c r="FO93"/>
  <c r="GK22"/>
  <c r="FO22"/>
  <c r="ES20"/>
  <c r="CH14"/>
  <c r="FD6"/>
  <c r="HU5"/>
  <c r="FZ5"/>
  <c r="GK3"/>
  <c r="FO3"/>
  <c r="KF2"/>
  <c r="KF16"/>
  <c r="FZ16"/>
  <c r="BW15"/>
  <c r="AE93"/>
  <c r="JU14"/>
  <c r="HU50"/>
  <c r="FZ50"/>
  <c r="ES22"/>
  <c r="CH28"/>
  <c r="ES3"/>
  <c r="JJ2"/>
  <c r="BW3"/>
  <c r="IA31"/>
  <c r="IA91"/>
  <c r="IB25"/>
  <c r="IC25" s="1"/>
  <c r="ID25" s="1"/>
  <c r="GO95"/>
  <c r="MD8" i="39"/>
  <c r="ME8" s="1"/>
  <c r="MF8" s="1"/>
  <c r="DU42" i="41"/>
  <c r="DV42" s="1"/>
  <c r="GU42" s="1"/>
  <c r="GY42" s="1"/>
  <c r="GT42"/>
  <c r="GX42" s="1"/>
  <c r="GO16"/>
  <c r="GT16"/>
  <c r="DT8"/>
  <c r="GO8"/>
  <c r="IA3"/>
  <c r="DT16"/>
  <c r="IA13"/>
  <c r="IB4"/>
  <c r="IC4" s="1"/>
  <c r="ID4" s="1"/>
  <c r="MD117" i="39"/>
  <c r="ME117" s="1"/>
  <c r="MF117" s="1"/>
  <c r="MD10"/>
  <c r="ME10" s="1"/>
  <c r="MF10" s="1"/>
  <c r="MD55"/>
  <c r="ME55" s="1"/>
  <c r="MF55" s="1"/>
  <c r="MD23"/>
  <c r="ME23" s="1"/>
  <c r="MF23" s="1"/>
  <c r="MD54"/>
  <c r="ME54" s="1"/>
  <c r="MF54" s="1"/>
  <c r="MD22"/>
  <c r="ME22" s="1"/>
  <c r="MF22" s="1"/>
  <c r="MD27"/>
  <c r="ME27" s="1"/>
  <c r="MF27" s="1"/>
  <c r="MD40"/>
  <c r="ME40" s="1"/>
  <c r="MF40" s="1"/>
  <c r="MD46"/>
  <c r="ME46" s="1"/>
  <c r="MF46" s="1"/>
  <c r="IA93" i="41"/>
  <c r="DU24"/>
  <c r="DV24" s="1"/>
  <c r="DW24" s="1"/>
  <c r="DU11"/>
  <c r="DV11" s="1"/>
  <c r="DW11" s="1"/>
  <c r="GO22"/>
  <c r="DT22"/>
  <c r="GT47"/>
  <c r="GX47" s="1"/>
  <c r="LX47" s="1"/>
  <c r="IB32"/>
  <c r="IC32" s="1"/>
  <c r="ID32" s="1"/>
  <c r="GO13"/>
  <c r="CN21"/>
  <c r="CP21" s="1"/>
  <c r="IB18"/>
  <c r="IC18" s="1"/>
  <c r="ID18" s="1"/>
  <c r="IB12"/>
  <c r="IC12" s="1"/>
  <c r="ID12" s="1"/>
  <c r="DU47"/>
  <c r="DV47" s="1"/>
  <c r="GP47" s="1"/>
  <c r="DT47"/>
  <c r="IA44"/>
  <c r="GP22"/>
  <c r="GQ22" s="1"/>
  <c r="CT28"/>
  <c r="CV28" s="1"/>
  <c r="GT22"/>
  <c r="GX22" s="1"/>
  <c r="LX22" s="1"/>
  <c r="GT91"/>
  <c r="GX91" s="1"/>
  <c r="LX91" s="1"/>
  <c r="LY91" s="1"/>
  <c r="IA95"/>
  <c r="GT3"/>
  <c r="GX3" s="1"/>
  <c r="LX3" s="1"/>
  <c r="GT38"/>
  <c r="GX38" s="1"/>
  <c r="LX38" s="1"/>
  <c r="DT30"/>
  <c r="DU19"/>
  <c r="DV19" s="1"/>
  <c r="GP19" s="1"/>
  <c r="GT19"/>
  <c r="CT21"/>
  <c r="CV21" s="1"/>
  <c r="IA17"/>
  <c r="DT13"/>
  <c r="IA10"/>
  <c r="DU38"/>
  <c r="DV38" s="1"/>
  <c r="GU38" s="1"/>
  <c r="GY38" s="1"/>
  <c r="DT38"/>
  <c r="DT19"/>
  <c r="GP3"/>
  <c r="GQ3" s="1"/>
  <c r="DT3"/>
  <c r="GP30"/>
  <c r="GR30" s="1"/>
  <c r="GO30"/>
  <c r="IA22"/>
  <c r="GT24"/>
  <c r="GX24" s="1"/>
  <c r="LX24" s="1"/>
  <c r="GT30"/>
  <c r="GX30" s="1"/>
  <c r="LX30" s="1"/>
  <c r="GT13"/>
  <c r="GX13" s="1"/>
  <c r="DU8"/>
  <c r="DV8" s="1"/>
  <c r="GP8" s="1"/>
  <c r="GO3"/>
  <c r="CT6"/>
  <c r="GX10"/>
  <c r="LX10" s="1"/>
  <c r="CN47"/>
  <c r="CO47" s="1"/>
  <c r="GP93"/>
  <c r="GR93" s="1"/>
  <c r="CT93"/>
  <c r="CU93" s="1"/>
  <c r="IB27"/>
  <c r="IC27" s="1"/>
  <c r="ID27" s="1"/>
  <c r="DT93"/>
  <c r="IA24"/>
  <c r="CT90"/>
  <c r="CU90" s="1"/>
  <c r="IB7"/>
  <c r="IC7" s="1"/>
  <c r="ID7" s="1"/>
  <c r="CT3"/>
  <c r="CU3" s="1"/>
  <c r="IB5"/>
  <c r="IC5" s="1"/>
  <c r="ID5" s="1"/>
  <c r="GU6"/>
  <c r="GU31"/>
  <c r="CT22"/>
  <c r="CU22" s="1"/>
  <c r="IA38"/>
  <c r="GO31"/>
  <c r="CN30"/>
  <c r="CO30" s="1"/>
  <c r="GO93"/>
  <c r="MD11" i="39"/>
  <c r="ME11" s="1"/>
  <c r="MF11" s="1"/>
  <c r="MD16"/>
  <c r="ME16" s="1"/>
  <c r="MF16" s="1"/>
  <c r="MD44"/>
  <c r="ME44" s="1"/>
  <c r="MF44" s="1"/>
  <c r="MD3"/>
  <c r="ME3" s="1"/>
  <c r="MF3" s="1"/>
  <c r="MD13"/>
  <c r="ME13" s="1"/>
  <c r="MF13" s="1"/>
  <c r="MD21"/>
  <c r="ME21" s="1"/>
  <c r="MF21" s="1"/>
  <c r="DU49" i="41"/>
  <c r="DV49" s="1"/>
  <c r="GU49" s="1"/>
  <c r="GY49" s="1"/>
  <c r="GO44"/>
  <c r="GU30"/>
  <c r="CN22"/>
  <c r="CO22" s="1"/>
  <c r="DT10"/>
  <c r="CN90"/>
  <c r="CO90" s="1"/>
  <c r="CN3"/>
  <c r="CO3" s="1"/>
  <c r="IB48"/>
  <c r="IC48" s="1"/>
  <c r="ID48" s="1"/>
  <c r="CN46"/>
  <c r="CP46" s="1"/>
  <c r="CN31"/>
  <c r="CP31" s="1"/>
  <c r="CN43"/>
  <c r="CP43" s="1"/>
  <c r="GT31"/>
  <c r="GX31" s="1"/>
  <c r="LX31" s="1"/>
  <c r="IA30"/>
  <c r="GU93"/>
  <c r="CN93"/>
  <c r="CO93" s="1"/>
  <c r="IB29"/>
  <c r="IC29" s="1"/>
  <c r="ID29" s="1"/>
  <c r="GU22"/>
  <c r="DU18"/>
  <c r="DV18" s="1"/>
  <c r="GP18" s="1"/>
  <c r="CN28"/>
  <c r="CP28" s="1"/>
  <c r="CT91"/>
  <c r="CV91" s="1"/>
  <c r="IA23"/>
  <c r="IA16"/>
  <c r="IA19"/>
  <c r="GP6"/>
  <c r="GR6" s="1"/>
  <c r="CN14"/>
  <c r="CO14" s="1"/>
  <c r="GU3"/>
  <c r="IB11"/>
  <c r="IC11" s="1"/>
  <c r="ID11" s="1"/>
  <c r="CT2"/>
  <c r="CV2" s="1"/>
  <c r="DT44"/>
  <c r="CT31"/>
  <c r="CU31" s="1"/>
  <c r="DU25"/>
  <c r="DV25" s="1"/>
  <c r="GP25" s="1"/>
  <c r="DT25"/>
  <c r="GT23"/>
  <c r="GX23" s="1"/>
  <c r="LX23" s="1"/>
  <c r="GT18"/>
  <c r="GX18" s="1"/>
  <c r="LX18" s="1"/>
  <c r="DT49"/>
  <c r="GX45"/>
  <c r="LX45" s="1"/>
  <c r="DU44"/>
  <c r="DV44" s="1"/>
  <c r="GP44" s="1"/>
  <c r="GP31"/>
  <c r="GQ31" s="1"/>
  <c r="DT31"/>
  <c r="DU23"/>
  <c r="DV23" s="1"/>
  <c r="GU23" s="1"/>
  <c r="GY23" s="1"/>
  <c r="CT30"/>
  <c r="CU30" s="1"/>
  <c r="GT25"/>
  <c r="GX25" s="1"/>
  <c r="LX25" s="1"/>
  <c r="DT23"/>
  <c r="GT93"/>
  <c r="GX93" s="1"/>
  <c r="LX93" s="1"/>
  <c r="LY93" s="1"/>
  <c r="GP91"/>
  <c r="GQ91" s="1"/>
  <c r="IB26"/>
  <c r="IC26" s="1"/>
  <c r="ID26" s="1"/>
  <c r="CN91"/>
  <c r="CO91" s="1"/>
  <c r="DT18"/>
  <c r="IB15"/>
  <c r="IC15" s="1"/>
  <c r="ID15" s="1"/>
  <c r="GO10"/>
  <c r="DU10"/>
  <c r="DV10" s="1"/>
  <c r="DW10" s="1"/>
  <c r="CN2"/>
  <c r="CP2" s="1"/>
  <c r="MD25" i="39"/>
  <c r="ME25" s="1"/>
  <c r="MF25" s="1"/>
  <c r="MD4"/>
  <c r="ME4" s="1"/>
  <c r="MF4" s="1"/>
  <c r="MD118"/>
  <c r="ME118" s="1"/>
  <c r="MF118" s="1"/>
  <c r="MD123"/>
  <c r="ME123" s="1"/>
  <c r="MF123" s="1"/>
  <c r="MD24"/>
  <c r="ME24" s="1"/>
  <c r="MF24" s="1"/>
  <c r="MC15"/>
  <c r="MD32"/>
  <c r="ME32" s="1"/>
  <c r="MF32" s="1"/>
  <c r="GT6" i="41"/>
  <c r="GX6" s="1"/>
  <c r="HK47"/>
  <c r="LU47"/>
  <c r="LP47"/>
  <c r="HK45"/>
  <c r="LP45"/>
  <c r="LU45"/>
  <c r="HK46"/>
  <c r="LU46"/>
  <c r="LP46"/>
  <c r="HK49"/>
  <c r="LP49"/>
  <c r="LU49"/>
  <c r="GX44"/>
  <c r="LW44"/>
  <c r="LW42"/>
  <c r="HK41"/>
  <c r="LP41"/>
  <c r="LU41"/>
  <c r="LZ41" s="1"/>
  <c r="PN41" s="1"/>
  <c r="PO41" s="1"/>
  <c r="HK43"/>
  <c r="LP43"/>
  <c r="LU43"/>
  <c r="HK48"/>
  <c r="LU48"/>
  <c r="LP48"/>
  <c r="HK44"/>
  <c r="LP44"/>
  <c r="LU44"/>
  <c r="HK42"/>
  <c r="LP42"/>
  <c r="LU42"/>
  <c r="GO91"/>
  <c r="GU91"/>
  <c r="DT91"/>
  <c r="GT11"/>
  <c r="GX11" s="1"/>
  <c r="LX11" s="1"/>
  <c r="DT11"/>
  <c r="GO6"/>
  <c r="DU95"/>
  <c r="DV95" s="1"/>
  <c r="GP95" s="1"/>
  <c r="IA6"/>
  <c r="DT6"/>
  <c r="CN6"/>
  <c r="CO6" s="1"/>
  <c r="LP37"/>
  <c r="LU37"/>
  <c r="HK38"/>
  <c r="LU38"/>
  <c r="LP38"/>
  <c r="HK31"/>
  <c r="LP31"/>
  <c r="LU31"/>
  <c r="HK32"/>
  <c r="LP32"/>
  <c r="LU32"/>
  <c r="GX49"/>
  <c r="LX49" s="1"/>
  <c r="CN44"/>
  <c r="CO44" s="1"/>
  <c r="GX19"/>
  <c r="LX19" s="1"/>
  <c r="HK28"/>
  <c r="LP12"/>
  <c r="HK90"/>
  <c r="LP90"/>
  <c r="LU90"/>
  <c r="HK14"/>
  <c r="LP6"/>
  <c r="LP95"/>
  <c r="HK7"/>
  <c r="LW16"/>
  <c r="HK50"/>
  <c r="LW2"/>
  <c r="LP29"/>
  <c r="LP93"/>
  <c r="HK26"/>
  <c r="LU26"/>
  <c r="LP25"/>
  <c r="HK24"/>
  <c r="LP23"/>
  <c r="LP22"/>
  <c r="HK91"/>
  <c r="LP91"/>
  <c r="LU91"/>
  <c r="HK20"/>
  <c r="LU20"/>
  <c r="LU17"/>
  <c r="HK97"/>
  <c r="LU97"/>
  <c r="HK18"/>
  <c r="LP18"/>
  <c r="HK10"/>
  <c r="HK8"/>
  <c r="LU8"/>
  <c r="LW6"/>
  <c r="LW13"/>
  <c r="LW9"/>
  <c r="LW7"/>
  <c r="CN29"/>
  <c r="CP29" s="1"/>
  <c r="MD9" i="39"/>
  <c r="ME9" s="1"/>
  <c r="MF9" s="1"/>
  <c r="MD34"/>
  <c r="ME34" s="1"/>
  <c r="MF34" s="1"/>
  <c r="MD38"/>
  <c r="ME38" s="1"/>
  <c r="MF38" s="1"/>
  <c r="MD42"/>
  <c r="ME42" s="1"/>
  <c r="MF42" s="1"/>
  <c r="MC30"/>
  <c r="MD30"/>
  <c r="ME30" s="1"/>
  <c r="MF30" s="1"/>
  <c r="MC35"/>
  <c r="MD35"/>
  <c r="ME35" s="1"/>
  <c r="MF35" s="1"/>
  <c r="MC43"/>
  <c r="MD43"/>
  <c r="ME43" s="1"/>
  <c r="MF43" s="1"/>
  <c r="MC45"/>
  <c r="MD45"/>
  <c r="ME45" s="1"/>
  <c r="MF45" s="1"/>
  <c r="MC51"/>
  <c r="MD51"/>
  <c r="ME51" s="1"/>
  <c r="MF51" s="1"/>
  <c r="MC28"/>
  <c r="MD28"/>
  <c r="ME28" s="1"/>
  <c r="MF28" s="1"/>
  <c r="MC33"/>
  <c r="MD33"/>
  <c r="ME33" s="1"/>
  <c r="MF33" s="1"/>
  <c r="MC41"/>
  <c r="MD41"/>
  <c r="ME41" s="1"/>
  <c r="MF41" s="1"/>
  <c r="MC47"/>
  <c r="MD47"/>
  <c r="ME47" s="1"/>
  <c r="MF47" s="1"/>
  <c r="MD31"/>
  <c r="ME31" s="1"/>
  <c r="MF31" s="1"/>
  <c r="MC31"/>
  <c r="MD36"/>
  <c r="ME36" s="1"/>
  <c r="MF36" s="1"/>
  <c r="MC36"/>
  <c r="MD48"/>
  <c r="ME48" s="1"/>
  <c r="MF48" s="1"/>
  <c r="MC48"/>
  <c r="MD115"/>
  <c r="ME115" s="1"/>
  <c r="MF115" s="1"/>
  <c r="MC115"/>
  <c r="MD113"/>
  <c r="ME113" s="1"/>
  <c r="MF113" s="1"/>
  <c r="MC113"/>
  <c r="MC2"/>
  <c r="MD2"/>
  <c r="ME2" s="1"/>
  <c r="MF2" s="1"/>
  <c r="MC5"/>
  <c r="MD5"/>
  <c r="ME5" s="1"/>
  <c r="MF5" s="1"/>
  <c r="MC116"/>
  <c r="MD116"/>
  <c r="ME116" s="1"/>
  <c r="MF116" s="1"/>
  <c r="MC7"/>
  <c r="MD7"/>
  <c r="ME7" s="1"/>
  <c r="MF7" s="1"/>
  <c r="MD29"/>
  <c r="ME29" s="1"/>
  <c r="MF29" s="1"/>
  <c r="MC29"/>
  <c r="MD111"/>
  <c r="ME111" s="1"/>
  <c r="MF111" s="1"/>
  <c r="MC111"/>
  <c r="MD37"/>
  <c r="ME37" s="1"/>
  <c r="MF37" s="1"/>
  <c r="MC37"/>
  <c r="MD39"/>
  <c r="ME39" s="1"/>
  <c r="MF39" s="1"/>
  <c r="MC39"/>
  <c r="MD119"/>
  <c r="ME119" s="1"/>
  <c r="MF119" s="1"/>
  <c r="MC119"/>
  <c r="MD49"/>
  <c r="ME49" s="1"/>
  <c r="MF49" s="1"/>
  <c r="MC49"/>
  <c r="MD114"/>
  <c r="ME114" s="1"/>
  <c r="MF114" s="1"/>
  <c r="MC114"/>
  <c r="MC17"/>
  <c r="MD17"/>
  <c r="ME17" s="1"/>
  <c r="MF17" s="1"/>
  <c r="MC121"/>
  <c r="MD121"/>
  <c r="ME121" s="1"/>
  <c r="MF121" s="1"/>
  <c r="MD110"/>
  <c r="ME110" s="1"/>
  <c r="MF110" s="1"/>
  <c r="MC110"/>
  <c r="MC122"/>
  <c r="MD122"/>
  <c r="ME122" s="1"/>
  <c r="MF122" s="1"/>
  <c r="IA49" i="41"/>
  <c r="IB49"/>
  <c r="IC49" s="1"/>
  <c r="ID49" s="1"/>
  <c r="GT48"/>
  <c r="GX48" s="1"/>
  <c r="LX48" s="1"/>
  <c r="DT48"/>
  <c r="GO48"/>
  <c r="DU48"/>
  <c r="DV48" s="1"/>
  <c r="IA46"/>
  <c r="IB46"/>
  <c r="IC46" s="1"/>
  <c r="ID46" s="1"/>
  <c r="CO49"/>
  <c r="CP49"/>
  <c r="LX37"/>
  <c r="CS32"/>
  <c r="GO32"/>
  <c r="DU32"/>
  <c r="DV32" s="1"/>
  <c r="GT32"/>
  <c r="GX32" s="1"/>
  <c r="LX32" s="1"/>
  <c r="GO28"/>
  <c r="DU28"/>
  <c r="DV28" s="1"/>
  <c r="GT28"/>
  <c r="GX28" s="1"/>
  <c r="LX28" s="1"/>
  <c r="DT28"/>
  <c r="GR22"/>
  <c r="CO25"/>
  <c r="CP25"/>
  <c r="CU24"/>
  <c r="CV24"/>
  <c r="CO23"/>
  <c r="CP23"/>
  <c r="IA21"/>
  <c r="IB21"/>
  <c r="IC21" s="1"/>
  <c r="ID21" s="1"/>
  <c r="CS21"/>
  <c r="GT20"/>
  <c r="GX20" s="1"/>
  <c r="LX20" s="1"/>
  <c r="DT20"/>
  <c r="GO20"/>
  <c r="DU20"/>
  <c r="DV20" s="1"/>
  <c r="CS50"/>
  <c r="CU19"/>
  <c r="CV19"/>
  <c r="CO18"/>
  <c r="CP18"/>
  <c r="GO15"/>
  <c r="DU15"/>
  <c r="DV15" s="1"/>
  <c r="GT15"/>
  <c r="GX15" s="1"/>
  <c r="LX15" s="1"/>
  <c r="DT15"/>
  <c r="IA90"/>
  <c r="IB90"/>
  <c r="IC90" s="1"/>
  <c r="ID90" s="1"/>
  <c r="CS90"/>
  <c r="IA14"/>
  <c r="IB14"/>
  <c r="IC14" s="1"/>
  <c r="ID14" s="1"/>
  <c r="CS14"/>
  <c r="AE50"/>
  <c r="CT50"/>
  <c r="CN50"/>
  <c r="GT9"/>
  <c r="GX9" s="1"/>
  <c r="DT9"/>
  <c r="GO9"/>
  <c r="DU9"/>
  <c r="DV9" s="1"/>
  <c r="CT10"/>
  <c r="CN10"/>
  <c r="AP10"/>
  <c r="IA9"/>
  <c r="IB9"/>
  <c r="IC9" s="1"/>
  <c r="ID9" s="1"/>
  <c r="GX7"/>
  <c r="CS7"/>
  <c r="CS5"/>
  <c r="CU14"/>
  <c r="CV14"/>
  <c r="CO11"/>
  <c r="CP11"/>
  <c r="GO4"/>
  <c r="DU4"/>
  <c r="DV4" s="1"/>
  <c r="GT4"/>
  <c r="GX4" s="1"/>
  <c r="LX4" s="1"/>
  <c r="DT4"/>
  <c r="CP7"/>
  <c r="CO7"/>
  <c r="GO2"/>
  <c r="DU2"/>
  <c r="DV2" s="1"/>
  <c r="GT2"/>
  <c r="GX2" s="1"/>
  <c r="DT2"/>
  <c r="CT92"/>
  <c r="CN27"/>
  <c r="CN26"/>
  <c r="GX16"/>
  <c r="CN20"/>
  <c r="CN17"/>
  <c r="CT97"/>
  <c r="CN15"/>
  <c r="CT13"/>
  <c r="CT8"/>
  <c r="CN16"/>
  <c r="GU13"/>
  <c r="GP13"/>
  <c r="CN12"/>
  <c r="CT5"/>
  <c r="CN95"/>
  <c r="CT4"/>
  <c r="GO46"/>
  <c r="DU46"/>
  <c r="DV46" s="1"/>
  <c r="GT46"/>
  <c r="GX46" s="1"/>
  <c r="LX46" s="1"/>
  <c r="DT46"/>
  <c r="IA43"/>
  <c r="IB43"/>
  <c r="IC43" s="1"/>
  <c r="ID43" s="1"/>
  <c r="CU38"/>
  <c r="CV38"/>
  <c r="CS29"/>
  <c r="GO29"/>
  <c r="DU29"/>
  <c r="DV29" s="1"/>
  <c r="GT29"/>
  <c r="GX29" s="1"/>
  <c r="LX29" s="1"/>
  <c r="DT29"/>
  <c r="GP45"/>
  <c r="GU45"/>
  <c r="GY45" s="1"/>
  <c r="DW45"/>
  <c r="GO43"/>
  <c r="DU43"/>
  <c r="DV43" s="1"/>
  <c r="GT43"/>
  <c r="GX43" s="1"/>
  <c r="LX43" s="1"/>
  <c r="DT43"/>
  <c r="CO38"/>
  <c r="CP38"/>
  <c r="GT92"/>
  <c r="GX92" s="1"/>
  <c r="LX92" s="1"/>
  <c r="LY92" s="1"/>
  <c r="DT92"/>
  <c r="GO92"/>
  <c r="DU92"/>
  <c r="DV92" s="1"/>
  <c r="CO42"/>
  <c r="CP42"/>
  <c r="CS27"/>
  <c r="GO27"/>
  <c r="DU27"/>
  <c r="DV27" s="1"/>
  <c r="GT27"/>
  <c r="GX27" s="1"/>
  <c r="LX27" s="1"/>
  <c r="DT27"/>
  <c r="IA28"/>
  <c r="IB28"/>
  <c r="IC28" s="1"/>
  <c r="ID28" s="1"/>
  <c r="CS28"/>
  <c r="GT26"/>
  <c r="GX26" s="1"/>
  <c r="LX26" s="1"/>
  <c r="DT26"/>
  <c r="GO26"/>
  <c r="DU26"/>
  <c r="DV26" s="1"/>
  <c r="CU25"/>
  <c r="CV25"/>
  <c r="CO24"/>
  <c r="CP24"/>
  <c r="CU23"/>
  <c r="CV23"/>
  <c r="CU91"/>
  <c r="GT17"/>
  <c r="GX17" s="1"/>
  <c r="LX17" s="1"/>
  <c r="DT17"/>
  <c r="GO17"/>
  <c r="DU17"/>
  <c r="DV17" s="1"/>
  <c r="GT97"/>
  <c r="GX97" s="1"/>
  <c r="LX97" s="1"/>
  <c r="DT97"/>
  <c r="GO97"/>
  <c r="DU97"/>
  <c r="DV97" s="1"/>
  <c r="GO21"/>
  <c r="DU21"/>
  <c r="DV21" s="1"/>
  <c r="GT21"/>
  <c r="GX21" s="1"/>
  <c r="LX21" s="1"/>
  <c r="DT21"/>
  <c r="CS15"/>
  <c r="GU11"/>
  <c r="GY11" s="1"/>
  <c r="CO19"/>
  <c r="CP19"/>
  <c r="CU18"/>
  <c r="CV18"/>
  <c r="GO50"/>
  <c r="DU50"/>
  <c r="DV50" s="1"/>
  <c r="GT50"/>
  <c r="GX50" s="1"/>
  <c r="LX50" s="1"/>
  <c r="DT50"/>
  <c r="GT12"/>
  <c r="GX12" s="1"/>
  <c r="LX12" s="1"/>
  <c r="DT12"/>
  <c r="GO12"/>
  <c r="DU12"/>
  <c r="DV12" s="1"/>
  <c r="GO90"/>
  <c r="DU90"/>
  <c r="DV90" s="1"/>
  <c r="GT90"/>
  <c r="GX90" s="1"/>
  <c r="LX90" s="1"/>
  <c r="LY90" s="1"/>
  <c r="DT90"/>
  <c r="GO14"/>
  <c r="DU14"/>
  <c r="DV14" s="1"/>
  <c r="GT14"/>
  <c r="GX14" s="1"/>
  <c r="LX14" s="1"/>
  <c r="DT14"/>
  <c r="CS4"/>
  <c r="CU11"/>
  <c r="CV11"/>
  <c r="GP7"/>
  <c r="GU7"/>
  <c r="GY7" s="1"/>
  <c r="DW7"/>
  <c r="GO5"/>
  <c r="DU5"/>
  <c r="DV5" s="1"/>
  <c r="GT5"/>
  <c r="GX5" s="1"/>
  <c r="LX5" s="1"/>
  <c r="DT5"/>
  <c r="IA2"/>
  <c r="IB2"/>
  <c r="IC2" s="1"/>
  <c r="ID2" s="1"/>
  <c r="CS2"/>
  <c r="CU7"/>
  <c r="CV7"/>
  <c r="CN48"/>
  <c r="CN32"/>
  <c r="CN45"/>
  <c r="CT32"/>
  <c r="CN92"/>
  <c r="CT29"/>
  <c r="CT27"/>
  <c r="CT26"/>
  <c r="CT20"/>
  <c r="CT17"/>
  <c r="CN97"/>
  <c r="GX8"/>
  <c r="LX8" s="1"/>
  <c r="GU16"/>
  <c r="GP16"/>
  <c r="CT15"/>
  <c r="CN13"/>
  <c r="CN8"/>
  <c r="GX95"/>
  <c r="LX95" s="1"/>
  <c r="LY95" s="1"/>
  <c r="CT16"/>
  <c r="CT12"/>
  <c r="CN9"/>
  <c r="CT9"/>
  <c r="CN5"/>
  <c r="CT95"/>
  <c r="CN4"/>
  <c r="CU2" l="1"/>
  <c r="GQ6"/>
  <c r="GY91"/>
  <c r="LP3"/>
  <c r="LP13"/>
  <c r="LP30"/>
  <c r="LU95"/>
  <c r="LP11"/>
  <c r="LY14"/>
  <c r="PL14"/>
  <c r="PM14" s="1"/>
  <c r="LY12"/>
  <c r="PL12"/>
  <c r="PM12" s="1"/>
  <c r="LY50"/>
  <c r="PL50"/>
  <c r="PM50" s="1"/>
  <c r="LY21"/>
  <c r="PL21"/>
  <c r="PM21" s="1"/>
  <c r="LY97"/>
  <c r="PL97"/>
  <c r="PM97" s="1"/>
  <c r="LY17"/>
  <c r="PL17"/>
  <c r="PM17" s="1"/>
  <c r="LY26"/>
  <c r="PL26"/>
  <c r="PM26" s="1"/>
  <c r="LY43"/>
  <c r="PL43"/>
  <c r="PM43" s="1"/>
  <c r="LY46"/>
  <c r="PL46"/>
  <c r="PM46" s="1"/>
  <c r="LY15"/>
  <c r="PL15"/>
  <c r="PM15" s="1"/>
  <c r="LY32"/>
  <c r="PL32"/>
  <c r="PM32" s="1"/>
  <c r="LY37"/>
  <c r="PL37"/>
  <c r="PM37" s="1"/>
  <c r="LY48"/>
  <c r="PL48"/>
  <c r="PM48" s="1"/>
  <c r="PK7"/>
  <c r="PK13"/>
  <c r="PK2"/>
  <c r="PK16"/>
  <c r="PK42"/>
  <c r="LY23"/>
  <c r="PL23"/>
  <c r="PM23" s="1"/>
  <c r="LY10"/>
  <c r="PL10"/>
  <c r="PM10" s="1"/>
  <c r="LY24"/>
  <c r="PL24"/>
  <c r="PM24" s="1"/>
  <c r="LY38"/>
  <c r="PL38"/>
  <c r="PM38" s="1"/>
  <c r="LY22"/>
  <c r="PL22"/>
  <c r="PM22" s="1"/>
  <c r="LY41"/>
  <c r="PL41"/>
  <c r="PM41" s="1"/>
  <c r="LY8"/>
  <c r="PL8"/>
  <c r="PM8" s="1"/>
  <c r="LY5"/>
  <c r="PL5"/>
  <c r="PM5" s="1"/>
  <c r="LY27"/>
  <c r="PL27"/>
  <c r="PM27" s="1"/>
  <c r="LY29"/>
  <c r="PL29"/>
  <c r="PM29" s="1"/>
  <c r="LY4"/>
  <c r="PL4"/>
  <c r="PM4" s="1"/>
  <c r="LY20"/>
  <c r="PL20"/>
  <c r="PM20" s="1"/>
  <c r="LY28"/>
  <c r="PL28"/>
  <c r="PM28" s="1"/>
  <c r="PK9"/>
  <c r="PK6"/>
  <c r="LY19"/>
  <c r="PL19"/>
  <c r="PM19" s="1"/>
  <c r="LY49"/>
  <c r="PL49"/>
  <c r="PM49" s="1"/>
  <c r="LY11"/>
  <c r="PL11"/>
  <c r="PM11" s="1"/>
  <c r="PK44"/>
  <c r="LY25"/>
  <c r="PL25"/>
  <c r="PM25" s="1"/>
  <c r="LY45"/>
  <c r="PL45"/>
  <c r="PM45" s="1"/>
  <c r="LY18"/>
  <c r="PL18"/>
  <c r="PM18" s="1"/>
  <c r="LY31"/>
  <c r="PL31"/>
  <c r="PM31" s="1"/>
  <c r="LY30"/>
  <c r="PL30"/>
  <c r="PM30" s="1"/>
  <c r="LY3"/>
  <c r="PL3"/>
  <c r="PM3" s="1"/>
  <c r="LY47"/>
  <c r="PL47"/>
  <c r="PM47" s="1"/>
  <c r="CP22"/>
  <c r="DW23"/>
  <c r="GU47"/>
  <c r="GY47" s="1"/>
  <c r="HK5"/>
  <c r="LU10"/>
  <c r="LU13"/>
  <c r="HK13"/>
  <c r="LU18"/>
  <c r="LU19"/>
  <c r="HK17"/>
  <c r="LU22"/>
  <c r="HK22"/>
  <c r="LU24"/>
  <c r="LU30"/>
  <c r="HK30"/>
  <c r="LU11"/>
  <c r="HK11"/>
  <c r="CP91"/>
  <c r="HK4"/>
  <c r="GR3"/>
  <c r="GP11"/>
  <c r="LU29"/>
  <c r="LP27"/>
  <c r="LR27" s="1"/>
  <c r="LU3"/>
  <c r="HK3"/>
  <c r="LP10"/>
  <c r="LR10" s="1"/>
  <c r="LP19"/>
  <c r="LQ19" s="1"/>
  <c r="HK19"/>
  <c r="LP17"/>
  <c r="LQ17" s="1"/>
  <c r="LP24"/>
  <c r="LQ24" s="1"/>
  <c r="LU7"/>
  <c r="LZ7" s="1"/>
  <c r="MB7" s="1"/>
  <c r="LP9"/>
  <c r="LR9" s="1"/>
  <c r="LU12"/>
  <c r="HK12"/>
  <c r="LP5"/>
  <c r="LQ5" s="1"/>
  <c r="LP4"/>
  <c r="LR4" s="1"/>
  <c r="LU50"/>
  <c r="LU28"/>
  <c r="LU2"/>
  <c r="LU16"/>
  <c r="LP15"/>
  <c r="LR15" s="1"/>
  <c r="LP21"/>
  <c r="LQ21" s="1"/>
  <c r="LP7"/>
  <c r="LR7" s="1"/>
  <c r="GU8"/>
  <c r="GY8" s="1"/>
  <c r="LZ8" s="1"/>
  <c r="PN8" s="1"/>
  <c r="PO8" s="1"/>
  <c r="CU28"/>
  <c r="LU4"/>
  <c r="LU5"/>
  <c r="CP3"/>
  <c r="GU19"/>
  <c r="GY19" s="1"/>
  <c r="GZ19" s="1"/>
  <c r="DW42"/>
  <c r="LU15"/>
  <c r="LU92"/>
  <c r="LU27"/>
  <c r="HK27"/>
  <c r="LP8"/>
  <c r="LR8" s="1"/>
  <c r="LP16"/>
  <c r="LQ16" s="1"/>
  <c r="HK16"/>
  <c r="LP97"/>
  <c r="LQ97" s="1"/>
  <c r="LP20"/>
  <c r="LR20" s="1"/>
  <c r="LU23"/>
  <c r="LZ23" s="1"/>
  <c r="PN23" s="1"/>
  <c r="PO23" s="1"/>
  <c r="HK23"/>
  <c r="LU25"/>
  <c r="HK25"/>
  <c r="LP26"/>
  <c r="LQ26" s="1"/>
  <c r="LU93"/>
  <c r="HK93"/>
  <c r="LP50"/>
  <c r="LQ50" s="1"/>
  <c r="HK2"/>
  <c r="LU9"/>
  <c r="HK9"/>
  <c r="LU6"/>
  <c r="HK6"/>
  <c r="LP14"/>
  <c r="LQ14" s="1"/>
  <c r="LU21"/>
  <c r="HK21"/>
  <c r="LP28"/>
  <c r="LQ28" s="1"/>
  <c r="CP93"/>
  <c r="CO43"/>
  <c r="DW47"/>
  <c r="JK2"/>
  <c r="JV14"/>
  <c r="KG16"/>
  <c r="HV15"/>
  <c r="IO14"/>
  <c r="JV16"/>
  <c r="IO21"/>
  <c r="KG28"/>
  <c r="JK4"/>
  <c r="JK5"/>
  <c r="HV7"/>
  <c r="HV9"/>
  <c r="KG9"/>
  <c r="JK50"/>
  <c r="JK15"/>
  <c r="JK27"/>
  <c r="IZ29"/>
  <c r="JK28"/>
  <c r="JV4"/>
  <c r="JV5"/>
  <c r="IO7"/>
  <c r="HV4"/>
  <c r="JV28"/>
  <c r="IO2"/>
  <c r="IO16"/>
  <c r="JV21"/>
  <c r="IZ28"/>
  <c r="IZ2"/>
  <c r="HV29"/>
  <c r="IZ5"/>
  <c r="JV50"/>
  <c r="JV15"/>
  <c r="IO29"/>
  <c r="HV92"/>
  <c r="HV50"/>
  <c r="KG2"/>
  <c r="HV5"/>
  <c r="JV2"/>
  <c r="KG14"/>
  <c r="KG21"/>
  <c r="IO28"/>
  <c r="HV2"/>
  <c r="IO4"/>
  <c r="KG4"/>
  <c r="IO5"/>
  <c r="KG5"/>
  <c r="JV7"/>
  <c r="IZ9"/>
  <c r="IO50"/>
  <c r="KG50"/>
  <c r="HV14"/>
  <c r="IO15"/>
  <c r="KG15"/>
  <c r="HV21"/>
  <c r="IO27"/>
  <c r="KG27"/>
  <c r="JV29"/>
  <c r="IZ4"/>
  <c r="JV9"/>
  <c r="JV27"/>
  <c r="HV28"/>
  <c r="JK29"/>
  <c r="HV27"/>
  <c r="IZ21"/>
  <c r="IZ14"/>
  <c r="IZ16"/>
  <c r="JK14"/>
  <c r="JK21"/>
  <c r="IZ50"/>
  <c r="IZ15"/>
  <c r="IZ27"/>
  <c r="KG29"/>
  <c r="LX16"/>
  <c r="CP6"/>
  <c r="GU18"/>
  <c r="GY18" s="1"/>
  <c r="LZ18" s="1"/>
  <c r="GP23"/>
  <c r="GR23" s="1"/>
  <c r="GP24"/>
  <c r="GQ24" s="1"/>
  <c r="DW8"/>
  <c r="LP2"/>
  <c r="LQ2" s="1"/>
  <c r="LU14"/>
  <c r="GP42"/>
  <c r="GR42" s="1"/>
  <c r="GU95"/>
  <c r="DW38"/>
  <c r="DW95"/>
  <c r="GP38"/>
  <c r="GR38" s="1"/>
  <c r="CO21"/>
  <c r="GU24"/>
  <c r="GY24" s="1"/>
  <c r="LX2"/>
  <c r="CU21"/>
  <c r="LX13"/>
  <c r="GQ93"/>
  <c r="GY6"/>
  <c r="CV93"/>
  <c r="CP90"/>
  <c r="DW19"/>
  <c r="GQ30"/>
  <c r="CO31"/>
  <c r="CV31"/>
  <c r="GR31"/>
  <c r="CV90"/>
  <c r="GY31"/>
  <c r="GZ31" s="1"/>
  <c r="CU6"/>
  <c r="GY93"/>
  <c r="HA93" s="1"/>
  <c r="CP30"/>
  <c r="CV6"/>
  <c r="GR91"/>
  <c r="DW49"/>
  <c r="GU44"/>
  <c r="GY44" s="1"/>
  <c r="LZ44" s="1"/>
  <c r="PN44" s="1"/>
  <c r="PO44" s="1"/>
  <c r="LX42"/>
  <c r="CO28"/>
  <c r="CV3"/>
  <c r="CP47"/>
  <c r="CO2"/>
  <c r="GP10"/>
  <c r="GR10" s="1"/>
  <c r="CV22"/>
  <c r="DW25"/>
  <c r="CP44"/>
  <c r="GY30"/>
  <c r="LZ30" s="1"/>
  <c r="GY22"/>
  <c r="LZ22" s="1"/>
  <c r="PN22" s="1"/>
  <c r="PO22" s="1"/>
  <c r="GU10"/>
  <c r="GY10" s="1"/>
  <c r="LZ10" s="1"/>
  <c r="PN10" s="1"/>
  <c r="PO10" s="1"/>
  <c r="GU25"/>
  <c r="GY25" s="1"/>
  <c r="GZ25" s="1"/>
  <c r="GY3"/>
  <c r="GZ3" s="1"/>
  <c r="LZ93"/>
  <c r="MA93" s="1"/>
  <c r="CP14"/>
  <c r="DW18"/>
  <c r="CV30"/>
  <c r="CO29"/>
  <c r="CO46"/>
  <c r="GP49"/>
  <c r="GR49" s="1"/>
  <c r="DW44"/>
  <c r="LX7"/>
  <c r="LX44"/>
  <c r="LX9"/>
  <c r="LQ44"/>
  <c r="LR44"/>
  <c r="LQ48"/>
  <c r="LR48"/>
  <c r="LQ41"/>
  <c r="LR41"/>
  <c r="LQ49"/>
  <c r="LR49"/>
  <c r="LQ46"/>
  <c r="LR46"/>
  <c r="LR45"/>
  <c r="LQ45"/>
  <c r="LR47"/>
  <c r="LQ47"/>
  <c r="LZ42"/>
  <c r="PN42" s="1"/>
  <c r="PO42" s="1"/>
  <c r="LQ42"/>
  <c r="LR42"/>
  <c r="LR43"/>
  <c r="LQ43"/>
  <c r="MB41"/>
  <c r="MA41"/>
  <c r="LZ49"/>
  <c r="PN49" s="1"/>
  <c r="PO49" s="1"/>
  <c r="LZ45"/>
  <c r="PN45" s="1"/>
  <c r="PO45" s="1"/>
  <c r="LZ47"/>
  <c r="PN47" s="1"/>
  <c r="PO47" s="1"/>
  <c r="LX6"/>
  <c r="LQ32"/>
  <c r="LR32"/>
  <c r="LZ38"/>
  <c r="PN38" s="1"/>
  <c r="PO38" s="1"/>
  <c r="LR31"/>
  <c r="LQ31"/>
  <c r="LR38"/>
  <c r="LQ38"/>
  <c r="LQ37"/>
  <c r="LR37"/>
  <c r="MB93"/>
  <c r="LR5"/>
  <c r="LQ8"/>
  <c r="LQ13"/>
  <c r="LR13"/>
  <c r="LR16"/>
  <c r="LQ18"/>
  <c r="LR18"/>
  <c r="LR97"/>
  <c r="LR91"/>
  <c r="LQ91"/>
  <c r="LR23"/>
  <c r="LQ23"/>
  <c r="LR25"/>
  <c r="LQ25"/>
  <c r="LR26"/>
  <c r="LR29"/>
  <c r="LQ29"/>
  <c r="LR92"/>
  <c r="LQ92"/>
  <c r="LQ95"/>
  <c r="LR95"/>
  <c r="LR6"/>
  <c r="LQ6"/>
  <c r="LR11"/>
  <c r="LQ11"/>
  <c r="LR14"/>
  <c r="LQ12"/>
  <c r="LR12"/>
  <c r="LR21"/>
  <c r="LQ27"/>
  <c r="LQ3"/>
  <c r="LR3"/>
  <c r="LR19"/>
  <c r="LR17"/>
  <c r="LQ20"/>
  <c r="LR22"/>
  <c r="LQ22"/>
  <c r="LQ93"/>
  <c r="LR93"/>
  <c r="LQ30"/>
  <c r="LR30"/>
  <c r="LQ90"/>
  <c r="LR90"/>
  <c r="LR28"/>
  <c r="LZ91"/>
  <c r="LZ11"/>
  <c r="PN11" s="1"/>
  <c r="PO11" s="1"/>
  <c r="HA38"/>
  <c r="GZ38"/>
  <c r="CO4"/>
  <c r="CP4"/>
  <c r="CV95"/>
  <c r="GY95"/>
  <c r="LZ95" s="1"/>
  <c r="CU95"/>
  <c r="CP9"/>
  <c r="CO9"/>
  <c r="CV12"/>
  <c r="CU12"/>
  <c r="CP8"/>
  <c r="CO8"/>
  <c r="CU15"/>
  <c r="CV15"/>
  <c r="CP97"/>
  <c r="CO97"/>
  <c r="CU27"/>
  <c r="CV27"/>
  <c r="CU29"/>
  <c r="CV29"/>
  <c r="CU32"/>
  <c r="CV32"/>
  <c r="CO45"/>
  <c r="CP45"/>
  <c r="GZ7"/>
  <c r="HA7"/>
  <c r="GZ91"/>
  <c r="HA91"/>
  <c r="HA23"/>
  <c r="GZ23"/>
  <c r="GQ18"/>
  <c r="GR18"/>
  <c r="GU27"/>
  <c r="GY27" s="1"/>
  <c r="DW27"/>
  <c r="GP27"/>
  <c r="GU43"/>
  <c r="GY43" s="1"/>
  <c r="LZ43" s="1"/>
  <c r="PN43" s="1"/>
  <c r="PO43" s="1"/>
  <c r="DW43"/>
  <c r="GP43"/>
  <c r="GR45"/>
  <c r="GQ45"/>
  <c r="HA42"/>
  <c r="GZ42"/>
  <c r="GQ23"/>
  <c r="GU46"/>
  <c r="GY46" s="1"/>
  <c r="LZ46" s="1"/>
  <c r="PN46" s="1"/>
  <c r="PO46" s="1"/>
  <c r="DW46"/>
  <c r="GP46"/>
  <c r="HA49"/>
  <c r="GZ49"/>
  <c r="CU5"/>
  <c r="CV5"/>
  <c r="GR13"/>
  <c r="GQ13"/>
  <c r="CP16"/>
  <c r="CO16"/>
  <c r="CU8"/>
  <c r="CV8"/>
  <c r="CO15"/>
  <c r="CP15"/>
  <c r="CV97"/>
  <c r="CU97"/>
  <c r="CO27"/>
  <c r="CP27"/>
  <c r="GQ8"/>
  <c r="GR8"/>
  <c r="CO10"/>
  <c r="CP10"/>
  <c r="CO50"/>
  <c r="CP50"/>
  <c r="GP20"/>
  <c r="GU20"/>
  <c r="GY20" s="1"/>
  <c r="LZ20" s="1"/>
  <c r="PN20" s="1"/>
  <c r="PO20" s="1"/>
  <c r="DW20"/>
  <c r="GQ25"/>
  <c r="GR25"/>
  <c r="GU32"/>
  <c r="GY32" s="1"/>
  <c r="LZ32" s="1"/>
  <c r="PN32" s="1"/>
  <c r="PO32" s="1"/>
  <c r="DW32"/>
  <c r="GP32"/>
  <c r="HA44"/>
  <c r="HA47"/>
  <c r="GZ47"/>
  <c r="CO5"/>
  <c r="CP5"/>
  <c r="CV9"/>
  <c r="CU9"/>
  <c r="CV16"/>
  <c r="GY16"/>
  <c r="LZ16" s="1"/>
  <c r="PN16" s="1"/>
  <c r="PO16" s="1"/>
  <c r="CU16"/>
  <c r="CP13"/>
  <c r="CO13"/>
  <c r="GR16"/>
  <c r="GQ16"/>
  <c r="CV17"/>
  <c r="CU17"/>
  <c r="CV20"/>
  <c r="CU20"/>
  <c r="CV26"/>
  <c r="CU26"/>
  <c r="CP92"/>
  <c r="CO92"/>
  <c r="CO32"/>
  <c r="CP32"/>
  <c r="CP48"/>
  <c r="CO48"/>
  <c r="GU5"/>
  <c r="GY5" s="1"/>
  <c r="DW5"/>
  <c r="GP5"/>
  <c r="GQ7"/>
  <c r="GR7"/>
  <c r="HA11"/>
  <c r="GZ11"/>
  <c r="GU14"/>
  <c r="GY14" s="1"/>
  <c r="LZ14" s="1"/>
  <c r="PN14" s="1"/>
  <c r="PO14" s="1"/>
  <c r="DW14"/>
  <c r="GP14"/>
  <c r="GU90"/>
  <c r="GY90" s="1"/>
  <c r="LZ90" s="1"/>
  <c r="DW90"/>
  <c r="GP90"/>
  <c r="GP12"/>
  <c r="GU12"/>
  <c r="GY12" s="1"/>
  <c r="LZ12" s="1"/>
  <c r="PN12" s="1"/>
  <c r="PO12" s="1"/>
  <c r="DW12"/>
  <c r="GU50"/>
  <c r="GY50" s="1"/>
  <c r="LZ50" s="1"/>
  <c r="PN50" s="1"/>
  <c r="PO50" s="1"/>
  <c r="DW50"/>
  <c r="GP50"/>
  <c r="GQ11"/>
  <c r="GR11"/>
  <c r="GU21"/>
  <c r="GY21" s="1"/>
  <c r="LZ21" s="1"/>
  <c r="PN21" s="1"/>
  <c r="PO21" s="1"/>
  <c r="DW21"/>
  <c r="GP21"/>
  <c r="GP97"/>
  <c r="GU97"/>
  <c r="GY97" s="1"/>
  <c r="LZ97" s="1"/>
  <c r="PN97" s="1"/>
  <c r="PO97" s="1"/>
  <c r="DW97"/>
  <c r="GP17"/>
  <c r="GU17"/>
  <c r="GY17" s="1"/>
  <c r="LZ17" s="1"/>
  <c r="PN17" s="1"/>
  <c r="PO17" s="1"/>
  <c r="DW17"/>
  <c r="GQ19"/>
  <c r="GR19"/>
  <c r="GP26"/>
  <c r="GU26"/>
  <c r="GY26" s="1"/>
  <c r="LZ26" s="1"/>
  <c r="PN26" s="1"/>
  <c r="PO26" s="1"/>
  <c r="DW26"/>
  <c r="GP92"/>
  <c r="GU92"/>
  <c r="GY92" s="1"/>
  <c r="LZ92" s="1"/>
  <c r="DW92"/>
  <c r="GZ45"/>
  <c r="HA45"/>
  <c r="GU29"/>
  <c r="GY29" s="1"/>
  <c r="DW29"/>
  <c r="GP29"/>
  <c r="CU4"/>
  <c r="CV4"/>
  <c r="CP95"/>
  <c r="CO95"/>
  <c r="CP12"/>
  <c r="CO12"/>
  <c r="CV13"/>
  <c r="GY13"/>
  <c r="LZ13" s="1"/>
  <c r="PN13" s="1"/>
  <c r="PO13" s="1"/>
  <c r="CU13"/>
  <c r="CP17"/>
  <c r="CO17"/>
  <c r="CP20"/>
  <c r="CO20"/>
  <c r="CP26"/>
  <c r="CO26"/>
  <c r="CV92"/>
  <c r="CU92"/>
  <c r="GZ6"/>
  <c r="GU2"/>
  <c r="GY2" s="1"/>
  <c r="LZ2" s="1"/>
  <c r="PN2" s="1"/>
  <c r="DW2"/>
  <c r="GP2"/>
  <c r="GR95"/>
  <c r="GQ95"/>
  <c r="GU4"/>
  <c r="GY4" s="1"/>
  <c r="LZ4" s="1"/>
  <c r="PN4" s="1"/>
  <c r="PO4" s="1"/>
  <c r="DW4"/>
  <c r="GP4"/>
  <c r="CU10"/>
  <c r="CV10"/>
  <c r="GP9"/>
  <c r="GU9"/>
  <c r="GY9" s="1"/>
  <c r="DW9"/>
  <c r="CU50"/>
  <c r="CV50"/>
  <c r="GU15"/>
  <c r="GY15" s="1"/>
  <c r="DW15"/>
  <c r="GP15"/>
  <c r="GU28"/>
  <c r="GY28" s="1"/>
  <c r="LZ28" s="1"/>
  <c r="PN28" s="1"/>
  <c r="PO28" s="1"/>
  <c r="DW28"/>
  <c r="GP28"/>
  <c r="LZ37"/>
  <c r="PN37" s="1"/>
  <c r="PO37" s="1"/>
  <c r="GR44"/>
  <c r="GQ44"/>
  <c r="GQ47"/>
  <c r="GR47"/>
  <c r="GP48"/>
  <c r="GU48"/>
  <c r="GY48" s="1"/>
  <c r="LZ48" s="1"/>
  <c r="PN48" s="1"/>
  <c r="PO48" s="1"/>
  <c r="DW48"/>
  <c r="LZ19" l="1"/>
  <c r="MB19" s="1"/>
  <c r="GZ44"/>
  <c r="LZ24"/>
  <c r="PN24" s="1"/>
  <c r="PO24" s="1"/>
  <c r="LY6"/>
  <c r="PL6"/>
  <c r="PM6" s="1"/>
  <c r="LY9"/>
  <c r="PL9"/>
  <c r="PM9" s="1"/>
  <c r="LY7"/>
  <c r="PL7"/>
  <c r="PM7" s="1"/>
  <c r="LY42"/>
  <c r="PL42"/>
  <c r="PM42" s="1"/>
  <c r="MA18"/>
  <c r="PN18"/>
  <c r="PO18" s="1"/>
  <c r="LY16"/>
  <c r="PL16"/>
  <c r="PM16" s="1"/>
  <c r="MA19"/>
  <c r="PN19"/>
  <c r="PO19" s="1"/>
  <c r="PN7"/>
  <c r="PO7" s="1"/>
  <c r="LY44"/>
  <c r="PL44"/>
  <c r="PM44" s="1"/>
  <c r="MB30"/>
  <c r="PN30"/>
  <c r="PO30" s="1"/>
  <c r="LY13"/>
  <c r="PL13"/>
  <c r="PM13" s="1"/>
  <c r="LY2"/>
  <c r="PL2"/>
  <c r="PM2" s="1"/>
  <c r="LR2"/>
  <c r="LZ5"/>
  <c r="PN5" s="1"/>
  <c r="PO5" s="1"/>
  <c r="LQ15"/>
  <c r="LZ15"/>
  <c r="PN15" s="1"/>
  <c r="PO15" s="1"/>
  <c r="LZ9"/>
  <c r="GR24"/>
  <c r="GZ93"/>
  <c r="HA19"/>
  <c r="LQ9"/>
  <c r="LQ4"/>
  <c r="LR24"/>
  <c r="LR50"/>
  <c r="LQ10"/>
  <c r="LZ31"/>
  <c r="LZ27"/>
  <c r="HA18"/>
  <c r="LQ7"/>
  <c r="LZ6"/>
  <c r="HA22"/>
  <c r="LZ29"/>
  <c r="MB18"/>
  <c r="GZ18"/>
  <c r="HA24"/>
  <c r="LZ25"/>
  <c r="GZ22"/>
  <c r="GZ24"/>
  <c r="GQ42"/>
  <c r="HA31"/>
  <c r="GQ38"/>
  <c r="HA25"/>
  <c r="GQ49"/>
  <c r="HA6"/>
  <c r="MA30"/>
  <c r="LZ3"/>
  <c r="GQ10"/>
  <c r="HA30"/>
  <c r="HA3"/>
  <c r="GZ30"/>
  <c r="MA7"/>
  <c r="MB48"/>
  <c r="MA48"/>
  <c r="MB46"/>
  <c r="MA46"/>
  <c r="MA43"/>
  <c r="MB43"/>
  <c r="MA47"/>
  <c r="MB47"/>
  <c r="MA42"/>
  <c r="MB42"/>
  <c r="MA45"/>
  <c r="MB45"/>
  <c r="MA49"/>
  <c r="MB49"/>
  <c r="MA44"/>
  <c r="MB44"/>
  <c r="MA37"/>
  <c r="MB37"/>
  <c r="MA32"/>
  <c r="MB32"/>
  <c r="MB38"/>
  <c r="MA38"/>
  <c r="MA28"/>
  <c r="MB28"/>
  <c r="MA10"/>
  <c r="MB10"/>
  <c r="MB92"/>
  <c r="MA92"/>
  <c r="MA14"/>
  <c r="MB14"/>
  <c r="MA20"/>
  <c r="MB20"/>
  <c r="MB97"/>
  <c r="MA97"/>
  <c r="MA90"/>
  <c r="MB90"/>
  <c r="MA8"/>
  <c r="MB8"/>
  <c r="MA27"/>
  <c r="MA95"/>
  <c r="MB95"/>
  <c r="MA15"/>
  <c r="MB9"/>
  <c r="MA4"/>
  <c r="MB4"/>
  <c r="MA2"/>
  <c r="MB2"/>
  <c r="MA26"/>
  <c r="MB26"/>
  <c r="MB17"/>
  <c r="MA17"/>
  <c r="MA23"/>
  <c r="MB23"/>
  <c r="MA22"/>
  <c r="MB22"/>
  <c r="MA50"/>
  <c r="MB50"/>
  <c r="MA13"/>
  <c r="MB13"/>
  <c r="MA21"/>
  <c r="MB21"/>
  <c r="MA12"/>
  <c r="MB12"/>
  <c r="MA5"/>
  <c r="MA16"/>
  <c r="MB16"/>
  <c r="MA11"/>
  <c r="MB11"/>
  <c r="MA91"/>
  <c r="MB91"/>
  <c r="MA24"/>
  <c r="MB24"/>
  <c r="HA15"/>
  <c r="GZ15"/>
  <c r="GZ9"/>
  <c r="HA9"/>
  <c r="HA4"/>
  <c r="GZ4"/>
  <c r="HA29"/>
  <c r="GZ29"/>
  <c r="GZ26"/>
  <c r="HA26"/>
  <c r="GZ17"/>
  <c r="HA17"/>
  <c r="HA27"/>
  <c r="GZ27"/>
  <c r="GZ97"/>
  <c r="HA97"/>
  <c r="GZ12"/>
  <c r="HA12"/>
  <c r="HA5"/>
  <c r="GZ5"/>
  <c r="HA32"/>
  <c r="GZ32"/>
  <c r="GZ48"/>
  <c r="HA48"/>
  <c r="GQ28"/>
  <c r="GR28"/>
  <c r="GR48"/>
  <c r="GQ48"/>
  <c r="HA50"/>
  <c r="GZ50"/>
  <c r="GQ9"/>
  <c r="GR9"/>
  <c r="GZ13"/>
  <c r="HA13"/>
  <c r="GQ29"/>
  <c r="GR29"/>
  <c r="GR97"/>
  <c r="GQ97"/>
  <c r="GQ90"/>
  <c r="GR90"/>
  <c r="HA90"/>
  <c r="GZ90"/>
  <c r="GQ5"/>
  <c r="GR5"/>
  <c r="GQ32"/>
  <c r="GR32"/>
  <c r="GZ8"/>
  <c r="HA8"/>
  <c r="GQ46"/>
  <c r="GR46"/>
  <c r="HA46"/>
  <c r="GZ46"/>
  <c r="GQ27"/>
  <c r="GR27"/>
  <c r="GZ95"/>
  <c r="HA95"/>
  <c r="HA28"/>
  <c r="GZ28"/>
  <c r="GQ15"/>
  <c r="GR15"/>
  <c r="HA10"/>
  <c r="GZ10"/>
  <c r="GQ4"/>
  <c r="GR4"/>
  <c r="GQ2"/>
  <c r="GR2"/>
  <c r="HA2"/>
  <c r="GZ2"/>
  <c r="GZ92"/>
  <c r="HA92"/>
  <c r="GR92"/>
  <c r="GQ92"/>
  <c r="GR26"/>
  <c r="GQ26"/>
  <c r="GR17"/>
  <c r="GQ17"/>
  <c r="GQ21"/>
  <c r="GR21"/>
  <c r="HA21"/>
  <c r="GZ21"/>
  <c r="GQ50"/>
  <c r="GR50"/>
  <c r="GR12"/>
  <c r="GQ12"/>
  <c r="GQ14"/>
  <c r="GR14"/>
  <c r="HA14"/>
  <c r="GZ14"/>
  <c r="GZ20"/>
  <c r="HA20"/>
  <c r="GZ16"/>
  <c r="HA16"/>
  <c r="GR20"/>
  <c r="GQ20"/>
  <c r="GQ43"/>
  <c r="GR43"/>
  <c r="HA43"/>
  <c r="GZ43"/>
  <c r="MB5" l="1"/>
  <c r="MB15"/>
  <c r="MB29"/>
  <c r="PN29"/>
  <c r="PO29" s="1"/>
  <c r="MB6"/>
  <c r="PN6"/>
  <c r="PO6" s="1"/>
  <c r="MA31"/>
  <c r="PN31"/>
  <c r="PO31" s="1"/>
  <c r="MA9"/>
  <c r="PN9"/>
  <c r="PO9" s="1"/>
  <c r="MB3"/>
  <c r="PN3"/>
  <c r="PO3" s="1"/>
  <c r="MA25"/>
  <c r="PN25"/>
  <c r="PO25" s="1"/>
  <c r="MB27"/>
  <c r="PN27"/>
  <c r="PO27" s="1"/>
  <c r="PP22"/>
  <c r="PP26"/>
  <c r="PP8"/>
  <c r="PP14"/>
  <c r="PP45"/>
  <c r="PP97"/>
  <c r="PP38"/>
  <c r="PE2"/>
  <c r="PF2"/>
  <c r="PP47"/>
  <c r="PP43"/>
  <c r="PP18"/>
  <c r="PP19"/>
  <c r="PP17"/>
  <c r="PP48"/>
  <c r="PP41"/>
  <c r="PP46"/>
  <c r="PP30"/>
  <c r="MA6"/>
  <c r="MA29"/>
  <c r="MB31"/>
  <c r="MA3"/>
  <c r="MB25"/>
  <c r="KB69" i="39"/>
  <c r="KD69" s="1"/>
  <c r="KE69" s="1"/>
  <c r="KF69" s="1"/>
  <c r="KA69"/>
  <c r="JQ69"/>
  <c r="JS69" s="1"/>
  <c r="JT69" s="1"/>
  <c r="JU69" s="1"/>
  <c r="JP69"/>
  <c r="JF69"/>
  <c r="JH69" s="1"/>
  <c r="JI69" s="1"/>
  <c r="JJ69" s="1"/>
  <c r="JE69"/>
  <c r="IU69"/>
  <c r="IW69" s="1"/>
  <c r="IX69" s="1"/>
  <c r="IY69" s="1"/>
  <c r="IT69"/>
  <c r="IJ69"/>
  <c r="IL69" s="1"/>
  <c r="IM69" s="1"/>
  <c r="IN69" s="1"/>
  <c r="II69"/>
  <c r="HQ69"/>
  <c r="HS69" s="1"/>
  <c r="HT69" s="1"/>
  <c r="HU69" s="1"/>
  <c r="HP69"/>
  <c r="HX69" s="1"/>
  <c r="HF69"/>
  <c r="GS69"/>
  <c r="GN69"/>
  <c r="GG69"/>
  <c r="GI69" s="1"/>
  <c r="GJ69" s="1"/>
  <c r="GK69" s="1"/>
  <c r="FV69"/>
  <c r="FX69" s="1"/>
  <c r="FY69" s="1"/>
  <c r="FZ69" s="1"/>
  <c r="FK69"/>
  <c r="FM69" s="1"/>
  <c r="FN69" s="1"/>
  <c r="FO69" s="1"/>
  <c r="FJ69"/>
  <c r="EZ69"/>
  <c r="FB69" s="1"/>
  <c r="FC69" s="1"/>
  <c r="FD69" s="1"/>
  <c r="EY69"/>
  <c r="EO69"/>
  <c r="EQ69" s="1"/>
  <c r="ER69" s="1"/>
  <c r="ES69" s="1"/>
  <c r="EN69"/>
  <c r="ED69"/>
  <c r="EF69" s="1"/>
  <c r="EG69" s="1"/>
  <c r="EH69" s="1"/>
  <c r="EC69"/>
  <c r="DL69"/>
  <c r="DN69" s="1"/>
  <c r="DO69" s="1"/>
  <c r="DP69" s="1"/>
  <c r="DK69"/>
  <c r="DA69"/>
  <c r="DC69" s="1"/>
  <c r="DD69" s="1"/>
  <c r="DE69" s="1"/>
  <c r="CZ69"/>
  <c r="CV69"/>
  <c r="CU69"/>
  <c r="CS69"/>
  <c r="CQ69"/>
  <c r="CK69"/>
  <c r="CD69"/>
  <c r="CF69" s="1"/>
  <c r="CG69" s="1"/>
  <c r="CH69" s="1"/>
  <c r="BS69"/>
  <c r="BU69" s="1"/>
  <c r="BV69" s="1"/>
  <c r="BW69" s="1"/>
  <c r="BR69"/>
  <c r="BH69"/>
  <c r="BJ69" s="1"/>
  <c r="BK69" s="1"/>
  <c r="BL69" s="1"/>
  <c r="BG69"/>
  <c r="AW69"/>
  <c r="AY69" s="1"/>
  <c r="AZ69" s="1"/>
  <c r="BA69" s="1"/>
  <c r="AV69"/>
  <c r="AL69"/>
  <c r="AN69" s="1"/>
  <c r="AO69" s="1"/>
  <c r="AK69"/>
  <c r="AA69"/>
  <c r="Z69"/>
  <c r="S69"/>
  <c r="T69" s="1"/>
  <c r="U69" s="1"/>
  <c r="M69"/>
  <c r="N69" s="1"/>
  <c r="O69" s="1"/>
  <c r="KB68"/>
  <c r="KC68" s="1"/>
  <c r="KA68"/>
  <c r="JQ68"/>
  <c r="JR68" s="1"/>
  <c r="JP68"/>
  <c r="JF68"/>
  <c r="JG68" s="1"/>
  <c r="JE68"/>
  <c r="IU68"/>
  <c r="IV68" s="1"/>
  <c r="IT68"/>
  <c r="IJ68"/>
  <c r="IK68" s="1"/>
  <c r="II68"/>
  <c r="HQ68"/>
  <c r="HR68" s="1"/>
  <c r="HP68"/>
  <c r="HX68" s="1"/>
  <c r="HF68"/>
  <c r="GS68"/>
  <c r="GN68"/>
  <c r="GG68"/>
  <c r="GI68" s="1"/>
  <c r="GJ68" s="1"/>
  <c r="GK68" s="1"/>
  <c r="FV68"/>
  <c r="FW68" s="1"/>
  <c r="FK68"/>
  <c r="FM68" s="1"/>
  <c r="FN68" s="1"/>
  <c r="FO68" s="1"/>
  <c r="FJ68"/>
  <c r="EZ68"/>
  <c r="FB68" s="1"/>
  <c r="FC68" s="1"/>
  <c r="FD68" s="1"/>
  <c r="EY68"/>
  <c r="EO68"/>
  <c r="EQ68" s="1"/>
  <c r="ER68" s="1"/>
  <c r="ES68" s="1"/>
  <c r="EN68"/>
  <c r="ED68"/>
  <c r="EF68" s="1"/>
  <c r="EG68" s="1"/>
  <c r="EH68" s="1"/>
  <c r="EC68"/>
  <c r="DL68"/>
  <c r="DM68" s="1"/>
  <c r="DK68"/>
  <c r="DA68"/>
  <c r="DC68" s="1"/>
  <c r="DD68" s="1"/>
  <c r="DE68" s="1"/>
  <c r="CZ68"/>
  <c r="CV68"/>
  <c r="CU68"/>
  <c r="CS68"/>
  <c r="CQ68"/>
  <c r="CK68"/>
  <c r="CD68"/>
  <c r="CE68" s="1"/>
  <c r="BS68"/>
  <c r="BU68" s="1"/>
  <c r="BV68" s="1"/>
  <c r="BW68" s="1"/>
  <c r="BR68"/>
  <c r="BH68"/>
  <c r="BJ68" s="1"/>
  <c r="BK68" s="1"/>
  <c r="BL68" s="1"/>
  <c r="BG68"/>
  <c r="AW68"/>
  <c r="AY68" s="1"/>
  <c r="AZ68" s="1"/>
  <c r="BA68" s="1"/>
  <c r="AV68"/>
  <c r="AL68"/>
  <c r="AN68" s="1"/>
  <c r="AO68" s="1"/>
  <c r="AK68"/>
  <c r="AA68"/>
  <c r="Z68"/>
  <c r="S68"/>
  <c r="T68" s="1"/>
  <c r="U68" s="1"/>
  <c r="M68"/>
  <c r="N68" s="1"/>
  <c r="O68" s="1"/>
  <c r="KB67"/>
  <c r="KD67" s="1"/>
  <c r="KE67" s="1"/>
  <c r="KF67" s="1"/>
  <c r="KA67"/>
  <c r="JQ67"/>
  <c r="JS67" s="1"/>
  <c r="JT67" s="1"/>
  <c r="JU67" s="1"/>
  <c r="JP67"/>
  <c r="JF67"/>
  <c r="JH67" s="1"/>
  <c r="JI67" s="1"/>
  <c r="JJ67" s="1"/>
  <c r="JE67"/>
  <c r="IU67"/>
  <c r="IW67" s="1"/>
  <c r="IX67" s="1"/>
  <c r="IY67" s="1"/>
  <c r="IT67"/>
  <c r="IJ67"/>
  <c r="IL67" s="1"/>
  <c r="IM67" s="1"/>
  <c r="IN67" s="1"/>
  <c r="II67"/>
  <c r="HQ67"/>
  <c r="HS67" s="1"/>
  <c r="HT67" s="1"/>
  <c r="HU67" s="1"/>
  <c r="HP67"/>
  <c r="HX67" s="1"/>
  <c r="HF67"/>
  <c r="GS67"/>
  <c r="GN67"/>
  <c r="GG67"/>
  <c r="GI67" s="1"/>
  <c r="GJ67" s="1"/>
  <c r="GK67" s="1"/>
  <c r="FV67"/>
  <c r="FX67" s="1"/>
  <c r="FY67" s="1"/>
  <c r="FZ67" s="1"/>
  <c r="FK67"/>
  <c r="FM67" s="1"/>
  <c r="FN67" s="1"/>
  <c r="FO67" s="1"/>
  <c r="FJ67"/>
  <c r="EZ67"/>
  <c r="FB67" s="1"/>
  <c r="FC67" s="1"/>
  <c r="FD67" s="1"/>
  <c r="EY67"/>
  <c r="EO67"/>
  <c r="EQ67" s="1"/>
  <c r="ER67" s="1"/>
  <c r="ES67" s="1"/>
  <c r="EN67"/>
  <c r="ED67"/>
  <c r="EF67" s="1"/>
  <c r="EG67" s="1"/>
  <c r="EH67" s="1"/>
  <c r="EC67"/>
  <c r="DL67"/>
  <c r="DN67" s="1"/>
  <c r="DO67" s="1"/>
  <c r="DP67" s="1"/>
  <c r="DK67"/>
  <c r="DA67"/>
  <c r="DC67" s="1"/>
  <c r="DD67" s="1"/>
  <c r="DE67" s="1"/>
  <c r="CZ67"/>
  <c r="CV67"/>
  <c r="CU67"/>
  <c r="CS67"/>
  <c r="CQ67"/>
  <c r="CK67"/>
  <c r="CD67"/>
  <c r="CF67" s="1"/>
  <c r="CG67" s="1"/>
  <c r="CH67" s="1"/>
  <c r="BS67"/>
  <c r="BU67" s="1"/>
  <c r="BV67" s="1"/>
  <c r="BW67" s="1"/>
  <c r="BR67"/>
  <c r="BH67"/>
  <c r="BJ67" s="1"/>
  <c r="BK67" s="1"/>
  <c r="BL67" s="1"/>
  <c r="BG67"/>
  <c r="AW67"/>
  <c r="AY67" s="1"/>
  <c r="AZ67" s="1"/>
  <c r="BA67" s="1"/>
  <c r="AV67"/>
  <c r="AL67"/>
  <c r="AN67" s="1"/>
  <c r="AO67" s="1"/>
  <c r="AK67"/>
  <c r="AA67"/>
  <c r="Z67"/>
  <c r="S67"/>
  <c r="T67" s="1"/>
  <c r="U67" s="1"/>
  <c r="M67"/>
  <c r="N67" s="1"/>
  <c r="O67" s="1"/>
  <c r="KB66"/>
  <c r="KD66" s="1"/>
  <c r="KE66" s="1"/>
  <c r="KF66" s="1"/>
  <c r="KA66"/>
  <c r="JQ66"/>
  <c r="JS66" s="1"/>
  <c r="JT66" s="1"/>
  <c r="JU66" s="1"/>
  <c r="JP66"/>
  <c r="JF66"/>
  <c r="JH66" s="1"/>
  <c r="JI66" s="1"/>
  <c r="JJ66" s="1"/>
  <c r="JE66"/>
  <c r="IU66"/>
  <c r="IW66" s="1"/>
  <c r="IX66" s="1"/>
  <c r="IY66" s="1"/>
  <c r="IT66"/>
  <c r="IJ66"/>
  <c r="IL66" s="1"/>
  <c r="IM66" s="1"/>
  <c r="IN66" s="1"/>
  <c r="II66"/>
  <c r="HQ66"/>
  <c r="HS66" s="1"/>
  <c r="HT66" s="1"/>
  <c r="HU66" s="1"/>
  <c r="HP66"/>
  <c r="HX66" s="1"/>
  <c r="HF66"/>
  <c r="GS66"/>
  <c r="GN66"/>
  <c r="GG66"/>
  <c r="GI66" s="1"/>
  <c r="GJ66" s="1"/>
  <c r="GK66" s="1"/>
  <c r="FV66"/>
  <c r="FX66" s="1"/>
  <c r="FY66" s="1"/>
  <c r="FZ66" s="1"/>
  <c r="FK66"/>
  <c r="FM66" s="1"/>
  <c r="FN66" s="1"/>
  <c r="FO66" s="1"/>
  <c r="FJ66"/>
  <c r="EZ66"/>
  <c r="FB66" s="1"/>
  <c r="FC66" s="1"/>
  <c r="FD66" s="1"/>
  <c r="EY66"/>
  <c r="EO66"/>
  <c r="EQ66" s="1"/>
  <c r="ER66" s="1"/>
  <c r="ES66" s="1"/>
  <c r="EN66"/>
  <c r="ED66"/>
  <c r="EF66" s="1"/>
  <c r="EG66" s="1"/>
  <c r="EH66" s="1"/>
  <c r="EC66"/>
  <c r="DL66"/>
  <c r="DN66" s="1"/>
  <c r="DO66" s="1"/>
  <c r="DP66" s="1"/>
  <c r="DK66"/>
  <c r="DA66"/>
  <c r="DC66" s="1"/>
  <c r="DD66" s="1"/>
  <c r="DE66" s="1"/>
  <c r="CZ66"/>
  <c r="CV66"/>
  <c r="CU66"/>
  <c r="CS66"/>
  <c r="CQ66"/>
  <c r="CK66"/>
  <c r="CD66"/>
  <c r="BS66"/>
  <c r="BU66" s="1"/>
  <c r="BV66" s="1"/>
  <c r="BW66" s="1"/>
  <c r="BR66"/>
  <c r="BH66"/>
  <c r="BJ66" s="1"/>
  <c r="BK66" s="1"/>
  <c r="BL66" s="1"/>
  <c r="BG66"/>
  <c r="AW66"/>
  <c r="AY66" s="1"/>
  <c r="AZ66" s="1"/>
  <c r="BA66" s="1"/>
  <c r="AV66"/>
  <c r="AL66"/>
  <c r="AN66" s="1"/>
  <c r="AO66" s="1"/>
  <c r="AK66"/>
  <c r="AA66"/>
  <c r="Z66"/>
  <c r="S66"/>
  <c r="T66" s="1"/>
  <c r="U66" s="1"/>
  <c r="M66"/>
  <c r="N66" s="1"/>
  <c r="O66" s="1"/>
  <c r="KB65"/>
  <c r="KD65" s="1"/>
  <c r="KE65" s="1"/>
  <c r="KF65" s="1"/>
  <c r="KA65"/>
  <c r="JQ65"/>
  <c r="JS65" s="1"/>
  <c r="JT65" s="1"/>
  <c r="JU65" s="1"/>
  <c r="JP65"/>
  <c r="JF65"/>
  <c r="JH65" s="1"/>
  <c r="JI65" s="1"/>
  <c r="JJ65" s="1"/>
  <c r="JE65"/>
  <c r="IU65"/>
  <c r="IW65" s="1"/>
  <c r="IX65" s="1"/>
  <c r="IY65" s="1"/>
  <c r="IT65"/>
  <c r="IJ65"/>
  <c r="IL65" s="1"/>
  <c r="IM65" s="1"/>
  <c r="IN65" s="1"/>
  <c r="II65"/>
  <c r="HQ65"/>
  <c r="HS65" s="1"/>
  <c r="HT65" s="1"/>
  <c r="HU65" s="1"/>
  <c r="HP65"/>
  <c r="HX65" s="1"/>
  <c r="HF65"/>
  <c r="GS65"/>
  <c r="GN65"/>
  <c r="GG65"/>
  <c r="GI65" s="1"/>
  <c r="GJ65" s="1"/>
  <c r="GK65" s="1"/>
  <c r="FV65"/>
  <c r="FX65" s="1"/>
  <c r="FY65" s="1"/>
  <c r="FZ65" s="1"/>
  <c r="FK65"/>
  <c r="FM65" s="1"/>
  <c r="FN65" s="1"/>
  <c r="FO65" s="1"/>
  <c r="FJ65"/>
  <c r="EZ65"/>
  <c r="FB65" s="1"/>
  <c r="FC65" s="1"/>
  <c r="FD65" s="1"/>
  <c r="EY65"/>
  <c r="EO65"/>
  <c r="EQ65" s="1"/>
  <c r="ER65" s="1"/>
  <c r="ES65" s="1"/>
  <c r="EN65"/>
  <c r="ED65"/>
  <c r="EF65" s="1"/>
  <c r="EG65" s="1"/>
  <c r="EH65" s="1"/>
  <c r="EC65"/>
  <c r="DL65"/>
  <c r="DN65" s="1"/>
  <c r="DO65" s="1"/>
  <c r="DP65" s="1"/>
  <c r="DK65"/>
  <c r="DA65"/>
  <c r="DC65" s="1"/>
  <c r="DD65" s="1"/>
  <c r="DE65" s="1"/>
  <c r="CZ65"/>
  <c r="CV65"/>
  <c r="CU65"/>
  <c r="CS65"/>
  <c r="CQ65"/>
  <c r="CK65"/>
  <c r="CD65"/>
  <c r="CF65" s="1"/>
  <c r="CG65" s="1"/>
  <c r="CH65" s="1"/>
  <c r="BS65"/>
  <c r="BU65" s="1"/>
  <c r="BV65" s="1"/>
  <c r="BW65" s="1"/>
  <c r="BR65"/>
  <c r="BH65"/>
  <c r="BJ65" s="1"/>
  <c r="BK65" s="1"/>
  <c r="BL65" s="1"/>
  <c r="BG65"/>
  <c r="AW65"/>
  <c r="AY65" s="1"/>
  <c r="AZ65" s="1"/>
  <c r="BA65" s="1"/>
  <c r="AV65"/>
  <c r="AL65"/>
  <c r="AN65" s="1"/>
  <c r="AO65" s="1"/>
  <c r="AK65"/>
  <c r="AA65"/>
  <c r="Z65"/>
  <c r="S65"/>
  <c r="T65" s="1"/>
  <c r="U65" s="1"/>
  <c r="M65"/>
  <c r="N65" s="1"/>
  <c r="O65" s="1"/>
  <c r="KB64"/>
  <c r="KD64" s="1"/>
  <c r="KE64" s="1"/>
  <c r="KF64" s="1"/>
  <c r="KA64"/>
  <c r="JQ64"/>
  <c r="JS64" s="1"/>
  <c r="JT64" s="1"/>
  <c r="JU64" s="1"/>
  <c r="JP64"/>
  <c r="JF64"/>
  <c r="JH64" s="1"/>
  <c r="JI64" s="1"/>
  <c r="JJ64" s="1"/>
  <c r="JE64"/>
  <c r="IU64"/>
  <c r="IW64" s="1"/>
  <c r="IX64" s="1"/>
  <c r="IY64" s="1"/>
  <c r="IT64"/>
  <c r="IJ64"/>
  <c r="IL64" s="1"/>
  <c r="IM64" s="1"/>
  <c r="IN64" s="1"/>
  <c r="II64"/>
  <c r="HQ64"/>
  <c r="HS64" s="1"/>
  <c r="HT64" s="1"/>
  <c r="HU64" s="1"/>
  <c r="HP64"/>
  <c r="HX64" s="1"/>
  <c r="HF64"/>
  <c r="GS64"/>
  <c r="GN64"/>
  <c r="GG64"/>
  <c r="GI64" s="1"/>
  <c r="GJ64" s="1"/>
  <c r="GK64" s="1"/>
  <c r="FV64"/>
  <c r="FX64" s="1"/>
  <c r="FY64" s="1"/>
  <c r="FZ64" s="1"/>
  <c r="FK64"/>
  <c r="FM64" s="1"/>
  <c r="FN64" s="1"/>
  <c r="FO64" s="1"/>
  <c r="FJ64"/>
  <c r="EZ64"/>
  <c r="FB64" s="1"/>
  <c r="FC64" s="1"/>
  <c r="FD64" s="1"/>
  <c r="EY64"/>
  <c r="EO64"/>
  <c r="EQ64" s="1"/>
  <c r="ER64" s="1"/>
  <c r="ES64" s="1"/>
  <c r="EN64"/>
  <c r="ED64"/>
  <c r="EF64" s="1"/>
  <c r="EG64" s="1"/>
  <c r="EH64" s="1"/>
  <c r="EC64"/>
  <c r="DL64"/>
  <c r="DN64" s="1"/>
  <c r="DO64" s="1"/>
  <c r="DP64" s="1"/>
  <c r="DK64"/>
  <c r="DA64"/>
  <c r="DC64" s="1"/>
  <c r="DD64" s="1"/>
  <c r="DE64" s="1"/>
  <c r="CZ64"/>
  <c r="CV64"/>
  <c r="CU64"/>
  <c r="CS64"/>
  <c r="CQ64"/>
  <c r="CK64"/>
  <c r="CD64"/>
  <c r="BS64"/>
  <c r="BU64" s="1"/>
  <c r="BV64" s="1"/>
  <c r="BW64" s="1"/>
  <c r="BR64"/>
  <c r="BH64"/>
  <c r="BJ64" s="1"/>
  <c r="BK64" s="1"/>
  <c r="BL64" s="1"/>
  <c r="BG64"/>
  <c r="AW64"/>
  <c r="AY64" s="1"/>
  <c r="AZ64" s="1"/>
  <c r="BA64" s="1"/>
  <c r="AV64"/>
  <c r="AL64"/>
  <c r="AN64" s="1"/>
  <c r="AO64" s="1"/>
  <c r="AK64"/>
  <c r="AA64"/>
  <c r="S64"/>
  <c r="T64" s="1"/>
  <c r="U64" s="1"/>
  <c r="M64"/>
  <c r="N64" s="1"/>
  <c r="O64" s="1"/>
  <c r="KB63"/>
  <c r="KD63" s="1"/>
  <c r="KE63" s="1"/>
  <c r="KF63" s="1"/>
  <c r="KA63"/>
  <c r="JQ63"/>
  <c r="JS63" s="1"/>
  <c r="JT63" s="1"/>
  <c r="JU63" s="1"/>
  <c r="JP63"/>
  <c r="JF63"/>
  <c r="JH63" s="1"/>
  <c r="JI63" s="1"/>
  <c r="JJ63" s="1"/>
  <c r="JE63"/>
  <c r="IU63"/>
  <c r="IW63" s="1"/>
  <c r="IX63" s="1"/>
  <c r="IY63" s="1"/>
  <c r="IT63"/>
  <c r="IJ63"/>
  <c r="IL63" s="1"/>
  <c r="IM63" s="1"/>
  <c r="IN63" s="1"/>
  <c r="II63"/>
  <c r="HQ63"/>
  <c r="HS63" s="1"/>
  <c r="HT63" s="1"/>
  <c r="HU63" s="1"/>
  <c r="HP63"/>
  <c r="HX63" s="1"/>
  <c r="HF63"/>
  <c r="GS63"/>
  <c r="GN63"/>
  <c r="GG63"/>
  <c r="GI63" s="1"/>
  <c r="GJ63" s="1"/>
  <c r="GK63" s="1"/>
  <c r="FV63"/>
  <c r="FX63" s="1"/>
  <c r="FY63" s="1"/>
  <c r="FZ63" s="1"/>
  <c r="FK63"/>
  <c r="FM63" s="1"/>
  <c r="FN63" s="1"/>
  <c r="FO63" s="1"/>
  <c r="FJ63"/>
  <c r="EZ63"/>
  <c r="FB63" s="1"/>
  <c r="FC63" s="1"/>
  <c r="FD63" s="1"/>
  <c r="EY63"/>
  <c r="EO63"/>
  <c r="EQ63" s="1"/>
  <c r="ER63" s="1"/>
  <c r="ES63" s="1"/>
  <c r="EN63"/>
  <c r="ED63"/>
  <c r="EF63" s="1"/>
  <c r="EG63" s="1"/>
  <c r="EH63" s="1"/>
  <c r="EC63"/>
  <c r="DL63"/>
  <c r="DN63" s="1"/>
  <c r="DO63" s="1"/>
  <c r="DP63" s="1"/>
  <c r="DK63"/>
  <c r="DA63"/>
  <c r="DC63" s="1"/>
  <c r="DD63" s="1"/>
  <c r="DE63" s="1"/>
  <c r="CZ63"/>
  <c r="CV63"/>
  <c r="CU63"/>
  <c r="CS63"/>
  <c r="CQ63"/>
  <c r="CK63"/>
  <c r="CD63"/>
  <c r="CF63" s="1"/>
  <c r="CG63" s="1"/>
  <c r="CH63" s="1"/>
  <c r="BS63"/>
  <c r="BU63" s="1"/>
  <c r="BV63" s="1"/>
  <c r="BW63" s="1"/>
  <c r="BR63"/>
  <c r="BH63"/>
  <c r="BJ63" s="1"/>
  <c r="BK63" s="1"/>
  <c r="BL63" s="1"/>
  <c r="BG63"/>
  <c r="AW63"/>
  <c r="AY63" s="1"/>
  <c r="AZ63" s="1"/>
  <c r="BA63" s="1"/>
  <c r="AV63"/>
  <c r="AL63"/>
  <c r="AN63" s="1"/>
  <c r="AO63" s="1"/>
  <c r="AK63"/>
  <c r="AA63"/>
  <c r="Z63"/>
  <c r="S63"/>
  <c r="T63" s="1"/>
  <c r="U63" s="1"/>
  <c r="M63"/>
  <c r="N63" s="1"/>
  <c r="O63" s="1"/>
  <c r="KB62"/>
  <c r="KC62" s="1"/>
  <c r="KA62"/>
  <c r="JQ62"/>
  <c r="JR62" s="1"/>
  <c r="JP62"/>
  <c r="JF62"/>
  <c r="JG62" s="1"/>
  <c r="JE62"/>
  <c r="IU62"/>
  <c r="IV62" s="1"/>
  <c r="IT62"/>
  <c r="IJ62"/>
  <c r="II62"/>
  <c r="HQ62"/>
  <c r="HR62" s="1"/>
  <c r="HP62"/>
  <c r="HX62" s="1"/>
  <c r="HF62"/>
  <c r="KB113"/>
  <c r="KD113" s="1"/>
  <c r="KE113" s="1"/>
  <c r="KF113" s="1"/>
  <c r="KA113"/>
  <c r="JQ113"/>
  <c r="JS113" s="1"/>
  <c r="JT113" s="1"/>
  <c r="JU113" s="1"/>
  <c r="JP113"/>
  <c r="JF113"/>
  <c r="JH113" s="1"/>
  <c r="JI113" s="1"/>
  <c r="JJ113" s="1"/>
  <c r="JE113"/>
  <c r="IU113"/>
  <c r="IW113" s="1"/>
  <c r="IX113" s="1"/>
  <c r="IY113" s="1"/>
  <c r="IT113"/>
  <c r="IJ113"/>
  <c r="IL113" s="1"/>
  <c r="IM113" s="1"/>
  <c r="IN113" s="1"/>
  <c r="II113"/>
  <c r="HQ113"/>
  <c r="HS113" s="1"/>
  <c r="HT113" s="1"/>
  <c r="HU113" s="1"/>
  <c r="HP113"/>
  <c r="HX113" s="1"/>
  <c r="HF113"/>
  <c r="HG113" s="1"/>
  <c r="GS113"/>
  <c r="GN113"/>
  <c r="GG113"/>
  <c r="GI113" s="1"/>
  <c r="GJ113" s="1"/>
  <c r="GK113" s="1"/>
  <c r="FV113"/>
  <c r="FX113" s="1"/>
  <c r="FY113" s="1"/>
  <c r="FZ113" s="1"/>
  <c r="FK113"/>
  <c r="FM113" s="1"/>
  <c r="FN113" s="1"/>
  <c r="FO113" s="1"/>
  <c r="FJ113"/>
  <c r="EZ113"/>
  <c r="FB113" s="1"/>
  <c r="FC113" s="1"/>
  <c r="FD113" s="1"/>
  <c r="EY113"/>
  <c r="EO113"/>
  <c r="EQ113" s="1"/>
  <c r="ER113" s="1"/>
  <c r="ES113" s="1"/>
  <c r="EN113"/>
  <c r="ED113"/>
  <c r="EF113" s="1"/>
  <c r="EG113" s="1"/>
  <c r="EH113" s="1"/>
  <c r="EC113"/>
  <c r="DL113"/>
  <c r="DN113" s="1"/>
  <c r="DO113" s="1"/>
  <c r="DP113" s="1"/>
  <c r="DK113"/>
  <c r="DA113"/>
  <c r="DC113" s="1"/>
  <c r="DD113" s="1"/>
  <c r="DE113" s="1"/>
  <c r="CZ113"/>
  <c r="CQ113"/>
  <c r="CK113"/>
  <c r="GV113" s="1"/>
  <c r="MQ113" s="1"/>
  <c r="CD113"/>
  <c r="CF113" s="1"/>
  <c r="CG113" s="1"/>
  <c r="CH113" s="1"/>
  <c r="BS113"/>
  <c r="BU113" s="1"/>
  <c r="BV113" s="1"/>
  <c r="BW113" s="1"/>
  <c r="BR113"/>
  <c r="BH113"/>
  <c r="BJ113" s="1"/>
  <c r="BK113" s="1"/>
  <c r="BL113" s="1"/>
  <c r="BG113"/>
  <c r="AW113"/>
  <c r="AY113" s="1"/>
  <c r="AZ113" s="1"/>
  <c r="BA113" s="1"/>
  <c r="AV113"/>
  <c r="AL113"/>
  <c r="AN113" s="1"/>
  <c r="AO113" s="1"/>
  <c r="AK113"/>
  <c r="AA113"/>
  <c r="AC113" s="1"/>
  <c r="AD113" s="1"/>
  <c r="AE113" s="1"/>
  <c r="Z113"/>
  <c r="S113"/>
  <c r="T113" s="1"/>
  <c r="U113" s="1"/>
  <c r="R113"/>
  <c r="M113"/>
  <c r="N113" s="1"/>
  <c r="O113" s="1"/>
  <c r="L113"/>
  <c r="KB112"/>
  <c r="KD112" s="1"/>
  <c r="KE112" s="1"/>
  <c r="KF112" s="1"/>
  <c r="KA112"/>
  <c r="JQ112"/>
  <c r="JS112" s="1"/>
  <c r="JT112" s="1"/>
  <c r="JU112" s="1"/>
  <c r="JP112"/>
  <c r="JF112"/>
  <c r="JH112" s="1"/>
  <c r="JI112" s="1"/>
  <c r="JJ112" s="1"/>
  <c r="JE112"/>
  <c r="IU112"/>
  <c r="IW112" s="1"/>
  <c r="IX112" s="1"/>
  <c r="IY112" s="1"/>
  <c r="IT112"/>
  <c r="IJ112"/>
  <c r="IL112" s="1"/>
  <c r="IM112" s="1"/>
  <c r="IN112" s="1"/>
  <c r="II112"/>
  <c r="HQ112"/>
  <c r="HS112" s="1"/>
  <c r="HT112" s="1"/>
  <c r="HU112" s="1"/>
  <c r="HP112"/>
  <c r="HX112" s="1"/>
  <c r="HF112"/>
  <c r="GS112"/>
  <c r="GN112"/>
  <c r="GG112"/>
  <c r="GI112" s="1"/>
  <c r="GJ112" s="1"/>
  <c r="GK112" s="1"/>
  <c r="FV112"/>
  <c r="FX112" s="1"/>
  <c r="FY112" s="1"/>
  <c r="FZ112" s="1"/>
  <c r="FK112"/>
  <c r="FM112" s="1"/>
  <c r="FN112" s="1"/>
  <c r="FO112" s="1"/>
  <c r="FJ112"/>
  <c r="EZ112"/>
  <c r="FB112" s="1"/>
  <c r="FC112" s="1"/>
  <c r="FD112" s="1"/>
  <c r="EY112"/>
  <c r="EO112"/>
  <c r="EQ112" s="1"/>
  <c r="ER112" s="1"/>
  <c r="ES112" s="1"/>
  <c r="EN112"/>
  <c r="ED112"/>
  <c r="EF112" s="1"/>
  <c r="EG112" s="1"/>
  <c r="EH112" s="1"/>
  <c r="EC112"/>
  <c r="DL112"/>
  <c r="DN112" s="1"/>
  <c r="DO112" s="1"/>
  <c r="DP112" s="1"/>
  <c r="DK112"/>
  <c r="DA112"/>
  <c r="DC112" s="1"/>
  <c r="DD112" s="1"/>
  <c r="DE112" s="1"/>
  <c r="CZ112"/>
  <c r="CQ112"/>
  <c r="GW112" s="1"/>
  <c r="MR112" s="1"/>
  <c r="CK112"/>
  <c r="CD112"/>
  <c r="BS112"/>
  <c r="BU112" s="1"/>
  <c r="BV112" s="1"/>
  <c r="BW112" s="1"/>
  <c r="BR112"/>
  <c r="BH112"/>
  <c r="BJ112" s="1"/>
  <c r="BK112" s="1"/>
  <c r="BL112" s="1"/>
  <c r="BG112"/>
  <c r="AW112"/>
  <c r="AY112" s="1"/>
  <c r="AZ112" s="1"/>
  <c r="BA112" s="1"/>
  <c r="AV112"/>
  <c r="AL112"/>
  <c r="AN112" s="1"/>
  <c r="AO112" s="1"/>
  <c r="AK112"/>
  <c r="AA112"/>
  <c r="AC112" s="1"/>
  <c r="AD112" s="1"/>
  <c r="AE112" s="1"/>
  <c r="Z112"/>
  <c r="S112"/>
  <c r="T112" s="1"/>
  <c r="U112" s="1"/>
  <c r="R112"/>
  <c r="M112"/>
  <c r="N112" s="1"/>
  <c r="O112" s="1"/>
  <c r="L112"/>
  <c r="KB114"/>
  <c r="KD114" s="1"/>
  <c r="KE114" s="1"/>
  <c r="KA114"/>
  <c r="JQ114"/>
  <c r="JS114" s="1"/>
  <c r="JT114" s="1"/>
  <c r="JP114"/>
  <c r="JF114"/>
  <c r="JH114" s="1"/>
  <c r="JI114" s="1"/>
  <c r="JE114"/>
  <c r="IU114"/>
  <c r="IW114" s="1"/>
  <c r="IX114" s="1"/>
  <c r="IT114"/>
  <c r="IJ114"/>
  <c r="IL114" s="1"/>
  <c r="IM114" s="1"/>
  <c r="II114"/>
  <c r="HQ114"/>
  <c r="HS114" s="1"/>
  <c r="HT114" s="1"/>
  <c r="HP114"/>
  <c r="HX114" s="1"/>
  <c r="HF114"/>
  <c r="GS114"/>
  <c r="GN114"/>
  <c r="GG114"/>
  <c r="GH114" s="1"/>
  <c r="FV114"/>
  <c r="FX114" s="1"/>
  <c r="FY114" s="1"/>
  <c r="FK114"/>
  <c r="FL114" s="1"/>
  <c r="FJ114"/>
  <c r="EZ114"/>
  <c r="FA114" s="1"/>
  <c r="EY114"/>
  <c r="EO114"/>
  <c r="EP114" s="1"/>
  <c r="EN114"/>
  <c r="ED114"/>
  <c r="EE114" s="1"/>
  <c r="EC114"/>
  <c r="DL114"/>
  <c r="DN114" s="1"/>
  <c r="DO114" s="1"/>
  <c r="DK114"/>
  <c r="DA114"/>
  <c r="DC114" s="1"/>
  <c r="DD114" s="1"/>
  <c r="CZ114"/>
  <c r="CQ114"/>
  <c r="CK114"/>
  <c r="GV114" s="1"/>
  <c r="MQ114" s="1"/>
  <c r="CD114"/>
  <c r="CF114" s="1"/>
  <c r="CG114" s="1"/>
  <c r="BS114"/>
  <c r="BT114" s="1"/>
  <c r="BR114"/>
  <c r="BH114"/>
  <c r="BI114" s="1"/>
  <c r="BG114"/>
  <c r="AW114"/>
  <c r="AX114" s="1"/>
  <c r="AV114"/>
  <c r="AL114"/>
  <c r="AK114"/>
  <c r="AA114"/>
  <c r="AB114" s="1"/>
  <c r="Z114"/>
  <c r="S114"/>
  <c r="T114" s="1"/>
  <c r="R114"/>
  <c r="M114"/>
  <c r="N114" s="1"/>
  <c r="L114"/>
  <c r="KB51"/>
  <c r="KC51" s="1"/>
  <c r="KA51"/>
  <c r="JQ51"/>
  <c r="JR51" s="1"/>
  <c r="JP51"/>
  <c r="JF51"/>
  <c r="JG51" s="1"/>
  <c r="JE51"/>
  <c r="IU51"/>
  <c r="IV51" s="1"/>
  <c r="IT51"/>
  <c r="IJ51"/>
  <c r="IK51" s="1"/>
  <c r="II51"/>
  <c r="HQ51"/>
  <c r="HR51" s="1"/>
  <c r="HP51"/>
  <c r="HX51" s="1"/>
  <c r="HF51"/>
  <c r="HH51" s="1"/>
  <c r="HI51" s="1"/>
  <c r="GS51"/>
  <c r="GN51"/>
  <c r="GG51"/>
  <c r="GI51" s="1"/>
  <c r="GJ51" s="1"/>
  <c r="FV51"/>
  <c r="FW51" s="1"/>
  <c r="FK51"/>
  <c r="FM51" s="1"/>
  <c r="FN51" s="1"/>
  <c r="FJ51"/>
  <c r="EZ51"/>
  <c r="FB51" s="1"/>
  <c r="FC51" s="1"/>
  <c r="EY51"/>
  <c r="EO51"/>
  <c r="EQ51" s="1"/>
  <c r="ER51" s="1"/>
  <c r="EN51"/>
  <c r="ED51"/>
  <c r="EF51" s="1"/>
  <c r="EG51" s="1"/>
  <c r="EC51"/>
  <c r="DL51"/>
  <c r="DM51" s="1"/>
  <c r="DK51"/>
  <c r="DA51"/>
  <c r="CZ51"/>
  <c r="CQ51"/>
  <c r="CK51"/>
  <c r="GV51" s="1"/>
  <c r="MQ51" s="1"/>
  <c r="QX51" s="1"/>
  <c r="CD51"/>
  <c r="CE51" s="1"/>
  <c r="BS51"/>
  <c r="BU51" s="1"/>
  <c r="BV51" s="1"/>
  <c r="BR51"/>
  <c r="BH51"/>
  <c r="BJ51" s="1"/>
  <c r="BK51" s="1"/>
  <c r="BG51"/>
  <c r="AW51"/>
  <c r="AY51" s="1"/>
  <c r="AZ51" s="1"/>
  <c r="AV51"/>
  <c r="AL51"/>
  <c r="AN51" s="1"/>
  <c r="AO51" s="1"/>
  <c r="AK51"/>
  <c r="AA51"/>
  <c r="Z51"/>
  <c r="S51"/>
  <c r="T51" s="1"/>
  <c r="R51"/>
  <c r="M51"/>
  <c r="N51" s="1"/>
  <c r="L51"/>
  <c r="KB115"/>
  <c r="KD115" s="1"/>
  <c r="KE115" s="1"/>
  <c r="KA115"/>
  <c r="JQ115"/>
  <c r="JS115" s="1"/>
  <c r="JT115" s="1"/>
  <c r="JP115"/>
  <c r="JF115"/>
  <c r="JH115" s="1"/>
  <c r="JI115" s="1"/>
  <c r="IU115"/>
  <c r="IV115" s="1"/>
  <c r="IJ115"/>
  <c r="IL115" s="1"/>
  <c r="IM115" s="1"/>
  <c r="HX115"/>
  <c r="HQ115"/>
  <c r="HH115"/>
  <c r="HI115" s="1"/>
  <c r="HG115"/>
  <c r="GS115"/>
  <c r="GN115"/>
  <c r="GG115"/>
  <c r="GI115" s="1"/>
  <c r="GJ115" s="1"/>
  <c r="FV115"/>
  <c r="FW115" s="1"/>
  <c r="FK115"/>
  <c r="FM115" s="1"/>
  <c r="FN115" s="1"/>
  <c r="FJ115"/>
  <c r="EZ115"/>
  <c r="FB115" s="1"/>
  <c r="FC115" s="1"/>
  <c r="EY115"/>
  <c r="EO115"/>
  <c r="EQ115" s="1"/>
  <c r="ER115" s="1"/>
  <c r="EN115"/>
  <c r="ED115"/>
  <c r="EF115" s="1"/>
  <c r="EG115" s="1"/>
  <c r="EC115"/>
  <c r="DL115"/>
  <c r="DM115" s="1"/>
  <c r="DK115"/>
  <c r="DA115"/>
  <c r="CZ115"/>
  <c r="CQ115"/>
  <c r="CK115"/>
  <c r="CD115"/>
  <c r="CF115" s="1"/>
  <c r="CG115" s="1"/>
  <c r="BS115"/>
  <c r="BU115" s="1"/>
  <c r="BV115" s="1"/>
  <c r="BR115"/>
  <c r="BH115"/>
  <c r="BJ115" s="1"/>
  <c r="BK115" s="1"/>
  <c r="BG115"/>
  <c r="AW115"/>
  <c r="AY115" s="1"/>
  <c r="AZ115" s="1"/>
  <c r="AV115"/>
  <c r="AL115"/>
  <c r="AN115" s="1"/>
  <c r="AO115" s="1"/>
  <c r="AK115"/>
  <c r="AA115"/>
  <c r="AC115" s="1"/>
  <c r="AD115" s="1"/>
  <c r="Z115"/>
  <c r="S115"/>
  <c r="T115" s="1"/>
  <c r="R115"/>
  <c r="M115"/>
  <c r="N115" s="1"/>
  <c r="L115"/>
  <c r="KB50"/>
  <c r="KD50" s="1"/>
  <c r="KE50" s="1"/>
  <c r="KA50"/>
  <c r="JQ50"/>
  <c r="JS50" s="1"/>
  <c r="JT50" s="1"/>
  <c r="JP50"/>
  <c r="JF50"/>
  <c r="JH50" s="1"/>
  <c r="JI50" s="1"/>
  <c r="JE50"/>
  <c r="IU50"/>
  <c r="IW50" s="1"/>
  <c r="IX50" s="1"/>
  <c r="IT50"/>
  <c r="IJ50"/>
  <c r="IL50" s="1"/>
  <c r="IM50" s="1"/>
  <c r="II50"/>
  <c r="HQ50"/>
  <c r="HS50" s="1"/>
  <c r="HT50" s="1"/>
  <c r="HP50"/>
  <c r="HX50" s="1"/>
  <c r="HF50"/>
  <c r="HG50" s="1"/>
  <c r="GS50"/>
  <c r="GN50"/>
  <c r="GG50"/>
  <c r="GH50" s="1"/>
  <c r="FV50"/>
  <c r="FX50" s="1"/>
  <c r="FY50" s="1"/>
  <c r="FK50"/>
  <c r="FL50" s="1"/>
  <c r="FJ50"/>
  <c r="EZ50"/>
  <c r="FA50" s="1"/>
  <c r="EY50"/>
  <c r="EO50"/>
  <c r="EP50" s="1"/>
  <c r="EN50"/>
  <c r="ED50"/>
  <c r="EE50" s="1"/>
  <c r="EC50"/>
  <c r="DL50"/>
  <c r="DN50" s="1"/>
  <c r="DO50" s="1"/>
  <c r="DK50"/>
  <c r="DA50"/>
  <c r="DC50" s="1"/>
  <c r="DD50" s="1"/>
  <c r="CZ50"/>
  <c r="CQ50"/>
  <c r="CK50"/>
  <c r="CD50"/>
  <c r="CF50" s="1"/>
  <c r="CG50" s="1"/>
  <c r="BS50"/>
  <c r="BT50" s="1"/>
  <c r="BR50"/>
  <c r="BH50"/>
  <c r="BI50" s="1"/>
  <c r="BG50"/>
  <c r="AW50"/>
  <c r="AX50" s="1"/>
  <c r="AV50"/>
  <c r="AL50"/>
  <c r="AN50" s="1"/>
  <c r="AO50" s="1"/>
  <c r="AK50"/>
  <c r="AA50"/>
  <c r="Z50"/>
  <c r="S50"/>
  <c r="T50" s="1"/>
  <c r="R50"/>
  <c r="M50"/>
  <c r="N50" s="1"/>
  <c r="L50"/>
  <c r="KB49"/>
  <c r="KC49" s="1"/>
  <c r="KA49"/>
  <c r="JQ49"/>
  <c r="JR49" s="1"/>
  <c r="JP49"/>
  <c r="JF49"/>
  <c r="JG49" s="1"/>
  <c r="JE49"/>
  <c r="IU49"/>
  <c r="IV49" s="1"/>
  <c r="IT49"/>
  <c r="IJ49"/>
  <c r="IK49" s="1"/>
  <c r="II49"/>
  <c r="HQ49"/>
  <c r="HR49" s="1"/>
  <c r="HP49"/>
  <c r="HX49" s="1"/>
  <c r="HF49"/>
  <c r="GS49"/>
  <c r="GN49"/>
  <c r="GG49"/>
  <c r="GI49" s="1"/>
  <c r="GJ49" s="1"/>
  <c r="FV49"/>
  <c r="FW49" s="1"/>
  <c r="FK49"/>
  <c r="FM49" s="1"/>
  <c r="FN49" s="1"/>
  <c r="FJ49"/>
  <c r="EZ49"/>
  <c r="FB49" s="1"/>
  <c r="FC49" s="1"/>
  <c r="EY49"/>
  <c r="EO49"/>
  <c r="EQ49" s="1"/>
  <c r="ER49" s="1"/>
  <c r="EN49"/>
  <c r="ED49"/>
  <c r="EF49" s="1"/>
  <c r="EG49" s="1"/>
  <c r="EC49"/>
  <c r="DL49"/>
  <c r="DM49" s="1"/>
  <c r="DK49"/>
  <c r="DA49"/>
  <c r="DC49" s="1"/>
  <c r="DD49" s="1"/>
  <c r="CZ49"/>
  <c r="CQ49"/>
  <c r="CK49"/>
  <c r="CE49"/>
  <c r="BS49"/>
  <c r="BU49" s="1"/>
  <c r="BV49" s="1"/>
  <c r="BR49"/>
  <c r="BH49"/>
  <c r="BJ49" s="1"/>
  <c r="BK49" s="1"/>
  <c r="BG49"/>
  <c r="AW49"/>
  <c r="AY49" s="1"/>
  <c r="AZ49" s="1"/>
  <c r="AV49"/>
  <c r="AL49"/>
  <c r="AN49" s="1"/>
  <c r="AO49" s="1"/>
  <c r="AK49"/>
  <c r="AA49"/>
  <c r="Z49"/>
  <c r="S49"/>
  <c r="T49" s="1"/>
  <c r="R49"/>
  <c r="M49"/>
  <c r="N49" s="1"/>
  <c r="L49"/>
  <c r="KB48"/>
  <c r="KD48" s="1"/>
  <c r="KE48" s="1"/>
  <c r="KA48"/>
  <c r="JQ48"/>
  <c r="JS48" s="1"/>
  <c r="JT48" s="1"/>
  <c r="JP48"/>
  <c r="JF48"/>
  <c r="JH48" s="1"/>
  <c r="JI48" s="1"/>
  <c r="JE48"/>
  <c r="IU48"/>
  <c r="IW48" s="1"/>
  <c r="IX48" s="1"/>
  <c r="IT48"/>
  <c r="IJ48"/>
  <c r="IL48" s="1"/>
  <c r="IM48" s="1"/>
  <c r="II48"/>
  <c r="HQ48"/>
  <c r="HS48" s="1"/>
  <c r="HT48" s="1"/>
  <c r="HP48"/>
  <c r="HX48" s="1"/>
  <c r="HF48"/>
  <c r="HG48" s="1"/>
  <c r="GS48"/>
  <c r="GN48"/>
  <c r="GG48"/>
  <c r="GI48" s="1"/>
  <c r="GJ48" s="1"/>
  <c r="FV48"/>
  <c r="FX48" s="1"/>
  <c r="FY48" s="1"/>
  <c r="FK48"/>
  <c r="FM48" s="1"/>
  <c r="FN48" s="1"/>
  <c r="FJ48"/>
  <c r="EZ48"/>
  <c r="FB48" s="1"/>
  <c r="FC48" s="1"/>
  <c r="EY48"/>
  <c r="EO48"/>
  <c r="EQ48" s="1"/>
  <c r="ER48" s="1"/>
  <c r="EN48"/>
  <c r="ED48"/>
  <c r="EF48" s="1"/>
  <c r="EG48" s="1"/>
  <c r="EC48"/>
  <c r="DL48"/>
  <c r="DN48" s="1"/>
  <c r="DO48" s="1"/>
  <c r="DK48"/>
  <c r="DA48"/>
  <c r="DC48" s="1"/>
  <c r="DD48" s="1"/>
  <c r="CZ48"/>
  <c r="CQ48"/>
  <c r="CK48"/>
  <c r="CD48"/>
  <c r="CF48" s="1"/>
  <c r="CG48" s="1"/>
  <c r="BS48"/>
  <c r="BU48" s="1"/>
  <c r="BV48" s="1"/>
  <c r="BR48"/>
  <c r="BH48"/>
  <c r="BJ48" s="1"/>
  <c r="BK48" s="1"/>
  <c r="BG48"/>
  <c r="AW48"/>
  <c r="AY48" s="1"/>
  <c r="AZ48" s="1"/>
  <c r="AV48"/>
  <c r="AL48"/>
  <c r="AN48" s="1"/>
  <c r="AO48" s="1"/>
  <c r="AK48"/>
  <c r="AA48"/>
  <c r="Z48"/>
  <c r="S48"/>
  <c r="T48" s="1"/>
  <c r="R48"/>
  <c r="M48"/>
  <c r="N48" s="1"/>
  <c r="L48"/>
  <c r="KB47"/>
  <c r="KD47" s="1"/>
  <c r="KE47" s="1"/>
  <c r="KA47"/>
  <c r="JQ47"/>
  <c r="JS47" s="1"/>
  <c r="JT47" s="1"/>
  <c r="JP47"/>
  <c r="JF47"/>
  <c r="JH47" s="1"/>
  <c r="JI47" s="1"/>
  <c r="JE47"/>
  <c r="IU47"/>
  <c r="IW47" s="1"/>
  <c r="IX47" s="1"/>
  <c r="IT47"/>
  <c r="IJ47"/>
  <c r="IL47" s="1"/>
  <c r="IM47" s="1"/>
  <c r="II47"/>
  <c r="HQ47"/>
  <c r="HS47" s="1"/>
  <c r="HT47" s="1"/>
  <c r="HP47"/>
  <c r="HX47" s="1"/>
  <c r="HF47"/>
  <c r="GS47"/>
  <c r="GN47"/>
  <c r="GG47"/>
  <c r="GI47" s="1"/>
  <c r="GJ47" s="1"/>
  <c r="FV47"/>
  <c r="FX47" s="1"/>
  <c r="FY47" s="1"/>
  <c r="FK47"/>
  <c r="FM47" s="1"/>
  <c r="FN47" s="1"/>
  <c r="FJ47"/>
  <c r="EZ47"/>
  <c r="FB47" s="1"/>
  <c r="FC47" s="1"/>
  <c r="EY47"/>
  <c r="EO47"/>
  <c r="EQ47" s="1"/>
  <c r="ER47" s="1"/>
  <c r="EN47"/>
  <c r="ED47"/>
  <c r="EF47" s="1"/>
  <c r="EG47" s="1"/>
  <c r="EC47"/>
  <c r="DL47"/>
  <c r="DN47" s="1"/>
  <c r="DO47" s="1"/>
  <c r="DK47"/>
  <c r="DA47"/>
  <c r="DC47" s="1"/>
  <c r="DD47" s="1"/>
  <c r="CZ47"/>
  <c r="CQ47"/>
  <c r="GW47" s="1"/>
  <c r="MR47" s="1"/>
  <c r="CK47"/>
  <c r="CD47"/>
  <c r="BS47"/>
  <c r="BU47" s="1"/>
  <c r="BV47" s="1"/>
  <c r="BR47"/>
  <c r="BH47"/>
  <c r="BJ47" s="1"/>
  <c r="BK47" s="1"/>
  <c r="BG47"/>
  <c r="AW47"/>
  <c r="AY47" s="1"/>
  <c r="AZ47" s="1"/>
  <c r="AV47"/>
  <c r="AL47"/>
  <c r="AN47" s="1"/>
  <c r="AO47" s="1"/>
  <c r="AK47"/>
  <c r="AA47"/>
  <c r="Z47"/>
  <c r="S47"/>
  <c r="T47" s="1"/>
  <c r="R47"/>
  <c r="M47"/>
  <c r="N47" s="1"/>
  <c r="L47"/>
  <c r="KB46"/>
  <c r="KC46" s="1"/>
  <c r="KA46"/>
  <c r="JQ46"/>
  <c r="JR46" s="1"/>
  <c r="JP46"/>
  <c r="JF46"/>
  <c r="JG46" s="1"/>
  <c r="JE46"/>
  <c r="IU46"/>
  <c r="IV46" s="1"/>
  <c r="IT46"/>
  <c r="IJ46"/>
  <c r="IK46" s="1"/>
  <c r="II46"/>
  <c r="HQ46"/>
  <c r="HR46" s="1"/>
  <c r="HP46"/>
  <c r="HX46" s="1"/>
  <c r="HF46"/>
  <c r="HH46" s="1"/>
  <c r="HI46" s="1"/>
  <c r="GS46"/>
  <c r="GN46"/>
  <c r="GG46"/>
  <c r="GI46" s="1"/>
  <c r="GJ46" s="1"/>
  <c r="FV46"/>
  <c r="FW46" s="1"/>
  <c r="FK46"/>
  <c r="FM46" s="1"/>
  <c r="FN46" s="1"/>
  <c r="FJ46"/>
  <c r="EZ46"/>
  <c r="FB46" s="1"/>
  <c r="FC46" s="1"/>
  <c r="EY46"/>
  <c r="EO46"/>
  <c r="EQ46" s="1"/>
  <c r="ER46" s="1"/>
  <c r="EN46"/>
  <c r="ED46"/>
  <c r="EF46" s="1"/>
  <c r="EG46" s="1"/>
  <c r="EC46"/>
  <c r="DL46"/>
  <c r="DM46" s="1"/>
  <c r="DK46"/>
  <c r="DA46"/>
  <c r="CZ46"/>
  <c r="CQ46"/>
  <c r="CK46"/>
  <c r="CD46"/>
  <c r="CE46" s="1"/>
  <c r="BS46"/>
  <c r="BU46" s="1"/>
  <c r="BV46" s="1"/>
  <c r="BR46"/>
  <c r="BH46"/>
  <c r="BJ46" s="1"/>
  <c r="BK46" s="1"/>
  <c r="BG46"/>
  <c r="AW46"/>
  <c r="AY46" s="1"/>
  <c r="AZ46" s="1"/>
  <c r="AV46"/>
  <c r="AL46"/>
  <c r="AN46" s="1"/>
  <c r="AO46" s="1"/>
  <c r="AK46"/>
  <c r="AA46"/>
  <c r="Z46"/>
  <c r="S46"/>
  <c r="T46" s="1"/>
  <c r="R46"/>
  <c r="M46"/>
  <c r="N46" s="1"/>
  <c r="L46"/>
  <c r="KB45"/>
  <c r="KC45" s="1"/>
  <c r="KA45"/>
  <c r="JQ45"/>
  <c r="JR45" s="1"/>
  <c r="JP45"/>
  <c r="JF45"/>
  <c r="JG45" s="1"/>
  <c r="JE45"/>
  <c r="IU45"/>
  <c r="IV45" s="1"/>
  <c r="IT45"/>
  <c r="IJ45"/>
  <c r="IK45" s="1"/>
  <c r="II45"/>
  <c r="HQ45"/>
  <c r="HR45" s="1"/>
  <c r="HP45"/>
  <c r="HX45" s="1"/>
  <c r="HF45"/>
  <c r="GS45"/>
  <c r="GN45"/>
  <c r="GG45"/>
  <c r="GI45" s="1"/>
  <c r="GJ45" s="1"/>
  <c r="FV45"/>
  <c r="FW45" s="1"/>
  <c r="FK45"/>
  <c r="FM45" s="1"/>
  <c r="FN45" s="1"/>
  <c r="FJ45"/>
  <c r="EZ45"/>
  <c r="FB45" s="1"/>
  <c r="FC45" s="1"/>
  <c r="EY45"/>
  <c r="EO45"/>
  <c r="EQ45" s="1"/>
  <c r="ER45" s="1"/>
  <c r="EN45"/>
  <c r="ED45"/>
  <c r="EF45" s="1"/>
  <c r="EG45" s="1"/>
  <c r="EC45"/>
  <c r="DL45"/>
  <c r="DM45" s="1"/>
  <c r="DK45"/>
  <c r="DA45"/>
  <c r="DC45" s="1"/>
  <c r="DD45" s="1"/>
  <c r="CZ45"/>
  <c r="CQ45"/>
  <c r="GW45" s="1"/>
  <c r="MR45" s="1"/>
  <c r="CK45"/>
  <c r="CD45"/>
  <c r="CE45" s="1"/>
  <c r="BS45"/>
  <c r="BU45" s="1"/>
  <c r="BV45" s="1"/>
  <c r="BR45"/>
  <c r="BH45"/>
  <c r="BJ45" s="1"/>
  <c r="BK45" s="1"/>
  <c r="BG45"/>
  <c r="AW45"/>
  <c r="AY45" s="1"/>
  <c r="AZ45" s="1"/>
  <c r="AV45"/>
  <c r="AL45"/>
  <c r="AN45" s="1"/>
  <c r="AO45" s="1"/>
  <c r="AK45"/>
  <c r="AA45"/>
  <c r="Z45"/>
  <c r="S45"/>
  <c r="T45" s="1"/>
  <c r="R45"/>
  <c r="M45"/>
  <c r="N45" s="1"/>
  <c r="L45"/>
  <c r="KB118"/>
  <c r="KC118" s="1"/>
  <c r="KA118"/>
  <c r="JQ118"/>
  <c r="JR118" s="1"/>
  <c r="JP118"/>
  <c r="JF118"/>
  <c r="JG118" s="1"/>
  <c r="JE118"/>
  <c r="IU118"/>
  <c r="IV118" s="1"/>
  <c r="IT118"/>
  <c r="IJ118"/>
  <c r="IK118" s="1"/>
  <c r="II118"/>
  <c r="HQ118"/>
  <c r="HR118" s="1"/>
  <c r="HP118"/>
  <c r="HX118" s="1"/>
  <c r="HF118"/>
  <c r="GS118"/>
  <c r="GN118"/>
  <c r="GG118"/>
  <c r="GI118" s="1"/>
  <c r="GJ118" s="1"/>
  <c r="FV118"/>
  <c r="FW118" s="1"/>
  <c r="FK118"/>
  <c r="FM118" s="1"/>
  <c r="FN118" s="1"/>
  <c r="FJ118"/>
  <c r="EZ118"/>
  <c r="FB118" s="1"/>
  <c r="FC118" s="1"/>
  <c r="EY118"/>
  <c r="EO118"/>
  <c r="EQ118" s="1"/>
  <c r="ER118" s="1"/>
  <c r="EN118"/>
  <c r="ED118"/>
  <c r="EF118" s="1"/>
  <c r="EG118" s="1"/>
  <c r="EC118"/>
  <c r="DL118"/>
  <c r="DM118" s="1"/>
  <c r="DK118"/>
  <c r="DA118"/>
  <c r="CZ118"/>
  <c r="CQ118"/>
  <c r="GW118" s="1"/>
  <c r="MR118" s="1"/>
  <c r="CK118"/>
  <c r="CD118"/>
  <c r="CE118" s="1"/>
  <c r="BS118"/>
  <c r="BU118" s="1"/>
  <c r="BV118" s="1"/>
  <c r="BR118"/>
  <c r="BH118"/>
  <c r="BJ118" s="1"/>
  <c r="BK118" s="1"/>
  <c r="BG118"/>
  <c r="AW118"/>
  <c r="AY118" s="1"/>
  <c r="AZ118" s="1"/>
  <c r="AV118"/>
  <c r="AL118"/>
  <c r="AN118" s="1"/>
  <c r="AO118" s="1"/>
  <c r="AK118"/>
  <c r="AA118"/>
  <c r="AC118" s="1"/>
  <c r="AD118" s="1"/>
  <c r="Z118"/>
  <c r="S118"/>
  <c r="T118" s="1"/>
  <c r="R118"/>
  <c r="M118"/>
  <c r="N118" s="1"/>
  <c r="L118"/>
  <c r="KB44"/>
  <c r="KC44" s="1"/>
  <c r="KA44"/>
  <c r="JQ44"/>
  <c r="JR44" s="1"/>
  <c r="JP44"/>
  <c r="JF44"/>
  <c r="JG44" s="1"/>
  <c r="JE44"/>
  <c r="IU44"/>
  <c r="IV44" s="1"/>
  <c r="IT44"/>
  <c r="IJ44"/>
  <c r="IK44" s="1"/>
  <c r="II44"/>
  <c r="HQ44"/>
  <c r="HR44" s="1"/>
  <c r="HP44"/>
  <c r="HX44" s="1"/>
  <c r="HF44"/>
  <c r="GS44"/>
  <c r="GN44"/>
  <c r="GG44"/>
  <c r="GI44" s="1"/>
  <c r="GJ44" s="1"/>
  <c r="FV44"/>
  <c r="FW44" s="1"/>
  <c r="FK44"/>
  <c r="FM44" s="1"/>
  <c r="FN44" s="1"/>
  <c r="FJ44"/>
  <c r="EZ44"/>
  <c r="FB44" s="1"/>
  <c r="FC44" s="1"/>
  <c r="EY44"/>
  <c r="EO44"/>
  <c r="EQ44" s="1"/>
  <c r="ER44" s="1"/>
  <c r="EN44"/>
  <c r="ED44"/>
  <c r="EF44" s="1"/>
  <c r="EG44" s="1"/>
  <c r="EC44"/>
  <c r="DL44"/>
  <c r="DM44" s="1"/>
  <c r="DK44"/>
  <c r="DA44"/>
  <c r="DC44" s="1"/>
  <c r="DD44" s="1"/>
  <c r="CZ44"/>
  <c r="CQ44"/>
  <c r="CK44"/>
  <c r="CD44"/>
  <c r="CE44" s="1"/>
  <c r="BS44"/>
  <c r="BU44" s="1"/>
  <c r="BV44" s="1"/>
  <c r="BR44"/>
  <c r="BH44"/>
  <c r="BJ44" s="1"/>
  <c r="BK44" s="1"/>
  <c r="BG44"/>
  <c r="AW44"/>
  <c r="AY44" s="1"/>
  <c r="AZ44" s="1"/>
  <c r="AV44"/>
  <c r="AL44"/>
  <c r="AN44" s="1"/>
  <c r="AO44" s="1"/>
  <c r="AK44"/>
  <c r="AA44"/>
  <c r="Z44"/>
  <c r="S44"/>
  <c r="T44" s="1"/>
  <c r="R44"/>
  <c r="M44"/>
  <c r="N44" s="1"/>
  <c r="L44"/>
  <c r="KB43"/>
  <c r="KC43" s="1"/>
  <c r="KA43"/>
  <c r="JQ43"/>
  <c r="JR43" s="1"/>
  <c r="JP43"/>
  <c r="JF43"/>
  <c r="JG43" s="1"/>
  <c r="JE43"/>
  <c r="IU43"/>
  <c r="IV43" s="1"/>
  <c r="IT43"/>
  <c r="IJ43"/>
  <c r="IK43" s="1"/>
  <c r="II43"/>
  <c r="HQ43"/>
  <c r="HR43" s="1"/>
  <c r="HP43"/>
  <c r="HX43" s="1"/>
  <c r="HF43"/>
  <c r="GS43"/>
  <c r="GN43"/>
  <c r="GG43"/>
  <c r="GH43" s="1"/>
  <c r="FV43"/>
  <c r="FX43" s="1"/>
  <c r="FY43" s="1"/>
  <c r="FK43"/>
  <c r="FL43" s="1"/>
  <c r="FJ43"/>
  <c r="EZ43"/>
  <c r="FA43" s="1"/>
  <c r="EY43"/>
  <c r="EO43"/>
  <c r="EP43" s="1"/>
  <c r="EN43"/>
  <c r="ED43"/>
  <c r="EE43" s="1"/>
  <c r="EC43"/>
  <c r="DL43"/>
  <c r="DN43" s="1"/>
  <c r="DO43" s="1"/>
  <c r="DK43"/>
  <c r="DA43"/>
  <c r="DC43" s="1"/>
  <c r="DD43" s="1"/>
  <c r="CZ43"/>
  <c r="CQ43"/>
  <c r="GW43" s="1"/>
  <c r="MR43" s="1"/>
  <c r="CK43"/>
  <c r="GV43" s="1"/>
  <c r="MQ43" s="1"/>
  <c r="QX43" s="1"/>
  <c r="CD43"/>
  <c r="CF43" s="1"/>
  <c r="CG43" s="1"/>
  <c r="BS43"/>
  <c r="BT43" s="1"/>
  <c r="BR43"/>
  <c r="BH43"/>
  <c r="BI43" s="1"/>
  <c r="BG43"/>
  <c r="AW43"/>
  <c r="AX43" s="1"/>
  <c r="AV43"/>
  <c r="AL43"/>
  <c r="AK43"/>
  <c r="AA43"/>
  <c r="Z43"/>
  <c r="S43"/>
  <c r="T43" s="1"/>
  <c r="R43"/>
  <c r="M43"/>
  <c r="N43" s="1"/>
  <c r="L43"/>
  <c r="KB42"/>
  <c r="KD42" s="1"/>
  <c r="KE42" s="1"/>
  <c r="KA42"/>
  <c r="JQ42"/>
  <c r="JS42" s="1"/>
  <c r="JT42" s="1"/>
  <c r="JP42"/>
  <c r="JF42"/>
  <c r="JH42" s="1"/>
  <c r="JI42" s="1"/>
  <c r="JE42"/>
  <c r="IU42"/>
  <c r="IW42" s="1"/>
  <c r="IX42" s="1"/>
  <c r="IT42"/>
  <c r="IJ42"/>
  <c r="IL42" s="1"/>
  <c r="IM42" s="1"/>
  <c r="II42"/>
  <c r="HQ42"/>
  <c r="HS42" s="1"/>
  <c r="HT42" s="1"/>
  <c r="HP42"/>
  <c r="HX42" s="1"/>
  <c r="HF42"/>
  <c r="GS42"/>
  <c r="GN42"/>
  <c r="GG42"/>
  <c r="GH42" s="1"/>
  <c r="FV42"/>
  <c r="FX42" s="1"/>
  <c r="FY42" s="1"/>
  <c r="FK42"/>
  <c r="FL42" s="1"/>
  <c r="FJ42"/>
  <c r="EZ42"/>
  <c r="FA42" s="1"/>
  <c r="EY42"/>
  <c r="EO42"/>
  <c r="EP42" s="1"/>
  <c r="EN42"/>
  <c r="ED42"/>
  <c r="EE42" s="1"/>
  <c r="EC42"/>
  <c r="DL42"/>
  <c r="DN42" s="1"/>
  <c r="DO42" s="1"/>
  <c r="DK42"/>
  <c r="DA42"/>
  <c r="DC42" s="1"/>
  <c r="DD42" s="1"/>
  <c r="CZ42"/>
  <c r="CQ42"/>
  <c r="CK42"/>
  <c r="GV42" s="1"/>
  <c r="MQ42" s="1"/>
  <c r="QX42" s="1"/>
  <c r="CD42"/>
  <c r="CF42" s="1"/>
  <c r="CG42" s="1"/>
  <c r="BS42"/>
  <c r="BT42" s="1"/>
  <c r="BR42"/>
  <c r="BH42"/>
  <c r="BI42" s="1"/>
  <c r="BG42"/>
  <c r="AW42"/>
  <c r="AX42" s="1"/>
  <c r="AV42"/>
  <c r="AL42"/>
  <c r="AK42"/>
  <c r="AA42"/>
  <c r="Z42"/>
  <c r="S42"/>
  <c r="T42" s="1"/>
  <c r="R42"/>
  <c r="M42"/>
  <c r="N42" s="1"/>
  <c r="L42"/>
  <c r="KB41"/>
  <c r="KD41" s="1"/>
  <c r="KE41" s="1"/>
  <c r="KA41"/>
  <c r="JQ41"/>
  <c r="JS41" s="1"/>
  <c r="JT41" s="1"/>
  <c r="JP41"/>
  <c r="JF41"/>
  <c r="JH41" s="1"/>
  <c r="JI41" s="1"/>
  <c r="JE41"/>
  <c r="IU41"/>
  <c r="IW41" s="1"/>
  <c r="IX41" s="1"/>
  <c r="IT41"/>
  <c r="IJ41"/>
  <c r="IL41" s="1"/>
  <c r="IM41" s="1"/>
  <c r="II41"/>
  <c r="HQ41"/>
  <c r="HS41" s="1"/>
  <c r="HT41" s="1"/>
  <c r="HP41"/>
  <c r="HX41" s="1"/>
  <c r="HF41"/>
  <c r="GS41"/>
  <c r="GN41"/>
  <c r="GG41"/>
  <c r="GH41" s="1"/>
  <c r="FV41"/>
  <c r="FX41" s="1"/>
  <c r="FY41" s="1"/>
  <c r="FK41"/>
  <c r="FL41" s="1"/>
  <c r="FJ41"/>
  <c r="EZ41"/>
  <c r="FA41" s="1"/>
  <c r="EY41"/>
  <c r="EO41"/>
  <c r="EP41" s="1"/>
  <c r="EN41"/>
  <c r="ED41"/>
  <c r="EE41" s="1"/>
  <c r="EC41"/>
  <c r="DL41"/>
  <c r="DN41" s="1"/>
  <c r="DO41" s="1"/>
  <c r="DK41"/>
  <c r="DA41"/>
  <c r="DC41" s="1"/>
  <c r="DD41" s="1"/>
  <c r="CZ41"/>
  <c r="CQ41"/>
  <c r="CK41"/>
  <c r="CD41"/>
  <c r="CF41" s="1"/>
  <c r="CG41" s="1"/>
  <c r="BS41"/>
  <c r="BT41" s="1"/>
  <c r="BR41"/>
  <c r="BH41"/>
  <c r="BI41" s="1"/>
  <c r="BG41"/>
  <c r="AW41"/>
  <c r="AX41" s="1"/>
  <c r="AV41"/>
  <c r="AL41"/>
  <c r="AK41"/>
  <c r="AA41"/>
  <c r="Z41"/>
  <c r="S41"/>
  <c r="T41" s="1"/>
  <c r="R41"/>
  <c r="M41"/>
  <c r="N41" s="1"/>
  <c r="L41"/>
  <c r="KB119"/>
  <c r="KC119" s="1"/>
  <c r="KA119"/>
  <c r="JQ119"/>
  <c r="JR119" s="1"/>
  <c r="JP119"/>
  <c r="JF119"/>
  <c r="JG119" s="1"/>
  <c r="JE119"/>
  <c r="IU119"/>
  <c r="IV119" s="1"/>
  <c r="IT119"/>
  <c r="IJ119"/>
  <c r="IK119" s="1"/>
  <c r="II119"/>
  <c r="HQ119"/>
  <c r="HR119" s="1"/>
  <c r="HP119"/>
  <c r="HX119" s="1"/>
  <c r="HF119"/>
  <c r="GS119"/>
  <c r="GN119"/>
  <c r="GG119"/>
  <c r="GI119" s="1"/>
  <c r="GJ119" s="1"/>
  <c r="FV119"/>
  <c r="FW119" s="1"/>
  <c r="FK119"/>
  <c r="FM119" s="1"/>
  <c r="FN119" s="1"/>
  <c r="FJ119"/>
  <c r="EZ119"/>
  <c r="FB119" s="1"/>
  <c r="FC119" s="1"/>
  <c r="EY119"/>
  <c r="EO119"/>
  <c r="EQ119" s="1"/>
  <c r="ER119" s="1"/>
  <c r="EN119"/>
  <c r="ED119"/>
  <c r="EF119" s="1"/>
  <c r="EG119" s="1"/>
  <c r="EC119"/>
  <c r="DL119"/>
  <c r="DM119" s="1"/>
  <c r="DK119"/>
  <c r="DA119"/>
  <c r="CZ119"/>
  <c r="CQ119"/>
  <c r="CK119"/>
  <c r="CD119"/>
  <c r="CE119" s="1"/>
  <c r="BS119"/>
  <c r="BU119" s="1"/>
  <c r="BV119" s="1"/>
  <c r="BR119"/>
  <c r="BH119"/>
  <c r="BJ119" s="1"/>
  <c r="BK119" s="1"/>
  <c r="BG119"/>
  <c r="AW119"/>
  <c r="AY119" s="1"/>
  <c r="AZ119" s="1"/>
  <c r="AV119"/>
  <c r="AL119"/>
  <c r="AN119" s="1"/>
  <c r="AO119" s="1"/>
  <c r="AK119"/>
  <c r="AA119"/>
  <c r="AC119" s="1"/>
  <c r="AD119" s="1"/>
  <c r="Z119"/>
  <c r="S119"/>
  <c r="T119" s="1"/>
  <c r="R119"/>
  <c r="M119"/>
  <c r="N119" s="1"/>
  <c r="L119"/>
  <c r="KB40"/>
  <c r="KD40" s="1"/>
  <c r="KE40" s="1"/>
  <c r="KA40"/>
  <c r="JQ40"/>
  <c r="JS40" s="1"/>
  <c r="JT40" s="1"/>
  <c r="JP40"/>
  <c r="JF40"/>
  <c r="JH40" s="1"/>
  <c r="JI40" s="1"/>
  <c r="JE40"/>
  <c r="IU40"/>
  <c r="IW40" s="1"/>
  <c r="IX40" s="1"/>
  <c r="IT40"/>
  <c r="IJ40"/>
  <c r="IL40" s="1"/>
  <c r="IM40" s="1"/>
  <c r="II40"/>
  <c r="HQ40"/>
  <c r="HS40" s="1"/>
  <c r="HT40" s="1"/>
  <c r="HP40"/>
  <c r="HX40" s="1"/>
  <c r="HF40"/>
  <c r="GS40"/>
  <c r="GN40"/>
  <c r="GG40"/>
  <c r="GH40" s="1"/>
  <c r="FV40"/>
  <c r="FX40" s="1"/>
  <c r="FY40" s="1"/>
  <c r="FK40"/>
  <c r="FL40" s="1"/>
  <c r="FJ40"/>
  <c r="EZ40"/>
  <c r="FA40" s="1"/>
  <c r="EY40"/>
  <c r="EO40"/>
  <c r="EP40" s="1"/>
  <c r="EN40"/>
  <c r="ED40"/>
  <c r="EE40" s="1"/>
  <c r="EC40"/>
  <c r="DL40"/>
  <c r="DN40" s="1"/>
  <c r="DO40" s="1"/>
  <c r="DK40"/>
  <c r="DA40"/>
  <c r="DC40" s="1"/>
  <c r="DD40" s="1"/>
  <c r="CZ40"/>
  <c r="CQ40"/>
  <c r="CK40"/>
  <c r="GV40" s="1"/>
  <c r="MQ40" s="1"/>
  <c r="QX40" s="1"/>
  <c r="CD40"/>
  <c r="CF40" s="1"/>
  <c r="CG40" s="1"/>
  <c r="BS40"/>
  <c r="BT40" s="1"/>
  <c r="BR40"/>
  <c r="BH40"/>
  <c r="BI40" s="1"/>
  <c r="BG40"/>
  <c r="AW40"/>
  <c r="AX40" s="1"/>
  <c r="AV40"/>
  <c r="AL40"/>
  <c r="AK40"/>
  <c r="AA40"/>
  <c r="Z40"/>
  <c r="S40"/>
  <c r="T40" s="1"/>
  <c r="R40"/>
  <c r="M40"/>
  <c r="N40" s="1"/>
  <c r="L40"/>
  <c r="KB39"/>
  <c r="KC39" s="1"/>
  <c r="KA39"/>
  <c r="JQ39"/>
  <c r="JR39" s="1"/>
  <c r="JP39"/>
  <c r="JF39"/>
  <c r="JG39" s="1"/>
  <c r="JE39"/>
  <c r="IU39"/>
  <c r="IV39" s="1"/>
  <c r="IT39"/>
  <c r="IJ39"/>
  <c r="IK39" s="1"/>
  <c r="II39"/>
  <c r="HQ39"/>
  <c r="HR39" s="1"/>
  <c r="HP39"/>
  <c r="HX39" s="1"/>
  <c r="HF39"/>
  <c r="GS39"/>
  <c r="GN39"/>
  <c r="GG39"/>
  <c r="GI39" s="1"/>
  <c r="GJ39" s="1"/>
  <c r="FV39"/>
  <c r="FW39" s="1"/>
  <c r="FK39"/>
  <c r="FM39" s="1"/>
  <c r="FN39" s="1"/>
  <c r="FJ39"/>
  <c r="EZ39"/>
  <c r="FB39" s="1"/>
  <c r="FC39" s="1"/>
  <c r="EY39"/>
  <c r="EO39"/>
  <c r="EQ39" s="1"/>
  <c r="ER39" s="1"/>
  <c r="EN39"/>
  <c r="ED39"/>
  <c r="EF39" s="1"/>
  <c r="EG39" s="1"/>
  <c r="EC39"/>
  <c r="DL39"/>
  <c r="DM39" s="1"/>
  <c r="DK39"/>
  <c r="DA39"/>
  <c r="DC39" s="1"/>
  <c r="DD39" s="1"/>
  <c r="CZ39"/>
  <c r="CQ39"/>
  <c r="GW39" s="1"/>
  <c r="MR39" s="1"/>
  <c r="CK39"/>
  <c r="CD39"/>
  <c r="CE39" s="1"/>
  <c r="BS39"/>
  <c r="BU39" s="1"/>
  <c r="BV39" s="1"/>
  <c r="BR39"/>
  <c r="BH39"/>
  <c r="BJ39" s="1"/>
  <c r="BK39" s="1"/>
  <c r="BG39"/>
  <c r="AW39"/>
  <c r="AY39" s="1"/>
  <c r="AZ39" s="1"/>
  <c r="AV39"/>
  <c r="AL39"/>
  <c r="AN39" s="1"/>
  <c r="AO39" s="1"/>
  <c r="AK39"/>
  <c r="AA39"/>
  <c r="Z39"/>
  <c r="S39"/>
  <c r="T39" s="1"/>
  <c r="R39"/>
  <c r="M39"/>
  <c r="N39" s="1"/>
  <c r="L39"/>
  <c r="KB38"/>
  <c r="KD38" s="1"/>
  <c r="KE38" s="1"/>
  <c r="KA38"/>
  <c r="JQ38"/>
  <c r="JS38" s="1"/>
  <c r="JT38" s="1"/>
  <c r="JP38"/>
  <c r="JF38"/>
  <c r="JH38" s="1"/>
  <c r="JI38" s="1"/>
  <c r="JE38"/>
  <c r="IU38"/>
  <c r="IW38" s="1"/>
  <c r="IX38" s="1"/>
  <c r="IT38"/>
  <c r="IJ38"/>
  <c r="IL38" s="1"/>
  <c r="IM38" s="1"/>
  <c r="II38"/>
  <c r="HQ38"/>
  <c r="HS38" s="1"/>
  <c r="HT38" s="1"/>
  <c r="HP38"/>
  <c r="HX38" s="1"/>
  <c r="HF38"/>
  <c r="GS38"/>
  <c r="GN38"/>
  <c r="GG38"/>
  <c r="GH38" s="1"/>
  <c r="FV38"/>
  <c r="FX38" s="1"/>
  <c r="FY38" s="1"/>
  <c r="FK38"/>
  <c r="FL38" s="1"/>
  <c r="FJ38"/>
  <c r="EZ38"/>
  <c r="FA38" s="1"/>
  <c r="EY38"/>
  <c r="EO38"/>
  <c r="EP38" s="1"/>
  <c r="EN38"/>
  <c r="ED38"/>
  <c r="EE38" s="1"/>
  <c r="EC38"/>
  <c r="DL38"/>
  <c r="DN38" s="1"/>
  <c r="DO38" s="1"/>
  <c r="DK38"/>
  <c r="DA38"/>
  <c r="DC38" s="1"/>
  <c r="DD38" s="1"/>
  <c r="CZ38"/>
  <c r="CQ38"/>
  <c r="CK38"/>
  <c r="CD38"/>
  <c r="CF38" s="1"/>
  <c r="CG38" s="1"/>
  <c r="BS38"/>
  <c r="BT38" s="1"/>
  <c r="BR38"/>
  <c r="BH38"/>
  <c r="BI38" s="1"/>
  <c r="BG38"/>
  <c r="AW38"/>
  <c r="AX38" s="1"/>
  <c r="AV38"/>
  <c r="AL38"/>
  <c r="AN38" s="1"/>
  <c r="AO38" s="1"/>
  <c r="AK38"/>
  <c r="AA38"/>
  <c r="Z38"/>
  <c r="S38"/>
  <c r="T38" s="1"/>
  <c r="R38"/>
  <c r="M38"/>
  <c r="N38" s="1"/>
  <c r="L38"/>
  <c r="KB37"/>
  <c r="KC37" s="1"/>
  <c r="KA37"/>
  <c r="JQ37"/>
  <c r="JR37" s="1"/>
  <c r="JP37"/>
  <c r="JF37"/>
  <c r="JG37" s="1"/>
  <c r="JE37"/>
  <c r="IU37"/>
  <c r="IV37" s="1"/>
  <c r="IT37"/>
  <c r="IJ37"/>
  <c r="IK37" s="1"/>
  <c r="II37"/>
  <c r="HQ37"/>
  <c r="HR37" s="1"/>
  <c r="HP37"/>
  <c r="HX37" s="1"/>
  <c r="HF37"/>
  <c r="GS37"/>
  <c r="GN37"/>
  <c r="GG37"/>
  <c r="GI37" s="1"/>
  <c r="GJ37" s="1"/>
  <c r="FV37"/>
  <c r="FW37" s="1"/>
  <c r="FK37"/>
  <c r="FM37" s="1"/>
  <c r="FN37" s="1"/>
  <c r="FJ37"/>
  <c r="EZ37"/>
  <c r="FB37" s="1"/>
  <c r="FC37" s="1"/>
  <c r="EY37"/>
  <c r="EO37"/>
  <c r="EQ37" s="1"/>
  <c r="ER37" s="1"/>
  <c r="EN37"/>
  <c r="ED37"/>
  <c r="EF37" s="1"/>
  <c r="EG37" s="1"/>
  <c r="EC37"/>
  <c r="DL37"/>
  <c r="DM37" s="1"/>
  <c r="DK37"/>
  <c r="DA37"/>
  <c r="DC37" s="1"/>
  <c r="DD37" s="1"/>
  <c r="CZ37"/>
  <c r="CQ37"/>
  <c r="CK37"/>
  <c r="CD37"/>
  <c r="CE37" s="1"/>
  <c r="BS37"/>
  <c r="BU37" s="1"/>
  <c r="BV37" s="1"/>
  <c r="BR37"/>
  <c r="BH37"/>
  <c r="BJ37" s="1"/>
  <c r="BK37" s="1"/>
  <c r="BG37"/>
  <c r="AW37"/>
  <c r="AY37" s="1"/>
  <c r="AZ37" s="1"/>
  <c r="AV37"/>
  <c r="AL37"/>
  <c r="AN37" s="1"/>
  <c r="AO37" s="1"/>
  <c r="AK37"/>
  <c r="AA37"/>
  <c r="Z37"/>
  <c r="S37"/>
  <c r="T37" s="1"/>
  <c r="R37"/>
  <c r="M37"/>
  <c r="N37" s="1"/>
  <c r="L37"/>
  <c r="KB36"/>
  <c r="KD36" s="1"/>
  <c r="KE36" s="1"/>
  <c r="KA36"/>
  <c r="JQ36"/>
  <c r="JS36" s="1"/>
  <c r="JT36" s="1"/>
  <c r="JP36"/>
  <c r="JF36"/>
  <c r="JH36" s="1"/>
  <c r="JI36" s="1"/>
  <c r="JE36"/>
  <c r="IU36"/>
  <c r="IW36" s="1"/>
  <c r="IX36" s="1"/>
  <c r="IT36"/>
  <c r="IJ36"/>
  <c r="IL36" s="1"/>
  <c r="IM36" s="1"/>
  <c r="II36"/>
  <c r="HQ36"/>
  <c r="HS36" s="1"/>
  <c r="HT36" s="1"/>
  <c r="HP36"/>
  <c r="HX36" s="1"/>
  <c r="HF36"/>
  <c r="GS36"/>
  <c r="GN36"/>
  <c r="GG36"/>
  <c r="GI36" s="1"/>
  <c r="GJ36" s="1"/>
  <c r="FV36"/>
  <c r="FX36" s="1"/>
  <c r="FY36" s="1"/>
  <c r="FK36"/>
  <c r="FM36" s="1"/>
  <c r="FN36" s="1"/>
  <c r="FJ36"/>
  <c r="EZ36"/>
  <c r="FB36" s="1"/>
  <c r="FC36" s="1"/>
  <c r="EY36"/>
  <c r="EO36"/>
  <c r="EQ36" s="1"/>
  <c r="ER36" s="1"/>
  <c r="EN36"/>
  <c r="ED36"/>
  <c r="EF36" s="1"/>
  <c r="EG36" s="1"/>
  <c r="EC36"/>
  <c r="DL36"/>
  <c r="DN36" s="1"/>
  <c r="DO36" s="1"/>
  <c r="DK36"/>
  <c r="DA36"/>
  <c r="DC36" s="1"/>
  <c r="DD36" s="1"/>
  <c r="CZ36"/>
  <c r="CQ36"/>
  <c r="CK36"/>
  <c r="CD36"/>
  <c r="BS36"/>
  <c r="BU36" s="1"/>
  <c r="BV36" s="1"/>
  <c r="BR36"/>
  <c r="BH36"/>
  <c r="BJ36" s="1"/>
  <c r="BK36" s="1"/>
  <c r="BG36"/>
  <c r="AW36"/>
  <c r="AY36" s="1"/>
  <c r="AZ36" s="1"/>
  <c r="AV36"/>
  <c r="AL36"/>
  <c r="AN36" s="1"/>
  <c r="AO36" s="1"/>
  <c r="AK36"/>
  <c r="AA36"/>
  <c r="Z36"/>
  <c r="S36"/>
  <c r="T36" s="1"/>
  <c r="R36"/>
  <c r="M36"/>
  <c r="N36" s="1"/>
  <c r="L36"/>
  <c r="KB35"/>
  <c r="KD35" s="1"/>
  <c r="KE35" s="1"/>
  <c r="KA35"/>
  <c r="JQ35"/>
  <c r="JS35" s="1"/>
  <c r="JT35" s="1"/>
  <c r="JP35"/>
  <c r="JF35"/>
  <c r="JH35" s="1"/>
  <c r="JI35" s="1"/>
  <c r="JE35"/>
  <c r="IU35"/>
  <c r="IW35" s="1"/>
  <c r="IX35" s="1"/>
  <c r="IT35"/>
  <c r="IJ35"/>
  <c r="IL35" s="1"/>
  <c r="IM35" s="1"/>
  <c r="II35"/>
  <c r="HQ35"/>
  <c r="HS35" s="1"/>
  <c r="HT35" s="1"/>
  <c r="HP35"/>
  <c r="HX35" s="1"/>
  <c r="HF35"/>
  <c r="GS35"/>
  <c r="GN35"/>
  <c r="GG35"/>
  <c r="GI35" s="1"/>
  <c r="GJ35" s="1"/>
  <c r="FV35"/>
  <c r="FX35" s="1"/>
  <c r="FY35" s="1"/>
  <c r="FK35"/>
  <c r="FM35" s="1"/>
  <c r="FN35" s="1"/>
  <c r="FJ35"/>
  <c r="EZ35"/>
  <c r="FB35" s="1"/>
  <c r="FC35" s="1"/>
  <c r="EY35"/>
  <c r="EO35"/>
  <c r="EQ35" s="1"/>
  <c r="ER35" s="1"/>
  <c r="EN35"/>
  <c r="ED35"/>
  <c r="EF35" s="1"/>
  <c r="EG35" s="1"/>
  <c r="EC35"/>
  <c r="DL35"/>
  <c r="DN35" s="1"/>
  <c r="DO35" s="1"/>
  <c r="DK35"/>
  <c r="DA35"/>
  <c r="DC35" s="1"/>
  <c r="DD35" s="1"/>
  <c r="CZ35"/>
  <c r="CQ35"/>
  <c r="GW35" s="1"/>
  <c r="MR35" s="1"/>
  <c r="CK35"/>
  <c r="GV35" s="1"/>
  <c r="MQ35" s="1"/>
  <c r="QX35" s="1"/>
  <c r="CD35"/>
  <c r="CF35" s="1"/>
  <c r="CG35" s="1"/>
  <c r="BS35"/>
  <c r="BU35" s="1"/>
  <c r="BV35" s="1"/>
  <c r="BR35"/>
  <c r="BH35"/>
  <c r="BJ35" s="1"/>
  <c r="BK35" s="1"/>
  <c r="BG35"/>
  <c r="AW35"/>
  <c r="AY35" s="1"/>
  <c r="AZ35" s="1"/>
  <c r="AV35"/>
  <c r="AL35"/>
  <c r="AN35" s="1"/>
  <c r="AO35" s="1"/>
  <c r="AK35"/>
  <c r="AA35"/>
  <c r="Z35"/>
  <c r="S35"/>
  <c r="T35" s="1"/>
  <c r="R35"/>
  <c r="M35"/>
  <c r="N35" s="1"/>
  <c r="L35"/>
  <c r="KB111"/>
  <c r="KD111" s="1"/>
  <c r="KE111" s="1"/>
  <c r="KF111" s="1"/>
  <c r="KA111"/>
  <c r="JQ111"/>
  <c r="JS111" s="1"/>
  <c r="JT111" s="1"/>
  <c r="JU111" s="1"/>
  <c r="JP111"/>
  <c r="JF111"/>
  <c r="JH111" s="1"/>
  <c r="JI111" s="1"/>
  <c r="JJ111" s="1"/>
  <c r="JE111"/>
  <c r="IU111"/>
  <c r="IW111" s="1"/>
  <c r="IX111" s="1"/>
  <c r="IY111" s="1"/>
  <c r="IT111"/>
  <c r="IJ111"/>
  <c r="IL111" s="1"/>
  <c r="IM111" s="1"/>
  <c r="IN111" s="1"/>
  <c r="II111"/>
  <c r="HQ111"/>
  <c r="HS111" s="1"/>
  <c r="HT111" s="1"/>
  <c r="HU111" s="1"/>
  <c r="HP111"/>
  <c r="HX111" s="1"/>
  <c r="HF111"/>
  <c r="GS111"/>
  <c r="GN111"/>
  <c r="GG111"/>
  <c r="GI111" s="1"/>
  <c r="GJ111" s="1"/>
  <c r="GK111" s="1"/>
  <c r="FV111"/>
  <c r="FX111" s="1"/>
  <c r="FY111" s="1"/>
  <c r="FZ111" s="1"/>
  <c r="FK111"/>
  <c r="FM111" s="1"/>
  <c r="FN111" s="1"/>
  <c r="FO111" s="1"/>
  <c r="FJ111"/>
  <c r="EZ111"/>
  <c r="FB111" s="1"/>
  <c r="FC111" s="1"/>
  <c r="FD111" s="1"/>
  <c r="EY111"/>
  <c r="EO111"/>
  <c r="EQ111" s="1"/>
  <c r="ER111" s="1"/>
  <c r="ES111" s="1"/>
  <c r="EN111"/>
  <c r="ED111"/>
  <c r="EF111" s="1"/>
  <c r="EG111" s="1"/>
  <c r="EH111" s="1"/>
  <c r="EC111"/>
  <c r="DL111"/>
  <c r="DN111" s="1"/>
  <c r="DO111" s="1"/>
  <c r="DP111" s="1"/>
  <c r="DK111"/>
  <c r="DA111"/>
  <c r="DC111" s="1"/>
  <c r="DD111" s="1"/>
  <c r="DE111" s="1"/>
  <c r="CZ111"/>
  <c r="CQ111"/>
  <c r="CK111"/>
  <c r="CD111"/>
  <c r="BS111"/>
  <c r="BU111" s="1"/>
  <c r="BV111" s="1"/>
  <c r="BW111" s="1"/>
  <c r="BR111"/>
  <c r="BH111"/>
  <c r="BJ111" s="1"/>
  <c r="BK111" s="1"/>
  <c r="BL111" s="1"/>
  <c r="BG111"/>
  <c r="AW111"/>
  <c r="AY111" s="1"/>
  <c r="AZ111" s="1"/>
  <c r="BA111" s="1"/>
  <c r="AV111"/>
  <c r="AL111"/>
  <c r="AN111" s="1"/>
  <c r="AO111" s="1"/>
  <c r="AK111"/>
  <c r="AA111"/>
  <c r="AC111" s="1"/>
  <c r="AD111" s="1"/>
  <c r="AE111" s="1"/>
  <c r="Z111"/>
  <c r="S111"/>
  <c r="T111" s="1"/>
  <c r="U111" s="1"/>
  <c r="R111"/>
  <c r="M111"/>
  <c r="N111" s="1"/>
  <c r="O111" s="1"/>
  <c r="L111"/>
  <c r="KB34"/>
  <c r="KD34" s="1"/>
  <c r="KE34" s="1"/>
  <c r="KA34"/>
  <c r="JQ34"/>
  <c r="JS34" s="1"/>
  <c r="JT34" s="1"/>
  <c r="JP34"/>
  <c r="JF34"/>
  <c r="JH34" s="1"/>
  <c r="JI34" s="1"/>
  <c r="JE34"/>
  <c r="IU34"/>
  <c r="IW34" s="1"/>
  <c r="IX34" s="1"/>
  <c r="IT34"/>
  <c r="IJ34"/>
  <c r="IL34" s="1"/>
  <c r="IM34" s="1"/>
  <c r="II34"/>
  <c r="HQ34"/>
  <c r="HS34" s="1"/>
  <c r="HT34" s="1"/>
  <c r="HP34"/>
  <c r="HX34" s="1"/>
  <c r="HF34"/>
  <c r="GS34"/>
  <c r="GN34"/>
  <c r="GG34"/>
  <c r="GH34" s="1"/>
  <c r="FV34"/>
  <c r="FX34" s="1"/>
  <c r="FY34" s="1"/>
  <c r="FK34"/>
  <c r="FL34" s="1"/>
  <c r="FJ34"/>
  <c r="EZ34"/>
  <c r="FA34" s="1"/>
  <c r="EY34"/>
  <c r="EO34"/>
  <c r="EP34" s="1"/>
  <c r="EN34"/>
  <c r="ED34"/>
  <c r="EE34" s="1"/>
  <c r="EC34"/>
  <c r="DL34"/>
  <c r="DN34" s="1"/>
  <c r="DO34" s="1"/>
  <c r="DK34"/>
  <c r="DA34"/>
  <c r="DC34" s="1"/>
  <c r="DD34" s="1"/>
  <c r="CZ34"/>
  <c r="CQ34"/>
  <c r="CK34"/>
  <c r="CD34"/>
  <c r="CF34" s="1"/>
  <c r="CG34" s="1"/>
  <c r="BS34"/>
  <c r="BT34" s="1"/>
  <c r="BR34"/>
  <c r="BH34"/>
  <c r="BI34" s="1"/>
  <c r="BG34"/>
  <c r="AW34"/>
  <c r="AX34" s="1"/>
  <c r="AV34"/>
  <c r="AL34"/>
  <c r="AN34" s="1"/>
  <c r="AO34" s="1"/>
  <c r="AK34"/>
  <c r="AA34"/>
  <c r="Z34"/>
  <c r="S34"/>
  <c r="T34" s="1"/>
  <c r="R34"/>
  <c r="M34"/>
  <c r="N34" s="1"/>
  <c r="L34"/>
  <c r="KB33"/>
  <c r="KD33" s="1"/>
  <c r="KE33" s="1"/>
  <c r="KA33"/>
  <c r="JQ33"/>
  <c r="JS33" s="1"/>
  <c r="JT33" s="1"/>
  <c r="JP33"/>
  <c r="JF33"/>
  <c r="JH33" s="1"/>
  <c r="JI33" s="1"/>
  <c r="JE33"/>
  <c r="IU33"/>
  <c r="IW33" s="1"/>
  <c r="IX33" s="1"/>
  <c r="IT33"/>
  <c r="IJ33"/>
  <c r="IL33" s="1"/>
  <c r="IM33" s="1"/>
  <c r="II33"/>
  <c r="HQ33"/>
  <c r="HS33" s="1"/>
  <c r="HT33" s="1"/>
  <c r="HP33"/>
  <c r="HX33" s="1"/>
  <c r="HF33"/>
  <c r="GS33"/>
  <c r="GN33"/>
  <c r="GG33"/>
  <c r="GH33" s="1"/>
  <c r="FV33"/>
  <c r="FX33" s="1"/>
  <c r="FY33" s="1"/>
  <c r="FK33"/>
  <c r="FL33" s="1"/>
  <c r="FJ33"/>
  <c r="EZ33"/>
  <c r="FA33" s="1"/>
  <c r="EY33"/>
  <c r="EO33"/>
  <c r="EP33" s="1"/>
  <c r="EN33"/>
  <c r="ED33"/>
  <c r="EE33" s="1"/>
  <c r="EC33"/>
  <c r="DL33"/>
  <c r="DN33" s="1"/>
  <c r="DO33" s="1"/>
  <c r="DK33"/>
  <c r="DA33"/>
  <c r="DC33" s="1"/>
  <c r="DD33" s="1"/>
  <c r="CZ33"/>
  <c r="CQ33"/>
  <c r="CK33"/>
  <c r="GV33" s="1"/>
  <c r="MQ33" s="1"/>
  <c r="QX33" s="1"/>
  <c r="CD33"/>
  <c r="CF33" s="1"/>
  <c r="CG33" s="1"/>
  <c r="BS33"/>
  <c r="BT33" s="1"/>
  <c r="BR33"/>
  <c r="BH33"/>
  <c r="BI33" s="1"/>
  <c r="BG33"/>
  <c r="AW33"/>
  <c r="AX33" s="1"/>
  <c r="AV33"/>
  <c r="AL33"/>
  <c r="AK33"/>
  <c r="AA33"/>
  <c r="Z33"/>
  <c r="S33"/>
  <c r="T33" s="1"/>
  <c r="R33"/>
  <c r="M33"/>
  <c r="N33" s="1"/>
  <c r="L33"/>
  <c r="KB32"/>
  <c r="KD32" s="1"/>
  <c r="KE32" s="1"/>
  <c r="KA32"/>
  <c r="JQ32"/>
  <c r="JS32" s="1"/>
  <c r="JT32" s="1"/>
  <c r="JP32"/>
  <c r="JF32"/>
  <c r="JH32" s="1"/>
  <c r="JI32" s="1"/>
  <c r="JE32"/>
  <c r="IU32"/>
  <c r="IW32" s="1"/>
  <c r="IX32" s="1"/>
  <c r="IT32"/>
  <c r="IJ32"/>
  <c r="IL32" s="1"/>
  <c r="IM32" s="1"/>
  <c r="II32"/>
  <c r="HQ32"/>
  <c r="HS32" s="1"/>
  <c r="HT32" s="1"/>
  <c r="HP32"/>
  <c r="HX32" s="1"/>
  <c r="HF32"/>
  <c r="GS32"/>
  <c r="GN32"/>
  <c r="GG32"/>
  <c r="GH32" s="1"/>
  <c r="FV32"/>
  <c r="FX32" s="1"/>
  <c r="FY32" s="1"/>
  <c r="FK32"/>
  <c r="FL32" s="1"/>
  <c r="FJ32"/>
  <c r="EZ32"/>
  <c r="FA32" s="1"/>
  <c r="EY32"/>
  <c r="EO32"/>
  <c r="EP32" s="1"/>
  <c r="EN32"/>
  <c r="ED32"/>
  <c r="EE32" s="1"/>
  <c r="EC32"/>
  <c r="DL32"/>
  <c r="DN32" s="1"/>
  <c r="DO32" s="1"/>
  <c r="DK32"/>
  <c r="DA32"/>
  <c r="DC32" s="1"/>
  <c r="DD32" s="1"/>
  <c r="CZ32"/>
  <c r="CQ32"/>
  <c r="CK32"/>
  <c r="CD32"/>
  <c r="CF32" s="1"/>
  <c r="CG32" s="1"/>
  <c r="BS32"/>
  <c r="BT32" s="1"/>
  <c r="BR32"/>
  <c r="BH32"/>
  <c r="BI32" s="1"/>
  <c r="BG32"/>
  <c r="AW32"/>
  <c r="AX32" s="1"/>
  <c r="AV32"/>
  <c r="AL32"/>
  <c r="AK32"/>
  <c r="AA32"/>
  <c r="Z32"/>
  <c r="S32"/>
  <c r="T32" s="1"/>
  <c r="R32"/>
  <c r="M32"/>
  <c r="N32" s="1"/>
  <c r="L32"/>
  <c r="KB31"/>
  <c r="KC31" s="1"/>
  <c r="KA31"/>
  <c r="JQ31"/>
  <c r="JR31" s="1"/>
  <c r="JP31"/>
  <c r="JF31"/>
  <c r="JG31" s="1"/>
  <c r="JE31"/>
  <c r="IU31"/>
  <c r="IV31" s="1"/>
  <c r="IT31"/>
  <c r="IJ31"/>
  <c r="IK31" s="1"/>
  <c r="II31"/>
  <c r="HQ31"/>
  <c r="HR31" s="1"/>
  <c r="HP31"/>
  <c r="HX31" s="1"/>
  <c r="HF31"/>
  <c r="GS31"/>
  <c r="GN31"/>
  <c r="GG31"/>
  <c r="GI31" s="1"/>
  <c r="GJ31" s="1"/>
  <c r="FV31"/>
  <c r="FW31" s="1"/>
  <c r="FK31"/>
  <c r="FM31" s="1"/>
  <c r="FN31" s="1"/>
  <c r="FJ31"/>
  <c r="EZ31"/>
  <c r="FB31" s="1"/>
  <c r="FC31" s="1"/>
  <c r="EY31"/>
  <c r="EO31"/>
  <c r="EQ31" s="1"/>
  <c r="ER31" s="1"/>
  <c r="EN31"/>
  <c r="ED31"/>
  <c r="EF31" s="1"/>
  <c r="EG31" s="1"/>
  <c r="EC31"/>
  <c r="DL31"/>
  <c r="DM31" s="1"/>
  <c r="DK31"/>
  <c r="DA31"/>
  <c r="CZ31"/>
  <c r="CQ31"/>
  <c r="CK31"/>
  <c r="CD31"/>
  <c r="CE31" s="1"/>
  <c r="BS31"/>
  <c r="BU31" s="1"/>
  <c r="BV31" s="1"/>
  <c r="BR31"/>
  <c r="BH31"/>
  <c r="BJ31" s="1"/>
  <c r="BK31" s="1"/>
  <c r="BG31"/>
  <c r="AW31"/>
  <c r="AY31" s="1"/>
  <c r="AZ31" s="1"/>
  <c r="AV31"/>
  <c r="AL31"/>
  <c r="AN31" s="1"/>
  <c r="AO31" s="1"/>
  <c r="AK31"/>
  <c r="AA31"/>
  <c r="Z31"/>
  <c r="S31"/>
  <c r="T31" s="1"/>
  <c r="R31"/>
  <c r="M31"/>
  <c r="N31" s="1"/>
  <c r="L31"/>
  <c r="KB30"/>
  <c r="KD30" s="1"/>
  <c r="KE30" s="1"/>
  <c r="KA30"/>
  <c r="JQ30"/>
  <c r="JS30" s="1"/>
  <c r="JT30" s="1"/>
  <c r="JP30"/>
  <c r="JF30"/>
  <c r="JH30" s="1"/>
  <c r="JI30" s="1"/>
  <c r="JE30"/>
  <c r="IU30"/>
  <c r="IW30" s="1"/>
  <c r="IX30" s="1"/>
  <c r="IT30"/>
  <c r="IJ30"/>
  <c r="IL30" s="1"/>
  <c r="IM30" s="1"/>
  <c r="II30"/>
  <c r="HQ30"/>
  <c r="HS30" s="1"/>
  <c r="HT30" s="1"/>
  <c r="HP30"/>
  <c r="HX30" s="1"/>
  <c r="HF30"/>
  <c r="HG30" s="1"/>
  <c r="GS30"/>
  <c r="GN30"/>
  <c r="GG30"/>
  <c r="GH30" s="1"/>
  <c r="FV30"/>
  <c r="FX30" s="1"/>
  <c r="FY30" s="1"/>
  <c r="FK30"/>
  <c r="FL30" s="1"/>
  <c r="FJ30"/>
  <c r="EZ30"/>
  <c r="FA30" s="1"/>
  <c r="EY30"/>
  <c r="EO30"/>
  <c r="EP30" s="1"/>
  <c r="EN30"/>
  <c r="ED30"/>
  <c r="EE30" s="1"/>
  <c r="EC30"/>
  <c r="DL30"/>
  <c r="DN30" s="1"/>
  <c r="DO30" s="1"/>
  <c r="DK30"/>
  <c r="DA30"/>
  <c r="DC30" s="1"/>
  <c r="DD30" s="1"/>
  <c r="CZ30"/>
  <c r="CQ30"/>
  <c r="CK30"/>
  <c r="CD30"/>
  <c r="CF30" s="1"/>
  <c r="CG30" s="1"/>
  <c r="BS30"/>
  <c r="BT30" s="1"/>
  <c r="BR30"/>
  <c r="BH30"/>
  <c r="BI30" s="1"/>
  <c r="BG30"/>
  <c r="AW30"/>
  <c r="AX30" s="1"/>
  <c r="AV30"/>
  <c r="AL30"/>
  <c r="AN30" s="1"/>
  <c r="AO30" s="1"/>
  <c r="AK30"/>
  <c r="AA30"/>
  <c r="Z30"/>
  <c r="S30"/>
  <c r="T30" s="1"/>
  <c r="R30"/>
  <c r="M30"/>
  <c r="N30" s="1"/>
  <c r="L30"/>
  <c r="KB29"/>
  <c r="KC29" s="1"/>
  <c r="KA29"/>
  <c r="JQ29"/>
  <c r="JR29" s="1"/>
  <c r="JP29"/>
  <c r="JF29"/>
  <c r="JG29" s="1"/>
  <c r="JE29"/>
  <c r="IU29"/>
  <c r="IV29" s="1"/>
  <c r="IT29"/>
  <c r="IJ29"/>
  <c r="IK29" s="1"/>
  <c r="II29"/>
  <c r="HQ29"/>
  <c r="HR29" s="1"/>
  <c r="HP29"/>
  <c r="HX29" s="1"/>
  <c r="HF29"/>
  <c r="GS29"/>
  <c r="GN29"/>
  <c r="GG29"/>
  <c r="GI29" s="1"/>
  <c r="GJ29" s="1"/>
  <c r="FV29"/>
  <c r="FW29" s="1"/>
  <c r="FK29"/>
  <c r="FM29" s="1"/>
  <c r="FN29" s="1"/>
  <c r="FJ29"/>
  <c r="EZ29"/>
  <c r="FB29" s="1"/>
  <c r="FC29" s="1"/>
  <c r="EY29"/>
  <c r="EO29"/>
  <c r="EQ29" s="1"/>
  <c r="ER29" s="1"/>
  <c r="EN29"/>
  <c r="ED29"/>
  <c r="EF29" s="1"/>
  <c r="EG29" s="1"/>
  <c r="EC29"/>
  <c r="DL29"/>
  <c r="DM29" s="1"/>
  <c r="DK29"/>
  <c r="DA29"/>
  <c r="DC29" s="1"/>
  <c r="DD29" s="1"/>
  <c r="CZ29"/>
  <c r="CQ29"/>
  <c r="GW29" s="1"/>
  <c r="MR29" s="1"/>
  <c r="CK29"/>
  <c r="CD29"/>
  <c r="CE29" s="1"/>
  <c r="BS29"/>
  <c r="BU29" s="1"/>
  <c r="BV29" s="1"/>
  <c r="BR29"/>
  <c r="BH29"/>
  <c r="BJ29" s="1"/>
  <c r="BK29" s="1"/>
  <c r="BG29"/>
  <c r="AW29"/>
  <c r="AY29" s="1"/>
  <c r="AZ29" s="1"/>
  <c r="AV29"/>
  <c r="AL29"/>
  <c r="AN29" s="1"/>
  <c r="AO29" s="1"/>
  <c r="AK29"/>
  <c r="AA29"/>
  <c r="Z29"/>
  <c r="S29"/>
  <c r="T29" s="1"/>
  <c r="R29"/>
  <c r="M29"/>
  <c r="N29" s="1"/>
  <c r="L29"/>
  <c r="KB28"/>
  <c r="KD28" s="1"/>
  <c r="KE28" s="1"/>
  <c r="KA28"/>
  <c r="JQ28"/>
  <c r="JS28" s="1"/>
  <c r="JT28" s="1"/>
  <c r="JP28"/>
  <c r="JF28"/>
  <c r="JH28" s="1"/>
  <c r="JI28" s="1"/>
  <c r="JE28"/>
  <c r="IU28"/>
  <c r="IW28" s="1"/>
  <c r="IX28" s="1"/>
  <c r="IT28"/>
  <c r="IJ28"/>
  <c r="IL28" s="1"/>
  <c r="IM28" s="1"/>
  <c r="II28"/>
  <c r="HQ28"/>
  <c r="HS28" s="1"/>
  <c r="HT28" s="1"/>
  <c r="HP28"/>
  <c r="HX28" s="1"/>
  <c r="HF28"/>
  <c r="HG28" s="1"/>
  <c r="GS28"/>
  <c r="GN28"/>
  <c r="GG28"/>
  <c r="GH28" s="1"/>
  <c r="FV28"/>
  <c r="FX28" s="1"/>
  <c r="FY28" s="1"/>
  <c r="FK28"/>
  <c r="FL28" s="1"/>
  <c r="FJ28"/>
  <c r="EZ28"/>
  <c r="FA28" s="1"/>
  <c r="EY28"/>
  <c r="EO28"/>
  <c r="EP28" s="1"/>
  <c r="EN28"/>
  <c r="ED28"/>
  <c r="EE28" s="1"/>
  <c r="EC28"/>
  <c r="DL28"/>
  <c r="DN28" s="1"/>
  <c r="DO28" s="1"/>
  <c r="DK28"/>
  <c r="DA28"/>
  <c r="DC28" s="1"/>
  <c r="DD28" s="1"/>
  <c r="CZ28"/>
  <c r="CQ28"/>
  <c r="CK28"/>
  <c r="GV28" s="1"/>
  <c r="MQ28" s="1"/>
  <c r="QX28" s="1"/>
  <c r="CD28"/>
  <c r="CF28" s="1"/>
  <c r="CG28" s="1"/>
  <c r="BS28"/>
  <c r="BT28" s="1"/>
  <c r="BR28"/>
  <c r="BH28"/>
  <c r="BI28" s="1"/>
  <c r="BG28"/>
  <c r="AW28"/>
  <c r="AX28" s="1"/>
  <c r="AV28"/>
  <c r="AL28"/>
  <c r="AN28" s="1"/>
  <c r="AO28" s="1"/>
  <c r="AK28"/>
  <c r="AA28"/>
  <c r="Z28"/>
  <c r="S28"/>
  <c r="T28" s="1"/>
  <c r="R28"/>
  <c r="M28"/>
  <c r="N28" s="1"/>
  <c r="L28"/>
  <c r="KB110"/>
  <c r="KC110" s="1"/>
  <c r="KA110"/>
  <c r="JQ110"/>
  <c r="JR110" s="1"/>
  <c r="JP110"/>
  <c r="JF110"/>
  <c r="JH110" s="1"/>
  <c r="JI110" s="1"/>
  <c r="JJ110" s="1"/>
  <c r="JE110"/>
  <c r="IU110"/>
  <c r="IW110" s="1"/>
  <c r="IX110" s="1"/>
  <c r="IY110" s="1"/>
  <c r="IT110"/>
  <c r="IJ110"/>
  <c r="IL110" s="1"/>
  <c r="IM110" s="1"/>
  <c r="IN110" s="1"/>
  <c r="II110"/>
  <c r="HQ110"/>
  <c r="HS110" s="1"/>
  <c r="HT110" s="1"/>
  <c r="HU110" s="1"/>
  <c r="HP110"/>
  <c r="HX110" s="1"/>
  <c r="HF110"/>
  <c r="GS110"/>
  <c r="GN110"/>
  <c r="GG110"/>
  <c r="GI110" s="1"/>
  <c r="GJ110" s="1"/>
  <c r="GK110" s="1"/>
  <c r="FV110"/>
  <c r="FX110" s="1"/>
  <c r="FY110" s="1"/>
  <c r="FZ110" s="1"/>
  <c r="FK110"/>
  <c r="FM110" s="1"/>
  <c r="FN110" s="1"/>
  <c r="FO110" s="1"/>
  <c r="FJ110"/>
  <c r="EZ110"/>
  <c r="FB110" s="1"/>
  <c r="FC110" s="1"/>
  <c r="FD110" s="1"/>
  <c r="EY110"/>
  <c r="EO110"/>
  <c r="EQ110" s="1"/>
  <c r="ER110" s="1"/>
  <c r="ES110" s="1"/>
  <c r="EN110"/>
  <c r="ED110"/>
  <c r="EF110" s="1"/>
  <c r="EG110" s="1"/>
  <c r="EH110" s="1"/>
  <c r="EC110"/>
  <c r="DL110"/>
  <c r="DN110" s="1"/>
  <c r="DO110" s="1"/>
  <c r="DP110" s="1"/>
  <c r="DK110"/>
  <c r="DA110"/>
  <c r="DC110" s="1"/>
  <c r="DD110" s="1"/>
  <c r="DE110" s="1"/>
  <c r="CZ110"/>
  <c r="CQ110"/>
  <c r="CK110"/>
  <c r="CD110"/>
  <c r="BS110"/>
  <c r="BU110" s="1"/>
  <c r="BV110" s="1"/>
  <c r="BW110" s="1"/>
  <c r="BR110"/>
  <c r="BH110"/>
  <c r="BJ110" s="1"/>
  <c r="BK110" s="1"/>
  <c r="BL110" s="1"/>
  <c r="BG110"/>
  <c r="AW110"/>
  <c r="AY110" s="1"/>
  <c r="AZ110" s="1"/>
  <c r="BA110" s="1"/>
  <c r="AV110"/>
  <c r="AL110"/>
  <c r="AN110" s="1"/>
  <c r="AO110" s="1"/>
  <c r="AK110"/>
  <c r="AA110"/>
  <c r="AC110" s="1"/>
  <c r="AD110" s="1"/>
  <c r="AE110" s="1"/>
  <c r="Z110"/>
  <c r="S110"/>
  <c r="T110" s="1"/>
  <c r="U110" s="1"/>
  <c r="R110"/>
  <c r="M110"/>
  <c r="N110" s="1"/>
  <c r="O110" s="1"/>
  <c r="L110"/>
  <c r="KB27"/>
  <c r="KD27" s="1"/>
  <c r="KE27" s="1"/>
  <c r="KA27"/>
  <c r="JQ27"/>
  <c r="JS27" s="1"/>
  <c r="JT27" s="1"/>
  <c r="JP27"/>
  <c r="JF27"/>
  <c r="JH27" s="1"/>
  <c r="JI27" s="1"/>
  <c r="JE27"/>
  <c r="IU27"/>
  <c r="IW27" s="1"/>
  <c r="IX27" s="1"/>
  <c r="IT27"/>
  <c r="IJ27"/>
  <c r="IL27" s="1"/>
  <c r="IM27" s="1"/>
  <c r="II27"/>
  <c r="HQ27"/>
  <c r="HS27" s="1"/>
  <c r="HT27" s="1"/>
  <c r="HP27"/>
  <c r="HX27" s="1"/>
  <c r="HF27"/>
  <c r="GS27"/>
  <c r="GN27"/>
  <c r="GG27"/>
  <c r="GI27" s="1"/>
  <c r="GJ27" s="1"/>
  <c r="FV27"/>
  <c r="FX27" s="1"/>
  <c r="FY27" s="1"/>
  <c r="FK27"/>
  <c r="FM27" s="1"/>
  <c r="FN27" s="1"/>
  <c r="FJ27"/>
  <c r="EZ27"/>
  <c r="FB27" s="1"/>
  <c r="FC27" s="1"/>
  <c r="EY27"/>
  <c r="EO27"/>
  <c r="EQ27" s="1"/>
  <c r="ER27" s="1"/>
  <c r="EN27"/>
  <c r="ED27"/>
  <c r="EF27" s="1"/>
  <c r="EG27" s="1"/>
  <c r="EC27"/>
  <c r="DL27"/>
  <c r="DN27" s="1"/>
  <c r="DO27" s="1"/>
  <c r="DK27"/>
  <c r="DA27"/>
  <c r="DC27" s="1"/>
  <c r="DD27" s="1"/>
  <c r="CZ27"/>
  <c r="CQ27"/>
  <c r="GW27" s="1"/>
  <c r="MR27" s="1"/>
  <c r="CK27"/>
  <c r="GV27" s="1"/>
  <c r="MQ27" s="1"/>
  <c r="QX27" s="1"/>
  <c r="CD27"/>
  <c r="CF27" s="1"/>
  <c r="CG27" s="1"/>
  <c r="BS27"/>
  <c r="BU27" s="1"/>
  <c r="BV27" s="1"/>
  <c r="BR27"/>
  <c r="BH27"/>
  <c r="BJ27" s="1"/>
  <c r="BK27" s="1"/>
  <c r="BG27"/>
  <c r="AW27"/>
  <c r="AY27" s="1"/>
  <c r="AZ27" s="1"/>
  <c r="AV27"/>
  <c r="AL27"/>
  <c r="AN27" s="1"/>
  <c r="AO27" s="1"/>
  <c r="AK27"/>
  <c r="AA27"/>
  <c r="Z27"/>
  <c r="S27"/>
  <c r="T27" s="1"/>
  <c r="R27"/>
  <c r="M27"/>
  <c r="N27" s="1"/>
  <c r="L27"/>
  <c r="KB26"/>
  <c r="KD26" s="1"/>
  <c r="KE26" s="1"/>
  <c r="KA26"/>
  <c r="JQ26"/>
  <c r="JS26" s="1"/>
  <c r="JT26" s="1"/>
  <c r="JP26"/>
  <c r="JF26"/>
  <c r="JH26" s="1"/>
  <c r="JI26" s="1"/>
  <c r="JE26"/>
  <c r="IU26"/>
  <c r="IW26" s="1"/>
  <c r="IX26" s="1"/>
  <c r="IT26"/>
  <c r="IJ26"/>
  <c r="IL26" s="1"/>
  <c r="IM26" s="1"/>
  <c r="II26"/>
  <c r="HQ26"/>
  <c r="HS26" s="1"/>
  <c r="HT26" s="1"/>
  <c r="HP26"/>
  <c r="HX26" s="1"/>
  <c r="HF26"/>
  <c r="GS26"/>
  <c r="GN26"/>
  <c r="GG26"/>
  <c r="GI26" s="1"/>
  <c r="GJ26" s="1"/>
  <c r="FV26"/>
  <c r="FX26" s="1"/>
  <c r="FY26" s="1"/>
  <c r="FK26"/>
  <c r="FM26" s="1"/>
  <c r="FN26" s="1"/>
  <c r="FJ26"/>
  <c r="EZ26"/>
  <c r="FB26" s="1"/>
  <c r="FC26" s="1"/>
  <c r="EY26"/>
  <c r="EO26"/>
  <c r="EQ26" s="1"/>
  <c r="ER26" s="1"/>
  <c r="EN26"/>
  <c r="ED26"/>
  <c r="EF26" s="1"/>
  <c r="EG26" s="1"/>
  <c r="EC26"/>
  <c r="DL26"/>
  <c r="DN26" s="1"/>
  <c r="DO26" s="1"/>
  <c r="DK26"/>
  <c r="DA26"/>
  <c r="DC26" s="1"/>
  <c r="DD26" s="1"/>
  <c r="CZ26"/>
  <c r="CQ26"/>
  <c r="CK26"/>
  <c r="CD26"/>
  <c r="BS26"/>
  <c r="BU26" s="1"/>
  <c r="BV26" s="1"/>
  <c r="BR26"/>
  <c r="BH26"/>
  <c r="BJ26" s="1"/>
  <c r="BK26" s="1"/>
  <c r="BG26"/>
  <c r="AW26"/>
  <c r="AY26" s="1"/>
  <c r="AZ26" s="1"/>
  <c r="AV26"/>
  <c r="AL26"/>
  <c r="AN26" s="1"/>
  <c r="AO26" s="1"/>
  <c r="AK26"/>
  <c r="AA26"/>
  <c r="Z26"/>
  <c r="S26"/>
  <c r="T26" s="1"/>
  <c r="R26"/>
  <c r="M26"/>
  <c r="N26" s="1"/>
  <c r="L26"/>
  <c r="KB25"/>
  <c r="KD25" s="1"/>
  <c r="KE25" s="1"/>
  <c r="KA25"/>
  <c r="JQ25"/>
  <c r="JS25" s="1"/>
  <c r="JT25" s="1"/>
  <c r="JP25"/>
  <c r="JF25"/>
  <c r="JH25" s="1"/>
  <c r="JI25" s="1"/>
  <c r="JE25"/>
  <c r="IU25"/>
  <c r="IW25" s="1"/>
  <c r="IX25" s="1"/>
  <c r="IT25"/>
  <c r="IJ25"/>
  <c r="IL25" s="1"/>
  <c r="IM25" s="1"/>
  <c r="II25"/>
  <c r="HQ25"/>
  <c r="HS25" s="1"/>
  <c r="HT25" s="1"/>
  <c r="HP25"/>
  <c r="HX25" s="1"/>
  <c r="HF25"/>
  <c r="GS25"/>
  <c r="GN25"/>
  <c r="GG25"/>
  <c r="GI25" s="1"/>
  <c r="GJ25" s="1"/>
  <c r="FV25"/>
  <c r="FX25" s="1"/>
  <c r="FY25" s="1"/>
  <c r="FK25"/>
  <c r="FM25" s="1"/>
  <c r="FN25" s="1"/>
  <c r="FJ25"/>
  <c r="EZ25"/>
  <c r="FB25" s="1"/>
  <c r="FC25" s="1"/>
  <c r="EY25"/>
  <c r="EO25"/>
  <c r="EQ25" s="1"/>
  <c r="ER25" s="1"/>
  <c r="EN25"/>
  <c r="ED25"/>
  <c r="EF25" s="1"/>
  <c r="EG25" s="1"/>
  <c r="EC25"/>
  <c r="DL25"/>
  <c r="DN25" s="1"/>
  <c r="DO25" s="1"/>
  <c r="DK25"/>
  <c r="DA25"/>
  <c r="DC25" s="1"/>
  <c r="DD25" s="1"/>
  <c r="CZ25"/>
  <c r="CQ25"/>
  <c r="GW25" s="1"/>
  <c r="MR25" s="1"/>
  <c r="CK25"/>
  <c r="GV25" s="1"/>
  <c r="MQ25" s="1"/>
  <c r="QX25" s="1"/>
  <c r="CD25"/>
  <c r="CF25" s="1"/>
  <c r="CG25" s="1"/>
  <c r="BS25"/>
  <c r="BU25" s="1"/>
  <c r="BV25" s="1"/>
  <c r="BR25"/>
  <c r="BH25"/>
  <c r="BJ25" s="1"/>
  <c r="BK25" s="1"/>
  <c r="BG25"/>
  <c r="AW25"/>
  <c r="AY25" s="1"/>
  <c r="AZ25" s="1"/>
  <c r="AV25"/>
  <c r="AL25"/>
  <c r="AN25" s="1"/>
  <c r="AO25" s="1"/>
  <c r="AK25"/>
  <c r="AA25"/>
  <c r="Z25"/>
  <c r="S25"/>
  <c r="T25" s="1"/>
  <c r="R25"/>
  <c r="M25"/>
  <c r="N25" s="1"/>
  <c r="L25"/>
  <c r="KB24"/>
  <c r="KD24" s="1"/>
  <c r="KE24" s="1"/>
  <c r="KA24"/>
  <c r="JQ24"/>
  <c r="JS24" s="1"/>
  <c r="JT24" s="1"/>
  <c r="JP24"/>
  <c r="JF24"/>
  <c r="JH24" s="1"/>
  <c r="JI24" s="1"/>
  <c r="JE24"/>
  <c r="IU24"/>
  <c r="IW24" s="1"/>
  <c r="IX24" s="1"/>
  <c r="IT24"/>
  <c r="IJ24"/>
  <c r="IL24" s="1"/>
  <c r="IM24" s="1"/>
  <c r="II24"/>
  <c r="HQ24"/>
  <c r="HS24" s="1"/>
  <c r="HT24" s="1"/>
  <c r="HP24"/>
  <c r="HX24" s="1"/>
  <c r="HF24"/>
  <c r="GS24"/>
  <c r="GN24"/>
  <c r="GG24"/>
  <c r="GI24" s="1"/>
  <c r="GJ24" s="1"/>
  <c r="FV24"/>
  <c r="FX24" s="1"/>
  <c r="FY24" s="1"/>
  <c r="FK24"/>
  <c r="FM24" s="1"/>
  <c r="FN24" s="1"/>
  <c r="FJ24"/>
  <c r="EZ24"/>
  <c r="FB24" s="1"/>
  <c r="FC24" s="1"/>
  <c r="EY24"/>
  <c r="EO24"/>
  <c r="EQ24" s="1"/>
  <c r="ER24" s="1"/>
  <c r="EN24"/>
  <c r="ED24"/>
  <c r="EF24" s="1"/>
  <c r="EG24" s="1"/>
  <c r="EC24"/>
  <c r="DL24"/>
  <c r="DN24" s="1"/>
  <c r="DO24" s="1"/>
  <c r="DK24"/>
  <c r="DA24"/>
  <c r="DC24" s="1"/>
  <c r="DD24" s="1"/>
  <c r="CZ24"/>
  <c r="CQ24"/>
  <c r="CK24"/>
  <c r="CD24"/>
  <c r="BS24"/>
  <c r="BU24" s="1"/>
  <c r="BV24" s="1"/>
  <c r="BR24"/>
  <c r="BH24"/>
  <c r="BJ24" s="1"/>
  <c r="BK24" s="1"/>
  <c r="BG24"/>
  <c r="AW24"/>
  <c r="AY24" s="1"/>
  <c r="AZ24" s="1"/>
  <c r="AV24"/>
  <c r="AL24"/>
  <c r="AN24" s="1"/>
  <c r="AO24" s="1"/>
  <c r="AK24"/>
  <c r="AA24"/>
  <c r="Z24"/>
  <c r="S24"/>
  <c r="T24" s="1"/>
  <c r="R24"/>
  <c r="M24"/>
  <c r="N24" s="1"/>
  <c r="L24"/>
  <c r="KB23"/>
  <c r="KD23" s="1"/>
  <c r="KE23" s="1"/>
  <c r="KA23"/>
  <c r="JQ23"/>
  <c r="JS23" s="1"/>
  <c r="JT23" s="1"/>
  <c r="JP23"/>
  <c r="JF23"/>
  <c r="JH23" s="1"/>
  <c r="JI23" s="1"/>
  <c r="JE23"/>
  <c r="IU23"/>
  <c r="IW23" s="1"/>
  <c r="IX23" s="1"/>
  <c r="IT23"/>
  <c r="IJ23"/>
  <c r="IL23" s="1"/>
  <c r="IM23" s="1"/>
  <c r="II23"/>
  <c r="HQ23"/>
  <c r="HS23" s="1"/>
  <c r="HT23" s="1"/>
  <c r="HP23"/>
  <c r="HX23" s="1"/>
  <c r="HF23"/>
  <c r="GS23"/>
  <c r="GN23"/>
  <c r="GG23"/>
  <c r="GI23" s="1"/>
  <c r="GJ23" s="1"/>
  <c r="FV23"/>
  <c r="FX23" s="1"/>
  <c r="FY23" s="1"/>
  <c r="FK23"/>
  <c r="FM23" s="1"/>
  <c r="FN23" s="1"/>
  <c r="FJ23"/>
  <c r="EZ23"/>
  <c r="FB23" s="1"/>
  <c r="FC23" s="1"/>
  <c r="EY23"/>
  <c r="EO23"/>
  <c r="EQ23" s="1"/>
  <c r="ER23" s="1"/>
  <c r="EN23"/>
  <c r="ED23"/>
  <c r="EF23" s="1"/>
  <c r="EG23" s="1"/>
  <c r="EC23"/>
  <c r="DL23"/>
  <c r="DN23" s="1"/>
  <c r="DO23" s="1"/>
  <c r="DK23"/>
  <c r="DA23"/>
  <c r="DC23" s="1"/>
  <c r="DD23" s="1"/>
  <c r="CZ23"/>
  <c r="CQ23"/>
  <c r="CK23"/>
  <c r="CD23"/>
  <c r="CF23" s="1"/>
  <c r="CG23" s="1"/>
  <c r="BS23"/>
  <c r="BU23" s="1"/>
  <c r="BV23" s="1"/>
  <c r="BR23"/>
  <c r="BH23"/>
  <c r="BJ23" s="1"/>
  <c r="BK23" s="1"/>
  <c r="BG23"/>
  <c r="AW23"/>
  <c r="AY23" s="1"/>
  <c r="AZ23" s="1"/>
  <c r="AV23"/>
  <c r="AL23"/>
  <c r="AN23" s="1"/>
  <c r="AO23" s="1"/>
  <c r="AK23"/>
  <c r="AA23"/>
  <c r="Z23"/>
  <c r="S23"/>
  <c r="T23" s="1"/>
  <c r="R23"/>
  <c r="M23"/>
  <c r="N23" s="1"/>
  <c r="L23"/>
  <c r="KB22"/>
  <c r="KD22" s="1"/>
  <c r="KE22" s="1"/>
  <c r="KA22"/>
  <c r="JQ22"/>
  <c r="JS22" s="1"/>
  <c r="JT22" s="1"/>
  <c r="JP22"/>
  <c r="JF22"/>
  <c r="JH22" s="1"/>
  <c r="JI22" s="1"/>
  <c r="JE22"/>
  <c r="IU22"/>
  <c r="IW22" s="1"/>
  <c r="IX22" s="1"/>
  <c r="IT22"/>
  <c r="IJ22"/>
  <c r="IL22" s="1"/>
  <c r="IM22" s="1"/>
  <c r="II22"/>
  <c r="HQ22"/>
  <c r="HS22" s="1"/>
  <c r="HT22" s="1"/>
  <c r="HP22"/>
  <c r="HX22" s="1"/>
  <c r="HF22"/>
  <c r="GS22"/>
  <c r="GN22"/>
  <c r="GG22"/>
  <c r="GI22" s="1"/>
  <c r="GJ22" s="1"/>
  <c r="FV22"/>
  <c r="FX22" s="1"/>
  <c r="FY22" s="1"/>
  <c r="FK22"/>
  <c r="FM22" s="1"/>
  <c r="FN22" s="1"/>
  <c r="FJ22"/>
  <c r="EZ22"/>
  <c r="FB22" s="1"/>
  <c r="FC22" s="1"/>
  <c r="EY22"/>
  <c r="EO22"/>
  <c r="EQ22" s="1"/>
  <c r="ER22" s="1"/>
  <c r="EN22"/>
  <c r="ED22"/>
  <c r="EF22" s="1"/>
  <c r="EG22" s="1"/>
  <c r="EC22"/>
  <c r="DL22"/>
  <c r="DN22" s="1"/>
  <c r="DO22" s="1"/>
  <c r="DK22"/>
  <c r="DA22"/>
  <c r="DC22" s="1"/>
  <c r="DD22" s="1"/>
  <c r="CZ22"/>
  <c r="CQ22"/>
  <c r="CK22"/>
  <c r="CD22"/>
  <c r="BS22"/>
  <c r="BU22" s="1"/>
  <c r="BV22" s="1"/>
  <c r="BR22"/>
  <c r="BH22"/>
  <c r="BJ22" s="1"/>
  <c r="BK22" s="1"/>
  <c r="BG22"/>
  <c r="AW22"/>
  <c r="AY22" s="1"/>
  <c r="AZ22" s="1"/>
  <c r="AV22"/>
  <c r="AL22"/>
  <c r="AN22" s="1"/>
  <c r="AO22" s="1"/>
  <c r="AK22"/>
  <c r="AA22"/>
  <c r="Z22"/>
  <c r="S22"/>
  <c r="T22" s="1"/>
  <c r="R22"/>
  <c r="M22"/>
  <c r="N22" s="1"/>
  <c r="L22"/>
  <c r="KB21"/>
  <c r="KD21" s="1"/>
  <c r="KE21" s="1"/>
  <c r="KA21"/>
  <c r="JQ21"/>
  <c r="JS21" s="1"/>
  <c r="JT21" s="1"/>
  <c r="JP21"/>
  <c r="JF21"/>
  <c r="JH21" s="1"/>
  <c r="JI21" s="1"/>
  <c r="JE21"/>
  <c r="IU21"/>
  <c r="IW21" s="1"/>
  <c r="IX21" s="1"/>
  <c r="IT21"/>
  <c r="IJ21"/>
  <c r="IL21" s="1"/>
  <c r="IM21" s="1"/>
  <c r="II21"/>
  <c r="HQ21"/>
  <c r="HS21" s="1"/>
  <c r="HT21" s="1"/>
  <c r="HP21"/>
  <c r="HX21" s="1"/>
  <c r="HF21"/>
  <c r="GS21"/>
  <c r="GN21"/>
  <c r="GG21"/>
  <c r="GI21" s="1"/>
  <c r="GJ21" s="1"/>
  <c r="FV21"/>
  <c r="FX21" s="1"/>
  <c r="FY21" s="1"/>
  <c r="FK21"/>
  <c r="FM21" s="1"/>
  <c r="FN21" s="1"/>
  <c r="FJ21"/>
  <c r="EZ21"/>
  <c r="FB21" s="1"/>
  <c r="FC21" s="1"/>
  <c r="EY21"/>
  <c r="EO21"/>
  <c r="EQ21" s="1"/>
  <c r="ER21" s="1"/>
  <c r="EN21"/>
  <c r="ED21"/>
  <c r="EF21" s="1"/>
  <c r="EG21" s="1"/>
  <c r="EC21"/>
  <c r="DL21"/>
  <c r="DN21" s="1"/>
  <c r="DO21" s="1"/>
  <c r="DK21"/>
  <c r="DA21"/>
  <c r="DC21" s="1"/>
  <c r="DD21" s="1"/>
  <c r="CZ21"/>
  <c r="CQ21"/>
  <c r="GW21" s="1"/>
  <c r="MR21" s="1"/>
  <c r="CK21"/>
  <c r="GV21" s="1"/>
  <c r="MQ21" s="1"/>
  <c r="QX21" s="1"/>
  <c r="CD21"/>
  <c r="CF21" s="1"/>
  <c r="CG21" s="1"/>
  <c r="BS21"/>
  <c r="BU21" s="1"/>
  <c r="BV21" s="1"/>
  <c r="BR21"/>
  <c r="BH21"/>
  <c r="BJ21" s="1"/>
  <c r="BK21" s="1"/>
  <c r="BG21"/>
  <c r="AW21"/>
  <c r="AY21" s="1"/>
  <c r="AZ21" s="1"/>
  <c r="AV21"/>
  <c r="AL21"/>
  <c r="AN21" s="1"/>
  <c r="AO21" s="1"/>
  <c r="AK21"/>
  <c r="AA21"/>
  <c r="Z21"/>
  <c r="S21"/>
  <c r="T21" s="1"/>
  <c r="R21"/>
  <c r="M21"/>
  <c r="N21" s="1"/>
  <c r="L21"/>
  <c r="JF59"/>
  <c r="JH59" s="1"/>
  <c r="JI59" s="1"/>
  <c r="JJ59" s="1"/>
  <c r="JE59"/>
  <c r="IU59"/>
  <c r="IW59" s="1"/>
  <c r="IX59" s="1"/>
  <c r="IY59" s="1"/>
  <c r="IT59"/>
  <c r="IJ59"/>
  <c r="IL59" s="1"/>
  <c r="IM59" s="1"/>
  <c r="IN59" s="1"/>
  <c r="II59"/>
  <c r="HQ59"/>
  <c r="HS59" s="1"/>
  <c r="HT59" s="1"/>
  <c r="HU59" s="1"/>
  <c r="HP59"/>
  <c r="HX59" s="1"/>
  <c r="HF59"/>
  <c r="GS59"/>
  <c r="GN59"/>
  <c r="GG59"/>
  <c r="GI59" s="1"/>
  <c r="GJ59" s="1"/>
  <c r="GK59" s="1"/>
  <c r="FV59"/>
  <c r="FX59" s="1"/>
  <c r="FY59" s="1"/>
  <c r="FZ59" s="1"/>
  <c r="FK59"/>
  <c r="FM59" s="1"/>
  <c r="FN59" s="1"/>
  <c r="FO59" s="1"/>
  <c r="FJ59"/>
  <c r="EZ59"/>
  <c r="FB59" s="1"/>
  <c r="FC59" s="1"/>
  <c r="FD59" s="1"/>
  <c r="EY59"/>
  <c r="EO59"/>
  <c r="EN59"/>
  <c r="ED59"/>
  <c r="EF59" s="1"/>
  <c r="EG59" s="1"/>
  <c r="EH59" s="1"/>
  <c r="EC59"/>
  <c r="DL59"/>
  <c r="DN59" s="1"/>
  <c r="DO59" s="1"/>
  <c r="DP59" s="1"/>
  <c r="DK59"/>
  <c r="DA59"/>
  <c r="DC59" s="1"/>
  <c r="DD59" s="1"/>
  <c r="DE59" s="1"/>
  <c r="CZ59"/>
  <c r="CQ59"/>
  <c r="CK59"/>
  <c r="CD59"/>
  <c r="CF59" s="1"/>
  <c r="CG59" s="1"/>
  <c r="CH59" s="1"/>
  <c r="CC59"/>
  <c r="BS59"/>
  <c r="BH59"/>
  <c r="BJ59" s="1"/>
  <c r="BK59" s="1"/>
  <c r="BL59" s="1"/>
  <c r="BG59"/>
  <c r="AW59"/>
  <c r="AV59"/>
  <c r="AL59"/>
  <c r="AN59" s="1"/>
  <c r="AO59" s="1"/>
  <c r="AP59" s="1"/>
  <c r="AK59"/>
  <c r="AA59"/>
  <c r="Z59"/>
  <c r="S59"/>
  <c r="T59" s="1"/>
  <c r="U59" s="1"/>
  <c r="R59"/>
  <c r="M59"/>
  <c r="N59" s="1"/>
  <c r="O59" s="1"/>
  <c r="L59"/>
  <c r="JF58"/>
  <c r="JH58" s="1"/>
  <c r="JI58" s="1"/>
  <c r="JJ58" s="1"/>
  <c r="JE58"/>
  <c r="IU58"/>
  <c r="IT58"/>
  <c r="IJ58"/>
  <c r="IL58" s="1"/>
  <c r="IM58" s="1"/>
  <c r="IN58" s="1"/>
  <c r="II58"/>
  <c r="HQ58"/>
  <c r="HP58"/>
  <c r="HX58" s="1"/>
  <c r="HF58"/>
  <c r="GS58"/>
  <c r="GN58"/>
  <c r="GG58"/>
  <c r="GI58" s="1"/>
  <c r="GJ58" s="1"/>
  <c r="GK58" s="1"/>
  <c r="FV58"/>
  <c r="FX58" s="1"/>
  <c r="FY58" s="1"/>
  <c r="FZ58" s="1"/>
  <c r="FK58"/>
  <c r="FM58" s="1"/>
  <c r="FN58" s="1"/>
  <c r="FO58" s="1"/>
  <c r="FJ58"/>
  <c r="EZ58"/>
  <c r="FB58" s="1"/>
  <c r="FC58" s="1"/>
  <c r="FD58" s="1"/>
  <c r="EY58"/>
  <c r="EO58"/>
  <c r="EQ58" s="1"/>
  <c r="ER58" s="1"/>
  <c r="ES58" s="1"/>
  <c r="EN58"/>
  <c r="ED58"/>
  <c r="EF58" s="1"/>
  <c r="EG58" s="1"/>
  <c r="EH58" s="1"/>
  <c r="EC58"/>
  <c r="DL58"/>
  <c r="DN58" s="1"/>
  <c r="DO58" s="1"/>
  <c r="DP58" s="1"/>
  <c r="DK58"/>
  <c r="DA58"/>
  <c r="DC58" s="1"/>
  <c r="DD58" s="1"/>
  <c r="DE58" s="1"/>
  <c r="CZ58"/>
  <c r="CQ58"/>
  <c r="GW58" s="1"/>
  <c r="MR58" s="1"/>
  <c r="CK58"/>
  <c r="GV58" s="1"/>
  <c r="MQ58" s="1"/>
  <c r="QX58" s="1"/>
  <c r="CD58"/>
  <c r="CF58" s="1"/>
  <c r="CG58" s="1"/>
  <c r="CH58" s="1"/>
  <c r="CC58"/>
  <c r="BS58"/>
  <c r="BH58"/>
  <c r="BJ58" s="1"/>
  <c r="BK58" s="1"/>
  <c r="BL58" s="1"/>
  <c r="BG58"/>
  <c r="AW58"/>
  <c r="AY58" s="1"/>
  <c r="AZ58" s="1"/>
  <c r="BA58" s="1"/>
  <c r="AV58"/>
  <c r="AL58"/>
  <c r="AN58" s="1"/>
  <c r="AO58" s="1"/>
  <c r="AP58" s="1"/>
  <c r="AK58"/>
  <c r="AA58"/>
  <c r="Z58"/>
  <c r="S58"/>
  <c r="T58" s="1"/>
  <c r="U58" s="1"/>
  <c r="R58"/>
  <c r="M58"/>
  <c r="N58" s="1"/>
  <c r="O58" s="1"/>
  <c r="L58"/>
  <c r="JF57"/>
  <c r="JH57" s="1"/>
  <c r="JI57" s="1"/>
  <c r="JJ57" s="1"/>
  <c r="JE57"/>
  <c r="IU57"/>
  <c r="IW57" s="1"/>
  <c r="IX57" s="1"/>
  <c r="IY57" s="1"/>
  <c r="IT57"/>
  <c r="IJ57"/>
  <c r="IL57" s="1"/>
  <c r="IM57" s="1"/>
  <c r="IN57" s="1"/>
  <c r="II57"/>
  <c r="HQ57"/>
  <c r="HS57" s="1"/>
  <c r="HT57" s="1"/>
  <c r="HU57" s="1"/>
  <c r="HP57"/>
  <c r="HX57" s="1"/>
  <c r="HF57"/>
  <c r="GS57"/>
  <c r="GN57"/>
  <c r="GG57"/>
  <c r="GI57" s="1"/>
  <c r="GJ57" s="1"/>
  <c r="GK57" s="1"/>
  <c r="FV57"/>
  <c r="FX57" s="1"/>
  <c r="FY57" s="1"/>
  <c r="FZ57" s="1"/>
  <c r="FK57"/>
  <c r="FJ57"/>
  <c r="EZ57"/>
  <c r="FB57" s="1"/>
  <c r="FC57" s="1"/>
  <c r="FD57" s="1"/>
  <c r="EY57"/>
  <c r="EO57"/>
  <c r="EN57"/>
  <c r="ED57"/>
  <c r="EF57" s="1"/>
  <c r="EG57" s="1"/>
  <c r="EH57" s="1"/>
  <c r="EC57"/>
  <c r="DL57"/>
  <c r="DN57" s="1"/>
  <c r="DO57" s="1"/>
  <c r="DP57" s="1"/>
  <c r="DK57"/>
  <c r="DA57"/>
  <c r="DC57" s="1"/>
  <c r="DD57" s="1"/>
  <c r="DE57" s="1"/>
  <c r="CZ57"/>
  <c r="CQ57"/>
  <c r="GW57" s="1"/>
  <c r="MR57" s="1"/>
  <c r="CK57"/>
  <c r="CD57"/>
  <c r="CF57" s="1"/>
  <c r="CG57" s="1"/>
  <c r="CH57" s="1"/>
  <c r="CC57"/>
  <c r="BS57"/>
  <c r="BH57"/>
  <c r="BJ57" s="1"/>
  <c r="BK57" s="1"/>
  <c r="BL57" s="1"/>
  <c r="BG57"/>
  <c r="AW57"/>
  <c r="AV57"/>
  <c r="AL57"/>
  <c r="AN57" s="1"/>
  <c r="AO57" s="1"/>
  <c r="AP57" s="1"/>
  <c r="AK57"/>
  <c r="AA57"/>
  <c r="Z57"/>
  <c r="S57"/>
  <c r="T57" s="1"/>
  <c r="U57" s="1"/>
  <c r="R57"/>
  <c r="M57"/>
  <c r="N57" s="1"/>
  <c r="O57" s="1"/>
  <c r="L57"/>
  <c r="JF56"/>
  <c r="JH56" s="1"/>
  <c r="JI56" s="1"/>
  <c r="JJ56" s="1"/>
  <c r="JE56"/>
  <c r="IU56"/>
  <c r="IW56" s="1"/>
  <c r="IX56" s="1"/>
  <c r="IY56" s="1"/>
  <c r="IT56"/>
  <c r="IJ56"/>
  <c r="IL56" s="1"/>
  <c r="IM56" s="1"/>
  <c r="IN56" s="1"/>
  <c r="II56"/>
  <c r="HQ56"/>
  <c r="HP56"/>
  <c r="HX56" s="1"/>
  <c r="HF56"/>
  <c r="GS56"/>
  <c r="GN56"/>
  <c r="GG56"/>
  <c r="GI56" s="1"/>
  <c r="GJ56" s="1"/>
  <c r="GK56" s="1"/>
  <c r="FV56"/>
  <c r="FK56"/>
  <c r="FM56" s="1"/>
  <c r="FN56" s="1"/>
  <c r="FO56" s="1"/>
  <c r="FJ56"/>
  <c r="EZ56"/>
  <c r="FB56" s="1"/>
  <c r="FC56" s="1"/>
  <c r="FD56" s="1"/>
  <c r="EY56"/>
  <c r="EO56"/>
  <c r="EQ56" s="1"/>
  <c r="ER56" s="1"/>
  <c r="ES56" s="1"/>
  <c r="EN56"/>
  <c r="ED56"/>
  <c r="EF56" s="1"/>
  <c r="EG56" s="1"/>
  <c r="EH56" s="1"/>
  <c r="EC56"/>
  <c r="DL56"/>
  <c r="DN56" s="1"/>
  <c r="DO56" s="1"/>
  <c r="DP56" s="1"/>
  <c r="DK56"/>
  <c r="DA56"/>
  <c r="CZ56"/>
  <c r="CQ56"/>
  <c r="GW56" s="1"/>
  <c r="MR56" s="1"/>
  <c r="CK56"/>
  <c r="GV56" s="1"/>
  <c r="MQ56" s="1"/>
  <c r="QX56" s="1"/>
  <c r="CD56"/>
  <c r="CF56" s="1"/>
  <c r="CG56" s="1"/>
  <c r="CH56" s="1"/>
  <c r="CC56"/>
  <c r="BS56"/>
  <c r="BH56"/>
  <c r="BI56" s="1"/>
  <c r="BG56"/>
  <c r="AW56"/>
  <c r="AX56" s="1"/>
  <c r="AV56"/>
  <c r="AL56"/>
  <c r="AM56" s="1"/>
  <c r="AK56"/>
  <c r="AA56"/>
  <c r="Z56"/>
  <c r="S56"/>
  <c r="T56" s="1"/>
  <c r="U56" s="1"/>
  <c r="R56"/>
  <c r="M56"/>
  <c r="N56" s="1"/>
  <c r="O56" s="1"/>
  <c r="L56"/>
  <c r="JF53"/>
  <c r="JG53" s="1"/>
  <c r="JE53"/>
  <c r="IU53"/>
  <c r="IV53" s="1"/>
  <c r="IT53"/>
  <c r="IJ53"/>
  <c r="IK53" s="1"/>
  <c r="II53"/>
  <c r="HQ53"/>
  <c r="HP53"/>
  <c r="HX53" s="1"/>
  <c r="HF53"/>
  <c r="GS53"/>
  <c r="GN53"/>
  <c r="GG53"/>
  <c r="FV53"/>
  <c r="FK53"/>
  <c r="FJ53"/>
  <c r="EZ53"/>
  <c r="FB53" s="1"/>
  <c r="FC53" s="1"/>
  <c r="FD53" s="1"/>
  <c r="EY53"/>
  <c r="EO53"/>
  <c r="EN53"/>
  <c r="ED53"/>
  <c r="EF53" s="1"/>
  <c r="EG53" s="1"/>
  <c r="EH53" s="1"/>
  <c r="EC53"/>
  <c r="DL53"/>
  <c r="DM53" s="1"/>
  <c r="DK53"/>
  <c r="DA53"/>
  <c r="CZ53"/>
  <c r="CQ53"/>
  <c r="GW53" s="1"/>
  <c r="MR53" s="1"/>
  <c r="CK53"/>
  <c r="CD53"/>
  <c r="CE53" s="1"/>
  <c r="CC53"/>
  <c r="BS53"/>
  <c r="BT53" s="1"/>
  <c r="BH53"/>
  <c r="BJ53" s="1"/>
  <c r="BK53" s="1"/>
  <c r="BL53" s="1"/>
  <c r="BG53"/>
  <c r="AW53"/>
  <c r="AV53"/>
  <c r="AL53"/>
  <c r="AN53" s="1"/>
  <c r="AO53" s="1"/>
  <c r="AP53" s="1"/>
  <c r="AK53"/>
  <c r="AA53"/>
  <c r="Z53"/>
  <c r="S53"/>
  <c r="T53" s="1"/>
  <c r="U53" s="1"/>
  <c r="R53"/>
  <c r="M53"/>
  <c r="N53" s="1"/>
  <c r="O53" s="1"/>
  <c r="L53"/>
  <c r="KB55"/>
  <c r="KD55" s="1"/>
  <c r="KE55" s="1"/>
  <c r="KA55"/>
  <c r="JQ55"/>
  <c r="JS55" s="1"/>
  <c r="JT55" s="1"/>
  <c r="JP55"/>
  <c r="JF55"/>
  <c r="JH55" s="1"/>
  <c r="JI55" s="1"/>
  <c r="JE55"/>
  <c r="IU55"/>
  <c r="IT55"/>
  <c r="IJ55"/>
  <c r="IL55" s="1"/>
  <c r="IM55" s="1"/>
  <c r="II55"/>
  <c r="HQ55"/>
  <c r="HP55"/>
  <c r="HX55" s="1"/>
  <c r="HF55"/>
  <c r="GS55"/>
  <c r="GN55"/>
  <c r="GG55"/>
  <c r="GH55" s="1"/>
  <c r="FV55"/>
  <c r="FX55" s="1"/>
  <c r="FY55" s="1"/>
  <c r="FK55"/>
  <c r="FL55" s="1"/>
  <c r="FJ55"/>
  <c r="EZ55"/>
  <c r="EY55"/>
  <c r="EO55"/>
  <c r="EP55" s="1"/>
  <c r="EN55"/>
  <c r="ED55"/>
  <c r="EC55"/>
  <c r="DL55"/>
  <c r="DN55" s="1"/>
  <c r="DO55" s="1"/>
  <c r="DK55"/>
  <c r="DA55"/>
  <c r="DC55" s="1"/>
  <c r="DD55" s="1"/>
  <c r="CZ55"/>
  <c r="CQ55"/>
  <c r="CK55"/>
  <c r="CD55"/>
  <c r="CF55" s="1"/>
  <c r="CG55" s="1"/>
  <c r="CC55"/>
  <c r="BS55"/>
  <c r="BR55"/>
  <c r="BH55"/>
  <c r="BJ55" s="1"/>
  <c r="BK55" s="1"/>
  <c r="BG55"/>
  <c r="AW55"/>
  <c r="AV55"/>
  <c r="AL55"/>
  <c r="AN55" s="1"/>
  <c r="AO55" s="1"/>
  <c r="AK55"/>
  <c r="AA55"/>
  <c r="Z55"/>
  <c r="S55"/>
  <c r="T55" s="1"/>
  <c r="R55"/>
  <c r="M55"/>
  <c r="N55" s="1"/>
  <c r="L55"/>
  <c r="KB120"/>
  <c r="KD120" s="1"/>
  <c r="KE120" s="1"/>
  <c r="KA120"/>
  <c r="JQ120"/>
  <c r="JP120"/>
  <c r="JF120"/>
  <c r="JH120" s="1"/>
  <c r="JI120" s="1"/>
  <c r="JE120"/>
  <c r="IU120"/>
  <c r="IT120"/>
  <c r="IJ120"/>
  <c r="IL120" s="1"/>
  <c r="IM120" s="1"/>
  <c r="II120"/>
  <c r="HQ120"/>
  <c r="HS120" s="1"/>
  <c r="HT120" s="1"/>
  <c r="HP120"/>
  <c r="HX120" s="1"/>
  <c r="HF120"/>
  <c r="GS120"/>
  <c r="GN120"/>
  <c r="GG120"/>
  <c r="GH120" s="1"/>
  <c r="FV120"/>
  <c r="FX120" s="1"/>
  <c r="FY120" s="1"/>
  <c r="FK120"/>
  <c r="FL120" s="1"/>
  <c r="FJ120"/>
  <c r="EZ120"/>
  <c r="FA120" s="1"/>
  <c r="EY120"/>
  <c r="EO120"/>
  <c r="EP120" s="1"/>
  <c r="EN120"/>
  <c r="ED120"/>
  <c r="EE120" s="1"/>
  <c r="EC120"/>
  <c r="DL120"/>
  <c r="DK120"/>
  <c r="DA120"/>
  <c r="DC120" s="1"/>
  <c r="DD120" s="1"/>
  <c r="CZ120"/>
  <c r="CQ120"/>
  <c r="CK120"/>
  <c r="CD120"/>
  <c r="CF120" s="1"/>
  <c r="CG120" s="1"/>
  <c r="CC120"/>
  <c r="BS120"/>
  <c r="BU120" s="1"/>
  <c r="BV120" s="1"/>
  <c r="BR120"/>
  <c r="BH120"/>
  <c r="BJ120" s="1"/>
  <c r="BK120" s="1"/>
  <c r="BG120"/>
  <c r="AW120"/>
  <c r="AV120"/>
  <c r="AL120"/>
  <c r="AN120" s="1"/>
  <c r="AO120" s="1"/>
  <c r="AK120"/>
  <c r="AA120"/>
  <c r="AB120" s="1"/>
  <c r="Z120"/>
  <c r="S120"/>
  <c r="T120" s="1"/>
  <c r="R120"/>
  <c r="M120"/>
  <c r="N120" s="1"/>
  <c r="L120"/>
  <c r="KB19"/>
  <c r="KD19" s="1"/>
  <c r="KE19" s="1"/>
  <c r="KA19"/>
  <c r="JQ19"/>
  <c r="JS19" s="1"/>
  <c r="JT19" s="1"/>
  <c r="JP19"/>
  <c r="JF19"/>
  <c r="JH19" s="1"/>
  <c r="JI19" s="1"/>
  <c r="JE19"/>
  <c r="IU19"/>
  <c r="IT19"/>
  <c r="IJ19"/>
  <c r="IL19" s="1"/>
  <c r="IM19" s="1"/>
  <c r="II19"/>
  <c r="HQ19"/>
  <c r="HS19" s="1"/>
  <c r="HT19" s="1"/>
  <c r="HP19"/>
  <c r="HX19" s="1"/>
  <c r="HF19"/>
  <c r="GS19"/>
  <c r="GN19"/>
  <c r="GG19"/>
  <c r="GH19" s="1"/>
  <c r="FV19"/>
  <c r="FX19" s="1"/>
  <c r="FY19" s="1"/>
  <c r="FK19"/>
  <c r="FL19" s="1"/>
  <c r="FJ19"/>
  <c r="EZ19"/>
  <c r="FA19" s="1"/>
  <c r="EY19"/>
  <c r="EO19"/>
  <c r="EP19" s="1"/>
  <c r="EN19"/>
  <c r="ED19"/>
  <c r="EC19"/>
  <c r="DL19"/>
  <c r="DN19" s="1"/>
  <c r="DO19" s="1"/>
  <c r="DK19"/>
  <c r="DA19"/>
  <c r="CZ19"/>
  <c r="CQ19"/>
  <c r="CK19"/>
  <c r="CD19"/>
  <c r="CE19" s="1"/>
  <c r="CC19"/>
  <c r="BS19"/>
  <c r="BT19" s="1"/>
  <c r="BR19"/>
  <c r="BH19"/>
  <c r="BI19" s="1"/>
  <c r="BG19"/>
  <c r="AW19"/>
  <c r="AX19" s="1"/>
  <c r="AV19"/>
  <c r="AL19"/>
  <c r="AM19" s="1"/>
  <c r="AK19"/>
  <c r="AA19"/>
  <c r="Z19"/>
  <c r="S19"/>
  <c r="T19" s="1"/>
  <c r="R19"/>
  <c r="M19"/>
  <c r="N19" s="1"/>
  <c r="L19"/>
  <c r="KB54"/>
  <c r="KC54" s="1"/>
  <c r="KA54"/>
  <c r="JQ54"/>
  <c r="JR54" s="1"/>
  <c r="JP54"/>
  <c r="JF54"/>
  <c r="JG54" s="1"/>
  <c r="JE54"/>
  <c r="IU54"/>
  <c r="IV54" s="1"/>
  <c r="IT54"/>
  <c r="IJ54"/>
  <c r="IK54" s="1"/>
  <c r="II54"/>
  <c r="HQ54"/>
  <c r="HR54" s="1"/>
  <c r="HP54"/>
  <c r="HX54" s="1"/>
  <c r="HF54"/>
  <c r="GS54"/>
  <c r="GN54"/>
  <c r="GG54"/>
  <c r="GI54" s="1"/>
  <c r="GJ54" s="1"/>
  <c r="FV54"/>
  <c r="FW54" s="1"/>
  <c r="FK54"/>
  <c r="FM54" s="1"/>
  <c r="FN54" s="1"/>
  <c r="FJ54"/>
  <c r="EZ54"/>
  <c r="FB54" s="1"/>
  <c r="FC54" s="1"/>
  <c r="EY54"/>
  <c r="EO54"/>
  <c r="EQ54" s="1"/>
  <c r="ER54" s="1"/>
  <c r="EN54"/>
  <c r="ED54"/>
  <c r="EF54" s="1"/>
  <c r="EG54" s="1"/>
  <c r="EC54"/>
  <c r="DL54"/>
  <c r="DK54"/>
  <c r="DA54"/>
  <c r="DC54" s="1"/>
  <c r="DD54" s="1"/>
  <c r="CZ54"/>
  <c r="CQ54"/>
  <c r="CK54"/>
  <c r="CD54"/>
  <c r="CE54" s="1"/>
  <c r="BS54"/>
  <c r="BU54" s="1"/>
  <c r="BV54" s="1"/>
  <c r="BR54"/>
  <c r="BH54"/>
  <c r="BJ54" s="1"/>
  <c r="BK54" s="1"/>
  <c r="BG54"/>
  <c r="AW54"/>
  <c r="AV54"/>
  <c r="AL54"/>
  <c r="AN54" s="1"/>
  <c r="AO54" s="1"/>
  <c r="AK54"/>
  <c r="AA54"/>
  <c r="Z54"/>
  <c r="S54"/>
  <c r="T54" s="1"/>
  <c r="R54"/>
  <c r="M54"/>
  <c r="N54" s="1"/>
  <c r="L54"/>
  <c r="KB121"/>
  <c r="KD121" s="1"/>
  <c r="KE121" s="1"/>
  <c r="KA121"/>
  <c r="JQ121"/>
  <c r="JS121" s="1"/>
  <c r="JT121" s="1"/>
  <c r="JP121"/>
  <c r="JF121"/>
  <c r="JH121" s="1"/>
  <c r="JI121" s="1"/>
  <c r="JE121"/>
  <c r="IU121"/>
  <c r="IW121" s="1"/>
  <c r="IX121" s="1"/>
  <c r="IT121"/>
  <c r="IJ121"/>
  <c r="IL121" s="1"/>
  <c r="IM121" s="1"/>
  <c r="II121"/>
  <c r="HQ121"/>
  <c r="HS121" s="1"/>
  <c r="HT121" s="1"/>
  <c r="HP121"/>
  <c r="HX121" s="1"/>
  <c r="HF121"/>
  <c r="GS121"/>
  <c r="GN121"/>
  <c r="GG121"/>
  <c r="GI121" s="1"/>
  <c r="GJ121" s="1"/>
  <c r="FV121"/>
  <c r="FX121" s="1"/>
  <c r="FY121" s="1"/>
  <c r="FK121"/>
  <c r="FM121" s="1"/>
  <c r="FN121" s="1"/>
  <c r="FJ121"/>
  <c r="EZ121"/>
  <c r="FB121" s="1"/>
  <c r="FC121" s="1"/>
  <c r="EY121"/>
  <c r="EO121"/>
  <c r="EQ121" s="1"/>
  <c r="ER121" s="1"/>
  <c r="EN121"/>
  <c r="ED121"/>
  <c r="EF121" s="1"/>
  <c r="EG121" s="1"/>
  <c r="EC121"/>
  <c r="DL121"/>
  <c r="DN121" s="1"/>
  <c r="DO121" s="1"/>
  <c r="DK121"/>
  <c r="DA121"/>
  <c r="DC121" s="1"/>
  <c r="DD121" s="1"/>
  <c r="CZ121"/>
  <c r="CQ121"/>
  <c r="CK121"/>
  <c r="CD121"/>
  <c r="BS121"/>
  <c r="BU121" s="1"/>
  <c r="BV121" s="1"/>
  <c r="BR121"/>
  <c r="BH121"/>
  <c r="BJ121" s="1"/>
  <c r="BK121" s="1"/>
  <c r="BG121"/>
  <c r="AW121"/>
  <c r="AY121" s="1"/>
  <c r="AZ121" s="1"/>
  <c r="AV121"/>
  <c r="AL121"/>
  <c r="AN121" s="1"/>
  <c r="AO121" s="1"/>
  <c r="AK121"/>
  <c r="AA121"/>
  <c r="AC121" s="1"/>
  <c r="AD121" s="1"/>
  <c r="Z121"/>
  <c r="S121"/>
  <c r="T121" s="1"/>
  <c r="R121"/>
  <c r="M121"/>
  <c r="N121" s="1"/>
  <c r="L121"/>
  <c r="KB18"/>
  <c r="KD18" s="1"/>
  <c r="KE18" s="1"/>
  <c r="KA18"/>
  <c r="JQ18"/>
  <c r="JS18" s="1"/>
  <c r="JT18" s="1"/>
  <c r="JP18"/>
  <c r="JF18"/>
  <c r="JH18" s="1"/>
  <c r="JI18" s="1"/>
  <c r="JE18"/>
  <c r="IU18"/>
  <c r="IW18" s="1"/>
  <c r="IX18" s="1"/>
  <c r="IT18"/>
  <c r="IJ18"/>
  <c r="IL18" s="1"/>
  <c r="IM18" s="1"/>
  <c r="II18"/>
  <c r="HQ18"/>
  <c r="HS18" s="1"/>
  <c r="HT18" s="1"/>
  <c r="HP18"/>
  <c r="HX18" s="1"/>
  <c r="HF18"/>
  <c r="HG18" s="1"/>
  <c r="GS18"/>
  <c r="GN18"/>
  <c r="GG18"/>
  <c r="GI18" s="1"/>
  <c r="GJ18" s="1"/>
  <c r="FV18"/>
  <c r="FX18" s="1"/>
  <c r="FY18" s="1"/>
  <c r="FK18"/>
  <c r="FM18" s="1"/>
  <c r="FN18" s="1"/>
  <c r="FJ18"/>
  <c r="EZ18"/>
  <c r="FB18" s="1"/>
  <c r="FC18" s="1"/>
  <c r="EY18"/>
  <c r="EO18"/>
  <c r="EQ18" s="1"/>
  <c r="ER18" s="1"/>
  <c r="EN18"/>
  <c r="ED18"/>
  <c r="EF18" s="1"/>
  <c r="EG18" s="1"/>
  <c r="EC18"/>
  <c r="DL18"/>
  <c r="DK18"/>
  <c r="DA18"/>
  <c r="DC18" s="1"/>
  <c r="DD18" s="1"/>
  <c r="CZ18"/>
  <c r="CQ18"/>
  <c r="CK18"/>
  <c r="CD18"/>
  <c r="CF18" s="1"/>
  <c r="CG18" s="1"/>
  <c r="BS18"/>
  <c r="BU18" s="1"/>
  <c r="BV18" s="1"/>
  <c r="BR18"/>
  <c r="BH18"/>
  <c r="BJ18" s="1"/>
  <c r="BK18" s="1"/>
  <c r="BG18"/>
  <c r="AW18"/>
  <c r="AY18" s="1"/>
  <c r="AZ18" s="1"/>
  <c r="AV18"/>
  <c r="AL18"/>
  <c r="AN18" s="1"/>
  <c r="AO18" s="1"/>
  <c r="AK18"/>
  <c r="AA18"/>
  <c r="Z18"/>
  <c r="S18"/>
  <c r="T18" s="1"/>
  <c r="R18"/>
  <c r="M18"/>
  <c r="N18" s="1"/>
  <c r="L18"/>
  <c r="KB17"/>
  <c r="KD17" s="1"/>
  <c r="KE17" s="1"/>
  <c r="KA17"/>
  <c r="JQ17"/>
  <c r="JS17" s="1"/>
  <c r="JT17" s="1"/>
  <c r="JP17"/>
  <c r="JF17"/>
  <c r="JH17" s="1"/>
  <c r="JI17" s="1"/>
  <c r="JE17"/>
  <c r="IU17"/>
  <c r="IW17" s="1"/>
  <c r="IX17" s="1"/>
  <c r="IT17"/>
  <c r="IJ17"/>
  <c r="IL17" s="1"/>
  <c r="IM17" s="1"/>
  <c r="II17"/>
  <c r="HQ17"/>
  <c r="HS17" s="1"/>
  <c r="HT17" s="1"/>
  <c r="HP17"/>
  <c r="HX17" s="1"/>
  <c r="HF17"/>
  <c r="GS17"/>
  <c r="GN17"/>
  <c r="GG17"/>
  <c r="GI17" s="1"/>
  <c r="GJ17" s="1"/>
  <c r="FV17"/>
  <c r="FX17" s="1"/>
  <c r="FY17" s="1"/>
  <c r="FK17"/>
  <c r="FM17" s="1"/>
  <c r="FN17" s="1"/>
  <c r="FJ17"/>
  <c r="EZ17"/>
  <c r="FB17" s="1"/>
  <c r="FC17" s="1"/>
  <c r="EY17"/>
  <c r="EO17"/>
  <c r="EQ17" s="1"/>
  <c r="ER17" s="1"/>
  <c r="EN17"/>
  <c r="ED17"/>
  <c r="EF17" s="1"/>
  <c r="EG17" s="1"/>
  <c r="EC17"/>
  <c r="DL17"/>
  <c r="DN17" s="1"/>
  <c r="DO17" s="1"/>
  <c r="DK17"/>
  <c r="DA17"/>
  <c r="DC17" s="1"/>
  <c r="DD17" s="1"/>
  <c r="CZ17"/>
  <c r="CQ17"/>
  <c r="CK17"/>
  <c r="CD17"/>
  <c r="BS17"/>
  <c r="BU17" s="1"/>
  <c r="BV17" s="1"/>
  <c r="BR17"/>
  <c r="BH17"/>
  <c r="BJ17" s="1"/>
  <c r="BK17" s="1"/>
  <c r="BG17"/>
  <c r="AW17"/>
  <c r="AY17" s="1"/>
  <c r="AZ17" s="1"/>
  <c r="AV17"/>
  <c r="AL17"/>
  <c r="AN17" s="1"/>
  <c r="AO17" s="1"/>
  <c r="AK17"/>
  <c r="AA17"/>
  <c r="Z17"/>
  <c r="S17"/>
  <c r="T17" s="1"/>
  <c r="R17"/>
  <c r="M17"/>
  <c r="N17" s="1"/>
  <c r="L17"/>
  <c r="KB16"/>
  <c r="KA16"/>
  <c r="JQ16"/>
  <c r="JS16" s="1"/>
  <c r="JT16" s="1"/>
  <c r="JP16"/>
  <c r="JF16"/>
  <c r="JH16" s="1"/>
  <c r="JI16" s="1"/>
  <c r="JE16"/>
  <c r="IU16"/>
  <c r="IW16" s="1"/>
  <c r="IX16" s="1"/>
  <c r="IT16"/>
  <c r="IJ16"/>
  <c r="IL16" s="1"/>
  <c r="IM16" s="1"/>
  <c r="II16"/>
  <c r="HQ16"/>
  <c r="HS16" s="1"/>
  <c r="HT16" s="1"/>
  <c r="HP16"/>
  <c r="HX16" s="1"/>
  <c r="HF16"/>
  <c r="HG16" s="1"/>
  <c r="GS16"/>
  <c r="GN16"/>
  <c r="GG16"/>
  <c r="GI16" s="1"/>
  <c r="GJ16" s="1"/>
  <c r="FV16"/>
  <c r="FX16" s="1"/>
  <c r="FY16" s="1"/>
  <c r="FK16"/>
  <c r="FM16" s="1"/>
  <c r="FN16" s="1"/>
  <c r="FJ16"/>
  <c r="EZ16"/>
  <c r="FB16" s="1"/>
  <c r="FC16" s="1"/>
  <c r="EY16"/>
  <c r="EO16"/>
  <c r="EQ16" s="1"/>
  <c r="ER16" s="1"/>
  <c r="EN16"/>
  <c r="ED16"/>
  <c r="EF16" s="1"/>
  <c r="EG16" s="1"/>
  <c r="EC16"/>
  <c r="DL16"/>
  <c r="DN16" s="1"/>
  <c r="DO16" s="1"/>
  <c r="DK16"/>
  <c r="DA16"/>
  <c r="DC16" s="1"/>
  <c r="DD16" s="1"/>
  <c r="CZ16"/>
  <c r="CQ16"/>
  <c r="GW16" s="1"/>
  <c r="MR16" s="1"/>
  <c r="CK16"/>
  <c r="CD16"/>
  <c r="CF16" s="1"/>
  <c r="CG16" s="1"/>
  <c r="BS16"/>
  <c r="BU16" s="1"/>
  <c r="BV16" s="1"/>
  <c r="BR16"/>
  <c r="BH16"/>
  <c r="BJ16" s="1"/>
  <c r="BK16" s="1"/>
  <c r="BG16"/>
  <c r="AW16"/>
  <c r="AY16" s="1"/>
  <c r="AZ16" s="1"/>
  <c r="AV16"/>
  <c r="AL16"/>
  <c r="AN16" s="1"/>
  <c r="AO16" s="1"/>
  <c r="AK16"/>
  <c r="AA16"/>
  <c r="Z16"/>
  <c r="S16"/>
  <c r="T16" s="1"/>
  <c r="R16"/>
  <c r="M16"/>
  <c r="N16" s="1"/>
  <c r="L16"/>
  <c r="KB15"/>
  <c r="KD15" s="1"/>
  <c r="KE15" s="1"/>
  <c r="KA15"/>
  <c r="JQ15"/>
  <c r="JS15" s="1"/>
  <c r="JT15" s="1"/>
  <c r="JP15"/>
  <c r="JF15"/>
  <c r="JH15" s="1"/>
  <c r="JI15" s="1"/>
  <c r="JE15"/>
  <c r="IU15"/>
  <c r="IW15" s="1"/>
  <c r="IX15" s="1"/>
  <c r="IT15"/>
  <c r="IJ15"/>
  <c r="IL15" s="1"/>
  <c r="IM15" s="1"/>
  <c r="II15"/>
  <c r="HQ15"/>
  <c r="HS15" s="1"/>
  <c r="HT15" s="1"/>
  <c r="HP15"/>
  <c r="HX15" s="1"/>
  <c r="HF15"/>
  <c r="HG15" s="1"/>
  <c r="GS15"/>
  <c r="GN15"/>
  <c r="GG15"/>
  <c r="GI15" s="1"/>
  <c r="GJ15" s="1"/>
  <c r="FV15"/>
  <c r="FX15" s="1"/>
  <c r="FY15" s="1"/>
  <c r="FK15"/>
  <c r="FM15" s="1"/>
  <c r="FN15" s="1"/>
  <c r="FJ15"/>
  <c r="EZ15"/>
  <c r="FB15" s="1"/>
  <c r="FC15" s="1"/>
  <c r="EY15"/>
  <c r="EO15"/>
  <c r="EQ15" s="1"/>
  <c r="ER15" s="1"/>
  <c r="EN15"/>
  <c r="ED15"/>
  <c r="EF15" s="1"/>
  <c r="EG15" s="1"/>
  <c r="EC15"/>
  <c r="DL15"/>
  <c r="DN15" s="1"/>
  <c r="DO15" s="1"/>
  <c r="DK15"/>
  <c r="DA15"/>
  <c r="DC15" s="1"/>
  <c r="DD15" s="1"/>
  <c r="CZ15"/>
  <c r="CQ15"/>
  <c r="CK15"/>
  <c r="CD15"/>
  <c r="CF15" s="1"/>
  <c r="CG15" s="1"/>
  <c r="BS15"/>
  <c r="BU15" s="1"/>
  <c r="BV15" s="1"/>
  <c r="BR15"/>
  <c r="BH15"/>
  <c r="BJ15" s="1"/>
  <c r="BK15" s="1"/>
  <c r="BG15"/>
  <c r="AW15"/>
  <c r="AY15" s="1"/>
  <c r="AZ15" s="1"/>
  <c r="AV15"/>
  <c r="AL15"/>
  <c r="AN15" s="1"/>
  <c r="AO15" s="1"/>
  <c r="AK15"/>
  <c r="AA15"/>
  <c r="Z15"/>
  <c r="S15"/>
  <c r="T15" s="1"/>
  <c r="R15"/>
  <c r="M15"/>
  <c r="N15" s="1"/>
  <c r="L15"/>
  <c r="KB14"/>
  <c r="KD14" s="1"/>
  <c r="KE14" s="1"/>
  <c r="KA14"/>
  <c r="JQ14"/>
  <c r="JS14" s="1"/>
  <c r="JT14" s="1"/>
  <c r="JP14"/>
  <c r="JF14"/>
  <c r="JH14" s="1"/>
  <c r="JI14" s="1"/>
  <c r="JE14"/>
  <c r="IU14"/>
  <c r="IW14" s="1"/>
  <c r="IX14" s="1"/>
  <c r="IT14"/>
  <c r="IJ14"/>
  <c r="IL14" s="1"/>
  <c r="IM14" s="1"/>
  <c r="II14"/>
  <c r="HQ14"/>
  <c r="HS14" s="1"/>
  <c r="HT14" s="1"/>
  <c r="HP14"/>
  <c r="HX14" s="1"/>
  <c r="HF14"/>
  <c r="GS14"/>
  <c r="GN14"/>
  <c r="GG14"/>
  <c r="FV14"/>
  <c r="FW14" s="1"/>
  <c r="FK14"/>
  <c r="FM14" s="1"/>
  <c r="FN14" s="1"/>
  <c r="FJ14"/>
  <c r="EZ14"/>
  <c r="EY14"/>
  <c r="EO14"/>
  <c r="EQ14" s="1"/>
  <c r="ER14" s="1"/>
  <c r="EN14"/>
  <c r="ED14"/>
  <c r="EC14"/>
  <c r="DL14"/>
  <c r="DM14" s="1"/>
  <c r="DK14"/>
  <c r="DA14"/>
  <c r="DC14" s="1"/>
  <c r="DD14" s="1"/>
  <c r="CZ14"/>
  <c r="CQ14"/>
  <c r="CK14"/>
  <c r="CD14"/>
  <c r="CE14" s="1"/>
  <c r="BS14"/>
  <c r="BU14" s="1"/>
  <c r="BV14" s="1"/>
  <c r="BR14"/>
  <c r="BH14"/>
  <c r="BG14"/>
  <c r="AW14"/>
  <c r="AY14" s="1"/>
  <c r="AZ14" s="1"/>
  <c r="AV14"/>
  <c r="AL14"/>
  <c r="AK14"/>
  <c r="AA14"/>
  <c r="Z14"/>
  <c r="S14"/>
  <c r="T14" s="1"/>
  <c r="R14"/>
  <c r="M14"/>
  <c r="N14" s="1"/>
  <c r="L14"/>
  <c r="KB13"/>
  <c r="KA13"/>
  <c r="JQ13"/>
  <c r="JS13" s="1"/>
  <c r="JT13" s="1"/>
  <c r="JP13"/>
  <c r="JF13"/>
  <c r="JE13"/>
  <c r="IU13"/>
  <c r="IW13" s="1"/>
  <c r="IX13" s="1"/>
  <c r="IT13"/>
  <c r="IJ13"/>
  <c r="II13"/>
  <c r="HQ13"/>
  <c r="HP13"/>
  <c r="HX13" s="1"/>
  <c r="HF13"/>
  <c r="HG13" s="1"/>
  <c r="GS13"/>
  <c r="GN13"/>
  <c r="GG13"/>
  <c r="GH13" s="1"/>
  <c r="FV13"/>
  <c r="FK13"/>
  <c r="FL13" s="1"/>
  <c r="FJ13"/>
  <c r="EZ13"/>
  <c r="FA13" s="1"/>
  <c r="EY13"/>
  <c r="EO13"/>
  <c r="EP13" s="1"/>
  <c r="EN13"/>
  <c r="ED13"/>
  <c r="EE13" s="1"/>
  <c r="EC13"/>
  <c r="DL13"/>
  <c r="DN13" s="1"/>
  <c r="DO13" s="1"/>
  <c r="DK13"/>
  <c r="DA13"/>
  <c r="CZ13"/>
  <c r="CQ13"/>
  <c r="CK13"/>
  <c r="CD13"/>
  <c r="CF13" s="1"/>
  <c r="CG13" s="1"/>
  <c r="BS13"/>
  <c r="BT13" s="1"/>
  <c r="BR13"/>
  <c r="BH13"/>
  <c r="BI13" s="1"/>
  <c r="BG13"/>
  <c r="AW13"/>
  <c r="AX13" s="1"/>
  <c r="AV13"/>
  <c r="AL13"/>
  <c r="AK13"/>
  <c r="AA13"/>
  <c r="Z13"/>
  <c r="S13"/>
  <c r="T13" s="1"/>
  <c r="R13"/>
  <c r="M13"/>
  <c r="N13" s="1"/>
  <c r="L13"/>
  <c r="KB123"/>
  <c r="KC123" s="1"/>
  <c r="KA123"/>
  <c r="JQ123"/>
  <c r="JR123" s="1"/>
  <c r="JP123"/>
  <c r="JF123"/>
  <c r="JG123" s="1"/>
  <c r="JE123"/>
  <c r="IU123"/>
  <c r="IV123" s="1"/>
  <c r="IT123"/>
  <c r="IJ123"/>
  <c r="IK123" s="1"/>
  <c r="II123"/>
  <c r="HQ123"/>
  <c r="HR123" s="1"/>
  <c r="HP123"/>
  <c r="HX123" s="1"/>
  <c r="HF123"/>
  <c r="GS123"/>
  <c r="GN123"/>
  <c r="GG123"/>
  <c r="GI123" s="1"/>
  <c r="GJ123" s="1"/>
  <c r="FV123"/>
  <c r="FW123" s="1"/>
  <c r="FK123"/>
  <c r="FM123" s="1"/>
  <c r="FN123" s="1"/>
  <c r="FJ123"/>
  <c r="EZ123"/>
  <c r="EY123"/>
  <c r="EO123"/>
  <c r="EQ123" s="1"/>
  <c r="ER123" s="1"/>
  <c r="EN123"/>
  <c r="ED123"/>
  <c r="EC123"/>
  <c r="DL123"/>
  <c r="DM123" s="1"/>
  <c r="DK123"/>
  <c r="DA123"/>
  <c r="CZ123"/>
  <c r="CQ123"/>
  <c r="CK123"/>
  <c r="CD123"/>
  <c r="CE123" s="1"/>
  <c r="BS123"/>
  <c r="BR123"/>
  <c r="BH123"/>
  <c r="BJ123" s="1"/>
  <c r="BK123" s="1"/>
  <c r="BG123"/>
  <c r="AW123"/>
  <c r="AV123"/>
  <c r="AL123"/>
  <c r="AN123" s="1"/>
  <c r="AO123" s="1"/>
  <c r="AK123"/>
  <c r="AA123"/>
  <c r="Z123"/>
  <c r="S123"/>
  <c r="T123" s="1"/>
  <c r="R123"/>
  <c r="M123"/>
  <c r="N123" s="1"/>
  <c r="L123"/>
  <c r="KB12"/>
  <c r="KD12" s="1"/>
  <c r="KE12" s="1"/>
  <c r="KA12"/>
  <c r="JQ12"/>
  <c r="JP12"/>
  <c r="JF12"/>
  <c r="JH12" s="1"/>
  <c r="JI12" s="1"/>
  <c r="JE12"/>
  <c r="IU12"/>
  <c r="IT12"/>
  <c r="IJ12"/>
  <c r="IL12" s="1"/>
  <c r="IM12" s="1"/>
  <c r="II12"/>
  <c r="HQ12"/>
  <c r="HP12"/>
  <c r="HX12" s="1"/>
  <c r="HF12"/>
  <c r="HG12" s="1"/>
  <c r="GS12"/>
  <c r="GN12"/>
  <c r="GG12"/>
  <c r="GH12" s="1"/>
  <c r="FV12"/>
  <c r="FX12" s="1"/>
  <c r="FY12" s="1"/>
  <c r="FK12"/>
  <c r="FL12" s="1"/>
  <c r="FJ12"/>
  <c r="EZ12"/>
  <c r="EY12"/>
  <c r="EO12"/>
  <c r="EP12" s="1"/>
  <c r="EN12"/>
  <c r="ED12"/>
  <c r="EC12"/>
  <c r="DL12"/>
  <c r="DN12" s="1"/>
  <c r="DO12" s="1"/>
  <c r="DK12"/>
  <c r="DA12"/>
  <c r="CZ12"/>
  <c r="CQ12"/>
  <c r="CK12"/>
  <c r="CD12"/>
  <c r="CF12" s="1"/>
  <c r="CG12" s="1"/>
  <c r="BS12"/>
  <c r="BT12" s="1"/>
  <c r="BR12"/>
  <c r="BH12"/>
  <c r="BG12"/>
  <c r="AW12"/>
  <c r="AX12" s="1"/>
  <c r="AV12"/>
  <c r="AL12"/>
  <c r="AN12" s="1"/>
  <c r="AO12" s="1"/>
  <c r="AK12"/>
  <c r="AA12"/>
  <c r="Z12"/>
  <c r="S12"/>
  <c r="T12" s="1"/>
  <c r="R12"/>
  <c r="M12"/>
  <c r="N12" s="1"/>
  <c r="L12"/>
  <c r="KB117"/>
  <c r="KC117" s="1"/>
  <c r="KA117"/>
  <c r="JQ117"/>
  <c r="JP117"/>
  <c r="JF117"/>
  <c r="JG117" s="1"/>
  <c r="JE117"/>
  <c r="IU117"/>
  <c r="IT117"/>
  <c r="IJ117"/>
  <c r="IK117" s="1"/>
  <c r="II117"/>
  <c r="HQ117"/>
  <c r="HR117" s="1"/>
  <c r="HP117"/>
  <c r="HX117" s="1"/>
  <c r="HF117"/>
  <c r="GS117"/>
  <c r="GN117"/>
  <c r="GG117"/>
  <c r="GI117" s="1"/>
  <c r="GJ117" s="1"/>
  <c r="FV117"/>
  <c r="FW117" s="1"/>
  <c r="FK117"/>
  <c r="FJ117"/>
  <c r="EZ117"/>
  <c r="FB117" s="1"/>
  <c r="FC117" s="1"/>
  <c r="EY117"/>
  <c r="EO117"/>
  <c r="EN117"/>
  <c r="ED117"/>
  <c r="EF117" s="1"/>
  <c r="EG117" s="1"/>
  <c r="EC117"/>
  <c r="DL117"/>
  <c r="DK117"/>
  <c r="DA117"/>
  <c r="DC117" s="1"/>
  <c r="DD117" s="1"/>
  <c r="CZ117"/>
  <c r="CQ117"/>
  <c r="CK117"/>
  <c r="CD117"/>
  <c r="BS117"/>
  <c r="BR117"/>
  <c r="BH117"/>
  <c r="BJ117" s="1"/>
  <c r="BK117" s="1"/>
  <c r="BG117"/>
  <c r="AW117"/>
  <c r="AV117"/>
  <c r="AL117"/>
  <c r="AN117" s="1"/>
  <c r="AO117" s="1"/>
  <c r="AK117"/>
  <c r="AA117"/>
  <c r="Z117"/>
  <c r="S117"/>
  <c r="T117" s="1"/>
  <c r="R117"/>
  <c r="M117"/>
  <c r="N117" s="1"/>
  <c r="L117"/>
  <c r="KB11"/>
  <c r="KD11" s="1"/>
  <c r="KE11" s="1"/>
  <c r="KA11"/>
  <c r="JQ11"/>
  <c r="JP11"/>
  <c r="JF11"/>
  <c r="JH11" s="1"/>
  <c r="JI11" s="1"/>
  <c r="JE11"/>
  <c r="IU11"/>
  <c r="IT11"/>
  <c r="IJ11"/>
  <c r="IL11" s="1"/>
  <c r="IM11" s="1"/>
  <c r="II11"/>
  <c r="HQ11"/>
  <c r="HS11" s="1"/>
  <c r="HT11" s="1"/>
  <c r="HP11"/>
  <c r="HX11" s="1"/>
  <c r="HF11"/>
  <c r="GS11"/>
  <c r="GN11"/>
  <c r="GG11"/>
  <c r="FV11"/>
  <c r="FK11"/>
  <c r="FJ11"/>
  <c r="EZ11"/>
  <c r="EY11"/>
  <c r="EO11"/>
  <c r="EN11"/>
  <c r="ED11"/>
  <c r="EC11"/>
  <c r="DL11"/>
  <c r="DN11" s="1"/>
  <c r="DO11" s="1"/>
  <c r="DK11"/>
  <c r="DA11"/>
  <c r="CZ11"/>
  <c r="CQ11"/>
  <c r="CK11"/>
  <c r="CD11"/>
  <c r="CF11" s="1"/>
  <c r="CG11" s="1"/>
  <c r="BS11"/>
  <c r="BR11"/>
  <c r="BH11"/>
  <c r="BG11"/>
  <c r="AW11"/>
  <c r="AV11"/>
  <c r="AL11"/>
  <c r="AK11"/>
  <c r="AA11"/>
  <c r="Z11"/>
  <c r="S11"/>
  <c r="T11" s="1"/>
  <c r="R11"/>
  <c r="M11"/>
  <c r="N11" s="1"/>
  <c r="L11"/>
  <c r="KB10"/>
  <c r="KA10"/>
  <c r="JQ10"/>
  <c r="JP10"/>
  <c r="JF10"/>
  <c r="JE10"/>
  <c r="IU10"/>
  <c r="IT10"/>
  <c r="IJ10"/>
  <c r="II10"/>
  <c r="HQ10"/>
  <c r="HR10" s="1"/>
  <c r="HP10"/>
  <c r="HX10" s="1"/>
  <c r="HF10"/>
  <c r="GS10"/>
  <c r="GN10"/>
  <c r="GG10"/>
  <c r="GI10" s="1"/>
  <c r="GJ10" s="1"/>
  <c r="FV10"/>
  <c r="FW10" s="1"/>
  <c r="FK10"/>
  <c r="FM10" s="1"/>
  <c r="FN10" s="1"/>
  <c r="FJ10"/>
  <c r="EZ10"/>
  <c r="EY10"/>
  <c r="EO10"/>
  <c r="EQ10" s="1"/>
  <c r="ER10" s="1"/>
  <c r="EN10"/>
  <c r="ED10"/>
  <c r="EC10"/>
  <c r="DL10"/>
  <c r="DK10"/>
  <c r="DA10"/>
  <c r="CZ10"/>
  <c r="CQ10"/>
  <c r="GW10" s="1"/>
  <c r="MR10" s="1"/>
  <c r="CK10"/>
  <c r="CD10"/>
  <c r="BS10"/>
  <c r="BR10"/>
  <c r="BH10"/>
  <c r="BJ10" s="1"/>
  <c r="BK10" s="1"/>
  <c r="BG10"/>
  <c r="AW10"/>
  <c r="AV10"/>
  <c r="AL10"/>
  <c r="AN10" s="1"/>
  <c r="AO10" s="1"/>
  <c r="AK10"/>
  <c r="AA10"/>
  <c r="Z10"/>
  <c r="S10"/>
  <c r="T10" s="1"/>
  <c r="R10"/>
  <c r="M10"/>
  <c r="N10" s="1"/>
  <c r="L10"/>
  <c r="KB9"/>
  <c r="KD9" s="1"/>
  <c r="KE9" s="1"/>
  <c r="KA9"/>
  <c r="JQ9"/>
  <c r="JP9"/>
  <c r="JF9"/>
  <c r="JG9" s="1"/>
  <c r="JE9"/>
  <c r="IU9"/>
  <c r="IT9"/>
  <c r="IJ9"/>
  <c r="IK9" s="1"/>
  <c r="II9"/>
  <c r="HQ9"/>
  <c r="HR9" s="1"/>
  <c r="HP9"/>
  <c r="HX9" s="1"/>
  <c r="HF9"/>
  <c r="GS9"/>
  <c r="GN9"/>
  <c r="GG9"/>
  <c r="GI9" s="1"/>
  <c r="GJ9" s="1"/>
  <c r="FV9"/>
  <c r="FW9" s="1"/>
  <c r="FK9"/>
  <c r="FJ9"/>
  <c r="EZ9"/>
  <c r="FB9" s="1"/>
  <c r="FC9" s="1"/>
  <c r="EY9"/>
  <c r="EO9"/>
  <c r="EN9"/>
  <c r="ED9"/>
  <c r="EF9" s="1"/>
  <c r="EG9" s="1"/>
  <c r="EC9"/>
  <c r="DL9"/>
  <c r="DK9"/>
  <c r="DA9"/>
  <c r="DC9" s="1"/>
  <c r="DD9" s="1"/>
  <c r="CZ9"/>
  <c r="CQ9"/>
  <c r="CK9"/>
  <c r="CD9"/>
  <c r="BS9"/>
  <c r="BR9"/>
  <c r="BH9"/>
  <c r="BJ9" s="1"/>
  <c r="BK9" s="1"/>
  <c r="BG9"/>
  <c r="AW9"/>
  <c r="AV9"/>
  <c r="AL9"/>
  <c r="AN9" s="1"/>
  <c r="AO9" s="1"/>
  <c r="AK9"/>
  <c r="AA9"/>
  <c r="Z9"/>
  <c r="S9"/>
  <c r="T9" s="1"/>
  <c r="R9"/>
  <c r="M9"/>
  <c r="N9" s="1"/>
  <c r="L9"/>
  <c r="KB8"/>
  <c r="KA8"/>
  <c r="JQ8"/>
  <c r="JS8" s="1"/>
  <c r="JT8" s="1"/>
  <c r="JP8"/>
  <c r="JF8"/>
  <c r="JE8"/>
  <c r="IU8"/>
  <c r="IW8" s="1"/>
  <c r="IX8" s="1"/>
  <c r="IT8"/>
  <c r="IJ8"/>
  <c r="II8"/>
  <c r="HQ8"/>
  <c r="HS8" s="1"/>
  <c r="HT8" s="1"/>
  <c r="HP8"/>
  <c r="HX8" s="1"/>
  <c r="HF8"/>
  <c r="GS8"/>
  <c r="GN8"/>
  <c r="GG8"/>
  <c r="FV8"/>
  <c r="FK8"/>
  <c r="FJ8"/>
  <c r="EZ8"/>
  <c r="FA8" s="1"/>
  <c r="EY8"/>
  <c r="EO8"/>
  <c r="EN8"/>
  <c r="ED8"/>
  <c r="EE8" s="1"/>
  <c r="EC8"/>
  <c r="DL8"/>
  <c r="DN8" s="1"/>
  <c r="DO8" s="1"/>
  <c r="DK8"/>
  <c r="DA8"/>
  <c r="DC8" s="1"/>
  <c r="DD8" s="1"/>
  <c r="CZ8"/>
  <c r="CQ8"/>
  <c r="CK8"/>
  <c r="CD8"/>
  <c r="CF8" s="1"/>
  <c r="CG8" s="1"/>
  <c r="BS8"/>
  <c r="BT8" s="1"/>
  <c r="BR8"/>
  <c r="BH8"/>
  <c r="BI8" s="1"/>
  <c r="BG8"/>
  <c r="AW8"/>
  <c r="AX8" s="1"/>
  <c r="AV8"/>
  <c r="AL8"/>
  <c r="AN8" s="1"/>
  <c r="AO8" s="1"/>
  <c r="AK8"/>
  <c r="AA8"/>
  <c r="Z8"/>
  <c r="S8"/>
  <c r="T8" s="1"/>
  <c r="R8"/>
  <c r="M8"/>
  <c r="N8" s="1"/>
  <c r="L8"/>
  <c r="KB7"/>
  <c r="KC7" s="1"/>
  <c r="KA7"/>
  <c r="JQ7"/>
  <c r="JR7" s="1"/>
  <c r="JP7"/>
  <c r="JF7"/>
  <c r="JG7" s="1"/>
  <c r="JE7"/>
  <c r="IU7"/>
  <c r="IV7" s="1"/>
  <c r="IT7"/>
  <c r="IJ7"/>
  <c r="IK7" s="1"/>
  <c r="II7"/>
  <c r="HQ7"/>
  <c r="HR7" s="1"/>
  <c r="HP7"/>
  <c r="HX7" s="1"/>
  <c r="HF7"/>
  <c r="GS7"/>
  <c r="GN7"/>
  <c r="GG7"/>
  <c r="GI7" s="1"/>
  <c r="GJ7" s="1"/>
  <c r="FV7"/>
  <c r="FW7" s="1"/>
  <c r="FK7"/>
  <c r="FM7" s="1"/>
  <c r="FN7" s="1"/>
  <c r="FJ7"/>
  <c r="EZ7"/>
  <c r="FB7" s="1"/>
  <c r="FC7" s="1"/>
  <c r="EY7"/>
  <c r="EO7"/>
  <c r="EQ7" s="1"/>
  <c r="ER7" s="1"/>
  <c r="EN7"/>
  <c r="ED7"/>
  <c r="EF7" s="1"/>
  <c r="EG7" s="1"/>
  <c r="EC7"/>
  <c r="DL7"/>
  <c r="DM7" s="1"/>
  <c r="DK7"/>
  <c r="DA7"/>
  <c r="DC7" s="1"/>
  <c r="DD7" s="1"/>
  <c r="CZ7"/>
  <c r="CQ7"/>
  <c r="CK7"/>
  <c r="CD7"/>
  <c r="CE7" s="1"/>
  <c r="BS7"/>
  <c r="BU7" s="1"/>
  <c r="BV7" s="1"/>
  <c r="BR7"/>
  <c r="BH7"/>
  <c r="BJ7" s="1"/>
  <c r="BK7" s="1"/>
  <c r="BG7"/>
  <c r="AW7"/>
  <c r="AY7" s="1"/>
  <c r="AZ7" s="1"/>
  <c r="AV7"/>
  <c r="AL7"/>
  <c r="AN7" s="1"/>
  <c r="AO7" s="1"/>
  <c r="AK7"/>
  <c r="AA7"/>
  <c r="Z7"/>
  <c r="S7"/>
  <c r="T7" s="1"/>
  <c r="R7"/>
  <c r="M7"/>
  <c r="N7" s="1"/>
  <c r="L7"/>
  <c r="KB116"/>
  <c r="KC116" s="1"/>
  <c r="KA116"/>
  <c r="JQ116"/>
  <c r="JR116" s="1"/>
  <c r="JP116"/>
  <c r="JF116"/>
  <c r="JG116" s="1"/>
  <c r="JE116"/>
  <c r="IU116"/>
  <c r="IV116" s="1"/>
  <c r="IT116"/>
  <c r="IJ116"/>
  <c r="IK116" s="1"/>
  <c r="II116"/>
  <c r="HQ116"/>
  <c r="HR116" s="1"/>
  <c r="HP116"/>
  <c r="HX116" s="1"/>
  <c r="HF116"/>
  <c r="GS116"/>
  <c r="GN116"/>
  <c r="GG116"/>
  <c r="GI116" s="1"/>
  <c r="GJ116" s="1"/>
  <c r="FV116"/>
  <c r="FW116" s="1"/>
  <c r="FK116"/>
  <c r="FM116" s="1"/>
  <c r="FN116" s="1"/>
  <c r="FJ116"/>
  <c r="EZ116"/>
  <c r="FB116" s="1"/>
  <c r="FC116" s="1"/>
  <c r="EY116"/>
  <c r="EO116"/>
  <c r="EQ116" s="1"/>
  <c r="ER116" s="1"/>
  <c r="EN116"/>
  <c r="ED116"/>
  <c r="EF116" s="1"/>
  <c r="EG116" s="1"/>
  <c r="EC116"/>
  <c r="DL116"/>
  <c r="DM116" s="1"/>
  <c r="DK116"/>
  <c r="DA116"/>
  <c r="CZ116"/>
  <c r="CQ116"/>
  <c r="GW116" s="1"/>
  <c r="MR116" s="1"/>
  <c r="CK116"/>
  <c r="CD116"/>
  <c r="CE116" s="1"/>
  <c r="BS116"/>
  <c r="BU116" s="1"/>
  <c r="BV116" s="1"/>
  <c r="BR116"/>
  <c r="BH116"/>
  <c r="BJ116" s="1"/>
  <c r="BK116" s="1"/>
  <c r="BG116"/>
  <c r="AW116"/>
  <c r="AY116" s="1"/>
  <c r="AZ116" s="1"/>
  <c r="AV116"/>
  <c r="AL116"/>
  <c r="AN116" s="1"/>
  <c r="AO116" s="1"/>
  <c r="AK116"/>
  <c r="AA116"/>
  <c r="AC116" s="1"/>
  <c r="AD116" s="1"/>
  <c r="Z116"/>
  <c r="S116"/>
  <c r="T116" s="1"/>
  <c r="R116"/>
  <c r="M116"/>
  <c r="N116" s="1"/>
  <c r="L116"/>
  <c r="KB6"/>
  <c r="KD6" s="1"/>
  <c r="KE6" s="1"/>
  <c r="KA6"/>
  <c r="JQ6"/>
  <c r="JS6" s="1"/>
  <c r="JT6" s="1"/>
  <c r="JP6"/>
  <c r="JF6"/>
  <c r="JH6" s="1"/>
  <c r="JI6" s="1"/>
  <c r="JE6"/>
  <c r="IU6"/>
  <c r="IW6" s="1"/>
  <c r="IX6" s="1"/>
  <c r="IT6"/>
  <c r="IJ6"/>
  <c r="IL6" s="1"/>
  <c r="IM6" s="1"/>
  <c r="II6"/>
  <c r="HQ6"/>
  <c r="HS6" s="1"/>
  <c r="HT6" s="1"/>
  <c r="HP6"/>
  <c r="HX6" s="1"/>
  <c r="HF6"/>
  <c r="HG6" s="1"/>
  <c r="GS6"/>
  <c r="GN6"/>
  <c r="GG6"/>
  <c r="GH6" s="1"/>
  <c r="FV6"/>
  <c r="FX6" s="1"/>
  <c r="FY6" s="1"/>
  <c r="FK6"/>
  <c r="FL6" s="1"/>
  <c r="FJ6"/>
  <c r="EZ6"/>
  <c r="FA6" s="1"/>
  <c r="EY6"/>
  <c r="EO6"/>
  <c r="EP6" s="1"/>
  <c r="EN6"/>
  <c r="ED6"/>
  <c r="EE6" s="1"/>
  <c r="EC6"/>
  <c r="DL6"/>
  <c r="DN6" s="1"/>
  <c r="DO6" s="1"/>
  <c r="DK6"/>
  <c r="DA6"/>
  <c r="DC6" s="1"/>
  <c r="DD6" s="1"/>
  <c r="CZ6"/>
  <c r="CQ6"/>
  <c r="CK6"/>
  <c r="CD6"/>
  <c r="CF6" s="1"/>
  <c r="CG6" s="1"/>
  <c r="BS6"/>
  <c r="BT6" s="1"/>
  <c r="BR6"/>
  <c r="BH6"/>
  <c r="BI6" s="1"/>
  <c r="BG6"/>
  <c r="AW6"/>
  <c r="AX6" s="1"/>
  <c r="AV6"/>
  <c r="AL6"/>
  <c r="AK6"/>
  <c r="AA6"/>
  <c r="Z6"/>
  <c r="S6"/>
  <c r="T6" s="1"/>
  <c r="R6"/>
  <c r="M6"/>
  <c r="N6" s="1"/>
  <c r="L6"/>
  <c r="KB5"/>
  <c r="KC5" s="1"/>
  <c r="KA5"/>
  <c r="JQ5"/>
  <c r="JR5" s="1"/>
  <c r="JP5"/>
  <c r="JF5"/>
  <c r="JG5" s="1"/>
  <c r="JE5"/>
  <c r="IU5"/>
  <c r="IV5" s="1"/>
  <c r="IT5"/>
  <c r="IJ5"/>
  <c r="IK5" s="1"/>
  <c r="II5"/>
  <c r="HQ5"/>
  <c r="HR5" s="1"/>
  <c r="HP5"/>
  <c r="HX5" s="1"/>
  <c r="HF5"/>
  <c r="GS5"/>
  <c r="GN5"/>
  <c r="GG5"/>
  <c r="GI5" s="1"/>
  <c r="GJ5" s="1"/>
  <c r="FV5"/>
  <c r="FW5" s="1"/>
  <c r="FK5"/>
  <c r="FM5" s="1"/>
  <c r="FN5" s="1"/>
  <c r="FJ5"/>
  <c r="EZ5"/>
  <c r="FB5" s="1"/>
  <c r="FC5" s="1"/>
  <c r="EY5"/>
  <c r="EO5"/>
  <c r="EQ5" s="1"/>
  <c r="ER5" s="1"/>
  <c r="EN5"/>
  <c r="ED5"/>
  <c r="EF5" s="1"/>
  <c r="EG5" s="1"/>
  <c r="EC5"/>
  <c r="DL5"/>
  <c r="DM5" s="1"/>
  <c r="DK5"/>
  <c r="DA5"/>
  <c r="CZ5"/>
  <c r="CQ5"/>
  <c r="GW5" s="1"/>
  <c r="MR5" s="1"/>
  <c r="CK5"/>
  <c r="CD5"/>
  <c r="CE5" s="1"/>
  <c r="BS5"/>
  <c r="BU5" s="1"/>
  <c r="BV5" s="1"/>
  <c r="BR5"/>
  <c r="BH5"/>
  <c r="BJ5" s="1"/>
  <c r="BK5" s="1"/>
  <c r="BG5"/>
  <c r="AW5"/>
  <c r="AY5" s="1"/>
  <c r="AZ5" s="1"/>
  <c r="AV5"/>
  <c r="AL5"/>
  <c r="AN5" s="1"/>
  <c r="AO5" s="1"/>
  <c r="AK5"/>
  <c r="AA5"/>
  <c r="Z5"/>
  <c r="S5"/>
  <c r="T5" s="1"/>
  <c r="R5"/>
  <c r="M5"/>
  <c r="N5" s="1"/>
  <c r="L5"/>
  <c r="KB4"/>
  <c r="KD4" s="1"/>
  <c r="KE4" s="1"/>
  <c r="KA4"/>
  <c r="JQ4"/>
  <c r="JS4" s="1"/>
  <c r="JT4" s="1"/>
  <c r="JP4"/>
  <c r="JF4"/>
  <c r="JH4" s="1"/>
  <c r="JI4" s="1"/>
  <c r="JE4"/>
  <c r="IU4"/>
  <c r="IW4" s="1"/>
  <c r="IX4" s="1"/>
  <c r="IT4"/>
  <c r="IJ4"/>
  <c r="IL4" s="1"/>
  <c r="IM4" s="1"/>
  <c r="II4"/>
  <c r="HQ4"/>
  <c r="HS4" s="1"/>
  <c r="HT4" s="1"/>
  <c r="HP4"/>
  <c r="HX4" s="1"/>
  <c r="HF4"/>
  <c r="HG4" s="1"/>
  <c r="GS4"/>
  <c r="GN4"/>
  <c r="GG4"/>
  <c r="GH4" s="1"/>
  <c r="FV4"/>
  <c r="FX4" s="1"/>
  <c r="FY4" s="1"/>
  <c r="FK4"/>
  <c r="FL4" s="1"/>
  <c r="FJ4"/>
  <c r="EZ4"/>
  <c r="FA4" s="1"/>
  <c r="EY4"/>
  <c r="EO4"/>
  <c r="EP4" s="1"/>
  <c r="EN4"/>
  <c r="ED4"/>
  <c r="EE4" s="1"/>
  <c r="EC4"/>
  <c r="DL4"/>
  <c r="DN4" s="1"/>
  <c r="DO4" s="1"/>
  <c r="DK4"/>
  <c r="DA4"/>
  <c r="DC4" s="1"/>
  <c r="DD4" s="1"/>
  <c r="CZ4"/>
  <c r="CQ4"/>
  <c r="CK4"/>
  <c r="CD4"/>
  <c r="CF4" s="1"/>
  <c r="CG4" s="1"/>
  <c r="BS4"/>
  <c r="BT4" s="1"/>
  <c r="BR4"/>
  <c r="BH4"/>
  <c r="BI4" s="1"/>
  <c r="BG4"/>
  <c r="AW4"/>
  <c r="AX4" s="1"/>
  <c r="AV4"/>
  <c r="AL4"/>
  <c r="AK4"/>
  <c r="AA4"/>
  <c r="Z4"/>
  <c r="R4"/>
  <c r="M4"/>
  <c r="N4" s="1"/>
  <c r="L4"/>
  <c r="KB3"/>
  <c r="KD3" s="1"/>
  <c r="KE3" s="1"/>
  <c r="KA3"/>
  <c r="JQ3"/>
  <c r="JS3" s="1"/>
  <c r="JT3" s="1"/>
  <c r="JP3"/>
  <c r="JF3"/>
  <c r="JH3" s="1"/>
  <c r="JI3" s="1"/>
  <c r="JE3"/>
  <c r="IU3"/>
  <c r="IW3" s="1"/>
  <c r="IX3" s="1"/>
  <c r="IT3"/>
  <c r="IJ3"/>
  <c r="IL3" s="1"/>
  <c r="IM3" s="1"/>
  <c r="II3"/>
  <c r="HQ3"/>
  <c r="HS3" s="1"/>
  <c r="HT3" s="1"/>
  <c r="HP3"/>
  <c r="HX3" s="1"/>
  <c r="HF3"/>
  <c r="HG3" s="1"/>
  <c r="GS3"/>
  <c r="GN3"/>
  <c r="GG3"/>
  <c r="GH3" s="1"/>
  <c r="FV3"/>
  <c r="FX3" s="1"/>
  <c r="FY3" s="1"/>
  <c r="FK3"/>
  <c r="FL3" s="1"/>
  <c r="FJ3"/>
  <c r="EZ3"/>
  <c r="FA3" s="1"/>
  <c r="EY3"/>
  <c r="EO3"/>
  <c r="EP3" s="1"/>
  <c r="EN3"/>
  <c r="ED3"/>
  <c r="EE3" s="1"/>
  <c r="EC3"/>
  <c r="DL3"/>
  <c r="DN3" s="1"/>
  <c r="DO3" s="1"/>
  <c r="DK3"/>
  <c r="DA3"/>
  <c r="DC3" s="1"/>
  <c r="DD3" s="1"/>
  <c r="CZ3"/>
  <c r="CQ3"/>
  <c r="CK3"/>
  <c r="CD3"/>
  <c r="CF3" s="1"/>
  <c r="CG3" s="1"/>
  <c r="BS3"/>
  <c r="BT3" s="1"/>
  <c r="BR3"/>
  <c r="BH3"/>
  <c r="BI3" s="1"/>
  <c r="BG3"/>
  <c r="AW3"/>
  <c r="AX3" s="1"/>
  <c r="AV3"/>
  <c r="AL3"/>
  <c r="AK3"/>
  <c r="AA3"/>
  <c r="Z3"/>
  <c r="S3"/>
  <c r="T3" s="1"/>
  <c r="R3"/>
  <c r="M3"/>
  <c r="N3" s="1"/>
  <c r="L3"/>
  <c r="KB2"/>
  <c r="KC2" s="1"/>
  <c r="KA2"/>
  <c r="JQ2"/>
  <c r="JR2" s="1"/>
  <c r="JP2"/>
  <c r="JF2"/>
  <c r="JG2" s="1"/>
  <c r="JE2"/>
  <c r="IU2"/>
  <c r="IV2" s="1"/>
  <c r="IT2"/>
  <c r="IJ2"/>
  <c r="IK2" s="1"/>
  <c r="II2"/>
  <c r="HQ2"/>
  <c r="HR2" s="1"/>
  <c r="HP2"/>
  <c r="HX2" s="1"/>
  <c r="HF2"/>
  <c r="GS2"/>
  <c r="GN2"/>
  <c r="GG2"/>
  <c r="GI2" s="1"/>
  <c r="GJ2" s="1"/>
  <c r="FV2"/>
  <c r="FW2" s="1"/>
  <c r="FK2"/>
  <c r="FM2" s="1"/>
  <c r="FN2" s="1"/>
  <c r="FJ2"/>
  <c r="EZ2"/>
  <c r="FB2" s="1"/>
  <c r="FC2" s="1"/>
  <c r="EY2"/>
  <c r="EO2"/>
  <c r="EQ2" s="1"/>
  <c r="ER2" s="1"/>
  <c r="EN2"/>
  <c r="ED2"/>
  <c r="EF2" s="1"/>
  <c r="EG2" s="1"/>
  <c r="EC2"/>
  <c r="DL2"/>
  <c r="DM2" s="1"/>
  <c r="DK2"/>
  <c r="DA2"/>
  <c r="CZ2"/>
  <c r="CQ2"/>
  <c r="CK2"/>
  <c r="CD2"/>
  <c r="CE2" s="1"/>
  <c r="BS2"/>
  <c r="BU2" s="1"/>
  <c r="BV2" s="1"/>
  <c r="BR2"/>
  <c r="BH2"/>
  <c r="BJ2" s="1"/>
  <c r="BK2" s="1"/>
  <c r="BG2"/>
  <c r="AW2"/>
  <c r="AY2" s="1"/>
  <c r="AZ2" s="1"/>
  <c r="AV2"/>
  <c r="AL2"/>
  <c r="AN2" s="1"/>
  <c r="AO2" s="1"/>
  <c r="AK2"/>
  <c r="AA2"/>
  <c r="Z2"/>
  <c r="S2"/>
  <c r="T2" s="1"/>
  <c r="R2"/>
  <c r="M2"/>
  <c r="N2" s="1"/>
  <c r="L2"/>
  <c r="KB122"/>
  <c r="KC122" s="1"/>
  <c r="KA122"/>
  <c r="JQ122"/>
  <c r="JR122" s="1"/>
  <c r="JP122"/>
  <c r="JF122"/>
  <c r="JG122" s="1"/>
  <c r="JE122"/>
  <c r="IU122"/>
  <c r="IV122" s="1"/>
  <c r="IT122"/>
  <c r="IJ122"/>
  <c r="IK122" s="1"/>
  <c r="II122"/>
  <c r="HQ122"/>
  <c r="HR122" s="1"/>
  <c r="HP122"/>
  <c r="HX122" s="1"/>
  <c r="HF122"/>
  <c r="GS122"/>
  <c r="GN122"/>
  <c r="GG122"/>
  <c r="GI122" s="1"/>
  <c r="GJ122" s="1"/>
  <c r="FV122"/>
  <c r="FW122" s="1"/>
  <c r="FK122"/>
  <c r="FM122" s="1"/>
  <c r="FN122" s="1"/>
  <c r="FJ122"/>
  <c r="EZ122"/>
  <c r="FB122" s="1"/>
  <c r="FC122" s="1"/>
  <c r="EY122"/>
  <c r="EO122"/>
  <c r="EQ122" s="1"/>
  <c r="ER122" s="1"/>
  <c r="EN122"/>
  <c r="ED122"/>
  <c r="EF122" s="1"/>
  <c r="EG122" s="1"/>
  <c r="EC122"/>
  <c r="DL122"/>
  <c r="DM122" s="1"/>
  <c r="DK122"/>
  <c r="DA122"/>
  <c r="CZ122"/>
  <c r="CQ122"/>
  <c r="CK122"/>
  <c r="CD122"/>
  <c r="CE122" s="1"/>
  <c r="BS122"/>
  <c r="BU122" s="1"/>
  <c r="BV122" s="1"/>
  <c r="BR122"/>
  <c r="BH122"/>
  <c r="BJ122" s="1"/>
  <c r="BK122" s="1"/>
  <c r="BG122"/>
  <c r="AW122"/>
  <c r="AY122" s="1"/>
  <c r="AZ122" s="1"/>
  <c r="AV122"/>
  <c r="AL122"/>
  <c r="AN122" s="1"/>
  <c r="AO122" s="1"/>
  <c r="AK122"/>
  <c r="AA122"/>
  <c r="Z122"/>
  <c r="S122"/>
  <c r="T122" s="1"/>
  <c r="R122"/>
  <c r="M122"/>
  <c r="N122" s="1"/>
  <c r="L122"/>
  <c r="AC122" l="1"/>
  <c r="AD122" s="1"/>
  <c r="AC2"/>
  <c r="AD2" s="1"/>
  <c r="AB3"/>
  <c r="AB4"/>
  <c r="AC5"/>
  <c r="AD5" s="1"/>
  <c r="AB6"/>
  <c r="AC7"/>
  <c r="AD7" s="1"/>
  <c r="AB8"/>
  <c r="AB12"/>
  <c r="AB13"/>
  <c r="AC14"/>
  <c r="AD14" s="1"/>
  <c r="AC15"/>
  <c r="AD15" s="1"/>
  <c r="AC16"/>
  <c r="AD16" s="1"/>
  <c r="AC17"/>
  <c r="AD17" s="1"/>
  <c r="AC18"/>
  <c r="AD18" s="1"/>
  <c r="AC54"/>
  <c r="AD54" s="1"/>
  <c r="AB19"/>
  <c r="AB55"/>
  <c r="AC63"/>
  <c r="AD63" s="1"/>
  <c r="AC65"/>
  <c r="AD65" s="1"/>
  <c r="AC67"/>
  <c r="AD67" s="1"/>
  <c r="AC69"/>
  <c r="AD69" s="1"/>
  <c r="AC58"/>
  <c r="AD58" s="1"/>
  <c r="AC59"/>
  <c r="AD59" s="1"/>
  <c r="AC21"/>
  <c r="AD21" s="1"/>
  <c r="AC22"/>
  <c r="AD22" s="1"/>
  <c r="AC23"/>
  <c r="AD23" s="1"/>
  <c r="AC24"/>
  <c r="AD24" s="1"/>
  <c r="AC25"/>
  <c r="AD25" s="1"/>
  <c r="AC26"/>
  <c r="AD26" s="1"/>
  <c r="AC27"/>
  <c r="AD27" s="1"/>
  <c r="AB28"/>
  <c r="AC29"/>
  <c r="AD29" s="1"/>
  <c r="AB30"/>
  <c r="AC31"/>
  <c r="AD31" s="1"/>
  <c r="AB32"/>
  <c r="AB33"/>
  <c r="AB34"/>
  <c r="AC35"/>
  <c r="AD35" s="1"/>
  <c r="AC36"/>
  <c r="AD36" s="1"/>
  <c r="AC37"/>
  <c r="AD37" s="1"/>
  <c r="AB38"/>
  <c r="AC39"/>
  <c r="AD39" s="1"/>
  <c r="AB40"/>
  <c r="AB41"/>
  <c r="AB42"/>
  <c r="AB43"/>
  <c r="AC44"/>
  <c r="AD44" s="1"/>
  <c r="AC45"/>
  <c r="AD45" s="1"/>
  <c r="AC46"/>
  <c r="AD46" s="1"/>
  <c r="AC47"/>
  <c r="AD47" s="1"/>
  <c r="AC48"/>
  <c r="AD48" s="1"/>
  <c r="AC49"/>
  <c r="AD49" s="1"/>
  <c r="AB50"/>
  <c r="AC51"/>
  <c r="AD51" s="1"/>
  <c r="AC64"/>
  <c r="AD64" s="1"/>
  <c r="AC66"/>
  <c r="AD66" s="1"/>
  <c r="AC68"/>
  <c r="AD68" s="1"/>
  <c r="IK62"/>
  <c r="QY53"/>
  <c r="QY56"/>
  <c r="QY57"/>
  <c r="QY58"/>
  <c r="QY21"/>
  <c r="QY25"/>
  <c r="QY27"/>
  <c r="QY29"/>
  <c r="QY35"/>
  <c r="QY39"/>
  <c r="QY43"/>
  <c r="QY45"/>
  <c r="QY47"/>
  <c r="QY5"/>
  <c r="QY10"/>
  <c r="QY16"/>
  <c r="PP3" i="41"/>
  <c r="PP27"/>
  <c r="PP6"/>
  <c r="PP12"/>
  <c r="PP13"/>
  <c r="PP44"/>
  <c r="PP21"/>
  <c r="PP23"/>
  <c r="PP42"/>
  <c r="PP24"/>
  <c r="PP15"/>
  <c r="PP9"/>
  <c r="PP4"/>
  <c r="PP7"/>
  <c r="PP11"/>
  <c r="PP29"/>
  <c r="PP32"/>
  <c r="PP49"/>
  <c r="PP28"/>
  <c r="PP16"/>
  <c r="PP5"/>
  <c r="PP20"/>
  <c r="PP37"/>
  <c r="PO2"/>
  <c r="PP2"/>
  <c r="PP50"/>
  <c r="PP10"/>
  <c r="U122" i="39"/>
  <c r="AE122"/>
  <c r="EH122"/>
  <c r="ES122"/>
  <c r="FD122"/>
  <c r="FO122"/>
  <c r="GK122"/>
  <c r="EH2"/>
  <c r="ES2"/>
  <c r="FD2"/>
  <c r="FO2"/>
  <c r="GK2"/>
  <c r="CH3"/>
  <c r="DE3"/>
  <c r="DP3"/>
  <c r="CH4"/>
  <c r="DE4"/>
  <c r="DP4"/>
  <c r="EH5"/>
  <c r="ES5"/>
  <c r="FD5"/>
  <c r="FO5"/>
  <c r="GK5"/>
  <c r="CH6"/>
  <c r="DE6"/>
  <c r="DP6"/>
  <c r="EH116"/>
  <c r="ES116"/>
  <c r="FD116"/>
  <c r="FO116"/>
  <c r="GK116"/>
  <c r="DE7"/>
  <c r="EH7"/>
  <c r="ES7"/>
  <c r="FD7"/>
  <c r="FO7"/>
  <c r="GK7"/>
  <c r="CH8"/>
  <c r="DE8"/>
  <c r="DP8"/>
  <c r="DE9"/>
  <c r="EH9"/>
  <c r="FD9"/>
  <c r="GK9"/>
  <c r="ES10"/>
  <c r="FO10"/>
  <c r="GK10"/>
  <c r="CH11"/>
  <c r="DP11"/>
  <c r="DE117"/>
  <c r="EH117"/>
  <c r="FD117"/>
  <c r="GK117"/>
  <c r="CH12"/>
  <c r="DP12"/>
  <c r="ES123"/>
  <c r="FO123"/>
  <c r="GK123"/>
  <c r="CH13"/>
  <c r="DP13"/>
  <c r="DE14"/>
  <c r="ES14"/>
  <c r="FO14"/>
  <c r="CH15"/>
  <c r="DE15"/>
  <c r="DP15"/>
  <c r="EH15"/>
  <c r="ES15"/>
  <c r="FD15"/>
  <c r="FO15"/>
  <c r="GK15"/>
  <c r="CH16"/>
  <c r="DE16"/>
  <c r="DP16"/>
  <c r="EH16"/>
  <c r="ES16"/>
  <c r="FD16"/>
  <c r="FO16"/>
  <c r="GK16"/>
  <c r="DE17"/>
  <c r="DP17"/>
  <c r="EH17"/>
  <c r="ES17"/>
  <c r="FD17"/>
  <c r="FO17"/>
  <c r="GK17"/>
  <c r="CH18"/>
  <c r="DE18"/>
  <c r="EH18"/>
  <c r="ES18"/>
  <c r="FD18"/>
  <c r="FO18"/>
  <c r="GK18"/>
  <c r="DE121"/>
  <c r="DP121"/>
  <c r="EH121"/>
  <c r="ES121"/>
  <c r="FD121"/>
  <c r="FO121"/>
  <c r="GK121"/>
  <c r="DE54"/>
  <c r="EH54"/>
  <c r="ES54"/>
  <c r="FD54"/>
  <c r="FO54"/>
  <c r="GK54"/>
  <c r="FZ19"/>
  <c r="HU19"/>
  <c r="IN19"/>
  <c r="JJ19"/>
  <c r="JU19"/>
  <c r="KF19"/>
  <c r="O120"/>
  <c r="U120"/>
  <c r="AP120"/>
  <c r="BL120"/>
  <c r="BW120"/>
  <c r="CH120"/>
  <c r="DE120"/>
  <c r="FZ55"/>
  <c r="IN55"/>
  <c r="JJ55"/>
  <c r="JU55"/>
  <c r="KF55"/>
  <c r="O21"/>
  <c r="U21"/>
  <c r="AE21"/>
  <c r="BA21"/>
  <c r="BL21"/>
  <c r="BW21"/>
  <c r="FZ21"/>
  <c r="HU21"/>
  <c r="IN21"/>
  <c r="IY21"/>
  <c r="JJ21"/>
  <c r="JU21"/>
  <c r="KF21"/>
  <c r="O22"/>
  <c r="U22"/>
  <c r="AE22"/>
  <c r="BA22"/>
  <c r="BL22"/>
  <c r="BW22"/>
  <c r="FZ22"/>
  <c r="HU22"/>
  <c r="IN22"/>
  <c r="IY22"/>
  <c r="JJ22"/>
  <c r="JU22"/>
  <c r="KF22"/>
  <c r="O23"/>
  <c r="U23"/>
  <c r="AE23"/>
  <c r="BA23"/>
  <c r="BL23"/>
  <c r="BW23"/>
  <c r="FZ23"/>
  <c r="HU23"/>
  <c r="IN23"/>
  <c r="IY23"/>
  <c r="JJ23"/>
  <c r="JU23"/>
  <c r="KF23"/>
  <c r="O24"/>
  <c r="U24"/>
  <c r="AE24"/>
  <c r="BA24"/>
  <c r="BL24"/>
  <c r="BW24"/>
  <c r="FZ24"/>
  <c r="HU24"/>
  <c r="IN24"/>
  <c r="IY24"/>
  <c r="JJ24"/>
  <c r="JU24"/>
  <c r="KF24"/>
  <c r="O25"/>
  <c r="U25"/>
  <c r="AE25"/>
  <c r="BA25"/>
  <c r="BL25"/>
  <c r="BW25"/>
  <c r="FZ25"/>
  <c r="HU25"/>
  <c r="IN25"/>
  <c r="IY25"/>
  <c r="JJ25"/>
  <c r="JU25"/>
  <c r="KF25"/>
  <c r="O26"/>
  <c r="O122"/>
  <c r="BA122"/>
  <c r="BL122"/>
  <c r="BW122"/>
  <c r="O2"/>
  <c r="U2"/>
  <c r="BA2"/>
  <c r="BL2"/>
  <c r="BW2"/>
  <c r="O3"/>
  <c r="U3"/>
  <c r="FZ3"/>
  <c r="HU3"/>
  <c r="IN3"/>
  <c r="IY3"/>
  <c r="JJ3"/>
  <c r="JU3"/>
  <c r="KF3"/>
  <c r="O4"/>
  <c r="U4"/>
  <c r="FZ4"/>
  <c r="HU4"/>
  <c r="IN4"/>
  <c r="IY4"/>
  <c r="JJ4"/>
  <c r="JU4"/>
  <c r="KF4"/>
  <c r="O5"/>
  <c r="U5"/>
  <c r="BA5"/>
  <c r="BL5"/>
  <c r="BW5"/>
  <c r="O6"/>
  <c r="U6"/>
  <c r="FZ6"/>
  <c r="HU6"/>
  <c r="IN6"/>
  <c r="IY6"/>
  <c r="JJ6"/>
  <c r="JU6"/>
  <c r="KF6"/>
  <c r="O116"/>
  <c r="U116"/>
  <c r="AE116"/>
  <c r="BA116"/>
  <c r="BL116"/>
  <c r="BW116"/>
  <c r="O7"/>
  <c r="U7"/>
  <c r="AE7"/>
  <c r="BA7"/>
  <c r="BL7"/>
  <c r="BW7"/>
  <c r="O8"/>
  <c r="U8"/>
  <c r="HU8"/>
  <c r="IY8"/>
  <c r="JU8"/>
  <c r="O9"/>
  <c r="U9"/>
  <c r="BL9"/>
  <c r="KF9"/>
  <c r="O10"/>
  <c r="U10"/>
  <c r="BL10"/>
  <c r="O11"/>
  <c r="U11"/>
  <c r="HU11"/>
  <c r="IN11"/>
  <c r="JJ11"/>
  <c r="KF11"/>
  <c r="O117"/>
  <c r="U117"/>
  <c r="BL117"/>
  <c r="O12"/>
  <c r="U12"/>
  <c r="FZ12"/>
  <c r="IN12"/>
  <c r="JJ12"/>
  <c r="KF12"/>
  <c r="O123"/>
  <c r="U123"/>
  <c r="BL123"/>
  <c r="O13"/>
  <c r="U13"/>
  <c r="IY13"/>
  <c r="JU13"/>
  <c r="O14"/>
  <c r="U14"/>
  <c r="AE14"/>
  <c r="BA14"/>
  <c r="BW14"/>
  <c r="HU14"/>
  <c r="IN14"/>
  <c r="IY14"/>
  <c r="JJ14"/>
  <c r="JU14"/>
  <c r="KF14"/>
  <c r="O15"/>
  <c r="U15"/>
  <c r="BA15"/>
  <c r="BL15"/>
  <c r="BW15"/>
  <c r="FZ15"/>
  <c r="HU15"/>
  <c r="IN15"/>
  <c r="IY15"/>
  <c r="JJ15"/>
  <c r="JU15"/>
  <c r="KF15"/>
  <c r="O16"/>
  <c r="U16"/>
  <c r="BA16"/>
  <c r="BL16"/>
  <c r="BW16"/>
  <c r="FZ16"/>
  <c r="HU16"/>
  <c r="IN16"/>
  <c r="IY16"/>
  <c r="JJ16"/>
  <c r="JU16"/>
  <c r="O17"/>
  <c r="U17"/>
  <c r="AE17"/>
  <c r="BA17"/>
  <c r="BL17"/>
  <c r="BW17"/>
  <c r="FZ17"/>
  <c r="HU17"/>
  <c r="IN17"/>
  <c r="IY17"/>
  <c r="JJ17"/>
  <c r="JU17"/>
  <c r="KF17"/>
  <c r="O18"/>
  <c r="U18"/>
  <c r="AE18"/>
  <c r="BA18"/>
  <c r="BL18"/>
  <c r="BW18"/>
  <c r="FZ18"/>
  <c r="HU18"/>
  <c r="IN18"/>
  <c r="IY18"/>
  <c r="JJ18"/>
  <c r="JU18"/>
  <c r="KF18"/>
  <c r="O121"/>
  <c r="U121"/>
  <c r="AE121"/>
  <c r="BA121"/>
  <c r="BL121"/>
  <c r="BW121"/>
  <c r="FZ121"/>
  <c r="HU121"/>
  <c r="IN121"/>
  <c r="IY121"/>
  <c r="JJ121"/>
  <c r="JU121"/>
  <c r="KF121"/>
  <c r="O54"/>
  <c r="U54"/>
  <c r="BL54"/>
  <c r="BW54"/>
  <c r="O19"/>
  <c r="U19"/>
  <c r="DP19"/>
  <c r="FZ120"/>
  <c r="HU120"/>
  <c r="IN120"/>
  <c r="JJ120"/>
  <c r="KF120"/>
  <c r="O55"/>
  <c r="U55"/>
  <c r="AP55"/>
  <c r="BL55"/>
  <c r="CH55"/>
  <c r="DE55"/>
  <c r="DP55"/>
  <c r="CH21"/>
  <c r="DE21"/>
  <c r="U26"/>
  <c r="BA26"/>
  <c r="BL26"/>
  <c r="BW26"/>
  <c r="FZ26"/>
  <c r="HU26"/>
  <c r="IN26"/>
  <c r="IY26"/>
  <c r="JJ26"/>
  <c r="JU26"/>
  <c r="KF26"/>
  <c r="O27"/>
  <c r="U27"/>
  <c r="AE27"/>
  <c r="BA27"/>
  <c r="BL27"/>
  <c r="BW27"/>
  <c r="FZ27"/>
  <c r="HU27"/>
  <c r="IN27"/>
  <c r="IY27"/>
  <c r="JJ27"/>
  <c r="JU27"/>
  <c r="KF27"/>
  <c r="O28"/>
  <c r="U28"/>
  <c r="FZ28"/>
  <c r="HU28"/>
  <c r="IN28"/>
  <c r="IY28"/>
  <c r="JJ28"/>
  <c r="JU28"/>
  <c r="KF28"/>
  <c r="O29"/>
  <c r="U29"/>
  <c r="AE29"/>
  <c r="BA29"/>
  <c r="BL29"/>
  <c r="BW29"/>
  <c r="O30"/>
  <c r="U30"/>
  <c r="FZ30"/>
  <c r="HU30"/>
  <c r="IN30"/>
  <c r="IY30"/>
  <c r="JJ30"/>
  <c r="JU30"/>
  <c r="KF30"/>
  <c r="O31"/>
  <c r="U31"/>
  <c r="BA31"/>
  <c r="BL31"/>
  <c r="BW31"/>
  <c r="O32"/>
  <c r="U32"/>
  <c r="FZ32"/>
  <c r="HU32"/>
  <c r="IN32"/>
  <c r="IY32"/>
  <c r="JJ32"/>
  <c r="JU32"/>
  <c r="KF32"/>
  <c r="O33"/>
  <c r="U33"/>
  <c r="FZ33"/>
  <c r="HU33"/>
  <c r="IN33"/>
  <c r="IY33"/>
  <c r="JJ33"/>
  <c r="JU33"/>
  <c r="KF33"/>
  <c r="O34"/>
  <c r="U34"/>
  <c r="FZ34"/>
  <c r="HU34"/>
  <c r="IN34"/>
  <c r="IY34"/>
  <c r="JJ34"/>
  <c r="JU34"/>
  <c r="KF34"/>
  <c r="O35"/>
  <c r="U35"/>
  <c r="AE35"/>
  <c r="BA35"/>
  <c r="BL35"/>
  <c r="BW35"/>
  <c r="FZ35"/>
  <c r="HU35"/>
  <c r="IN35"/>
  <c r="IY35"/>
  <c r="JJ35"/>
  <c r="JU35"/>
  <c r="KF35"/>
  <c r="O36"/>
  <c r="U36"/>
  <c r="BA36"/>
  <c r="BL36"/>
  <c r="BW36"/>
  <c r="FZ36"/>
  <c r="HU36"/>
  <c r="IN36"/>
  <c r="IY36"/>
  <c r="JJ36"/>
  <c r="JU36"/>
  <c r="KF36"/>
  <c r="O37"/>
  <c r="U37"/>
  <c r="BA37"/>
  <c r="BL37"/>
  <c r="BW37"/>
  <c r="O38"/>
  <c r="U38"/>
  <c r="FZ38"/>
  <c r="HU38"/>
  <c r="IN38"/>
  <c r="IY38"/>
  <c r="JJ38"/>
  <c r="JU38"/>
  <c r="KF38"/>
  <c r="O39"/>
  <c r="U39"/>
  <c r="AE39"/>
  <c r="BA39"/>
  <c r="BL39"/>
  <c r="BW39"/>
  <c r="O40"/>
  <c r="U40"/>
  <c r="FZ40"/>
  <c r="HU40"/>
  <c r="IN40"/>
  <c r="IY40"/>
  <c r="JJ40"/>
  <c r="JU40"/>
  <c r="KF40"/>
  <c r="O119"/>
  <c r="U119"/>
  <c r="AE119"/>
  <c r="BA119"/>
  <c r="BL119"/>
  <c r="BW119"/>
  <c r="O41"/>
  <c r="U41"/>
  <c r="FZ41"/>
  <c r="HU41"/>
  <c r="IN41"/>
  <c r="IY41"/>
  <c r="JJ41"/>
  <c r="JU41"/>
  <c r="KF41"/>
  <c r="O42"/>
  <c r="U42"/>
  <c r="FZ42"/>
  <c r="HU42"/>
  <c r="IN42"/>
  <c r="IY42"/>
  <c r="JJ42"/>
  <c r="JU42"/>
  <c r="KF42"/>
  <c r="O43"/>
  <c r="U43"/>
  <c r="FZ43"/>
  <c r="O44"/>
  <c r="U44"/>
  <c r="BA44"/>
  <c r="BL44"/>
  <c r="BW44"/>
  <c r="O118"/>
  <c r="U118"/>
  <c r="AE118"/>
  <c r="BA118"/>
  <c r="BL118"/>
  <c r="BW118"/>
  <c r="O45"/>
  <c r="U45"/>
  <c r="BA45"/>
  <c r="BL45"/>
  <c r="BW45"/>
  <c r="O46"/>
  <c r="U46"/>
  <c r="BA46"/>
  <c r="BL46"/>
  <c r="BW46"/>
  <c r="O47"/>
  <c r="U47"/>
  <c r="AE47"/>
  <c r="BA47"/>
  <c r="BL47"/>
  <c r="BW47"/>
  <c r="FZ47"/>
  <c r="HU47"/>
  <c r="IN47"/>
  <c r="IY47"/>
  <c r="JJ47"/>
  <c r="JU47"/>
  <c r="KF47"/>
  <c r="O48"/>
  <c r="U48"/>
  <c r="BA48"/>
  <c r="BL48"/>
  <c r="BW48"/>
  <c r="FZ48"/>
  <c r="HU48"/>
  <c r="IN48"/>
  <c r="IY48"/>
  <c r="JJ48"/>
  <c r="JU48"/>
  <c r="KF48"/>
  <c r="O49"/>
  <c r="U49"/>
  <c r="BA49"/>
  <c r="BL49"/>
  <c r="BW49"/>
  <c r="O50"/>
  <c r="U50"/>
  <c r="AP50"/>
  <c r="FZ50"/>
  <c r="HU50"/>
  <c r="IN50"/>
  <c r="IY50"/>
  <c r="JJ50"/>
  <c r="JU50"/>
  <c r="KF50"/>
  <c r="O115"/>
  <c r="U115"/>
  <c r="AE115"/>
  <c r="BA115"/>
  <c r="BL115"/>
  <c r="BW115"/>
  <c r="IN115"/>
  <c r="JJ115"/>
  <c r="JU115"/>
  <c r="KF115"/>
  <c r="O51"/>
  <c r="U51"/>
  <c r="BA51"/>
  <c r="BL51"/>
  <c r="BW51"/>
  <c r="O114"/>
  <c r="U114"/>
  <c r="FZ114"/>
  <c r="HU114"/>
  <c r="IN114"/>
  <c r="IY114"/>
  <c r="JJ114"/>
  <c r="JU114"/>
  <c r="KF114"/>
  <c r="DP21"/>
  <c r="EH21"/>
  <c r="ES21"/>
  <c r="FD21"/>
  <c r="FO21"/>
  <c r="GK21"/>
  <c r="DE22"/>
  <c r="DP22"/>
  <c r="EH22"/>
  <c r="ES22"/>
  <c r="FD22"/>
  <c r="FO22"/>
  <c r="GK22"/>
  <c r="CH23"/>
  <c r="DE23"/>
  <c r="DP23"/>
  <c r="EH23"/>
  <c r="ES23"/>
  <c r="FD23"/>
  <c r="FO23"/>
  <c r="GK23"/>
  <c r="DE24"/>
  <c r="DP24"/>
  <c r="EH24"/>
  <c r="ES24"/>
  <c r="FD24"/>
  <c r="FO24"/>
  <c r="GK24"/>
  <c r="CH25"/>
  <c r="DE25"/>
  <c r="DP25"/>
  <c r="EH25"/>
  <c r="ES25"/>
  <c r="FD25"/>
  <c r="FO25"/>
  <c r="GK25"/>
  <c r="DE26"/>
  <c r="DP26"/>
  <c r="EH26"/>
  <c r="ES26"/>
  <c r="FD26"/>
  <c r="FO26"/>
  <c r="GK26"/>
  <c r="CH27"/>
  <c r="DE27"/>
  <c r="DP27"/>
  <c r="EH27"/>
  <c r="ES27"/>
  <c r="FD27"/>
  <c r="FO27"/>
  <c r="GK27"/>
  <c r="CH28"/>
  <c r="DE28"/>
  <c r="DP28"/>
  <c r="DE29"/>
  <c r="EH29"/>
  <c r="ES29"/>
  <c r="FD29"/>
  <c r="FO29"/>
  <c r="GK29"/>
  <c r="CH30"/>
  <c r="DE30"/>
  <c r="DP30"/>
  <c r="EH31"/>
  <c r="ES31"/>
  <c r="FD31"/>
  <c r="FO31"/>
  <c r="GK31"/>
  <c r="CH32"/>
  <c r="DE32"/>
  <c r="DP32"/>
  <c r="CH33"/>
  <c r="DE33"/>
  <c r="DP33"/>
  <c r="CH34"/>
  <c r="DE34"/>
  <c r="DP34"/>
  <c r="CH35"/>
  <c r="DE35"/>
  <c r="DP35"/>
  <c r="EH35"/>
  <c r="ES35"/>
  <c r="FD35"/>
  <c r="FO35"/>
  <c r="GK35"/>
  <c r="DE36"/>
  <c r="DP36"/>
  <c r="EH36"/>
  <c r="ES36"/>
  <c r="FD36"/>
  <c r="FO36"/>
  <c r="GK36"/>
  <c r="DE37"/>
  <c r="EH37"/>
  <c r="ES37"/>
  <c r="FD37"/>
  <c r="FO37"/>
  <c r="GK37"/>
  <c r="CH38"/>
  <c r="DE38"/>
  <c r="DP38"/>
  <c r="DE39"/>
  <c r="EH39"/>
  <c r="ES39"/>
  <c r="FD39"/>
  <c r="FO39"/>
  <c r="GK39"/>
  <c r="CH40"/>
  <c r="DE40"/>
  <c r="DP40"/>
  <c r="EH119"/>
  <c r="ES119"/>
  <c r="FD119"/>
  <c r="FO119"/>
  <c r="GK119"/>
  <c r="CH41"/>
  <c r="DE41"/>
  <c r="DP41"/>
  <c r="CH42"/>
  <c r="DE42"/>
  <c r="DP42"/>
  <c r="CH43"/>
  <c r="DE43"/>
  <c r="DP43"/>
  <c r="DE44"/>
  <c r="EH44"/>
  <c r="ES44"/>
  <c r="FD44"/>
  <c r="FO44"/>
  <c r="GK44"/>
  <c r="EH118"/>
  <c r="ES118"/>
  <c r="FD118"/>
  <c r="FO118"/>
  <c r="GK118"/>
  <c r="DE45"/>
  <c r="EH45"/>
  <c r="ES45"/>
  <c r="FD45"/>
  <c r="FO45"/>
  <c r="GK45"/>
  <c r="EH46"/>
  <c r="ES46"/>
  <c r="FD46"/>
  <c r="FO46"/>
  <c r="GK46"/>
  <c r="DE47"/>
  <c r="DP47"/>
  <c r="EH47"/>
  <c r="ES47"/>
  <c r="FD47"/>
  <c r="FO47"/>
  <c r="GK47"/>
  <c r="CH48"/>
  <c r="DE48"/>
  <c r="DP48"/>
  <c r="EH48"/>
  <c r="ES48"/>
  <c r="FD48"/>
  <c r="FO48"/>
  <c r="GK48"/>
  <c r="DE49"/>
  <c r="EH49"/>
  <c r="ES49"/>
  <c r="FD49"/>
  <c r="FO49"/>
  <c r="GK49"/>
  <c r="CH50"/>
  <c r="DE50"/>
  <c r="DP50"/>
  <c r="CH115"/>
  <c r="EH115"/>
  <c r="ES115"/>
  <c r="FD115"/>
  <c r="FO115"/>
  <c r="GK115"/>
  <c r="EH51"/>
  <c r="ES51"/>
  <c r="FD51"/>
  <c r="FO51"/>
  <c r="GK51"/>
  <c r="CH114"/>
  <c r="DE114"/>
  <c r="DP114"/>
  <c r="HG53"/>
  <c r="MJ53"/>
  <c r="MO53"/>
  <c r="HY56"/>
  <c r="IA56" s="1"/>
  <c r="IB56" s="1"/>
  <c r="IC56" s="1"/>
  <c r="MO56"/>
  <c r="MJ56"/>
  <c r="MJ57"/>
  <c r="MO57"/>
  <c r="HY58"/>
  <c r="HZ58" s="1"/>
  <c r="MO58"/>
  <c r="MJ58"/>
  <c r="MJ59"/>
  <c r="MO59"/>
  <c r="MJ63"/>
  <c r="MO63"/>
  <c r="HY65"/>
  <c r="HZ65" s="1"/>
  <c r="MJ65"/>
  <c r="MO65"/>
  <c r="MJ67"/>
  <c r="MO67"/>
  <c r="HY69"/>
  <c r="IA69" s="1"/>
  <c r="IB69" s="1"/>
  <c r="IC69" s="1"/>
  <c r="MJ69"/>
  <c r="MO69"/>
  <c r="HG62"/>
  <c r="MO62"/>
  <c r="MS62" s="1"/>
  <c r="MJ62"/>
  <c r="MO64"/>
  <c r="MJ64"/>
  <c r="MO66"/>
  <c r="MJ66"/>
  <c r="HG68"/>
  <c r="MJ68"/>
  <c r="MO68"/>
  <c r="GV69"/>
  <c r="MQ69" s="1"/>
  <c r="QX69" s="1"/>
  <c r="DS119"/>
  <c r="GO119" s="1"/>
  <c r="DS115"/>
  <c r="GT115" s="1"/>
  <c r="HY64"/>
  <c r="IA64" s="1"/>
  <c r="IB64" s="1"/>
  <c r="IC64" s="1"/>
  <c r="DS122"/>
  <c r="GO122" s="1"/>
  <c r="DS116"/>
  <c r="DU116" s="1"/>
  <c r="DV116" s="1"/>
  <c r="DS5"/>
  <c r="DU5" s="1"/>
  <c r="DV5" s="1"/>
  <c r="IV69"/>
  <c r="DS31"/>
  <c r="GO31" s="1"/>
  <c r="DS118"/>
  <c r="GO118" s="1"/>
  <c r="HY66"/>
  <c r="IA66" s="1"/>
  <c r="IB66" s="1"/>
  <c r="IC66" s="1"/>
  <c r="DS2"/>
  <c r="GT2" s="1"/>
  <c r="HY57"/>
  <c r="HZ57" s="1"/>
  <c r="HY59"/>
  <c r="IA59" s="1"/>
  <c r="IB59" s="1"/>
  <c r="IC59" s="1"/>
  <c r="HY63"/>
  <c r="HZ63" s="1"/>
  <c r="HY67"/>
  <c r="IA67" s="1"/>
  <c r="IB67" s="1"/>
  <c r="IC67" s="1"/>
  <c r="GW67"/>
  <c r="MR67" s="1"/>
  <c r="CE69"/>
  <c r="DB69"/>
  <c r="HR69"/>
  <c r="JR69"/>
  <c r="GV68"/>
  <c r="MQ68" s="1"/>
  <c r="QX68" s="1"/>
  <c r="BI64"/>
  <c r="BI68"/>
  <c r="IV63"/>
  <c r="CE65"/>
  <c r="DB65"/>
  <c r="FW65"/>
  <c r="FA66"/>
  <c r="IV67"/>
  <c r="JS62"/>
  <c r="JT62" s="1"/>
  <c r="JU62" s="1"/>
  <c r="CE63"/>
  <c r="DB63"/>
  <c r="FW63"/>
  <c r="FA64"/>
  <c r="IV65"/>
  <c r="BI66"/>
  <c r="CE67"/>
  <c r="DB67"/>
  <c r="FW67"/>
  <c r="FA68"/>
  <c r="HH68"/>
  <c r="HI68" s="1"/>
  <c r="IW62"/>
  <c r="IX62" s="1"/>
  <c r="IY62" s="1"/>
  <c r="HR63"/>
  <c r="JR63"/>
  <c r="AM64"/>
  <c r="EE64"/>
  <c r="GH64"/>
  <c r="HR65"/>
  <c r="JR65"/>
  <c r="AM66"/>
  <c r="EE66"/>
  <c r="GH66"/>
  <c r="HR67"/>
  <c r="JR67"/>
  <c r="AM68"/>
  <c r="EE68"/>
  <c r="IL62"/>
  <c r="IM62" s="1"/>
  <c r="JH62"/>
  <c r="JI62" s="1"/>
  <c r="JJ62" s="1"/>
  <c r="KD62"/>
  <c r="KE62" s="1"/>
  <c r="KF62" s="1"/>
  <c r="GV63"/>
  <c r="MQ63" s="1"/>
  <c r="QX63" s="1"/>
  <c r="DM63"/>
  <c r="HG63"/>
  <c r="IK63"/>
  <c r="JG63"/>
  <c r="KC63"/>
  <c r="AB64"/>
  <c r="AX64"/>
  <c r="BT64"/>
  <c r="EP64"/>
  <c r="FL64"/>
  <c r="GV64"/>
  <c r="MQ64" s="1"/>
  <c r="QX64" s="1"/>
  <c r="GV65"/>
  <c r="MQ65" s="1"/>
  <c r="QX65" s="1"/>
  <c r="DM65"/>
  <c r="HG65"/>
  <c r="IK65"/>
  <c r="JG65"/>
  <c r="KC65"/>
  <c r="AB66"/>
  <c r="AX66"/>
  <c r="BT66"/>
  <c r="EP66"/>
  <c r="FL66"/>
  <c r="GV66"/>
  <c r="MQ66" s="1"/>
  <c r="QX66" s="1"/>
  <c r="GV67"/>
  <c r="MQ67" s="1"/>
  <c r="QX67" s="1"/>
  <c r="DM67"/>
  <c r="HG67"/>
  <c r="IK67"/>
  <c r="JG67"/>
  <c r="KC67"/>
  <c r="AB68"/>
  <c r="AX68"/>
  <c r="BT68"/>
  <c r="EP68"/>
  <c r="FL68"/>
  <c r="FX68"/>
  <c r="FY68" s="1"/>
  <c r="FZ68" s="1"/>
  <c r="GH68"/>
  <c r="HS68"/>
  <c r="HT68" s="1"/>
  <c r="HU68" s="1"/>
  <c r="DM69"/>
  <c r="HG69"/>
  <c r="IK69"/>
  <c r="JG69"/>
  <c r="KC69"/>
  <c r="DS63"/>
  <c r="GO63" s="1"/>
  <c r="CL64"/>
  <c r="CM64" s="1"/>
  <c r="DS65"/>
  <c r="GO65" s="1"/>
  <c r="CL66"/>
  <c r="CM66" s="1"/>
  <c r="DS67"/>
  <c r="GT67" s="1"/>
  <c r="HY68"/>
  <c r="HZ68" s="1"/>
  <c r="DS69"/>
  <c r="GO69" s="1"/>
  <c r="FW69"/>
  <c r="AB14"/>
  <c r="EP14"/>
  <c r="GV15"/>
  <c r="MQ15" s="1"/>
  <c r="QX15" s="1"/>
  <c r="DM15"/>
  <c r="DB113"/>
  <c r="IV113"/>
  <c r="GW113"/>
  <c r="MR113" s="1"/>
  <c r="FL115"/>
  <c r="JR115"/>
  <c r="AM115"/>
  <c r="EE51"/>
  <c r="HR113"/>
  <c r="JR113"/>
  <c r="GV23"/>
  <c r="MQ23" s="1"/>
  <c r="QX23" s="1"/>
  <c r="DB23"/>
  <c r="DB27"/>
  <c r="FW27"/>
  <c r="GV34"/>
  <c r="MQ34" s="1"/>
  <c r="QX34" s="1"/>
  <c r="FB34"/>
  <c r="FC34" s="1"/>
  <c r="HR34"/>
  <c r="GV41"/>
  <c r="MQ41" s="1"/>
  <c r="QX41" s="1"/>
  <c r="DB41"/>
  <c r="IV42"/>
  <c r="GW23"/>
  <c r="MR23" s="1"/>
  <c r="FW41"/>
  <c r="FW23"/>
  <c r="AM9"/>
  <c r="EE9"/>
  <c r="KC9"/>
  <c r="BJ19"/>
  <c r="BK19" s="1"/>
  <c r="IV56"/>
  <c r="DB58"/>
  <c r="FW58"/>
  <c r="JG30"/>
  <c r="EP31"/>
  <c r="AB111"/>
  <c r="GH111"/>
  <c r="HR35"/>
  <c r="GH36"/>
  <c r="BJ38"/>
  <c r="BK38" s="1"/>
  <c r="GV38"/>
  <c r="MQ38" s="1"/>
  <c r="QX38" s="1"/>
  <c r="DB38"/>
  <c r="JR38"/>
  <c r="FL118"/>
  <c r="AX46"/>
  <c r="GV46"/>
  <c r="MQ46" s="1"/>
  <c r="QX46" s="1"/>
  <c r="FA46"/>
  <c r="JG48"/>
  <c r="BI49"/>
  <c r="AC50"/>
  <c r="AD50" s="1"/>
  <c r="EQ50"/>
  <c r="ER50" s="1"/>
  <c r="IK50"/>
  <c r="AM2"/>
  <c r="FL2"/>
  <c r="JG3"/>
  <c r="BI117"/>
  <c r="AC12"/>
  <c r="AD12" s="1"/>
  <c r="EQ12"/>
  <c r="ER12" s="1"/>
  <c r="IK12"/>
  <c r="AM17"/>
  <c r="FL17"/>
  <c r="JG18"/>
  <c r="DB21"/>
  <c r="FW21"/>
  <c r="DB25"/>
  <c r="FW25"/>
  <c r="DM28"/>
  <c r="BI31"/>
  <c r="AB36"/>
  <c r="BT39"/>
  <c r="CF39"/>
  <c r="CG39" s="1"/>
  <c r="DB40"/>
  <c r="FW40"/>
  <c r="IV41"/>
  <c r="AX44"/>
  <c r="DN44"/>
  <c r="DO44" s="1"/>
  <c r="AM118"/>
  <c r="GV45"/>
  <c r="MQ45" s="1"/>
  <c r="QX45" s="1"/>
  <c r="IV33"/>
  <c r="FA37"/>
  <c r="JH37"/>
  <c r="JI37" s="1"/>
  <c r="BT45"/>
  <c r="CF45"/>
  <c r="CG45" s="1"/>
  <c r="BT51"/>
  <c r="HR114"/>
  <c r="DB42"/>
  <c r="FW42"/>
  <c r="DB43"/>
  <c r="FW43"/>
  <c r="FL44"/>
  <c r="IW44"/>
  <c r="IX44" s="1"/>
  <c r="AB45"/>
  <c r="EP45"/>
  <c r="JS45"/>
  <c r="JT45" s="1"/>
  <c r="GW46"/>
  <c r="MR46" s="1"/>
  <c r="AM47"/>
  <c r="FL47"/>
  <c r="KC4"/>
  <c r="GV6"/>
  <c r="MQ6" s="1"/>
  <c r="QX6" s="1"/>
  <c r="DM6"/>
  <c r="AX7"/>
  <c r="DN7"/>
  <c r="DO7" s="1"/>
  <c r="GV8"/>
  <c r="MQ8" s="1"/>
  <c r="QX8" s="1"/>
  <c r="FB8"/>
  <c r="FC8" s="1"/>
  <c r="HR8"/>
  <c r="JG11"/>
  <c r="AM123"/>
  <c r="GV123"/>
  <c r="MQ123" s="1"/>
  <c r="QX123" s="1"/>
  <c r="FL123"/>
  <c r="FX123"/>
  <c r="FY123" s="1"/>
  <c r="GH123"/>
  <c r="HS123"/>
  <c r="HT123" s="1"/>
  <c r="GV13"/>
  <c r="MQ13" s="1"/>
  <c r="QX13" s="1"/>
  <c r="DM13"/>
  <c r="BI121"/>
  <c r="EP121"/>
  <c r="FL54"/>
  <c r="IW54"/>
  <c r="IX54" s="1"/>
  <c r="DB55"/>
  <c r="JR55"/>
  <c r="AB59"/>
  <c r="FL59"/>
  <c r="IV21"/>
  <c r="AX22"/>
  <c r="FA22"/>
  <c r="IV23"/>
  <c r="AX24"/>
  <c r="FA24"/>
  <c r="IV25"/>
  <c r="AX26"/>
  <c r="FA26"/>
  <c r="IV27"/>
  <c r="AX110"/>
  <c r="FA110"/>
  <c r="JG28"/>
  <c r="AM29"/>
  <c r="GV29"/>
  <c r="MQ29" s="1"/>
  <c r="QX29" s="1"/>
  <c r="FL29"/>
  <c r="FX29"/>
  <c r="FY29" s="1"/>
  <c r="GH29"/>
  <c r="HS29"/>
  <c r="HT29" s="1"/>
  <c r="GV30"/>
  <c r="MQ30" s="1"/>
  <c r="QX30" s="1"/>
  <c r="DM30"/>
  <c r="GW31"/>
  <c r="MR31" s="1"/>
  <c r="CE32"/>
  <c r="IV32"/>
  <c r="DB33"/>
  <c r="FW33"/>
  <c r="BJ34"/>
  <c r="BK34" s="1"/>
  <c r="DB34"/>
  <c r="JR34"/>
  <c r="BT111"/>
  <c r="EE111"/>
  <c r="JR35"/>
  <c r="BT36"/>
  <c r="EE36"/>
  <c r="BI37"/>
  <c r="FB38"/>
  <c r="FC38" s="1"/>
  <c r="HR38"/>
  <c r="AB39"/>
  <c r="EP39"/>
  <c r="IV40"/>
  <c r="AX119"/>
  <c r="FA119"/>
  <c r="GV48"/>
  <c r="MQ48" s="1"/>
  <c r="QX48" s="1"/>
  <c r="DM48"/>
  <c r="FA49"/>
  <c r="JH49"/>
  <c r="JI49" s="1"/>
  <c r="BU50"/>
  <c r="BV50" s="1"/>
  <c r="CE50"/>
  <c r="GW50"/>
  <c r="MR50" s="1"/>
  <c r="KC50"/>
  <c r="GW115"/>
  <c r="MR115" s="1"/>
  <c r="AB51"/>
  <c r="GW51"/>
  <c r="MR51" s="1"/>
  <c r="JG114"/>
  <c r="BI112"/>
  <c r="EP112"/>
  <c r="DN18"/>
  <c r="DO18" s="1"/>
  <c r="DM18"/>
  <c r="DM54"/>
  <c r="DN54"/>
  <c r="DO54" s="1"/>
  <c r="EE19"/>
  <c r="EF19"/>
  <c r="EG19" s="1"/>
  <c r="AY120"/>
  <c r="AZ120" s="1"/>
  <c r="AX120"/>
  <c r="AY55"/>
  <c r="AZ55" s="1"/>
  <c r="AX55"/>
  <c r="HS55"/>
  <c r="HT55" s="1"/>
  <c r="HR55"/>
  <c r="FM53"/>
  <c r="FN53" s="1"/>
  <c r="FO53" s="1"/>
  <c r="FL53"/>
  <c r="GI53"/>
  <c r="GJ53" s="1"/>
  <c r="GK53" s="1"/>
  <c r="GH53"/>
  <c r="DC56"/>
  <c r="DD56" s="1"/>
  <c r="DE56" s="1"/>
  <c r="DB56"/>
  <c r="AC57"/>
  <c r="AD57" s="1"/>
  <c r="AB57"/>
  <c r="IW58"/>
  <c r="IX58" s="1"/>
  <c r="IY58" s="1"/>
  <c r="IV58"/>
  <c r="AM122"/>
  <c r="FL122"/>
  <c r="GW2"/>
  <c r="MR2" s="1"/>
  <c r="GV3"/>
  <c r="MQ3" s="1"/>
  <c r="QX3" s="1"/>
  <c r="DM3"/>
  <c r="CE4"/>
  <c r="IK4"/>
  <c r="AM5"/>
  <c r="FL5"/>
  <c r="JG6"/>
  <c r="BI116"/>
  <c r="EP116"/>
  <c r="FL7"/>
  <c r="IW7"/>
  <c r="IX7" s="1"/>
  <c r="BJ8"/>
  <c r="BK8" s="1"/>
  <c r="DB8"/>
  <c r="JR8"/>
  <c r="GH9"/>
  <c r="IL9"/>
  <c r="IM9" s="1"/>
  <c r="AM10"/>
  <c r="GV10"/>
  <c r="MQ10" s="1"/>
  <c r="QX10" s="1"/>
  <c r="FL10"/>
  <c r="FX10"/>
  <c r="FY10" s="1"/>
  <c r="GH10"/>
  <c r="HS10"/>
  <c r="HT10" s="1"/>
  <c r="GV11"/>
  <c r="MQ11" s="1"/>
  <c r="QX11" s="1"/>
  <c r="DM11"/>
  <c r="HR11"/>
  <c r="FA117"/>
  <c r="JH117"/>
  <c r="JI117" s="1"/>
  <c r="BU12"/>
  <c r="BV12" s="1"/>
  <c r="CE12"/>
  <c r="KC12"/>
  <c r="GW123"/>
  <c r="MR123" s="1"/>
  <c r="JR13"/>
  <c r="BT14"/>
  <c r="CF14"/>
  <c r="CG14" s="1"/>
  <c r="GW14"/>
  <c r="MR14" s="1"/>
  <c r="GV14"/>
  <c r="MQ14" s="1"/>
  <c r="QX14" s="1"/>
  <c r="JG15"/>
  <c r="KD16"/>
  <c r="KE16" s="1"/>
  <c r="KC16"/>
  <c r="AY54"/>
  <c r="AZ54" s="1"/>
  <c r="AX54"/>
  <c r="IW19"/>
  <c r="IX19" s="1"/>
  <c r="IV19"/>
  <c r="IW120"/>
  <c r="IX120" s="1"/>
  <c r="IV120"/>
  <c r="FA55"/>
  <c r="FB55"/>
  <c r="FC55" s="1"/>
  <c r="AC53"/>
  <c r="AD53" s="1"/>
  <c r="AB53"/>
  <c r="FW53"/>
  <c r="FX53"/>
  <c r="FY53" s="1"/>
  <c r="FZ53" s="1"/>
  <c r="HR53"/>
  <c r="HS53"/>
  <c r="HT53" s="1"/>
  <c r="HU53" s="1"/>
  <c r="FX56"/>
  <c r="FY56" s="1"/>
  <c r="FZ56" s="1"/>
  <c r="FW56"/>
  <c r="FM57"/>
  <c r="FN57" s="1"/>
  <c r="FO57" s="1"/>
  <c r="FL57"/>
  <c r="CE16"/>
  <c r="IK16"/>
  <c r="GV55"/>
  <c r="MQ55" s="1"/>
  <c r="QX55" s="1"/>
  <c r="GW17"/>
  <c r="MR17" s="1"/>
  <c r="GV18"/>
  <c r="MQ18" s="1"/>
  <c r="QX18" s="1"/>
  <c r="GW121"/>
  <c r="MR121" s="1"/>
  <c r="GV53"/>
  <c r="MQ53" s="1"/>
  <c r="QX53" s="1"/>
  <c r="HR21"/>
  <c r="JR21"/>
  <c r="AB22"/>
  <c r="BT22"/>
  <c r="EE22"/>
  <c r="GH22"/>
  <c r="HR23"/>
  <c r="JR23"/>
  <c r="AB24"/>
  <c r="BT24"/>
  <c r="EE24"/>
  <c r="GH24"/>
  <c r="HR25"/>
  <c r="JR25"/>
  <c r="AB26"/>
  <c r="BT26"/>
  <c r="EE26"/>
  <c r="GH26"/>
  <c r="HR27"/>
  <c r="JR27"/>
  <c r="AB110"/>
  <c r="BT110"/>
  <c r="EE110"/>
  <c r="GH110"/>
  <c r="CE28"/>
  <c r="IK28"/>
  <c r="KC28"/>
  <c r="BI29"/>
  <c r="EP29"/>
  <c r="CE30"/>
  <c r="IK30"/>
  <c r="KC30"/>
  <c r="AM31"/>
  <c r="FL31"/>
  <c r="DM32"/>
  <c r="HR32"/>
  <c r="JR32"/>
  <c r="HR33"/>
  <c r="JR33"/>
  <c r="EF34"/>
  <c r="EG34" s="1"/>
  <c r="IV34"/>
  <c r="AX111"/>
  <c r="FA111"/>
  <c r="DB35"/>
  <c r="FW35"/>
  <c r="IV35"/>
  <c r="AX36"/>
  <c r="FA36"/>
  <c r="AM37"/>
  <c r="EE37"/>
  <c r="GH37"/>
  <c r="IL37"/>
  <c r="IM37" s="1"/>
  <c r="KD37"/>
  <c r="KE37" s="1"/>
  <c r="EF38"/>
  <c r="EG38" s="1"/>
  <c r="IV38"/>
  <c r="AX39"/>
  <c r="DN39"/>
  <c r="DO39" s="1"/>
  <c r="FL39"/>
  <c r="FX39"/>
  <c r="FY39" s="1"/>
  <c r="GH39"/>
  <c r="HR40"/>
  <c r="JR40"/>
  <c r="AB119"/>
  <c r="BT119"/>
  <c r="EE119"/>
  <c r="GH119"/>
  <c r="HR41"/>
  <c r="JR41"/>
  <c r="HR42"/>
  <c r="JR42"/>
  <c r="HS43"/>
  <c r="HT43" s="1"/>
  <c r="AB44"/>
  <c r="BT44"/>
  <c r="CF44"/>
  <c r="CG44" s="1"/>
  <c r="GW44"/>
  <c r="MR44" s="1"/>
  <c r="EP44"/>
  <c r="GV44"/>
  <c r="MQ44" s="1"/>
  <c r="QX44" s="1"/>
  <c r="JS44"/>
  <c r="JT44" s="1"/>
  <c r="BI118"/>
  <c r="EP118"/>
  <c r="GV118"/>
  <c r="MQ118" s="1"/>
  <c r="AX45"/>
  <c r="DN45"/>
  <c r="DO45" s="1"/>
  <c r="FL45"/>
  <c r="IW45"/>
  <c r="IX45" s="1"/>
  <c r="AB46"/>
  <c r="BT46"/>
  <c r="EE46"/>
  <c r="BI47"/>
  <c r="EP47"/>
  <c r="GV47"/>
  <c r="MQ47" s="1"/>
  <c r="QX47" s="1"/>
  <c r="CE48"/>
  <c r="GW48"/>
  <c r="MR48" s="1"/>
  <c r="IK48"/>
  <c r="KC48"/>
  <c r="AM49"/>
  <c r="EE49"/>
  <c r="GH49"/>
  <c r="IL49"/>
  <c r="IM49" s="1"/>
  <c r="KD49"/>
  <c r="KE49" s="1"/>
  <c r="AY50"/>
  <c r="AZ50" s="1"/>
  <c r="GV50"/>
  <c r="MQ50" s="1"/>
  <c r="QX50" s="1"/>
  <c r="DM50"/>
  <c r="FM50"/>
  <c r="FN50" s="1"/>
  <c r="FW50"/>
  <c r="GI50"/>
  <c r="GJ50" s="1"/>
  <c r="JG50"/>
  <c r="BI115"/>
  <c r="EP115"/>
  <c r="GV115"/>
  <c r="MQ115" s="1"/>
  <c r="IK115"/>
  <c r="AX51"/>
  <c r="FA51"/>
  <c r="DB114"/>
  <c r="FW114"/>
  <c r="IK114"/>
  <c r="KC114"/>
  <c r="AM112"/>
  <c r="FL112"/>
  <c r="GV31"/>
  <c r="MQ31" s="1"/>
  <c r="QX31" s="1"/>
  <c r="FW113"/>
  <c r="GW122"/>
  <c r="MR122" s="1"/>
  <c r="HG122"/>
  <c r="MO122"/>
  <c r="MJ122"/>
  <c r="HG2"/>
  <c r="MO2"/>
  <c r="MJ2"/>
  <c r="MJ3"/>
  <c r="MO3"/>
  <c r="HG5"/>
  <c r="MO5"/>
  <c r="MJ5"/>
  <c r="MJ6"/>
  <c r="MO6"/>
  <c r="HG7"/>
  <c r="MO7"/>
  <c r="MJ7"/>
  <c r="MJ8"/>
  <c r="MO8"/>
  <c r="HG9"/>
  <c r="MO9"/>
  <c r="MJ9"/>
  <c r="MJ10"/>
  <c r="MO10"/>
  <c r="MO11"/>
  <c r="MJ11"/>
  <c r="MJ123"/>
  <c r="MO123"/>
  <c r="MO13"/>
  <c r="MJ13"/>
  <c r="MO15"/>
  <c r="MJ15"/>
  <c r="HY17"/>
  <c r="HZ17" s="1"/>
  <c r="MJ17"/>
  <c r="MO17"/>
  <c r="MO18"/>
  <c r="MJ18"/>
  <c r="HG54"/>
  <c r="MJ54"/>
  <c r="MO54"/>
  <c r="DN120"/>
  <c r="DO120" s="1"/>
  <c r="DM120"/>
  <c r="JS120"/>
  <c r="JT120" s="1"/>
  <c r="JR120"/>
  <c r="BU55"/>
  <c r="BV55" s="1"/>
  <c r="BT55"/>
  <c r="IW55"/>
  <c r="IX55" s="1"/>
  <c r="IV55"/>
  <c r="AY53"/>
  <c r="AZ53" s="1"/>
  <c r="BA53" s="1"/>
  <c r="AX53"/>
  <c r="HS56"/>
  <c r="HT56" s="1"/>
  <c r="HU56" s="1"/>
  <c r="HR56"/>
  <c r="AY57"/>
  <c r="AZ57" s="1"/>
  <c r="BA57" s="1"/>
  <c r="AX57"/>
  <c r="BU58"/>
  <c r="BV58" s="1"/>
  <c r="BW58" s="1"/>
  <c r="BT58"/>
  <c r="EQ59"/>
  <c r="ER59" s="1"/>
  <c r="ES59" s="1"/>
  <c r="EP59"/>
  <c r="BI122"/>
  <c r="EP122"/>
  <c r="GV122"/>
  <c r="MQ122" s="1"/>
  <c r="QX122" s="1"/>
  <c r="BI2"/>
  <c r="EP2"/>
  <c r="GV2"/>
  <c r="MQ2" s="1"/>
  <c r="QX2" s="1"/>
  <c r="CE3"/>
  <c r="IK3"/>
  <c r="KC3"/>
  <c r="GV4"/>
  <c r="MQ4" s="1"/>
  <c r="QX4" s="1"/>
  <c r="DM4"/>
  <c r="JG4"/>
  <c r="BI5"/>
  <c r="EP5"/>
  <c r="GV5"/>
  <c r="MQ5" s="1"/>
  <c r="QX5" s="1"/>
  <c r="CE6"/>
  <c r="IK6"/>
  <c r="KC6"/>
  <c r="AM116"/>
  <c r="FL116"/>
  <c r="AB7"/>
  <c r="BT7"/>
  <c r="CF7"/>
  <c r="CG7" s="1"/>
  <c r="GW7"/>
  <c r="MR7" s="1"/>
  <c r="EP7"/>
  <c r="GV7"/>
  <c r="MQ7" s="1"/>
  <c r="QX7" s="1"/>
  <c r="JS7"/>
  <c r="JT7" s="1"/>
  <c r="EF8"/>
  <c r="EG8" s="1"/>
  <c r="IV8"/>
  <c r="BI9"/>
  <c r="FA9"/>
  <c r="JH9"/>
  <c r="JI9" s="1"/>
  <c r="BI10"/>
  <c r="EP10"/>
  <c r="CE11"/>
  <c r="IK11"/>
  <c r="KC11"/>
  <c r="AM117"/>
  <c r="EE117"/>
  <c r="GH117"/>
  <c r="IL117"/>
  <c r="IM117" s="1"/>
  <c r="KD117"/>
  <c r="KE117" s="1"/>
  <c r="AY12"/>
  <c r="AZ12" s="1"/>
  <c r="GV12"/>
  <c r="MQ12" s="1"/>
  <c r="QX12" s="1"/>
  <c r="DM12"/>
  <c r="FM12"/>
  <c r="FN12" s="1"/>
  <c r="FW12"/>
  <c r="GI12"/>
  <c r="GJ12" s="1"/>
  <c r="JG12"/>
  <c r="BI123"/>
  <c r="EP123"/>
  <c r="CE13"/>
  <c r="IV13"/>
  <c r="AX14"/>
  <c r="DN14"/>
  <c r="DO14" s="1"/>
  <c r="FL14"/>
  <c r="CE15"/>
  <c r="GW15"/>
  <c r="MR15" s="1"/>
  <c r="IK15"/>
  <c r="KC15"/>
  <c r="GV16"/>
  <c r="MQ16" s="1"/>
  <c r="QX16" s="1"/>
  <c r="DM16"/>
  <c r="JG16"/>
  <c r="BI17"/>
  <c r="EP17"/>
  <c r="GV17"/>
  <c r="MQ17" s="1"/>
  <c r="QX17" s="1"/>
  <c r="CE18"/>
  <c r="GW18"/>
  <c r="MR18" s="1"/>
  <c r="IK18"/>
  <c r="KC18"/>
  <c r="AM121"/>
  <c r="FL121"/>
  <c r="AB54"/>
  <c r="BT54"/>
  <c r="CF54"/>
  <c r="CG54" s="1"/>
  <c r="GW54"/>
  <c r="MR54" s="1"/>
  <c r="EP54"/>
  <c r="GV54"/>
  <c r="MQ54" s="1"/>
  <c r="QX54" s="1"/>
  <c r="JS54"/>
  <c r="JT54" s="1"/>
  <c r="AN19"/>
  <c r="AO19" s="1"/>
  <c r="CF19"/>
  <c r="CG19" s="1"/>
  <c r="FB19"/>
  <c r="FC19" s="1"/>
  <c r="HR19"/>
  <c r="JR19"/>
  <c r="BT120"/>
  <c r="GW59"/>
  <c r="MR59" s="1"/>
  <c r="MJ4"/>
  <c r="MO4"/>
  <c r="HG116"/>
  <c r="MJ116"/>
  <c r="HG117"/>
  <c r="MJ117"/>
  <c r="MO117"/>
  <c r="MO12"/>
  <c r="MJ12"/>
  <c r="HY14"/>
  <c r="HZ14" s="1"/>
  <c r="MJ14"/>
  <c r="MO14"/>
  <c r="MO16"/>
  <c r="MJ16"/>
  <c r="HY121"/>
  <c r="HZ121" s="1"/>
  <c r="MJ121"/>
  <c r="MO121"/>
  <c r="HY19"/>
  <c r="IA19" s="1"/>
  <c r="IB19" s="1"/>
  <c r="IC19" s="1"/>
  <c r="MJ19"/>
  <c r="MO19"/>
  <c r="MO120"/>
  <c r="MJ120"/>
  <c r="HG120"/>
  <c r="EE55"/>
  <c r="EF55"/>
  <c r="EG55" s="1"/>
  <c r="EQ53"/>
  <c r="ER53" s="1"/>
  <c r="ES53" s="1"/>
  <c r="EP53"/>
  <c r="BU56"/>
  <c r="BV56" s="1"/>
  <c r="BW56" s="1"/>
  <c r="BT56"/>
  <c r="EQ57"/>
  <c r="ER57" s="1"/>
  <c r="ES57" s="1"/>
  <c r="EP57"/>
  <c r="HS58"/>
  <c r="HT58" s="1"/>
  <c r="HU58" s="1"/>
  <c r="HR58"/>
  <c r="AY59"/>
  <c r="AZ59" s="1"/>
  <c r="BA59" s="1"/>
  <c r="AX59"/>
  <c r="GV116"/>
  <c r="MQ116" s="1"/>
  <c r="GV121"/>
  <c r="MQ121" s="1"/>
  <c r="HY21"/>
  <c r="IA21" s="1"/>
  <c r="IB21" s="1"/>
  <c r="IC21" s="1"/>
  <c r="MO21"/>
  <c r="MJ21"/>
  <c r="HY23"/>
  <c r="IA23" s="1"/>
  <c r="IB23" s="1"/>
  <c r="IC23" s="1"/>
  <c r="MO23"/>
  <c r="MJ23"/>
  <c r="HY25"/>
  <c r="IA25" s="1"/>
  <c r="IB25" s="1"/>
  <c r="IC25" s="1"/>
  <c r="MO25"/>
  <c r="MJ25"/>
  <c r="HY27"/>
  <c r="IA27" s="1"/>
  <c r="IB27" s="1"/>
  <c r="IC27" s="1"/>
  <c r="MO27"/>
  <c r="MJ27"/>
  <c r="HG29"/>
  <c r="MJ29"/>
  <c r="MO29"/>
  <c r="HG31"/>
  <c r="MJ31"/>
  <c r="MO31"/>
  <c r="HY32"/>
  <c r="IA32" s="1"/>
  <c r="IB32" s="1"/>
  <c r="IC32" s="1"/>
  <c r="MO32"/>
  <c r="MJ32"/>
  <c r="HY33"/>
  <c r="IA33" s="1"/>
  <c r="IB33" s="1"/>
  <c r="IC33" s="1"/>
  <c r="MO33"/>
  <c r="MJ33"/>
  <c r="HY34"/>
  <c r="IA34" s="1"/>
  <c r="IB34" s="1"/>
  <c r="IC34" s="1"/>
  <c r="MO34"/>
  <c r="MJ34"/>
  <c r="HY35"/>
  <c r="HZ35" s="1"/>
  <c r="MO35"/>
  <c r="MJ35"/>
  <c r="HY38"/>
  <c r="IA38" s="1"/>
  <c r="IB38" s="1"/>
  <c r="IC38" s="1"/>
  <c r="MO38"/>
  <c r="MJ38"/>
  <c r="HY40"/>
  <c r="HZ40" s="1"/>
  <c r="MO40"/>
  <c r="MJ40"/>
  <c r="HY41"/>
  <c r="HZ41" s="1"/>
  <c r="MO41"/>
  <c r="MJ41"/>
  <c r="HY42"/>
  <c r="HZ42" s="1"/>
  <c r="MO42"/>
  <c r="MJ42"/>
  <c r="HG43"/>
  <c r="MO43"/>
  <c r="MJ43"/>
  <c r="HG44"/>
  <c r="MO44"/>
  <c r="MJ44"/>
  <c r="HG118"/>
  <c r="MJ118"/>
  <c r="HG45"/>
  <c r="MO45"/>
  <c r="MJ45"/>
  <c r="HJ46"/>
  <c r="HY47"/>
  <c r="HZ47" s="1"/>
  <c r="MO47"/>
  <c r="MJ47"/>
  <c r="HJ115"/>
  <c r="HJ51"/>
  <c r="HY114"/>
  <c r="IA114" s="1"/>
  <c r="IB114" s="1"/>
  <c r="IC114" s="1"/>
  <c r="MJ114"/>
  <c r="HY112"/>
  <c r="HZ112" s="1"/>
  <c r="MJ112"/>
  <c r="DS21"/>
  <c r="GO21" s="1"/>
  <c r="DS23"/>
  <c r="GO23" s="1"/>
  <c r="DS25"/>
  <c r="GO25" s="1"/>
  <c r="DS27"/>
  <c r="GO27" s="1"/>
  <c r="GW28"/>
  <c r="MR28" s="1"/>
  <c r="CR32"/>
  <c r="CS32" s="1"/>
  <c r="DS33"/>
  <c r="GT33" s="1"/>
  <c r="DS34"/>
  <c r="DU34" s="1"/>
  <c r="DV34" s="1"/>
  <c r="DS35"/>
  <c r="GO35" s="1"/>
  <c r="DS38"/>
  <c r="DU38" s="1"/>
  <c r="DV38" s="1"/>
  <c r="DS40"/>
  <c r="GT40" s="1"/>
  <c r="DS41"/>
  <c r="GT41" s="1"/>
  <c r="DS42"/>
  <c r="GT42" s="1"/>
  <c r="DS43"/>
  <c r="GO43" s="1"/>
  <c r="HY46"/>
  <c r="HZ46" s="1"/>
  <c r="CR47"/>
  <c r="CS47" s="1"/>
  <c r="HY51"/>
  <c r="HZ51" s="1"/>
  <c r="DS114"/>
  <c r="DT114" s="1"/>
  <c r="CR112"/>
  <c r="CS112" s="1"/>
  <c r="GV112"/>
  <c r="MQ112" s="1"/>
  <c r="CE113"/>
  <c r="DM113"/>
  <c r="IK113"/>
  <c r="JG113"/>
  <c r="KC113"/>
  <c r="HY55"/>
  <c r="IA55" s="1"/>
  <c r="IB55" s="1"/>
  <c r="IC55" s="1"/>
  <c r="MJ55"/>
  <c r="MO55"/>
  <c r="HY22"/>
  <c r="HZ22" s="1"/>
  <c r="MJ22"/>
  <c r="MO22"/>
  <c r="HY24"/>
  <c r="IA24" s="1"/>
  <c r="IB24" s="1"/>
  <c r="IC24" s="1"/>
  <c r="MJ24"/>
  <c r="MO24"/>
  <c r="HY26"/>
  <c r="HZ26" s="1"/>
  <c r="MJ26"/>
  <c r="MO26"/>
  <c r="HY110"/>
  <c r="IA110" s="1"/>
  <c r="IB110" s="1"/>
  <c r="IC110" s="1"/>
  <c r="MJ110"/>
  <c r="HY28"/>
  <c r="IA28" s="1"/>
  <c r="IB28" s="1"/>
  <c r="IC28" s="1"/>
  <c r="MO28"/>
  <c r="MJ28"/>
  <c r="HY30"/>
  <c r="HZ30" s="1"/>
  <c r="MO30"/>
  <c r="MJ30"/>
  <c r="HY111"/>
  <c r="HZ111" s="1"/>
  <c r="MJ111"/>
  <c r="HY36"/>
  <c r="IA36" s="1"/>
  <c r="IB36" s="1"/>
  <c r="IC36" s="1"/>
  <c r="MJ36"/>
  <c r="MO36"/>
  <c r="HG37"/>
  <c r="MJ37"/>
  <c r="MO37"/>
  <c r="HG39"/>
  <c r="MJ39"/>
  <c r="MO39"/>
  <c r="HG119"/>
  <c r="MJ119"/>
  <c r="MO119"/>
  <c r="HG46"/>
  <c r="MO46"/>
  <c r="MJ46"/>
  <c r="HY48"/>
  <c r="IA48" s="1"/>
  <c r="IB48" s="1"/>
  <c r="IC48" s="1"/>
  <c r="MJ48"/>
  <c r="MO48"/>
  <c r="HG49"/>
  <c r="MJ49"/>
  <c r="MO49"/>
  <c r="HY50"/>
  <c r="IA50" s="1"/>
  <c r="IB50" s="1"/>
  <c r="IC50" s="1"/>
  <c r="MO50"/>
  <c r="MJ50"/>
  <c r="HR115"/>
  <c r="MJ115"/>
  <c r="HG51"/>
  <c r="MO51"/>
  <c r="MJ51"/>
  <c r="HY113"/>
  <c r="IA113" s="1"/>
  <c r="IB113" s="1"/>
  <c r="IC113" s="1"/>
  <c r="MJ113"/>
  <c r="GV120"/>
  <c r="MQ120" s="1"/>
  <c r="GW120"/>
  <c r="MR120" s="1"/>
  <c r="GV57"/>
  <c r="MQ57" s="1"/>
  <c r="QX57" s="1"/>
  <c r="CE21"/>
  <c r="DM21"/>
  <c r="HG21"/>
  <c r="IK21"/>
  <c r="JG21"/>
  <c r="KC21"/>
  <c r="AM22"/>
  <c r="BI22"/>
  <c r="CR22"/>
  <c r="CS22" s="1"/>
  <c r="GW22"/>
  <c r="MR22" s="1"/>
  <c r="EP22"/>
  <c r="FL22"/>
  <c r="GV22"/>
  <c r="MQ22" s="1"/>
  <c r="QX22" s="1"/>
  <c r="CE23"/>
  <c r="DM23"/>
  <c r="HG23"/>
  <c r="IK23"/>
  <c r="JG23"/>
  <c r="KC23"/>
  <c r="AM24"/>
  <c r="BI24"/>
  <c r="CR24"/>
  <c r="CS24" s="1"/>
  <c r="GW24"/>
  <c r="MR24" s="1"/>
  <c r="EP24"/>
  <c r="FL24"/>
  <c r="GV24"/>
  <c r="MQ24" s="1"/>
  <c r="QX24" s="1"/>
  <c r="CE25"/>
  <c r="DM25"/>
  <c r="HG25"/>
  <c r="IK25"/>
  <c r="JG25"/>
  <c r="KC25"/>
  <c r="AM26"/>
  <c r="BI26"/>
  <c r="CR26"/>
  <c r="CS26" s="1"/>
  <c r="GW26"/>
  <c r="MR26" s="1"/>
  <c r="EP26"/>
  <c r="FL26"/>
  <c r="GV26"/>
  <c r="MQ26" s="1"/>
  <c r="QX26" s="1"/>
  <c r="CE27"/>
  <c r="DM27"/>
  <c r="HG27"/>
  <c r="IK27"/>
  <c r="JG27"/>
  <c r="KC27"/>
  <c r="AM110"/>
  <c r="BI110"/>
  <c r="CR110"/>
  <c r="CS110" s="1"/>
  <c r="GW110"/>
  <c r="MR110" s="1"/>
  <c r="EP110"/>
  <c r="FL110"/>
  <c r="GV110"/>
  <c r="MQ110" s="1"/>
  <c r="DB28"/>
  <c r="DS28"/>
  <c r="DU28" s="1"/>
  <c r="DV28" s="1"/>
  <c r="DW28" s="1"/>
  <c r="FW28"/>
  <c r="HR28"/>
  <c r="IV28"/>
  <c r="JR28"/>
  <c r="AB29"/>
  <c r="AX29"/>
  <c r="BT29"/>
  <c r="EE29"/>
  <c r="FA29"/>
  <c r="HH29"/>
  <c r="HI29" s="1"/>
  <c r="HY29"/>
  <c r="HZ29" s="1"/>
  <c r="DB30"/>
  <c r="DS30"/>
  <c r="DU30" s="1"/>
  <c r="DV30" s="1"/>
  <c r="DW30" s="1"/>
  <c r="FW30"/>
  <c r="HR30"/>
  <c r="IV30"/>
  <c r="JR30"/>
  <c r="AB31"/>
  <c r="AX31"/>
  <c r="BT31"/>
  <c r="EE31"/>
  <c r="FA31"/>
  <c r="GH31"/>
  <c r="GV32"/>
  <c r="MQ32" s="1"/>
  <c r="QX32" s="1"/>
  <c r="DB32"/>
  <c r="DS32"/>
  <c r="GT32" s="1"/>
  <c r="FW32"/>
  <c r="GI32"/>
  <c r="GJ32" s="1"/>
  <c r="HG32"/>
  <c r="IK32"/>
  <c r="JG32"/>
  <c r="KC32"/>
  <c r="CE33"/>
  <c r="DM33"/>
  <c r="GW33"/>
  <c r="MR33" s="1"/>
  <c r="HG33"/>
  <c r="IK33"/>
  <c r="JG33"/>
  <c r="KC33"/>
  <c r="AC34"/>
  <c r="AD34" s="1"/>
  <c r="AY34"/>
  <c r="AZ34" s="1"/>
  <c r="BU34"/>
  <c r="BV34" s="1"/>
  <c r="CE34"/>
  <c r="DM34"/>
  <c r="EQ34"/>
  <c r="ER34" s="1"/>
  <c r="FM34"/>
  <c r="FN34" s="1"/>
  <c r="FW34"/>
  <c r="GI34"/>
  <c r="GJ34" s="1"/>
  <c r="HG34"/>
  <c r="IK34"/>
  <c r="JG34"/>
  <c r="KC34"/>
  <c r="AM111"/>
  <c r="BI111"/>
  <c r="CR111"/>
  <c r="CS111" s="1"/>
  <c r="GW111"/>
  <c r="MR111" s="1"/>
  <c r="EP111"/>
  <c r="FL111"/>
  <c r="GV111"/>
  <c r="MQ111" s="1"/>
  <c r="CE35"/>
  <c r="DM35"/>
  <c r="HG35"/>
  <c r="IK35"/>
  <c r="JG35"/>
  <c r="KC35"/>
  <c r="AM36"/>
  <c r="BI36"/>
  <c r="CR36"/>
  <c r="CS36" s="1"/>
  <c r="GW36"/>
  <c r="MR36" s="1"/>
  <c r="EP36"/>
  <c r="FL36"/>
  <c r="GV36"/>
  <c r="MQ36" s="1"/>
  <c r="QX36" s="1"/>
  <c r="AB37"/>
  <c r="AX37"/>
  <c r="BT37"/>
  <c r="CF37"/>
  <c r="CG37" s="1"/>
  <c r="GW37"/>
  <c r="MR37" s="1"/>
  <c r="DN37"/>
  <c r="DO37" s="1"/>
  <c r="EP37"/>
  <c r="FL37"/>
  <c r="GV37"/>
  <c r="MQ37" s="1"/>
  <c r="QX37" s="1"/>
  <c r="IW37"/>
  <c r="IX37" s="1"/>
  <c r="JS37"/>
  <c r="JT37" s="1"/>
  <c r="BU38"/>
  <c r="BV38" s="1"/>
  <c r="CE38"/>
  <c r="DM38"/>
  <c r="EQ38"/>
  <c r="ER38" s="1"/>
  <c r="FM38"/>
  <c r="FN38" s="1"/>
  <c r="FW38"/>
  <c r="GI38"/>
  <c r="GJ38" s="1"/>
  <c r="HG38"/>
  <c r="IK38"/>
  <c r="JG38"/>
  <c r="KC38"/>
  <c r="AM39"/>
  <c r="BI39"/>
  <c r="EE39"/>
  <c r="FA39"/>
  <c r="GV39"/>
  <c r="MQ39" s="1"/>
  <c r="QX39" s="1"/>
  <c r="CR40"/>
  <c r="CS40" s="1"/>
  <c r="CE40"/>
  <c r="DM40"/>
  <c r="HG40"/>
  <c r="IK40"/>
  <c r="JG40"/>
  <c r="KC40"/>
  <c r="AM119"/>
  <c r="BI119"/>
  <c r="GW119"/>
  <c r="MR119" s="1"/>
  <c r="EP119"/>
  <c r="FL119"/>
  <c r="GV119"/>
  <c r="MQ119" s="1"/>
  <c r="CR41"/>
  <c r="CS41" s="1"/>
  <c r="CE41"/>
  <c r="DM41"/>
  <c r="HG41"/>
  <c r="IK41"/>
  <c r="JG41"/>
  <c r="KC41"/>
  <c r="CR42"/>
  <c r="CS42" s="1"/>
  <c r="CE42"/>
  <c r="DM42"/>
  <c r="HG42"/>
  <c r="IK42"/>
  <c r="JG42"/>
  <c r="KC42"/>
  <c r="CR43"/>
  <c r="CS43" s="1"/>
  <c r="CE43"/>
  <c r="DM43"/>
  <c r="HH43"/>
  <c r="HI43" s="1"/>
  <c r="HY43"/>
  <c r="HZ43" s="1"/>
  <c r="AM44"/>
  <c r="BI44"/>
  <c r="EE44"/>
  <c r="FA44"/>
  <c r="GH44"/>
  <c r="IL44"/>
  <c r="IM44" s="1"/>
  <c r="JH44"/>
  <c r="JI44" s="1"/>
  <c r="KD44"/>
  <c r="KE44" s="1"/>
  <c r="AB118"/>
  <c r="AX118"/>
  <c r="BT118"/>
  <c r="EE118"/>
  <c r="FA118"/>
  <c r="GH118"/>
  <c r="AM45"/>
  <c r="BI45"/>
  <c r="EE45"/>
  <c r="FA45"/>
  <c r="GH45"/>
  <c r="IL45"/>
  <c r="IM45" s="1"/>
  <c r="JH45"/>
  <c r="JI45" s="1"/>
  <c r="KD45"/>
  <c r="KE45" s="1"/>
  <c r="AM46"/>
  <c r="BI46"/>
  <c r="EP46"/>
  <c r="FL46"/>
  <c r="FX46"/>
  <c r="FY46" s="1"/>
  <c r="GH46"/>
  <c r="HS46"/>
  <c r="HT46" s="1"/>
  <c r="AB47"/>
  <c r="AX47"/>
  <c r="BT47"/>
  <c r="EE47"/>
  <c r="FA47"/>
  <c r="GH47"/>
  <c r="DB48"/>
  <c r="DS48"/>
  <c r="GO48" s="1"/>
  <c r="FW48"/>
  <c r="HR48"/>
  <c r="IV48"/>
  <c r="JR48"/>
  <c r="AB49"/>
  <c r="AX49"/>
  <c r="BT49"/>
  <c r="CF49"/>
  <c r="CG49" s="1"/>
  <c r="GW49"/>
  <c r="MR49" s="1"/>
  <c r="DN49"/>
  <c r="DO49" s="1"/>
  <c r="EP49"/>
  <c r="FL49"/>
  <c r="GV49"/>
  <c r="MQ49" s="1"/>
  <c r="QX49" s="1"/>
  <c r="IW49"/>
  <c r="IX49" s="1"/>
  <c r="JS49"/>
  <c r="JT49" s="1"/>
  <c r="BJ50"/>
  <c r="BK50" s="1"/>
  <c r="DB50"/>
  <c r="DS50"/>
  <c r="DU50" s="1"/>
  <c r="DV50" s="1"/>
  <c r="DW50" s="1"/>
  <c r="EF50"/>
  <c r="EG50" s="1"/>
  <c r="FB50"/>
  <c r="FC50" s="1"/>
  <c r="HR50"/>
  <c r="IV50"/>
  <c r="JR50"/>
  <c r="AB115"/>
  <c r="AX115"/>
  <c r="BT115"/>
  <c r="EE115"/>
  <c r="FA115"/>
  <c r="GH115"/>
  <c r="JG115"/>
  <c r="KC115"/>
  <c r="AM51"/>
  <c r="BI51"/>
  <c r="EP51"/>
  <c r="FL51"/>
  <c r="FX51"/>
  <c r="FY51" s="1"/>
  <c r="GH51"/>
  <c r="HS51"/>
  <c r="HT51" s="1"/>
  <c r="CE114"/>
  <c r="DM114"/>
  <c r="GW114"/>
  <c r="MR114" s="1"/>
  <c r="HG114"/>
  <c r="IV114"/>
  <c r="JR114"/>
  <c r="AB112"/>
  <c r="AX112"/>
  <c r="BT112"/>
  <c r="EE112"/>
  <c r="FA112"/>
  <c r="GH112"/>
  <c r="DS113"/>
  <c r="GO113" s="1"/>
  <c r="AP64"/>
  <c r="AP66"/>
  <c r="AP68"/>
  <c r="HH62"/>
  <c r="HI62" s="1"/>
  <c r="HS62"/>
  <c r="HT62" s="1"/>
  <c r="HU62" s="1"/>
  <c r="HY62"/>
  <c r="AP63"/>
  <c r="CN63"/>
  <c r="AP65"/>
  <c r="CN65"/>
  <c r="AP67"/>
  <c r="CN67"/>
  <c r="AB63"/>
  <c r="AM63"/>
  <c r="AX63"/>
  <c r="BI63"/>
  <c r="BT63"/>
  <c r="CL63"/>
  <c r="CM63" s="1"/>
  <c r="EE63"/>
  <c r="EP63"/>
  <c r="FA63"/>
  <c r="FL63"/>
  <c r="GH63"/>
  <c r="HH63"/>
  <c r="HI63" s="1"/>
  <c r="CE64"/>
  <c r="DB64"/>
  <c r="DM64"/>
  <c r="DS64"/>
  <c r="FW64"/>
  <c r="GW64"/>
  <c r="MR64" s="1"/>
  <c r="HG64"/>
  <c r="HR64"/>
  <c r="IK64"/>
  <c r="IV64"/>
  <c r="JG64"/>
  <c r="JR64"/>
  <c r="KC64"/>
  <c r="AB65"/>
  <c r="AM65"/>
  <c r="AX65"/>
  <c r="BI65"/>
  <c r="BT65"/>
  <c r="CL65"/>
  <c r="CM65" s="1"/>
  <c r="EE65"/>
  <c r="EP65"/>
  <c r="FA65"/>
  <c r="FL65"/>
  <c r="GH65"/>
  <c r="HH65"/>
  <c r="HI65" s="1"/>
  <c r="CE66"/>
  <c r="DB66"/>
  <c r="DM66"/>
  <c r="DS66"/>
  <c r="FW66"/>
  <c r="GW66"/>
  <c r="MR66" s="1"/>
  <c r="HG66"/>
  <c r="HR66"/>
  <c r="IK66"/>
  <c r="IV66"/>
  <c r="JG66"/>
  <c r="JR66"/>
  <c r="KC66"/>
  <c r="AB67"/>
  <c r="AM67"/>
  <c r="AX67"/>
  <c r="BI67"/>
  <c r="BT67"/>
  <c r="CL67"/>
  <c r="CM67" s="1"/>
  <c r="EE67"/>
  <c r="EP67"/>
  <c r="FA67"/>
  <c r="FL67"/>
  <c r="GH67"/>
  <c r="CF68"/>
  <c r="CG68" s="1"/>
  <c r="CH68" s="1"/>
  <c r="DN68"/>
  <c r="DO68" s="1"/>
  <c r="DP68" s="1"/>
  <c r="IL68"/>
  <c r="IM68" s="1"/>
  <c r="IN68" s="1"/>
  <c r="IW68"/>
  <c r="IX68" s="1"/>
  <c r="IY68" s="1"/>
  <c r="JH68"/>
  <c r="JI68" s="1"/>
  <c r="JJ68" s="1"/>
  <c r="JS68"/>
  <c r="JT68" s="1"/>
  <c r="JU68" s="1"/>
  <c r="KD68"/>
  <c r="KE68" s="1"/>
  <c r="KF68" s="1"/>
  <c r="DS68"/>
  <c r="DB68"/>
  <c r="AP69"/>
  <c r="CN69"/>
  <c r="GW63"/>
  <c r="MR63" s="1"/>
  <c r="CF64"/>
  <c r="CG64" s="1"/>
  <c r="CH64" s="1"/>
  <c r="HH64"/>
  <c r="HI64" s="1"/>
  <c r="GW65"/>
  <c r="MR65" s="1"/>
  <c r="CF66"/>
  <c r="CG66" s="1"/>
  <c r="CH66" s="1"/>
  <c r="HH66"/>
  <c r="HI66" s="1"/>
  <c r="CL68"/>
  <c r="CM68" s="1"/>
  <c r="HH67"/>
  <c r="HI67" s="1"/>
  <c r="GW68"/>
  <c r="MR68" s="1"/>
  <c r="AB69"/>
  <c r="AM69"/>
  <c r="AX69"/>
  <c r="BI69"/>
  <c r="BT69"/>
  <c r="CL69"/>
  <c r="CM69" s="1"/>
  <c r="EE69"/>
  <c r="EP69"/>
  <c r="FA69"/>
  <c r="FL69"/>
  <c r="GH69"/>
  <c r="HH69"/>
  <c r="HI69" s="1"/>
  <c r="GW69"/>
  <c r="MR69" s="1"/>
  <c r="AP119"/>
  <c r="AP44"/>
  <c r="AP45"/>
  <c r="AP46"/>
  <c r="AC40"/>
  <c r="AD40" s="1"/>
  <c r="AN40"/>
  <c r="AO40" s="1"/>
  <c r="AY40"/>
  <c r="AZ40" s="1"/>
  <c r="BJ40"/>
  <c r="BK40" s="1"/>
  <c r="BU40"/>
  <c r="BV40" s="1"/>
  <c r="EF40"/>
  <c r="EG40" s="1"/>
  <c r="EQ40"/>
  <c r="ER40" s="1"/>
  <c r="FB40"/>
  <c r="FC40" s="1"/>
  <c r="FM40"/>
  <c r="FN40" s="1"/>
  <c r="GI40"/>
  <c r="GJ40" s="1"/>
  <c r="GW40"/>
  <c r="CF119"/>
  <c r="CG119" s="1"/>
  <c r="CL119"/>
  <c r="CM119" s="1"/>
  <c r="CR119"/>
  <c r="DC119"/>
  <c r="DD119" s="1"/>
  <c r="DN119"/>
  <c r="DO119" s="1"/>
  <c r="FX119"/>
  <c r="FY119" s="1"/>
  <c r="HH119"/>
  <c r="HI119" s="1"/>
  <c r="HS119"/>
  <c r="HT119" s="1"/>
  <c r="HY119"/>
  <c r="IL119"/>
  <c r="IM119" s="1"/>
  <c r="IW119"/>
  <c r="IX119" s="1"/>
  <c r="JH119"/>
  <c r="JI119" s="1"/>
  <c r="JS119"/>
  <c r="JT119" s="1"/>
  <c r="KD119"/>
  <c r="KE119" s="1"/>
  <c r="AC41"/>
  <c r="AD41" s="1"/>
  <c r="AN41"/>
  <c r="AO41" s="1"/>
  <c r="AY41"/>
  <c r="AZ41" s="1"/>
  <c r="BJ41"/>
  <c r="BK41" s="1"/>
  <c r="BU41"/>
  <c r="BV41" s="1"/>
  <c r="EF41"/>
  <c r="EG41" s="1"/>
  <c r="EQ41"/>
  <c r="ER41" s="1"/>
  <c r="FB41"/>
  <c r="FC41" s="1"/>
  <c r="FM41"/>
  <c r="FN41" s="1"/>
  <c r="GI41"/>
  <c r="GJ41" s="1"/>
  <c r="GW41"/>
  <c r="AC42"/>
  <c r="AD42" s="1"/>
  <c r="AN42"/>
  <c r="AO42" s="1"/>
  <c r="AY42"/>
  <c r="AZ42" s="1"/>
  <c r="BJ42"/>
  <c r="BK42" s="1"/>
  <c r="BU42"/>
  <c r="BV42" s="1"/>
  <c r="EF42"/>
  <c r="EG42" s="1"/>
  <c r="EQ42"/>
  <c r="ER42" s="1"/>
  <c r="FB42"/>
  <c r="FC42" s="1"/>
  <c r="FM42"/>
  <c r="FN42" s="1"/>
  <c r="GI42"/>
  <c r="GJ42" s="1"/>
  <c r="GW42"/>
  <c r="AC43"/>
  <c r="AD43" s="1"/>
  <c r="AN43"/>
  <c r="AO43" s="1"/>
  <c r="AY43"/>
  <c r="AZ43" s="1"/>
  <c r="BJ43"/>
  <c r="BK43" s="1"/>
  <c r="BU43"/>
  <c r="BV43" s="1"/>
  <c r="EF43"/>
  <c r="EG43" s="1"/>
  <c r="EQ43"/>
  <c r="ER43" s="1"/>
  <c r="FB43"/>
  <c r="FC43" s="1"/>
  <c r="FM43"/>
  <c r="FN43" s="1"/>
  <c r="GI43"/>
  <c r="GJ43" s="1"/>
  <c r="DS44"/>
  <c r="DB44"/>
  <c r="AP118"/>
  <c r="AM40"/>
  <c r="CL40"/>
  <c r="CM40" s="1"/>
  <c r="HH40"/>
  <c r="HI40" s="1"/>
  <c r="DB119"/>
  <c r="AM41"/>
  <c r="CL41"/>
  <c r="CM41" s="1"/>
  <c r="HH41"/>
  <c r="HI41" s="1"/>
  <c r="AM42"/>
  <c r="CL42"/>
  <c r="CM42" s="1"/>
  <c r="HH42"/>
  <c r="HI42" s="1"/>
  <c r="AM43"/>
  <c r="CL43"/>
  <c r="CM43" s="1"/>
  <c r="IL43"/>
  <c r="IM43" s="1"/>
  <c r="IW43"/>
  <c r="IX43" s="1"/>
  <c r="JH43"/>
  <c r="JI43" s="1"/>
  <c r="JS43"/>
  <c r="JT43" s="1"/>
  <c r="KD43"/>
  <c r="KE43" s="1"/>
  <c r="CL44"/>
  <c r="CM44" s="1"/>
  <c r="CR44"/>
  <c r="FX44"/>
  <c r="FY44" s="1"/>
  <c r="HH44"/>
  <c r="HI44" s="1"/>
  <c r="HS44"/>
  <c r="HT44" s="1"/>
  <c r="HY44"/>
  <c r="DS46"/>
  <c r="DB46"/>
  <c r="AP48"/>
  <c r="CT48"/>
  <c r="CN48"/>
  <c r="CF118"/>
  <c r="CG118" s="1"/>
  <c r="CL118"/>
  <c r="CM118" s="1"/>
  <c r="CR118"/>
  <c r="DC118"/>
  <c r="DD118" s="1"/>
  <c r="DN118"/>
  <c r="DO118" s="1"/>
  <c r="FX118"/>
  <c r="FY118" s="1"/>
  <c r="HH118"/>
  <c r="HI118" s="1"/>
  <c r="HS118"/>
  <c r="HT118" s="1"/>
  <c r="HY118"/>
  <c r="IL118"/>
  <c r="IM118" s="1"/>
  <c r="IW118"/>
  <c r="IX118" s="1"/>
  <c r="JH118"/>
  <c r="JI118" s="1"/>
  <c r="JS118"/>
  <c r="JT118" s="1"/>
  <c r="KD118"/>
  <c r="KE118" s="1"/>
  <c r="CL46"/>
  <c r="CM46" s="1"/>
  <c r="CR46"/>
  <c r="DS45"/>
  <c r="DB45"/>
  <c r="AP47"/>
  <c r="AP49"/>
  <c r="AP115"/>
  <c r="CT115"/>
  <c r="CN115"/>
  <c r="DB118"/>
  <c r="CL45"/>
  <c r="CM45" s="1"/>
  <c r="CR45"/>
  <c r="FX45"/>
  <c r="FY45" s="1"/>
  <c r="HH45"/>
  <c r="HI45" s="1"/>
  <c r="HS45"/>
  <c r="HT45" s="1"/>
  <c r="HY45"/>
  <c r="CF46"/>
  <c r="CG46" s="1"/>
  <c r="DC46"/>
  <c r="DD46" s="1"/>
  <c r="DN46"/>
  <c r="DO46" s="1"/>
  <c r="IL46"/>
  <c r="IM46" s="1"/>
  <c r="IW46"/>
  <c r="IX46" s="1"/>
  <c r="JH46"/>
  <c r="JI46" s="1"/>
  <c r="JS46"/>
  <c r="JT46" s="1"/>
  <c r="KD46"/>
  <c r="KE46" s="1"/>
  <c r="DS49"/>
  <c r="DB49"/>
  <c r="CR50"/>
  <c r="CS50" s="1"/>
  <c r="CL50"/>
  <c r="CM50" s="1"/>
  <c r="AM50"/>
  <c r="GO115"/>
  <c r="DT115"/>
  <c r="AP51"/>
  <c r="CE47"/>
  <c r="DB47"/>
  <c r="DM47"/>
  <c r="DS47"/>
  <c r="FW47"/>
  <c r="HG47"/>
  <c r="HR47"/>
  <c r="IK47"/>
  <c r="IV47"/>
  <c r="JG47"/>
  <c r="JR47"/>
  <c r="KC47"/>
  <c r="AB48"/>
  <c r="AM48"/>
  <c r="AX48"/>
  <c r="BI48"/>
  <c r="BT48"/>
  <c r="CL48"/>
  <c r="CM48" s="1"/>
  <c r="CR48"/>
  <c r="CS48" s="1"/>
  <c r="EE48"/>
  <c r="EP48"/>
  <c r="FA48"/>
  <c r="FL48"/>
  <c r="GH48"/>
  <c r="HH48"/>
  <c r="HI48" s="1"/>
  <c r="CL49"/>
  <c r="CM49" s="1"/>
  <c r="CR49"/>
  <c r="FX49"/>
  <c r="FY49" s="1"/>
  <c r="HH49"/>
  <c r="HI49" s="1"/>
  <c r="HS49"/>
  <c r="HT49" s="1"/>
  <c r="HY49"/>
  <c r="CE115"/>
  <c r="CR115"/>
  <c r="CF47"/>
  <c r="CG47" s="1"/>
  <c r="CL47"/>
  <c r="CM47" s="1"/>
  <c r="HH47"/>
  <c r="HI47" s="1"/>
  <c r="CL115"/>
  <c r="CM115" s="1"/>
  <c r="DS51"/>
  <c r="DB51"/>
  <c r="CR114"/>
  <c r="CS114" s="1"/>
  <c r="CL114"/>
  <c r="CM114" s="1"/>
  <c r="AM114"/>
  <c r="AP113"/>
  <c r="CT113"/>
  <c r="CN113"/>
  <c r="DC115"/>
  <c r="DD115" s="1"/>
  <c r="DN115"/>
  <c r="DO115" s="1"/>
  <c r="FX115"/>
  <c r="FY115" s="1"/>
  <c r="HY115"/>
  <c r="CL51"/>
  <c r="CM51" s="1"/>
  <c r="CR51"/>
  <c r="AP112"/>
  <c r="HZ113"/>
  <c r="HH50"/>
  <c r="HI50" s="1"/>
  <c r="DB115"/>
  <c r="HS115"/>
  <c r="HT115" s="1"/>
  <c r="IW115"/>
  <c r="IX115" s="1"/>
  <c r="CF51"/>
  <c r="CG51" s="1"/>
  <c r="DC51"/>
  <c r="DD51" s="1"/>
  <c r="DN51"/>
  <c r="DO51" s="1"/>
  <c r="IL51"/>
  <c r="IM51" s="1"/>
  <c r="IW51"/>
  <c r="IX51" s="1"/>
  <c r="JH51"/>
  <c r="JI51" s="1"/>
  <c r="JS51"/>
  <c r="JT51" s="1"/>
  <c r="KD51"/>
  <c r="KE51" s="1"/>
  <c r="AC114"/>
  <c r="AD114" s="1"/>
  <c r="AN114"/>
  <c r="AO114" s="1"/>
  <c r="AY114"/>
  <c r="AZ114" s="1"/>
  <c r="BJ114"/>
  <c r="BK114" s="1"/>
  <c r="BU114"/>
  <c r="BV114" s="1"/>
  <c r="EF114"/>
  <c r="EG114" s="1"/>
  <c r="EQ114"/>
  <c r="ER114" s="1"/>
  <c r="FB114"/>
  <c r="FC114" s="1"/>
  <c r="FM114"/>
  <c r="FN114" s="1"/>
  <c r="GI114"/>
  <c r="GJ114" s="1"/>
  <c r="HH114"/>
  <c r="HI114" s="1"/>
  <c r="CE112"/>
  <c r="DB112"/>
  <c r="DM112"/>
  <c r="DS112"/>
  <c r="FW112"/>
  <c r="HG112"/>
  <c r="HR112"/>
  <c r="IK112"/>
  <c r="IV112"/>
  <c r="JG112"/>
  <c r="JR112"/>
  <c r="KC112"/>
  <c r="AB113"/>
  <c r="AM113"/>
  <c r="AX113"/>
  <c r="BI113"/>
  <c r="BT113"/>
  <c r="CL113"/>
  <c r="CM113" s="1"/>
  <c r="CR113"/>
  <c r="CS113" s="1"/>
  <c r="EE113"/>
  <c r="EP113"/>
  <c r="FA113"/>
  <c r="FL113"/>
  <c r="GH113"/>
  <c r="HH113"/>
  <c r="HI113" s="1"/>
  <c r="CF112"/>
  <c r="CG112" s="1"/>
  <c r="CH112" s="1"/>
  <c r="CL112"/>
  <c r="CM112" s="1"/>
  <c r="HH112"/>
  <c r="HI112" s="1"/>
  <c r="AP21"/>
  <c r="CT21"/>
  <c r="CN21"/>
  <c r="AP23"/>
  <c r="CT23"/>
  <c r="CN23"/>
  <c r="AP25"/>
  <c r="CT25"/>
  <c r="CN25"/>
  <c r="AP27"/>
  <c r="CT27"/>
  <c r="CN27"/>
  <c r="AP30"/>
  <c r="AP22"/>
  <c r="AP24"/>
  <c r="AP26"/>
  <c r="AP110"/>
  <c r="AP28"/>
  <c r="AP29"/>
  <c r="GW30"/>
  <c r="MR30" s="1"/>
  <c r="AB21"/>
  <c r="AM21"/>
  <c r="AX21"/>
  <c r="BI21"/>
  <c r="BT21"/>
  <c r="CL21"/>
  <c r="CM21" s="1"/>
  <c r="CR21"/>
  <c r="CS21" s="1"/>
  <c r="EE21"/>
  <c r="EP21"/>
  <c r="FA21"/>
  <c r="FL21"/>
  <c r="GH21"/>
  <c r="HH21"/>
  <c r="HI21" s="1"/>
  <c r="CE22"/>
  <c r="DB22"/>
  <c r="DM22"/>
  <c r="DS22"/>
  <c r="FW22"/>
  <c r="HG22"/>
  <c r="HR22"/>
  <c r="IK22"/>
  <c r="IV22"/>
  <c r="JG22"/>
  <c r="JR22"/>
  <c r="KC22"/>
  <c r="AB23"/>
  <c r="AM23"/>
  <c r="AX23"/>
  <c r="BI23"/>
  <c r="BT23"/>
  <c r="CL23"/>
  <c r="CM23" s="1"/>
  <c r="CR23"/>
  <c r="CS23" s="1"/>
  <c r="EE23"/>
  <c r="EP23"/>
  <c r="FA23"/>
  <c r="FL23"/>
  <c r="GH23"/>
  <c r="HH23"/>
  <c r="HI23" s="1"/>
  <c r="CE24"/>
  <c r="DB24"/>
  <c r="DM24"/>
  <c r="DS24"/>
  <c r="FW24"/>
  <c r="HG24"/>
  <c r="HR24"/>
  <c r="IK24"/>
  <c r="IV24"/>
  <c r="JG24"/>
  <c r="JR24"/>
  <c r="KC24"/>
  <c r="AB25"/>
  <c r="AM25"/>
  <c r="AX25"/>
  <c r="BI25"/>
  <c r="BT25"/>
  <c r="CL25"/>
  <c r="CM25" s="1"/>
  <c r="CR25"/>
  <c r="CS25" s="1"/>
  <c r="EE25"/>
  <c r="EP25"/>
  <c r="FA25"/>
  <c r="FL25"/>
  <c r="GH25"/>
  <c r="HH25"/>
  <c r="HI25" s="1"/>
  <c r="CE26"/>
  <c r="DB26"/>
  <c r="DM26"/>
  <c r="DS26"/>
  <c r="FW26"/>
  <c r="HG26"/>
  <c r="HR26"/>
  <c r="IK26"/>
  <c r="IV26"/>
  <c r="JG26"/>
  <c r="JR26"/>
  <c r="KC26"/>
  <c r="AB27"/>
  <c r="AM27"/>
  <c r="AX27"/>
  <c r="BI27"/>
  <c r="BT27"/>
  <c r="CL27"/>
  <c r="CM27" s="1"/>
  <c r="CR27"/>
  <c r="CS27" s="1"/>
  <c r="EE27"/>
  <c r="EP27"/>
  <c r="FA27"/>
  <c r="FL27"/>
  <c r="GH27"/>
  <c r="HH27"/>
  <c r="HI27" s="1"/>
  <c r="CE110"/>
  <c r="DB110"/>
  <c r="DM110"/>
  <c r="DS110"/>
  <c r="FW110"/>
  <c r="HG110"/>
  <c r="HR110"/>
  <c r="IK110"/>
  <c r="IV110"/>
  <c r="JG110"/>
  <c r="JS110"/>
  <c r="JT110" s="1"/>
  <c r="JU110" s="1"/>
  <c r="KD110"/>
  <c r="KE110" s="1"/>
  <c r="KF110" s="1"/>
  <c r="AC28"/>
  <c r="AD28" s="1"/>
  <c r="AY28"/>
  <c r="AZ28" s="1"/>
  <c r="BJ28"/>
  <c r="BK28" s="1"/>
  <c r="BU28"/>
  <c r="BV28" s="1"/>
  <c r="EF28"/>
  <c r="EG28" s="1"/>
  <c r="EQ28"/>
  <c r="ER28" s="1"/>
  <c r="FB28"/>
  <c r="FC28" s="1"/>
  <c r="FM28"/>
  <c r="FN28" s="1"/>
  <c r="GI28"/>
  <c r="GJ28" s="1"/>
  <c r="CF29"/>
  <c r="CG29" s="1"/>
  <c r="DN29"/>
  <c r="DO29" s="1"/>
  <c r="IL29"/>
  <c r="IM29" s="1"/>
  <c r="IW29"/>
  <c r="IX29" s="1"/>
  <c r="JH29"/>
  <c r="JI29" s="1"/>
  <c r="JS29"/>
  <c r="JT29" s="1"/>
  <c r="KD29"/>
  <c r="KE29" s="1"/>
  <c r="AC30"/>
  <c r="AD30" s="1"/>
  <c r="AY30"/>
  <c r="AZ30" s="1"/>
  <c r="BJ30"/>
  <c r="BK30" s="1"/>
  <c r="BU30"/>
  <c r="BV30" s="1"/>
  <c r="EF30"/>
  <c r="EG30" s="1"/>
  <c r="EQ30"/>
  <c r="ER30" s="1"/>
  <c r="FB30"/>
  <c r="FC30" s="1"/>
  <c r="FM30"/>
  <c r="FN30" s="1"/>
  <c r="GI30"/>
  <c r="GJ30" s="1"/>
  <c r="CR28"/>
  <c r="CS28" s="1"/>
  <c r="CL28"/>
  <c r="CM28" s="1"/>
  <c r="AM28"/>
  <c r="DS29"/>
  <c r="DB29"/>
  <c r="CR30"/>
  <c r="CS30" s="1"/>
  <c r="CL30"/>
  <c r="CM30" s="1"/>
  <c r="AM30"/>
  <c r="AP31"/>
  <c r="CF22"/>
  <c r="CG22" s="1"/>
  <c r="CL22"/>
  <c r="CM22" s="1"/>
  <c r="HH22"/>
  <c r="HI22" s="1"/>
  <c r="CF24"/>
  <c r="CG24" s="1"/>
  <c r="CL24"/>
  <c r="CM24" s="1"/>
  <c r="HH24"/>
  <c r="HI24" s="1"/>
  <c r="CF26"/>
  <c r="CG26" s="1"/>
  <c r="CL26"/>
  <c r="CM26" s="1"/>
  <c r="HH26"/>
  <c r="HI26" s="1"/>
  <c r="CF110"/>
  <c r="CG110" s="1"/>
  <c r="CH110" s="1"/>
  <c r="CL110"/>
  <c r="CM110" s="1"/>
  <c r="HH110"/>
  <c r="HI110" s="1"/>
  <c r="CL29"/>
  <c r="CM29" s="1"/>
  <c r="CR29"/>
  <c r="CR33"/>
  <c r="CS33" s="1"/>
  <c r="CL33"/>
  <c r="CM33" s="1"/>
  <c r="AM33"/>
  <c r="AP35"/>
  <c r="CT35"/>
  <c r="CN35"/>
  <c r="AP37"/>
  <c r="CF31"/>
  <c r="CG31" s="1"/>
  <c r="CL31"/>
  <c r="CM31" s="1"/>
  <c r="CR31"/>
  <c r="DC31"/>
  <c r="DD31" s="1"/>
  <c r="DN31"/>
  <c r="DO31" s="1"/>
  <c r="FX31"/>
  <c r="FY31" s="1"/>
  <c r="HH31"/>
  <c r="HI31" s="1"/>
  <c r="HS31"/>
  <c r="HT31" s="1"/>
  <c r="HY31"/>
  <c r="IL31"/>
  <c r="IM31" s="1"/>
  <c r="IW31"/>
  <c r="IX31" s="1"/>
  <c r="JH31"/>
  <c r="JI31" s="1"/>
  <c r="JS31"/>
  <c r="JT31" s="1"/>
  <c r="KD31"/>
  <c r="KE31" s="1"/>
  <c r="AC32"/>
  <c r="AD32" s="1"/>
  <c r="AN32"/>
  <c r="AO32" s="1"/>
  <c r="AY32"/>
  <c r="AZ32" s="1"/>
  <c r="BJ32"/>
  <c r="BK32" s="1"/>
  <c r="BU32"/>
  <c r="BV32" s="1"/>
  <c r="EF32"/>
  <c r="EG32" s="1"/>
  <c r="EQ32"/>
  <c r="ER32" s="1"/>
  <c r="FB32"/>
  <c r="FC32" s="1"/>
  <c r="FM32"/>
  <c r="FN32" s="1"/>
  <c r="CR34"/>
  <c r="CS34" s="1"/>
  <c r="CL34"/>
  <c r="CM34" s="1"/>
  <c r="AM34"/>
  <c r="AP111"/>
  <c r="AP36"/>
  <c r="HH28"/>
  <c r="HI28" s="1"/>
  <c r="HH30"/>
  <c r="HI30" s="1"/>
  <c r="DB31"/>
  <c r="AM32"/>
  <c r="CL32"/>
  <c r="CM32" s="1"/>
  <c r="GW32"/>
  <c r="AC33"/>
  <c r="AD33" s="1"/>
  <c r="AN33"/>
  <c r="AO33" s="1"/>
  <c r="AY33"/>
  <c r="AZ33" s="1"/>
  <c r="BJ33"/>
  <c r="BK33" s="1"/>
  <c r="BU33"/>
  <c r="BV33" s="1"/>
  <c r="EF33"/>
  <c r="EG33" s="1"/>
  <c r="EQ33"/>
  <c r="ER33" s="1"/>
  <c r="FB33"/>
  <c r="FC33" s="1"/>
  <c r="FM33"/>
  <c r="FN33" s="1"/>
  <c r="GI33"/>
  <c r="GJ33" s="1"/>
  <c r="AP34"/>
  <c r="GW34"/>
  <c r="MR34" s="1"/>
  <c r="DS37"/>
  <c r="DB37"/>
  <c r="AP38"/>
  <c r="HH32"/>
  <c r="HI32" s="1"/>
  <c r="HH33"/>
  <c r="HI33" s="1"/>
  <c r="HH34"/>
  <c r="HI34" s="1"/>
  <c r="CE111"/>
  <c r="DB111"/>
  <c r="DM111"/>
  <c r="DS111"/>
  <c r="FW111"/>
  <c r="HG111"/>
  <c r="HR111"/>
  <c r="IK111"/>
  <c r="IV111"/>
  <c r="JG111"/>
  <c r="JR111"/>
  <c r="KC111"/>
  <c r="AB35"/>
  <c r="AM35"/>
  <c r="AX35"/>
  <c r="BI35"/>
  <c r="BT35"/>
  <c r="CL35"/>
  <c r="CM35" s="1"/>
  <c r="CR35"/>
  <c r="CS35" s="1"/>
  <c r="EE35"/>
  <c r="EP35"/>
  <c r="FA35"/>
  <c r="FL35"/>
  <c r="GH35"/>
  <c r="HH35"/>
  <c r="HI35" s="1"/>
  <c r="CE36"/>
  <c r="DB36"/>
  <c r="DM36"/>
  <c r="DS36"/>
  <c r="FW36"/>
  <c r="HG36"/>
  <c r="HR36"/>
  <c r="IK36"/>
  <c r="IV36"/>
  <c r="JG36"/>
  <c r="JR36"/>
  <c r="KC36"/>
  <c r="CL37"/>
  <c r="CM37" s="1"/>
  <c r="CR37"/>
  <c r="FX37"/>
  <c r="FY37" s="1"/>
  <c r="HH37"/>
  <c r="HI37" s="1"/>
  <c r="HS37"/>
  <c r="HT37" s="1"/>
  <c r="HY37"/>
  <c r="AP39"/>
  <c r="CN39"/>
  <c r="CF111"/>
  <c r="CG111" s="1"/>
  <c r="CH111" s="1"/>
  <c r="CL111"/>
  <c r="CM111" s="1"/>
  <c r="HH111"/>
  <c r="HI111" s="1"/>
  <c r="CF36"/>
  <c r="CG36" s="1"/>
  <c r="CL36"/>
  <c r="CM36" s="1"/>
  <c r="HH36"/>
  <c r="HI36" s="1"/>
  <c r="DS39"/>
  <c r="DB39"/>
  <c r="AC38"/>
  <c r="AD38" s="1"/>
  <c r="AY38"/>
  <c r="AZ38" s="1"/>
  <c r="CL39"/>
  <c r="CM39" s="1"/>
  <c r="CR39"/>
  <c r="CR38"/>
  <c r="CS38" s="1"/>
  <c r="CL38"/>
  <c r="CM38" s="1"/>
  <c r="AM38"/>
  <c r="GW38"/>
  <c r="MR38" s="1"/>
  <c r="HH39"/>
  <c r="HI39" s="1"/>
  <c r="HS39"/>
  <c r="HT39" s="1"/>
  <c r="HY39"/>
  <c r="IL39"/>
  <c r="IM39" s="1"/>
  <c r="IW39"/>
  <c r="IX39" s="1"/>
  <c r="JH39"/>
  <c r="JI39" s="1"/>
  <c r="JS39"/>
  <c r="JT39" s="1"/>
  <c r="KD39"/>
  <c r="KE39" s="1"/>
  <c r="HH38"/>
  <c r="HI38" s="1"/>
  <c r="FL8"/>
  <c r="FM8"/>
  <c r="FN8" s="1"/>
  <c r="GH8"/>
  <c r="GI8"/>
  <c r="GJ8" s="1"/>
  <c r="IL8"/>
  <c r="IM8" s="1"/>
  <c r="IK8"/>
  <c r="KD8"/>
  <c r="KE8" s="1"/>
  <c r="KC8"/>
  <c r="AY9"/>
  <c r="AZ9" s="1"/>
  <c r="AX9"/>
  <c r="CE9"/>
  <c r="CF9"/>
  <c r="CG9" s="1"/>
  <c r="EQ9"/>
  <c r="ER9" s="1"/>
  <c r="EP9"/>
  <c r="IV9"/>
  <c r="IW9"/>
  <c r="IX9" s="1"/>
  <c r="AY10"/>
  <c r="AZ10" s="1"/>
  <c r="AX10"/>
  <c r="EF10"/>
  <c r="EG10" s="1"/>
  <c r="EE10"/>
  <c r="JS11"/>
  <c r="JT11" s="1"/>
  <c r="JR11"/>
  <c r="AC117"/>
  <c r="AD117" s="1"/>
  <c r="AB117"/>
  <c r="BU117"/>
  <c r="BV117" s="1"/>
  <c r="BT117"/>
  <c r="DM117"/>
  <c r="DN117"/>
  <c r="DO117" s="1"/>
  <c r="FM117"/>
  <c r="FN117" s="1"/>
  <c r="FL117"/>
  <c r="JR117"/>
  <c r="JS117"/>
  <c r="JT117" s="1"/>
  <c r="DC12"/>
  <c r="DD12" s="1"/>
  <c r="DS12"/>
  <c r="DU12" s="1"/>
  <c r="DV12" s="1"/>
  <c r="DB12"/>
  <c r="EE12"/>
  <c r="EF12"/>
  <c r="EG12" s="1"/>
  <c r="HS12"/>
  <c r="HT12" s="1"/>
  <c r="HR12"/>
  <c r="JS12"/>
  <c r="JT12" s="1"/>
  <c r="JR12"/>
  <c r="AC123"/>
  <c r="AD123" s="1"/>
  <c r="AB123"/>
  <c r="BU123"/>
  <c r="BV123" s="1"/>
  <c r="BT123"/>
  <c r="FB123"/>
  <c r="FC123" s="1"/>
  <c r="FA123"/>
  <c r="HG123"/>
  <c r="HY123"/>
  <c r="HZ123" s="1"/>
  <c r="HH123"/>
  <c r="HI123" s="1"/>
  <c r="DC13"/>
  <c r="DD13" s="1"/>
  <c r="DS13"/>
  <c r="GO13" s="1"/>
  <c r="DB13"/>
  <c r="FX13"/>
  <c r="FY13" s="1"/>
  <c r="FW13"/>
  <c r="IL13"/>
  <c r="IM13" s="1"/>
  <c r="IK13"/>
  <c r="KD13"/>
  <c r="KE13" s="1"/>
  <c r="KC13"/>
  <c r="AN14"/>
  <c r="AO14" s="1"/>
  <c r="AM14"/>
  <c r="FB14"/>
  <c r="FC14" s="1"/>
  <c r="FA14"/>
  <c r="CR4"/>
  <c r="CS4" s="1"/>
  <c r="CR6"/>
  <c r="CS6" s="1"/>
  <c r="DS8"/>
  <c r="DU8" s="1"/>
  <c r="DV8" s="1"/>
  <c r="DW8" s="1"/>
  <c r="EP8"/>
  <c r="EQ8"/>
  <c r="ER8" s="1"/>
  <c r="FX8"/>
  <c r="FY8" s="1"/>
  <c r="FW8"/>
  <c r="HY8"/>
  <c r="IA8" s="1"/>
  <c r="IB8" s="1"/>
  <c r="IC8" s="1"/>
  <c r="HG8"/>
  <c r="JH8"/>
  <c r="JI8" s="1"/>
  <c r="JG8"/>
  <c r="AC9"/>
  <c r="AD9" s="1"/>
  <c r="AB9"/>
  <c r="BU9"/>
  <c r="BV9" s="1"/>
  <c r="BT9"/>
  <c r="DM9"/>
  <c r="DN9"/>
  <c r="DO9" s="1"/>
  <c r="FM9"/>
  <c r="FN9" s="1"/>
  <c r="FL9"/>
  <c r="JS9"/>
  <c r="JT9" s="1"/>
  <c r="JR9"/>
  <c r="AC10"/>
  <c r="AD10" s="1"/>
  <c r="AB10"/>
  <c r="BU10"/>
  <c r="BV10" s="1"/>
  <c r="BT10"/>
  <c r="FB10"/>
  <c r="FC10" s="1"/>
  <c r="FA10"/>
  <c r="HG10"/>
  <c r="HY10"/>
  <c r="IA10" s="1"/>
  <c r="IB10" s="1"/>
  <c r="IC10" s="1"/>
  <c r="HH10"/>
  <c r="HI10" s="1"/>
  <c r="DC11"/>
  <c r="DD11" s="1"/>
  <c r="DS11"/>
  <c r="GO11" s="1"/>
  <c r="DB11"/>
  <c r="FX11"/>
  <c r="FY11" s="1"/>
  <c r="FW11"/>
  <c r="HY11"/>
  <c r="IA11" s="1"/>
  <c r="IB11" s="1"/>
  <c r="IC11" s="1"/>
  <c r="HG11"/>
  <c r="IW11"/>
  <c r="IX11" s="1"/>
  <c r="IV11"/>
  <c r="AY117"/>
  <c r="AZ117" s="1"/>
  <c r="AX117"/>
  <c r="CE117"/>
  <c r="CF117"/>
  <c r="CG117" s="1"/>
  <c r="EQ117"/>
  <c r="ER117" s="1"/>
  <c r="EP117"/>
  <c r="IV117"/>
  <c r="IW117"/>
  <c r="IX117" s="1"/>
  <c r="BI12"/>
  <c r="BJ12"/>
  <c r="BK12" s="1"/>
  <c r="FA12"/>
  <c r="FB12"/>
  <c r="FC12" s="1"/>
  <c r="IW12"/>
  <c r="IX12" s="1"/>
  <c r="IV12"/>
  <c r="AY123"/>
  <c r="AZ123" s="1"/>
  <c r="AX123"/>
  <c r="EF123"/>
  <c r="EG123" s="1"/>
  <c r="EE123"/>
  <c r="HS13"/>
  <c r="HT13" s="1"/>
  <c r="HR13"/>
  <c r="JH13"/>
  <c r="JI13" s="1"/>
  <c r="JG13"/>
  <c r="BJ14"/>
  <c r="BK14" s="1"/>
  <c r="BI14"/>
  <c r="EF14"/>
  <c r="EG14" s="1"/>
  <c r="EE14"/>
  <c r="GI14"/>
  <c r="GJ14" s="1"/>
  <c r="GH14"/>
  <c r="CR3"/>
  <c r="CS3" s="1"/>
  <c r="AB122"/>
  <c r="AX122"/>
  <c r="BT122"/>
  <c r="EE122"/>
  <c r="FA122"/>
  <c r="GH122"/>
  <c r="AB2"/>
  <c r="AX2"/>
  <c r="BT2"/>
  <c r="EE2"/>
  <c r="FA2"/>
  <c r="GH2"/>
  <c r="DB3"/>
  <c r="DS3"/>
  <c r="GT3" s="1"/>
  <c r="FW3"/>
  <c r="HY3"/>
  <c r="HZ3" s="1"/>
  <c r="HR3"/>
  <c r="IV3"/>
  <c r="JR3"/>
  <c r="DB4"/>
  <c r="DS4"/>
  <c r="GT4" s="1"/>
  <c r="FW4"/>
  <c r="HY4"/>
  <c r="HZ4" s="1"/>
  <c r="HR4"/>
  <c r="IV4"/>
  <c r="JR4"/>
  <c r="AB5"/>
  <c r="AX5"/>
  <c r="BT5"/>
  <c r="EE5"/>
  <c r="FA5"/>
  <c r="GH5"/>
  <c r="DB6"/>
  <c r="DS6"/>
  <c r="GT6" s="1"/>
  <c r="FW6"/>
  <c r="HY6"/>
  <c r="HZ6" s="1"/>
  <c r="HR6"/>
  <c r="IV6"/>
  <c r="JR6"/>
  <c r="AB116"/>
  <c r="AX116"/>
  <c r="BT116"/>
  <c r="EE116"/>
  <c r="FA116"/>
  <c r="GH116"/>
  <c r="AM7"/>
  <c r="BI7"/>
  <c r="EE7"/>
  <c r="FA7"/>
  <c r="GH7"/>
  <c r="IL7"/>
  <c r="IM7" s="1"/>
  <c r="JH7"/>
  <c r="JI7" s="1"/>
  <c r="KD7"/>
  <c r="KE7" s="1"/>
  <c r="AC8"/>
  <c r="AD8" s="1"/>
  <c r="AY8"/>
  <c r="AZ8" s="1"/>
  <c r="BU8"/>
  <c r="BV8" s="1"/>
  <c r="CE8"/>
  <c r="DM8"/>
  <c r="GW11"/>
  <c r="MR11" s="1"/>
  <c r="GW13"/>
  <c r="MR13" s="1"/>
  <c r="CR17"/>
  <c r="CS17" s="1"/>
  <c r="CR121"/>
  <c r="CS121" s="1"/>
  <c r="DS55"/>
  <c r="DU55" s="1"/>
  <c r="DV55" s="1"/>
  <c r="DW55" s="1"/>
  <c r="DS56"/>
  <c r="GO56" s="1"/>
  <c r="CR57"/>
  <c r="CS57" s="1"/>
  <c r="DS58"/>
  <c r="GO58" s="1"/>
  <c r="CR59"/>
  <c r="CS59" s="1"/>
  <c r="GV59"/>
  <c r="MQ59" s="1"/>
  <c r="QX59" s="1"/>
  <c r="GW9"/>
  <c r="MR9" s="1"/>
  <c r="GV9"/>
  <c r="MQ9" s="1"/>
  <c r="QX9" s="1"/>
  <c r="GW117"/>
  <c r="MR117" s="1"/>
  <c r="GV117"/>
  <c r="MQ117" s="1"/>
  <c r="HY12"/>
  <c r="IA12" s="1"/>
  <c r="IB12" s="1"/>
  <c r="IC12" s="1"/>
  <c r="HY13"/>
  <c r="IA13" s="1"/>
  <c r="IB13" s="1"/>
  <c r="IC13" s="1"/>
  <c r="DB15"/>
  <c r="DS15"/>
  <c r="GO15" s="1"/>
  <c r="FW15"/>
  <c r="HY15"/>
  <c r="IA15" s="1"/>
  <c r="IB15" s="1"/>
  <c r="IC15" s="1"/>
  <c r="HR15"/>
  <c r="IV15"/>
  <c r="JR15"/>
  <c r="DB16"/>
  <c r="DS16"/>
  <c r="GO16" s="1"/>
  <c r="FW16"/>
  <c r="HY16"/>
  <c r="HZ16" s="1"/>
  <c r="HR16"/>
  <c r="IV16"/>
  <c r="JR16"/>
  <c r="AB17"/>
  <c r="AX17"/>
  <c r="BT17"/>
  <c r="EE17"/>
  <c r="FA17"/>
  <c r="GH17"/>
  <c r="DB18"/>
  <c r="DS18"/>
  <c r="GO18" s="1"/>
  <c r="FW18"/>
  <c r="HY18"/>
  <c r="IA18" s="1"/>
  <c r="IB18" s="1"/>
  <c r="IC18" s="1"/>
  <c r="HR18"/>
  <c r="IV18"/>
  <c r="JR18"/>
  <c r="AB121"/>
  <c r="AX121"/>
  <c r="BT121"/>
  <c r="EE121"/>
  <c r="FA121"/>
  <c r="GH121"/>
  <c r="AM54"/>
  <c r="BI54"/>
  <c r="EE54"/>
  <c r="FA54"/>
  <c r="GH54"/>
  <c r="IL54"/>
  <c r="IM54" s="1"/>
  <c r="JH54"/>
  <c r="JI54" s="1"/>
  <c r="KD54"/>
  <c r="KE54" s="1"/>
  <c r="AC19"/>
  <c r="AD19" s="1"/>
  <c r="AY19"/>
  <c r="AZ19" s="1"/>
  <c r="BU19"/>
  <c r="BV19" s="1"/>
  <c r="GV19"/>
  <c r="MQ19" s="1"/>
  <c r="QX19" s="1"/>
  <c r="DM19"/>
  <c r="EQ19"/>
  <c r="ER19" s="1"/>
  <c r="FM19"/>
  <c r="FN19" s="1"/>
  <c r="FW19"/>
  <c r="GI19"/>
  <c r="GJ19" s="1"/>
  <c r="HG19"/>
  <c r="IK19"/>
  <c r="JG19"/>
  <c r="KC19"/>
  <c r="CR120"/>
  <c r="CS120" s="1"/>
  <c r="AM120"/>
  <c r="BI120"/>
  <c r="CE120"/>
  <c r="DB120"/>
  <c r="DS120"/>
  <c r="GT120" s="1"/>
  <c r="FW120"/>
  <c r="HY120"/>
  <c r="IA120" s="1"/>
  <c r="IB120" s="1"/>
  <c r="IC120" s="1"/>
  <c r="HR120"/>
  <c r="IK120"/>
  <c r="JG120"/>
  <c r="KC120"/>
  <c r="CR55"/>
  <c r="CS55" s="1"/>
  <c r="AM55"/>
  <c r="BI55"/>
  <c r="CE55"/>
  <c r="DM55"/>
  <c r="EQ55"/>
  <c r="ER55" s="1"/>
  <c r="FM55"/>
  <c r="FN55" s="1"/>
  <c r="FW55"/>
  <c r="GI55"/>
  <c r="GJ55" s="1"/>
  <c r="HG55"/>
  <c r="IK55"/>
  <c r="JG55"/>
  <c r="KC55"/>
  <c r="AM53"/>
  <c r="BI53"/>
  <c r="EE53"/>
  <c r="FA53"/>
  <c r="HH53"/>
  <c r="HI53" s="1"/>
  <c r="HY53"/>
  <c r="HZ53" s="1"/>
  <c r="CE56"/>
  <c r="DM56"/>
  <c r="HG56"/>
  <c r="IK56"/>
  <c r="JG56"/>
  <c r="AM57"/>
  <c r="BI57"/>
  <c r="EE57"/>
  <c r="FA57"/>
  <c r="GH57"/>
  <c r="CE58"/>
  <c r="DM58"/>
  <c r="HG58"/>
  <c r="IK58"/>
  <c r="JG58"/>
  <c r="AM59"/>
  <c r="BI59"/>
  <c r="EE59"/>
  <c r="FA59"/>
  <c r="GH59"/>
  <c r="DT5"/>
  <c r="DT116"/>
  <c r="AP7"/>
  <c r="GT122"/>
  <c r="AP122"/>
  <c r="AP2"/>
  <c r="AP5"/>
  <c r="AP116"/>
  <c r="AP9"/>
  <c r="CE10"/>
  <c r="CF10"/>
  <c r="CG10" s="1"/>
  <c r="DM10"/>
  <c r="DN10"/>
  <c r="DO10" s="1"/>
  <c r="IV10"/>
  <c r="IW10"/>
  <c r="IX10" s="1"/>
  <c r="JR10"/>
  <c r="JS10"/>
  <c r="JT10" s="1"/>
  <c r="CR11"/>
  <c r="CS11" s="1"/>
  <c r="CL11"/>
  <c r="CM11" s="1"/>
  <c r="AM11"/>
  <c r="AN11"/>
  <c r="AO11" s="1"/>
  <c r="BI11"/>
  <c r="BJ11"/>
  <c r="BK11" s="1"/>
  <c r="EE11"/>
  <c r="EF11"/>
  <c r="EG11" s="1"/>
  <c r="FA11"/>
  <c r="FB11"/>
  <c r="FC11" s="1"/>
  <c r="CL122"/>
  <c r="CM122" s="1"/>
  <c r="CR122"/>
  <c r="DN122"/>
  <c r="DO122" s="1"/>
  <c r="FX122"/>
  <c r="FY122" s="1"/>
  <c r="HH122"/>
  <c r="HI122" s="1"/>
  <c r="HS122"/>
  <c r="HT122" s="1"/>
  <c r="IL122"/>
  <c r="IM122" s="1"/>
  <c r="JH122"/>
  <c r="JI122" s="1"/>
  <c r="KD122"/>
  <c r="KE122" s="1"/>
  <c r="CL2"/>
  <c r="CM2" s="1"/>
  <c r="DC2"/>
  <c r="DD2" s="1"/>
  <c r="HY2"/>
  <c r="IW2"/>
  <c r="IX2" s="1"/>
  <c r="JS2"/>
  <c r="JT2" s="1"/>
  <c r="AC3"/>
  <c r="AD3" s="1"/>
  <c r="AY3"/>
  <c r="AZ3" s="1"/>
  <c r="EQ3"/>
  <c r="ER3" s="1"/>
  <c r="FB3"/>
  <c r="FC3" s="1"/>
  <c r="GI3"/>
  <c r="GJ3" s="1"/>
  <c r="GW3"/>
  <c r="AC4"/>
  <c r="AD4" s="1"/>
  <c r="AN4"/>
  <c r="AO4" s="1"/>
  <c r="AY4"/>
  <c r="AZ4" s="1"/>
  <c r="BJ4"/>
  <c r="BK4" s="1"/>
  <c r="BU4"/>
  <c r="BV4" s="1"/>
  <c r="EF4"/>
  <c r="EG4" s="1"/>
  <c r="EQ4"/>
  <c r="ER4" s="1"/>
  <c r="FB4"/>
  <c r="FC4" s="1"/>
  <c r="FM4"/>
  <c r="FN4" s="1"/>
  <c r="GI4"/>
  <c r="GJ4" s="1"/>
  <c r="GW4"/>
  <c r="CF5"/>
  <c r="CG5" s="1"/>
  <c r="CL5"/>
  <c r="CM5" s="1"/>
  <c r="CR5"/>
  <c r="DC5"/>
  <c r="DD5" s="1"/>
  <c r="DN5"/>
  <c r="DO5" s="1"/>
  <c r="FX5"/>
  <c r="FY5" s="1"/>
  <c r="HH5"/>
  <c r="HI5" s="1"/>
  <c r="HS5"/>
  <c r="HT5" s="1"/>
  <c r="HY5"/>
  <c r="IL5"/>
  <c r="IM5" s="1"/>
  <c r="IW5"/>
  <c r="IX5" s="1"/>
  <c r="JH5"/>
  <c r="JI5" s="1"/>
  <c r="JS5"/>
  <c r="JT5" s="1"/>
  <c r="KD5"/>
  <c r="KE5" s="1"/>
  <c r="AC6"/>
  <c r="AD6" s="1"/>
  <c r="AN6"/>
  <c r="AO6" s="1"/>
  <c r="AY6"/>
  <c r="AZ6" s="1"/>
  <c r="BJ6"/>
  <c r="BK6" s="1"/>
  <c r="BU6"/>
  <c r="BV6" s="1"/>
  <c r="EF6"/>
  <c r="EG6" s="1"/>
  <c r="EQ6"/>
  <c r="ER6" s="1"/>
  <c r="FB6"/>
  <c r="FC6" s="1"/>
  <c r="FM6"/>
  <c r="FN6" s="1"/>
  <c r="GI6"/>
  <c r="GJ6" s="1"/>
  <c r="GW6"/>
  <c r="CF116"/>
  <c r="CG116" s="1"/>
  <c r="CL116"/>
  <c r="CM116" s="1"/>
  <c r="CR116"/>
  <c r="DC116"/>
  <c r="DD116" s="1"/>
  <c r="DN116"/>
  <c r="DO116" s="1"/>
  <c r="FX116"/>
  <c r="FY116" s="1"/>
  <c r="HH116"/>
  <c r="HI116" s="1"/>
  <c r="HS116"/>
  <c r="HT116" s="1"/>
  <c r="HY116"/>
  <c r="IL116"/>
  <c r="IM116" s="1"/>
  <c r="IW116"/>
  <c r="IX116" s="1"/>
  <c r="JH116"/>
  <c r="JI116" s="1"/>
  <c r="JS116"/>
  <c r="JT116" s="1"/>
  <c r="KD116"/>
  <c r="KE116" s="1"/>
  <c r="CR10"/>
  <c r="DS7"/>
  <c r="DB7"/>
  <c r="CR8"/>
  <c r="CS8" s="1"/>
  <c r="CL8"/>
  <c r="CM8" s="1"/>
  <c r="AM8"/>
  <c r="DS9"/>
  <c r="DB9"/>
  <c r="AP10"/>
  <c r="DS10"/>
  <c r="DB10"/>
  <c r="DC10"/>
  <c r="DD10" s="1"/>
  <c r="IK10"/>
  <c r="IL10"/>
  <c r="IM10" s="1"/>
  <c r="JG10"/>
  <c r="JH10"/>
  <c r="JI10" s="1"/>
  <c r="KC10"/>
  <c r="KD10"/>
  <c r="KE10" s="1"/>
  <c r="AB11"/>
  <c r="AC11"/>
  <c r="AD11" s="1"/>
  <c r="AX11"/>
  <c r="AY11"/>
  <c r="AZ11" s="1"/>
  <c r="BT11"/>
  <c r="BU11"/>
  <c r="BV11" s="1"/>
  <c r="EP11"/>
  <c r="EQ11"/>
  <c r="ER11" s="1"/>
  <c r="FL11"/>
  <c r="FM11"/>
  <c r="FN11" s="1"/>
  <c r="GH11"/>
  <c r="GI11"/>
  <c r="GJ11" s="1"/>
  <c r="AP117"/>
  <c r="AP123"/>
  <c r="CF122"/>
  <c r="CG122" s="1"/>
  <c r="DC122"/>
  <c r="DD122" s="1"/>
  <c r="HY122"/>
  <c r="IW122"/>
  <c r="IX122" s="1"/>
  <c r="JS122"/>
  <c r="JT122" s="1"/>
  <c r="CF2"/>
  <c r="CG2" s="1"/>
  <c r="CR2"/>
  <c r="DN2"/>
  <c r="DO2" s="1"/>
  <c r="FX2"/>
  <c r="FY2" s="1"/>
  <c r="HH2"/>
  <c r="HI2" s="1"/>
  <c r="HS2"/>
  <c r="HT2" s="1"/>
  <c r="IL2"/>
  <c r="IM2" s="1"/>
  <c r="JH2"/>
  <c r="JI2" s="1"/>
  <c r="KD2"/>
  <c r="KE2" s="1"/>
  <c r="AN3"/>
  <c r="AO3" s="1"/>
  <c r="BJ3"/>
  <c r="BK3" s="1"/>
  <c r="BU3"/>
  <c r="BV3" s="1"/>
  <c r="EF3"/>
  <c r="EG3" s="1"/>
  <c r="FM3"/>
  <c r="FN3" s="1"/>
  <c r="DB122"/>
  <c r="DB2"/>
  <c r="AM3"/>
  <c r="CL3"/>
  <c r="CM3" s="1"/>
  <c r="HH3"/>
  <c r="HI3" s="1"/>
  <c r="AM4"/>
  <c r="CL4"/>
  <c r="CM4" s="1"/>
  <c r="HH4"/>
  <c r="HI4" s="1"/>
  <c r="DB5"/>
  <c r="AM6"/>
  <c r="CL6"/>
  <c r="CM6" s="1"/>
  <c r="HH6"/>
  <c r="HI6" s="1"/>
  <c r="DB116"/>
  <c r="CL7"/>
  <c r="CM7" s="1"/>
  <c r="CR7"/>
  <c r="FX7"/>
  <c r="FY7" s="1"/>
  <c r="HH7"/>
  <c r="HI7" s="1"/>
  <c r="HS7"/>
  <c r="HT7" s="1"/>
  <c r="HY7"/>
  <c r="AP8"/>
  <c r="GW8"/>
  <c r="MR8" s="1"/>
  <c r="CL9"/>
  <c r="CM9" s="1"/>
  <c r="CR9"/>
  <c r="FX9"/>
  <c r="FY9" s="1"/>
  <c r="HH9"/>
  <c r="HI9" s="1"/>
  <c r="HS9"/>
  <c r="HT9" s="1"/>
  <c r="HY9"/>
  <c r="CL10"/>
  <c r="CM10" s="1"/>
  <c r="DS123"/>
  <c r="DB123"/>
  <c r="CR13"/>
  <c r="CS13" s="1"/>
  <c r="CL13"/>
  <c r="CM13" s="1"/>
  <c r="AM13"/>
  <c r="AP15"/>
  <c r="CT15"/>
  <c r="CN15"/>
  <c r="AP16"/>
  <c r="CT16"/>
  <c r="CN16"/>
  <c r="AP18"/>
  <c r="CT18"/>
  <c r="CN18"/>
  <c r="AP54"/>
  <c r="CL123"/>
  <c r="CM123" s="1"/>
  <c r="CR123"/>
  <c r="DS117"/>
  <c r="DB117"/>
  <c r="CR12"/>
  <c r="CS12" s="1"/>
  <c r="CL12"/>
  <c r="CM12" s="1"/>
  <c r="AM12"/>
  <c r="DS14"/>
  <c r="DB14"/>
  <c r="AP17"/>
  <c r="AP121"/>
  <c r="HH8"/>
  <c r="HI8" s="1"/>
  <c r="CL117"/>
  <c r="CM117" s="1"/>
  <c r="CR117"/>
  <c r="FX117"/>
  <c r="FY117" s="1"/>
  <c r="HH117"/>
  <c r="HI117" s="1"/>
  <c r="HS117"/>
  <c r="HT117" s="1"/>
  <c r="HY117"/>
  <c r="AP12"/>
  <c r="GW12"/>
  <c r="MR12" s="1"/>
  <c r="CF123"/>
  <c r="CG123" s="1"/>
  <c r="DC123"/>
  <c r="DD123" s="1"/>
  <c r="DN123"/>
  <c r="DO123" s="1"/>
  <c r="IL123"/>
  <c r="IM123" s="1"/>
  <c r="IW123"/>
  <c r="IX123" s="1"/>
  <c r="JH123"/>
  <c r="JI123" s="1"/>
  <c r="JS123"/>
  <c r="JT123" s="1"/>
  <c r="KD123"/>
  <c r="KE123" s="1"/>
  <c r="AC13"/>
  <c r="AD13" s="1"/>
  <c r="AN13"/>
  <c r="AO13" s="1"/>
  <c r="AY13"/>
  <c r="AZ13" s="1"/>
  <c r="BJ13"/>
  <c r="BK13" s="1"/>
  <c r="BU13"/>
  <c r="BV13" s="1"/>
  <c r="EF13"/>
  <c r="EG13" s="1"/>
  <c r="EQ13"/>
  <c r="ER13" s="1"/>
  <c r="FB13"/>
  <c r="FC13" s="1"/>
  <c r="FM13"/>
  <c r="FN13" s="1"/>
  <c r="GI13"/>
  <c r="GJ13" s="1"/>
  <c r="CL14"/>
  <c r="CM14" s="1"/>
  <c r="CR14"/>
  <c r="FX14"/>
  <c r="FY14" s="1"/>
  <c r="DS54"/>
  <c r="DB54"/>
  <c r="DC19"/>
  <c r="DD19" s="1"/>
  <c r="DS19"/>
  <c r="DB19"/>
  <c r="HH11"/>
  <c r="HI11" s="1"/>
  <c r="HH12"/>
  <c r="HI12" s="1"/>
  <c r="HH13"/>
  <c r="HI13" s="1"/>
  <c r="HG14"/>
  <c r="HR14"/>
  <c r="IK14"/>
  <c r="IV14"/>
  <c r="JG14"/>
  <c r="JR14"/>
  <c r="KC14"/>
  <c r="AB15"/>
  <c r="AM15"/>
  <c r="AX15"/>
  <c r="BI15"/>
  <c r="BT15"/>
  <c r="CL15"/>
  <c r="CM15" s="1"/>
  <c r="CR15"/>
  <c r="CS15" s="1"/>
  <c r="EE15"/>
  <c r="EP15"/>
  <c r="FA15"/>
  <c r="FL15"/>
  <c r="GH15"/>
  <c r="HH15"/>
  <c r="HI15" s="1"/>
  <c r="AB16"/>
  <c r="AM16"/>
  <c r="AX16"/>
  <c r="BI16"/>
  <c r="BT16"/>
  <c r="CL16"/>
  <c r="CM16" s="1"/>
  <c r="CR16"/>
  <c r="CS16" s="1"/>
  <c r="EE16"/>
  <c r="EP16"/>
  <c r="FA16"/>
  <c r="FL16"/>
  <c r="GH16"/>
  <c r="HH16"/>
  <c r="HI16" s="1"/>
  <c r="CE17"/>
  <c r="DB17"/>
  <c r="DM17"/>
  <c r="DS17"/>
  <c r="FW17"/>
  <c r="HG17"/>
  <c r="HR17"/>
  <c r="IK17"/>
  <c r="IV17"/>
  <c r="JG17"/>
  <c r="JR17"/>
  <c r="KC17"/>
  <c r="AB18"/>
  <c r="AM18"/>
  <c r="AX18"/>
  <c r="BI18"/>
  <c r="BT18"/>
  <c r="CL18"/>
  <c r="CM18" s="1"/>
  <c r="CR18"/>
  <c r="CS18" s="1"/>
  <c r="EE18"/>
  <c r="EP18"/>
  <c r="FA18"/>
  <c r="FL18"/>
  <c r="GH18"/>
  <c r="HH18"/>
  <c r="HI18" s="1"/>
  <c r="CE121"/>
  <c r="DB121"/>
  <c r="DM121"/>
  <c r="DS121"/>
  <c r="FW121"/>
  <c r="HG121"/>
  <c r="HR121"/>
  <c r="IK121"/>
  <c r="IV121"/>
  <c r="JG121"/>
  <c r="JR121"/>
  <c r="KC121"/>
  <c r="CL54"/>
  <c r="CM54" s="1"/>
  <c r="CR54"/>
  <c r="FX54"/>
  <c r="FY54" s="1"/>
  <c r="HH54"/>
  <c r="HI54" s="1"/>
  <c r="HS54"/>
  <c r="HT54" s="1"/>
  <c r="HY54"/>
  <c r="CL19"/>
  <c r="CM19" s="1"/>
  <c r="CR19"/>
  <c r="CS19" s="1"/>
  <c r="HH14"/>
  <c r="HI14" s="1"/>
  <c r="CF17"/>
  <c r="CG17" s="1"/>
  <c r="CL17"/>
  <c r="CM17" s="1"/>
  <c r="HH17"/>
  <c r="HI17" s="1"/>
  <c r="CF121"/>
  <c r="CG121" s="1"/>
  <c r="CL121"/>
  <c r="CM121" s="1"/>
  <c r="HH121"/>
  <c r="HI121" s="1"/>
  <c r="DS53"/>
  <c r="DB53"/>
  <c r="CR56"/>
  <c r="CS56" s="1"/>
  <c r="CL56"/>
  <c r="CM56" s="1"/>
  <c r="AB56"/>
  <c r="HZ56"/>
  <c r="IA57"/>
  <c r="IB57" s="1"/>
  <c r="IC57" s="1"/>
  <c r="AE58"/>
  <c r="IA58"/>
  <c r="IB58" s="1"/>
  <c r="IC58" s="1"/>
  <c r="CL53"/>
  <c r="CM53" s="1"/>
  <c r="CR53"/>
  <c r="AE59"/>
  <c r="GW19"/>
  <c r="MR19" s="1"/>
  <c r="EF120"/>
  <c r="EG120" s="1"/>
  <c r="EQ120"/>
  <c r="ER120" s="1"/>
  <c r="FB120"/>
  <c r="FC120" s="1"/>
  <c r="FM120"/>
  <c r="FN120" s="1"/>
  <c r="GI120"/>
  <c r="GJ120" s="1"/>
  <c r="GW55"/>
  <c r="MR55" s="1"/>
  <c r="BU53"/>
  <c r="BV53" s="1"/>
  <c r="BW53" s="1"/>
  <c r="CF53"/>
  <c r="CG53" s="1"/>
  <c r="CH53" s="1"/>
  <c r="DC53"/>
  <c r="DD53" s="1"/>
  <c r="DE53" s="1"/>
  <c r="DN53"/>
  <c r="DO53" s="1"/>
  <c r="DP53" s="1"/>
  <c r="IL53"/>
  <c r="IM53" s="1"/>
  <c r="IN53" s="1"/>
  <c r="IW53"/>
  <c r="IX53" s="1"/>
  <c r="IY53" s="1"/>
  <c r="JH53"/>
  <c r="JI53" s="1"/>
  <c r="JJ53" s="1"/>
  <c r="AC56"/>
  <c r="AD56" s="1"/>
  <c r="AN56"/>
  <c r="AO56" s="1"/>
  <c r="AP56" s="1"/>
  <c r="AY56"/>
  <c r="AZ56" s="1"/>
  <c r="BA56" s="1"/>
  <c r="BJ56"/>
  <c r="BK56" s="1"/>
  <c r="BL56" s="1"/>
  <c r="HH19"/>
  <c r="HI19" s="1"/>
  <c r="AC120"/>
  <c r="AD120" s="1"/>
  <c r="CL120"/>
  <c r="CM120" s="1"/>
  <c r="HH120"/>
  <c r="HI120" s="1"/>
  <c r="AC55"/>
  <c r="AD55" s="1"/>
  <c r="CL55"/>
  <c r="CM55" s="1"/>
  <c r="HH55"/>
  <c r="HI55" s="1"/>
  <c r="EE56"/>
  <c r="EP56"/>
  <c r="FA56"/>
  <c r="FL56"/>
  <c r="GH56"/>
  <c r="HH56"/>
  <c r="HI56" s="1"/>
  <c r="BT57"/>
  <c r="CE57"/>
  <c r="DB57"/>
  <c r="DM57"/>
  <c r="DS57"/>
  <c r="FW57"/>
  <c r="HG57"/>
  <c r="HR57"/>
  <c r="IK57"/>
  <c r="IV57"/>
  <c r="JG57"/>
  <c r="AB58"/>
  <c r="AM58"/>
  <c r="AX58"/>
  <c r="BI58"/>
  <c r="CL58"/>
  <c r="CM58" s="1"/>
  <c r="CR58"/>
  <c r="CS58" s="1"/>
  <c r="EE58"/>
  <c r="EP58"/>
  <c r="FA58"/>
  <c r="FL58"/>
  <c r="GH58"/>
  <c r="HH58"/>
  <c r="HI58" s="1"/>
  <c r="BT59"/>
  <c r="CE59"/>
  <c r="DB59"/>
  <c r="DM59"/>
  <c r="DS59"/>
  <c r="FW59"/>
  <c r="HG59"/>
  <c r="HR59"/>
  <c r="IK59"/>
  <c r="IV59"/>
  <c r="JG59"/>
  <c r="BU57"/>
  <c r="BV57" s="1"/>
  <c r="BW57" s="1"/>
  <c r="CL57"/>
  <c r="CM57" s="1"/>
  <c r="HH57"/>
  <c r="HI57" s="1"/>
  <c r="BU59"/>
  <c r="BV59" s="1"/>
  <c r="BW59" s="1"/>
  <c r="CL59"/>
  <c r="CM59" s="1"/>
  <c r="HH59"/>
  <c r="HI59" s="1"/>
  <c r="AE51" l="1"/>
  <c r="AE49"/>
  <c r="AE45"/>
  <c r="AE37"/>
  <c r="AE31"/>
  <c r="AE16"/>
  <c r="AE5"/>
  <c r="IA63"/>
  <c r="IB63" s="1"/>
  <c r="IC63" s="1"/>
  <c r="AE46"/>
  <c r="AE44"/>
  <c r="AE36"/>
  <c r="AE26"/>
  <c r="AE48"/>
  <c r="AE54"/>
  <c r="AE15"/>
  <c r="AE2"/>
  <c r="AE53"/>
  <c r="AE57"/>
  <c r="AE68"/>
  <c r="AE66"/>
  <c r="AE64"/>
  <c r="AE69"/>
  <c r="AE67"/>
  <c r="AE65"/>
  <c r="AE63"/>
  <c r="IN62"/>
  <c r="QY55"/>
  <c r="QY19"/>
  <c r="QY12"/>
  <c r="QY8"/>
  <c r="QY13"/>
  <c r="QY38"/>
  <c r="QY30"/>
  <c r="QY69"/>
  <c r="QY65"/>
  <c r="QY64"/>
  <c r="QY26"/>
  <c r="QY22"/>
  <c r="QY28"/>
  <c r="QY122"/>
  <c r="QY2"/>
  <c r="QY51"/>
  <c r="QY50"/>
  <c r="QY46"/>
  <c r="MT62"/>
  <c r="QZ62"/>
  <c r="QY9"/>
  <c r="QY11"/>
  <c r="QY34"/>
  <c r="QY68"/>
  <c r="QY63"/>
  <c r="QY66"/>
  <c r="QY49"/>
  <c r="QY37"/>
  <c r="QY36"/>
  <c r="QY33"/>
  <c r="QY24"/>
  <c r="QY59"/>
  <c r="QY54"/>
  <c r="QY18"/>
  <c r="QY15"/>
  <c r="QY7"/>
  <c r="QY48"/>
  <c r="QY44"/>
  <c r="QY17"/>
  <c r="QY14"/>
  <c r="QY123"/>
  <c r="QY31"/>
  <c r="QY23"/>
  <c r="QY67"/>
  <c r="PP31" i="41"/>
  <c r="PP25"/>
  <c r="GO38" i="39"/>
  <c r="HZ38"/>
  <c r="DT34"/>
  <c r="HZ110"/>
  <c r="IA68"/>
  <c r="IB68" s="1"/>
  <c r="IC68" s="1"/>
  <c r="IA65"/>
  <c r="IB65" s="1"/>
  <c r="IC65" s="1"/>
  <c r="HZ66"/>
  <c r="DU113"/>
  <c r="DV113" s="1"/>
  <c r="DT122"/>
  <c r="DU122"/>
  <c r="DV122" s="1"/>
  <c r="DW122" s="1"/>
  <c r="GT5"/>
  <c r="GX5" s="1"/>
  <c r="MS5" s="1"/>
  <c r="GT27"/>
  <c r="DT23"/>
  <c r="DT4"/>
  <c r="GO4"/>
  <c r="GT34"/>
  <c r="GX34" s="1"/>
  <c r="MS34" s="1"/>
  <c r="GO30"/>
  <c r="DT30"/>
  <c r="HZ25"/>
  <c r="DT41"/>
  <c r="GO41"/>
  <c r="GT56"/>
  <c r="GX56" s="1"/>
  <c r="MS56" s="1"/>
  <c r="MT56" s="1"/>
  <c r="DT56"/>
  <c r="DT11"/>
  <c r="IA6"/>
  <c r="IB6" s="1"/>
  <c r="IC6" s="1"/>
  <c r="IA3"/>
  <c r="IB3" s="1"/>
  <c r="IC3" s="1"/>
  <c r="GO2"/>
  <c r="DU67"/>
  <c r="DV67" s="1"/>
  <c r="GP67" s="1"/>
  <c r="HZ69"/>
  <c r="HZ33"/>
  <c r="DU118"/>
  <c r="DV118" s="1"/>
  <c r="DT65"/>
  <c r="DT63"/>
  <c r="HZ64"/>
  <c r="FO120"/>
  <c r="CH121"/>
  <c r="HU54"/>
  <c r="FZ54"/>
  <c r="GK13"/>
  <c r="EH13"/>
  <c r="JJ123"/>
  <c r="DE123"/>
  <c r="BW3"/>
  <c r="JJ2"/>
  <c r="FZ2"/>
  <c r="BW11"/>
  <c r="AE11"/>
  <c r="JJ10"/>
  <c r="DE10"/>
  <c r="KF116"/>
  <c r="IN116"/>
  <c r="FZ116"/>
  <c r="DE116"/>
  <c r="FO6"/>
  <c r="BW6"/>
  <c r="AE6"/>
  <c r="IY5"/>
  <c r="DP5"/>
  <c r="CH5"/>
  <c r="FO4"/>
  <c r="ES4"/>
  <c r="BW4"/>
  <c r="AE4"/>
  <c r="ES3"/>
  <c r="DE2"/>
  <c r="DP122"/>
  <c r="GK55"/>
  <c r="ES19"/>
  <c r="KF54"/>
  <c r="BA8"/>
  <c r="IN7"/>
  <c r="FD12"/>
  <c r="IY117"/>
  <c r="CH117"/>
  <c r="DE11"/>
  <c r="ES120"/>
  <c r="DE19"/>
  <c r="FD13"/>
  <c r="BL13"/>
  <c r="KF123"/>
  <c r="IN123"/>
  <c r="FO3"/>
  <c r="HU2"/>
  <c r="JU122"/>
  <c r="CH122"/>
  <c r="BA11"/>
  <c r="KF10"/>
  <c r="IN10"/>
  <c r="JJ116"/>
  <c r="HU116"/>
  <c r="ES6"/>
  <c r="BA6"/>
  <c r="JU5"/>
  <c r="BA4"/>
  <c r="GK3"/>
  <c r="AE3"/>
  <c r="IY2"/>
  <c r="KF122"/>
  <c r="IN122"/>
  <c r="FO55"/>
  <c r="BA19"/>
  <c r="IN54"/>
  <c r="KF7"/>
  <c r="BL12"/>
  <c r="DP9"/>
  <c r="ES8"/>
  <c r="FD14"/>
  <c r="AP14"/>
  <c r="KF13"/>
  <c r="IN13"/>
  <c r="FZ13"/>
  <c r="FD123"/>
  <c r="BW123"/>
  <c r="AE123"/>
  <c r="JU12"/>
  <c r="JU117"/>
  <c r="DP117"/>
  <c r="IY9"/>
  <c r="CH9"/>
  <c r="FO8"/>
  <c r="JU39"/>
  <c r="HU37"/>
  <c r="FZ37"/>
  <c r="FO33"/>
  <c r="BW33"/>
  <c r="FO32"/>
  <c r="BA32"/>
  <c r="JU31"/>
  <c r="CH22"/>
  <c r="ES30"/>
  <c r="KF29"/>
  <c r="IN29"/>
  <c r="FO28"/>
  <c r="BW28"/>
  <c r="ES114"/>
  <c r="BA114"/>
  <c r="JU51"/>
  <c r="DP51"/>
  <c r="CH51"/>
  <c r="FZ115"/>
  <c r="CH47"/>
  <c r="HU49"/>
  <c r="KF46"/>
  <c r="IN46"/>
  <c r="DE46"/>
  <c r="MP45"/>
  <c r="KF118"/>
  <c r="JJ118"/>
  <c r="IN118"/>
  <c r="HU118"/>
  <c r="FZ118"/>
  <c r="DE118"/>
  <c r="KF43"/>
  <c r="JJ43"/>
  <c r="IN43"/>
  <c r="FO43"/>
  <c r="ES43"/>
  <c r="BW43"/>
  <c r="BA43"/>
  <c r="AE43"/>
  <c r="GK42"/>
  <c r="FD42"/>
  <c r="EH42"/>
  <c r="BL42"/>
  <c r="GK41"/>
  <c r="FD41"/>
  <c r="EH41"/>
  <c r="BL41"/>
  <c r="KF119"/>
  <c r="JJ119"/>
  <c r="IN119"/>
  <c r="HU119"/>
  <c r="FZ119"/>
  <c r="DE119"/>
  <c r="FO40"/>
  <c r="ES40"/>
  <c r="BW40"/>
  <c r="BA40"/>
  <c r="AE40"/>
  <c r="HU51"/>
  <c r="FZ51"/>
  <c r="FD50"/>
  <c r="BL50"/>
  <c r="IY49"/>
  <c r="DP49"/>
  <c r="CH49"/>
  <c r="HU46"/>
  <c r="FZ46"/>
  <c r="JJ45"/>
  <c r="JJ44"/>
  <c r="GK38"/>
  <c r="FO38"/>
  <c r="BW38"/>
  <c r="IY37"/>
  <c r="DP37"/>
  <c r="CH37"/>
  <c r="GK34"/>
  <c r="FO34"/>
  <c r="BW34"/>
  <c r="AE34"/>
  <c r="GK32"/>
  <c r="EH55"/>
  <c r="CH19"/>
  <c r="JU54"/>
  <c r="CH54"/>
  <c r="DP14"/>
  <c r="BA12"/>
  <c r="IN117"/>
  <c r="JU7"/>
  <c r="CH7"/>
  <c r="IY55"/>
  <c r="BW55"/>
  <c r="JU120"/>
  <c r="DP120"/>
  <c r="GK50"/>
  <c r="FO50"/>
  <c r="KF49"/>
  <c r="JU44"/>
  <c r="CH44"/>
  <c r="EH38"/>
  <c r="IN37"/>
  <c r="EH34"/>
  <c r="IY120"/>
  <c r="IY19"/>
  <c r="BA54"/>
  <c r="KF16"/>
  <c r="CH14"/>
  <c r="BW12"/>
  <c r="HU10"/>
  <c r="FZ10"/>
  <c r="IN9"/>
  <c r="BL8"/>
  <c r="HU55"/>
  <c r="BA55"/>
  <c r="BA120"/>
  <c r="DP18"/>
  <c r="BW50"/>
  <c r="BL34"/>
  <c r="HU29"/>
  <c r="FZ29"/>
  <c r="IY44"/>
  <c r="CH45"/>
  <c r="JJ37"/>
  <c r="CH39"/>
  <c r="AE12"/>
  <c r="ES50"/>
  <c r="FD34"/>
  <c r="HU12"/>
  <c r="GK8"/>
  <c r="IY39"/>
  <c r="AE38"/>
  <c r="ES33"/>
  <c r="BA33"/>
  <c r="AE33"/>
  <c r="ES32"/>
  <c r="BW32"/>
  <c r="AE32"/>
  <c r="IY31"/>
  <c r="DP31"/>
  <c r="CH31"/>
  <c r="CH26"/>
  <c r="FO30"/>
  <c r="BW30"/>
  <c r="BA30"/>
  <c r="JJ29"/>
  <c r="CH29"/>
  <c r="ES28"/>
  <c r="BA28"/>
  <c r="FO114"/>
  <c r="BW114"/>
  <c r="AE114"/>
  <c r="IY51"/>
  <c r="HU115"/>
  <c r="DE115"/>
  <c r="FZ49"/>
  <c r="JJ46"/>
  <c r="GK120"/>
  <c r="FD120"/>
  <c r="EH120"/>
  <c r="CH17"/>
  <c r="FZ14"/>
  <c r="FO13"/>
  <c r="ES13"/>
  <c r="BW13"/>
  <c r="BA13"/>
  <c r="AE13"/>
  <c r="JU123"/>
  <c r="IY123"/>
  <c r="DP123"/>
  <c r="CH123"/>
  <c r="HU117"/>
  <c r="FZ117"/>
  <c r="HU9"/>
  <c r="FZ9"/>
  <c r="HU7"/>
  <c r="FZ7"/>
  <c r="EH3"/>
  <c r="BL3"/>
  <c r="KF2"/>
  <c r="IN2"/>
  <c r="DP2"/>
  <c r="CH2"/>
  <c r="IY122"/>
  <c r="DE122"/>
  <c r="GK11"/>
  <c r="FO11"/>
  <c r="ES11"/>
  <c r="JU116"/>
  <c r="IY116"/>
  <c r="DP116"/>
  <c r="CH116"/>
  <c r="GK6"/>
  <c r="FD6"/>
  <c r="EH6"/>
  <c r="BL6"/>
  <c r="KF5"/>
  <c r="JJ5"/>
  <c r="IN5"/>
  <c r="HU5"/>
  <c r="FZ5"/>
  <c r="DE5"/>
  <c r="GK4"/>
  <c r="FD4"/>
  <c r="EH4"/>
  <c r="BL4"/>
  <c r="FD3"/>
  <c r="BA3"/>
  <c r="JU2"/>
  <c r="JJ122"/>
  <c r="HU122"/>
  <c r="FZ122"/>
  <c r="FD11"/>
  <c r="EH11"/>
  <c r="BL11"/>
  <c r="JU10"/>
  <c r="IY10"/>
  <c r="DP10"/>
  <c r="CH10"/>
  <c r="ES55"/>
  <c r="GK19"/>
  <c r="FO19"/>
  <c r="BW19"/>
  <c r="AE19"/>
  <c r="JJ54"/>
  <c r="BW8"/>
  <c r="AE8"/>
  <c r="JJ7"/>
  <c r="GK14"/>
  <c r="EH14"/>
  <c r="BL14"/>
  <c r="JJ13"/>
  <c r="HU13"/>
  <c r="EH123"/>
  <c r="BA123"/>
  <c r="IY12"/>
  <c r="ES117"/>
  <c r="BA117"/>
  <c r="IY11"/>
  <c r="FZ11"/>
  <c r="FD10"/>
  <c r="BW10"/>
  <c r="AE10"/>
  <c r="JU9"/>
  <c r="FO9"/>
  <c r="BW9"/>
  <c r="AE9"/>
  <c r="JJ8"/>
  <c r="FZ8"/>
  <c r="DE13"/>
  <c r="EH12"/>
  <c r="DE12"/>
  <c r="FO117"/>
  <c r="BW117"/>
  <c r="AE117"/>
  <c r="JU11"/>
  <c r="EH10"/>
  <c r="BA10"/>
  <c r="ES9"/>
  <c r="BA9"/>
  <c r="KF8"/>
  <c r="IN8"/>
  <c r="KF39"/>
  <c r="JJ39"/>
  <c r="IN39"/>
  <c r="HU39"/>
  <c r="BA38"/>
  <c r="CH36"/>
  <c r="GK33"/>
  <c r="FD33"/>
  <c r="EH33"/>
  <c r="BL33"/>
  <c r="FD32"/>
  <c r="EH32"/>
  <c r="BL32"/>
  <c r="KF31"/>
  <c r="JJ31"/>
  <c r="IN31"/>
  <c r="HU31"/>
  <c r="FZ31"/>
  <c r="DE31"/>
  <c r="CH24"/>
  <c r="GK30"/>
  <c r="FD30"/>
  <c r="EH30"/>
  <c r="BL30"/>
  <c r="AE30"/>
  <c r="JU29"/>
  <c r="IY29"/>
  <c r="DP29"/>
  <c r="GK28"/>
  <c r="FD28"/>
  <c r="EH28"/>
  <c r="BL28"/>
  <c r="AE28"/>
  <c r="GK114"/>
  <c r="FD114"/>
  <c r="EH114"/>
  <c r="BL114"/>
  <c r="KF51"/>
  <c r="JJ51"/>
  <c r="IN51"/>
  <c r="DE51"/>
  <c r="IY115"/>
  <c r="DP115"/>
  <c r="JU46"/>
  <c r="IY46"/>
  <c r="DP46"/>
  <c r="CH46"/>
  <c r="HU45"/>
  <c r="FZ45"/>
  <c r="JU118"/>
  <c r="IY118"/>
  <c r="DP118"/>
  <c r="CH118"/>
  <c r="HU44"/>
  <c r="FZ44"/>
  <c r="JU43"/>
  <c r="IY43"/>
  <c r="GK43"/>
  <c r="FD43"/>
  <c r="EH43"/>
  <c r="BL43"/>
  <c r="FO42"/>
  <c r="ES42"/>
  <c r="BW42"/>
  <c r="BA42"/>
  <c r="AE42"/>
  <c r="FO41"/>
  <c r="ES41"/>
  <c r="BW41"/>
  <c r="BA41"/>
  <c r="AE41"/>
  <c r="JU119"/>
  <c r="IY119"/>
  <c r="DP119"/>
  <c r="CH119"/>
  <c r="GK40"/>
  <c r="FD40"/>
  <c r="EH40"/>
  <c r="BL40"/>
  <c r="EH50"/>
  <c r="JU49"/>
  <c r="KF45"/>
  <c r="IN45"/>
  <c r="KF44"/>
  <c r="IN44"/>
  <c r="ES38"/>
  <c r="JU37"/>
  <c r="ES34"/>
  <c r="BA34"/>
  <c r="FD19"/>
  <c r="AP19"/>
  <c r="GK12"/>
  <c r="FO12"/>
  <c r="KF117"/>
  <c r="JJ9"/>
  <c r="EH8"/>
  <c r="BA50"/>
  <c r="IN49"/>
  <c r="IY45"/>
  <c r="DP45"/>
  <c r="HU43"/>
  <c r="FZ39"/>
  <c r="DP39"/>
  <c r="KF37"/>
  <c r="FD55"/>
  <c r="JJ117"/>
  <c r="IY7"/>
  <c r="EH19"/>
  <c r="DP54"/>
  <c r="JJ49"/>
  <c r="FD38"/>
  <c r="IY54"/>
  <c r="HU123"/>
  <c r="FZ123"/>
  <c r="FD8"/>
  <c r="DP7"/>
  <c r="JU45"/>
  <c r="DP44"/>
  <c r="ES12"/>
  <c r="AE50"/>
  <c r="BL38"/>
  <c r="BL19"/>
  <c r="HZ27"/>
  <c r="GO67"/>
  <c r="GT35"/>
  <c r="GX35" s="1"/>
  <c r="MS35" s="1"/>
  <c r="MT35" s="1"/>
  <c r="DU21"/>
  <c r="DV21" s="1"/>
  <c r="GU21" s="1"/>
  <c r="GY21" s="1"/>
  <c r="IA30"/>
  <c r="IB30" s="1"/>
  <c r="IC30" s="1"/>
  <c r="IA112"/>
  <c r="IB112" s="1"/>
  <c r="IC112" s="1"/>
  <c r="IA22"/>
  <c r="IB22" s="1"/>
  <c r="IC22" s="1"/>
  <c r="HJ67"/>
  <c r="MK67"/>
  <c r="MP67"/>
  <c r="HJ64"/>
  <c r="MK64"/>
  <c r="MP64"/>
  <c r="HJ65"/>
  <c r="MK65"/>
  <c r="MP65"/>
  <c r="HJ63"/>
  <c r="MP63"/>
  <c r="MK63"/>
  <c r="HJ68"/>
  <c r="MK68"/>
  <c r="MP68"/>
  <c r="HJ59"/>
  <c r="MP59"/>
  <c r="MK59"/>
  <c r="HJ56"/>
  <c r="MK56"/>
  <c r="MP56"/>
  <c r="HJ57"/>
  <c r="MP57"/>
  <c r="MK57"/>
  <c r="HJ58"/>
  <c r="MP58"/>
  <c r="MK58"/>
  <c r="HJ53"/>
  <c r="MP53"/>
  <c r="MK53"/>
  <c r="HJ69"/>
  <c r="MK69"/>
  <c r="MP69"/>
  <c r="HJ66"/>
  <c r="MK66"/>
  <c r="MP66"/>
  <c r="HJ62"/>
  <c r="MK62"/>
  <c r="MP62"/>
  <c r="MU62" s="1"/>
  <c r="RB62" s="1"/>
  <c r="DU18"/>
  <c r="DV18" s="1"/>
  <c r="DW18" s="1"/>
  <c r="DU15"/>
  <c r="DV15" s="1"/>
  <c r="GU15" s="1"/>
  <c r="GY15" s="1"/>
  <c r="DT18"/>
  <c r="GT15"/>
  <c r="GX15" s="1"/>
  <c r="MS15" s="1"/>
  <c r="MT15" s="1"/>
  <c r="DT15"/>
  <c r="DU11"/>
  <c r="DV11" s="1"/>
  <c r="GU11" s="1"/>
  <c r="GT11"/>
  <c r="GX11" s="1"/>
  <c r="MS11" s="1"/>
  <c r="GT12"/>
  <c r="GX12" s="1"/>
  <c r="MS12" s="1"/>
  <c r="MT12" s="1"/>
  <c r="HZ12"/>
  <c r="GT13"/>
  <c r="GX13" s="1"/>
  <c r="MS13" s="1"/>
  <c r="MT13" s="1"/>
  <c r="HZ10"/>
  <c r="GX120"/>
  <c r="MS120" s="1"/>
  <c r="MT120" s="1"/>
  <c r="DT58"/>
  <c r="CN49"/>
  <c r="CO49" s="1"/>
  <c r="IA41"/>
  <c r="IB41" s="1"/>
  <c r="IC41" s="1"/>
  <c r="DU69"/>
  <c r="DV69" s="1"/>
  <c r="GU69" s="1"/>
  <c r="GY69" s="1"/>
  <c r="HZ19"/>
  <c r="GT16"/>
  <c r="GX16" s="1"/>
  <c r="MS16" s="1"/>
  <c r="IA121"/>
  <c r="IB121" s="1"/>
  <c r="IC121" s="1"/>
  <c r="IA14"/>
  <c r="IB14" s="1"/>
  <c r="IC14" s="1"/>
  <c r="GO116"/>
  <c r="GO5"/>
  <c r="GO34"/>
  <c r="GO28"/>
  <c r="DU27"/>
  <c r="DV27" s="1"/>
  <c r="GU27" s="1"/>
  <c r="GY27" s="1"/>
  <c r="DU25"/>
  <c r="DV25" s="1"/>
  <c r="GP25" s="1"/>
  <c r="HZ24"/>
  <c r="GT48"/>
  <c r="GX48" s="1"/>
  <c r="MS48" s="1"/>
  <c r="DU115"/>
  <c r="DV115" s="1"/>
  <c r="DW115" s="1"/>
  <c r="CT45"/>
  <c r="CU45" s="1"/>
  <c r="DT69"/>
  <c r="HZ59"/>
  <c r="CT58"/>
  <c r="CV58" s="1"/>
  <c r="DT33"/>
  <c r="DT25"/>
  <c r="DU40"/>
  <c r="DV40" s="1"/>
  <c r="GU40" s="1"/>
  <c r="CT12"/>
  <c r="CV12" s="1"/>
  <c r="CT39"/>
  <c r="CV39" s="1"/>
  <c r="GT30"/>
  <c r="GX30" s="1"/>
  <c r="MS30" s="1"/>
  <c r="HZ114"/>
  <c r="DU41"/>
  <c r="DV41" s="1"/>
  <c r="GP41" s="1"/>
  <c r="DU119"/>
  <c r="DV119" s="1"/>
  <c r="GP119" s="1"/>
  <c r="IA40"/>
  <c r="IB40" s="1"/>
  <c r="IC40" s="1"/>
  <c r="DU56"/>
  <c r="DV56" s="1"/>
  <c r="DW56" s="1"/>
  <c r="HZ120"/>
  <c r="CN58"/>
  <c r="CP58" s="1"/>
  <c r="GT18"/>
  <c r="GX18" s="1"/>
  <c r="MS18" s="1"/>
  <c r="IA123"/>
  <c r="IB123" s="1"/>
  <c r="IC123" s="1"/>
  <c r="HZ11"/>
  <c r="HZ15"/>
  <c r="CN54"/>
  <c r="CO54" s="1"/>
  <c r="DT13"/>
  <c r="HZ8"/>
  <c r="GP55"/>
  <c r="GQ55" s="1"/>
  <c r="CT37"/>
  <c r="CU37" s="1"/>
  <c r="HZ21"/>
  <c r="IA26"/>
  <c r="IB26" s="1"/>
  <c r="IC26" s="1"/>
  <c r="DU48"/>
  <c r="DV48" s="1"/>
  <c r="GP48" s="1"/>
  <c r="DT50"/>
  <c r="DT43"/>
  <c r="DT40"/>
  <c r="CN45"/>
  <c r="CO45" s="1"/>
  <c r="GT118"/>
  <c r="GX118" s="1"/>
  <c r="MS118" s="1"/>
  <c r="MT118" s="1"/>
  <c r="GT119"/>
  <c r="GX119" s="1"/>
  <c r="MS119" s="1"/>
  <c r="MT119" s="1"/>
  <c r="DU3"/>
  <c r="DV3" s="1"/>
  <c r="GU3" s="1"/>
  <c r="DU33"/>
  <c r="DV33" s="1"/>
  <c r="GP33" s="1"/>
  <c r="GO33"/>
  <c r="CN37"/>
  <c r="CP37" s="1"/>
  <c r="IA111"/>
  <c r="IB111" s="1"/>
  <c r="IC111" s="1"/>
  <c r="GT28"/>
  <c r="GX28" s="1"/>
  <c r="MS28" s="1"/>
  <c r="GT25"/>
  <c r="GX25" s="1"/>
  <c r="MS25" s="1"/>
  <c r="MT25" s="1"/>
  <c r="HZ50"/>
  <c r="DT48"/>
  <c r="IA46"/>
  <c r="IB46" s="1"/>
  <c r="IC46" s="1"/>
  <c r="GO40"/>
  <c r="DT118"/>
  <c r="DT119"/>
  <c r="GT69"/>
  <c r="GX69" s="1"/>
  <c r="MS69" s="1"/>
  <c r="DU65"/>
  <c r="DV65" s="1"/>
  <c r="GU65" s="1"/>
  <c r="GY65" s="1"/>
  <c r="GT65"/>
  <c r="GX65" s="1"/>
  <c r="MS65" s="1"/>
  <c r="HZ34"/>
  <c r="DT28"/>
  <c r="CT49"/>
  <c r="CU49" s="1"/>
  <c r="GP38"/>
  <c r="GQ38" s="1"/>
  <c r="DT120"/>
  <c r="DU13"/>
  <c r="DV13" s="1"/>
  <c r="GP13" s="1"/>
  <c r="GO12"/>
  <c r="IA16"/>
  <c r="IB16" s="1"/>
  <c r="IC16" s="1"/>
  <c r="DT12"/>
  <c r="DT6"/>
  <c r="GT8"/>
  <c r="GX8" s="1"/>
  <c r="MS8" s="1"/>
  <c r="MT8" s="1"/>
  <c r="GU8"/>
  <c r="CN9"/>
  <c r="CP9" s="1"/>
  <c r="DU31"/>
  <c r="DV31" s="1"/>
  <c r="GU31" s="1"/>
  <c r="DU43"/>
  <c r="DV43" s="1"/>
  <c r="GU43" s="1"/>
  <c r="DU42"/>
  <c r="DV42" s="1"/>
  <c r="DW42" s="1"/>
  <c r="GU12"/>
  <c r="GY12" s="1"/>
  <c r="IA53"/>
  <c r="IB53" s="1"/>
  <c r="IC53" s="1"/>
  <c r="GT55"/>
  <c r="GX55" s="1"/>
  <c r="MS55" s="1"/>
  <c r="DT8"/>
  <c r="IA4"/>
  <c r="IB4" s="1"/>
  <c r="IC4" s="1"/>
  <c r="CT14"/>
  <c r="CV14" s="1"/>
  <c r="DT38"/>
  <c r="IA35"/>
  <c r="IB35" s="1"/>
  <c r="IC35" s="1"/>
  <c r="GT31"/>
  <c r="GX31" s="1"/>
  <c r="MS31" s="1"/>
  <c r="MT31" s="1"/>
  <c r="HZ23"/>
  <c r="DT113"/>
  <c r="GT114"/>
  <c r="GX114" s="1"/>
  <c r="MS114" s="1"/>
  <c r="MT114" s="1"/>
  <c r="GP50"/>
  <c r="GR50" s="1"/>
  <c r="GU34"/>
  <c r="GO8"/>
  <c r="CT117"/>
  <c r="CU117" s="1"/>
  <c r="DW38"/>
  <c r="HZ36"/>
  <c r="DU23"/>
  <c r="DV23" s="1"/>
  <c r="GU23" s="1"/>
  <c r="GY23" s="1"/>
  <c r="DT31"/>
  <c r="DU114"/>
  <c r="DV114" s="1"/>
  <c r="GU114" s="1"/>
  <c r="GO114"/>
  <c r="CT50"/>
  <c r="CV50" s="1"/>
  <c r="GX67"/>
  <c r="MS67" s="1"/>
  <c r="GU55"/>
  <c r="HZ13"/>
  <c r="HZ18"/>
  <c r="GP12"/>
  <c r="GQ12" s="1"/>
  <c r="CN12"/>
  <c r="CP12" s="1"/>
  <c r="CN117"/>
  <c r="CP117" s="1"/>
  <c r="CT10"/>
  <c r="CU10" s="1"/>
  <c r="DU6"/>
  <c r="DV6" s="1"/>
  <c r="GP6" s="1"/>
  <c r="DU2"/>
  <c r="DV2" s="1"/>
  <c r="GU2" s="1"/>
  <c r="GP34"/>
  <c r="GR34" s="1"/>
  <c r="CT34"/>
  <c r="CU34" s="1"/>
  <c r="DT21"/>
  <c r="GU50"/>
  <c r="CN50"/>
  <c r="CO50" s="1"/>
  <c r="DT42"/>
  <c r="CT44"/>
  <c r="CV44" s="1"/>
  <c r="HZ67"/>
  <c r="GT58"/>
  <c r="GX58" s="1"/>
  <c r="MS58" s="1"/>
  <c r="MT58" s="1"/>
  <c r="GO55"/>
  <c r="DU120"/>
  <c r="DV120" s="1"/>
  <c r="GP120" s="1"/>
  <c r="DT55"/>
  <c r="HZ55"/>
  <c r="CN19"/>
  <c r="CP19" s="1"/>
  <c r="DU16"/>
  <c r="DV16" s="1"/>
  <c r="DW16" s="1"/>
  <c r="DT16"/>
  <c r="DW12"/>
  <c r="IA17"/>
  <c r="IB17" s="1"/>
  <c r="IC17" s="1"/>
  <c r="CN10"/>
  <c r="CP10" s="1"/>
  <c r="DU4"/>
  <c r="DV4" s="1"/>
  <c r="GU4" s="1"/>
  <c r="DT2"/>
  <c r="CT7"/>
  <c r="CV7" s="1"/>
  <c r="GT38"/>
  <c r="GX38" s="1"/>
  <c r="MS38" s="1"/>
  <c r="DU35"/>
  <c r="DV35" s="1"/>
  <c r="DW35" s="1"/>
  <c r="DT35"/>
  <c r="DW34"/>
  <c r="DT32"/>
  <c r="DU32"/>
  <c r="DV32" s="1"/>
  <c r="DW32" s="1"/>
  <c r="CN34"/>
  <c r="CO34" s="1"/>
  <c r="IA29"/>
  <c r="IB29" s="1"/>
  <c r="IC29" s="1"/>
  <c r="DT27"/>
  <c r="GT23"/>
  <c r="GX23" s="1"/>
  <c r="MS23" s="1"/>
  <c r="MT23" s="1"/>
  <c r="GT113"/>
  <c r="GX113" s="1"/>
  <c r="MS113" s="1"/>
  <c r="MT113" s="1"/>
  <c r="IA51"/>
  <c r="IB51" s="1"/>
  <c r="IC51" s="1"/>
  <c r="HZ48"/>
  <c r="IA47"/>
  <c r="IB47" s="1"/>
  <c r="IC47" s="1"/>
  <c r="GT43"/>
  <c r="GX43" s="1"/>
  <c r="MS43" s="1"/>
  <c r="MT43" s="1"/>
  <c r="GO42"/>
  <c r="CN44"/>
  <c r="CO44" s="1"/>
  <c r="IA42"/>
  <c r="IB42" s="1"/>
  <c r="IC42" s="1"/>
  <c r="DT67"/>
  <c r="GT63"/>
  <c r="GX63" s="1"/>
  <c r="MS63" s="1"/>
  <c r="DU58"/>
  <c r="DV58" s="1"/>
  <c r="DW58" s="1"/>
  <c r="GO120"/>
  <c r="CT54"/>
  <c r="CV54" s="1"/>
  <c r="DT3"/>
  <c r="GP8"/>
  <c r="GQ8" s="1"/>
  <c r="GO6"/>
  <c r="GO3"/>
  <c r="CN14"/>
  <c r="CP14" s="1"/>
  <c r="CT9"/>
  <c r="CV9" s="1"/>
  <c r="CN7"/>
  <c r="CP7" s="1"/>
  <c r="GU38"/>
  <c r="GO32"/>
  <c r="HZ32"/>
  <c r="HZ28"/>
  <c r="GT21"/>
  <c r="GX21" s="1"/>
  <c r="MS21" s="1"/>
  <c r="MT21" s="1"/>
  <c r="GO50"/>
  <c r="GT50"/>
  <c r="GX50" s="1"/>
  <c r="MS50" s="1"/>
  <c r="IA43"/>
  <c r="IB43" s="1"/>
  <c r="IC43" s="1"/>
  <c r="DU63"/>
  <c r="DV63" s="1"/>
  <c r="GU63" s="1"/>
  <c r="GY63" s="1"/>
  <c r="CN8"/>
  <c r="CO8" s="1"/>
  <c r="GX122"/>
  <c r="MS122" s="1"/>
  <c r="CT8"/>
  <c r="CU8" s="1"/>
  <c r="GX33"/>
  <c r="MS33" s="1"/>
  <c r="MT33" s="1"/>
  <c r="GX27"/>
  <c r="MS27" s="1"/>
  <c r="MT27" s="1"/>
  <c r="HJ55"/>
  <c r="MK55"/>
  <c r="MP55"/>
  <c r="HJ19"/>
  <c r="MK19"/>
  <c r="MP19"/>
  <c r="HJ54"/>
  <c r="MK54"/>
  <c r="MP54"/>
  <c r="HJ18"/>
  <c r="MK18"/>
  <c r="MP18"/>
  <c r="HJ15"/>
  <c r="MK15"/>
  <c r="MP15"/>
  <c r="HJ12"/>
  <c r="MK12"/>
  <c r="MP12"/>
  <c r="HJ8"/>
  <c r="MP8"/>
  <c r="MK8"/>
  <c r="HJ6"/>
  <c r="MP6"/>
  <c r="MK6"/>
  <c r="HJ3"/>
  <c r="MP3"/>
  <c r="MK3"/>
  <c r="GX6"/>
  <c r="MR6"/>
  <c r="HJ5"/>
  <c r="MK5"/>
  <c r="MP5"/>
  <c r="GX3"/>
  <c r="MR3"/>
  <c r="HJ38"/>
  <c r="MK38"/>
  <c r="MP38"/>
  <c r="HJ39"/>
  <c r="MK39"/>
  <c r="MP39"/>
  <c r="HJ36"/>
  <c r="MK36"/>
  <c r="MP36"/>
  <c r="HJ111"/>
  <c r="MK111"/>
  <c r="HJ33"/>
  <c r="MP33"/>
  <c r="MK33"/>
  <c r="HJ31"/>
  <c r="MK31"/>
  <c r="MP31"/>
  <c r="HJ110"/>
  <c r="MK110"/>
  <c r="HJ26"/>
  <c r="MK26"/>
  <c r="MP26"/>
  <c r="HJ24"/>
  <c r="MK24"/>
  <c r="MP24"/>
  <c r="HJ22"/>
  <c r="MK22"/>
  <c r="MP22"/>
  <c r="HJ112"/>
  <c r="MK112"/>
  <c r="HJ114"/>
  <c r="MK114"/>
  <c r="HJ50"/>
  <c r="MK50"/>
  <c r="MP50"/>
  <c r="HJ45"/>
  <c r="MK45"/>
  <c r="HJ44"/>
  <c r="MK44"/>
  <c r="MP44"/>
  <c r="HJ42"/>
  <c r="MK42"/>
  <c r="MP42"/>
  <c r="HJ40"/>
  <c r="MK40"/>
  <c r="MP40"/>
  <c r="GX41"/>
  <c r="MR41"/>
  <c r="HJ119"/>
  <c r="MK119"/>
  <c r="MP119"/>
  <c r="HJ43"/>
  <c r="MK43"/>
  <c r="MP43"/>
  <c r="HJ29"/>
  <c r="MK29"/>
  <c r="MP29"/>
  <c r="MP51"/>
  <c r="MK115"/>
  <c r="MP46"/>
  <c r="HJ120"/>
  <c r="MK120"/>
  <c r="MP120"/>
  <c r="HJ121"/>
  <c r="MP121"/>
  <c r="MK121"/>
  <c r="HJ17"/>
  <c r="MP17"/>
  <c r="MK17"/>
  <c r="HJ14"/>
  <c r="MP14"/>
  <c r="MK14"/>
  <c r="HJ16"/>
  <c r="MK16"/>
  <c r="MP16"/>
  <c r="HJ13"/>
  <c r="MK13"/>
  <c r="MP13"/>
  <c r="HJ11"/>
  <c r="MK11"/>
  <c r="MP11"/>
  <c r="HJ117"/>
  <c r="MP117"/>
  <c r="MK117"/>
  <c r="HJ9"/>
  <c r="MK9"/>
  <c r="MP9"/>
  <c r="HJ7"/>
  <c r="MK7"/>
  <c r="MP7"/>
  <c r="HJ4"/>
  <c r="MP4"/>
  <c r="MK4"/>
  <c r="HJ2"/>
  <c r="MK2"/>
  <c r="MP2"/>
  <c r="HJ116"/>
  <c r="MK116"/>
  <c r="GX4"/>
  <c r="MR4"/>
  <c r="HJ122"/>
  <c r="MP122"/>
  <c r="MK122"/>
  <c r="HJ10"/>
  <c r="MP10"/>
  <c r="MK10"/>
  <c r="HJ123"/>
  <c r="MP123"/>
  <c r="MK123"/>
  <c r="HJ37"/>
  <c r="MK37"/>
  <c r="MP37"/>
  <c r="HJ35"/>
  <c r="MP35"/>
  <c r="MK35"/>
  <c r="HJ34"/>
  <c r="MP34"/>
  <c r="MK34"/>
  <c r="HJ32"/>
  <c r="MP32"/>
  <c r="MK32"/>
  <c r="GX32"/>
  <c r="MR32"/>
  <c r="HJ30"/>
  <c r="MK30"/>
  <c r="MP30"/>
  <c r="HJ28"/>
  <c r="MK28"/>
  <c r="MP28"/>
  <c r="HJ27"/>
  <c r="MK27"/>
  <c r="MP27"/>
  <c r="HJ25"/>
  <c r="MK25"/>
  <c r="MP25"/>
  <c r="HJ23"/>
  <c r="MK23"/>
  <c r="MP23"/>
  <c r="HJ21"/>
  <c r="MK21"/>
  <c r="MP21"/>
  <c r="HJ113"/>
  <c r="MK113"/>
  <c r="HJ47"/>
  <c r="MP47"/>
  <c r="MK47"/>
  <c r="HJ49"/>
  <c r="MK49"/>
  <c r="MP49"/>
  <c r="HJ48"/>
  <c r="MK48"/>
  <c r="MP48"/>
  <c r="HJ118"/>
  <c r="MK118"/>
  <c r="HJ41"/>
  <c r="MK41"/>
  <c r="MP41"/>
  <c r="GX42"/>
  <c r="MR42"/>
  <c r="GX40"/>
  <c r="MR40"/>
  <c r="MK51"/>
  <c r="MK46"/>
  <c r="GO68"/>
  <c r="DU68"/>
  <c r="DV68" s="1"/>
  <c r="GT68"/>
  <c r="GX68" s="1"/>
  <c r="MS68" s="1"/>
  <c r="MT68" s="1"/>
  <c r="DT68"/>
  <c r="CO67"/>
  <c r="CP67"/>
  <c r="CO65"/>
  <c r="CP65"/>
  <c r="CO63"/>
  <c r="CP63"/>
  <c r="HZ62"/>
  <c r="IA62"/>
  <c r="IB62" s="1"/>
  <c r="IC62" s="1"/>
  <c r="CN66"/>
  <c r="CN64"/>
  <c r="GU67"/>
  <c r="GY67" s="1"/>
  <c r="CO69"/>
  <c r="CP69"/>
  <c r="GT66"/>
  <c r="GX66" s="1"/>
  <c r="MS66" s="1"/>
  <c r="MT66" s="1"/>
  <c r="DT66"/>
  <c r="GO66"/>
  <c r="DU66"/>
  <c r="DV66" s="1"/>
  <c r="GT64"/>
  <c r="GX64" s="1"/>
  <c r="MS64" s="1"/>
  <c r="MT64" s="1"/>
  <c r="DT64"/>
  <c r="GO64"/>
  <c r="DU64"/>
  <c r="DV64" s="1"/>
  <c r="CN68"/>
  <c r="CU113"/>
  <c r="CV113"/>
  <c r="GO51"/>
  <c r="DU51"/>
  <c r="DV51" s="1"/>
  <c r="GT51"/>
  <c r="GX51" s="1"/>
  <c r="MS51" s="1"/>
  <c r="MT51" s="1"/>
  <c r="DT51"/>
  <c r="CS115"/>
  <c r="GX115"/>
  <c r="MS115" s="1"/>
  <c r="MT115" s="1"/>
  <c r="GT47"/>
  <c r="GX47" s="1"/>
  <c r="MS47" s="1"/>
  <c r="MT47" s="1"/>
  <c r="DT47"/>
  <c r="GO47"/>
  <c r="DU47"/>
  <c r="DV47" s="1"/>
  <c r="GO49"/>
  <c r="DU49"/>
  <c r="DV49" s="1"/>
  <c r="GT49"/>
  <c r="GX49" s="1"/>
  <c r="MS49" s="1"/>
  <c r="MT49" s="1"/>
  <c r="DT49"/>
  <c r="CU115"/>
  <c r="CV115"/>
  <c r="CO48"/>
  <c r="CP48"/>
  <c r="GO44"/>
  <c r="DU44"/>
  <c r="DV44" s="1"/>
  <c r="GT44"/>
  <c r="GX44" s="1"/>
  <c r="MS44" s="1"/>
  <c r="DT44"/>
  <c r="CT42"/>
  <c r="CN42"/>
  <c r="AP42"/>
  <c r="HZ119"/>
  <c r="IA119"/>
  <c r="IB119" s="1"/>
  <c r="IC119" s="1"/>
  <c r="CS119"/>
  <c r="CT40"/>
  <c r="CN40"/>
  <c r="AP40"/>
  <c r="GU118"/>
  <c r="DW118"/>
  <c r="GP118"/>
  <c r="CN112"/>
  <c r="CT51"/>
  <c r="CT47"/>
  <c r="CT118"/>
  <c r="CN46"/>
  <c r="CN119"/>
  <c r="GU113"/>
  <c r="GY113" s="1"/>
  <c r="DW113"/>
  <c r="GP113"/>
  <c r="GT112"/>
  <c r="GX112" s="1"/>
  <c r="MS112" s="1"/>
  <c r="MT112" s="1"/>
  <c r="DT112"/>
  <c r="GO112"/>
  <c r="DU112"/>
  <c r="DV112" s="1"/>
  <c r="CT114"/>
  <c r="CN114"/>
  <c r="AP114"/>
  <c r="CS51"/>
  <c r="HZ115"/>
  <c r="IA115"/>
  <c r="IB115" s="1"/>
  <c r="IC115" s="1"/>
  <c r="CO113"/>
  <c r="CP113"/>
  <c r="HZ49"/>
  <c r="IA49"/>
  <c r="IB49" s="1"/>
  <c r="IC49" s="1"/>
  <c r="CS49"/>
  <c r="HZ45"/>
  <c r="IA45"/>
  <c r="IB45" s="1"/>
  <c r="IC45" s="1"/>
  <c r="CS45"/>
  <c r="CO115"/>
  <c r="CP115"/>
  <c r="GO45"/>
  <c r="DU45"/>
  <c r="DV45" s="1"/>
  <c r="GT45"/>
  <c r="GX45" s="1"/>
  <c r="MS45" s="1"/>
  <c r="MT45" s="1"/>
  <c r="DT45"/>
  <c r="CS46"/>
  <c r="HZ118"/>
  <c r="IA118"/>
  <c r="IB118" s="1"/>
  <c r="IC118" s="1"/>
  <c r="CS118"/>
  <c r="CU48"/>
  <c r="CV48"/>
  <c r="GO46"/>
  <c r="DU46"/>
  <c r="DV46" s="1"/>
  <c r="GT46"/>
  <c r="GX46" s="1"/>
  <c r="MS46" s="1"/>
  <c r="DT46"/>
  <c r="HZ44"/>
  <c r="IA44"/>
  <c r="IB44" s="1"/>
  <c r="IC44" s="1"/>
  <c r="CS44"/>
  <c r="CT43"/>
  <c r="CN43"/>
  <c r="AP43"/>
  <c r="CT41"/>
  <c r="CN41"/>
  <c r="AP41"/>
  <c r="CT112"/>
  <c r="CN51"/>
  <c r="CN47"/>
  <c r="CN118"/>
  <c r="CT46"/>
  <c r="CT119"/>
  <c r="CS39"/>
  <c r="HZ37"/>
  <c r="IA37"/>
  <c r="IB37" s="1"/>
  <c r="IC37" s="1"/>
  <c r="CS37"/>
  <c r="GO37"/>
  <c r="DU37"/>
  <c r="DV37" s="1"/>
  <c r="GT37"/>
  <c r="GX37" s="1"/>
  <c r="MS37" s="1"/>
  <c r="MT37" s="1"/>
  <c r="DT37"/>
  <c r="CT33"/>
  <c r="CN33"/>
  <c r="AP33"/>
  <c r="HZ31"/>
  <c r="IA31"/>
  <c r="IB31" s="1"/>
  <c r="IC31" s="1"/>
  <c r="CS31"/>
  <c r="CO35"/>
  <c r="CP35"/>
  <c r="GT110"/>
  <c r="GX110" s="1"/>
  <c r="MS110" s="1"/>
  <c r="MT110" s="1"/>
  <c r="DT110"/>
  <c r="GO110"/>
  <c r="DU110"/>
  <c r="DV110" s="1"/>
  <c r="GT26"/>
  <c r="GX26" s="1"/>
  <c r="MS26" s="1"/>
  <c r="DT26"/>
  <c r="GO26"/>
  <c r="DU26"/>
  <c r="DV26" s="1"/>
  <c r="GT24"/>
  <c r="GX24" s="1"/>
  <c r="MS24" s="1"/>
  <c r="DT24"/>
  <c r="GO24"/>
  <c r="DU24"/>
  <c r="DV24" s="1"/>
  <c r="GT22"/>
  <c r="GX22" s="1"/>
  <c r="MS22" s="1"/>
  <c r="DT22"/>
  <c r="GO22"/>
  <c r="DU22"/>
  <c r="DV22" s="1"/>
  <c r="CU27"/>
  <c r="CV27"/>
  <c r="CO25"/>
  <c r="CP25"/>
  <c r="CU23"/>
  <c r="CV23"/>
  <c r="CO21"/>
  <c r="CP21"/>
  <c r="CT38"/>
  <c r="CN36"/>
  <c r="CT111"/>
  <c r="CN31"/>
  <c r="GU30"/>
  <c r="GP30"/>
  <c r="CT29"/>
  <c r="CN28"/>
  <c r="CT110"/>
  <c r="CN26"/>
  <c r="CT24"/>
  <c r="CN22"/>
  <c r="CN30"/>
  <c r="GU28"/>
  <c r="GP28"/>
  <c r="HZ39"/>
  <c r="IA39"/>
  <c r="IB39" s="1"/>
  <c r="IC39" s="1"/>
  <c r="GO39"/>
  <c r="DU39"/>
  <c r="DV39" s="1"/>
  <c r="GT39"/>
  <c r="GX39" s="1"/>
  <c r="MS39" s="1"/>
  <c r="MT39" s="1"/>
  <c r="DT39"/>
  <c r="CO39"/>
  <c r="CP39"/>
  <c r="GT36"/>
  <c r="GX36" s="1"/>
  <c r="MS36" s="1"/>
  <c r="DT36"/>
  <c r="GO36"/>
  <c r="DU36"/>
  <c r="DV36" s="1"/>
  <c r="GT111"/>
  <c r="GX111" s="1"/>
  <c r="MS111" s="1"/>
  <c r="MT111" s="1"/>
  <c r="DT111"/>
  <c r="GO111"/>
  <c r="DU111"/>
  <c r="DV111" s="1"/>
  <c r="CT32"/>
  <c r="CN32"/>
  <c r="AP32"/>
  <c r="CU35"/>
  <c r="CV35"/>
  <c r="CS29"/>
  <c r="GO29"/>
  <c r="DU29"/>
  <c r="DV29" s="1"/>
  <c r="GT29"/>
  <c r="GX29" s="1"/>
  <c r="MS29" s="1"/>
  <c r="MT29" s="1"/>
  <c r="DT29"/>
  <c r="CO27"/>
  <c r="CP27"/>
  <c r="CU25"/>
  <c r="CV25"/>
  <c r="CO23"/>
  <c r="CP23"/>
  <c r="CU21"/>
  <c r="CV21"/>
  <c r="CN38"/>
  <c r="CT36"/>
  <c r="CN111"/>
  <c r="CT31"/>
  <c r="CN29"/>
  <c r="CT28"/>
  <c r="CN110"/>
  <c r="CT26"/>
  <c r="CN24"/>
  <c r="CT22"/>
  <c r="CT30"/>
  <c r="CT19"/>
  <c r="CT120"/>
  <c r="CN120"/>
  <c r="AE120"/>
  <c r="CT56"/>
  <c r="CN56"/>
  <c r="AE56"/>
  <c r="GT19"/>
  <c r="GX19" s="1"/>
  <c r="MS19" s="1"/>
  <c r="DT19"/>
  <c r="GO19"/>
  <c r="DU19"/>
  <c r="DV19" s="1"/>
  <c r="CT13"/>
  <c r="CN13"/>
  <c r="AP13"/>
  <c r="GO117"/>
  <c r="DU117"/>
  <c r="DV117" s="1"/>
  <c r="GT117"/>
  <c r="GX117" s="1"/>
  <c r="MS117" s="1"/>
  <c r="MT117" s="1"/>
  <c r="DT117"/>
  <c r="CS123"/>
  <c r="CO18"/>
  <c r="CP18"/>
  <c r="CU16"/>
  <c r="CV16"/>
  <c r="CO15"/>
  <c r="CP15"/>
  <c r="GO123"/>
  <c r="DU123"/>
  <c r="DV123" s="1"/>
  <c r="GT123"/>
  <c r="GX123" s="1"/>
  <c r="MS123" s="1"/>
  <c r="DT123"/>
  <c r="HZ9"/>
  <c r="IA9"/>
  <c r="IB9" s="1"/>
  <c r="IC9" s="1"/>
  <c r="CS9"/>
  <c r="HZ7"/>
  <c r="IA7"/>
  <c r="IB7" s="1"/>
  <c r="IC7" s="1"/>
  <c r="CS7"/>
  <c r="HZ122"/>
  <c r="IA122"/>
  <c r="IB122" s="1"/>
  <c r="IC122" s="1"/>
  <c r="GO10"/>
  <c r="DU10"/>
  <c r="DV10" s="1"/>
  <c r="GT10"/>
  <c r="GX10" s="1"/>
  <c r="MS10" s="1"/>
  <c r="MT10" s="1"/>
  <c r="DT10"/>
  <c r="GO7"/>
  <c r="DU7"/>
  <c r="DV7" s="1"/>
  <c r="GT7"/>
  <c r="GX7" s="1"/>
  <c r="MS7" s="1"/>
  <c r="DT7"/>
  <c r="HZ5"/>
  <c r="IA5"/>
  <c r="IB5" s="1"/>
  <c r="IC5" s="1"/>
  <c r="CS5"/>
  <c r="CT4"/>
  <c r="CN4"/>
  <c r="AP4"/>
  <c r="CS122"/>
  <c r="GU122"/>
  <c r="GP122"/>
  <c r="CN59"/>
  <c r="CT57"/>
  <c r="CT53"/>
  <c r="CT121"/>
  <c r="CN17"/>
  <c r="CT123"/>
  <c r="CN116"/>
  <c r="CT5"/>
  <c r="CT2"/>
  <c r="CN122"/>
  <c r="GT59"/>
  <c r="GX59" s="1"/>
  <c r="MS59" s="1"/>
  <c r="DT59"/>
  <c r="GO59"/>
  <c r="DU59"/>
  <c r="DV59" s="1"/>
  <c r="GT57"/>
  <c r="GX57" s="1"/>
  <c r="MS57" s="1"/>
  <c r="DT57"/>
  <c r="GO57"/>
  <c r="DU57"/>
  <c r="DV57" s="1"/>
  <c r="CT55"/>
  <c r="CN55"/>
  <c r="AE55"/>
  <c r="CS53"/>
  <c r="GO53"/>
  <c r="DU53"/>
  <c r="DV53" s="1"/>
  <c r="GT53"/>
  <c r="GX53" s="1"/>
  <c r="MS53" s="1"/>
  <c r="DT53"/>
  <c r="DW15"/>
  <c r="HZ54"/>
  <c r="IA54"/>
  <c r="IB54" s="1"/>
  <c r="IC54" s="1"/>
  <c r="CS54"/>
  <c r="GT121"/>
  <c r="GX121" s="1"/>
  <c r="MS121" s="1"/>
  <c r="MT121" s="1"/>
  <c r="DT121"/>
  <c r="GO121"/>
  <c r="DU121"/>
  <c r="DV121" s="1"/>
  <c r="GT17"/>
  <c r="GX17" s="1"/>
  <c r="MS17" s="1"/>
  <c r="MT17" s="1"/>
  <c r="DT17"/>
  <c r="GO17"/>
  <c r="DU17"/>
  <c r="DV17" s="1"/>
  <c r="GO54"/>
  <c r="DU54"/>
  <c r="DV54" s="1"/>
  <c r="GT54"/>
  <c r="GX54" s="1"/>
  <c r="MS54" s="1"/>
  <c r="DT54"/>
  <c r="CS14"/>
  <c r="HZ117"/>
  <c r="IA117"/>
  <c r="IB117" s="1"/>
  <c r="IC117" s="1"/>
  <c r="CS117"/>
  <c r="GT14"/>
  <c r="GX14" s="1"/>
  <c r="MS14" s="1"/>
  <c r="GO14"/>
  <c r="DU14"/>
  <c r="DV14" s="1"/>
  <c r="DT14"/>
  <c r="CU18"/>
  <c r="CV18"/>
  <c r="CO16"/>
  <c r="CP16"/>
  <c r="CU15"/>
  <c r="CV15"/>
  <c r="CO12"/>
  <c r="CT3"/>
  <c r="CN3"/>
  <c r="AP3"/>
  <c r="CS2"/>
  <c r="GX2"/>
  <c r="MS2" s="1"/>
  <c r="MT2" s="1"/>
  <c r="GP11"/>
  <c r="GO9"/>
  <c r="DU9"/>
  <c r="DV9" s="1"/>
  <c r="GT9"/>
  <c r="GX9" s="1"/>
  <c r="MS9" s="1"/>
  <c r="DT9"/>
  <c r="CS10"/>
  <c r="HZ116"/>
  <c r="IA116"/>
  <c r="IB116" s="1"/>
  <c r="IC116" s="1"/>
  <c r="CS116"/>
  <c r="GX116"/>
  <c r="MS116" s="1"/>
  <c r="MT116" s="1"/>
  <c r="CT6"/>
  <c r="CN6"/>
  <c r="AP6"/>
  <c r="HZ2"/>
  <c r="IA2"/>
  <c r="IB2" s="1"/>
  <c r="IC2" s="1"/>
  <c r="CT11"/>
  <c r="CN11"/>
  <c r="AP11"/>
  <c r="DW116"/>
  <c r="GP116"/>
  <c r="GU5"/>
  <c r="DW5"/>
  <c r="GP5"/>
  <c r="CT59"/>
  <c r="CN57"/>
  <c r="CN53"/>
  <c r="CN121"/>
  <c r="CT17"/>
  <c r="CN123"/>
  <c r="CT116"/>
  <c r="CN5"/>
  <c r="CN2"/>
  <c r="CT122"/>
  <c r="KA3" i="33"/>
  <c r="KB3"/>
  <c r="KC3" s="1"/>
  <c r="KA4"/>
  <c r="KB4"/>
  <c r="KC4" s="1"/>
  <c r="KA5"/>
  <c r="KB5"/>
  <c r="KC5" s="1"/>
  <c r="KA6"/>
  <c r="KB6"/>
  <c r="KC6" s="1"/>
  <c r="KA7"/>
  <c r="KB7"/>
  <c r="KC7" s="1"/>
  <c r="KA8"/>
  <c r="KB8"/>
  <c r="KC8" s="1"/>
  <c r="KA9"/>
  <c r="KB9"/>
  <c r="KC9" s="1"/>
  <c r="KA10"/>
  <c r="KB10"/>
  <c r="KC10" s="1"/>
  <c r="KA11"/>
  <c r="KB11"/>
  <c r="KC11" s="1"/>
  <c r="KA12"/>
  <c r="KB12"/>
  <c r="KC12" s="1"/>
  <c r="KA13"/>
  <c r="KB13"/>
  <c r="KC13" s="1"/>
  <c r="KA14"/>
  <c r="KB14"/>
  <c r="KC14" s="1"/>
  <c r="KA15"/>
  <c r="KB15"/>
  <c r="KC15" s="1"/>
  <c r="KA16"/>
  <c r="KB16"/>
  <c r="KC16" s="1"/>
  <c r="KA17"/>
  <c r="KB17"/>
  <c r="KC17" s="1"/>
  <c r="KA18"/>
  <c r="KB18"/>
  <c r="KC18" s="1"/>
  <c r="KA19"/>
  <c r="KB19"/>
  <c r="KC19" s="1"/>
  <c r="KA20"/>
  <c r="KB20"/>
  <c r="KC20" s="1"/>
  <c r="KA21"/>
  <c r="KB21"/>
  <c r="KC21" s="1"/>
  <c r="KA22"/>
  <c r="KB22"/>
  <c r="KC22" s="1"/>
  <c r="KA23"/>
  <c r="KB23"/>
  <c r="KC23" s="1"/>
  <c r="KA24"/>
  <c r="KB24"/>
  <c r="KC24" s="1"/>
  <c r="KA25"/>
  <c r="KB25"/>
  <c r="KC25" s="1"/>
  <c r="KA26"/>
  <c r="KB26"/>
  <c r="KC26" s="1"/>
  <c r="KA27"/>
  <c r="KB27"/>
  <c r="KC27" s="1"/>
  <c r="KA28"/>
  <c r="KB28"/>
  <c r="KC28" s="1"/>
  <c r="KA29"/>
  <c r="KB29"/>
  <c r="KC29" s="1"/>
  <c r="KA30"/>
  <c r="KB30"/>
  <c r="KC30" s="1"/>
  <c r="KA31"/>
  <c r="KB31"/>
  <c r="KC31" s="1"/>
  <c r="KA32"/>
  <c r="KB32"/>
  <c r="KC32" s="1"/>
  <c r="KA33"/>
  <c r="KB33"/>
  <c r="KC33" s="1"/>
  <c r="KA34"/>
  <c r="KB34"/>
  <c r="KC34" s="1"/>
  <c r="KA35"/>
  <c r="KB35"/>
  <c r="KC35" s="1"/>
  <c r="KA36"/>
  <c r="KB36"/>
  <c r="KC36" s="1"/>
  <c r="KA37"/>
  <c r="KB37"/>
  <c r="KC37" s="1"/>
  <c r="KA38"/>
  <c r="KB38"/>
  <c r="KC38" s="1"/>
  <c r="KA39"/>
  <c r="KB39"/>
  <c r="KC39" s="1"/>
  <c r="KA3" i="35"/>
  <c r="KB3"/>
  <c r="KC3" s="1"/>
  <c r="KA4"/>
  <c r="KB4"/>
  <c r="KC4" s="1"/>
  <c r="KA5"/>
  <c r="KB5"/>
  <c r="KC5" s="1"/>
  <c r="KA6"/>
  <c r="KB6"/>
  <c r="KC6" s="1"/>
  <c r="KA7"/>
  <c r="KB7"/>
  <c r="KC7" s="1"/>
  <c r="KA8"/>
  <c r="KB8"/>
  <c r="KC8" s="1"/>
  <c r="KA9"/>
  <c r="KB9"/>
  <c r="KC9" s="1"/>
  <c r="KA10"/>
  <c r="KB10"/>
  <c r="KC10" s="1"/>
  <c r="KA11"/>
  <c r="KB11"/>
  <c r="KC11" s="1"/>
  <c r="KA12"/>
  <c r="KB12"/>
  <c r="KC12" s="1"/>
  <c r="KA13"/>
  <c r="KB13"/>
  <c r="KC13" s="1"/>
  <c r="KA14"/>
  <c r="KB14"/>
  <c r="KC14" s="1"/>
  <c r="KA15"/>
  <c r="KB15"/>
  <c r="KC15" s="1"/>
  <c r="KA16"/>
  <c r="KB16"/>
  <c r="KC16" s="1"/>
  <c r="KA17"/>
  <c r="KB17"/>
  <c r="KC17" s="1"/>
  <c r="KA18"/>
  <c r="KB18"/>
  <c r="KD18" s="1"/>
  <c r="KE18" s="1"/>
  <c r="KF18" s="1"/>
  <c r="KA19"/>
  <c r="KB19"/>
  <c r="KD19" s="1"/>
  <c r="KE19" s="1"/>
  <c r="KF19" s="1"/>
  <c r="KA20"/>
  <c r="KB20"/>
  <c r="KD20" s="1"/>
  <c r="KE20" s="1"/>
  <c r="KF20" s="1"/>
  <c r="KA21"/>
  <c r="KB21"/>
  <c r="KC21" s="1"/>
  <c r="KA22"/>
  <c r="KB22"/>
  <c r="KD22" s="1"/>
  <c r="KE22" s="1"/>
  <c r="KF22" s="1"/>
  <c r="KA23"/>
  <c r="KB23"/>
  <c r="KC23" s="1"/>
  <c r="KA24"/>
  <c r="KB24"/>
  <c r="KD24" s="1"/>
  <c r="KE24" s="1"/>
  <c r="KF24" s="1"/>
  <c r="KA25"/>
  <c r="KB25"/>
  <c r="KC25" s="1"/>
  <c r="KA26"/>
  <c r="KB26"/>
  <c r="KD26" s="1"/>
  <c r="KE26" s="1"/>
  <c r="KF26" s="1"/>
  <c r="KA27"/>
  <c r="KB27"/>
  <c r="KC27" s="1"/>
  <c r="KA28"/>
  <c r="KB28"/>
  <c r="KC28" s="1"/>
  <c r="KA29"/>
  <c r="KB29"/>
  <c r="KC29" s="1"/>
  <c r="KA30"/>
  <c r="KB30"/>
  <c r="KC30" s="1"/>
  <c r="KA31"/>
  <c r="KB31"/>
  <c r="KC31" s="1"/>
  <c r="KA32"/>
  <c r="KB32"/>
  <c r="KC32" s="1"/>
  <c r="KA33"/>
  <c r="KB33"/>
  <c r="KC33" s="1"/>
  <c r="KA34"/>
  <c r="KB34"/>
  <c r="KC34" s="1"/>
  <c r="KA35"/>
  <c r="KB35"/>
  <c r="KC35" s="1"/>
  <c r="KA36"/>
  <c r="KB36"/>
  <c r="KC36" s="1"/>
  <c r="KA37"/>
  <c r="KB37"/>
  <c r="KC37" s="1"/>
  <c r="KA38"/>
  <c r="KB38"/>
  <c r="KC38" s="1"/>
  <c r="KA39"/>
  <c r="KB39"/>
  <c r="KC39" s="1"/>
  <c r="KB2" i="33"/>
  <c r="KC2" s="1"/>
  <c r="KA2"/>
  <c r="KB2" i="35"/>
  <c r="KC2" s="1"/>
  <c r="KA2"/>
  <c r="RA62" i="39" l="1"/>
  <c r="CO7"/>
  <c r="DW11"/>
  <c r="CU7"/>
  <c r="GP2"/>
  <c r="DW21"/>
  <c r="MT7"/>
  <c r="QZ7"/>
  <c r="MT123"/>
  <c r="QZ123"/>
  <c r="MT19"/>
  <c r="QZ19"/>
  <c r="MT34"/>
  <c r="QZ34"/>
  <c r="MT36"/>
  <c r="QZ36"/>
  <c r="MT46"/>
  <c r="QZ46"/>
  <c r="QY40"/>
  <c r="QY42"/>
  <c r="QY32"/>
  <c r="QY6"/>
  <c r="MT122"/>
  <c r="QZ122"/>
  <c r="MT50"/>
  <c r="QZ50"/>
  <c r="MT38"/>
  <c r="QZ38"/>
  <c r="MT55"/>
  <c r="QZ55"/>
  <c r="MT18"/>
  <c r="QZ18"/>
  <c r="MT30"/>
  <c r="QZ30"/>
  <c r="MT11"/>
  <c r="QZ11"/>
  <c r="QZ56"/>
  <c r="QZ21"/>
  <c r="QZ27"/>
  <c r="QZ35"/>
  <c r="QZ43"/>
  <c r="QZ47"/>
  <c r="QZ51"/>
  <c r="QZ2"/>
  <c r="QZ64"/>
  <c r="QZ13"/>
  <c r="QZ8"/>
  <c r="QZ12"/>
  <c r="MT9"/>
  <c r="QZ9"/>
  <c r="MT14"/>
  <c r="QZ14"/>
  <c r="MT54"/>
  <c r="QZ54"/>
  <c r="MT53"/>
  <c r="QZ53"/>
  <c r="MT57"/>
  <c r="QZ57"/>
  <c r="MT59"/>
  <c r="QZ59"/>
  <c r="MT5"/>
  <c r="QZ5"/>
  <c r="MT22"/>
  <c r="QZ22"/>
  <c r="MT24"/>
  <c r="QZ24"/>
  <c r="MT26"/>
  <c r="QZ26"/>
  <c r="MT44"/>
  <c r="QZ44"/>
  <c r="QY4"/>
  <c r="QY41"/>
  <c r="QY3"/>
  <c r="MT63"/>
  <c r="QZ63"/>
  <c r="MT67"/>
  <c r="QZ67"/>
  <c r="MT65"/>
  <c r="QZ65"/>
  <c r="MT69"/>
  <c r="QZ69"/>
  <c r="MT28"/>
  <c r="QZ28"/>
  <c r="MT48"/>
  <c r="QZ48"/>
  <c r="MT16"/>
  <c r="QZ16"/>
  <c r="RD62"/>
  <c r="RC62"/>
  <c r="QZ23"/>
  <c r="QZ31"/>
  <c r="QZ17"/>
  <c r="QZ15"/>
  <c r="QZ33"/>
  <c r="QZ37"/>
  <c r="QZ49"/>
  <c r="QZ66"/>
  <c r="QZ68"/>
  <c r="QZ58"/>
  <c r="QZ25"/>
  <c r="QZ29"/>
  <c r="QZ39"/>
  <c r="QZ45"/>
  <c r="QZ10"/>
  <c r="CV10"/>
  <c r="CO14"/>
  <c r="GU35"/>
  <c r="GY35" s="1"/>
  <c r="MU35" s="1"/>
  <c r="GP32"/>
  <c r="GR32" s="1"/>
  <c r="GP114"/>
  <c r="DW67"/>
  <c r="GU18"/>
  <c r="GY18" s="1"/>
  <c r="MU18" s="1"/>
  <c r="RB18" s="1"/>
  <c r="DW27"/>
  <c r="GU41"/>
  <c r="GY41" s="1"/>
  <c r="MU41" s="1"/>
  <c r="GP15"/>
  <c r="GQ15" s="1"/>
  <c r="GP56"/>
  <c r="GQ56" s="1"/>
  <c r="DW2"/>
  <c r="GP4"/>
  <c r="GR4" s="1"/>
  <c r="CO19"/>
  <c r="CO9"/>
  <c r="GP18"/>
  <c r="GR18" s="1"/>
  <c r="CU58"/>
  <c r="DW3"/>
  <c r="GP3"/>
  <c r="GP23"/>
  <c r="GQ23" s="1"/>
  <c r="CU12"/>
  <c r="GP27"/>
  <c r="GQ27" s="1"/>
  <c r="CV37"/>
  <c r="DW41"/>
  <c r="DW43"/>
  <c r="GP115"/>
  <c r="GQ115" s="1"/>
  <c r="GU115"/>
  <c r="GY115" s="1"/>
  <c r="MU115" s="1"/>
  <c r="GQ50"/>
  <c r="CU50"/>
  <c r="DW114"/>
  <c r="GU32"/>
  <c r="GY50"/>
  <c r="HA50" s="1"/>
  <c r="GP65"/>
  <c r="GR65" s="1"/>
  <c r="CO37"/>
  <c r="DW33"/>
  <c r="CV45"/>
  <c r="DW40"/>
  <c r="MU15"/>
  <c r="GP40"/>
  <c r="GQ40" s="1"/>
  <c r="DW69"/>
  <c r="GU6"/>
  <c r="GY6" s="1"/>
  <c r="MU6" s="1"/>
  <c r="GR12"/>
  <c r="DW120"/>
  <c r="GP21"/>
  <c r="GR21" s="1"/>
  <c r="DW25"/>
  <c r="CU39"/>
  <c r="GU119"/>
  <c r="GY119" s="1"/>
  <c r="MU119" s="1"/>
  <c r="GP42"/>
  <c r="GQ42" s="1"/>
  <c r="GU48"/>
  <c r="GY48" s="1"/>
  <c r="GZ48" s="1"/>
  <c r="CP44"/>
  <c r="ML62"/>
  <c r="MM62"/>
  <c r="MM69"/>
  <c r="ML69"/>
  <c r="MM53"/>
  <c r="ML53"/>
  <c r="ML57"/>
  <c r="MM57"/>
  <c r="MM56"/>
  <c r="ML56"/>
  <c r="ML59"/>
  <c r="MM59"/>
  <c r="MM64"/>
  <c r="ML64"/>
  <c r="MU63"/>
  <c r="RB63" s="1"/>
  <c r="MU65"/>
  <c r="RB65" s="1"/>
  <c r="MU67"/>
  <c r="RB67" s="1"/>
  <c r="MW62"/>
  <c r="MV62"/>
  <c r="MM66"/>
  <c r="ML66"/>
  <c r="ML58"/>
  <c r="MM58"/>
  <c r="MM68"/>
  <c r="ML68"/>
  <c r="MM63"/>
  <c r="ML63"/>
  <c r="ML65"/>
  <c r="MM65"/>
  <c r="MM67"/>
  <c r="ML67"/>
  <c r="MU69"/>
  <c r="RB69" s="1"/>
  <c r="MU27"/>
  <c r="CU44"/>
  <c r="GP69"/>
  <c r="GR69" s="1"/>
  <c r="DW6"/>
  <c r="GU16"/>
  <c r="GY16" s="1"/>
  <c r="MU16" s="1"/>
  <c r="RB16" s="1"/>
  <c r="CO58"/>
  <c r="CO10"/>
  <c r="CU14"/>
  <c r="GP16"/>
  <c r="GQ16" s="1"/>
  <c r="GP58"/>
  <c r="GQ58" s="1"/>
  <c r="DW4"/>
  <c r="CP54"/>
  <c r="GU120"/>
  <c r="DW23"/>
  <c r="GU25"/>
  <c r="GY25" s="1"/>
  <c r="MU25" s="1"/>
  <c r="GU33"/>
  <c r="GY33" s="1"/>
  <c r="MU33" s="1"/>
  <c r="RB33" s="1"/>
  <c r="GP35"/>
  <c r="GQ35" s="1"/>
  <c r="CP45"/>
  <c r="GP43"/>
  <c r="GQ43" s="1"/>
  <c r="CV49"/>
  <c r="CP49"/>
  <c r="DW65"/>
  <c r="GY34"/>
  <c r="HA34" s="1"/>
  <c r="GR8"/>
  <c r="GR55"/>
  <c r="GU58"/>
  <c r="GY58" s="1"/>
  <c r="MU58" s="1"/>
  <c r="RB58" s="1"/>
  <c r="CU9"/>
  <c r="MU21"/>
  <c r="DW119"/>
  <c r="DW48"/>
  <c r="CP34"/>
  <c r="GR38"/>
  <c r="GU42"/>
  <c r="GY42" s="1"/>
  <c r="MU42" s="1"/>
  <c r="MS3"/>
  <c r="CV117"/>
  <c r="CU54"/>
  <c r="DW63"/>
  <c r="CO117"/>
  <c r="GU56"/>
  <c r="GY56" s="1"/>
  <c r="MU56" s="1"/>
  <c r="RB56" s="1"/>
  <c r="GQ34"/>
  <c r="CV8"/>
  <c r="GY8"/>
  <c r="HA8" s="1"/>
  <c r="DW31"/>
  <c r="CV34"/>
  <c r="GU13"/>
  <c r="GY13" s="1"/>
  <c r="MU13" s="1"/>
  <c r="RB13" s="1"/>
  <c r="CP8"/>
  <c r="MU23"/>
  <c r="DW13"/>
  <c r="GP31"/>
  <c r="GR31" s="1"/>
  <c r="MU12"/>
  <c r="GP63"/>
  <c r="GQ63" s="1"/>
  <c r="CP50"/>
  <c r="MS4"/>
  <c r="MT4" s="1"/>
  <c r="MS6"/>
  <c r="MT6" s="1"/>
  <c r="MS41"/>
  <c r="MT41" s="1"/>
  <c r="MS40"/>
  <c r="MS32"/>
  <c r="ML46"/>
  <c r="MM46"/>
  <c r="ML41"/>
  <c r="MM41"/>
  <c r="ML48"/>
  <c r="MM48"/>
  <c r="MM113"/>
  <c r="ML113"/>
  <c r="ML21"/>
  <c r="MM21"/>
  <c r="ML25"/>
  <c r="MM25"/>
  <c r="ML30"/>
  <c r="MM30"/>
  <c r="MM34"/>
  <c r="ML34"/>
  <c r="ML10"/>
  <c r="MM10"/>
  <c r="ML116"/>
  <c r="MM116"/>
  <c r="ML4"/>
  <c r="MM4"/>
  <c r="ML7"/>
  <c r="MM7"/>
  <c r="ML13"/>
  <c r="MM13"/>
  <c r="ML16"/>
  <c r="MM16"/>
  <c r="ML17"/>
  <c r="MM17"/>
  <c r="MM115"/>
  <c r="ML115"/>
  <c r="MM29"/>
  <c r="ML29"/>
  <c r="MM119"/>
  <c r="ML119"/>
  <c r="ML40"/>
  <c r="MM40"/>
  <c r="ML44"/>
  <c r="MM44"/>
  <c r="ML50"/>
  <c r="MM50"/>
  <c r="ML112"/>
  <c r="MM112"/>
  <c r="MM22"/>
  <c r="ML22"/>
  <c r="MM26"/>
  <c r="ML26"/>
  <c r="MM31"/>
  <c r="ML31"/>
  <c r="MM36"/>
  <c r="ML36"/>
  <c r="MM39"/>
  <c r="ML39"/>
  <c r="ML38"/>
  <c r="MM38"/>
  <c r="ML5"/>
  <c r="MM5"/>
  <c r="ML3"/>
  <c r="MM3"/>
  <c r="ML8"/>
  <c r="MM8"/>
  <c r="ML12"/>
  <c r="MM12"/>
  <c r="ML18"/>
  <c r="MM18"/>
  <c r="MM19"/>
  <c r="ML19"/>
  <c r="MS42"/>
  <c r="ML51"/>
  <c r="MM51"/>
  <c r="ML118"/>
  <c r="MM118"/>
  <c r="MM49"/>
  <c r="ML49"/>
  <c r="ML47"/>
  <c r="MM47"/>
  <c r="ML23"/>
  <c r="MM23"/>
  <c r="ML27"/>
  <c r="MM27"/>
  <c r="ML28"/>
  <c r="MM28"/>
  <c r="MM32"/>
  <c r="ML32"/>
  <c r="ML35"/>
  <c r="MM35"/>
  <c r="MM37"/>
  <c r="ML37"/>
  <c r="ML123"/>
  <c r="MM123"/>
  <c r="MM122"/>
  <c r="ML122"/>
  <c r="ML2"/>
  <c r="MM2"/>
  <c r="ML9"/>
  <c r="MM9"/>
  <c r="ML117"/>
  <c r="MM117"/>
  <c r="ML11"/>
  <c r="MM11"/>
  <c r="ML14"/>
  <c r="MM14"/>
  <c r="ML121"/>
  <c r="MM121"/>
  <c r="ML120"/>
  <c r="MM120"/>
  <c r="ML43"/>
  <c r="MM43"/>
  <c r="ML42"/>
  <c r="MM42"/>
  <c r="ML45"/>
  <c r="MM45"/>
  <c r="MM114"/>
  <c r="ML114"/>
  <c r="MM24"/>
  <c r="ML24"/>
  <c r="MM110"/>
  <c r="ML110"/>
  <c r="ML33"/>
  <c r="MM33"/>
  <c r="MM111"/>
  <c r="ML111"/>
  <c r="ML6"/>
  <c r="MM6"/>
  <c r="ML15"/>
  <c r="MM15"/>
  <c r="MM54"/>
  <c r="ML54"/>
  <c r="MM55"/>
  <c r="ML55"/>
  <c r="MU113"/>
  <c r="CO68"/>
  <c r="CP68"/>
  <c r="GZ67"/>
  <c r="HA67"/>
  <c r="CP64"/>
  <c r="CO64"/>
  <c r="GU68"/>
  <c r="GY68" s="1"/>
  <c r="MU68" s="1"/>
  <c r="RB68" s="1"/>
  <c r="DW68"/>
  <c r="GP68"/>
  <c r="HA63"/>
  <c r="GZ63"/>
  <c r="HA69"/>
  <c r="GZ69"/>
  <c r="GP64"/>
  <c r="GU64"/>
  <c r="GY64" s="1"/>
  <c r="MU64" s="1"/>
  <c r="RB64" s="1"/>
  <c r="DW64"/>
  <c r="GP66"/>
  <c r="GU66"/>
  <c r="GY66" s="1"/>
  <c r="MU66" s="1"/>
  <c r="RB66" s="1"/>
  <c r="DW66"/>
  <c r="GR67"/>
  <c r="GQ67"/>
  <c r="CP66"/>
  <c r="CO66"/>
  <c r="HA65"/>
  <c r="GZ65"/>
  <c r="HA113"/>
  <c r="GZ113"/>
  <c r="CU119"/>
  <c r="CV119"/>
  <c r="CU46"/>
  <c r="CV46"/>
  <c r="CP47"/>
  <c r="CO47"/>
  <c r="CO51"/>
  <c r="CP51"/>
  <c r="GQ119"/>
  <c r="GR119"/>
  <c r="CV41"/>
  <c r="CU41"/>
  <c r="GY43"/>
  <c r="MU43" s="1"/>
  <c r="RB43" s="1"/>
  <c r="CV43"/>
  <c r="CU43"/>
  <c r="GU46"/>
  <c r="GY46" s="1"/>
  <c r="MU46" s="1"/>
  <c r="RB46" s="1"/>
  <c r="DW46"/>
  <c r="GP46"/>
  <c r="HA48"/>
  <c r="CP114"/>
  <c r="CO114"/>
  <c r="GP112"/>
  <c r="GU112"/>
  <c r="GY112" s="1"/>
  <c r="MU112" s="1"/>
  <c r="DW112"/>
  <c r="GQ113"/>
  <c r="GR113"/>
  <c r="CP112"/>
  <c r="CO112"/>
  <c r="GQ118"/>
  <c r="GR118"/>
  <c r="CV40"/>
  <c r="GY40"/>
  <c r="MU40" s="1"/>
  <c r="RB40" s="1"/>
  <c r="CU40"/>
  <c r="CV42"/>
  <c r="CU42"/>
  <c r="GU44"/>
  <c r="GY44" s="1"/>
  <c r="MU44" s="1"/>
  <c r="RB44" s="1"/>
  <c r="DW44"/>
  <c r="GP44"/>
  <c r="GP47"/>
  <c r="GU47"/>
  <c r="GY47" s="1"/>
  <c r="MU47" s="1"/>
  <c r="RB47" s="1"/>
  <c r="DW47"/>
  <c r="GQ48"/>
  <c r="GR48"/>
  <c r="GR114"/>
  <c r="GQ114"/>
  <c r="CO118"/>
  <c r="CP118"/>
  <c r="CV112"/>
  <c r="CU112"/>
  <c r="CP41"/>
  <c r="CO41"/>
  <c r="GR41"/>
  <c r="GQ41"/>
  <c r="CP43"/>
  <c r="CO43"/>
  <c r="GU45"/>
  <c r="GY45" s="1"/>
  <c r="MU45" s="1"/>
  <c r="RB45" s="1"/>
  <c r="DW45"/>
  <c r="GP45"/>
  <c r="GZ50"/>
  <c r="CV114"/>
  <c r="GY114"/>
  <c r="MU114" s="1"/>
  <c r="CU114"/>
  <c r="CO119"/>
  <c r="CP119"/>
  <c r="CO46"/>
  <c r="CP46"/>
  <c r="GY118"/>
  <c r="MU118" s="1"/>
  <c r="CU118"/>
  <c r="CV118"/>
  <c r="CV47"/>
  <c r="CU47"/>
  <c r="CU51"/>
  <c r="CV51"/>
  <c r="CP40"/>
  <c r="CO40"/>
  <c r="CP42"/>
  <c r="CO42"/>
  <c r="HA115"/>
  <c r="GZ115"/>
  <c r="GU49"/>
  <c r="GY49" s="1"/>
  <c r="MU49" s="1"/>
  <c r="RB49" s="1"/>
  <c r="DW49"/>
  <c r="GP49"/>
  <c r="GU51"/>
  <c r="GY51" s="1"/>
  <c r="MU51" s="1"/>
  <c r="RB51" s="1"/>
  <c r="DW51"/>
  <c r="GP51"/>
  <c r="HA23"/>
  <c r="GZ23"/>
  <c r="HA27"/>
  <c r="GZ27"/>
  <c r="CP24"/>
  <c r="CO24"/>
  <c r="CP110"/>
  <c r="CO110"/>
  <c r="CO29"/>
  <c r="CP29"/>
  <c r="GY31"/>
  <c r="MU31" s="1"/>
  <c r="RB31" s="1"/>
  <c r="CU31"/>
  <c r="CV31"/>
  <c r="CP111"/>
  <c r="CO111"/>
  <c r="HA21"/>
  <c r="GZ21"/>
  <c r="GU29"/>
  <c r="GY29" s="1"/>
  <c r="MU29" s="1"/>
  <c r="RB29" s="1"/>
  <c r="DW29"/>
  <c r="GP29"/>
  <c r="GQ25"/>
  <c r="GR25"/>
  <c r="HA35"/>
  <c r="GZ35"/>
  <c r="CP32"/>
  <c r="CO32"/>
  <c r="GR33"/>
  <c r="GQ33"/>
  <c r="GU39"/>
  <c r="GY39" s="1"/>
  <c r="MU39" s="1"/>
  <c r="RB39" s="1"/>
  <c r="DW39"/>
  <c r="GP39"/>
  <c r="GR28"/>
  <c r="GQ28"/>
  <c r="CP30"/>
  <c r="CO30"/>
  <c r="CP22"/>
  <c r="CO22"/>
  <c r="CP26"/>
  <c r="CO26"/>
  <c r="CP28"/>
  <c r="CO28"/>
  <c r="GR30"/>
  <c r="GQ30"/>
  <c r="CV111"/>
  <c r="CU111"/>
  <c r="CP33"/>
  <c r="CO33"/>
  <c r="GU37"/>
  <c r="GY37" s="1"/>
  <c r="MU37" s="1"/>
  <c r="RB37" s="1"/>
  <c r="DW37"/>
  <c r="GP37"/>
  <c r="CV30"/>
  <c r="GY30"/>
  <c r="MU30" s="1"/>
  <c r="RB30" s="1"/>
  <c r="CU30"/>
  <c r="CV22"/>
  <c r="CU22"/>
  <c r="CV26"/>
  <c r="CU26"/>
  <c r="CV28"/>
  <c r="GY28"/>
  <c r="MU28" s="1"/>
  <c r="RB28" s="1"/>
  <c r="CU28"/>
  <c r="CV36"/>
  <c r="CU36"/>
  <c r="CP38"/>
  <c r="CO38"/>
  <c r="HA25"/>
  <c r="GR23"/>
  <c r="CV32"/>
  <c r="GY32"/>
  <c r="MU32" s="1"/>
  <c r="RB32" s="1"/>
  <c r="CU32"/>
  <c r="GP111"/>
  <c r="GU111"/>
  <c r="GY111" s="1"/>
  <c r="MU111" s="1"/>
  <c r="DW111"/>
  <c r="GP36"/>
  <c r="GU36"/>
  <c r="GY36" s="1"/>
  <c r="MU36" s="1"/>
  <c r="RB36" s="1"/>
  <c r="DW36"/>
  <c r="CV24"/>
  <c r="CU24"/>
  <c r="CV110"/>
  <c r="CU110"/>
  <c r="CU29"/>
  <c r="CV29"/>
  <c r="CO31"/>
  <c r="CP31"/>
  <c r="CP36"/>
  <c r="CO36"/>
  <c r="CV38"/>
  <c r="GY38"/>
  <c r="MU38" s="1"/>
  <c r="RB38" s="1"/>
  <c r="CU38"/>
  <c r="GP22"/>
  <c r="GU22"/>
  <c r="GY22" s="1"/>
  <c r="MU22" s="1"/>
  <c r="RB22" s="1"/>
  <c r="DW22"/>
  <c r="GP24"/>
  <c r="GU24"/>
  <c r="GY24" s="1"/>
  <c r="MU24" s="1"/>
  <c r="RB24" s="1"/>
  <c r="DW24"/>
  <c r="GP26"/>
  <c r="GU26"/>
  <c r="GY26" s="1"/>
  <c r="MU26" s="1"/>
  <c r="RB26" s="1"/>
  <c r="DW26"/>
  <c r="GP110"/>
  <c r="GU110"/>
  <c r="GY110" s="1"/>
  <c r="MU110" s="1"/>
  <c r="DW110"/>
  <c r="GZ34"/>
  <c r="CV33"/>
  <c r="CU33"/>
  <c r="CU19"/>
  <c r="CV19"/>
  <c r="GZ16"/>
  <c r="GY122"/>
  <c r="MU122" s="1"/>
  <c r="RB122" s="1"/>
  <c r="CU122"/>
  <c r="CV122"/>
  <c r="CO2"/>
  <c r="CP2"/>
  <c r="CO5"/>
  <c r="CP5"/>
  <c r="CO123"/>
  <c r="CP123"/>
  <c r="CP121"/>
  <c r="CO121"/>
  <c r="CV59"/>
  <c r="CU59"/>
  <c r="GQ116"/>
  <c r="GR116"/>
  <c r="CP11"/>
  <c r="CO11"/>
  <c r="CP6"/>
  <c r="CO6"/>
  <c r="GR6"/>
  <c r="GQ6"/>
  <c r="CV3"/>
  <c r="CU3"/>
  <c r="GY3"/>
  <c r="MU3" s="1"/>
  <c r="HA15"/>
  <c r="GZ15"/>
  <c r="GU14"/>
  <c r="GY14" s="1"/>
  <c r="MU14" s="1"/>
  <c r="RB14" s="1"/>
  <c r="DW14"/>
  <c r="GP14"/>
  <c r="GU54"/>
  <c r="GY54" s="1"/>
  <c r="MU54" s="1"/>
  <c r="RB54" s="1"/>
  <c r="DW54"/>
  <c r="GP54"/>
  <c r="GP17"/>
  <c r="GU17"/>
  <c r="GY17" s="1"/>
  <c r="MU17" s="1"/>
  <c r="RB17" s="1"/>
  <c r="DW17"/>
  <c r="GP121"/>
  <c r="GU121"/>
  <c r="GY121" s="1"/>
  <c r="MU121" s="1"/>
  <c r="DW121"/>
  <c r="GR16"/>
  <c r="GU53"/>
  <c r="GY53" s="1"/>
  <c r="MU53" s="1"/>
  <c r="RB53" s="1"/>
  <c r="DW53"/>
  <c r="GP53"/>
  <c r="GZ58"/>
  <c r="CP55"/>
  <c r="CO55"/>
  <c r="GP57"/>
  <c r="GU57"/>
  <c r="GY57" s="1"/>
  <c r="MU57" s="1"/>
  <c r="RB57" s="1"/>
  <c r="DW57"/>
  <c r="GP59"/>
  <c r="GU59"/>
  <c r="GY59" s="1"/>
  <c r="MU59" s="1"/>
  <c r="RB59" s="1"/>
  <c r="DW59"/>
  <c r="CO122"/>
  <c r="CP122"/>
  <c r="GY2"/>
  <c r="MU2" s="1"/>
  <c r="RB2" s="1"/>
  <c r="CU2"/>
  <c r="CV2"/>
  <c r="GY5"/>
  <c r="MU5" s="1"/>
  <c r="RB5" s="1"/>
  <c r="CU5"/>
  <c r="CV5"/>
  <c r="CP17"/>
  <c r="CO17"/>
  <c r="CU53"/>
  <c r="CV53"/>
  <c r="CV57"/>
  <c r="CU57"/>
  <c r="GQ122"/>
  <c r="GR122"/>
  <c r="GQ2"/>
  <c r="GR2"/>
  <c r="CV4"/>
  <c r="GY4"/>
  <c r="MU4" s="1"/>
  <c r="RB4" s="1"/>
  <c r="CU4"/>
  <c r="GU10"/>
  <c r="GY10" s="1"/>
  <c r="MU10" s="1"/>
  <c r="RB10" s="1"/>
  <c r="DW10"/>
  <c r="GP10"/>
  <c r="GU117"/>
  <c r="GY117" s="1"/>
  <c r="MU117" s="1"/>
  <c r="DW117"/>
  <c r="GP117"/>
  <c r="CV13"/>
  <c r="CU13"/>
  <c r="GR120"/>
  <c r="GQ120"/>
  <c r="CO56"/>
  <c r="CP56"/>
  <c r="CV120"/>
  <c r="GY120"/>
  <c r="MU120" s="1"/>
  <c r="CU120"/>
  <c r="GY116"/>
  <c r="MU116" s="1"/>
  <c r="CU116"/>
  <c r="CV116"/>
  <c r="CV17"/>
  <c r="CU17"/>
  <c r="CO53"/>
  <c r="CP53"/>
  <c r="CP57"/>
  <c r="CO57"/>
  <c r="GQ5"/>
  <c r="GR5"/>
  <c r="CV11"/>
  <c r="GY11"/>
  <c r="MU11" s="1"/>
  <c r="RB11" s="1"/>
  <c r="CU11"/>
  <c r="CV6"/>
  <c r="CU6"/>
  <c r="GU9"/>
  <c r="GY9" s="1"/>
  <c r="MU9" s="1"/>
  <c r="RB9" s="1"/>
  <c r="DW9"/>
  <c r="GP9"/>
  <c r="GR11"/>
  <c r="GQ11"/>
  <c r="CP3"/>
  <c r="CO3"/>
  <c r="HA18"/>
  <c r="GZ18"/>
  <c r="GR13"/>
  <c r="GQ13"/>
  <c r="CV55"/>
  <c r="GY55"/>
  <c r="MU55" s="1"/>
  <c r="RB55" s="1"/>
  <c r="CU55"/>
  <c r="GR56"/>
  <c r="CO116"/>
  <c r="CP116"/>
  <c r="CU123"/>
  <c r="CV123"/>
  <c r="CV121"/>
  <c r="CU121"/>
  <c r="CP59"/>
  <c r="CO59"/>
  <c r="CP4"/>
  <c r="CO4"/>
  <c r="GQ4"/>
  <c r="GU7"/>
  <c r="GY7" s="1"/>
  <c r="MU7" s="1"/>
  <c r="RB7" s="1"/>
  <c r="DW7"/>
  <c r="GP7"/>
  <c r="GR3"/>
  <c r="GQ3"/>
  <c r="GZ12"/>
  <c r="HA12"/>
  <c r="GU123"/>
  <c r="GY123" s="1"/>
  <c r="MU123" s="1"/>
  <c r="RB123" s="1"/>
  <c r="DW123"/>
  <c r="GP123"/>
  <c r="CP13"/>
  <c r="CO13"/>
  <c r="GP19"/>
  <c r="DW19"/>
  <c r="GU19"/>
  <c r="GY19" s="1"/>
  <c r="MU19" s="1"/>
  <c r="RB19" s="1"/>
  <c r="CU56"/>
  <c r="CV56"/>
  <c r="CP120"/>
  <c r="CO120"/>
  <c r="KD3" i="33"/>
  <c r="KE3" s="1"/>
  <c r="KF3" s="1"/>
  <c r="KD26"/>
  <c r="KE26" s="1"/>
  <c r="KF26" s="1"/>
  <c r="KD35"/>
  <c r="KE35" s="1"/>
  <c r="KF35" s="1"/>
  <c r="KD18"/>
  <c r="KE18" s="1"/>
  <c r="KF18" s="1"/>
  <c r="KD39"/>
  <c r="KE39" s="1"/>
  <c r="KF39" s="1"/>
  <c r="KD31"/>
  <c r="KE31" s="1"/>
  <c r="KF31" s="1"/>
  <c r="KD22"/>
  <c r="KE22" s="1"/>
  <c r="KF22" s="1"/>
  <c r="KD14"/>
  <c r="KE14" s="1"/>
  <c r="KF14" s="1"/>
  <c r="KD10"/>
  <c r="KE10" s="1"/>
  <c r="KF10" s="1"/>
  <c r="KD6"/>
  <c r="KE6" s="1"/>
  <c r="KF6" s="1"/>
  <c r="KD37"/>
  <c r="KE37" s="1"/>
  <c r="KF37" s="1"/>
  <c r="KD33"/>
  <c r="KE33" s="1"/>
  <c r="KF33" s="1"/>
  <c r="KD28"/>
  <c r="KE28" s="1"/>
  <c r="KF28" s="1"/>
  <c r="KD24"/>
  <c r="KE24" s="1"/>
  <c r="KF24" s="1"/>
  <c r="KD20"/>
  <c r="KE20" s="1"/>
  <c r="KF20" s="1"/>
  <c r="KD16"/>
  <c r="KE16" s="1"/>
  <c r="KF16" s="1"/>
  <c r="KD12"/>
  <c r="KE12" s="1"/>
  <c r="KF12" s="1"/>
  <c r="KD8"/>
  <c r="KE8" s="1"/>
  <c r="KF8" s="1"/>
  <c r="KD4"/>
  <c r="KE4" s="1"/>
  <c r="KF4" s="1"/>
  <c r="KD38"/>
  <c r="KE38" s="1"/>
  <c r="KF38" s="1"/>
  <c r="KD36"/>
  <c r="KE36" s="1"/>
  <c r="KF36" s="1"/>
  <c r="KD34"/>
  <c r="KE34" s="1"/>
  <c r="KF34" s="1"/>
  <c r="KD32"/>
  <c r="KE32" s="1"/>
  <c r="KF32" s="1"/>
  <c r="KD30"/>
  <c r="KE30" s="1"/>
  <c r="KF30" s="1"/>
  <c r="KD27"/>
  <c r="KE27" s="1"/>
  <c r="KF27" s="1"/>
  <c r="KD25"/>
  <c r="KE25" s="1"/>
  <c r="KF25" s="1"/>
  <c r="KD23"/>
  <c r="KE23" s="1"/>
  <c r="KF23" s="1"/>
  <c r="KD21"/>
  <c r="KE21" s="1"/>
  <c r="KF21" s="1"/>
  <c r="KD19"/>
  <c r="KE19" s="1"/>
  <c r="KF19" s="1"/>
  <c r="KD17"/>
  <c r="KE17" s="1"/>
  <c r="KF17" s="1"/>
  <c r="KD15"/>
  <c r="KE15" s="1"/>
  <c r="KF15" s="1"/>
  <c r="KD13"/>
  <c r="KE13" s="1"/>
  <c r="KF13" s="1"/>
  <c r="KD11"/>
  <c r="KE11" s="1"/>
  <c r="KF11" s="1"/>
  <c r="KD9"/>
  <c r="KE9" s="1"/>
  <c r="KF9" s="1"/>
  <c r="KD7"/>
  <c r="KE7" s="1"/>
  <c r="KF7" s="1"/>
  <c r="KD5"/>
  <c r="KE5" s="1"/>
  <c r="KF5" s="1"/>
  <c r="KD29"/>
  <c r="KE29" s="1"/>
  <c r="KF29" s="1"/>
  <c r="KD3" i="35"/>
  <c r="KE3" s="1"/>
  <c r="KF3" s="1"/>
  <c r="KD37"/>
  <c r="KE37" s="1"/>
  <c r="KF37" s="1"/>
  <c r="KD15"/>
  <c r="KE15" s="1"/>
  <c r="KF15" s="1"/>
  <c r="KD8"/>
  <c r="KE8" s="1"/>
  <c r="KF8" s="1"/>
  <c r="KD33"/>
  <c r="KE33" s="1"/>
  <c r="KF33" s="1"/>
  <c r="KD13"/>
  <c r="KE13" s="1"/>
  <c r="KF13" s="1"/>
  <c r="KD4"/>
  <c r="KE4" s="1"/>
  <c r="KF4" s="1"/>
  <c r="KD39"/>
  <c r="KE39" s="1"/>
  <c r="KF39" s="1"/>
  <c r="KD35"/>
  <c r="KE35" s="1"/>
  <c r="KF35" s="1"/>
  <c r="KD30"/>
  <c r="KE30" s="1"/>
  <c r="KF30" s="1"/>
  <c r="KD14"/>
  <c r="KE14" s="1"/>
  <c r="KF14" s="1"/>
  <c r="KD11"/>
  <c r="KE11" s="1"/>
  <c r="KF11" s="1"/>
  <c r="KD6"/>
  <c r="KE6" s="1"/>
  <c r="KF6" s="1"/>
  <c r="KD38"/>
  <c r="KE38" s="1"/>
  <c r="KF38" s="1"/>
  <c r="KD36"/>
  <c r="KE36" s="1"/>
  <c r="KF36" s="1"/>
  <c r="KD34"/>
  <c r="KE34" s="1"/>
  <c r="KF34" s="1"/>
  <c r="KD32"/>
  <c r="KE32" s="1"/>
  <c r="KF32" s="1"/>
  <c r="KD31"/>
  <c r="KE31" s="1"/>
  <c r="KF31" s="1"/>
  <c r="KD29"/>
  <c r="KE29" s="1"/>
  <c r="KF29" s="1"/>
  <c r="KD28"/>
  <c r="KE28" s="1"/>
  <c r="KF28" s="1"/>
  <c r="KD12"/>
  <c r="KE12" s="1"/>
  <c r="KF12" s="1"/>
  <c r="KD10"/>
  <c r="KE10" s="1"/>
  <c r="KF10" s="1"/>
  <c r="KD9"/>
  <c r="KE9" s="1"/>
  <c r="KF9" s="1"/>
  <c r="KD7"/>
  <c r="KE7" s="1"/>
  <c r="KF7" s="1"/>
  <c r="KD5"/>
  <c r="KE5" s="1"/>
  <c r="KF5" s="1"/>
  <c r="KD27"/>
  <c r="KE27" s="1"/>
  <c r="KF27" s="1"/>
  <c r="KD25"/>
  <c r="KE25" s="1"/>
  <c r="KF25" s="1"/>
  <c r="KD23"/>
  <c r="KE23" s="1"/>
  <c r="KF23" s="1"/>
  <c r="KD21"/>
  <c r="KE21" s="1"/>
  <c r="KF21" s="1"/>
  <c r="KD17"/>
  <c r="KE17" s="1"/>
  <c r="KF17" s="1"/>
  <c r="KD16"/>
  <c r="KE16" s="1"/>
  <c r="KF16" s="1"/>
  <c r="KC26"/>
  <c r="KC24"/>
  <c r="KC22"/>
  <c r="KC20"/>
  <c r="KC19"/>
  <c r="KC18"/>
  <c r="KD2"/>
  <c r="KE2" s="1"/>
  <c r="KF2" s="1"/>
  <c r="KD2" i="33"/>
  <c r="KE2" s="1"/>
  <c r="KF2" s="1"/>
  <c r="GR43" i="39" l="1"/>
  <c r="GQ69"/>
  <c r="RB3"/>
  <c r="GR15"/>
  <c r="GR58"/>
  <c r="GQ32"/>
  <c r="GQ21"/>
  <c r="GR115"/>
  <c r="GR42"/>
  <c r="RB42"/>
  <c r="RB6"/>
  <c r="RB41"/>
  <c r="GR40"/>
  <c r="GQ65"/>
  <c r="RA58"/>
  <c r="RA66"/>
  <c r="RA69"/>
  <c r="RA65"/>
  <c r="RA67"/>
  <c r="RA63"/>
  <c r="RA64"/>
  <c r="RA56"/>
  <c r="RA68"/>
  <c r="RA59"/>
  <c r="RA57"/>
  <c r="RA53"/>
  <c r="RA45"/>
  <c r="RA29"/>
  <c r="RA37"/>
  <c r="RA15"/>
  <c r="RA31"/>
  <c r="RA16"/>
  <c r="RA48"/>
  <c r="RA28"/>
  <c r="RA8"/>
  <c r="RA51"/>
  <c r="RA43"/>
  <c r="RA27"/>
  <c r="RA10"/>
  <c r="RA39"/>
  <c r="RA25"/>
  <c r="RA49"/>
  <c r="RA33"/>
  <c r="RA17"/>
  <c r="RA23"/>
  <c r="RA44"/>
  <c r="RA26"/>
  <c r="RA24"/>
  <c r="RA22"/>
  <c r="RA5"/>
  <c r="RA54"/>
  <c r="RA14"/>
  <c r="RA9"/>
  <c r="RA12"/>
  <c r="RA13"/>
  <c r="RA2"/>
  <c r="RA47"/>
  <c r="RA35"/>
  <c r="RA21"/>
  <c r="RA11"/>
  <c r="RA30"/>
  <c r="RA18"/>
  <c r="RA55"/>
  <c r="RA38"/>
  <c r="RA50"/>
  <c r="RA122"/>
  <c r="RA46"/>
  <c r="RA36"/>
  <c r="RA34"/>
  <c r="RA19"/>
  <c r="RA123"/>
  <c r="RA7"/>
  <c r="RC32"/>
  <c r="RD32"/>
  <c r="RD4"/>
  <c r="RC4"/>
  <c r="RC42"/>
  <c r="RC40"/>
  <c r="RD40"/>
  <c r="RC41"/>
  <c r="RC19"/>
  <c r="RD19"/>
  <c r="RC7"/>
  <c r="RD7"/>
  <c r="RC55"/>
  <c r="RD55"/>
  <c r="RC123"/>
  <c r="RD123"/>
  <c r="RC9"/>
  <c r="RD9"/>
  <c r="RC11"/>
  <c r="RD11"/>
  <c r="RD2"/>
  <c r="RC2"/>
  <c r="RC57"/>
  <c r="RD57"/>
  <c r="RC14"/>
  <c r="RD14"/>
  <c r="RD122"/>
  <c r="RC122"/>
  <c r="RC26"/>
  <c r="RD26"/>
  <c r="RC22"/>
  <c r="RD22"/>
  <c r="RC36"/>
  <c r="RD36"/>
  <c r="RC30"/>
  <c r="RD30"/>
  <c r="RD37"/>
  <c r="RC37"/>
  <c r="RC39"/>
  <c r="RD39"/>
  <c r="RD29"/>
  <c r="RC29"/>
  <c r="RD51"/>
  <c r="RC51"/>
  <c r="RD49"/>
  <c r="RC49"/>
  <c r="RC45"/>
  <c r="RD45"/>
  <c r="RD47"/>
  <c r="RC47"/>
  <c r="RC44"/>
  <c r="RD44"/>
  <c r="RC46"/>
  <c r="RD46"/>
  <c r="RC43"/>
  <c r="RD43"/>
  <c r="RC66"/>
  <c r="RD66"/>
  <c r="RC68"/>
  <c r="RD68"/>
  <c r="MT42"/>
  <c r="QZ42"/>
  <c r="MT32"/>
  <c r="QZ32"/>
  <c r="MW35"/>
  <c r="RB35"/>
  <c r="MT3"/>
  <c r="QZ3"/>
  <c r="MV21"/>
  <c r="RB21"/>
  <c r="RC58"/>
  <c r="RD58"/>
  <c r="RC69"/>
  <c r="RD69"/>
  <c r="RD65"/>
  <c r="RC65"/>
  <c r="MV15"/>
  <c r="RB15"/>
  <c r="QZ6"/>
  <c r="RD10"/>
  <c r="RC10"/>
  <c r="RC5"/>
  <c r="RD5"/>
  <c r="RD59"/>
  <c r="RC59"/>
  <c r="RC53"/>
  <c r="RD53"/>
  <c r="RD17"/>
  <c r="RC17"/>
  <c r="RC54"/>
  <c r="RD54"/>
  <c r="RD33"/>
  <c r="RC33"/>
  <c r="RC24"/>
  <c r="RD24"/>
  <c r="RC38"/>
  <c r="RD38"/>
  <c r="RC28"/>
  <c r="RD28"/>
  <c r="RD31"/>
  <c r="RC31"/>
  <c r="RD64"/>
  <c r="RC64"/>
  <c r="MT40"/>
  <c r="QZ40"/>
  <c r="MV12"/>
  <c r="RB12"/>
  <c r="MV23"/>
  <c r="RB23"/>
  <c r="RD13"/>
  <c r="RC13"/>
  <c r="RC56"/>
  <c r="RD56"/>
  <c r="MW25"/>
  <c r="RB25"/>
  <c r="RC16"/>
  <c r="RD16"/>
  <c r="MW27"/>
  <c r="RB27"/>
  <c r="RD67"/>
  <c r="RC67"/>
  <c r="RC63"/>
  <c r="RD63"/>
  <c r="RC18"/>
  <c r="RD18"/>
  <c r="QZ41"/>
  <c r="QZ4"/>
  <c r="MU34"/>
  <c r="MU50"/>
  <c r="MW18"/>
  <c r="MV18"/>
  <c r="GQ18"/>
  <c r="HA16"/>
  <c r="GR27"/>
  <c r="GZ25"/>
  <c r="GR35"/>
  <c r="MV27"/>
  <c r="HA58"/>
  <c r="MU48"/>
  <c r="RB48" s="1"/>
  <c r="MW15"/>
  <c r="GR63"/>
  <c r="MW21"/>
  <c r="MV25"/>
  <c r="MW57"/>
  <c r="MV57"/>
  <c r="MV53"/>
  <c r="MW53"/>
  <c r="MW66"/>
  <c r="MV66"/>
  <c r="MW68"/>
  <c r="MV68"/>
  <c r="MV59"/>
  <c r="MW59"/>
  <c r="MW64"/>
  <c r="MV64"/>
  <c r="MW56"/>
  <c r="MV56"/>
  <c r="MW58"/>
  <c r="MV58"/>
  <c r="MV69"/>
  <c r="MW69"/>
  <c r="MW65"/>
  <c r="MV65"/>
  <c r="MV67"/>
  <c r="MW67"/>
  <c r="MV63"/>
  <c r="MW63"/>
  <c r="MV35"/>
  <c r="MW12"/>
  <c r="MV16"/>
  <c r="MW16"/>
  <c r="GQ31"/>
  <c r="MW23"/>
  <c r="MU8"/>
  <c r="GZ8"/>
  <c r="MV34"/>
  <c r="MV19"/>
  <c r="MW19"/>
  <c r="MV55"/>
  <c r="MW55"/>
  <c r="MV123"/>
  <c r="MW123"/>
  <c r="MV6"/>
  <c r="MW6"/>
  <c r="MV10"/>
  <c r="MW10"/>
  <c r="MV121"/>
  <c r="MW121"/>
  <c r="MV54"/>
  <c r="MW54"/>
  <c r="MV3"/>
  <c r="MW3"/>
  <c r="MV26"/>
  <c r="MW26"/>
  <c r="MV22"/>
  <c r="MW22"/>
  <c r="MW36"/>
  <c r="MV36"/>
  <c r="MV29"/>
  <c r="MW29"/>
  <c r="MV119"/>
  <c r="MW119"/>
  <c r="MV17"/>
  <c r="MW17"/>
  <c r="MV14"/>
  <c r="MW14"/>
  <c r="MV110"/>
  <c r="MW110"/>
  <c r="MV24"/>
  <c r="MW24"/>
  <c r="MV49"/>
  <c r="MW49"/>
  <c r="MV7"/>
  <c r="MW7"/>
  <c r="MV9"/>
  <c r="MW9"/>
  <c r="MV116"/>
  <c r="MW116"/>
  <c r="MV120"/>
  <c r="MW120"/>
  <c r="MV30"/>
  <c r="MW30"/>
  <c r="MV51"/>
  <c r="MW51"/>
  <c r="MW47"/>
  <c r="MV47"/>
  <c r="MV41"/>
  <c r="MW41"/>
  <c r="MV11"/>
  <c r="MW11"/>
  <c r="MV13"/>
  <c r="MW13"/>
  <c r="MV2"/>
  <c r="MW2"/>
  <c r="MW122"/>
  <c r="MV122"/>
  <c r="MV38"/>
  <c r="MW38"/>
  <c r="MV32"/>
  <c r="MW32"/>
  <c r="MV28"/>
  <c r="MW28"/>
  <c r="MW37"/>
  <c r="MV37"/>
  <c r="MV118"/>
  <c r="MW118"/>
  <c r="MV45"/>
  <c r="MW45"/>
  <c r="MV112"/>
  <c r="MW112"/>
  <c r="MV40"/>
  <c r="MW40"/>
  <c r="MV113"/>
  <c r="MW113"/>
  <c r="MV5"/>
  <c r="MW5"/>
  <c r="MV33"/>
  <c r="MW33"/>
  <c r="MW111"/>
  <c r="MV111"/>
  <c r="MV44"/>
  <c r="MW44"/>
  <c r="MV42"/>
  <c r="MW42"/>
  <c r="MV46"/>
  <c r="MW46"/>
  <c r="MV43"/>
  <c r="MW43"/>
  <c r="MV39"/>
  <c r="MW39"/>
  <c r="MW31"/>
  <c r="MV31"/>
  <c r="MV4"/>
  <c r="MW4"/>
  <c r="MW48"/>
  <c r="MW114"/>
  <c r="MV114"/>
  <c r="MV117"/>
  <c r="MW117"/>
  <c r="MW115"/>
  <c r="MV115"/>
  <c r="GZ66"/>
  <c r="HA66"/>
  <c r="GR64"/>
  <c r="GQ64"/>
  <c r="GR66"/>
  <c r="GQ66"/>
  <c r="GZ64"/>
  <c r="HA64"/>
  <c r="GQ68"/>
  <c r="GR68"/>
  <c r="HA68"/>
  <c r="GZ68"/>
  <c r="HA51"/>
  <c r="GZ51"/>
  <c r="GZ47"/>
  <c r="HA47"/>
  <c r="HA46"/>
  <c r="GZ46"/>
  <c r="GQ51"/>
  <c r="GR51"/>
  <c r="GQ49"/>
  <c r="GR49"/>
  <c r="HA49"/>
  <c r="GZ49"/>
  <c r="HA118"/>
  <c r="GZ118"/>
  <c r="GZ114"/>
  <c r="HA114"/>
  <c r="GQ45"/>
  <c r="GR45"/>
  <c r="HA45"/>
  <c r="GZ45"/>
  <c r="GZ112"/>
  <c r="HA112"/>
  <c r="GR47"/>
  <c r="GQ47"/>
  <c r="GZ40"/>
  <c r="HA40"/>
  <c r="HA119"/>
  <c r="GZ119"/>
  <c r="GQ44"/>
  <c r="GR44"/>
  <c r="HA44"/>
  <c r="GZ44"/>
  <c r="GZ42"/>
  <c r="HA42"/>
  <c r="GR112"/>
  <c r="GQ112"/>
  <c r="GQ46"/>
  <c r="GR46"/>
  <c r="HA43"/>
  <c r="GZ43"/>
  <c r="GZ41"/>
  <c r="HA41"/>
  <c r="GZ110"/>
  <c r="HA110"/>
  <c r="GZ26"/>
  <c r="HA26"/>
  <c r="GZ22"/>
  <c r="HA22"/>
  <c r="GZ111"/>
  <c r="HA111"/>
  <c r="GR110"/>
  <c r="GQ110"/>
  <c r="GR24"/>
  <c r="GQ24"/>
  <c r="GR26"/>
  <c r="GQ26"/>
  <c r="GR22"/>
  <c r="GQ22"/>
  <c r="GZ38"/>
  <c r="HA38"/>
  <c r="HA29"/>
  <c r="GZ29"/>
  <c r="GR111"/>
  <c r="GQ111"/>
  <c r="GZ32"/>
  <c r="HA32"/>
  <c r="GZ28"/>
  <c r="HA28"/>
  <c r="GQ37"/>
  <c r="GR37"/>
  <c r="HA37"/>
  <c r="GZ37"/>
  <c r="GQ29"/>
  <c r="GR29"/>
  <c r="HA31"/>
  <c r="GZ31"/>
  <c r="GZ33"/>
  <c r="HA33"/>
  <c r="GZ24"/>
  <c r="HA24"/>
  <c r="GR36"/>
  <c r="GQ36"/>
  <c r="GZ36"/>
  <c r="HA36"/>
  <c r="GZ30"/>
  <c r="HA30"/>
  <c r="GQ39"/>
  <c r="GR39"/>
  <c r="HA39"/>
  <c r="GZ39"/>
  <c r="HA123"/>
  <c r="GZ123"/>
  <c r="GZ59"/>
  <c r="HA59"/>
  <c r="HA56"/>
  <c r="GZ56"/>
  <c r="GQ123"/>
  <c r="GR123"/>
  <c r="GZ121"/>
  <c r="HA121"/>
  <c r="GQ9"/>
  <c r="GR9"/>
  <c r="HA9"/>
  <c r="GZ9"/>
  <c r="GZ6"/>
  <c r="HA6"/>
  <c r="HA116"/>
  <c r="GZ116"/>
  <c r="GZ13"/>
  <c r="HA13"/>
  <c r="GQ117"/>
  <c r="GR117"/>
  <c r="HA117"/>
  <c r="GZ117"/>
  <c r="GZ4"/>
  <c r="HA4"/>
  <c r="HA5"/>
  <c r="GZ5"/>
  <c r="GR59"/>
  <c r="GQ59"/>
  <c r="GQ53"/>
  <c r="GR53"/>
  <c r="GR17"/>
  <c r="GQ17"/>
  <c r="GQ54"/>
  <c r="GR54"/>
  <c r="HA54"/>
  <c r="GZ54"/>
  <c r="GZ3"/>
  <c r="HA3"/>
  <c r="HA122"/>
  <c r="GZ122"/>
  <c r="GZ19"/>
  <c r="HA19"/>
  <c r="GR19"/>
  <c r="GQ19"/>
  <c r="GQ7"/>
  <c r="GR7"/>
  <c r="HA7"/>
  <c r="GZ7"/>
  <c r="GZ55"/>
  <c r="HA55"/>
  <c r="GZ11"/>
  <c r="HA11"/>
  <c r="GZ17"/>
  <c r="HA17"/>
  <c r="GZ120"/>
  <c r="HA120"/>
  <c r="GQ10"/>
  <c r="GR10"/>
  <c r="HA10"/>
  <c r="GZ10"/>
  <c r="GZ57"/>
  <c r="HA57"/>
  <c r="HA53"/>
  <c r="GZ53"/>
  <c r="HA2"/>
  <c r="GZ2"/>
  <c r="GR57"/>
  <c r="GQ57"/>
  <c r="GR121"/>
  <c r="GQ121"/>
  <c r="GQ14"/>
  <c r="GR14"/>
  <c r="GZ14"/>
  <c r="HA14"/>
  <c r="RD6" l="1"/>
  <c r="RD3"/>
  <c r="RC3"/>
  <c r="RC6"/>
  <c r="RD41"/>
  <c r="RD42"/>
  <c r="MV48"/>
  <c r="RA41"/>
  <c r="RA3"/>
  <c r="RA32"/>
  <c r="RA42"/>
  <c r="RA4"/>
  <c r="RA40"/>
  <c r="RA6"/>
  <c r="RC48"/>
  <c r="RD48"/>
  <c r="MW50"/>
  <c r="RB50"/>
  <c r="RD27"/>
  <c r="RC27"/>
  <c r="RD25"/>
  <c r="RC25"/>
  <c r="RD23"/>
  <c r="RC23"/>
  <c r="RD12"/>
  <c r="RC12"/>
  <c r="MV8"/>
  <c r="RB8"/>
  <c r="MW34"/>
  <c r="RB34"/>
  <c r="RD15"/>
  <c r="RC15"/>
  <c r="RD21"/>
  <c r="RC21"/>
  <c r="RD35"/>
  <c r="RC35"/>
  <c r="MV50"/>
  <c r="MW8"/>
  <c r="JP3" i="33"/>
  <c r="JQ3"/>
  <c r="JR3" s="1"/>
  <c r="JP4"/>
  <c r="JQ4"/>
  <c r="JR4" s="1"/>
  <c r="JP5"/>
  <c r="JQ5"/>
  <c r="JR5" s="1"/>
  <c r="JP6"/>
  <c r="JQ6"/>
  <c r="JR6" s="1"/>
  <c r="JP7"/>
  <c r="JQ7"/>
  <c r="JR7" s="1"/>
  <c r="JP8"/>
  <c r="JQ8"/>
  <c r="JR8" s="1"/>
  <c r="JP9"/>
  <c r="JQ9"/>
  <c r="JR9" s="1"/>
  <c r="JP10"/>
  <c r="JQ10"/>
  <c r="JR10" s="1"/>
  <c r="JP11"/>
  <c r="JQ11"/>
  <c r="JR11" s="1"/>
  <c r="JP12"/>
  <c r="JQ12"/>
  <c r="JR12" s="1"/>
  <c r="JP13"/>
  <c r="JQ13"/>
  <c r="JR13" s="1"/>
  <c r="JP14"/>
  <c r="JQ14"/>
  <c r="JR14" s="1"/>
  <c r="JP15"/>
  <c r="JQ15"/>
  <c r="JR15" s="1"/>
  <c r="JP16"/>
  <c r="JQ16"/>
  <c r="JR16" s="1"/>
  <c r="JP17"/>
  <c r="JQ17"/>
  <c r="JR17" s="1"/>
  <c r="JP18"/>
  <c r="JQ18"/>
  <c r="JR18" s="1"/>
  <c r="JP19"/>
  <c r="JQ19"/>
  <c r="JR19" s="1"/>
  <c r="JP20"/>
  <c r="JQ20"/>
  <c r="JR20" s="1"/>
  <c r="JP21"/>
  <c r="JQ21"/>
  <c r="JR21" s="1"/>
  <c r="JP22"/>
  <c r="JQ22"/>
  <c r="JR22" s="1"/>
  <c r="JP23"/>
  <c r="JQ23"/>
  <c r="JR23" s="1"/>
  <c r="JP24"/>
  <c r="JQ24"/>
  <c r="JR24" s="1"/>
  <c r="JP25"/>
  <c r="JQ25"/>
  <c r="JR25" s="1"/>
  <c r="JP26"/>
  <c r="JQ26"/>
  <c r="JR26" s="1"/>
  <c r="JP27"/>
  <c r="JQ27"/>
  <c r="JR27" s="1"/>
  <c r="JP28"/>
  <c r="JQ28"/>
  <c r="JR28" s="1"/>
  <c r="JP29"/>
  <c r="JQ29"/>
  <c r="JR29" s="1"/>
  <c r="JP30"/>
  <c r="JQ30"/>
  <c r="JR30" s="1"/>
  <c r="JP31"/>
  <c r="JQ31"/>
  <c r="JR31" s="1"/>
  <c r="JP32"/>
  <c r="JQ32"/>
  <c r="JR32" s="1"/>
  <c r="JP33"/>
  <c r="JQ33"/>
  <c r="JR33" s="1"/>
  <c r="JP34"/>
  <c r="JQ34"/>
  <c r="JR34" s="1"/>
  <c r="JP35"/>
  <c r="JQ35"/>
  <c r="JR35" s="1"/>
  <c r="JP36"/>
  <c r="JQ36"/>
  <c r="JR36" s="1"/>
  <c r="JP37"/>
  <c r="JQ37"/>
  <c r="JR37" s="1"/>
  <c r="JP38"/>
  <c r="JQ38"/>
  <c r="JR38" s="1"/>
  <c r="JP39"/>
  <c r="JQ39"/>
  <c r="JR39" s="1"/>
  <c r="JP40"/>
  <c r="JQ40"/>
  <c r="JR40" s="1"/>
  <c r="JP41"/>
  <c r="JQ41"/>
  <c r="JR41" s="1"/>
  <c r="JP3" i="35"/>
  <c r="JQ3"/>
  <c r="JR3" s="1"/>
  <c r="JP4"/>
  <c r="JQ4"/>
  <c r="JR4" s="1"/>
  <c r="JP5"/>
  <c r="JQ5"/>
  <c r="JR5" s="1"/>
  <c r="JP6"/>
  <c r="JQ6"/>
  <c r="JR6" s="1"/>
  <c r="JP7"/>
  <c r="JQ7"/>
  <c r="JR7" s="1"/>
  <c r="JP8"/>
  <c r="JQ8"/>
  <c r="JR8" s="1"/>
  <c r="JP9"/>
  <c r="JQ9"/>
  <c r="JS9" s="1"/>
  <c r="JT9" s="1"/>
  <c r="JU9" s="1"/>
  <c r="JP10"/>
  <c r="JQ10"/>
  <c r="JR10" s="1"/>
  <c r="JP11"/>
  <c r="JQ11"/>
  <c r="JR11" s="1"/>
  <c r="JP12"/>
  <c r="JQ12"/>
  <c r="JS12" s="1"/>
  <c r="JT12" s="1"/>
  <c r="JU12" s="1"/>
  <c r="JP13"/>
  <c r="JQ13"/>
  <c r="JS13" s="1"/>
  <c r="JT13" s="1"/>
  <c r="JU13" s="1"/>
  <c r="JP14"/>
  <c r="JQ14"/>
  <c r="JS14" s="1"/>
  <c r="JT14" s="1"/>
  <c r="JU14" s="1"/>
  <c r="JP15"/>
  <c r="JQ15"/>
  <c r="JR15" s="1"/>
  <c r="JP16"/>
  <c r="JQ16"/>
  <c r="JS16" s="1"/>
  <c r="JT16" s="1"/>
  <c r="JU16" s="1"/>
  <c r="JP17"/>
  <c r="JQ17"/>
  <c r="JS17" s="1"/>
  <c r="JT17" s="1"/>
  <c r="JU17" s="1"/>
  <c r="JP18"/>
  <c r="JQ18"/>
  <c r="JR18" s="1"/>
  <c r="JP56"/>
  <c r="JQ56"/>
  <c r="JS56" s="1"/>
  <c r="JT56" s="1"/>
  <c r="JU56" s="1"/>
  <c r="JP19"/>
  <c r="JQ19"/>
  <c r="JS19" s="1"/>
  <c r="JT19" s="1"/>
  <c r="JU19" s="1"/>
  <c r="JP20"/>
  <c r="JQ20"/>
  <c r="JR20" s="1"/>
  <c r="JP21"/>
  <c r="JQ21"/>
  <c r="JS21" s="1"/>
  <c r="JT21" s="1"/>
  <c r="JU21" s="1"/>
  <c r="JP22"/>
  <c r="JQ22"/>
  <c r="JS22" s="1"/>
  <c r="JT22" s="1"/>
  <c r="JU22" s="1"/>
  <c r="JP23"/>
  <c r="JQ23"/>
  <c r="JR23" s="1"/>
  <c r="JP24"/>
  <c r="JQ24"/>
  <c r="JS24" s="1"/>
  <c r="JT24" s="1"/>
  <c r="JU24" s="1"/>
  <c r="JP25"/>
  <c r="JQ25"/>
  <c r="JS25" s="1"/>
  <c r="JT25" s="1"/>
  <c r="JU25" s="1"/>
  <c r="JP57"/>
  <c r="JQ57"/>
  <c r="JS57" s="1"/>
  <c r="JT57" s="1"/>
  <c r="JU57" s="1"/>
  <c r="JP26"/>
  <c r="JQ26"/>
  <c r="JS26" s="1"/>
  <c r="JT26" s="1"/>
  <c r="JU26" s="1"/>
  <c r="JP27"/>
  <c r="JQ27"/>
  <c r="JR27" s="1"/>
  <c r="JP28"/>
  <c r="JQ28"/>
  <c r="JS28" s="1"/>
  <c r="JT28" s="1"/>
  <c r="JU28" s="1"/>
  <c r="JP29"/>
  <c r="JQ29"/>
  <c r="JR29" s="1"/>
  <c r="JP30"/>
  <c r="JQ30"/>
  <c r="JS30" s="1"/>
  <c r="JT30" s="1"/>
  <c r="JU30" s="1"/>
  <c r="JP31"/>
  <c r="JQ31"/>
  <c r="JR31" s="1"/>
  <c r="JP32"/>
  <c r="JQ32"/>
  <c r="JS32" s="1"/>
  <c r="JT32" s="1"/>
  <c r="JU32" s="1"/>
  <c r="JP33"/>
  <c r="JQ33"/>
  <c r="JR33" s="1"/>
  <c r="JP34"/>
  <c r="JQ34"/>
  <c r="JR34" s="1"/>
  <c r="JP35"/>
  <c r="JQ35"/>
  <c r="JR35" s="1"/>
  <c r="JP36"/>
  <c r="JQ36"/>
  <c r="JR36" s="1"/>
  <c r="JP37"/>
  <c r="JQ37"/>
  <c r="JR37" s="1"/>
  <c r="JP38"/>
  <c r="JQ38"/>
  <c r="JR38" s="1"/>
  <c r="JP39"/>
  <c r="JQ39"/>
  <c r="JR39" s="1"/>
  <c r="JQ2" i="33"/>
  <c r="JR2" s="1"/>
  <c r="JP2"/>
  <c r="JQ2" i="35"/>
  <c r="JR2" s="1"/>
  <c r="JP2"/>
  <c r="JE3" i="33"/>
  <c r="JF3"/>
  <c r="JG3" s="1"/>
  <c r="JE4"/>
  <c r="JF4"/>
  <c r="JG4" s="1"/>
  <c r="JE5"/>
  <c r="JF5"/>
  <c r="JG5" s="1"/>
  <c r="JE6"/>
  <c r="JF6"/>
  <c r="JG6" s="1"/>
  <c r="JE7"/>
  <c r="JF7"/>
  <c r="JG7" s="1"/>
  <c r="JE8"/>
  <c r="JF8"/>
  <c r="JG8" s="1"/>
  <c r="JE9"/>
  <c r="JF9"/>
  <c r="JG9" s="1"/>
  <c r="JE10"/>
  <c r="JF10"/>
  <c r="JG10" s="1"/>
  <c r="JE11"/>
  <c r="JF11"/>
  <c r="JG11" s="1"/>
  <c r="JE12"/>
  <c r="JF12"/>
  <c r="JG12" s="1"/>
  <c r="JE13"/>
  <c r="JF13"/>
  <c r="JG13" s="1"/>
  <c r="JE14"/>
  <c r="JF14"/>
  <c r="JG14" s="1"/>
  <c r="JE15"/>
  <c r="JF15"/>
  <c r="JG15" s="1"/>
  <c r="JE16"/>
  <c r="JF16"/>
  <c r="JG16" s="1"/>
  <c r="JE17"/>
  <c r="JF17"/>
  <c r="JG17" s="1"/>
  <c r="JE18"/>
  <c r="JF18"/>
  <c r="JG18" s="1"/>
  <c r="JE19"/>
  <c r="JF19"/>
  <c r="JG19" s="1"/>
  <c r="JE20"/>
  <c r="JF20"/>
  <c r="JG20" s="1"/>
  <c r="JE21"/>
  <c r="JF21"/>
  <c r="JG21" s="1"/>
  <c r="JE22"/>
  <c r="JF22"/>
  <c r="JG22" s="1"/>
  <c r="JE23"/>
  <c r="JF23"/>
  <c r="JG23" s="1"/>
  <c r="JE24"/>
  <c r="JF24"/>
  <c r="JG24" s="1"/>
  <c r="JE25"/>
  <c r="JF25"/>
  <c r="JG25" s="1"/>
  <c r="JE26"/>
  <c r="JF26"/>
  <c r="JG26" s="1"/>
  <c r="JE27"/>
  <c r="JF27"/>
  <c r="JG27" s="1"/>
  <c r="JE28"/>
  <c r="JF28"/>
  <c r="JG28" s="1"/>
  <c r="JE29"/>
  <c r="JF29"/>
  <c r="JG29" s="1"/>
  <c r="JE30"/>
  <c r="JF30"/>
  <c r="JG30" s="1"/>
  <c r="JE31"/>
  <c r="JF31"/>
  <c r="JG31" s="1"/>
  <c r="JE32"/>
  <c r="JF32"/>
  <c r="JG32" s="1"/>
  <c r="JE33"/>
  <c r="JF33"/>
  <c r="JG33" s="1"/>
  <c r="JE34"/>
  <c r="JF34"/>
  <c r="JG34" s="1"/>
  <c r="JE35"/>
  <c r="JF35"/>
  <c r="JG35" s="1"/>
  <c r="JE36"/>
  <c r="JF36"/>
  <c r="JG36" s="1"/>
  <c r="JE37"/>
  <c r="JF37"/>
  <c r="JG37" s="1"/>
  <c r="JE38"/>
  <c r="JF38"/>
  <c r="JG38" s="1"/>
  <c r="JE39"/>
  <c r="JF39"/>
  <c r="JG39" s="1"/>
  <c r="JE40"/>
  <c r="JF40"/>
  <c r="JG40" s="1"/>
  <c r="JE41"/>
  <c r="JF41"/>
  <c r="JG41" s="1"/>
  <c r="JE42"/>
  <c r="JF42"/>
  <c r="JG42" s="1"/>
  <c r="JE43"/>
  <c r="JF43"/>
  <c r="JG43" s="1"/>
  <c r="JE44"/>
  <c r="JF44"/>
  <c r="JG44" s="1"/>
  <c r="JE45"/>
  <c r="JF45"/>
  <c r="JG45" s="1"/>
  <c r="JE46"/>
  <c r="JF46"/>
  <c r="JG46" s="1"/>
  <c r="JE3" i="35"/>
  <c r="JF3"/>
  <c r="JG3" s="1"/>
  <c r="JE4"/>
  <c r="JF4"/>
  <c r="JG4" s="1"/>
  <c r="JE5"/>
  <c r="JF5"/>
  <c r="JG5" s="1"/>
  <c r="JE6"/>
  <c r="JF6"/>
  <c r="JG6" s="1"/>
  <c r="JE7"/>
  <c r="JF7"/>
  <c r="JG7" s="1"/>
  <c r="JE8"/>
  <c r="JF8"/>
  <c r="JG8" s="1"/>
  <c r="JE9"/>
  <c r="JF9"/>
  <c r="JG9" s="1"/>
  <c r="JE10"/>
  <c r="JF10"/>
  <c r="JG10" s="1"/>
  <c r="JE11"/>
  <c r="JF11"/>
  <c r="JG11" s="1"/>
  <c r="JE12"/>
  <c r="JF12"/>
  <c r="JG12" s="1"/>
  <c r="JE13"/>
  <c r="JF13"/>
  <c r="JG13" s="1"/>
  <c r="JE14"/>
  <c r="JF14"/>
  <c r="JG14" s="1"/>
  <c r="JE15"/>
  <c r="JF15"/>
  <c r="JG15" s="1"/>
  <c r="JE16"/>
  <c r="JF16"/>
  <c r="JG16" s="1"/>
  <c r="JE17"/>
  <c r="JF17"/>
  <c r="JG17" s="1"/>
  <c r="JE18"/>
  <c r="JF18"/>
  <c r="JG18" s="1"/>
  <c r="JE56"/>
  <c r="JF56"/>
  <c r="JG56" s="1"/>
  <c r="JE19"/>
  <c r="JF19"/>
  <c r="JG19" s="1"/>
  <c r="JE20"/>
  <c r="JF20"/>
  <c r="JG20" s="1"/>
  <c r="JE21"/>
  <c r="JF21"/>
  <c r="JG21" s="1"/>
  <c r="JE22"/>
  <c r="JF22"/>
  <c r="JG22" s="1"/>
  <c r="JE23"/>
  <c r="JF23"/>
  <c r="JG23" s="1"/>
  <c r="JE24"/>
  <c r="JF24"/>
  <c r="JG24" s="1"/>
  <c r="JE25"/>
  <c r="JF25"/>
  <c r="JG25" s="1"/>
  <c r="JE57"/>
  <c r="JF57"/>
  <c r="JG57" s="1"/>
  <c r="JE26"/>
  <c r="JF26"/>
  <c r="JG26" s="1"/>
  <c r="JE27"/>
  <c r="JF27"/>
  <c r="JG27" s="1"/>
  <c r="JE28"/>
  <c r="JF28"/>
  <c r="JG28" s="1"/>
  <c r="JE29"/>
  <c r="JF29"/>
  <c r="JG29" s="1"/>
  <c r="JE30"/>
  <c r="JF30"/>
  <c r="JG30" s="1"/>
  <c r="JE31"/>
  <c r="JF31"/>
  <c r="JG31" s="1"/>
  <c r="JE32"/>
  <c r="JF32"/>
  <c r="JG32" s="1"/>
  <c r="JE33"/>
  <c r="JF33"/>
  <c r="JG33" s="1"/>
  <c r="JE34"/>
  <c r="JF34"/>
  <c r="JG34" s="1"/>
  <c r="JE35"/>
  <c r="JF35"/>
  <c r="JG35" s="1"/>
  <c r="JE36"/>
  <c r="JF36"/>
  <c r="JG36" s="1"/>
  <c r="JE37"/>
  <c r="JF37"/>
  <c r="JG37" s="1"/>
  <c r="JE38"/>
  <c r="JF38"/>
  <c r="JG38" s="1"/>
  <c r="JE39"/>
  <c r="JF39"/>
  <c r="JG39" s="1"/>
  <c r="JE40"/>
  <c r="JF40"/>
  <c r="JG40" s="1"/>
  <c r="JE41"/>
  <c r="JF41"/>
  <c r="JG41" s="1"/>
  <c r="JE42"/>
  <c r="JF42"/>
  <c r="JH42" s="1"/>
  <c r="JI42" s="1"/>
  <c r="JJ42" s="1"/>
  <c r="JE43"/>
  <c r="JF43"/>
  <c r="JG43" s="1"/>
  <c r="JE44"/>
  <c r="JF44"/>
  <c r="JH44" s="1"/>
  <c r="JI44" s="1"/>
  <c r="JJ44" s="1"/>
  <c r="JF2" i="33"/>
  <c r="JH2" s="1"/>
  <c r="JI2" s="1"/>
  <c r="JJ2" s="1"/>
  <c r="JE2"/>
  <c r="JF2" i="35"/>
  <c r="JH2" s="1"/>
  <c r="JI2" s="1"/>
  <c r="JJ2" s="1"/>
  <c r="JE2"/>
  <c r="RC34" i="39" l="1"/>
  <c r="RD34"/>
  <c r="RD8"/>
  <c r="RC8"/>
  <c r="RC50"/>
  <c r="RD50"/>
  <c r="JS39" i="33"/>
  <c r="JT39" s="1"/>
  <c r="JU39" s="1"/>
  <c r="JS35"/>
  <c r="JT35" s="1"/>
  <c r="JU35" s="1"/>
  <c r="JS18"/>
  <c r="JT18" s="1"/>
  <c r="JU18" s="1"/>
  <c r="JS41"/>
  <c r="JT41" s="1"/>
  <c r="JU41" s="1"/>
  <c r="JS37"/>
  <c r="JT37" s="1"/>
  <c r="JU37" s="1"/>
  <c r="JS33"/>
  <c r="JT33" s="1"/>
  <c r="JU33" s="1"/>
  <c r="JS14"/>
  <c r="JT14" s="1"/>
  <c r="JU14" s="1"/>
  <c r="JS40"/>
  <c r="JT40" s="1"/>
  <c r="JU40" s="1"/>
  <c r="JS38"/>
  <c r="JT38" s="1"/>
  <c r="JU38" s="1"/>
  <c r="JS36"/>
  <c r="JT36" s="1"/>
  <c r="JU36" s="1"/>
  <c r="JS34"/>
  <c r="JT34" s="1"/>
  <c r="JU34" s="1"/>
  <c r="JS32"/>
  <c r="JT32" s="1"/>
  <c r="JU32" s="1"/>
  <c r="JS17"/>
  <c r="JT17" s="1"/>
  <c r="JU17" s="1"/>
  <c r="JS13"/>
  <c r="JT13" s="1"/>
  <c r="JU13" s="1"/>
  <c r="JS31"/>
  <c r="JT31" s="1"/>
  <c r="JU31" s="1"/>
  <c r="JS30"/>
  <c r="JT30" s="1"/>
  <c r="JU30" s="1"/>
  <c r="JS29"/>
  <c r="JT29" s="1"/>
  <c r="JU29" s="1"/>
  <c r="JS28"/>
  <c r="JT28" s="1"/>
  <c r="JU28" s="1"/>
  <c r="JS27"/>
  <c r="JT27" s="1"/>
  <c r="JU27" s="1"/>
  <c r="JS26"/>
  <c r="JT26" s="1"/>
  <c r="JU26" s="1"/>
  <c r="JS25"/>
  <c r="JT25" s="1"/>
  <c r="JU25" s="1"/>
  <c r="JS24"/>
  <c r="JT24" s="1"/>
  <c r="JU24" s="1"/>
  <c r="JS23"/>
  <c r="JT23" s="1"/>
  <c r="JU23" s="1"/>
  <c r="JS22"/>
  <c r="JT22" s="1"/>
  <c r="JU22" s="1"/>
  <c r="JS21"/>
  <c r="JT21" s="1"/>
  <c r="JU21" s="1"/>
  <c r="JS20"/>
  <c r="JT20" s="1"/>
  <c r="JU20" s="1"/>
  <c r="JS19"/>
  <c r="JT19" s="1"/>
  <c r="JU19" s="1"/>
  <c r="JS16"/>
  <c r="JT16" s="1"/>
  <c r="JU16" s="1"/>
  <c r="JS15"/>
  <c r="JT15" s="1"/>
  <c r="JU15" s="1"/>
  <c r="JS12"/>
  <c r="JT12" s="1"/>
  <c r="JU12" s="1"/>
  <c r="JS11"/>
  <c r="JT11" s="1"/>
  <c r="JU11" s="1"/>
  <c r="JS10"/>
  <c r="JT10" s="1"/>
  <c r="JU10" s="1"/>
  <c r="JS9"/>
  <c r="JT9" s="1"/>
  <c r="JU9" s="1"/>
  <c r="JS8"/>
  <c r="JT8" s="1"/>
  <c r="JU8" s="1"/>
  <c r="JS7"/>
  <c r="JT7" s="1"/>
  <c r="JU7" s="1"/>
  <c r="JS6"/>
  <c r="JT6" s="1"/>
  <c r="JU6" s="1"/>
  <c r="JS5"/>
  <c r="JT5" s="1"/>
  <c r="JU5" s="1"/>
  <c r="JS4"/>
  <c r="JT4" s="1"/>
  <c r="JU4" s="1"/>
  <c r="JS3"/>
  <c r="JT3" s="1"/>
  <c r="JU3" s="1"/>
  <c r="JS7" i="35"/>
  <c r="JT7" s="1"/>
  <c r="JU7" s="1"/>
  <c r="JS38"/>
  <c r="JT38" s="1"/>
  <c r="JU38" s="1"/>
  <c r="JS5"/>
  <c r="JT5" s="1"/>
  <c r="JU5" s="1"/>
  <c r="JS39"/>
  <c r="JT39" s="1"/>
  <c r="JU39" s="1"/>
  <c r="JS36"/>
  <c r="JT36" s="1"/>
  <c r="JU36" s="1"/>
  <c r="JS6"/>
  <c r="JT6" s="1"/>
  <c r="JU6" s="1"/>
  <c r="JS4"/>
  <c r="JT4" s="1"/>
  <c r="JU4" s="1"/>
  <c r="JS35"/>
  <c r="JT35" s="1"/>
  <c r="JU35" s="1"/>
  <c r="JS37"/>
  <c r="JT37" s="1"/>
  <c r="JU37" s="1"/>
  <c r="JS34"/>
  <c r="JT34" s="1"/>
  <c r="JU34" s="1"/>
  <c r="JS8"/>
  <c r="JT8" s="1"/>
  <c r="JU8" s="1"/>
  <c r="JS3"/>
  <c r="JT3" s="1"/>
  <c r="JU3" s="1"/>
  <c r="JS33"/>
  <c r="JT33" s="1"/>
  <c r="JU33" s="1"/>
  <c r="JS31"/>
  <c r="JT31" s="1"/>
  <c r="JU31" s="1"/>
  <c r="JS29"/>
  <c r="JT29" s="1"/>
  <c r="JU29" s="1"/>
  <c r="JS27"/>
  <c r="JT27" s="1"/>
  <c r="JU27" s="1"/>
  <c r="JS23"/>
  <c r="JT23" s="1"/>
  <c r="JU23" s="1"/>
  <c r="JS20"/>
  <c r="JT20" s="1"/>
  <c r="JU20" s="1"/>
  <c r="JS18"/>
  <c r="JT18" s="1"/>
  <c r="JU18" s="1"/>
  <c r="JS15"/>
  <c r="JT15" s="1"/>
  <c r="JU15" s="1"/>
  <c r="JS11"/>
  <c r="JT11" s="1"/>
  <c r="JU11" s="1"/>
  <c r="JS10"/>
  <c r="JT10" s="1"/>
  <c r="JU10" s="1"/>
  <c r="JR32"/>
  <c r="JR30"/>
  <c r="JR28"/>
  <c r="JR26"/>
  <c r="JR57"/>
  <c r="JR25"/>
  <c r="JR24"/>
  <c r="JR22"/>
  <c r="JR21"/>
  <c r="JR19"/>
  <c r="JR56"/>
  <c r="JR17"/>
  <c r="JR16"/>
  <c r="JR14"/>
  <c r="JR13"/>
  <c r="JR12"/>
  <c r="JR9"/>
  <c r="JS2"/>
  <c r="JT2" s="1"/>
  <c r="JU2" s="1"/>
  <c r="JS2" i="33"/>
  <c r="JT2" s="1"/>
  <c r="JU2" s="1"/>
  <c r="JH3"/>
  <c r="JI3" s="1"/>
  <c r="JJ3" s="1"/>
  <c r="JH36"/>
  <c r="JI36" s="1"/>
  <c r="JJ36" s="1"/>
  <c r="JH44"/>
  <c r="JI44" s="1"/>
  <c r="JJ44" s="1"/>
  <c r="JH27"/>
  <c r="JI27" s="1"/>
  <c r="JJ27" s="1"/>
  <c r="JH40"/>
  <c r="JI40" s="1"/>
  <c r="JJ40" s="1"/>
  <c r="JH32"/>
  <c r="JI32" s="1"/>
  <c r="JJ32" s="1"/>
  <c r="JH22"/>
  <c r="JI22" s="1"/>
  <c r="JJ22" s="1"/>
  <c r="JH8"/>
  <c r="JI8" s="1"/>
  <c r="JJ8" s="1"/>
  <c r="JH46"/>
  <c r="JI46" s="1"/>
  <c r="JJ46" s="1"/>
  <c r="JH42"/>
  <c r="JI42" s="1"/>
  <c r="JJ42" s="1"/>
  <c r="JH38"/>
  <c r="JI38" s="1"/>
  <c r="JJ38" s="1"/>
  <c r="JH34"/>
  <c r="JI34" s="1"/>
  <c r="JJ34" s="1"/>
  <c r="JH29"/>
  <c r="JI29" s="1"/>
  <c r="JJ29" s="1"/>
  <c r="JH24"/>
  <c r="JI24" s="1"/>
  <c r="JJ24" s="1"/>
  <c r="JH20"/>
  <c r="JI20" s="1"/>
  <c r="JJ20" s="1"/>
  <c r="JH10"/>
  <c r="JI10" s="1"/>
  <c r="JJ10" s="1"/>
  <c r="JH5"/>
  <c r="JI5" s="1"/>
  <c r="JJ5" s="1"/>
  <c r="JH45"/>
  <c r="JI45" s="1"/>
  <c r="JJ45" s="1"/>
  <c r="JH43"/>
  <c r="JI43" s="1"/>
  <c r="JJ43" s="1"/>
  <c r="JH41"/>
  <c r="JI41" s="1"/>
  <c r="JJ41" s="1"/>
  <c r="JH39"/>
  <c r="JI39" s="1"/>
  <c r="JJ39" s="1"/>
  <c r="JH37"/>
  <c r="JI37" s="1"/>
  <c r="JJ37" s="1"/>
  <c r="JH35"/>
  <c r="JI35" s="1"/>
  <c r="JJ35" s="1"/>
  <c r="JH33"/>
  <c r="JI33" s="1"/>
  <c r="JJ33" s="1"/>
  <c r="JH30"/>
  <c r="JI30" s="1"/>
  <c r="JJ30" s="1"/>
  <c r="JH28"/>
  <c r="JI28" s="1"/>
  <c r="JJ28" s="1"/>
  <c r="JH26"/>
  <c r="JI26" s="1"/>
  <c r="JJ26" s="1"/>
  <c r="JH23"/>
  <c r="JI23" s="1"/>
  <c r="JJ23" s="1"/>
  <c r="JH21"/>
  <c r="JI21" s="1"/>
  <c r="JJ21" s="1"/>
  <c r="JH19"/>
  <c r="JI19" s="1"/>
  <c r="JJ19" s="1"/>
  <c r="JH11"/>
  <c r="JI11" s="1"/>
  <c r="JJ11" s="1"/>
  <c r="JH9"/>
  <c r="JI9" s="1"/>
  <c r="JJ9" s="1"/>
  <c r="JH6"/>
  <c r="JI6" s="1"/>
  <c r="JJ6" s="1"/>
  <c r="JH4"/>
  <c r="JI4" s="1"/>
  <c r="JJ4" s="1"/>
  <c r="JH31"/>
  <c r="JI31" s="1"/>
  <c r="JJ31" s="1"/>
  <c r="JH25"/>
  <c r="JI25" s="1"/>
  <c r="JJ25" s="1"/>
  <c r="JH18"/>
  <c r="JI18" s="1"/>
  <c r="JJ18" s="1"/>
  <c r="JH17"/>
  <c r="JI17" s="1"/>
  <c r="JJ17" s="1"/>
  <c r="JH16"/>
  <c r="JI16" s="1"/>
  <c r="JJ16" s="1"/>
  <c r="JH15"/>
  <c r="JI15" s="1"/>
  <c r="JJ15" s="1"/>
  <c r="JH14"/>
  <c r="JI14" s="1"/>
  <c r="JJ14" s="1"/>
  <c r="JH13"/>
  <c r="JI13" s="1"/>
  <c r="JJ13" s="1"/>
  <c r="JH12"/>
  <c r="JI12" s="1"/>
  <c r="JJ12" s="1"/>
  <c r="JH7"/>
  <c r="JI7" s="1"/>
  <c r="JJ7" s="1"/>
  <c r="JH43" i="35"/>
  <c r="JI43" s="1"/>
  <c r="JJ43" s="1"/>
  <c r="JH41"/>
  <c r="JI41" s="1"/>
  <c r="JJ41" s="1"/>
  <c r="JG44"/>
  <c r="JG42"/>
  <c r="JH40"/>
  <c r="JI40" s="1"/>
  <c r="JJ40" s="1"/>
  <c r="JH39"/>
  <c r="JI39" s="1"/>
  <c r="JJ39" s="1"/>
  <c r="JH38"/>
  <c r="JI38" s="1"/>
  <c r="JJ38" s="1"/>
  <c r="JH37"/>
  <c r="JI37" s="1"/>
  <c r="JJ37" s="1"/>
  <c r="JH36"/>
  <c r="JI36" s="1"/>
  <c r="JJ36" s="1"/>
  <c r="JH35"/>
  <c r="JI35" s="1"/>
  <c r="JJ35" s="1"/>
  <c r="JH34"/>
  <c r="JI34" s="1"/>
  <c r="JJ34" s="1"/>
  <c r="JH33"/>
  <c r="JI33" s="1"/>
  <c r="JJ33" s="1"/>
  <c r="JH32"/>
  <c r="JI32" s="1"/>
  <c r="JJ32" s="1"/>
  <c r="JH31"/>
  <c r="JI31" s="1"/>
  <c r="JJ31" s="1"/>
  <c r="JH30"/>
  <c r="JI30" s="1"/>
  <c r="JJ30" s="1"/>
  <c r="JH29"/>
  <c r="JI29" s="1"/>
  <c r="JJ29" s="1"/>
  <c r="JH28"/>
  <c r="JI28" s="1"/>
  <c r="JJ28" s="1"/>
  <c r="JH27"/>
  <c r="JI27" s="1"/>
  <c r="JJ27" s="1"/>
  <c r="JH26"/>
  <c r="JI26" s="1"/>
  <c r="JJ26" s="1"/>
  <c r="JH57"/>
  <c r="JI57" s="1"/>
  <c r="JJ57" s="1"/>
  <c r="JH25"/>
  <c r="JI25" s="1"/>
  <c r="JJ25" s="1"/>
  <c r="JH24"/>
  <c r="JI24" s="1"/>
  <c r="JJ24" s="1"/>
  <c r="JH23"/>
  <c r="JI23" s="1"/>
  <c r="JJ23" s="1"/>
  <c r="JH22"/>
  <c r="JI22" s="1"/>
  <c r="JJ22" s="1"/>
  <c r="JH21"/>
  <c r="JI21" s="1"/>
  <c r="JJ21" s="1"/>
  <c r="JH20"/>
  <c r="JI20" s="1"/>
  <c r="JJ20" s="1"/>
  <c r="JH19"/>
  <c r="JI19" s="1"/>
  <c r="JJ19" s="1"/>
  <c r="JH56"/>
  <c r="JI56" s="1"/>
  <c r="JJ56" s="1"/>
  <c r="JH18"/>
  <c r="JI18" s="1"/>
  <c r="JJ18" s="1"/>
  <c r="JH17"/>
  <c r="JI17" s="1"/>
  <c r="JJ17" s="1"/>
  <c r="JH16"/>
  <c r="JI16" s="1"/>
  <c r="JJ16" s="1"/>
  <c r="JH15"/>
  <c r="JI15" s="1"/>
  <c r="JJ15" s="1"/>
  <c r="JH14"/>
  <c r="JI14" s="1"/>
  <c r="JJ14" s="1"/>
  <c r="JH13"/>
  <c r="JI13" s="1"/>
  <c r="JJ13" s="1"/>
  <c r="JH12"/>
  <c r="JI12" s="1"/>
  <c r="JJ12" s="1"/>
  <c r="JH11"/>
  <c r="JI11" s="1"/>
  <c r="JJ11" s="1"/>
  <c r="JH10"/>
  <c r="JI10" s="1"/>
  <c r="JJ10" s="1"/>
  <c r="JH9"/>
  <c r="JI9" s="1"/>
  <c r="JJ9" s="1"/>
  <c r="JH8"/>
  <c r="JI8" s="1"/>
  <c r="JJ8" s="1"/>
  <c r="JH7"/>
  <c r="JI7" s="1"/>
  <c r="JJ7" s="1"/>
  <c r="JH6"/>
  <c r="JI6" s="1"/>
  <c r="JJ6" s="1"/>
  <c r="JH5"/>
  <c r="JI5" s="1"/>
  <c r="JJ5" s="1"/>
  <c r="JH4"/>
  <c r="JI4" s="1"/>
  <c r="JJ4" s="1"/>
  <c r="JH3"/>
  <c r="JI3" s="1"/>
  <c r="JJ3" s="1"/>
  <c r="JG2"/>
  <c r="JG2" i="33"/>
  <c r="BR39" i="35" l="1"/>
  <c r="L40"/>
  <c r="M40"/>
  <c r="N40"/>
  <c r="O40" s="1"/>
  <c r="R40"/>
  <c r="S40"/>
  <c r="T40" s="1"/>
  <c r="U40" s="1"/>
  <c r="Z40"/>
  <c r="AA40"/>
  <c r="AB40" s="1"/>
  <c r="AK40"/>
  <c r="AL40"/>
  <c r="AM40" s="1"/>
  <c r="AV40"/>
  <c r="AW40"/>
  <c r="AX40" s="1"/>
  <c r="BG40"/>
  <c r="BH40"/>
  <c r="BI40" s="1"/>
  <c r="BS40"/>
  <c r="BT40" s="1"/>
  <c r="CC40"/>
  <c r="CD40"/>
  <c r="CE40" s="1"/>
  <c r="CK40"/>
  <c r="CQ40"/>
  <c r="CZ40"/>
  <c r="DA40"/>
  <c r="DB40" s="1"/>
  <c r="DK40"/>
  <c r="DL40"/>
  <c r="DM40" s="1"/>
  <c r="EC40"/>
  <c r="ED40"/>
  <c r="EE40" s="1"/>
  <c r="EN40"/>
  <c r="EO40"/>
  <c r="EP40" s="1"/>
  <c r="EY40"/>
  <c r="EZ40"/>
  <c r="FA40" s="1"/>
  <c r="FJ40"/>
  <c r="FK40"/>
  <c r="FL40" s="1"/>
  <c r="FV40"/>
  <c r="FW40" s="1"/>
  <c r="GG40"/>
  <c r="GH40" s="1"/>
  <c r="GN40"/>
  <c r="GS40"/>
  <c r="GW40" s="1"/>
  <c r="HF40"/>
  <c r="HG40" s="1"/>
  <c r="HP40"/>
  <c r="HQ40"/>
  <c r="HR40" s="1"/>
  <c r="HX40"/>
  <c r="II40"/>
  <c r="IJ40"/>
  <c r="IK40" s="1"/>
  <c r="IT40"/>
  <c r="IU40"/>
  <c r="IV40" s="1"/>
  <c r="L41"/>
  <c r="M41"/>
  <c r="N41" s="1"/>
  <c r="O41" s="1"/>
  <c r="R41"/>
  <c r="S41"/>
  <c r="T41" s="1"/>
  <c r="U41" s="1"/>
  <c r="Z41"/>
  <c r="AA41"/>
  <c r="AB41" s="1"/>
  <c r="AK41"/>
  <c r="AL41"/>
  <c r="AM41" s="1"/>
  <c r="AV41"/>
  <c r="AW41"/>
  <c r="AX41" s="1"/>
  <c r="BG41"/>
  <c r="BH41"/>
  <c r="BI41" s="1"/>
  <c r="BS41"/>
  <c r="BT41" s="1"/>
  <c r="CC41"/>
  <c r="CD41"/>
  <c r="CE41" s="1"/>
  <c r="CK41"/>
  <c r="CQ41"/>
  <c r="CZ41"/>
  <c r="DA41"/>
  <c r="DB41" s="1"/>
  <c r="DK41"/>
  <c r="DL41"/>
  <c r="DM41" s="1"/>
  <c r="EC41"/>
  <c r="ED41"/>
  <c r="EE41" s="1"/>
  <c r="EN41"/>
  <c r="EO41"/>
  <c r="EP41" s="1"/>
  <c r="EY41"/>
  <c r="EZ41"/>
  <c r="FA41" s="1"/>
  <c r="FJ41"/>
  <c r="FK41"/>
  <c r="FL41" s="1"/>
  <c r="FV41"/>
  <c r="FW41" s="1"/>
  <c r="GG41"/>
  <c r="GH41" s="1"/>
  <c r="GN41"/>
  <c r="GS41"/>
  <c r="HF41"/>
  <c r="HG41" s="1"/>
  <c r="HP41"/>
  <c r="HX41" s="1"/>
  <c r="HQ41"/>
  <c r="HR41" s="1"/>
  <c r="II41"/>
  <c r="IJ41"/>
  <c r="IK41" s="1"/>
  <c r="IT41"/>
  <c r="IU41"/>
  <c r="IV41" s="1"/>
  <c r="L42"/>
  <c r="M42"/>
  <c r="N42" s="1"/>
  <c r="O42" s="1"/>
  <c r="R42"/>
  <c r="S42"/>
  <c r="T42" s="1"/>
  <c r="U42" s="1"/>
  <c r="Z42"/>
  <c r="AA42"/>
  <c r="AB42" s="1"/>
  <c r="AK42"/>
  <c r="AL42"/>
  <c r="AM42" s="1"/>
  <c r="AV42"/>
  <c r="AW42"/>
  <c r="AX42" s="1"/>
  <c r="BG42"/>
  <c r="BH42"/>
  <c r="BI42" s="1"/>
  <c r="BS42"/>
  <c r="BT42" s="1"/>
  <c r="CC42"/>
  <c r="CD42"/>
  <c r="CE42" s="1"/>
  <c r="CK42"/>
  <c r="CQ42"/>
  <c r="CZ42"/>
  <c r="DA42"/>
  <c r="DB42" s="1"/>
  <c r="DK42"/>
  <c r="DL42"/>
  <c r="DM42" s="1"/>
  <c r="EC42"/>
  <c r="ED42"/>
  <c r="EE42" s="1"/>
  <c r="EN42"/>
  <c r="EO42"/>
  <c r="EP42" s="1"/>
  <c r="EY42"/>
  <c r="EZ42"/>
  <c r="FA42" s="1"/>
  <c r="FJ42"/>
  <c r="FK42"/>
  <c r="FL42" s="1"/>
  <c r="FV42"/>
  <c r="FW42" s="1"/>
  <c r="GG42"/>
  <c r="GH42" s="1"/>
  <c r="GN42"/>
  <c r="GS42"/>
  <c r="HF42"/>
  <c r="HG42" s="1"/>
  <c r="HP42"/>
  <c r="HQ42"/>
  <c r="HR42" s="1"/>
  <c r="HX42"/>
  <c r="HY42"/>
  <c r="HZ42" s="1"/>
  <c r="II42"/>
  <c r="IJ42"/>
  <c r="IK42" s="1"/>
  <c r="IT42"/>
  <c r="IU42"/>
  <c r="IV42" s="1"/>
  <c r="L43"/>
  <c r="M43"/>
  <c r="N43" s="1"/>
  <c r="O43" s="1"/>
  <c r="R43"/>
  <c r="S43"/>
  <c r="T43" s="1"/>
  <c r="U43" s="1"/>
  <c r="Z43"/>
  <c r="AA43"/>
  <c r="AB43" s="1"/>
  <c r="AK43"/>
  <c r="AL43"/>
  <c r="AM43" s="1"/>
  <c r="AV43"/>
  <c r="AW43"/>
  <c r="AX43" s="1"/>
  <c r="BG43"/>
  <c r="BH43"/>
  <c r="BI43" s="1"/>
  <c r="BS43"/>
  <c r="BT43" s="1"/>
  <c r="CC43"/>
  <c r="CD43"/>
  <c r="CE43" s="1"/>
  <c r="CK43"/>
  <c r="CQ43"/>
  <c r="CZ43"/>
  <c r="DA43"/>
  <c r="DB43" s="1"/>
  <c r="DK43"/>
  <c r="DL43"/>
  <c r="DM43" s="1"/>
  <c r="EC43"/>
  <c r="ED43"/>
  <c r="EE43" s="1"/>
  <c r="EN43"/>
  <c r="EO43"/>
  <c r="EP43" s="1"/>
  <c r="EY43"/>
  <c r="EZ43"/>
  <c r="FA43" s="1"/>
  <c r="FJ43"/>
  <c r="FK43"/>
  <c r="FL43" s="1"/>
  <c r="FV43"/>
  <c r="FW43" s="1"/>
  <c r="GG43"/>
  <c r="GH43" s="1"/>
  <c r="GN43"/>
  <c r="GS43"/>
  <c r="HF43"/>
  <c r="HG43" s="1"/>
  <c r="HP43"/>
  <c r="HX43" s="1"/>
  <c r="HQ43"/>
  <c r="HR43" s="1"/>
  <c r="II43"/>
  <c r="IJ43"/>
  <c r="IK43" s="1"/>
  <c r="IT43"/>
  <c r="IU43"/>
  <c r="IV43" s="1"/>
  <c r="L44"/>
  <c r="M44"/>
  <c r="N44" s="1"/>
  <c r="O44" s="1"/>
  <c r="R44"/>
  <c r="S44"/>
  <c r="T44" s="1"/>
  <c r="U44" s="1"/>
  <c r="Z44"/>
  <c r="AA44"/>
  <c r="AB44" s="1"/>
  <c r="AK44"/>
  <c r="AL44"/>
  <c r="AM44" s="1"/>
  <c r="AV44"/>
  <c r="AW44"/>
  <c r="AX44" s="1"/>
  <c r="BG44"/>
  <c r="BH44"/>
  <c r="BI44" s="1"/>
  <c r="BS44"/>
  <c r="BT44" s="1"/>
  <c r="CC44"/>
  <c r="CD44"/>
  <c r="CE44" s="1"/>
  <c r="CK44"/>
  <c r="CQ44"/>
  <c r="CZ44"/>
  <c r="DA44"/>
  <c r="DB44" s="1"/>
  <c r="DK44"/>
  <c r="DL44"/>
  <c r="DM44" s="1"/>
  <c r="EC44"/>
  <c r="ED44"/>
  <c r="EE44" s="1"/>
  <c r="EN44"/>
  <c r="EO44"/>
  <c r="EP44" s="1"/>
  <c r="EY44"/>
  <c r="EZ44"/>
  <c r="FA44" s="1"/>
  <c r="FJ44"/>
  <c r="FK44"/>
  <c r="FL44" s="1"/>
  <c r="FV44"/>
  <c r="FW44" s="1"/>
  <c r="GG44"/>
  <c r="GH44" s="1"/>
  <c r="GN44"/>
  <c r="GS44"/>
  <c r="HF44"/>
  <c r="HG44" s="1"/>
  <c r="HP44"/>
  <c r="HQ44"/>
  <c r="HR44" s="1"/>
  <c r="HX44"/>
  <c r="II44"/>
  <c r="IJ44"/>
  <c r="IK44" s="1"/>
  <c r="IT44"/>
  <c r="IU44"/>
  <c r="IV44" s="1"/>
  <c r="L39"/>
  <c r="M39"/>
  <c r="N39" s="1"/>
  <c r="O39" s="1"/>
  <c r="Z39"/>
  <c r="AA39"/>
  <c r="AB39" s="1"/>
  <c r="AK39"/>
  <c r="AL39"/>
  <c r="AM39" s="1"/>
  <c r="AV39"/>
  <c r="AW39"/>
  <c r="AX39" s="1"/>
  <c r="BG39"/>
  <c r="BH39"/>
  <c r="BI39" s="1"/>
  <c r="BS39"/>
  <c r="BT39" s="1"/>
  <c r="CC39"/>
  <c r="CD39"/>
  <c r="CE39" s="1"/>
  <c r="CK39"/>
  <c r="CQ39"/>
  <c r="CZ39"/>
  <c r="DA39"/>
  <c r="DB39" s="1"/>
  <c r="DK39"/>
  <c r="DL39"/>
  <c r="DM39" s="1"/>
  <c r="EC39"/>
  <c r="ED39"/>
  <c r="EE39" s="1"/>
  <c r="EN39"/>
  <c r="EO39"/>
  <c r="EP39" s="1"/>
  <c r="EY39"/>
  <c r="EZ39"/>
  <c r="FA39" s="1"/>
  <c r="FJ39"/>
  <c r="FK39"/>
  <c r="FL39" s="1"/>
  <c r="FV39"/>
  <c r="FW39" s="1"/>
  <c r="GG39"/>
  <c r="GH39" s="1"/>
  <c r="GN39"/>
  <c r="GS39"/>
  <c r="HF39"/>
  <c r="HH39" s="1"/>
  <c r="HI39" s="1"/>
  <c r="HJ39" s="1"/>
  <c r="HP39"/>
  <c r="HX39" s="1"/>
  <c r="HQ39"/>
  <c r="HR39" s="1"/>
  <c r="II39"/>
  <c r="IJ39"/>
  <c r="IL39" s="1"/>
  <c r="IM39" s="1"/>
  <c r="IN39" s="1"/>
  <c r="IT39"/>
  <c r="IU39"/>
  <c r="IV39" s="1"/>
  <c r="R39"/>
  <c r="S39"/>
  <c r="T39" s="1"/>
  <c r="U39" s="1"/>
  <c r="EF42" l="1"/>
  <c r="EG42" s="1"/>
  <c r="EH42" s="1"/>
  <c r="HY41"/>
  <c r="HZ41" s="1"/>
  <c r="GW41"/>
  <c r="DC41"/>
  <c r="DD41" s="1"/>
  <c r="DE41" s="1"/>
  <c r="DC43"/>
  <c r="DD43" s="1"/>
  <c r="DE43" s="1"/>
  <c r="GI39"/>
  <c r="GJ39" s="1"/>
  <c r="GK39" s="1"/>
  <c r="EF44"/>
  <c r="EG44" s="1"/>
  <c r="EH44" s="1"/>
  <c r="HY43"/>
  <c r="HZ43" s="1"/>
  <c r="GW43"/>
  <c r="FM39"/>
  <c r="FN39" s="1"/>
  <c r="FO39" s="1"/>
  <c r="BJ44"/>
  <c r="BK44" s="1"/>
  <c r="BL44" s="1"/>
  <c r="BJ42"/>
  <c r="BK42" s="1"/>
  <c r="BL42" s="1"/>
  <c r="FM40"/>
  <c r="FN40" s="1"/>
  <c r="FO40" s="1"/>
  <c r="GV40"/>
  <c r="GV44"/>
  <c r="FX39"/>
  <c r="FY39" s="1"/>
  <c r="FZ39" s="1"/>
  <c r="GI44"/>
  <c r="GJ44" s="1"/>
  <c r="GK44" s="1"/>
  <c r="GI42"/>
  <c r="GJ42" s="1"/>
  <c r="GK42" s="1"/>
  <c r="CR40"/>
  <c r="CS40" s="1"/>
  <c r="CL40"/>
  <c r="CM40" s="1"/>
  <c r="CF40"/>
  <c r="CG40" s="1"/>
  <c r="CH40" s="1"/>
  <c r="BJ40"/>
  <c r="BK40" s="1"/>
  <c r="BL40" s="1"/>
  <c r="GV42"/>
  <c r="FB44"/>
  <c r="FC44" s="1"/>
  <c r="FD44" s="1"/>
  <c r="AN44"/>
  <c r="AO44" s="1"/>
  <c r="AP44" s="1"/>
  <c r="IL43"/>
  <c r="IM43" s="1"/>
  <c r="IN43" s="1"/>
  <c r="BU43"/>
  <c r="BV43" s="1"/>
  <c r="BW43" s="1"/>
  <c r="FB42"/>
  <c r="FC42" s="1"/>
  <c r="FD42" s="1"/>
  <c r="AN42"/>
  <c r="AO42" s="1"/>
  <c r="AP42" s="1"/>
  <c r="IL41"/>
  <c r="IM41" s="1"/>
  <c r="IN41" s="1"/>
  <c r="HH41"/>
  <c r="HI41" s="1"/>
  <c r="HJ41" s="1"/>
  <c r="EF41"/>
  <c r="EG41" s="1"/>
  <c r="EH41" s="1"/>
  <c r="BU41"/>
  <c r="BV41" s="1"/>
  <c r="BW41" s="1"/>
  <c r="AN41"/>
  <c r="AO41" s="1"/>
  <c r="AP41" s="1"/>
  <c r="EQ40"/>
  <c r="ER40" s="1"/>
  <c r="ES40" s="1"/>
  <c r="AN40"/>
  <c r="AO40" s="1"/>
  <c r="AP40" s="1"/>
  <c r="AY44"/>
  <c r="AZ44" s="1"/>
  <c r="BA44" s="1"/>
  <c r="AC44"/>
  <c r="AD44" s="1"/>
  <c r="AE44" s="1"/>
  <c r="FX43"/>
  <c r="FY43" s="1"/>
  <c r="FZ43" s="1"/>
  <c r="DS43"/>
  <c r="DT43" s="1"/>
  <c r="AY42"/>
  <c r="AZ42" s="1"/>
  <c r="BA42" s="1"/>
  <c r="AC42"/>
  <c r="AD42" s="1"/>
  <c r="AE42" s="1"/>
  <c r="HS41"/>
  <c r="HT41" s="1"/>
  <c r="HU41" s="1"/>
  <c r="DN41"/>
  <c r="DO41" s="1"/>
  <c r="DP41" s="1"/>
  <c r="CF41"/>
  <c r="CG41" s="1"/>
  <c r="CH41" s="1"/>
  <c r="GI40"/>
  <c r="GJ40" s="1"/>
  <c r="GK40" s="1"/>
  <c r="FB40"/>
  <c r="FC40" s="1"/>
  <c r="FD40" s="1"/>
  <c r="EF40"/>
  <c r="EG40" s="1"/>
  <c r="EH40" s="1"/>
  <c r="AY40"/>
  <c r="AZ40" s="1"/>
  <c r="BA40" s="1"/>
  <c r="AC40"/>
  <c r="AD40" s="1"/>
  <c r="AE40" s="1"/>
  <c r="GW39"/>
  <c r="HS43"/>
  <c r="HT43" s="1"/>
  <c r="HU43" s="1"/>
  <c r="EF39"/>
  <c r="EG39" s="1"/>
  <c r="EH39" s="1"/>
  <c r="IL44"/>
  <c r="IM44" s="1"/>
  <c r="IN44" s="1"/>
  <c r="FM44"/>
  <c r="FN44" s="1"/>
  <c r="FO44" s="1"/>
  <c r="EQ44"/>
  <c r="ER44" s="1"/>
  <c r="ES44" s="1"/>
  <c r="GW44"/>
  <c r="IW43"/>
  <c r="IX43" s="1"/>
  <c r="IY43" s="1"/>
  <c r="IA43"/>
  <c r="IB43" s="1"/>
  <c r="IC43" s="1"/>
  <c r="DN43"/>
  <c r="DO43" s="1"/>
  <c r="DP43" s="1"/>
  <c r="CF43"/>
  <c r="CG43" s="1"/>
  <c r="CH43" s="1"/>
  <c r="FM42"/>
  <c r="FN42" s="1"/>
  <c r="FO42" s="1"/>
  <c r="EQ42"/>
  <c r="ER42" s="1"/>
  <c r="ES42" s="1"/>
  <c r="GW42"/>
  <c r="IW41"/>
  <c r="IX41" s="1"/>
  <c r="IY41" s="1"/>
  <c r="IA41"/>
  <c r="IB41" s="1"/>
  <c r="IC41" s="1"/>
  <c r="FX41"/>
  <c r="FY41" s="1"/>
  <c r="FZ41" s="1"/>
  <c r="FB41"/>
  <c r="FC41" s="1"/>
  <c r="FD41" s="1"/>
  <c r="DS41"/>
  <c r="DT41" s="1"/>
  <c r="BJ41"/>
  <c r="BK41" s="1"/>
  <c r="BL41" s="1"/>
  <c r="IW40"/>
  <c r="IX40" s="1"/>
  <c r="IY40" s="1"/>
  <c r="HH40"/>
  <c r="HI40" s="1"/>
  <c r="HJ40" s="1"/>
  <c r="FX40"/>
  <c r="FY40" s="1"/>
  <c r="FZ40" s="1"/>
  <c r="DN40"/>
  <c r="DO40" s="1"/>
  <c r="DP40" s="1"/>
  <c r="HY44"/>
  <c r="HZ44" s="1"/>
  <c r="HH43"/>
  <c r="HI43" s="1"/>
  <c r="HJ43" s="1"/>
  <c r="GV43"/>
  <c r="FB39"/>
  <c r="FC39" s="1"/>
  <c r="FD39" s="1"/>
  <c r="DC39"/>
  <c r="DD39" s="1"/>
  <c r="DE39" s="1"/>
  <c r="IW44"/>
  <c r="IX44" s="1"/>
  <c r="IY44" s="1"/>
  <c r="IA44"/>
  <c r="IB44" s="1"/>
  <c r="IC44" s="1"/>
  <c r="FX44"/>
  <c r="FY44" s="1"/>
  <c r="FZ44" s="1"/>
  <c r="CR44"/>
  <c r="CS44" s="1"/>
  <c r="CL44"/>
  <c r="CM44" s="1"/>
  <c r="BU44"/>
  <c r="BV44" s="1"/>
  <c r="GO43"/>
  <c r="GI43"/>
  <c r="GJ43" s="1"/>
  <c r="GK43" s="1"/>
  <c r="DU43"/>
  <c r="DV43" s="1"/>
  <c r="DW43" s="1"/>
  <c r="FX42"/>
  <c r="FY42" s="1"/>
  <c r="FZ42" s="1"/>
  <c r="CR42"/>
  <c r="CS42" s="1"/>
  <c r="CL42"/>
  <c r="CM42" s="1"/>
  <c r="BU42"/>
  <c r="BV42" s="1"/>
  <c r="BW42" s="1"/>
  <c r="GO41"/>
  <c r="GI41"/>
  <c r="GJ41" s="1"/>
  <c r="GK41" s="1"/>
  <c r="FM41"/>
  <c r="FN41" s="1"/>
  <c r="FO41" s="1"/>
  <c r="EQ41"/>
  <c r="ER41" s="1"/>
  <c r="ES41" s="1"/>
  <c r="DU41"/>
  <c r="DV41" s="1"/>
  <c r="DW41" s="1"/>
  <c r="AY41"/>
  <c r="AZ41" s="1"/>
  <c r="BA41" s="1"/>
  <c r="AC41"/>
  <c r="AD41" s="1"/>
  <c r="IL40"/>
  <c r="IM40" s="1"/>
  <c r="IN40" s="1"/>
  <c r="HY40"/>
  <c r="HS40"/>
  <c r="HT40" s="1"/>
  <c r="HU40" s="1"/>
  <c r="DC40"/>
  <c r="DD40" s="1"/>
  <c r="DE40" s="1"/>
  <c r="BU40"/>
  <c r="BV40" s="1"/>
  <c r="BW40" s="1"/>
  <c r="GV41"/>
  <c r="EQ39"/>
  <c r="ER39" s="1"/>
  <c r="ES39" s="1"/>
  <c r="BU39"/>
  <c r="BV39" s="1"/>
  <c r="BW39" s="1"/>
  <c r="CF39"/>
  <c r="CG39" s="1"/>
  <c r="CH39" s="1"/>
  <c r="GV39"/>
  <c r="BW44"/>
  <c r="AE41"/>
  <c r="HH44"/>
  <c r="HI44" s="1"/>
  <c r="HJ44" s="1"/>
  <c r="DC44"/>
  <c r="DD44" s="1"/>
  <c r="DE44" s="1"/>
  <c r="FM43"/>
  <c r="FN43" s="1"/>
  <c r="FO43" s="1"/>
  <c r="FB43"/>
  <c r="FC43" s="1"/>
  <c r="FD43" s="1"/>
  <c r="EF43"/>
  <c r="EG43" s="1"/>
  <c r="EH43" s="1"/>
  <c r="BJ43"/>
  <c r="BK43" s="1"/>
  <c r="BL43" s="1"/>
  <c r="AN43"/>
  <c r="AO43" s="1"/>
  <c r="AP43" s="1"/>
  <c r="AC43"/>
  <c r="AD43" s="1"/>
  <c r="IL42"/>
  <c r="IM42" s="1"/>
  <c r="IN42" s="1"/>
  <c r="HH42"/>
  <c r="HI42" s="1"/>
  <c r="HJ42" s="1"/>
  <c r="DN42"/>
  <c r="DO42" s="1"/>
  <c r="DP42" s="1"/>
  <c r="HS44"/>
  <c r="HT44" s="1"/>
  <c r="HU44" s="1"/>
  <c r="DN44"/>
  <c r="DO44" s="1"/>
  <c r="DP44" s="1"/>
  <c r="CF44"/>
  <c r="CG44" s="1"/>
  <c r="CH44" s="1"/>
  <c r="EQ43"/>
  <c r="ER43" s="1"/>
  <c r="ES43" s="1"/>
  <c r="AY43"/>
  <c r="AZ43" s="1"/>
  <c r="BA43" s="1"/>
  <c r="IW42"/>
  <c r="IX42" s="1"/>
  <c r="IY42" s="1"/>
  <c r="IA42"/>
  <c r="IB42" s="1"/>
  <c r="IC42" s="1"/>
  <c r="HS42"/>
  <c r="HT42" s="1"/>
  <c r="HU42" s="1"/>
  <c r="DC42"/>
  <c r="DD42" s="1"/>
  <c r="DE42" s="1"/>
  <c r="CF42"/>
  <c r="CG42" s="1"/>
  <c r="CH42" s="1"/>
  <c r="DS44"/>
  <c r="GT43"/>
  <c r="CR43"/>
  <c r="CS43" s="1"/>
  <c r="CL43"/>
  <c r="CM43" s="1"/>
  <c r="DS42"/>
  <c r="GT41"/>
  <c r="CR41"/>
  <c r="CS41" s="1"/>
  <c r="CL41"/>
  <c r="CM41" s="1"/>
  <c r="DS40"/>
  <c r="DN39"/>
  <c r="DO39" s="1"/>
  <c r="DP39" s="1"/>
  <c r="BJ39"/>
  <c r="BK39" s="1"/>
  <c r="BL39" s="1"/>
  <c r="CL39"/>
  <c r="CM39" s="1"/>
  <c r="AY39"/>
  <c r="AZ39" s="1"/>
  <c r="BA39" s="1"/>
  <c r="CR39"/>
  <c r="CS39" s="1"/>
  <c r="AN39"/>
  <c r="AO39" s="1"/>
  <c r="AP39" s="1"/>
  <c r="AC39"/>
  <c r="AD39" s="1"/>
  <c r="AE39" s="1"/>
  <c r="IW39"/>
  <c r="IX39" s="1"/>
  <c r="IY39" s="1"/>
  <c r="HY39"/>
  <c r="HS39"/>
  <c r="HT39" s="1"/>
  <c r="HU39" s="1"/>
  <c r="IK39"/>
  <c r="HG39"/>
  <c r="DS39"/>
  <c r="GU41" l="1"/>
  <c r="CN40"/>
  <c r="CO40" s="1"/>
  <c r="GP41"/>
  <c r="CN41"/>
  <c r="CP41" s="1"/>
  <c r="CT40"/>
  <c r="CT41"/>
  <c r="CU41" s="1"/>
  <c r="HZ40"/>
  <c r="IA40"/>
  <c r="IB40" s="1"/>
  <c r="IC40" s="1"/>
  <c r="DU42"/>
  <c r="DV42" s="1"/>
  <c r="GO42"/>
  <c r="GT42"/>
  <c r="GX42" s="1"/>
  <c r="DT42"/>
  <c r="GX43"/>
  <c r="CN42"/>
  <c r="CT44"/>
  <c r="CN44"/>
  <c r="DU40"/>
  <c r="DV40" s="1"/>
  <c r="GO40"/>
  <c r="DT40"/>
  <c r="GT40"/>
  <c r="GX40" s="1"/>
  <c r="DU44"/>
  <c r="DV44" s="1"/>
  <c r="GO44"/>
  <c r="DT44"/>
  <c r="GT44"/>
  <c r="GX44" s="1"/>
  <c r="CN43"/>
  <c r="CT43"/>
  <c r="AE43"/>
  <c r="CU40"/>
  <c r="CV40"/>
  <c r="CV41"/>
  <c r="GR41"/>
  <c r="GQ41"/>
  <c r="GX41"/>
  <c r="CT42"/>
  <c r="GU43"/>
  <c r="GP43"/>
  <c r="CT39"/>
  <c r="CU39" s="1"/>
  <c r="CN39"/>
  <c r="CO39" s="1"/>
  <c r="DT39"/>
  <c r="DU39"/>
  <c r="DV39" s="1"/>
  <c r="GO39"/>
  <c r="GT39"/>
  <c r="GX39" s="1"/>
  <c r="HZ39"/>
  <c r="IA39"/>
  <c r="IB39" s="1"/>
  <c r="IC39" s="1"/>
  <c r="CV39"/>
  <c r="CO41" l="1"/>
  <c r="CP40"/>
  <c r="GY41"/>
  <c r="GZ41" s="1"/>
  <c r="CP39"/>
  <c r="CV43"/>
  <c r="CU43"/>
  <c r="GY43"/>
  <c r="CO44"/>
  <c r="CP44"/>
  <c r="CO42"/>
  <c r="CP42"/>
  <c r="GR43"/>
  <c r="GQ43"/>
  <c r="CU42"/>
  <c r="CV42"/>
  <c r="CP43"/>
  <c r="CO43"/>
  <c r="DW44"/>
  <c r="GU44"/>
  <c r="GP44"/>
  <c r="DW40"/>
  <c r="GU40"/>
  <c r="GY40" s="1"/>
  <c r="GP40"/>
  <c r="CU44"/>
  <c r="GY44"/>
  <c r="CV44"/>
  <c r="DW42"/>
  <c r="GU42"/>
  <c r="GY42" s="1"/>
  <c r="GP42"/>
  <c r="DW39"/>
  <c r="GU39"/>
  <c r="GY39" s="1"/>
  <c r="GP39"/>
  <c r="HA41" l="1"/>
  <c r="HA42"/>
  <c r="GZ42"/>
  <c r="HA44"/>
  <c r="GZ44"/>
  <c r="GQ40"/>
  <c r="GR40"/>
  <c r="HA40"/>
  <c r="GZ40"/>
  <c r="GQ44"/>
  <c r="GR44"/>
  <c r="GZ43"/>
  <c r="HA43"/>
  <c r="GQ42"/>
  <c r="GR42"/>
  <c r="GZ39"/>
  <c r="HA39"/>
  <c r="GQ39"/>
  <c r="GR39"/>
  <c r="IT3" i="33" l="1"/>
  <c r="IU3"/>
  <c r="IV3" s="1"/>
  <c r="IT4"/>
  <c r="IU4"/>
  <c r="IV4" s="1"/>
  <c r="IT5"/>
  <c r="IU5"/>
  <c r="IV5" s="1"/>
  <c r="IT6"/>
  <c r="IU6"/>
  <c r="IV6" s="1"/>
  <c r="IT7"/>
  <c r="IU7"/>
  <c r="IV7" s="1"/>
  <c r="IT8"/>
  <c r="IU8"/>
  <c r="IV8" s="1"/>
  <c r="IT9"/>
  <c r="IU9"/>
  <c r="IV9" s="1"/>
  <c r="IT10"/>
  <c r="IU10"/>
  <c r="IV10" s="1"/>
  <c r="IT11"/>
  <c r="IU11"/>
  <c r="IV11" s="1"/>
  <c r="IT12"/>
  <c r="IU12"/>
  <c r="IV12" s="1"/>
  <c r="IT13"/>
  <c r="IU13"/>
  <c r="IV13" s="1"/>
  <c r="IT14"/>
  <c r="IU14"/>
  <c r="IV14" s="1"/>
  <c r="IT15"/>
  <c r="IU15"/>
  <c r="IV15" s="1"/>
  <c r="IT16"/>
  <c r="IU16"/>
  <c r="IV16" s="1"/>
  <c r="IT17"/>
  <c r="IU17"/>
  <c r="IV17" s="1"/>
  <c r="IT18"/>
  <c r="IU18"/>
  <c r="IV18" s="1"/>
  <c r="IT19"/>
  <c r="IU19"/>
  <c r="IV19" s="1"/>
  <c r="IT20"/>
  <c r="IU20"/>
  <c r="IV20" s="1"/>
  <c r="IT21"/>
  <c r="IU21"/>
  <c r="IV21" s="1"/>
  <c r="IT22"/>
  <c r="IU22"/>
  <c r="IV22" s="1"/>
  <c r="IT23"/>
  <c r="IU23"/>
  <c r="IV23" s="1"/>
  <c r="IT24"/>
  <c r="IU24"/>
  <c r="IV24" s="1"/>
  <c r="IT25"/>
  <c r="IU25"/>
  <c r="IV25" s="1"/>
  <c r="IT26"/>
  <c r="IU26"/>
  <c r="IV26" s="1"/>
  <c r="IT27"/>
  <c r="IU27"/>
  <c r="IV27" s="1"/>
  <c r="IT28"/>
  <c r="IU28"/>
  <c r="IV28" s="1"/>
  <c r="IT29"/>
  <c r="IU29"/>
  <c r="IV29" s="1"/>
  <c r="IT30"/>
  <c r="IU30"/>
  <c r="IV30" s="1"/>
  <c r="IT31"/>
  <c r="IU31"/>
  <c r="IV31" s="1"/>
  <c r="IT32"/>
  <c r="IU32"/>
  <c r="IV32" s="1"/>
  <c r="IT33"/>
  <c r="IU33"/>
  <c r="IV33" s="1"/>
  <c r="IT34"/>
  <c r="IU34"/>
  <c r="IV34" s="1"/>
  <c r="IT35"/>
  <c r="IU35"/>
  <c r="IV35" s="1"/>
  <c r="IT36"/>
  <c r="IU36"/>
  <c r="IV36" s="1"/>
  <c r="IT37"/>
  <c r="IU37"/>
  <c r="IV37" s="1"/>
  <c r="IT38"/>
  <c r="IU38"/>
  <c r="IV38" s="1"/>
  <c r="IT39"/>
  <c r="IU39"/>
  <c r="IV39" s="1"/>
  <c r="IT40"/>
  <c r="IU40"/>
  <c r="IV40" s="1"/>
  <c r="IT3" i="35"/>
  <c r="IU3"/>
  <c r="IV3" s="1"/>
  <c r="IT4"/>
  <c r="IU4"/>
  <c r="IV4" s="1"/>
  <c r="IT5"/>
  <c r="IU5"/>
  <c r="IV5" s="1"/>
  <c r="IT6"/>
  <c r="IU6"/>
  <c r="IV6" s="1"/>
  <c r="IT7"/>
  <c r="IU7"/>
  <c r="IV7" s="1"/>
  <c r="IT8"/>
  <c r="IU8"/>
  <c r="IV8" s="1"/>
  <c r="IT9"/>
  <c r="IU9"/>
  <c r="IV9" s="1"/>
  <c r="IT10"/>
  <c r="IU10"/>
  <c r="IV10" s="1"/>
  <c r="IT11"/>
  <c r="IU11"/>
  <c r="IV11" s="1"/>
  <c r="IT12"/>
  <c r="IU12"/>
  <c r="IV12" s="1"/>
  <c r="IT13"/>
  <c r="IU13"/>
  <c r="IV13" s="1"/>
  <c r="IT14"/>
  <c r="IU14"/>
  <c r="IV14" s="1"/>
  <c r="IT15"/>
  <c r="IU15"/>
  <c r="IV15" s="1"/>
  <c r="IT16"/>
  <c r="IU16"/>
  <c r="IV16" s="1"/>
  <c r="IT17"/>
  <c r="IU17"/>
  <c r="IV17" s="1"/>
  <c r="IT18"/>
  <c r="IU18"/>
  <c r="IV18" s="1"/>
  <c r="IT56"/>
  <c r="IU56"/>
  <c r="IV56" s="1"/>
  <c r="IT19"/>
  <c r="IU19"/>
  <c r="IV19" s="1"/>
  <c r="IT20"/>
  <c r="IU20"/>
  <c r="IV20" s="1"/>
  <c r="IT21"/>
  <c r="IU21"/>
  <c r="IV21" s="1"/>
  <c r="IT22"/>
  <c r="IU22"/>
  <c r="IV22" s="1"/>
  <c r="IT23"/>
  <c r="IU23"/>
  <c r="IV23" s="1"/>
  <c r="IT24"/>
  <c r="IU24"/>
  <c r="IV24" s="1"/>
  <c r="IT25"/>
  <c r="IU25"/>
  <c r="IV25" s="1"/>
  <c r="IT57"/>
  <c r="IU57"/>
  <c r="IV57" s="1"/>
  <c r="IT26"/>
  <c r="IU26"/>
  <c r="IV26" s="1"/>
  <c r="IT27"/>
  <c r="IU27"/>
  <c r="IV27" s="1"/>
  <c r="IT28"/>
  <c r="IU28"/>
  <c r="IV28" s="1"/>
  <c r="IT29"/>
  <c r="IU29"/>
  <c r="IV29" s="1"/>
  <c r="IT30"/>
  <c r="IU30"/>
  <c r="IV30" s="1"/>
  <c r="IT31"/>
  <c r="IU31"/>
  <c r="IV31" s="1"/>
  <c r="IT32"/>
  <c r="IU32"/>
  <c r="IV32" s="1"/>
  <c r="IT33"/>
  <c r="IU33"/>
  <c r="IV33" s="1"/>
  <c r="IT34"/>
  <c r="IU34"/>
  <c r="IV34" s="1"/>
  <c r="IT35"/>
  <c r="IU35"/>
  <c r="IV35" s="1"/>
  <c r="IT36"/>
  <c r="IU36"/>
  <c r="IV36" s="1"/>
  <c r="IT37"/>
  <c r="IU37"/>
  <c r="IV37" s="1"/>
  <c r="IT38"/>
  <c r="IU38"/>
  <c r="IV38" s="1"/>
  <c r="IU2" i="33"/>
  <c r="IW2" s="1"/>
  <c r="IX2" s="1"/>
  <c r="IY2" s="1"/>
  <c r="IT2"/>
  <c r="IU2" i="35"/>
  <c r="IW2" s="1"/>
  <c r="IX2" s="1"/>
  <c r="IY2" s="1"/>
  <c r="IT2"/>
  <c r="IW40" i="33" l="1"/>
  <c r="IX40" s="1"/>
  <c r="IY40" s="1"/>
  <c r="IW15"/>
  <c r="IX15" s="1"/>
  <c r="IY15" s="1"/>
  <c r="IW36"/>
  <c r="IX36" s="1"/>
  <c r="IY36" s="1"/>
  <c r="IW3"/>
  <c r="IX3" s="1"/>
  <c r="IY3" s="1"/>
  <c r="IW38"/>
  <c r="IX38" s="1"/>
  <c r="IY38" s="1"/>
  <c r="IW34"/>
  <c r="IX34" s="1"/>
  <c r="IY34" s="1"/>
  <c r="IW13"/>
  <c r="IX13" s="1"/>
  <c r="IY13" s="1"/>
  <c r="IW39"/>
  <c r="IX39" s="1"/>
  <c r="IY39" s="1"/>
  <c r="IW37"/>
  <c r="IX37" s="1"/>
  <c r="IY37" s="1"/>
  <c r="IW35"/>
  <c r="IX35" s="1"/>
  <c r="IY35" s="1"/>
  <c r="IW33"/>
  <c r="IX33" s="1"/>
  <c r="IY33" s="1"/>
  <c r="IW14"/>
  <c r="IX14" s="1"/>
  <c r="IY14" s="1"/>
  <c r="IW11"/>
  <c r="IX11" s="1"/>
  <c r="IY11" s="1"/>
  <c r="IW4"/>
  <c r="IX4" s="1"/>
  <c r="IY4" s="1"/>
  <c r="IW32"/>
  <c r="IX32" s="1"/>
  <c r="IY32" s="1"/>
  <c r="IW31"/>
  <c r="IX31" s="1"/>
  <c r="IY31" s="1"/>
  <c r="IW30"/>
  <c r="IX30" s="1"/>
  <c r="IY30" s="1"/>
  <c r="IW29"/>
  <c r="IX29" s="1"/>
  <c r="IY29" s="1"/>
  <c r="IW28"/>
  <c r="IX28" s="1"/>
  <c r="IY28" s="1"/>
  <c r="IW27"/>
  <c r="IX27" s="1"/>
  <c r="IY27" s="1"/>
  <c r="IW26"/>
  <c r="IX26" s="1"/>
  <c r="IY26" s="1"/>
  <c r="IW25"/>
  <c r="IX25" s="1"/>
  <c r="IY25" s="1"/>
  <c r="IW24"/>
  <c r="IX24" s="1"/>
  <c r="IY24" s="1"/>
  <c r="IW23"/>
  <c r="IX23" s="1"/>
  <c r="IY23" s="1"/>
  <c r="IW22"/>
  <c r="IX22" s="1"/>
  <c r="IY22" s="1"/>
  <c r="IW21"/>
  <c r="IX21" s="1"/>
  <c r="IY21" s="1"/>
  <c r="IW20"/>
  <c r="IX20" s="1"/>
  <c r="IY20" s="1"/>
  <c r="IW19"/>
  <c r="IX19" s="1"/>
  <c r="IY19" s="1"/>
  <c r="IW18"/>
  <c r="IX18" s="1"/>
  <c r="IY18" s="1"/>
  <c r="IW17"/>
  <c r="IX17" s="1"/>
  <c r="IY17" s="1"/>
  <c r="IW16"/>
  <c r="IX16" s="1"/>
  <c r="IY16" s="1"/>
  <c r="IW12"/>
  <c r="IX12" s="1"/>
  <c r="IY12" s="1"/>
  <c r="IW10"/>
  <c r="IX10" s="1"/>
  <c r="IY10" s="1"/>
  <c r="IW9"/>
  <c r="IX9" s="1"/>
  <c r="IY9" s="1"/>
  <c r="IW8"/>
  <c r="IX8" s="1"/>
  <c r="IY8" s="1"/>
  <c r="IW7"/>
  <c r="IX7" s="1"/>
  <c r="IY7" s="1"/>
  <c r="IW6"/>
  <c r="IX6" s="1"/>
  <c r="IY6" s="1"/>
  <c r="IW5"/>
  <c r="IX5" s="1"/>
  <c r="IY5" s="1"/>
  <c r="IW38" i="35"/>
  <c r="IX38" s="1"/>
  <c r="IY38" s="1"/>
  <c r="IW28"/>
  <c r="IX28" s="1"/>
  <c r="IY28" s="1"/>
  <c r="IW19"/>
  <c r="IX19" s="1"/>
  <c r="IY19" s="1"/>
  <c r="IW33"/>
  <c r="IX33" s="1"/>
  <c r="IY33" s="1"/>
  <c r="IW26"/>
  <c r="IX26" s="1"/>
  <c r="IY26" s="1"/>
  <c r="IW16"/>
  <c r="IX16" s="1"/>
  <c r="IY16" s="1"/>
  <c r="IW37"/>
  <c r="IX37" s="1"/>
  <c r="IY37" s="1"/>
  <c r="IW32"/>
  <c r="IX32" s="1"/>
  <c r="IY32" s="1"/>
  <c r="IW27"/>
  <c r="IX27" s="1"/>
  <c r="IY27" s="1"/>
  <c r="IW57"/>
  <c r="IX57" s="1"/>
  <c r="IY57" s="1"/>
  <c r="IW56"/>
  <c r="IX56" s="1"/>
  <c r="IY56" s="1"/>
  <c r="IW15"/>
  <c r="IX15" s="1"/>
  <c r="IY15" s="1"/>
  <c r="IW36"/>
  <c r="IX36" s="1"/>
  <c r="IY36" s="1"/>
  <c r="IW35"/>
  <c r="IX35" s="1"/>
  <c r="IY35" s="1"/>
  <c r="IW34"/>
  <c r="IX34" s="1"/>
  <c r="IY34" s="1"/>
  <c r="IW31"/>
  <c r="IX31" s="1"/>
  <c r="IY31" s="1"/>
  <c r="IW30"/>
  <c r="IX30" s="1"/>
  <c r="IY30" s="1"/>
  <c r="IW29"/>
  <c r="IX29" s="1"/>
  <c r="IY29" s="1"/>
  <c r="IW25"/>
  <c r="IX25" s="1"/>
  <c r="IY25" s="1"/>
  <c r="IW24"/>
  <c r="IX24" s="1"/>
  <c r="IY24" s="1"/>
  <c r="IW23"/>
  <c r="IX23" s="1"/>
  <c r="IY23" s="1"/>
  <c r="IW22"/>
  <c r="IX22" s="1"/>
  <c r="IY22" s="1"/>
  <c r="IW21"/>
  <c r="IX21" s="1"/>
  <c r="IY21" s="1"/>
  <c r="IW20"/>
  <c r="IX20" s="1"/>
  <c r="IY20" s="1"/>
  <c r="IW18"/>
  <c r="IX18" s="1"/>
  <c r="IY18" s="1"/>
  <c r="IW17"/>
  <c r="IX17" s="1"/>
  <c r="IY17" s="1"/>
  <c r="IW14"/>
  <c r="IX14" s="1"/>
  <c r="IY14" s="1"/>
  <c r="IW13"/>
  <c r="IX13" s="1"/>
  <c r="IY13" s="1"/>
  <c r="IW12"/>
  <c r="IX12" s="1"/>
  <c r="IY12" s="1"/>
  <c r="IW11"/>
  <c r="IX11" s="1"/>
  <c r="IY11" s="1"/>
  <c r="IW10"/>
  <c r="IX10" s="1"/>
  <c r="IY10" s="1"/>
  <c r="IW9"/>
  <c r="IX9" s="1"/>
  <c r="IY9" s="1"/>
  <c r="IW8"/>
  <c r="IX8" s="1"/>
  <c r="IY8" s="1"/>
  <c r="IW7"/>
  <c r="IX7" s="1"/>
  <c r="IY7" s="1"/>
  <c r="IW6"/>
  <c r="IX6" s="1"/>
  <c r="IY6" s="1"/>
  <c r="IW5"/>
  <c r="IX5" s="1"/>
  <c r="IY5" s="1"/>
  <c r="IW4"/>
  <c r="IX4" s="1"/>
  <c r="IY4" s="1"/>
  <c r="IW3"/>
  <c r="IX3" s="1"/>
  <c r="IY3" s="1"/>
  <c r="IV2"/>
  <c r="IV2" i="33"/>
  <c r="II3" l="1"/>
  <c r="IJ3"/>
  <c r="IK3" s="1"/>
  <c r="II4"/>
  <c r="IJ4"/>
  <c r="IK4" s="1"/>
  <c r="II5"/>
  <c r="IJ5"/>
  <c r="IK5" s="1"/>
  <c r="II6"/>
  <c r="IJ6"/>
  <c r="IK6" s="1"/>
  <c r="II7"/>
  <c r="IJ7"/>
  <c r="IK7" s="1"/>
  <c r="II8"/>
  <c r="IJ8"/>
  <c r="IK8" s="1"/>
  <c r="II9"/>
  <c r="IJ9"/>
  <c r="IK9" s="1"/>
  <c r="II10"/>
  <c r="IJ10"/>
  <c r="IK10" s="1"/>
  <c r="II11"/>
  <c r="IJ11"/>
  <c r="IK11" s="1"/>
  <c r="II12"/>
  <c r="IJ12"/>
  <c r="IK12" s="1"/>
  <c r="II13"/>
  <c r="IJ13"/>
  <c r="IK13" s="1"/>
  <c r="II14"/>
  <c r="IJ14"/>
  <c r="IK14" s="1"/>
  <c r="II15"/>
  <c r="IJ15"/>
  <c r="IK15" s="1"/>
  <c r="II16"/>
  <c r="IJ16"/>
  <c r="IK16" s="1"/>
  <c r="II17"/>
  <c r="IJ17"/>
  <c r="IK17" s="1"/>
  <c r="II18"/>
  <c r="IJ18"/>
  <c r="IK18" s="1"/>
  <c r="II19"/>
  <c r="IJ19"/>
  <c r="IK19" s="1"/>
  <c r="II20"/>
  <c r="IJ20"/>
  <c r="IK20" s="1"/>
  <c r="II21"/>
  <c r="IJ21"/>
  <c r="IK21" s="1"/>
  <c r="II22"/>
  <c r="IJ22"/>
  <c r="IK22" s="1"/>
  <c r="II23"/>
  <c r="IJ23"/>
  <c r="IK23" s="1"/>
  <c r="II24"/>
  <c r="IJ24"/>
  <c r="IK24" s="1"/>
  <c r="II25"/>
  <c r="IJ25"/>
  <c r="IK25" s="1"/>
  <c r="II26"/>
  <c r="IJ26"/>
  <c r="IK26" s="1"/>
  <c r="II27"/>
  <c r="IJ27"/>
  <c r="IK27" s="1"/>
  <c r="II28"/>
  <c r="IJ28"/>
  <c r="IK28" s="1"/>
  <c r="II29"/>
  <c r="IJ29"/>
  <c r="IK29" s="1"/>
  <c r="II30"/>
  <c r="IJ30"/>
  <c r="IK30" s="1"/>
  <c r="II31"/>
  <c r="IJ31"/>
  <c r="IK31" s="1"/>
  <c r="II32"/>
  <c r="IJ32"/>
  <c r="IK32" s="1"/>
  <c r="II33"/>
  <c r="IJ33"/>
  <c r="IK33" s="1"/>
  <c r="II34"/>
  <c r="IJ34"/>
  <c r="IK34" s="1"/>
  <c r="II35"/>
  <c r="IJ35"/>
  <c r="IK35" s="1"/>
  <c r="II36"/>
  <c r="IJ36"/>
  <c r="IK36" s="1"/>
  <c r="II37"/>
  <c r="IJ37"/>
  <c r="IK37" s="1"/>
  <c r="II38"/>
  <c r="IJ38"/>
  <c r="IK38" s="1"/>
  <c r="II39"/>
  <c r="IJ39"/>
  <c r="IK39" s="1"/>
  <c r="II40"/>
  <c r="IJ40"/>
  <c r="IK40" s="1"/>
  <c r="II3" i="35"/>
  <c r="IJ3"/>
  <c r="IL3" s="1"/>
  <c r="IM3" s="1"/>
  <c r="IN3" s="1"/>
  <c r="II4"/>
  <c r="IJ4"/>
  <c r="IK4" s="1"/>
  <c r="II5"/>
  <c r="IJ5"/>
  <c r="IK5" s="1"/>
  <c r="II6"/>
  <c r="IJ6"/>
  <c r="IK6" s="1"/>
  <c r="II7"/>
  <c r="IJ7"/>
  <c r="IK7" s="1"/>
  <c r="II8"/>
  <c r="IJ8"/>
  <c r="IK8" s="1"/>
  <c r="II9"/>
  <c r="IJ9"/>
  <c r="IL9" s="1"/>
  <c r="IM9" s="1"/>
  <c r="IN9" s="1"/>
  <c r="II10"/>
  <c r="IJ10"/>
  <c r="IK10" s="1"/>
  <c r="II11"/>
  <c r="IJ11"/>
  <c r="IL11" s="1"/>
  <c r="IM11" s="1"/>
  <c r="IN11" s="1"/>
  <c r="II12"/>
  <c r="IJ12"/>
  <c r="IL12" s="1"/>
  <c r="IM12" s="1"/>
  <c r="IN12" s="1"/>
  <c r="II13"/>
  <c r="IJ13"/>
  <c r="IK13" s="1"/>
  <c r="II14"/>
  <c r="IJ14"/>
  <c r="IK14" s="1"/>
  <c r="II15"/>
  <c r="IJ15"/>
  <c r="IK15" s="1"/>
  <c r="II16"/>
  <c r="IJ16"/>
  <c r="IK16" s="1"/>
  <c r="II17"/>
  <c r="IJ17"/>
  <c r="IK17" s="1"/>
  <c r="II18"/>
  <c r="IJ18"/>
  <c r="IK18" s="1"/>
  <c r="II56"/>
  <c r="IJ56"/>
  <c r="IL56" s="1"/>
  <c r="IM56" s="1"/>
  <c r="IN56" s="1"/>
  <c r="II19"/>
  <c r="IJ19"/>
  <c r="IL19" s="1"/>
  <c r="IM19" s="1"/>
  <c r="IN19" s="1"/>
  <c r="II20"/>
  <c r="IJ20"/>
  <c r="IL20" s="1"/>
  <c r="IM20" s="1"/>
  <c r="IN20" s="1"/>
  <c r="II21"/>
  <c r="IJ21"/>
  <c r="IL21" s="1"/>
  <c r="IM21" s="1"/>
  <c r="IN21" s="1"/>
  <c r="II22"/>
  <c r="IJ22"/>
  <c r="IL22" s="1"/>
  <c r="IM22" s="1"/>
  <c r="IN22" s="1"/>
  <c r="II23"/>
  <c r="IJ23"/>
  <c r="IL23" s="1"/>
  <c r="IM23" s="1"/>
  <c r="IN23" s="1"/>
  <c r="II24"/>
  <c r="IJ24"/>
  <c r="IK24" s="1"/>
  <c r="II25"/>
  <c r="IJ25"/>
  <c r="IL25" s="1"/>
  <c r="IM25" s="1"/>
  <c r="IN25" s="1"/>
  <c r="II57"/>
  <c r="IJ57"/>
  <c r="IL57" s="1"/>
  <c r="IM57" s="1"/>
  <c r="IN57" s="1"/>
  <c r="II26"/>
  <c r="IJ26"/>
  <c r="IK26" s="1"/>
  <c r="II27"/>
  <c r="IJ27"/>
  <c r="IL27" s="1"/>
  <c r="IM27" s="1"/>
  <c r="IN27" s="1"/>
  <c r="II28"/>
  <c r="IJ28"/>
  <c r="IL28" s="1"/>
  <c r="IM28" s="1"/>
  <c r="IN28" s="1"/>
  <c r="II29"/>
  <c r="IJ29"/>
  <c r="IL29" s="1"/>
  <c r="IM29" s="1"/>
  <c r="IN29" s="1"/>
  <c r="II30"/>
  <c r="IJ30"/>
  <c r="IL30" s="1"/>
  <c r="IM30" s="1"/>
  <c r="IN30" s="1"/>
  <c r="II31"/>
  <c r="IJ31"/>
  <c r="IL31" s="1"/>
  <c r="IM31" s="1"/>
  <c r="IN31" s="1"/>
  <c r="II32"/>
  <c r="IJ32"/>
  <c r="IK32" s="1"/>
  <c r="II33"/>
  <c r="IJ33"/>
  <c r="IK33" s="1"/>
  <c r="II34"/>
  <c r="IJ34"/>
  <c r="IK34" s="1"/>
  <c r="II35"/>
  <c r="IJ35"/>
  <c r="IK35" s="1"/>
  <c r="II36"/>
  <c r="IJ36"/>
  <c r="IK36" s="1"/>
  <c r="II37"/>
  <c r="IJ37"/>
  <c r="IK37" s="1"/>
  <c r="II38"/>
  <c r="IJ38"/>
  <c r="IK38" s="1"/>
  <c r="IJ2" i="33"/>
  <c r="IK2" s="1"/>
  <c r="II2"/>
  <c r="IJ2" i="35"/>
  <c r="IK2" s="1"/>
  <c r="II2"/>
  <c r="IL38" i="33" l="1"/>
  <c r="IM38" s="1"/>
  <c r="IN38" s="1"/>
  <c r="IL34"/>
  <c r="IM34" s="1"/>
  <c r="IN34" s="1"/>
  <c r="IL40"/>
  <c r="IM40" s="1"/>
  <c r="IN40" s="1"/>
  <c r="IL36"/>
  <c r="IM36" s="1"/>
  <c r="IN36" s="1"/>
  <c r="IL25"/>
  <c r="IM25" s="1"/>
  <c r="IN25" s="1"/>
  <c r="IL39"/>
  <c r="IM39" s="1"/>
  <c r="IN39" s="1"/>
  <c r="IL37"/>
  <c r="IM37" s="1"/>
  <c r="IN37" s="1"/>
  <c r="IL35"/>
  <c r="IM35" s="1"/>
  <c r="IN35" s="1"/>
  <c r="IL33"/>
  <c r="IM33" s="1"/>
  <c r="IN33" s="1"/>
  <c r="IL24"/>
  <c r="IM24" s="1"/>
  <c r="IN24" s="1"/>
  <c r="IL32"/>
  <c r="IM32" s="1"/>
  <c r="IN32" s="1"/>
  <c r="IL31"/>
  <c r="IM31" s="1"/>
  <c r="IN31" s="1"/>
  <c r="IL30"/>
  <c r="IM30" s="1"/>
  <c r="IN30" s="1"/>
  <c r="IL29"/>
  <c r="IM29" s="1"/>
  <c r="IN29" s="1"/>
  <c r="IL28"/>
  <c r="IM28" s="1"/>
  <c r="IN28" s="1"/>
  <c r="IL27"/>
  <c r="IM27" s="1"/>
  <c r="IN27" s="1"/>
  <c r="IL26"/>
  <c r="IM26" s="1"/>
  <c r="IN26" s="1"/>
  <c r="IL23"/>
  <c r="IM23" s="1"/>
  <c r="IN23" s="1"/>
  <c r="IL22"/>
  <c r="IM22" s="1"/>
  <c r="IN22" s="1"/>
  <c r="IL21"/>
  <c r="IM21" s="1"/>
  <c r="IN21" s="1"/>
  <c r="IL20"/>
  <c r="IM20" s="1"/>
  <c r="IN20" s="1"/>
  <c r="IL19"/>
  <c r="IM19" s="1"/>
  <c r="IN19" s="1"/>
  <c r="IL18"/>
  <c r="IM18" s="1"/>
  <c r="IN18" s="1"/>
  <c r="IL17"/>
  <c r="IM17" s="1"/>
  <c r="IN17" s="1"/>
  <c r="IL16"/>
  <c r="IM16" s="1"/>
  <c r="IN16" s="1"/>
  <c r="IL15"/>
  <c r="IM15" s="1"/>
  <c r="IN15" s="1"/>
  <c r="IL14"/>
  <c r="IM14" s="1"/>
  <c r="IN14" s="1"/>
  <c r="IL13"/>
  <c r="IM13" s="1"/>
  <c r="IN13" s="1"/>
  <c r="IL12"/>
  <c r="IM12" s="1"/>
  <c r="IN12" s="1"/>
  <c r="IL11"/>
  <c r="IM11" s="1"/>
  <c r="IN11" s="1"/>
  <c r="IL10"/>
  <c r="IM10" s="1"/>
  <c r="IN10" s="1"/>
  <c r="IL9"/>
  <c r="IM9" s="1"/>
  <c r="IN9" s="1"/>
  <c r="IL8"/>
  <c r="IM8" s="1"/>
  <c r="IN8" s="1"/>
  <c r="IL7"/>
  <c r="IM7" s="1"/>
  <c r="IN7" s="1"/>
  <c r="IL6"/>
  <c r="IM6" s="1"/>
  <c r="IN6" s="1"/>
  <c r="IL5"/>
  <c r="IM5" s="1"/>
  <c r="IN5" s="1"/>
  <c r="IL4"/>
  <c r="IM4" s="1"/>
  <c r="IN4" s="1"/>
  <c r="IL3"/>
  <c r="IM3" s="1"/>
  <c r="IN3" s="1"/>
  <c r="IL6" i="35"/>
  <c r="IM6" s="1"/>
  <c r="IN6" s="1"/>
  <c r="IL4"/>
  <c r="IM4" s="1"/>
  <c r="IN4" s="1"/>
  <c r="IL7"/>
  <c r="IM7" s="1"/>
  <c r="IN7" s="1"/>
  <c r="IL5"/>
  <c r="IM5" s="1"/>
  <c r="IN5" s="1"/>
  <c r="IL16"/>
  <c r="IM16" s="1"/>
  <c r="IN16" s="1"/>
  <c r="IL15"/>
  <c r="IM15" s="1"/>
  <c r="IN15" s="1"/>
  <c r="IL14"/>
  <c r="IM14" s="1"/>
  <c r="IN14" s="1"/>
  <c r="IL38"/>
  <c r="IM38" s="1"/>
  <c r="IN38" s="1"/>
  <c r="IL37"/>
  <c r="IM37" s="1"/>
  <c r="IN37" s="1"/>
  <c r="IL36"/>
  <c r="IM36" s="1"/>
  <c r="IN36" s="1"/>
  <c r="IL35"/>
  <c r="IM35" s="1"/>
  <c r="IN35" s="1"/>
  <c r="IL34"/>
  <c r="IM34" s="1"/>
  <c r="IN34" s="1"/>
  <c r="IL33"/>
  <c r="IM33" s="1"/>
  <c r="IN33" s="1"/>
  <c r="IL32"/>
  <c r="IM32" s="1"/>
  <c r="IN32" s="1"/>
  <c r="IL26"/>
  <c r="IM26" s="1"/>
  <c r="IN26" s="1"/>
  <c r="IL24"/>
  <c r="IM24" s="1"/>
  <c r="IN24" s="1"/>
  <c r="IL18"/>
  <c r="IM18" s="1"/>
  <c r="IN18" s="1"/>
  <c r="IL17"/>
  <c r="IM17" s="1"/>
  <c r="IN17" s="1"/>
  <c r="IL13"/>
  <c r="IM13" s="1"/>
  <c r="IN13" s="1"/>
  <c r="IL10"/>
  <c r="IM10" s="1"/>
  <c r="IN10" s="1"/>
  <c r="IL8"/>
  <c r="IM8" s="1"/>
  <c r="IN8" s="1"/>
  <c r="IK31"/>
  <c r="IK30"/>
  <c r="IK29"/>
  <c r="IK28"/>
  <c r="IK27"/>
  <c r="IK57"/>
  <c r="IK25"/>
  <c r="IK23"/>
  <c r="IK22"/>
  <c r="IK21"/>
  <c r="IK20"/>
  <c r="IK19"/>
  <c r="IK56"/>
  <c r="IK12"/>
  <c r="IK11"/>
  <c r="IK9"/>
  <c r="IK3"/>
  <c r="IL2"/>
  <c r="IM2" s="1"/>
  <c r="IN2" s="1"/>
  <c r="IL2" i="33"/>
  <c r="IM2" s="1"/>
  <c r="IN2" s="1"/>
  <c r="HP3" l="1"/>
  <c r="HQ3"/>
  <c r="HR3" s="1"/>
  <c r="HX3"/>
  <c r="HP4"/>
  <c r="HQ4"/>
  <c r="HR4" s="1"/>
  <c r="HX4"/>
  <c r="HP5"/>
  <c r="HQ5"/>
  <c r="HR5" s="1"/>
  <c r="HX5"/>
  <c r="HP6"/>
  <c r="HQ6"/>
  <c r="HR6" s="1"/>
  <c r="HX6"/>
  <c r="HP7"/>
  <c r="HQ7"/>
  <c r="HR7" s="1"/>
  <c r="HX7"/>
  <c r="HP8"/>
  <c r="HQ8"/>
  <c r="HR8" s="1"/>
  <c r="HX8"/>
  <c r="HP9"/>
  <c r="HQ9"/>
  <c r="HR9" s="1"/>
  <c r="HX9"/>
  <c r="HP10"/>
  <c r="HQ10"/>
  <c r="HR10" s="1"/>
  <c r="HX10"/>
  <c r="HP11"/>
  <c r="HQ11"/>
  <c r="HR11" s="1"/>
  <c r="HX11"/>
  <c r="HP12"/>
  <c r="HQ12"/>
  <c r="HR12" s="1"/>
  <c r="HX12"/>
  <c r="HP13"/>
  <c r="HQ13"/>
  <c r="HR13" s="1"/>
  <c r="HX13"/>
  <c r="HP14"/>
  <c r="HQ14"/>
  <c r="HR14" s="1"/>
  <c r="HX14"/>
  <c r="HP15"/>
  <c r="HQ15"/>
  <c r="HR15" s="1"/>
  <c r="HX15"/>
  <c r="HP16"/>
  <c r="HQ16"/>
  <c r="HR16" s="1"/>
  <c r="HX16"/>
  <c r="HP17"/>
  <c r="HQ17"/>
  <c r="HR17" s="1"/>
  <c r="HX17"/>
  <c r="HP18"/>
  <c r="HQ18"/>
  <c r="HR18" s="1"/>
  <c r="HX18"/>
  <c r="HP19"/>
  <c r="HQ19"/>
  <c r="HR19" s="1"/>
  <c r="HX19"/>
  <c r="HP20"/>
  <c r="HQ20"/>
  <c r="HR20" s="1"/>
  <c r="HX20"/>
  <c r="HP21"/>
  <c r="HQ21"/>
  <c r="HR21" s="1"/>
  <c r="HX21"/>
  <c r="HP22"/>
  <c r="HQ22"/>
  <c r="HR22" s="1"/>
  <c r="HX22"/>
  <c r="HP23"/>
  <c r="HQ23"/>
  <c r="HR23" s="1"/>
  <c r="HX23"/>
  <c r="HP24"/>
  <c r="HQ24"/>
  <c r="HR24" s="1"/>
  <c r="HX24"/>
  <c r="HP25"/>
  <c r="HQ25"/>
  <c r="HR25" s="1"/>
  <c r="HX25"/>
  <c r="HP26"/>
  <c r="HQ26"/>
  <c r="HR26" s="1"/>
  <c r="HX26"/>
  <c r="HP27"/>
  <c r="HQ27"/>
  <c r="HR27" s="1"/>
  <c r="HX27"/>
  <c r="HP28"/>
  <c r="HQ28"/>
  <c r="HR28" s="1"/>
  <c r="HX28"/>
  <c r="HP29"/>
  <c r="HQ29"/>
  <c r="HR29" s="1"/>
  <c r="HX29"/>
  <c r="HP30"/>
  <c r="HQ30"/>
  <c r="HR30" s="1"/>
  <c r="HX30"/>
  <c r="HP31"/>
  <c r="HQ31"/>
  <c r="HR31" s="1"/>
  <c r="HX31"/>
  <c r="HP32"/>
  <c r="HQ32"/>
  <c r="HR32" s="1"/>
  <c r="HX32"/>
  <c r="HP33"/>
  <c r="HQ33"/>
  <c r="HR33" s="1"/>
  <c r="HX33"/>
  <c r="HP34"/>
  <c r="HQ34"/>
  <c r="HR34" s="1"/>
  <c r="HX34"/>
  <c r="HP35"/>
  <c r="HQ35"/>
  <c r="HR35" s="1"/>
  <c r="HX35"/>
  <c r="HP36"/>
  <c r="HQ36"/>
  <c r="HR36" s="1"/>
  <c r="HX36"/>
  <c r="HP37"/>
  <c r="HQ37"/>
  <c r="HR37" s="1"/>
  <c r="HX37"/>
  <c r="HP38"/>
  <c r="HX38" s="1"/>
  <c r="HQ38"/>
  <c r="HR38" s="1"/>
  <c r="HP39"/>
  <c r="HQ39"/>
  <c r="HR39" s="1"/>
  <c r="HX39"/>
  <c r="HP40"/>
  <c r="HQ40"/>
  <c r="HR40" s="1"/>
  <c r="HX40"/>
  <c r="HP3" i="35"/>
  <c r="HQ3"/>
  <c r="HR3" s="1"/>
  <c r="HX3"/>
  <c r="HP4"/>
  <c r="HX4" s="1"/>
  <c r="HQ4"/>
  <c r="HR4" s="1"/>
  <c r="HP5"/>
  <c r="HX5" s="1"/>
  <c r="HQ5"/>
  <c r="HR5" s="1"/>
  <c r="HP6"/>
  <c r="HX6" s="1"/>
  <c r="HQ6"/>
  <c r="HR6" s="1"/>
  <c r="HP7"/>
  <c r="HX7" s="1"/>
  <c r="HQ7"/>
  <c r="HR7" s="1"/>
  <c r="HP8"/>
  <c r="HX8" s="1"/>
  <c r="HQ8"/>
  <c r="HR8" s="1"/>
  <c r="HP9"/>
  <c r="HX9" s="1"/>
  <c r="HQ9"/>
  <c r="HR9" s="1"/>
  <c r="HP10"/>
  <c r="HX10" s="1"/>
  <c r="HQ10"/>
  <c r="HR10" s="1"/>
  <c r="HP11"/>
  <c r="HX11" s="1"/>
  <c r="HQ11"/>
  <c r="HR11" s="1"/>
  <c r="HP12"/>
  <c r="HX12" s="1"/>
  <c r="HQ12"/>
  <c r="HS12" s="1"/>
  <c r="HT12" s="1"/>
  <c r="HU12" s="1"/>
  <c r="HP13"/>
  <c r="HX13" s="1"/>
  <c r="HQ13"/>
  <c r="HR13" s="1"/>
  <c r="HP14"/>
  <c r="HX14" s="1"/>
  <c r="HQ14"/>
  <c r="HR14" s="1"/>
  <c r="HP15"/>
  <c r="HX15" s="1"/>
  <c r="HQ15"/>
  <c r="HR15" s="1"/>
  <c r="HP16"/>
  <c r="HX16" s="1"/>
  <c r="HQ16"/>
  <c r="HR16" s="1"/>
  <c r="HP17"/>
  <c r="HX17" s="1"/>
  <c r="HQ17"/>
  <c r="HR17" s="1"/>
  <c r="HP18"/>
  <c r="HX18" s="1"/>
  <c r="HQ18"/>
  <c r="HR18" s="1"/>
  <c r="HP56"/>
  <c r="HX56" s="1"/>
  <c r="HQ56"/>
  <c r="HR56" s="1"/>
  <c r="HP19"/>
  <c r="HX19" s="1"/>
  <c r="HQ19"/>
  <c r="HR19" s="1"/>
  <c r="HP20"/>
  <c r="HX20" s="1"/>
  <c r="HQ20"/>
  <c r="HR20" s="1"/>
  <c r="HP21"/>
  <c r="HX21" s="1"/>
  <c r="HQ21"/>
  <c r="HR21" s="1"/>
  <c r="HP22"/>
  <c r="HX22" s="1"/>
  <c r="HQ22"/>
  <c r="HR22" s="1"/>
  <c r="HP23"/>
  <c r="HX23" s="1"/>
  <c r="HQ23"/>
  <c r="HR23" s="1"/>
  <c r="HP24"/>
  <c r="HX24" s="1"/>
  <c r="HQ24"/>
  <c r="HR24" s="1"/>
  <c r="HP25"/>
  <c r="HX25" s="1"/>
  <c r="HQ25"/>
  <c r="HR25" s="1"/>
  <c r="HP57"/>
  <c r="HX57" s="1"/>
  <c r="HQ57"/>
  <c r="HR57" s="1"/>
  <c r="HP26"/>
  <c r="HX26" s="1"/>
  <c r="HQ26"/>
  <c r="HR26" s="1"/>
  <c r="HP27"/>
  <c r="HX27" s="1"/>
  <c r="HQ27"/>
  <c r="HR27" s="1"/>
  <c r="HP28"/>
  <c r="HX28" s="1"/>
  <c r="HQ28"/>
  <c r="HR28" s="1"/>
  <c r="HP29"/>
  <c r="HX29" s="1"/>
  <c r="HQ29"/>
  <c r="HR29" s="1"/>
  <c r="HP30"/>
  <c r="HX30" s="1"/>
  <c r="HQ30"/>
  <c r="HR30" s="1"/>
  <c r="HP31"/>
  <c r="HX31" s="1"/>
  <c r="HQ31"/>
  <c r="HR31" s="1"/>
  <c r="HP32"/>
  <c r="HX32" s="1"/>
  <c r="HQ32"/>
  <c r="HR32" s="1"/>
  <c r="HP33"/>
  <c r="HX33" s="1"/>
  <c r="HQ33"/>
  <c r="HR33" s="1"/>
  <c r="HP34"/>
  <c r="HX34" s="1"/>
  <c r="HQ34"/>
  <c r="HR34" s="1"/>
  <c r="HP35"/>
  <c r="HX35" s="1"/>
  <c r="HQ35"/>
  <c r="HR35" s="1"/>
  <c r="HP36"/>
  <c r="HX36" s="1"/>
  <c r="HQ36"/>
  <c r="HR36" s="1"/>
  <c r="HP37"/>
  <c r="HX37" s="1"/>
  <c r="HQ37"/>
  <c r="HR37" s="1"/>
  <c r="HP38"/>
  <c r="HX38" s="1"/>
  <c r="HQ38"/>
  <c r="HR38" s="1"/>
  <c r="HQ2" i="33"/>
  <c r="HR2" s="1"/>
  <c r="HP2"/>
  <c r="HX2" s="1"/>
  <c r="HQ2" i="35"/>
  <c r="HR2" s="1"/>
  <c r="HP2"/>
  <c r="HX2" s="1"/>
  <c r="HS5" l="1"/>
  <c r="HT5" s="1"/>
  <c r="HU5" s="1"/>
  <c r="HS27"/>
  <c r="HT27" s="1"/>
  <c r="HU27" s="1"/>
  <c r="HS13"/>
  <c r="HT13" s="1"/>
  <c r="HU13" s="1"/>
  <c r="HS40" i="33"/>
  <c r="HT40" s="1"/>
  <c r="HU40" s="1"/>
  <c r="HS39"/>
  <c r="HT39" s="1"/>
  <c r="HU39" s="1"/>
  <c r="HS38"/>
  <c r="HT38" s="1"/>
  <c r="HU38" s="1"/>
  <c r="HS37"/>
  <c r="HT37" s="1"/>
  <c r="HU37" s="1"/>
  <c r="HS36"/>
  <c r="HT36" s="1"/>
  <c r="HU36" s="1"/>
  <c r="HS35"/>
  <c r="HT35" s="1"/>
  <c r="HU35" s="1"/>
  <c r="HS34"/>
  <c r="HT34" s="1"/>
  <c r="HU34" s="1"/>
  <c r="HS33"/>
  <c r="HT33" s="1"/>
  <c r="HU33" s="1"/>
  <c r="HS32"/>
  <c r="HT32" s="1"/>
  <c r="HU32" s="1"/>
  <c r="HS31"/>
  <c r="HT31" s="1"/>
  <c r="HU31" s="1"/>
  <c r="HS30"/>
  <c r="HT30" s="1"/>
  <c r="HU30" s="1"/>
  <c r="HS29"/>
  <c r="HT29" s="1"/>
  <c r="HU29" s="1"/>
  <c r="HS28"/>
  <c r="HT28" s="1"/>
  <c r="HU28" s="1"/>
  <c r="HS27"/>
  <c r="HT27" s="1"/>
  <c r="HU27" s="1"/>
  <c r="HS26"/>
  <c r="HT26" s="1"/>
  <c r="HU26" s="1"/>
  <c r="HS25"/>
  <c r="HT25" s="1"/>
  <c r="HU25" s="1"/>
  <c r="HS24"/>
  <c r="HT24" s="1"/>
  <c r="HU24" s="1"/>
  <c r="HS23"/>
  <c r="HT23" s="1"/>
  <c r="HU23" s="1"/>
  <c r="HS22"/>
  <c r="HT22" s="1"/>
  <c r="HU22" s="1"/>
  <c r="HS21"/>
  <c r="HT21" s="1"/>
  <c r="HU21" s="1"/>
  <c r="HS20"/>
  <c r="HT20" s="1"/>
  <c r="HU20" s="1"/>
  <c r="HS19"/>
  <c r="HT19" s="1"/>
  <c r="HU19" s="1"/>
  <c r="HS18"/>
  <c r="HT18" s="1"/>
  <c r="HU18" s="1"/>
  <c r="HS17"/>
  <c r="HT17" s="1"/>
  <c r="HU17" s="1"/>
  <c r="HS16"/>
  <c r="HT16" s="1"/>
  <c r="HU16" s="1"/>
  <c r="HS15"/>
  <c r="HT15" s="1"/>
  <c r="HU15" s="1"/>
  <c r="HS14"/>
  <c r="HT14" s="1"/>
  <c r="HU14" s="1"/>
  <c r="HS13"/>
  <c r="HT13" s="1"/>
  <c r="HU13" s="1"/>
  <c r="HS12"/>
  <c r="HT12" s="1"/>
  <c r="HU12" s="1"/>
  <c r="HS11"/>
  <c r="HT11" s="1"/>
  <c r="HU11" s="1"/>
  <c r="HS10"/>
  <c r="HT10" s="1"/>
  <c r="HU10" s="1"/>
  <c r="HS9"/>
  <c r="HT9" s="1"/>
  <c r="HU9" s="1"/>
  <c r="HS8"/>
  <c r="HT8" s="1"/>
  <c r="HU8" s="1"/>
  <c r="HS7"/>
  <c r="HT7" s="1"/>
  <c r="HU7" s="1"/>
  <c r="HS6"/>
  <c r="HT6" s="1"/>
  <c r="HU6" s="1"/>
  <c r="HS5"/>
  <c r="HT5" s="1"/>
  <c r="HU5" s="1"/>
  <c r="HS4"/>
  <c r="HT4" s="1"/>
  <c r="HU4" s="1"/>
  <c r="HS3"/>
  <c r="HT3" s="1"/>
  <c r="HU3" s="1"/>
  <c r="HS35" i="35"/>
  <c r="HT35" s="1"/>
  <c r="HU35" s="1"/>
  <c r="HS20"/>
  <c r="HT20" s="1"/>
  <c r="HU20" s="1"/>
  <c r="HS9"/>
  <c r="HT9" s="1"/>
  <c r="HU9" s="1"/>
  <c r="HS31"/>
  <c r="HT31" s="1"/>
  <c r="HU31" s="1"/>
  <c r="HS24"/>
  <c r="HT24" s="1"/>
  <c r="HU24" s="1"/>
  <c r="HS17"/>
  <c r="HT17" s="1"/>
  <c r="HU17" s="1"/>
  <c r="HS37"/>
  <c r="HT37" s="1"/>
  <c r="HU37" s="1"/>
  <c r="HS33"/>
  <c r="HT33" s="1"/>
  <c r="HU33" s="1"/>
  <c r="HS29"/>
  <c r="HT29" s="1"/>
  <c r="HU29" s="1"/>
  <c r="HS57"/>
  <c r="HT57" s="1"/>
  <c r="HU57" s="1"/>
  <c r="HS22"/>
  <c r="HT22" s="1"/>
  <c r="HU22" s="1"/>
  <c r="HS56"/>
  <c r="HT56" s="1"/>
  <c r="HU56" s="1"/>
  <c r="HS15"/>
  <c r="HT15" s="1"/>
  <c r="HU15" s="1"/>
  <c r="HS11"/>
  <c r="HT11" s="1"/>
  <c r="HU11" s="1"/>
  <c r="HS7"/>
  <c r="HT7" s="1"/>
  <c r="HU7" s="1"/>
  <c r="HS38"/>
  <c r="HT38" s="1"/>
  <c r="HU38" s="1"/>
  <c r="HS36"/>
  <c r="HT36" s="1"/>
  <c r="HU36" s="1"/>
  <c r="HS34"/>
  <c r="HT34" s="1"/>
  <c r="HU34" s="1"/>
  <c r="HS32"/>
  <c r="HT32" s="1"/>
  <c r="HU32" s="1"/>
  <c r="HS30"/>
  <c r="HT30" s="1"/>
  <c r="HU30" s="1"/>
  <c r="HS28"/>
  <c r="HT28" s="1"/>
  <c r="HU28" s="1"/>
  <c r="HS26"/>
  <c r="HT26" s="1"/>
  <c r="HU26" s="1"/>
  <c r="HS25"/>
  <c r="HT25" s="1"/>
  <c r="HU25" s="1"/>
  <c r="HS23"/>
  <c r="HT23" s="1"/>
  <c r="HU23" s="1"/>
  <c r="HS21"/>
  <c r="HT21" s="1"/>
  <c r="HU21" s="1"/>
  <c r="HS19"/>
  <c r="HT19" s="1"/>
  <c r="HU19" s="1"/>
  <c r="HS18"/>
  <c r="HT18" s="1"/>
  <c r="HU18" s="1"/>
  <c r="HS16"/>
  <c r="HT16" s="1"/>
  <c r="HU16" s="1"/>
  <c r="HS14"/>
  <c r="HT14" s="1"/>
  <c r="HU14" s="1"/>
  <c r="HS10"/>
  <c r="HT10" s="1"/>
  <c r="HU10" s="1"/>
  <c r="HS8"/>
  <c r="HT8" s="1"/>
  <c r="HU8" s="1"/>
  <c r="HS6"/>
  <c r="HT6" s="1"/>
  <c r="HU6" s="1"/>
  <c r="HS4"/>
  <c r="HT4" s="1"/>
  <c r="HU4" s="1"/>
  <c r="HS3"/>
  <c r="HT3" s="1"/>
  <c r="HU3" s="1"/>
  <c r="HR12"/>
  <c r="HS2"/>
  <c r="HT2" s="1"/>
  <c r="HU2" s="1"/>
  <c r="HS2" i="33"/>
  <c r="HT2" s="1"/>
  <c r="HU2" s="1"/>
  <c r="HF3" l="1"/>
  <c r="HY3" s="1"/>
  <c r="HF4"/>
  <c r="HF5"/>
  <c r="HY5" s="1"/>
  <c r="HF6"/>
  <c r="HH6" s="1"/>
  <c r="HI6" s="1"/>
  <c r="HJ6" s="1"/>
  <c r="HF7"/>
  <c r="HY7" s="1"/>
  <c r="HF8"/>
  <c r="HF9"/>
  <c r="HY9" s="1"/>
  <c r="HF10"/>
  <c r="HH10" s="1"/>
  <c r="HI10" s="1"/>
  <c r="HJ10" s="1"/>
  <c r="HF11"/>
  <c r="HY11" s="1"/>
  <c r="HF12"/>
  <c r="HF13"/>
  <c r="HY13" s="1"/>
  <c r="HF14"/>
  <c r="HH14" s="1"/>
  <c r="HI14" s="1"/>
  <c r="HJ14" s="1"/>
  <c r="HF15"/>
  <c r="HY15" s="1"/>
  <c r="HF16"/>
  <c r="HF17"/>
  <c r="HY17" s="1"/>
  <c r="HF18"/>
  <c r="HH18" s="1"/>
  <c r="HI18" s="1"/>
  <c r="HJ18" s="1"/>
  <c r="HF19"/>
  <c r="HY19" s="1"/>
  <c r="HF20"/>
  <c r="HF21"/>
  <c r="HY21" s="1"/>
  <c r="HF22"/>
  <c r="HH22" s="1"/>
  <c r="HI22" s="1"/>
  <c r="HJ22" s="1"/>
  <c r="HF23"/>
  <c r="HY23" s="1"/>
  <c r="HF24"/>
  <c r="HF25"/>
  <c r="HY25" s="1"/>
  <c r="HF26"/>
  <c r="HH26" s="1"/>
  <c r="HI26" s="1"/>
  <c r="HJ26" s="1"/>
  <c r="HF27"/>
  <c r="HY27" s="1"/>
  <c r="HF28"/>
  <c r="HF29"/>
  <c r="HY29" s="1"/>
  <c r="HF30"/>
  <c r="HH30" s="1"/>
  <c r="HI30" s="1"/>
  <c r="HJ30" s="1"/>
  <c r="HF31"/>
  <c r="HY31" s="1"/>
  <c r="HF32"/>
  <c r="HF33"/>
  <c r="HY33" s="1"/>
  <c r="HF34"/>
  <c r="HH34" s="1"/>
  <c r="HI34" s="1"/>
  <c r="HJ34" s="1"/>
  <c r="HF35"/>
  <c r="HY35" s="1"/>
  <c r="HF36"/>
  <c r="HH36" s="1"/>
  <c r="HI36" s="1"/>
  <c r="HJ36" s="1"/>
  <c r="HF37"/>
  <c r="HY37" s="1"/>
  <c r="HF38"/>
  <c r="HH38" s="1"/>
  <c r="HI38" s="1"/>
  <c r="HJ38" s="1"/>
  <c r="HF39"/>
  <c r="HY39" s="1"/>
  <c r="HF40"/>
  <c r="HF3" i="35"/>
  <c r="HY3" s="1"/>
  <c r="HF4"/>
  <c r="HF5"/>
  <c r="HY5" s="1"/>
  <c r="HF6"/>
  <c r="HF7"/>
  <c r="HY7" s="1"/>
  <c r="HF8"/>
  <c r="HF9"/>
  <c r="HY9" s="1"/>
  <c r="HF10"/>
  <c r="HF11"/>
  <c r="HY11" s="1"/>
  <c r="HF12"/>
  <c r="HF13"/>
  <c r="HY13" s="1"/>
  <c r="HF14"/>
  <c r="HF15"/>
  <c r="HY15" s="1"/>
  <c r="HF16"/>
  <c r="HF17"/>
  <c r="HY17" s="1"/>
  <c r="HF18"/>
  <c r="HF56"/>
  <c r="HY56" s="1"/>
  <c r="HF19"/>
  <c r="HF20"/>
  <c r="HY20" s="1"/>
  <c r="HF21"/>
  <c r="HF22"/>
  <c r="HY22" s="1"/>
  <c r="HF23"/>
  <c r="HF24"/>
  <c r="HY24" s="1"/>
  <c r="HF25"/>
  <c r="HF57"/>
  <c r="HY57" s="1"/>
  <c r="HF26"/>
  <c r="HF27"/>
  <c r="HY27" s="1"/>
  <c r="HF28"/>
  <c r="HF29"/>
  <c r="HY29" s="1"/>
  <c r="HF30"/>
  <c r="HF31"/>
  <c r="HY31" s="1"/>
  <c r="HF32"/>
  <c r="HF33"/>
  <c r="HY33" s="1"/>
  <c r="HF34"/>
  <c r="HF35"/>
  <c r="HY35" s="1"/>
  <c r="HF36"/>
  <c r="HF37"/>
  <c r="HY37" s="1"/>
  <c r="HF38"/>
  <c r="HF2" i="33"/>
  <c r="HF2" i="35"/>
  <c r="HH29" i="33" l="1"/>
  <c r="HI29" s="1"/>
  <c r="HJ29" s="1"/>
  <c r="HH21"/>
  <c r="HI21" s="1"/>
  <c r="HJ21" s="1"/>
  <c r="HH13"/>
  <c r="HI13" s="1"/>
  <c r="HJ13" s="1"/>
  <c r="HH9"/>
  <c r="HI9" s="1"/>
  <c r="HJ9" s="1"/>
  <c r="HH5"/>
  <c r="HI5" s="1"/>
  <c r="HJ5" s="1"/>
  <c r="HH39"/>
  <c r="HI39" s="1"/>
  <c r="HJ39" s="1"/>
  <c r="HH37"/>
  <c r="HI37" s="1"/>
  <c r="HJ37" s="1"/>
  <c r="HH35"/>
  <c r="HI35" s="1"/>
  <c r="HJ35" s="1"/>
  <c r="HG39"/>
  <c r="HG37"/>
  <c r="HG35"/>
  <c r="HH33"/>
  <c r="HI33" s="1"/>
  <c r="HJ33" s="1"/>
  <c r="HH25"/>
  <c r="HI25" s="1"/>
  <c r="HJ25" s="1"/>
  <c r="HH17"/>
  <c r="HI17" s="1"/>
  <c r="HJ17" s="1"/>
  <c r="HH11"/>
  <c r="HI11" s="1"/>
  <c r="HJ11" s="1"/>
  <c r="HG5"/>
  <c r="HZ11"/>
  <c r="IA11"/>
  <c r="IB11" s="1"/>
  <c r="IC11" s="1"/>
  <c r="HG40"/>
  <c r="HY40"/>
  <c r="HZ39"/>
  <c r="IA39"/>
  <c r="IB39" s="1"/>
  <c r="IC39" s="1"/>
  <c r="HG38"/>
  <c r="HY38"/>
  <c r="HZ37"/>
  <c r="IA37"/>
  <c r="IB37" s="1"/>
  <c r="IC37" s="1"/>
  <c r="HG36"/>
  <c r="HY36"/>
  <c r="HZ35"/>
  <c r="IA35"/>
  <c r="IB35" s="1"/>
  <c r="IC35" s="1"/>
  <c r="HG34"/>
  <c r="HY34"/>
  <c r="HH31"/>
  <c r="HI31" s="1"/>
  <c r="HJ31" s="1"/>
  <c r="HH27"/>
  <c r="HI27" s="1"/>
  <c r="HJ27" s="1"/>
  <c r="HH23"/>
  <c r="HI23" s="1"/>
  <c r="HJ23" s="1"/>
  <c r="HH19"/>
  <c r="HI19" s="1"/>
  <c r="HJ19" s="1"/>
  <c r="HH15"/>
  <c r="HI15" s="1"/>
  <c r="HJ15" s="1"/>
  <c r="HG11"/>
  <c r="HH7"/>
  <c r="HI7" s="1"/>
  <c r="HJ7" s="1"/>
  <c r="HH3"/>
  <c r="HI3" s="1"/>
  <c r="HJ3" s="1"/>
  <c r="HG33"/>
  <c r="HZ33"/>
  <c r="IA33"/>
  <c r="IB33" s="1"/>
  <c r="IC33" s="1"/>
  <c r="HG32"/>
  <c r="HY32"/>
  <c r="HH32"/>
  <c r="HI32" s="1"/>
  <c r="HJ32" s="1"/>
  <c r="HZ31"/>
  <c r="IA31"/>
  <c r="IB31" s="1"/>
  <c r="IC31" s="1"/>
  <c r="HG31"/>
  <c r="HG30"/>
  <c r="HY30"/>
  <c r="HG29"/>
  <c r="HZ29"/>
  <c r="IA29"/>
  <c r="IB29" s="1"/>
  <c r="IC29" s="1"/>
  <c r="HG28"/>
  <c r="HY28"/>
  <c r="HH28"/>
  <c r="HI28" s="1"/>
  <c r="HJ28" s="1"/>
  <c r="HZ27"/>
  <c r="IA27"/>
  <c r="IB27" s="1"/>
  <c r="IC27" s="1"/>
  <c r="HG27"/>
  <c r="HG26"/>
  <c r="HY26"/>
  <c r="HG25"/>
  <c r="HZ25"/>
  <c r="IA25"/>
  <c r="IB25" s="1"/>
  <c r="IC25" s="1"/>
  <c r="HG24"/>
  <c r="HY24"/>
  <c r="HH24"/>
  <c r="HI24" s="1"/>
  <c r="HJ24" s="1"/>
  <c r="HZ23"/>
  <c r="IA23"/>
  <c r="IB23" s="1"/>
  <c r="IC23" s="1"/>
  <c r="HG23"/>
  <c r="HG22"/>
  <c r="HY22"/>
  <c r="HG21"/>
  <c r="HZ21"/>
  <c r="IA21"/>
  <c r="IB21" s="1"/>
  <c r="IC21" s="1"/>
  <c r="HG20"/>
  <c r="HY20"/>
  <c r="HH20"/>
  <c r="HI20" s="1"/>
  <c r="HJ20" s="1"/>
  <c r="HZ19"/>
  <c r="IA19"/>
  <c r="IB19" s="1"/>
  <c r="IC19" s="1"/>
  <c r="HG19"/>
  <c r="HG18"/>
  <c r="HY18"/>
  <c r="HG17"/>
  <c r="HZ17"/>
  <c r="IA17"/>
  <c r="IB17" s="1"/>
  <c r="IC17" s="1"/>
  <c r="HG16"/>
  <c r="HY16"/>
  <c r="HH16"/>
  <c r="HI16" s="1"/>
  <c r="HJ16" s="1"/>
  <c r="HZ15"/>
  <c r="IA15"/>
  <c r="IB15" s="1"/>
  <c r="IC15" s="1"/>
  <c r="HG15"/>
  <c r="HG14"/>
  <c r="HY14"/>
  <c r="HG13"/>
  <c r="HZ13"/>
  <c r="IA13"/>
  <c r="IB13" s="1"/>
  <c r="IC13" s="1"/>
  <c r="HG12"/>
  <c r="HY12"/>
  <c r="HH12"/>
  <c r="HI12" s="1"/>
  <c r="HJ12" s="1"/>
  <c r="HG10"/>
  <c r="HY10"/>
  <c r="HG9"/>
  <c r="HZ9"/>
  <c r="IA9"/>
  <c r="IB9" s="1"/>
  <c r="IC9" s="1"/>
  <c r="HG8"/>
  <c r="HY8"/>
  <c r="HH8"/>
  <c r="HI8" s="1"/>
  <c r="HJ8" s="1"/>
  <c r="HZ7"/>
  <c r="IA7"/>
  <c r="IB7" s="1"/>
  <c r="IC7" s="1"/>
  <c r="HG7"/>
  <c r="HG6"/>
  <c r="HY6"/>
  <c r="HZ5"/>
  <c r="IA5"/>
  <c r="IB5" s="1"/>
  <c r="IC5" s="1"/>
  <c r="HG4"/>
  <c r="HY4"/>
  <c r="HH4"/>
  <c r="HI4" s="1"/>
  <c r="HJ4" s="1"/>
  <c r="HZ3"/>
  <c r="IA3"/>
  <c r="IB3" s="1"/>
  <c r="IC3" s="1"/>
  <c r="HG3"/>
  <c r="HH2"/>
  <c r="HI2" s="1"/>
  <c r="HJ2" s="1"/>
  <c r="HY2"/>
  <c r="HH37" i="35"/>
  <c r="HI37" s="1"/>
  <c r="HJ37" s="1"/>
  <c r="HG38"/>
  <c r="HY38"/>
  <c r="HH38"/>
  <c r="HI38" s="1"/>
  <c r="HJ38" s="1"/>
  <c r="HG37"/>
  <c r="HZ37"/>
  <c r="IA37"/>
  <c r="IB37" s="1"/>
  <c r="IC37" s="1"/>
  <c r="HG36"/>
  <c r="HY36"/>
  <c r="HH35"/>
  <c r="HI35" s="1"/>
  <c r="HJ35" s="1"/>
  <c r="HG35"/>
  <c r="IA35"/>
  <c r="IB35" s="1"/>
  <c r="IC35" s="1"/>
  <c r="HZ35"/>
  <c r="HG34"/>
  <c r="HY34"/>
  <c r="HH34"/>
  <c r="HI34" s="1"/>
  <c r="HJ34" s="1"/>
  <c r="HH33"/>
  <c r="HI33" s="1"/>
  <c r="HJ33" s="1"/>
  <c r="HG33"/>
  <c r="HZ33"/>
  <c r="IA33"/>
  <c r="IB33" s="1"/>
  <c r="IC33" s="1"/>
  <c r="HG32"/>
  <c r="HY32"/>
  <c r="HH32"/>
  <c r="HI32" s="1"/>
  <c r="HJ32" s="1"/>
  <c r="HH31"/>
  <c r="HI31" s="1"/>
  <c r="HJ31" s="1"/>
  <c r="HG31"/>
  <c r="IA31"/>
  <c r="IB31" s="1"/>
  <c r="IC31" s="1"/>
  <c r="HZ31"/>
  <c r="HG30"/>
  <c r="HY30"/>
  <c r="HH29"/>
  <c r="HI29" s="1"/>
  <c r="HJ29" s="1"/>
  <c r="HG29"/>
  <c r="HZ29"/>
  <c r="IA29"/>
  <c r="IB29" s="1"/>
  <c r="IC29" s="1"/>
  <c r="HG28"/>
  <c r="HY28"/>
  <c r="HH28"/>
  <c r="HI28" s="1"/>
  <c r="HJ28" s="1"/>
  <c r="HH27"/>
  <c r="HI27" s="1"/>
  <c r="HJ27" s="1"/>
  <c r="HG27"/>
  <c r="HZ27"/>
  <c r="IA27"/>
  <c r="IB27" s="1"/>
  <c r="IC27" s="1"/>
  <c r="HG26"/>
  <c r="HY26"/>
  <c r="HH26"/>
  <c r="HI26" s="1"/>
  <c r="HJ26" s="1"/>
  <c r="HH57"/>
  <c r="HI57" s="1"/>
  <c r="HJ57" s="1"/>
  <c r="HG57"/>
  <c r="HZ57"/>
  <c r="IA57"/>
  <c r="IB57" s="1"/>
  <c r="IC57" s="1"/>
  <c r="HG25"/>
  <c r="HY25"/>
  <c r="HH25"/>
  <c r="HI25" s="1"/>
  <c r="HJ25" s="1"/>
  <c r="HH24"/>
  <c r="HI24" s="1"/>
  <c r="HJ24" s="1"/>
  <c r="HG24"/>
  <c r="HZ24"/>
  <c r="IA24"/>
  <c r="IB24" s="1"/>
  <c r="IC24" s="1"/>
  <c r="HG23"/>
  <c r="HY23"/>
  <c r="HH23"/>
  <c r="HI23" s="1"/>
  <c r="HJ23" s="1"/>
  <c r="HH22"/>
  <c r="HI22" s="1"/>
  <c r="HJ22" s="1"/>
  <c r="HG22"/>
  <c r="HZ22"/>
  <c r="IA22"/>
  <c r="IB22" s="1"/>
  <c r="IC22" s="1"/>
  <c r="HG21"/>
  <c r="HY21"/>
  <c r="HH21"/>
  <c r="HI21" s="1"/>
  <c r="HJ21" s="1"/>
  <c r="HH20"/>
  <c r="HI20" s="1"/>
  <c r="HJ20" s="1"/>
  <c r="HG20"/>
  <c r="HZ20"/>
  <c r="IA20"/>
  <c r="IB20" s="1"/>
  <c r="IC20" s="1"/>
  <c r="HG19"/>
  <c r="HY19"/>
  <c r="HH19"/>
  <c r="HI19" s="1"/>
  <c r="HJ19" s="1"/>
  <c r="HH56"/>
  <c r="HI56" s="1"/>
  <c r="HJ56" s="1"/>
  <c r="HG56"/>
  <c r="HZ56"/>
  <c r="IA56"/>
  <c r="IB56" s="1"/>
  <c r="IC56" s="1"/>
  <c r="HG18"/>
  <c r="HY18"/>
  <c r="HH18"/>
  <c r="HI18" s="1"/>
  <c r="HJ18" s="1"/>
  <c r="HH17"/>
  <c r="HI17" s="1"/>
  <c r="HJ17" s="1"/>
  <c r="HG17"/>
  <c r="HZ17"/>
  <c r="IA17"/>
  <c r="IB17" s="1"/>
  <c r="IC17" s="1"/>
  <c r="HG16"/>
  <c r="HY16"/>
  <c r="HH16"/>
  <c r="HI16" s="1"/>
  <c r="HJ16" s="1"/>
  <c r="HH15"/>
  <c r="HI15" s="1"/>
  <c r="HJ15" s="1"/>
  <c r="HG15"/>
  <c r="HZ15"/>
  <c r="IA15"/>
  <c r="IB15" s="1"/>
  <c r="IC15" s="1"/>
  <c r="HG14"/>
  <c r="HY14"/>
  <c r="HH14"/>
  <c r="HI14" s="1"/>
  <c r="HJ14" s="1"/>
  <c r="HH13"/>
  <c r="HI13" s="1"/>
  <c r="HJ13" s="1"/>
  <c r="HG13"/>
  <c r="HZ13"/>
  <c r="IA13"/>
  <c r="IB13" s="1"/>
  <c r="IC13" s="1"/>
  <c r="HG12"/>
  <c r="HY12"/>
  <c r="HH11"/>
  <c r="HI11" s="1"/>
  <c r="HJ11" s="1"/>
  <c r="HG11"/>
  <c r="HZ11"/>
  <c r="IA11"/>
  <c r="IB11" s="1"/>
  <c r="IC11" s="1"/>
  <c r="HG10"/>
  <c r="HY10"/>
  <c r="HH10"/>
  <c r="HI10" s="1"/>
  <c r="HJ10" s="1"/>
  <c r="HH5"/>
  <c r="HI5" s="1"/>
  <c r="HJ5" s="1"/>
  <c r="HG5"/>
  <c r="HZ5"/>
  <c r="IA5"/>
  <c r="IB5" s="1"/>
  <c r="IC5" s="1"/>
  <c r="HG4"/>
  <c r="HY4"/>
  <c r="HH4"/>
  <c r="HI4" s="1"/>
  <c r="HJ4" s="1"/>
  <c r="HH2"/>
  <c r="HI2" s="1"/>
  <c r="HJ2" s="1"/>
  <c r="HY2"/>
  <c r="HG2"/>
  <c r="HH9"/>
  <c r="HI9" s="1"/>
  <c r="HJ9" s="1"/>
  <c r="HG9"/>
  <c r="HZ9"/>
  <c r="IA9"/>
  <c r="IB9" s="1"/>
  <c r="IC9" s="1"/>
  <c r="HG8"/>
  <c r="HY8"/>
  <c r="HH8"/>
  <c r="HI8" s="1"/>
  <c r="HJ8" s="1"/>
  <c r="HH7"/>
  <c r="HI7" s="1"/>
  <c r="HJ7" s="1"/>
  <c r="HG7"/>
  <c r="HZ7"/>
  <c r="IA7"/>
  <c r="IB7" s="1"/>
  <c r="IC7" s="1"/>
  <c r="HG6"/>
  <c r="HY6"/>
  <c r="HH6"/>
  <c r="HI6" s="1"/>
  <c r="HJ6" s="1"/>
  <c r="HH3"/>
  <c r="HI3" s="1"/>
  <c r="HJ3" s="1"/>
  <c r="HG3"/>
  <c r="HZ3"/>
  <c r="IA3"/>
  <c r="IB3" s="1"/>
  <c r="IC3" s="1"/>
  <c r="HH36"/>
  <c r="HI36" s="1"/>
  <c r="HJ36" s="1"/>
  <c r="HH30"/>
  <c r="HI30" s="1"/>
  <c r="HJ30" s="1"/>
  <c r="HH12"/>
  <c r="HI12" s="1"/>
  <c r="HJ12" s="1"/>
  <c r="HH40" i="33"/>
  <c r="HI40" s="1"/>
  <c r="HJ40" s="1"/>
  <c r="HG2"/>
  <c r="L5" i="38"/>
  <c r="E5" s="1"/>
  <c r="F5" s="1"/>
  <c r="L6"/>
  <c r="E6" s="1"/>
  <c r="F6" s="1"/>
  <c r="L7"/>
  <c r="E7" s="1"/>
  <c r="F7" s="1"/>
  <c r="L8"/>
  <c r="L9"/>
  <c r="E9" s="1"/>
  <c r="F9" s="1"/>
  <c r="L10"/>
  <c r="E10" s="1"/>
  <c r="F10" s="1"/>
  <c r="L11"/>
  <c r="E11" s="1"/>
  <c r="F11" s="1"/>
  <c r="L12"/>
  <c r="E12" s="1"/>
  <c r="F12" s="1"/>
  <c r="L13"/>
  <c r="E13" s="1"/>
  <c r="F13" s="1"/>
  <c r="L14"/>
  <c r="E14" s="1"/>
  <c r="F14" s="1"/>
  <c r="L15"/>
  <c r="E8" s="1"/>
  <c r="F8" s="1"/>
  <c r="L16"/>
  <c r="E18" s="1"/>
  <c r="F18" s="1"/>
  <c r="L17"/>
  <c r="E19" s="1"/>
  <c r="F19" s="1"/>
  <c r="L18"/>
  <c r="E17" s="1"/>
  <c r="F17" s="1"/>
  <c r="L19"/>
  <c r="E15" s="1"/>
  <c r="F15" s="1"/>
  <c r="L20"/>
  <c r="E16" s="1"/>
  <c r="F16" s="1"/>
  <c r="L21"/>
  <c r="L22"/>
  <c r="L23"/>
  <c r="L24"/>
  <c r="L25"/>
  <c r="L26"/>
  <c r="L27"/>
  <c r="L28"/>
  <c r="L29"/>
  <c r="L4"/>
  <c r="E4" s="1"/>
  <c r="F4" s="1"/>
  <c r="HZ34" i="33" l="1"/>
  <c r="IA34"/>
  <c r="IB34" s="1"/>
  <c r="IC34" s="1"/>
  <c r="HZ36"/>
  <c r="IA36"/>
  <c r="IB36" s="1"/>
  <c r="IC36" s="1"/>
  <c r="HZ38"/>
  <c r="IA38"/>
  <c r="IB38" s="1"/>
  <c r="IC38" s="1"/>
  <c r="HZ40"/>
  <c r="IA40"/>
  <c r="IB40" s="1"/>
  <c r="IC40" s="1"/>
  <c r="HZ32"/>
  <c r="IA32"/>
  <c r="IB32" s="1"/>
  <c r="IC32" s="1"/>
  <c r="HZ30"/>
  <c r="IA30"/>
  <c r="IB30" s="1"/>
  <c r="IC30" s="1"/>
  <c r="HZ28"/>
  <c r="IA28"/>
  <c r="IB28" s="1"/>
  <c r="IC28" s="1"/>
  <c r="HZ26"/>
  <c r="IA26"/>
  <c r="IB26" s="1"/>
  <c r="IC26" s="1"/>
  <c r="HZ24"/>
  <c r="IA24"/>
  <c r="IB24" s="1"/>
  <c r="IC24" s="1"/>
  <c r="HZ22"/>
  <c r="IA22"/>
  <c r="IB22" s="1"/>
  <c r="IC22" s="1"/>
  <c r="HZ20"/>
  <c r="IA20"/>
  <c r="IB20" s="1"/>
  <c r="IC20" s="1"/>
  <c r="HZ18"/>
  <c r="IA18"/>
  <c r="IB18" s="1"/>
  <c r="IC18" s="1"/>
  <c r="HZ16"/>
  <c r="IA16"/>
  <c r="IB16" s="1"/>
  <c r="IC16" s="1"/>
  <c r="HZ14"/>
  <c r="IA14"/>
  <c r="IB14" s="1"/>
  <c r="IC14" s="1"/>
  <c r="HZ12"/>
  <c r="IA12"/>
  <c r="IB12" s="1"/>
  <c r="IC12" s="1"/>
  <c r="HZ10"/>
  <c r="IA10"/>
  <c r="IB10" s="1"/>
  <c r="IC10" s="1"/>
  <c r="HZ8"/>
  <c r="IA8"/>
  <c r="IB8" s="1"/>
  <c r="IC8" s="1"/>
  <c r="HZ6"/>
  <c r="IA6"/>
  <c r="IB6" s="1"/>
  <c r="IC6" s="1"/>
  <c r="HZ4"/>
  <c r="IA4"/>
  <c r="IB4" s="1"/>
  <c r="IC4" s="1"/>
  <c r="IA2"/>
  <c r="IB2" s="1"/>
  <c r="IC2" s="1"/>
  <c r="HZ2"/>
  <c r="HZ38" i="35"/>
  <c r="IA38"/>
  <c r="IB38" s="1"/>
  <c r="IC38" s="1"/>
  <c r="HZ36"/>
  <c r="IA36"/>
  <c r="IB36" s="1"/>
  <c r="IC36" s="1"/>
  <c r="HZ34"/>
  <c r="IA34"/>
  <c r="IB34" s="1"/>
  <c r="IC34" s="1"/>
  <c r="HZ32"/>
  <c r="IA32"/>
  <c r="IB32" s="1"/>
  <c r="IC32" s="1"/>
  <c r="HZ30"/>
  <c r="IA30"/>
  <c r="IB30" s="1"/>
  <c r="IC30" s="1"/>
  <c r="HZ28"/>
  <c r="IA28"/>
  <c r="IB28" s="1"/>
  <c r="IC28" s="1"/>
  <c r="HZ26"/>
  <c r="IA26"/>
  <c r="IB26" s="1"/>
  <c r="IC26" s="1"/>
  <c r="HZ25"/>
  <c r="IA25"/>
  <c r="IB25" s="1"/>
  <c r="IC25" s="1"/>
  <c r="HZ23"/>
  <c r="IA23"/>
  <c r="IB23" s="1"/>
  <c r="IC23" s="1"/>
  <c r="HZ21"/>
  <c r="IA21"/>
  <c r="IB21" s="1"/>
  <c r="IC21" s="1"/>
  <c r="HZ19"/>
  <c r="IA19"/>
  <c r="IB19" s="1"/>
  <c r="IC19" s="1"/>
  <c r="HZ18"/>
  <c r="IA18"/>
  <c r="IB18" s="1"/>
  <c r="IC18" s="1"/>
  <c r="HZ16"/>
  <c r="IA16"/>
  <c r="IB16" s="1"/>
  <c r="IC16" s="1"/>
  <c r="HZ14"/>
  <c r="IA14"/>
  <c r="IB14" s="1"/>
  <c r="IC14" s="1"/>
  <c r="IA12"/>
  <c r="IB12" s="1"/>
  <c r="IC12" s="1"/>
  <c r="HZ12"/>
  <c r="HZ10"/>
  <c r="IA10"/>
  <c r="IB10" s="1"/>
  <c r="IC10" s="1"/>
  <c r="HZ4"/>
  <c r="IA4"/>
  <c r="IB4" s="1"/>
  <c r="IC4" s="1"/>
  <c r="HZ2"/>
  <c r="IA2"/>
  <c r="IB2" s="1"/>
  <c r="IC2" s="1"/>
  <c r="HZ8"/>
  <c r="IA8"/>
  <c r="IB8" s="1"/>
  <c r="IC8" s="1"/>
  <c r="HZ6"/>
  <c r="IA6"/>
  <c r="IB6" s="1"/>
  <c r="IC6" s="1"/>
  <c r="GS9" i="33"/>
  <c r="LM55" i="35" l="1"/>
  <c r="LP55" s="1"/>
  <c r="LQ55" s="1"/>
  <c r="HE55"/>
  <c r="GY55"/>
  <c r="GR55"/>
  <c r="GT55" s="1"/>
  <c r="GU55" s="1"/>
  <c r="GV55" s="1"/>
  <c r="GQ55"/>
  <c r="GG55"/>
  <c r="GI55" s="1"/>
  <c r="GJ55" s="1"/>
  <c r="GK55" s="1"/>
  <c r="GF55"/>
  <c r="FW55"/>
  <c r="FV55"/>
  <c r="FX55" s="1"/>
  <c r="FY55" s="1"/>
  <c r="FZ55" s="1"/>
  <c r="FU55"/>
  <c r="FK55"/>
  <c r="FM55" s="1"/>
  <c r="FN55" s="1"/>
  <c r="FO55" s="1"/>
  <c r="FJ55"/>
  <c r="EZ55"/>
  <c r="FB55" s="1"/>
  <c r="FC55" s="1"/>
  <c r="FD55" s="1"/>
  <c r="EY55"/>
  <c r="EO55"/>
  <c r="EQ55" s="1"/>
  <c r="ER55" s="1"/>
  <c r="ES55" s="1"/>
  <c r="EN55"/>
  <c r="ED55"/>
  <c r="EF55" s="1"/>
  <c r="EG55" s="1"/>
  <c r="EH55" s="1"/>
  <c r="EC55"/>
  <c r="DL55"/>
  <c r="DM55" s="1"/>
  <c r="DK55"/>
  <c r="DA55"/>
  <c r="DS55" s="1"/>
  <c r="CZ55"/>
  <c r="CQ55"/>
  <c r="CK55"/>
  <c r="CD55"/>
  <c r="CE55" s="1"/>
  <c r="CC55"/>
  <c r="BS55"/>
  <c r="BT55" s="1"/>
  <c r="BR55"/>
  <c r="BH55"/>
  <c r="BI55" s="1"/>
  <c r="BG55"/>
  <c r="AW55"/>
  <c r="AX55" s="1"/>
  <c r="AV55"/>
  <c r="AL55"/>
  <c r="AM55" s="1"/>
  <c r="AK55"/>
  <c r="AA55"/>
  <c r="AB55" s="1"/>
  <c r="Z55"/>
  <c r="S55"/>
  <c r="T55" s="1"/>
  <c r="U55" s="1"/>
  <c r="R55"/>
  <c r="M55"/>
  <c r="N55" s="1"/>
  <c r="O55" s="1"/>
  <c r="L55"/>
  <c r="EE55" l="1"/>
  <c r="FA55"/>
  <c r="GS55"/>
  <c r="EP55"/>
  <c r="FL55"/>
  <c r="GH55"/>
  <c r="HJ55"/>
  <c r="HK55"/>
  <c r="HF55"/>
  <c r="GZ55"/>
  <c r="HA55" s="1"/>
  <c r="DU55"/>
  <c r="DV55" s="1"/>
  <c r="DT55"/>
  <c r="AC55"/>
  <c r="AD55" s="1"/>
  <c r="AE55" s="1"/>
  <c r="AN55"/>
  <c r="AO55" s="1"/>
  <c r="AY55"/>
  <c r="AZ55" s="1"/>
  <c r="BA55" s="1"/>
  <c r="BJ55"/>
  <c r="BK55" s="1"/>
  <c r="BL55" s="1"/>
  <c r="BU55"/>
  <c r="BV55" s="1"/>
  <c r="BW55" s="1"/>
  <c r="CF55"/>
  <c r="CG55" s="1"/>
  <c r="CH55" s="1"/>
  <c r="CL55"/>
  <c r="CM55" s="1"/>
  <c r="CR55"/>
  <c r="CS55" s="1"/>
  <c r="DC55"/>
  <c r="DD55" s="1"/>
  <c r="DE55" s="1"/>
  <c r="DN55"/>
  <c r="DO55" s="1"/>
  <c r="DP55" s="1"/>
  <c r="DB55"/>
  <c r="LN55"/>
  <c r="LO55" s="1"/>
  <c r="HH55" l="1"/>
  <c r="HB55"/>
  <c r="DW55"/>
  <c r="HL55"/>
  <c r="HM55" s="1"/>
  <c r="HG55"/>
  <c r="CT55"/>
  <c r="CN55"/>
  <c r="AP55"/>
  <c r="CU55" l="1"/>
  <c r="CV55"/>
  <c r="CO55"/>
  <c r="CP55"/>
  <c r="HN55"/>
  <c r="HI55"/>
  <c r="HD55"/>
  <c r="HC55"/>
  <c r="HP55" l="1"/>
  <c r="HO55"/>
  <c r="GN3" i="33" l="1"/>
  <c r="GS3"/>
  <c r="GN4"/>
  <c r="GS4"/>
  <c r="GN5"/>
  <c r="GS5"/>
  <c r="GN6"/>
  <c r="GS6"/>
  <c r="GN7"/>
  <c r="GS7"/>
  <c r="GN8"/>
  <c r="GS8"/>
  <c r="GN9"/>
  <c r="GN10"/>
  <c r="GS10"/>
  <c r="GN11"/>
  <c r="GS11"/>
  <c r="GN12"/>
  <c r="GS12"/>
  <c r="GN13"/>
  <c r="GS13"/>
  <c r="GN14"/>
  <c r="GS14"/>
  <c r="GN15"/>
  <c r="GS15"/>
  <c r="GN16"/>
  <c r="GS16"/>
  <c r="GN17"/>
  <c r="GS17"/>
  <c r="GN18"/>
  <c r="GS18"/>
  <c r="GN19"/>
  <c r="GS19"/>
  <c r="GN20"/>
  <c r="GS20"/>
  <c r="GN21"/>
  <c r="GS21"/>
  <c r="GN22"/>
  <c r="GS22"/>
  <c r="GN23"/>
  <c r="GS23"/>
  <c r="GN24"/>
  <c r="GS24"/>
  <c r="GN25"/>
  <c r="GS25"/>
  <c r="GN26"/>
  <c r="GS26"/>
  <c r="GN27"/>
  <c r="GS27"/>
  <c r="GN28"/>
  <c r="GS28"/>
  <c r="GN29"/>
  <c r="GS29"/>
  <c r="GN30"/>
  <c r="GS30"/>
  <c r="GN31"/>
  <c r="GS31"/>
  <c r="GN32"/>
  <c r="GS32"/>
  <c r="GN33"/>
  <c r="GS33"/>
  <c r="GN3" i="35"/>
  <c r="GS3"/>
  <c r="GN4"/>
  <c r="GS4"/>
  <c r="GN5"/>
  <c r="GS5"/>
  <c r="GN6"/>
  <c r="GS6"/>
  <c r="GN7"/>
  <c r="GS7"/>
  <c r="GN8"/>
  <c r="GS8"/>
  <c r="GN9"/>
  <c r="GS9"/>
  <c r="GN10"/>
  <c r="GS10"/>
  <c r="GN11"/>
  <c r="GS11"/>
  <c r="GN12"/>
  <c r="GS12"/>
  <c r="GN13"/>
  <c r="GS13"/>
  <c r="GN14"/>
  <c r="GS14"/>
  <c r="GN15"/>
  <c r="GS15"/>
  <c r="GN16"/>
  <c r="GS16"/>
  <c r="GN17"/>
  <c r="GS17"/>
  <c r="GN18"/>
  <c r="GS18"/>
  <c r="GN56"/>
  <c r="GS56"/>
  <c r="GN19"/>
  <c r="GS19"/>
  <c r="GN20"/>
  <c r="GS20"/>
  <c r="GN21"/>
  <c r="GS21"/>
  <c r="GN22"/>
  <c r="GS22"/>
  <c r="GN23"/>
  <c r="GS23"/>
  <c r="GN24"/>
  <c r="GS24"/>
  <c r="GN25"/>
  <c r="GS25"/>
  <c r="GN57"/>
  <c r="GS57"/>
  <c r="GN26"/>
  <c r="GS26"/>
  <c r="GN27"/>
  <c r="GS27"/>
  <c r="GN28"/>
  <c r="GS28"/>
  <c r="GN29"/>
  <c r="GS29"/>
  <c r="GN30"/>
  <c r="GS30"/>
  <c r="GN31"/>
  <c r="GS31"/>
  <c r="GN32"/>
  <c r="GS32"/>
  <c r="GN33"/>
  <c r="GS33"/>
  <c r="GN34"/>
  <c r="GS34"/>
  <c r="GN35"/>
  <c r="GS35"/>
  <c r="GN36"/>
  <c r="GS36"/>
  <c r="GN37"/>
  <c r="GS37"/>
  <c r="GN38"/>
  <c r="GS38"/>
  <c r="GN2" i="33"/>
  <c r="GN2" i="35"/>
  <c r="GS2" i="33"/>
  <c r="GS2" i="35"/>
  <c r="GG3" i="33" l="1"/>
  <c r="GH3" s="1"/>
  <c r="GG74"/>
  <c r="GH74" s="1"/>
  <c r="GG4"/>
  <c r="GH4" s="1"/>
  <c r="GG5"/>
  <c r="GH5" s="1"/>
  <c r="GG6"/>
  <c r="GH6" s="1"/>
  <c r="GG7"/>
  <c r="GH7" s="1"/>
  <c r="GG8"/>
  <c r="GH8" s="1"/>
  <c r="GG9"/>
  <c r="GH9" s="1"/>
  <c r="GG10"/>
  <c r="GH10" s="1"/>
  <c r="GG11"/>
  <c r="GH11" s="1"/>
  <c r="GG12"/>
  <c r="GH12" s="1"/>
  <c r="GG13"/>
  <c r="GH13" s="1"/>
  <c r="GG14"/>
  <c r="GH14" s="1"/>
  <c r="GG15"/>
  <c r="GH15" s="1"/>
  <c r="GG16"/>
  <c r="GH16" s="1"/>
  <c r="GG17"/>
  <c r="GH17" s="1"/>
  <c r="GG18"/>
  <c r="GH18" s="1"/>
  <c r="GG19"/>
  <c r="GH19" s="1"/>
  <c r="GG20"/>
  <c r="GH20" s="1"/>
  <c r="GG21"/>
  <c r="GH21" s="1"/>
  <c r="GG22"/>
  <c r="GH22" s="1"/>
  <c r="GG23"/>
  <c r="GH23" s="1"/>
  <c r="GG24"/>
  <c r="GH24" s="1"/>
  <c r="GG25"/>
  <c r="GH25" s="1"/>
  <c r="GG26"/>
  <c r="GH26" s="1"/>
  <c r="GG27"/>
  <c r="GH27" s="1"/>
  <c r="GG28"/>
  <c r="GH28" s="1"/>
  <c r="GG29"/>
  <c r="GH29" s="1"/>
  <c r="GG30"/>
  <c r="GH30" s="1"/>
  <c r="GG31"/>
  <c r="GH31" s="1"/>
  <c r="GG32"/>
  <c r="GH32" s="1"/>
  <c r="GG33"/>
  <c r="GH33" s="1"/>
  <c r="GG75"/>
  <c r="GH75" s="1"/>
  <c r="GG34"/>
  <c r="GI34" s="1"/>
  <c r="GJ34" s="1"/>
  <c r="GK34" s="1"/>
  <c r="GG35"/>
  <c r="GH35" s="1"/>
  <c r="GG36"/>
  <c r="GH36" s="1"/>
  <c r="GG37"/>
  <c r="GH37" s="1"/>
  <c r="GG38"/>
  <c r="GH38" s="1"/>
  <c r="GG39"/>
  <c r="GH39" s="1"/>
  <c r="GG40"/>
  <c r="GH40" s="1"/>
  <c r="GG3" i="35"/>
  <c r="GH3" s="1"/>
  <c r="GG4"/>
  <c r="GH4" s="1"/>
  <c r="GG5"/>
  <c r="GH5" s="1"/>
  <c r="GG6"/>
  <c r="GH6" s="1"/>
  <c r="GG7"/>
  <c r="GH7" s="1"/>
  <c r="GG8"/>
  <c r="GH8" s="1"/>
  <c r="GG9"/>
  <c r="GH9" s="1"/>
  <c r="GG10"/>
  <c r="GH10" s="1"/>
  <c r="GG11"/>
  <c r="GH11" s="1"/>
  <c r="GG12"/>
  <c r="GI12" s="1"/>
  <c r="GJ12" s="1"/>
  <c r="GG13"/>
  <c r="GH13" s="1"/>
  <c r="GG14"/>
  <c r="GH14" s="1"/>
  <c r="GG53"/>
  <c r="GH53" s="1"/>
  <c r="GG15"/>
  <c r="GI15" s="1"/>
  <c r="GJ15" s="1"/>
  <c r="GG16"/>
  <c r="GH16" s="1"/>
  <c r="GG17"/>
  <c r="GH17" s="1"/>
  <c r="GG18"/>
  <c r="GH18" s="1"/>
  <c r="GG56"/>
  <c r="GH56" s="1"/>
  <c r="GG19"/>
  <c r="GH19" s="1"/>
  <c r="GG20"/>
  <c r="GI20" s="1"/>
  <c r="GJ20" s="1"/>
  <c r="GG21"/>
  <c r="GH21" s="1"/>
  <c r="GG22"/>
  <c r="GH22" s="1"/>
  <c r="GG23"/>
  <c r="GH23" s="1"/>
  <c r="GG24"/>
  <c r="GH24" s="1"/>
  <c r="GG25"/>
  <c r="GH25" s="1"/>
  <c r="GG57"/>
  <c r="GH57" s="1"/>
  <c r="GG26"/>
  <c r="GH26" s="1"/>
  <c r="GG27"/>
  <c r="GI27" s="1"/>
  <c r="GJ27" s="1"/>
  <c r="GG28"/>
  <c r="GH28" s="1"/>
  <c r="GG29"/>
  <c r="GH29" s="1"/>
  <c r="GG30"/>
  <c r="GH30" s="1"/>
  <c r="GG31"/>
  <c r="GH31" s="1"/>
  <c r="GG54"/>
  <c r="GH54" s="1"/>
  <c r="GG32"/>
  <c r="GH32" s="1"/>
  <c r="GG33"/>
  <c r="GH33" s="1"/>
  <c r="GG34"/>
  <c r="GH34" s="1"/>
  <c r="GG35"/>
  <c r="GH35" s="1"/>
  <c r="GG36"/>
  <c r="GI36" s="1"/>
  <c r="GJ36" s="1"/>
  <c r="GG37"/>
  <c r="GH37" s="1"/>
  <c r="GG38"/>
  <c r="GH38" s="1"/>
  <c r="GG2" i="33"/>
  <c r="GI2" s="1"/>
  <c r="GJ2" s="1"/>
  <c r="GG2" i="35"/>
  <c r="GI2" s="1"/>
  <c r="GJ2" s="1"/>
  <c r="GK2" i="33" l="1"/>
  <c r="GK36" i="35"/>
  <c r="GK27"/>
  <c r="GK20"/>
  <c r="GK15"/>
  <c r="GK12"/>
  <c r="GK2"/>
  <c r="GI7" i="33"/>
  <c r="GJ7" s="1"/>
  <c r="GI29"/>
  <c r="GJ29" s="1"/>
  <c r="GI15"/>
  <c r="GJ15" s="1"/>
  <c r="GI5"/>
  <c r="GJ5" s="1"/>
  <c r="GI28"/>
  <c r="GJ28" s="1"/>
  <c r="GI23"/>
  <c r="GJ23" s="1"/>
  <c r="GI22"/>
  <c r="GJ22" s="1"/>
  <c r="GI14"/>
  <c r="GJ14" s="1"/>
  <c r="GI6"/>
  <c r="GJ6" s="1"/>
  <c r="GI4"/>
  <c r="GJ4" s="1"/>
  <c r="GI74"/>
  <c r="GJ74" s="1"/>
  <c r="GK74" s="1"/>
  <c r="GI3"/>
  <c r="GJ3" s="1"/>
  <c r="GI38"/>
  <c r="GJ38" s="1"/>
  <c r="GK38" s="1"/>
  <c r="GI40"/>
  <c r="GJ40" s="1"/>
  <c r="GK40" s="1"/>
  <c r="GI36"/>
  <c r="GJ36" s="1"/>
  <c r="GK36" s="1"/>
  <c r="GI39"/>
  <c r="GJ39" s="1"/>
  <c r="GK39" s="1"/>
  <c r="GI37"/>
  <c r="GJ37" s="1"/>
  <c r="GK37" s="1"/>
  <c r="GI35"/>
  <c r="GJ35" s="1"/>
  <c r="GK35" s="1"/>
  <c r="GH34"/>
  <c r="GI33"/>
  <c r="GJ33" s="1"/>
  <c r="GI75"/>
  <c r="GJ75" s="1"/>
  <c r="GK75" s="1"/>
  <c r="GI31"/>
  <c r="GJ31" s="1"/>
  <c r="GI25"/>
  <c r="GJ25" s="1"/>
  <c r="GI24"/>
  <c r="GJ24" s="1"/>
  <c r="GI19"/>
  <c r="GJ19" s="1"/>
  <c r="GI17"/>
  <c r="GJ17" s="1"/>
  <c r="GI11"/>
  <c r="GJ11" s="1"/>
  <c r="GI9"/>
  <c r="GJ9" s="1"/>
  <c r="GI32"/>
  <c r="GJ32" s="1"/>
  <c r="GI30"/>
  <c r="GJ30" s="1"/>
  <c r="GI27"/>
  <c r="GJ27" s="1"/>
  <c r="GI26"/>
  <c r="GJ26" s="1"/>
  <c r="GI21"/>
  <c r="GJ21" s="1"/>
  <c r="GI20"/>
  <c r="GJ20" s="1"/>
  <c r="GI16"/>
  <c r="GJ16" s="1"/>
  <c r="GI13"/>
  <c r="GJ13" s="1"/>
  <c r="GI10"/>
  <c r="GJ10" s="1"/>
  <c r="GI4" i="35"/>
  <c r="GJ4" s="1"/>
  <c r="GI34"/>
  <c r="GJ34" s="1"/>
  <c r="GI56"/>
  <c r="GJ56" s="1"/>
  <c r="GI37"/>
  <c r="GJ37" s="1"/>
  <c r="GI33"/>
  <c r="GJ33" s="1"/>
  <c r="GI22"/>
  <c r="GJ22" s="1"/>
  <c r="GI21"/>
  <c r="GJ21" s="1"/>
  <c r="GI16"/>
  <c r="GJ16" s="1"/>
  <c r="GI10"/>
  <c r="GJ10" s="1"/>
  <c r="GI9"/>
  <c r="GJ9" s="1"/>
  <c r="GI6"/>
  <c r="GJ6" s="1"/>
  <c r="GI38"/>
  <c r="GJ38" s="1"/>
  <c r="GH36"/>
  <c r="GI35"/>
  <c r="GJ35" s="1"/>
  <c r="GI32"/>
  <c r="GJ32" s="1"/>
  <c r="GI54"/>
  <c r="GJ54" s="1"/>
  <c r="GK54" s="1"/>
  <c r="GI31"/>
  <c r="GJ31" s="1"/>
  <c r="GI30"/>
  <c r="GJ30" s="1"/>
  <c r="GI29"/>
  <c r="GJ29" s="1"/>
  <c r="GI28"/>
  <c r="GJ28" s="1"/>
  <c r="GH27"/>
  <c r="GI26"/>
  <c r="GJ26" s="1"/>
  <c r="GI57"/>
  <c r="GJ57" s="1"/>
  <c r="GI25"/>
  <c r="GJ25" s="1"/>
  <c r="GI24"/>
  <c r="GJ24" s="1"/>
  <c r="GI23"/>
  <c r="GJ23" s="1"/>
  <c r="GH20"/>
  <c r="GI18"/>
  <c r="GJ18" s="1"/>
  <c r="GI17"/>
  <c r="GJ17" s="1"/>
  <c r="GH15"/>
  <c r="GI14"/>
  <c r="GJ14" s="1"/>
  <c r="GI13"/>
  <c r="GJ13" s="1"/>
  <c r="GH12"/>
  <c r="GI8"/>
  <c r="GJ8" s="1"/>
  <c r="GI5"/>
  <c r="GJ5" s="1"/>
  <c r="GI3"/>
  <c r="GJ3" s="1"/>
  <c r="GI19"/>
  <c r="GJ19" s="1"/>
  <c r="GI18" i="33"/>
  <c r="GJ18" s="1"/>
  <c r="GI8"/>
  <c r="GJ8" s="1"/>
  <c r="GI53" i="35"/>
  <c r="GJ53" s="1"/>
  <c r="GK53" s="1"/>
  <c r="GI11"/>
  <c r="GJ11" s="1"/>
  <c r="GI7"/>
  <c r="GJ7" s="1"/>
  <c r="GI12" i="33"/>
  <c r="GJ12" s="1"/>
  <c r="GH2" i="35"/>
  <c r="GH2" i="33"/>
  <c r="GK18" l="1"/>
  <c r="GK12"/>
  <c r="GK8"/>
  <c r="GK13"/>
  <c r="GK20"/>
  <c r="GK26"/>
  <c r="GK30"/>
  <c r="GK9"/>
  <c r="GK17"/>
  <c r="GK24"/>
  <c r="GK31"/>
  <c r="GK33"/>
  <c r="GK6"/>
  <c r="GK22"/>
  <c r="GK28"/>
  <c r="GK15"/>
  <c r="GK7"/>
  <c r="GK10"/>
  <c r="GK16"/>
  <c r="GK21"/>
  <c r="GK27"/>
  <c r="GK32"/>
  <c r="GK11"/>
  <c r="GK19"/>
  <c r="GK25"/>
  <c r="GK3"/>
  <c r="GK4"/>
  <c r="GK14"/>
  <c r="GK23"/>
  <c r="GK5"/>
  <c r="GK29"/>
  <c r="GK19" i="35"/>
  <c r="GK5"/>
  <c r="GK14"/>
  <c r="GK17"/>
  <c r="GK24"/>
  <c r="GK57"/>
  <c r="GK29"/>
  <c r="GK31"/>
  <c r="GK32"/>
  <c r="GK6"/>
  <c r="GK10"/>
  <c r="GK21"/>
  <c r="GK33"/>
  <c r="GK56"/>
  <c r="GK4"/>
  <c r="GK11"/>
  <c r="GK7"/>
  <c r="GK3"/>
  <c r="GK8"/>
  <c r="GK13"/>
  <c r="GK18"/>
  <c r="GK23"/>
  <c r="GK25"/>
  <c r="GK26"/>
  <c r="GK28"/>
  <c r="GK30"/>
  <c r="GK35"/>
  <c r="GK38"/>
  <c r="GK9"/>
  <c r="GK16"/>
  <c r="GK22"/>
  <c r="GK37"/>
  <c r="GK34"/>
  <c r="FV3" i="33"/>
  <c r="FW3" s="1"/>
  <c r="FV74"/>
  <c r="FW74" s="1"/>
  <c r="FV4"/>
  <c r="FW4" s="1"/>
  <c r="FV5"/>
  <c r="FW5" s="1"/>
  <c r="FV6"/>
  <c r="FW6" s="1"/>
  <c r="FV7"/>
  <c r="FW7" s="1"/>
  <c r="FV8"/>
  <c r="FW8" s="1"/>
  <c r="FV9"/>
  <c r="FW9" s="1"/>
  <c r="FV10"/>
  <c r="FW10" s="1"/>
  <c r="FV11"/>
  <c r="FW11" s="1"/>
  <c r="FV12"/>
  <c r="FW12" s="1"/>
  <c r="FV13"/>
  <c r="FW13" s="1"/>
  <c r="FV14"/>
  <c r="FW14" s="1"/>
  <c r="FV15"/>
  <c r="FW15" s="1"/>
  <c r="FV16"/>
  <c r="FW16" s="1"/>
  <c r="FV17"/>
  <c r="FW17" s="1"/>
  <c r="FV18"/>
  <c r="FW18" s="1"/>
  <c r="FV19"/>
  <c r="FX19" s="1"/>
  <c r="FY19" s="1"/>
  <c r="FV20"/>
  <c r="FW20" s="1"/>
  <c r="FV21"/>
  <c r="FW21" s="1"/>
  <c r="FV22"/>
  <c r="FW22" s="1"/>
  <c r="FV23"/>
  <c r="FW23" s="1"/>
  <c r="FV24"/>
  <c r="FW24" s="1"/>
  <c r="FV25"/>
  <c r="FW25" s="1"/>
  <c r="FV26"/>
  <c r="FW26" s="1"/>
  <c r="FV27"/>
  <c r="FX27" s="1"/>
  <c r="FY27" s="1"/>
  <c r="FV28"/>
  <c r="FW28" s="1"/>
  <c r="FV29"/>
  <c r="FW29" s="1"/>
  <c r="FV30"/>
  <c r="FW30" s="1"/>
  <c r="FV31"/>
  <c r="FW31" s="1"/>
  <c r="FV32"/>
  <c r="FW32" s="1"/>
  <c r="FV33"/>
  <c r="FW33" s="1"/>
  <c r="FV75"/>
  <c r="FW75" s="1"/>
  <c r="FV2"/>
  <c r="FX2" s="1"/>
  <c r="FY2" s="1"/>
  <c r="FV3" i="35"/>
  <c r="FW3" s="1"/>
  <c r="FV4"/>
  <c r="FW4" s="1"/>
  <c r="FV5"/>
  <c r="FW5" s="1"/>
  <c r="FV6"/>
  <c r="FW6" s="1"/>
  <c r="FV7"/>
  <c r="FW7" s="1"/>
  <c r="FV8"/>
  <c r="FW8" s="1"/>
  <c r="FV9"/>
  <c r="FW9" s="1"/>
  <c r="FV10"/>
  <c r="FW10" s="1"/>
  <c r="FV11"/>
  <c r="FW11" s="1"/>
  <c r="FV12"/>
  <c r="FW12" s="1"/>
  <c r="FV13"/>
  <c r="FW13" s="1"/>
  <c r="FV14"/>
  <c r="FW14" s="1"/>
  <c r="FV53"/>
  <c r="FW53" s="1"/>
  <c r="FV15"/>
  <c r="FW15" s="1"/>
  <c r="FV16"/>
  <c r="FW16" s="1"/>
  <c r="FV17"/>
  <c r="FW17" s="1"/>
  <c r="FV18"/>
  <c r="FW18" s="1"/>
  <c r="FV56"/>
  <c r="FW56" s="1"/>
  <c r="FV19"/>
  <c r="FW19" s="1"/>
  <c r="FV20"/>
  <c r="FW20" s="1"/>
  <c r="FV21"/>
  <c r="FW21" s="1"/>
  <c r="FV22"/>
  <c r="FW22" s="1"/>
  <c r="FV23"/>
  <c r="FW23" s="1"/>
  <c r="FV24"/>
  <c r="FW24" s="1"/>
  <c r="FV25"/>
  <c r="FW25" s="1"/>
  <c r="FV57"/>
  <c r="FW57" s="1"/>
  <c r="FV26"/>
  <c r="FW26" s="1"/>
  <c r="FV27"/>
  <c r="FW27" s="1"/>
  <c r="FV28"/>
  <c r="FW28" s="1"/>
  <c r="FV29"/>
  <c r="FW29" s="1"/>
  <c r="FV30"/>
  <c r="FW30" s="1"/>
  <c r="FV31"/>
  <c r="FW31" s="1"/>
  <c r="FV54"/>
  <c r="FW54" s="1"/>
  <c r="FV32"/>
  <c r="FW32" s="1"/>
  <c r="FV33"/>
  <c r="FW33" s="1"/>
  <c r="FV34"/>
  <c r="FW34" s="1"/>
  <c r="FV35"/>
  <c r="FW35" s="1"/>
  <c r="FV36"/>
  <c r="FW36" s="1"/>
  <c r="FV37"/>
  <c r="FW37" s="1"/>
  <c r="FV38"/>
  <c r="FW38" s="1"/>
  <c r="FV2"/>
  <c r="FX2" s="1"/>
  <c r="FY2" s="1"/>
  <c r="FJ3" i="33"/>
  <c r="FK3"/>
  <c r="FL3" s="1"/>
  <c r="FJ74"/>
  <c r="FK74"/>
  <c r="FL74" s="1"/>
  <c r="FJ4"/>
  <c r="FK4"/>
  <c r="FL4" s="1"/>
  <c r="FJ5"/>
  <c r="FK5"/>
  <c r="FL5" s="1"/>
  <c r="FJ6"/>
  <c r="FK6"/>
  <c r="FL6" s="1"/>
  <c r="FJ7"/>
  <c r="FK7"/>
  <c r="FL7" s="1"/>
  <c r="FJ8"/>
  <c r="FK8"/>
  <c r="FL8" s="1"/>
  <c r="FJ9"/>
  <c r="FK9"/>
  <c r="FL9" s="1"/>
  <c r="FJ10"/>
  <c r="FK10"/>
  <c r="FL10" s="1"/>
  <c r="FJ11"/>
  <c r="FK11"/>
  <c r="FL11" s="1"/>
  <c r="FJ12"/>
  <c r="FK12"/>
  <c r="FL12" s="1"/>
  <c r="FJ13"/>
  <c r="FK13"/>
  <c r="FL13" s="1"/>
  <c r="FJ14"/>
  <c r="FK14"/>
  <c r="FL14" s="1"/>
  <c r="FJ15"/>
  <c r="FK15"/>
  <c r="FL15" s="1"/>
  <c r="FJ16"/>
  <c r="FK16"/>
  <c r="FL16" s="1"/>
  <c r="FJ17"/>
  <c r="FK17"/>
  <c r="FL17" s="1"/>
  <c r="FJ18"/>
  <c r="FK18"/>
  <c r="FL18" s="1"/>
  <c r="FJ19"/>
  <c r="FK19"/>
  <c r="FL19" s="1"/>
  <c r="FJ20"/>
  <c r="FK20"/>
  <c r="FL20" s="1"/>
  <c r="FJ21"/>
  <c r="FK21"/>
  <c r="FL21" s="1"/>
  <c r="FJ22"/>
  <c r="FK22"/>
  <c r="FL22" s="1"/>
  <c r="FJ23"/>
  <c r="FK23"/>
  <c r="FL23" s="1"/>
  <c r="FJ24"/>
  <c r="FK24"/>
  <c r="FL24" s="1"/>
  <c r="FJ25"/>
  <c r="FK25"/>
  <c r="FL25" s="1"/>
  <c r="FJ26"/>
  <c r="FK26"/>
  <c r="FL26" s="1"/>
  <c r="FJ27"/>
  <c r="FK27"/>
  <c r="FL27" s="1"/>
  <c r="FJ28"/>
  <c r="FK28"/>
  <c r="FL28" s="1"/>
  <c r="FJ29"/>
  <c r="FK29"/>
  <c r="FL29" s="1"/>
  <c r="FJ30"/>
  <c r="FK30"/>
  <c r="FL30" s="1"/>
  <c r="FJ31"/>
  <c r="FK31"/>
  <c r="FL31" s="1"/>
  <c r="FJ32"/>
  <c r="FK32"/>
  <c r="FL32" s="1"/>
  <c r="FJ33"/>
  <c r="FK33"/>
  <c r="FL33" s="1"/>
  <c r="FJ75"/>
  <c r="FK75"/>
  <c r="FL75" s="1"/>
  <c r="FJ34"/>
  <c r="FK34"/>
  <c r="FL34" s="1"/>
  <c r="FJ35"/>
  <c r="FK35"/>
  <c r="FL35" s="1"/>
  <c r="FJ36"/>
  <c r="FK36"/>
  <c r="FL36" s="1"/>
  <c r="FJ37"/>
  <c r="FK37"/>
  <c r="FL37" s="1"/>
  <c r="FJ38"/>
  <c r="FK38"/>
  <c r="FL38" s="1"/>
  <c r="FJ39"/>
  <c r="FK39"/>
  <c r="FL39" s="1"/>
  <c r="FJ40"/>
  <c r="FK40"/>
  <c r="FL40" s="1"/>
  <c r="FJ3" i="35"/>
  <c r="FK3"/>
  <c r="FL3" s="1"/>
  <c r="FJ4"/>
  <c r="FK4"/>
  <c r="FL4" s="1"/>
  <c r="FJ5"/>
  <c r="FK5"/>
  <c r="FL5" s="1"/>
  <c r="FJ6"/>
  <c r="FK6"/>
  <c r="FL6" s="1"/>
  <c r="FJ7"/>
  <c r="FK7"/>
  <c r="FL7" s="1"/>
  <c r="FJ8"/>
  <c r="FK8"/>
  <c r="FL8" s="1"/>
  <c r="FJ9"/>
  <c r="FK9"/>
  <c r="FL9" s="1"/>
  <c r="FJ10"/>
  <c r="FK10"/>
  <c r="FL10" s="1"/>
  <c r="FJ11"/>
  <c r="FK11"/>
  <c r="FL11" s="1"/>
  <c r="FJ12"/>
  <c r="FK12"/>
  <c r="FL12" s="1"/>
  <c r="FJ13"/>
  <c r="FK13"/>
  <c r="FL13" s="1"/>
  <c r="FJ14"/>
  <c r="FK14"/>
  <c r="FL14" s="1"/>
  <c r="FJ53"/>
  <c r="FK53"/>
  <c r="FL53" s="1"/>
  <c r="FJ15"/>
  <c r="FK15"/>
  <c r="FL15" s="1"/>
  <c r="FJ16"/>
  <c r="FK16"/>
  <c r="FL16" s="1"/>
  <c r="FJ17"/>
  <c r="FK17"/>
  <c r="FL17" s="1"/>
  <c r="FJ18"/>
  <c r="FK18"/>
  <c r="FL18" s="1"/>
  <c r="FJ56"/>
  <c r="FK56"/>
  <c r="FM56" s="1"/>
  <c r="FN56" s="1"/>
  <c r="FJ19"/>
  <c r="FK19"/>
  <c r="FL19" s="1"/>
  <c r="FJ20"/>
  <c r="FK20"/>
  <c r="FM20" s="1"/>
  <c r="FN20" s="1"/>
  <c r="FJ21"/>
  <c r="FK21"/>
  <c r="FL21" s="1"/>
  <c r="FJ22"/>
  <c r="FK22"/>
  <c r="FM22" s="1"/>
  <c r="FN22" s="1"/>
  <c r="FJ23"/>
  <c r="FK23"/>
  <c r="FL23" s="1"/>
  <c r="FJ24"/>
  <c r="FK24"/>
  <c r="FM24" s="1"/>
  <c r="FN24" s="1"/>
  <c r="FJ25"/>
  <c r="FK25"/>
  <c r="FM25" s="1"/>
  <c r="FN25" s="1"/>
  <c r="FJ57"/>
  <c r="FK57"/>
  <c r="FL57" s="1"/>
  <c r="FJ26"/>
  <c r="FK26"/>
  <c r="FM26" s="1"/>
  <c r="FN26" s="1"/>
  <c r="FJ27"/>
  <c r="FK27"/>
  <c r="FL27" s="1"/>
  <c r="FJ28"/>
  <c r="FK28"/>
  <c r="FM28" s="1"/>
  <c r="FN28" s="1"/>
  <c r="FJ29"/>
  <c r="FK29"/>
  <c r="FL29" s="1"/>
  <c r="FJ30"/>
  <c r="FK30"/>
  <c r="FL30" s="1"/>
  <c r="FJ31"/>
  <c r="FK31"/>
  <c r="FL31" s="1"/>
  <c r="FJ54"/>
  <c r="FK54"/>
  <c r="FL54" s="1"/>
  <c r="FJ32"/>
  <c r="FK32"/>
  <c r="FL32" s="1"/>
  <c r="FJ33"/>
  <c r="FK33"/>
  <c r="FL33" s="1"/>
  <c r="FJ34"/>
  <c r="FK34"/>
  <c r="FL34" s="1"/>
  <c r="FJ35"/>
  <c r="FK35"/>
  <c r="FL35" s="1"/>
  <c r="FJ36"/>
  <c r="FK36"/>
  <c r="FL36" s="1"/>
  <c r="FJ37"/>
  <c r="FK37"/>
  <c r="FL37" s="1"/>
  <c r="FJ38"/>
  <c r="FK38"/>
  <c r="FL38" s="1"/>
  <c r="FK2" i="33"/>
  <c r="FM2" s="1"/>
  <c r="FN2" s="1"/>
  <c r="FJ2"/>
  <c r="FK2" i="35"/>
  <c r="FM2" s="1"/>
  <c r="FN2" s="1"/>
  <c r="FJ2"/>
  <c r="FX75" i="33" l="1"/>
  <c r="FY75" s="1"/>
  <c r="FZ75" s="1"/>
  <c r="FZ27"/>
  <c r="FZ19"/>
  <c r="FO2"/>
  <c r="FZ2"/>
  <c r="FO28" i="35"/>
  <c r="FO26"/>
  <c r="FO25"/>
  <c r="FO24"/>
  <c r="FO22"/>
  <c r="FO20"/>
  <c r="FO56"/>
  <c r="FZ2"/>
  <c r="FO2"/>
  <c r="FX33"/>
  <c r="FY33" s="1"/>
  <c r="FX30" i="33"/>
  <c r="FY30" s="1"/>
  <c r="FX22"/>
  <c r="FY22" s="1"/>
  <c r="FX14"/>
  <c r="FY14" s="1"/>
  <c r="FX6"/>
  <c r="FY6" s="1"/>
  <c r="FX26"/>
  <c r="FY26" s="1"/>
  <c r="FX18"/>
  <c r="FY18" s="1"/>
  <c r="FX10"/>
  <c r="FY10" s="1"/>
  <c r="FX3"/>
  <c r="FY3" s="1"/>
  <c r="FX32"/>
  <c r="FY32" s="1"/>
  <c r="FX28"/>
  <c r="FY28" s="1"/>
  <c r="FX24"/>
  <c r="FY24" s="1"/>
  <c r="FX20"/>
  <c r="FY20" s="1"/>
  <c r="FX16"/>
  <c r="FY16" s="1"/>
  <c r="FX12"/>
  <c r="FY12" s="1"/>
  <c r="FX8"/>
  <c r="FY8" s="1"/>
  <c r="FX4"/>
  <c r="FY4" s="1"/>
  <c r="FX33"/>
  <c r="FY33" s="1"/>
  <c r="FX31"/>
  <c r="FY31" s="1"/>
  <c r="FX29"/>
  <c r="FY29" s="1"/>
  <c r="FX25"/>
  <c r="FY25" s="1"/>
  <c r="FX23"/>
  <c r="FY23" s="1"/>
  <c r="FX21"/>
  <c r="FY21" s="1"/>
  <c r="FX17"/>
  <c r="FY17" s="1"/>
  <c r="FX15"/>
  <c r="FY15" s="1"/>
  <c r="FX13"/>
  <c r="FY13" s="1"/>
  <c r="FX11"/>
  <c r="FY11" s="1"/>
  <c r="FX9"/>
  <c r="FY9" s="1"/>
  <c r="FX7"/>
  <c r="FY7" s="1"/>
  <c r="FX5"/>
  <c r="FY5" s="1"/>
  <c r="FX74"/>
  <c r="FY74" s="1"/>
  <c r="FZ74" s="1"/>
  <c r="FW2"/>
  <c r="FX35" i="35"/>
  <c r="FY35" s="1"/>
  <c r="FX23"/>
  <c r="FY23" s="1"/>
  <c r="FX54"/>
  <c r="FY54" s="1"/>
  <c r="FZ54" s="1"/>
  <c r="FX53"/>
  <c r="FY53" s="1"/>
  <c r="FZ53" s="1"/>
  <c r="FX37"/>
  <c r="FY37" s="1"/>
  <c r="FX34"/>
  <c r="FY34" s="1"/>
  <c r="FX32"/>
  <c r="FY32" s="1"/>
  <c r="FX25"/>
  <c r="FY25" s="1"/>
  <c r="FX24"/>
  <c r="FY24" s="1"/>
  <c r="FX18"/>
  <c r="FY18" s="1"/>
  <c r="FX9"/>
  <c r="FY9" s="1"/>
  <c r="FX36"/>
  <c r="FY36" s="1"/>
  <c r="FX28"/>
  <c r="FY28" s="1"/>
  <c r="FX19"/>
  <c r="FY19" s="1"/>
  <c r="FX56"/>
  <c r="FY56" s="1"/>
  <c r="FX17"/>
  <c r="FY17" s="1"/>
  <c r="FX16"/>
  <c r="FY16" s="1"/>
  <c r="FX13"/>
  <c r="FY13" s="1"/>
  <c r="FX5"/>
  <c r="FY5" s="1"/>
  <c r="FX30"/>
  <c r="FY30" s="1"/>
  <c r="FX26"/>
  <c r="FY26" s="1"/>
  <c r="FX21"/>
  <c r="FY21" s="1"/>
  <c r="FX11"/>
  <c r="FY11" s="1"/>
  <c r="FX7"/>
  <c r="FY7" s="1"/>
  <c r="FX3"/>
  <c r="FY3" s="1"/>
  <c r="FX38"/>
  <c r="FY38" s="1"/>
  <c r="FX31"/>
  <c r="FY31" s="1"/>
  <c r="FX27"/>
  <c r="FY27" s="1"/>
  <c r="FX57"/>
  <c r="FY57" s="1"/>
  <c r="FX22"/>
  <c r="FY22" s="1"/>
  <c r="FX20"/>
  <c r="FY20" s="1"/>
  <c r="FX15"/>
  <c r="FY15" s="1"/>
  <c r="FX14"/>
  <c r="FY14" s="1"/>
  <c r="FX12"/>
  <c r="FY12" s="1"/>
  <c r="FX10"/>
  <c r="FY10" s="1"/>
  <c r="FX8"/>
  <c r="FY8" s="1"/>
  <c r="FX6"/>
  <c r="FY6" s="1"/>
  <c r="FX4"/>
  <c r="FY4" s="1"/>
  <c r="FW2"/>
  <c r="FW27" i="33"/>
  <c r="FW19"/>
  <c r="FX29" i="35"/>
  <c r="FY29" s="1"/>
  <c r="FM3"/>
  <c r="FN3" s="1"/>
  <c r="FM75" i="33"/>
  <c r="FN75" s="1"/>
  <c r="FO75" s="1"/>
  <c r="FM18"/>
  <c r="FN18" s="1"/>
  <c r="FM26"/>
  <c r="FN26" s="1"/>
  <c r="FM10"/>
  <c r="FN10" s="1"/>
  <c r="FM37"/>
  <c r="FN37" s="1"/>
  <c r="FO37" s="1"/>
  <c r="FM30"/>
  <c r="FN30" s="1"/>
  <c r="FM22"/>
  <c r="FN22" s="1"/>
  <c r="FM14"/>
  <c r="FN14" s="1"/>
  <c r="FM6"/>
  <c r="FN6" s="1"/>
  <c r="FM39"/>
  <c r="FN39" s="1"/>
  <c r="FO39" s="1"/>
  <c r="FM35"/>
  <c r="FN35" s="1"/>
  <c r="FO35" s="1"/>
  <c r="FM32"/>
  <c r="FN32" s="1"/>
  <c r="FM28"/>
  <c r="FN28" s="1"/>
  <c r="FM24"/>
  <c r="FN24" s="1"/>
  <c r="FM20"/>
  <c r="FN20" s="1"/>
  <c r="FM16"/>
  <c r="FN16" s="1"/>
  <c r="FM12"/>
  <c r="FN12" s="1"/>
  <c r="FM8"/>
  <c r="FN8" s="1"/>
  <c r="FM4"/>
  <c r="FN4" s="1"/>
  <c r="FM40"/>
  <c r="FN40" s="1"/>
  <c r="FO40" s="1"/>
  <c r="FM38"/>
  <c r="FN38" s="1"/>
  <c r="FO38" s="1"/>
  <c r="FM36"/>
  <c r="FN36" s="1"/>
  <c r="FO36" s="1"/>
  <c r="FM34"/>
  <c r="FN34" s="1"/>
  <c r="FO34" s="1"/>
  <c r="FM33"/>
  <c r="FN33" s="1"/>
  <c r="FM31"/>
  <c r="FN31" s="1"/>
  <c r="FM29"/>
  <c r="FN29" s="1"/>
  <c r="FM27"/>
  <c r="FN27" s="1"/>
  <c r="FM25"/>
  <c r="FN25" s="1"/>
  <c r="FM23"/>
  <c r="FN23" s="1"/>
  <c r="FM21"/>
  <c r="FN21" s="1"/>
  <c r="FM19"/>
  <c r="FN19" s="1"/>
  <c r="FM17"/>
  <c r="FN17" s="1"/>
  <c r="FM15"/>
  <c r="FN15" s="1"/>
  <c r="FM13"/>
  <c r="FN13" s="1"/>
  <c r="FM11"/>
  <c r="FN11" s="1"/>
  <c r="FM9"/>
  <c r="FN9" s="1"/>
  <c r="FM7"/>
  <c r="FN7" s="1"/>
  <c r="FM5"/>
  <c r="FN5" s="1"/>
  <c r="FM74"/>
  <c r="FN74" s="1"/>
  <c r="FO74" s="1"/>
  <c r="FM3"/>
  <c r="FN3" s="1"/>
  <c r="FM6" i="35"/>
  <c r="FN6" s="1"/>
  <c r="FM11"/>
  <c r="FN11" s="1"/>
  <c r="FM10"/>
  <c r="FN10" s="1"/>
  <c r="FM5"/>
  <c r="FN5" s="1"/>
  <c r="FM31"/>
  <c r="FN31" s="1"/>
  <c r="FM30"/>
  <c r="FN30" s="1"/>
  <c r="FM19"/>
  <c r="FN19" s="1"/>
  <c r="FM17"/>
  <c r="FN17" s="1"/>
  <c r="FM16"/>
  <c r="FN16" s="1"/>
  <c r="FM15"/>
  <c r="FN15" s="1"/>
  <c r="FM53"/>
  <c r="FN53" s="1"/>
  <c r="FO53" s="1"/>
  <c r="FM14"/>
  <c r="FN14" s="1"/>
  <c r="FM13"/>
  <c r="FN13" s="1"/>
  <c r="FM12"/>
  <c r="FN12" s="1"/>
  <c r="FM9"/>
  <c r="FN9" s="1"/>
  <c r="FM8"/>
  <c r="FN8" s="1"/>
  <c r="FM7"/>
  <c r="FN7" s="1"/>
  <c r="FM4"/>
  <c r="FN4" s="1"/>
  <c r="FM38"/>
  <c r="FN38" s="1"/>
  <c r="FM37"/>
  <c r="FN37" s="1"/>
  <c r="FM36"/>
  <c r="FN36" s="1"/>
  <c r="FM35"/>
  <c r="FN35" s="1"/>
  <c r="FM34"/>
  <c r="FN34" s="1"/>
  <c r="FM33"/>
  <c r="FN33" s="1"/>
  <c r="FM32"/>
  <c r="FN32" s="1"/>
  <c r="FM54"/>
  <c r="FN54" s="1"/>
  <c r="FO54" s="1"/>
  <c r="FM29"/>
  <c r="FN29" s="1"/>
  <c r="FM27"/>
  <c r="FN27" s="1"/>
  <c r="FM57"/>
  <c r="FN57" s="1"/>
  <c r="FM23"/>
  <c r="FN23" s="1"/>
  <c r="FM21"/>
  <c r="FN21" s="1"/>
  <c r="FM18"/>
  <c r="FN18" s="1"/>
  <c r="FL28"/>
  <c r="FL26"/>
  <c r="FL25"/>
  <c r="FL24"/>
  <c r="FL22"/>
  <c r="FL20"/>
  <c r="FL56"/>
  <c r="FL2"/>
  <c r="FL2" i="33"/>
  <c r="FO3" l="1"/>
  <c r="FO5"/>
  <c r="FO9"/>
  <c r="FO13"/>
  <c r="FO17"/>
  <c r="FO21"/>
  <c r="FO25"/>
  <c r="FO29"/>
  <c r="FO33"/>
  <c r="FO8"/>
  <c r="FO16"/>
  <c r="FO24"/>
  <c r="FO32"/>
  <c r="FO14"/>
  <c r="FO30"/>
  <c r="FO10"/>
  <c r="FO18"/>
  <c r="FZ7"/>
  <c r="FZ11"/>
  <c r="FZ15"/>
  <c r="FZ21"/>
  <c r="FZ25"/>
  <c r="FZ31"/>
  <c r="FZ4"/>
  <c r="FZ12"/>
  <c r="FZ20"/>
  <c r="FZ28"/>
  <c r="FZ3"/>
  <c r="FZ18"/>
  <c r="FZ6"/>
  <c r="FZ22"/>
  <c r="FO7"/>
  <c r="FO11"/>
  <c r="FO15"/>
  <c r="FO19"/>
  <c r="FO23"/>
  <c r="FO27"/>
  <c r="FO31"/>
  <c r="FO4"/>
  <c r="FO12"/>
  <c r="FO20"/>
  <c r="FO28"/>
  <c r="FO6"/>
  <c r="FO22"/>
  <c r="FO26"/>
  <c r="FZ5"/>
  <c r="FZ9"/>
  <c r="FZ13"/>
  <c r="FZ17"/>
  <c r="FZ23"/>
  <c r="FZ29"/>
  <c r="FZ33"/>
  <c r="FZ8"/>
  <c r="FZ16"/>
  <c r="FZ24"/>
  <c r="FZ32"/>
  <c r="FZ10"/>
  <c r="FZ26"/>
  <c r="FZ14"/>
  <c r="FZ30"/>
  <c r="FO18" i="35"/>
  <c r="FO23"/>
  <c r="FO27"/>
  <c r="FO33"/>
  <c r="FO35"/>
  <c r="FO37"/>
  <c r="FO4"/>
  <c r="FO8"/>
  <c r="FO12"/>
  <c r="FO14"/>
  <c r="FO15"/>
  <c r="FO17"/>
  <c r="FO30"/>
  <c r="FO5"/>
  <c r="FO11"/>
  <c r="FO3"/>
  <c r="FZ6"/>
  <c r="FZ10"/>
  <c r="FZ14"/>
  <c r="FZ20"/>
  <c r="FZ57"/>
  <c r="FZ31"/>
  <c r="FZ3"/>
  <c r="FZ11"/>
  <c r="FZ26"/>
  <c r="FZ5"/>
  <c r="FZ16"/>
  <c r="FZ56"/>
  <c r="FZ28"/>
  <c r="FZ9"/>
  <c r="FZ24"/>
  <c r="FZ32"/>
  <c r="FZ37"/>
  <c r="FZ35"/>
  <c r="FO21"/>
  <c r="FO57"/>
  <c r="FO29"/>
  <c r="FO32"/>
  <c r="FO34"/>
  <c r="FO36"/>
  <c r="FO38"/>
  <c r="FO7"/>
  <c r="FO9"/>
  <c r="FO13"/>
  <c r="FO16"/>
  <c r="FO19"/>
  <c r="FO31"/>
  <c r="FO10"/>
  <c r="FO6"/>
  <c r="FZ29"/>
  <c r="FZ8"/>
  <c r="FZ12"/>
  <c r="FZ15"/>
  <c r="FZ22"/>
  <c r="FZ27"/>
  <c r="FZ38"/>
  <c r="FZ7"/>
  <c r="FZ21"/>
  <c r="FZ30"/>
  <c r="FZ13"/>
  <c r="FZ17"/>
  <c r="FZ19"/>
  <c r="FZ36"/>
  <c r="FZ18"/>
  <c r="FZ25"/>
  <c r="FZ34"/>
  <c r="FZ23"/>
  <c r="FZ33"/>
  <c r="FZ4"/>
  <c r="EY3" i="33" l="1"/>
  <c r="EZ3"/>
  <c r="FA3" s="1"/>
  <c r="EY74"/>
  <c r="EZ74"/>
  <c r="FA74" s="1"/>
  <c r="EY4"/>
  <c r="EZ4"/>
  <c r="FA4" s="1"/>
  <c r="EY5"/>
  <c r="EZ5"/>
  <c r="FA5" s="1"/>
  <c r="EY6"/>
  <c r="EZ6"/>
  <c r="FA6" s="1"/>
  <c r="EY7"/>
  <c r="EZ7"/>
  <c r="FA7" s="1"/>
  <c r="EY8"/>
  <c r="EZ8"/>
  <c r="FA8" s="1"/>
  <c r="EY9"/>
  <c r="EZ9"/>
  <c r="FA9" s="1"/>
  <c r="EY10"/>
  <c r="EZ10"/>
  <c r="FA10" s="1"/>
  <c r="EY11"/>
  <c r="EZ11"/>
  <c r="FA11" s="1"/>
  <c r="EY12"/>
  <c r="EZ12"/>
  <c r="FA12" s="1"/>
  <c r="EY13"/>
  <c r="EZ13"/>
  <c r="FA13" s="1"/>
  <c r="EY14"/>
  <c r="EZ14"/>
  <c r="FA14" s="1"/>
  <c r="EY15"/>
  <c r="EZ15"/>
  <c r="FA15" s="1"/>
  <c r="EY16"/>
  <c r="EZ16"/>
  <c r="FA16" s="1"/>
  <c r="EY17"/>
  <c r="EZ17"/>
  <c r="FA17" s="1"/>
  <c r="EY18"/>
  <c r="EZ18"/>
  <c r="FA18" s="1"/>
  <c r="EY19"/>
  <c r="EZ19"/>
  <c r="FA19" s="1"/>
  <c r="EY20"/>
  <c r="EZ20"/>
  <c r="FA20" s="1"/>
  <c r="EY21"/>
  <c r="EZ21"/>
  <c r="FA21" s="1"/>
  <c r="EY22"/>
  <c r="EZ22"/>
  <c r="FA22" s="1"/>
  <c r="EY23"/>
  <c r="EZ23"/>
  <c r="FA23" s="1"/>
  <c r="EY24"/>
  <c r="EZ24"/>
  <c r="FA24" s="1"/>
  <c r="EY25"/>
  <c r="EZ25"/>
  <c r="FA25" s="1"/>
  <c r="EY26"/>
  <c r="EZ26"/>
  <c r="FA26" s="1"/>
  <c r="EY27"/>
  <c r="EZ27"/>
  <c r="FA27" s="1"/>
  <c r="EY28"/>
  <c r="EZ28"/>
  <c r="FA28" s="1"/>
  <c r="EY29"/>
  <c r="EZ29"/>
  <c r="FA29" s="1"/>
  <c r="EY30"/>
  <c r="EZ30"/>
  <c r="FA30" s="1"/>
  <c r="EY31"/>
  <c r="EZ31"/>
  <c r="FA31" s="1"/>
  <c r="EY32"/>
  <c r="EZ32"/>
  <c r="FA32" s="1"/>
  <c r="EY33"/>
  <c r="EZ33"/>
  <c r="FA33" s="1"/>
  <c r="EY75"/>
  <c r="EZ75"/>
  <c r="FA75" s="1"/>
  <c r="EY34"/>
  <c r="EZ34"/>
  <c r="FA34" s="1"/>
  <c r="EY35"/>
  <c r="EZ35"/>
  <c r="FA35" s="1"/>
  <c r="EY36"/>
  <c r="EZ36"/>
  <c r="FA36" s="1"/>
  <c r="EY37"/>
  <c r="EZ37"/>
  <c r="FA37" s="1"/>
  <c r="EY38"/>
  <c r="EZ38"/>
  <c r="FA38" s="1"/>
  <c r="EY39"/>
  <c r="EZ39"/>
  <c r="FA39" s="1"/>
  <c r="EY40"/>
  <c r="EZ40"/>
  <c r="FA40" s="1"/>
  <c r="EY3" i="35"/>
  <c r="EZ3"/>
  <c r="FA3" s="1"/>
  <c r="EY4"/>
  <c r="EZ4"/>
  <c r="FA4" s="1"/>
  <c r="EY5"/>
  <c r="EZ5"/>
  <c r="FA5" s="1"/>
  <c r="EY6"/>
  <c r="EZ6"/>
  <c r="FA6" s="1"/>
  <c r="EY7"/>
  <c r="EZ7"/>
  <c r="FA7" s="1"/>
  <c r="EY8"/>
  <c r="EZ8"/>
  <c r="FA8" s="1"/>
  <c r="EY9"/>
  <c r="EZ9"/>
  <c r="FA9" s="1"/>
  <c r="EY10"/>
  <c r="EZ10"/>
  <c r="FA10" s="1"/>
  <c r="EY11"/>
  <c r="EZ11"/>
  <c r="FA11" s="1"/>
  <c r="EY12"/>
  <c r="EZ12"/>
  <c r="FA12" s="1"/>
  <c r="EY13"/>
  <c r="EZ13"/>
  <c r="FB13" s="1"/>
  <c r="FC13" s="1"/>
  <c r="EY14"/>
  <c r="EZ14"/>
  <c r="FB14" s="1"/>
  <c r="FC14" s="1"/>
  <c r="EY53"/>
  <c r="EZ53"/>
  <c r="FB53" s="1"/>
  <c r="FC53" s="1"/>
  <c r="FD53" s="1"/>
  <c r="EY15"/>
  <c r="EZ15"/>
  <c r="FA15" s="1"/>
  <c r="EY16"/>
  <c r="EZ16"/>
  <c r="FB16" s="1"/>
  <c r="FC16" s="1"/>
  <c r="EY17"/>
  <c r="EZ17"/>
  <c r="FB17" s="1"/>
  <c r="FC17" s="1"/>
  <c r="EY18"/>
  <c r="EZ18"/>
  <c r="FB18" s="1"/>
  <c r="FC18" s="1"/>
  <c r="EY56"/>
  <c r="EZ56"/>
  <c r="FA56" s="1"/>
  <c r="EY19"/>
  <c r="EZ19"/>
  <c r="FB19" s="1"/>
  <c r="FC19" s="1"/>
  <c r="EY20"/>
  <c r="EZ20"/>
  <c r="FB20" s="1"/>
  <c r="FC20" s="1"/>
  <c r="EY21"/>
  <c r="EZ21"/>
  <c r="FA21" s="1"/>
  <c r="EY22"/>
  <c r="EZ22"/>
  <c r="FB22" s="1"/>
  <c r="FC22" s="1"/>
  <c r="EY23"/>
  <c r="EZ23"/>
  <c r="FB23" s="1"/>
  <c r="FC23" s="1"/>
  <c r="EY24"/>
  <c r="EZ24"/>
  <c r="FA24" s="1"/>
  <c r="EY25"/>
  <c r="EZ25"/>
  <c r="FB25" s="1"/>
  <c r="FC25" s="1"/>
  <c r="EY57"/>
  <c r="EZ57"/>
  <c r="FA57" s="1"/>
  <c r="EY26"/>
  <c r="EZ26"/>
  <c r="FB26" s="1"/>
  <c r="FC26" s="1"/>
  <c r="EY27"/>
  <c r="EZ27"/>
  <c r="FB27" s="1"/>
  <c r="FC27" s="1"/>
  <c r="EY28"/>
  <c r="EZ28"/>
  <c r="FA28" s="1"/>
  <c r="EY29"/>
  <c r="EZ29"/>
  <c r="FB29" s="1"/>
  <c r="FC29" s="1"/>
  <c r="EY30"/>
  <c r="EZ30"/>
  <c r="FA30" s="1"/>
  <c r="EY31"/>
  <c r="EZ31"/>
  <c r="FB31" s="1"/>
  <c r="FC31" s="1"/>
  <c r="EY54"/>
  <c r="EZ54"/>
  <c r="FB54" s="1"/>
  <c r="FC54" s="1"/>
  <c r="FD54" s="1"/>
  <c r="EY32"/>
  <c r="EZ32"/>
  <c r="FA32" s="1"/>
  <c r="EY33"/>
  <c r="EZ33"/>
  <c r="FB33" s="1"/>
  <c r="FC33" s="1"/>
  <c r="EY34"/>
  <c r="EZ34"/>
  <c r="FA34" s="1"/>
  <c r="EY35"/>
  <c r="EZ35"/>
  <c r="FB35" s="1"/>
  <c r="FC35" s="1"/>
  <c r="EY36"/>
  <c r="EZ36"/>
  <c r="FA36" s="1"/>
  <c r="EY37"/>
  <c r="EZ37"/>
  <c r="FB37" s="1"/>
  <c r="FC37" s="1"/>
  <c r="EY38"/>
  <c r="EZ38"/>
  <c r="FB38" s="1"/>
  <c r="FC38" s="1"/>
  <c r="EZ2" i="33"/>
  <c r="FA2" s="1"/>
  <c r="EY2"/>
  <c r="EZ2" i="35"/>
  <c r="FA2" s="1"/>
  <c r="EY2"/>
  <c r="EN38" i="33"/>
  <c r="EO38"/>
  <c r="EP38" s="1"/>
  <c r="EN36" i="35"/>
  <c r="EO36"/>
  <c r="EP36" s="1"/>
  <c r="EN3" i="33"/>
  <c r="EO3"/>
  <c r="EP3" s="1"/>
  <c r="EN74"/>
  <c r="EO74"/>
  <c r="EP74" s="1"/>
  <c r="EN4"/>
  <c r="EO4"/>
  <c r="EP4" s="1"/>
  <c r="EN5"/>
  <c r="EO5"/>
  <c r="EP5" s="1"/>
  <c r="EN6"/>
  <c r="EO6"/>
  <c r="EP6" s="1"/>
  <c r="EN7"/>
  <c r="EO7"/>
  <c r="EP7" s="1"/>
  <c r="EN8"/>
  <c r="EO8"/>
  <c r="EP8" s="1"/>
  <c r="EN9"/>
  <c r="EO9"/>
  <c r="EP9" s="1"/>
  <c r="EN10"/>
  <c r="EO10"/>
  <c r="EP10" s="1"/>
  <c r="EN11"/>
  <c r="EO11"/>
  <c r="EP11" s="1"/>
  <c r="EN12"/>
  <c r="EO12"/>
  <c r="EP12" s="1"/>
  <c r="EN13"/>
  <c r="EO13"/>
  <c r="EP13" s="1"/>
  <c r="EN14"/>
  <c r="EO14"/>
  <c r="EP14" s="1"/>
  <c r="EN15"/>
  <c r="EO15"/>
  <c r="EP15" s="1"/>
  <c r="EN16"/>
  <c r="EO16"/>
  <c r="EP16" s="1"/>
  <c r="EN17"/>
  <c r="EO17"/>
  <c r="EP17" s="1"/>
  <c r="EN18"/>
  <c r="EO18"/>
  <c r="EP18" s="1"/>
  <c r="EN19"/>
  <c r="EO19"/>
  <c r="EP19" s="1"/>
  <c r="EN20"/>
  <c r="EO20"/>
  <c r="EP20" s="1"/>
  <c r="EN21"/>
  <c r="EO21"/>
  <c r="EP21" s="1"/>
  <c r="EN22"/>
  <c r="EO22"/>
  <c r="EP22" s="1"/>
  <c r="EN23"/>
  <c r="EO23"/>
  <c r="EP23" s="1"/>
  <c r="EN24"/>
  <c r="EO24"/>
  <c r="EP24" s="1"/>
  <c r="EN25"/>
  <c r="EO25"/>
  <c r="EP25" s="1"/>
  <c r="EN26"/>
  <c r="EO26"/>
  <c r="EP26" s="1"/>
  <c r="EN27"/>
  <c r="EO27"/>
  <c r="EP27" s="1"/>
  <c r="EN28"/>
  <c r="EO28"/>
  <c r="EP28" s="1"/>
  <c r="EN29"/>
  <c r="EO29"/>
  <c r="EP29" s="1"/>
  <c r="EN30"/>
  <c r="EO30"/>
  <c r="EP30" s="1"/>
  <c r="EN31"/>
  <c r="EO31"/>
  <c r="EP31" s="1"/>
  <c r="EN32"/>
  <c r="EO32"/>
  <c r="EP32" s="1"/>
  <c r="EN33"/>
  <c r="EO33"/>
  <c r="EP33" s="1"/>
  <c r="EN75"/>
  <c r="EO75"/>
  <c r="EP75" s="1"/>
  <c r="EN34"/>
  <c r="EO34"/>
  <c r="EP34" s="1"/>
  <c r="EN35"/>
  <c r="EO35"/>
  <c r="EP35" s="1"/>
  <c r="EN36"/>
  <c r="EO36"/>
  <c r="EP36" s="1"/>
  <c r="EN37"/>
  <c r="EO37"/>
  <c r="EP37" s="1"/>
  <c r="EN3" i="35"/>
  <c r="EO3"/>
  <c r="EP3" s="1"/>
  <c r="EN4"/>
  <c r="EO4"/>
  <c r="EP4" s="1"/>
  <c r="EN5"/>
  <c r="EO5"/>
  <c r="EP5" s="1"/>
  <c r="EN6"/>
  <c r="EO6"/>
  <c r="EP6" s="1"/>
  <c r="EN7"/>
  <c r="EO7"/>
  <c r="EP7" s="1"/>
  <c r="EN8"/>
  <c r="EO8"/>
  <c r="EP8" s="1"/>
  <c r="EN9"/>
  <c r="EO9"/>
  <c r="EP9" s="1"/>
  <c r="EN10"/>
  <c r="EO10"/>
  <c r="EP10" s="1"/>
  <c r="EN11"/>
  <c r="EO11"/>
  <c r="EP11" s="1"/>
  <c r="EN12"/>
  <c r="EO12"/>
  <c r="EP12" s="1"/>
  <c r="EN13"/>
  <c r="EO13"/>
  <c r="EP13" s="1"/>
  <c r="EN14"/>
  <c r="EO14"/>
  <c r="EP14" s="1"/>
  <c r="EN53"/>
  <c r="EO53"/>
  <c r="EP53" s="1"/>
  <c r="EN15"/>
  <c r="EO15"/>
  <c r="EQ15" s="1"/>
  <c r="ER15" s="1"/>
  <c r="EN16"/>
  <c r="EO16"/>
  <c r="EP16" s="1"/>
  <c r="EN17"/>
  <c r="EO17"/>
  <c r="EQ17" s="1"/>
  <c r="ER17" s="1"/>
  <c r="EN18"/>
  <c r="EO18"/>
  <c r="EQ18" s="1"/>
  <c r="ER18" s="1"/>
  <c r="EN56"/>
  <c r="EO56"/>
  <c r="EP56" s="1"/>
  <c r="EN19"/>
  <c r="EO19"/>
  <c r="EQ19" s="1"/>
  <c r="ER19" s="1"/>
  <c r="EN20"/>
  <c r="EO20"/>
  <c r="EQ20" s="1"/>
  <c r="ER20" s="1"/>
  <c r="EN21"/>
  <c r="EO21"/>
  <c r="EP21" s="1"/>
  <c r="EN22"/>
  <c r="EO22"/>
  <c r="EQ22" s="1"/>
  <c r="ER22" s="1"/>
  <c r="EN23"/>
  <c r="EO23"/>
  <c r="EQ23" s="1"/>
  <c r="ER23" s="1"/>
  <c r="EN24"/>
  <c r="EO24"/>
  <c r="EP24" s="1"/>
  <c r="EN25"/>
  <c r="EO25"/>
  <c r="EQ25" s="1"/>
  <c r="ER25" s="1"/>
  <c r="EN57"/>
  <c r="EO57"/>
  <c r="EP57" s="1"/>
  <c r="EN26"/>
  <c r="EO26"/>
  <c r="EQ26" s="1"/>
  <c r="ER26" s="1"/>
  <c r="EN27"/>
  <c r="EO27"/>
  <c r="EP27" s="1"/>
  <c r="EN28"/>
  <c r="EO28"/>
  <c r="EQ28" s="1"/>
  <c r="ER28" s="1"/>
  <c r="EN29"/>
  <c r="EO29"/>
  <c r="EQ29" s="1"/>
  <c r="ER29" s="1"/>
  <c r="EN30"/>
  <c r="EO30"/>
  <c r="EP30" s="1"/>
  <c r="EN31"/>
  <c r="EO31"/>
  <c r="EQ31" s="1"/>
  <c r="ER31" s="1"/>
  <c r="EN54"/>
  <c r="EO54"/>
  <c r="EQ54" s="1"/>
  <c r="ER54" s="1"/>
  <c r="ES54" s="1"/>
  <c r="EN32"/>
  <c r="EO32"/>
  <c r="EP32" s="1"/>
  <c r="EN33"/>
  <c r="EO33"/>
  <c r="EP33" s="1"/>
  <c r="EN34"/>
  <c r="EO34"/>
  <c r="EP34" s="1"/>
  <c r="EN35"/>
  <c r="EO35"/>
  <c r="EP35" s="1"/>
  <c r="EO2" i="33"/>
  <c r="EQ2" s="1"/>
  <c r="ER2" s="1"/>
  <c r="EN2"/>
  <c r="EO2" i="35"/>
  <c r="EQ2" s="1"/>
  <c r="ER2" s="1"/>
  <c r="EN2"/>
  <c r="ES2" i="33" l="1"/>
  <c r="ES28" i="35"/>
  <c r="ES26"/>
  <c r="ES22"/>
  <c r="ES19"/>
  <c r="ES18"/>
  <c r="FD38"/>
  <c r="FD26"/>
  <c r="FD23"/>
  <c r="FD22"/>
  <c r="FD20"/>
  <c r="FD19"/>
  <c r="FD18"/>
  <c r="FD17"/>
  <c r="FD16"/>
  <c r="FD14"/>
  <c r="FD13"/>
  <c r="ES31"/>
  <c r="ES29"/>
  <c r="ES25"/>
  <c r="ES23"/>
  <c r="ES20"/>
  <c r="ES17"/>
  <c r="ES15"/>
  <c r="FD37"/>
  <c r="FD35"/>
  <c r="FD33"/>
  <c r="FD31"/>
  <c r="FD29"/>
  <c r="FD27"/>
  <c r="FD25"/>
  <c r="ES2"/>
  <c r="FB39" i="33"/>
  <c r="FC39" s="1"/>
  <c r="FD39" s="1"/>
  <c r="FB24"/>
  <c r="FC24" s="1"/>
  <c r="FB35"/>
  <c r="FC35" s="1"/>
  <c r="FD35" s="1"/>
  <c r="FB19"/>
  <c r="FC19" s="1"/>
  <c r="FB37"/>
  <c r="FC37" s="1"/>
  <c r="FD37" s="1"/>
  <c r="FB30"/>
  <c r="FC30" s="1"/>
  <c r="FB22"/>
  <c r="FC22" s="1"/>
  <c r="FB17"/>
  <c r="FC17" s="1"/>
  <c r="FB40"/>
  <c r="FC40" s="1"/>
  <c r="FD40" s="1"/>
  <c r="FB38"/>
  <c r="FC38" s="1"/>
  <c r="FD38" s="1"/>
  <c r="FB36"/>
  <c r="FC36" s="1"/>
  <c r="FD36" s="1"/>
  <c r="FB34"/>
  <c r="FC34" s="1"/>
  <c r="FD34" s="1"/>
  <c r="FB29"/>
  <c r="FC29" s="1"/>
  <c r="FB23"/>
  <c r="FC23" s="1"/>
  <c r="FB20"/>
  <c r="FC20" s="1"/>
  <c r="FB18"/>
  <c r="FC18" s="1"/>
  <c r="FB16"/>
  <c r="FC16" s="1"/>
  <c r="FB75"/>
  <c r="FC75" s="1"/>
  <c r="FD75" s="1"/>
  <c r="FB33"/>
  <c r="FC33" s="1"/>
  <c r="FB32"/>
  <c r="FC32" s="1"/>
  <c r="FB31"/>
  <c r="FC31" s="1"/>
  <c r="FB28"/>
  <c r="FC28" s="1"/>
  <c r="FB27"/>
  <c r="FC27" s="1"/>
  <c r="FB26"/>
  <c r="FC26" s="1"/>
  <c r="FB25"/>
  <c r="FC25" s="1"/>
  <c r="FB21"/>
  <c r="FC21" s="1"/>
  <c r="FB15"/>
  <c r="FC15" s="1"/>
  <c r="FB14"/>
  <c r="FC14" s="1"/>
  <c r="FB13"/>
  <c r="FC13" s="1"/>
  <c r="FB12"/>
  <c r="FC12" s="1"/>
  <c r="FB11"/>
  <c r="FC11" s="1"/>
  <c r="FB10"/>
  <c r="FC10" s="1"/>
  <c r="FB9"/>
  <c r="FC9" s="1"/>
  <c r="FB8"/>
  <c r="FC8" s="1"/>
  <c r="FB7"/>
  <c r="FC7" s="1"/>
  <c r="FB6"/>
  <c r="FC6" s="1"/>
  <c r="FB5"/>
  <c r="FC5" s="1"/>
  <c r="FB4"/>
  <c r="FC4" s="1"/>
  <c r="FB74"/>
  <c r="FC74" s="1"/>
  <c r="FD74" s="1"/>
  <c r="FB3"/>
  <c r="FC3" s="1"/>
  <c r="EQ36" i="35"/>
  <c r="ER36" s="1"/>
  <c r="FB11"/>
  <c r="FC11" s="1"/>
  <c r="FB36"/>
  <c r="FC36" s="1"/>
  <c r="FB34"/>
  <c r="FC34" s="1"/>
  <c r="FB32"/>
  <c r="FC32" s="1"/>
  <c r="FB30"/>
  <c r="FC30" s="1"/>
  <c r="FB28"/>
  <c r="FC28" s="1"/>
  <c r="FB57"/>
  <c r="FC57" s="1"/>
  <c r="FB24"/>
  <c r="FC24" s="1"/>
  <c r="FB21"/>
  <c r="FC21" s="1"/>
  <c r="FB56"/>
  <c r="FC56" s="1"/>
  <c r="FB15"/>
  <c r="FC15" s="1"/>
  <c r="FB12"/>
  <c r="FC12" s="1"/>
  <c r="FA38"/>
  <c r="FA37"/>
  <c r="FA35"/>
  <c r="FA33"/>
  <c r="FA54"/>
  <c r="FA31"/>
  <c r="FA29"/>
  <c r="FA27"/>
  <c r="FA26"/>
  <c r="FA25"/>
  <c r="FA23"/>
  <c r="FA22"/>
  <c r="FA20"/>
  <c r="FA19"/>
  <c r="FA18"/>
  <c r="FA17"/>
  <c r="FA16"/>
  <c r="FA53"/>
  <c r="FA14"/>
  <c r="FA13"/>
  <c r="FB10"/>
  <c r="FC10" s="1"/>
  <c r="FB9"/>
  <c r="FC9" s="1"/>
  <c r="FB8"/>
  <c r="FC8" s="1"/>
  <c r="FB7"/>
  <c r="FC7" s="1"/>
  <c r="FB6"/>
  <c r="FC6" s="1"/>
  <c r="FB5"/>
  <c r="FC5" s="1"/>
  <c r="FB4"/>
  <c r="FC4" s="1"/>
  <c r="FB3"/>
  <c r="FC3" s="1"/>
  <c r="FB2"/>
  <c r="FC2" s="1"/>
  <c r="FB2" i="33"/>
  <c r="FC2" s="1"/>
  <c r="EQ37"/>
  <c r="ER37" s="1"/>
  <c r="ES37" s="1"/>
  <c r="EQ35"/>
  <c r="ER35" s="1"/>
  <c r="ES35" s="1"/>
  <c r="EQ38"/>
  <c r="ER38" s="1"/>
  <c r="ES38" s="1"/>
  <c r="EQ30"/>
  <c r="ER30" s="1"/>
  <c r="EQ15"/>
  <c r="ER15" s="1"/>
  <c r="EQ3" i="35"/>
  <c r="ER3" s="1"/>
  <c r="EQ36" i="33"/>
  <c r="ER36" s="1"/>
  <c r="ES36" s="1"/>
  <c r="EQ34"/>
  <c r="ER34" s="1"/>
  <c r="ES34" s="1"/>
  <c r="EQ29"/>
  <c r="ER29" s="1"/>
  <c r="EQ14"/>
  <c r="ER14" s="1"/>
  <c r="EQ75"/>
  <c r="ER75" s="1"/>
  <c r="ES75" s="1"/>
  <c r="EQ33"/>
  <c r="ER33" s="1"/>
  <c r="EQ32"/>
  <c r="ER32" s="1"/>
  <c r="EQ31"/>
  <c r="ER31" s="1"/>
  <c r="EQ28"/>
  <c r="ER28" s="1"/>
  <c r="EQ27"/>
  <c r="ER27" s="1"/>
  <c r="EQ26"/>
  <c r="ER26" s="1"/>
  <c r="EQ25"/>
  <c r="ER25" s="1"/>
  <c r="EQ24"/>
  <c r="ER24" s="1"/>
  <c r="EQ23"/>
  <c r="ER23" s="1"/>
  <c r="EQ22"/>
  <c r="ER22" s="1"/>
  <c r="EQ21"/>
  <c r="ER21" s="1"/>
  <c r="EQ20"/>
  <c r="ER20" s="1"/>
  <c r="EQ19"/>
  <c r="ER19" s="1"/>
  <c r="EQ18"/>
  <c r="ER18" s="1"/>
  <c r="EQ17"/>
  <c r="ER17" s="1"/>
  <c r="EQ16"/>
  <c r="ER16" s="1"/>
  <c r="EQ13"/>
  <c r="ER13" s="1"/>
  <c r="EQ12"/>
  <c r="ER12" s="1"/>
  <c r="EQ11"/>
  <c r="ER11" s="1"/>
  <c r="EQ10"/>
  <c r="ER10" s="1"/>
  <c r="EQ9"/>
  <c r="ER9" s="1"/>
  <c r="EQ8"/>
  <c r="ER8" s="1"/>
  <c r="EQ7"/>
  <c r="ER7" s="1"/>
  <c r="EQ6"/>
  <c r="ER6" s="1"/>
  <c r="EQ5"/>
  <c r="ER5" s="1"/>
  <c r="EQ4"/>
  <c r="ER4" s="1"/>
  <c r="EQ74"/>
  <c r="ER74" s="1"/>
  <c r="ES74" s="1"/>
  <c r="EQ3"/>
  <c r="ER3" s="1"/>
  <c r="EQ8" i="35"/>
  <c r="ER8" s="1"/>
  <c r="EQ35"/>
  <c r="ER35" s="1"/>
  <c r="EQ7"/>
  <c r="ER7" s="1"/>
  <c r="EQ34"/>
  <c r="ER34" s="1"/>
  <c r="EQ33"/>
  <c r="ER33" s="1"/>
  <c r="EQ16"/>
  <c r="ER16" s="1"/>
  <c r="EQ14"/>
  <c r="ER14" s="1"/>
  <c r="EQ13"/>
  <c r="ER13" s="1"/>
  <c r="EQ12"/>
  <c r="ER12" s="1"/>
  <c r="EQ11"/>
  <c r="ER11" s="1"/>
  <c r="EQ10"/>
  <c r="ER10" s="1"/>
  <c r="EQ9"/>
  <c r="ER9" s="1"/>
  <c r="EQ6"/>
  <c r="ER6" s="1"/>
  <c r="EQ5"/>
  <c r="ER5" s="1"/>
  <c r="EQ4"/>
  <c r="ER4" s="1"/>
  <c r="EQ32"/>
  <c r="ER32" s="1"/>
  <c r="EQ30"/>
  <c r="ER30" s="1"/>
  <c r="EQ27"/>
  <c r="ER27" s="1"/>
  <c r="EQ57"/>
  <c r="ER57" s="1"/>
  <c r="EQ24"/>
  <c r="ER24" s="1"/>
  <c r="EQ21"/>
  <c r="ER21" s="1"/>
  <c r="EQ56"/>
  <c r="ER56" s="1"/>
  <c r="EQ53"/>
  <c r="ER53" s="1"/>
  <c r="ES53" s="1"/>
  <c r="EP54"/>
  <c r="EP31"/>
  <c r="EP29"/>
  <c r="EP28"/>
  <c r="EP26"/>
  <c r="EP25"/>
  <c r="EP23"/>
  <c r="EP22"/>
  <c r="EP20"/>
  <c r="EP19"/>
  <c r="EP18"/>
  <c r="EP17"/>
  <c r="EP15"/>
  <c r="EP2"/>
  <c r="EP2" i="33"/>
  <c r="ES4" l="1"/>
  <c r="ES8"/>
  <c r="ES12"/>
  <c r="ES18"/>
  <c r="ES22"/>
  <c r="ES5"/>
  <c r="ES7"/>
  <c r="ES9"/>
  <c r="ES11"/>
  <c r="ES13"/>
  <c r="ES17"/>
  <c r="ES19"/>
  <c r="ES21"/>
  <c r="ES23"/>
  <c r="ES25"/>
  <c r="ES27"/>
  <c r="ES31"/>
  <c r="ES33"/>
  <c r="ES14"/>
  <c r="ES30"/>
  <c r="FD3"/>
  <c r="FD4"/>
  <c r="FD6"/>
  <c r="FD8"/>
  <c r="FD10"/>
  <c r="FD12"/>
  <c r="FD14"/>
  <c r="FD21"/>
  <c r="FD26"/>
  <c r="FD28"/>
  <c r="FD32"/>
  <c r="FD18"/>
  <c r="FD23"/>
  <c r="FD17"/>
  <c r="FD30"/>
  <c r="FD19"/>
  <c r="FD24"/>
  <c r="ES3"/>
  <c r="ES6"/>
  <c r="ES10"/>
  <c r="ES16"/>
  <c r="ES20"/>
  <c r="ES24"/>
  <c r="ES26"/>
  <c r="ES28"/>
  <c r="ES32"/>
  <c r="ES29"/>
  <c r="ES15"/>
  <c r="FD2"/>
  <c r="FD5"/>
  <c r="FD7"/>
  <c r="FD9"/>
  <c r="FD11"/>
  <c r="FD13"/>
  <c r="FD15"/>
  <c r="FD25"/>
  <c r="FD27"/>
  <c r="FD31"/>
  <c r="FD33"/>
  <c r="FD16"/>
  <c r="FD20"/>
  <c r="FD29"/>
  <c r="FD22"/>
  <c r="ES56" i="35"/>
  <c r="ES24"/>
  <c r="ES27"/>
  <c r="ES32"/>
  <c r="ES5"/>
  <c r="ES21"/>
  <c r="ES57"/>
  <c r="ES30"/>
  <c r="ES4"/>
  <c r="ES6"/>
  <c r="ES10"/>
  <c r="ES12"/>
  <c r="ES14"/>
  <c r="ES33"/>
  <c r="ES7"/>
  <c r="ES8"/>
  <c r="ES3"/>
  <c r="FD2"/>
  <c r="FD4"/>
  <c r="FD6"/>
  <c r="FD8"/>
  <c r="FD10"/>
  <c r="FD15"/>
  <c r="FD21"/>
  <c r="FD57"/>
  <c r="FD30"/>
  <c r="FD34"/>
  <c r="FD11"/>
  <c r="ES9"/>
  <c r="ES11"/>
  <c r="ES13"/>
  <c r="ES16"/>
  <c r="ES34"/>
  <c r="ES35"/>
  <c r="FD3"/>
  <c r="FD5"/>
  <c r="FD7"/>
  <c r="FD9"/>
  <c r="FD12"/>
  <c r="FD56"/>
  <c r="FD24"/>
  <c r="FD28"/>
  <c r="FD32"/>
  <c r="FD36"/>
  <c r="ES36"/>
  <c r="EC3" l="1"/>
  <c r="ED3"/>
  <c r="EE3" s="1"/>
  <c r="EC4"/>
  <c r="ED4"/>
  <c r="EC5"/>
  <c r="ED5"/>
  <c r="EE5" s="1"/>
  <c r="EC6"/>
  <c r="ED6"/>
  <c r="EE6" s="1"/>
  <c r="EC7"/>
  <c r="ED7"/>
  <c r="EE7" s="1"/>
  <c r="EC8"/>
  <c r="ED8"/>
  <c r="EE8" s="1"/>
  <c r="EC9"/>
  <c r="ED9"/>
  <c r="EE9" s="1"/>
  <c r="EC10"/>
  <c r="ED10"/>
  <c r="EE10" s="1"/>
  <c r="EC11"/>
  <c r="ED11"/>
  <c r="EE11" s="1"/>
  <c r="EC12"/>
  <c r="ED12"/>
  <c r="EE12" s="1"/>
  <c r="EC13"/>
  <c r="ED13"/>
  <c r="EE13" s="1"/>
  <c r="EC14"/>
  <c r="ED14"/>
  <c r="EE14" s="1"/>
  <c r="EC53"/>
  <c r="ED53"/>
  <c r="EE53" s="1"/>
  <c r="EC15"/>
  <c r="ED15"/>
  <c r="EE15" s="1"/>
  <c r="EC16"/>
  <c r="ED16"/>
  <c r="EE16" s="1"/>
  <c r="EC17"/>
  <c r="ED17"/>
  <c r="EE17" s="1"/>
  <c r="EC18"/>
  <c r="ED18"/>
  <c r="EF18" s="1"/>
  <c r="EG18" s="1"/>
  <c r="EC56"/>
  <c r="ED56"/>
  <c r="EE56" s="1"/>
  <c r="EC19"/>
  <c r="ED19"/>
  <c r="EE19" s="1"/>
  <c r="EC20"/>
  <c r="ED20"/>
  <c r="EE20" s="1"/>
  <c r="EC21"/>
  <c r="ED21"/>
  <c r="EF21" s="1"/>
  <c r="EG21" s="1"/>
  <c r="EC22"/>
  <c r="ED22"/>
  <c r="EE22" s="1"/>
  <c r="EC23"/>
  <c r="ED23"/>
  <c r="EF23" s="1"/>
  <c r="EG23" s="1"/>
  <c r="EC24"/>
  <c r="ED24"/>
  <c r="EE24" s="1"/>
  <c r="EC25"/>
  <c r="ED25"/>
  <c r="EE25" s="1"/>
  <c r="EC57"/>
  <c r="ED57"/>
  <c r="EE57" s="1"/>
  <c r="EC26"/>
  <c r="ED26"/>
  <c r="EE26" s="1"/>
  <c r="EC27"/>
  <c r="ED27"/>
  <c r="EE27" s="1"/>
  <c r="EC28"/>
  <c r="ED28"/>
  <c r="EE28" s="1"/>
  <c r="EC29"/>
  <c r="ED29"/>
  <c r="EF29" s="1"/>
  <c r="EG29" s="1"/>
  <c r="EC30"/>
  <c r="ED30"/>
  <c r="EE30" s="1"/>
  <c r="EC31"/>
  <c r="ED31"/>
  <c r="EE31" s="1"/>
  <c r="EC54"/>
  <c r="ED54"/>
  <c r="EE54" s="1"/>
  <c r="EC32"/>
  <c r="ED32"/>
  <c r="EE32" s="1"/>
  <c r="EC33"/>
  <c r="ED33"/>
  <c r="EE33" s="1"/>
  <c r="EC34"/>
  <c r="ED34"/>
  <c r="EE34" s="1"/>
  <c r="EC35"/>
  <c r="ED35"/>
  <c r="EE35" s="1"/>
  <c r="EC36"/>
  <c r="ED36"/>
  <c r="EE36" s="1"/>
  <c r="EO38"/>
  <c r="EQ38" s="1"/>
  <c r="ER38" s="1"/>
  <c r="EN38"/>
  <c r="ED38"/>
  <c r="EF38" s="1"/>
  <c r="EG38" s="1"/>
  <c r="EC38"/>
  <c r="DL38"/>
  <c r="DN38" s="1"/>
  <c r="DO38" s="1"/>
  <c r="DK38"/>
  <c r="DA38"/>
  <c r="DC38" s="1"/>
  <c r="DD38" s="1"/>
  <c r="CZ38"/>
  <c r="CQ38"/>
  <c r="GW38" s="1"/>
  <c r="CK38"/>
  <c r="GV38" s="1"/>
  <c r="CD38"/>
  <c r="CF38" s="1"/>
  <c r="CG38" s="1"/>
  <c r="CC38"/>
  <c r="BS38"/>
  <c r="BU38" s="1"/>
  <c r="BV38" s="1"/>
  <c r="BR38"/>
  <c r="BH38"/>
  <c r="BJ38" s="1"/>
  <c r="BK38" s="1"/>
  <c r="BG38"/>
  <c r="AW38"/>
  <c r="AY38" s="1"/>
  <c r="AZ38" s="1"/>
  <c r="AV38"/>
  <c r="AL38"/>
  <c r="AN38" s="1"/>
  <c r="AO38" s="1"/>
  <c r="AK38"/>
  <c r="AA38"/>
  <c r="CR38" s="1"/>
  <c r="CS38" s="1"/>
  <c r="Z38"/>
  <c r="S38"/>
  <c r="T38" s="1"/>
  <c r="R38"/>
  <c r="M38"/>
  <c r="N38" s="1"/>
  <c r="L38"/>
  <c r="EO37"/>
  <c r="EP37" s="1"/>
  <c r="EN37"/>
  <c r="ED37"/>
  <c r="EF37" s="1"/>
  <c r="EG37" s="1"/>
  <c r="EC37"/>
  <c r="DL37"/>
  <c r="DN37" s="1"/>
  <c r="DO37" s="1"/>
  <c r="DK37"/>
  <c r="DA37"/>
  <c r="DC37" s="1"/>
  <c r="DD37" s="1"/>
  <c r="CZ37"/>
  <c r="CQ37"/>
  <c r="GW37" s="1"/>
  <c r="CK37"/>
  <c r="GV37" s="1"/>
  <c r="CD37"/>
  <c r="CF37" s="1"/>
  <c r="CG37" s="1"/>
  <c r="CC37"/>
  <c r="BS37"/>
  <c r="BU37" s="1"/>
  <c r="BV37" s="1"/>
  <c r="BR37"/>
  <c r="BH37"/>
  <c r="BJ37" s="1"/>
  <c r="BK37" s="1"/>
  <c r="BG37"/>
  <c r="AW37"/>
  <c r="AY37" s="1"/>
  <c r="AZ37" s="1"/>
  <c r="AV37"/>
  <c r="AL37"/>
  <c r="AN37" s="1"/>
  <c r="AO37" s="1"/>
  <c r="AK37"/>
  <c r="AA37"/>
  <c r="AB37" s="1"/>
  <c r="Z37"/>
  <c r="S37"/>
  <c r="T37" s="1"/>
  <c r="R37"/>
  <c r="M37"/>
  <c r="N37" s="1"/>
  <c r="L37"/>
  <c r="EC3" i="33"/>
  <c r="ED3"/>
  <c r="EE3" s="1"/>
  <c r="EC74"/>
  <c r="ED74"/>
  <c r="EE74" s="1"/>
  <c r="EC4"/>
  <c r="ED4"/>
  <c r="EE4" s="1"/>
  <c r="EC5"/>
  <c r="ED5"/>
  <c r="EE5" s="1"/>
  <c r="EC6"/>
  <c r="ED6"/>
  <c r="EE6" s="1"/>
  <c r="EC7"/>
  <c r="ED7"/>
  <c r="EE7" s="1"/>
  <c r="EC8"/>
  <c r="ED8"/>
  <c r="EE8" s="1"/>
  <c r="EC9"/>
  <c r="ED9"/>
  <c r="EE9" s="1"/>
  <c r="EC10"/>
  <c r="ED10"/>
  <c r="EE10" s="1"/>
  <c r="EC11"/>
  <c r="ED11"/>
  <c r="EE11" s="1"/>
  <c r="EC12"/>
  <c r="ED12"/>
  <c r="EE12" s="1"/>
  <c r="EC13"/>
  <c r="ED13"/>
  <c r="EE13" s="1"/>
  <c r="EC14"/>
  <c r="ED14"/>
  <c r="EE14" s="1"/>
  <c r="EC15"/>
  <c r="ED15"/>
  <c r="EE15" s="1"/>
  <c r="EC16"/>
  <c r="ED16"/>
  <c r="EE16" s="1"/>
  <c r="EC17"/>
  <c r="ED17"/>
  <c r="EE17" s="1"/>
  <c r="EC18"/>
  <c r="ED18"/>
  <c r="EE18" s="1"/>
  <c r="EC19"/>
  <c r="ED19"/>
  <c r="EE19" s="1"/>
  <c r="EC20"/>
  <c r="ED20"/>
  <c r="EE20" s="1"/>
  <c r="EC21"/>
  <c r="ED21"/>
  <c r="EE21" s="1"/>
  <c r="EC22"/>
  <c r="ED22"/>
  <c r="EE22" s="1"/>
  <c r="EC23"/>
  <c r="ED23"/>
  <c r="EE23" s="1"/>
  <c r="EC24"/>
  <c r="ED24"/>
  <c r="EE24" s="1"/>
  <c r="EC25"/>
  <c r="ED25"/>
  <c r="EE25" s="1"/>
  <c r="EC26"/>
  <c r="ED26"/>
  <c r="EE26" s="1"/>
  <c r="EC27"/>
  <c r="ED27"/>
  <c r="EE27" s="1"/>
  <c r="EC28"/>
  <c r="ED28"/>
  <c r="EE28" s="1"/>
  <c r="EC29"/>
  <c r="ED29"/>
  <c r="EE29" s="1"/>
  <c r="EC30"/>
  <c r="ED30"/>
  <c r="EE30" s="1"/>
  <c r="EC31"/>
  <c r="ED31"/>
  <c r="EE31" s="1"/>
  <c r="EC32"/>
  <c r="ED32"/>
  <c r="EE32" s="1"/>
  <c r="EC33"/>
  <c r="ED33"/>
  <c r="EE33" s="1"/>
  <c r="EC75"/>
  <c r="ED75"/>
  <c r="EE75" s="1"/>
  <c r="EC34"/>
  <c r="ED34"/>
  <c r="EE34" s="1"/>
  <c r="ED2"/>
  <c r="EF2" s="1"/>
  <c r="EG2" s="1"/>
  <c r="EC2"/>
  <c r="ED2" i="35"/>
  <c r="EF2" s="1"/>
  <c r="EG2" s="1"/>
  <c r="EC2"/>
  <c r="EH2" i="33" l="1"/>
  <c r="EH23" i="35"/>
  <c r="EH21"/>
  <c r="EH2"/>
  <c r="O37"/>
  <c r="U37"/>
  <c r="AP37"/>
  <c r="BA37"/>
  <c r="BL37"/>
  <c r="BW37"/>
  <c r="CH37"/>
  <c r="DE37"/>
  <c r="DP37"/>
  <c r="EH37"/>
  <c r="O38"/>
  <c r="U38"/>
  <c r="AP38"/>
  <c r="BA38"/>
  <c r="BL38"/>
  <c r="BW38"/>
  <c r="CH38"/>
  <c r="DE38"/>
  <c r="DP38"/>
  <c r="EH38"/>
  <c r="ES38"/>
  <c r="EH29"/>
  <c r="EH18"/>
  <c r="EE4"/>
  <c r="DB37"/>
  <c r="AX37"/>
  <c r="BT37"/>
  <c r="EE38"/>
  <c r="EF12"/>
  <c r="EG12" s="1"/>
  <c r="EF25"/>
  <c r="EG25" s="1"/>
  <c r="CR37"/>
  <c r="CS37" s="1"/>
  <c r="AM37"/>
  <c r="BI37"/>
  <c r="CE37"/>
  <c r="DM37"/>
  <c r="EP38"/>
  <c r="EF19"/>
  <c r="EG19" s="1"/>
  <c r="EF11"/>
  <c r="EG11" s="1"/>
  <c r="DS37"/>
  <c r="GT37" s="1"/>
  <c r="EF36"/>
  <c r="EG36" s="1"/>
  <c r="EF35"/>
  <c r="EG35" s="1"/>
  <c r="EF34"/>
  <c r="EG34" s="1"/>
  <c r="EF33"/>
  <c r="EG33" s="1"/>
  <c r="EF32"/>
  <c r="EG32" s="1"/>
  <c r="EF54"/>
  <c r="EG54" s="1"/>
  <c r="EH54" s="1"/>
  <c r="EF31"/>
  <c r="EG31" s="1"/>
  <c r="EF28"/>
  <c r="EG28" s="1"/>
  <c r="EF27"/>
  <c r="EG27" s="1"/>
  <c r="EF26"/>
  <c r="EG26" s="1"/>
  <c r="EF57"/>
  <c r="EG57" s="1"/>
  <c r="EF56"/>
  <c r="EG56" s="1"/>
  <c r="EF17"/>
  <c r="EG17" s="1"/>
  <c r="EF16"/>
  <c r="EG16" s="1"/>
  <c r="EF15"/>
  <c r="EG15" s="1"/>
  <c r="EF53"/>
  <c r="EG53" s="1"/>
  <c r="EH53" s="1"/>
  <c r="EF14"/>
  <c r="EG14" s="1"/>
  <c r="EF13"/>
  <c r="EG13" s="1"/>
  <c r="EF10"/>
  <c r="EG10" s="1"/>
  <c r="EF9"/>
  <c r="EG9" s="1"/>
  <c r="EF8"/>
  <c r="EG8" s="1"/>
  <c r="EF7"/>
  <c r="EG7" s="1"/>
  <c r="EF6"/>
  <c r="EG6" s="1"/>
  <c r="EF5"/>
  <c r="EG5" s="1"/>
  <c r="EF4"/>
  <c r="EG4" s="1"/>
  <c r="EF3"/>
  <c r="EG3" s="1"/>
  <c r="EF30"/>
  <c r="EG30" s="1"/>
  <c r="EF24"/>
  <c r="EG24" s="1"/>
  <c r="EF22"/>
  <c r="EG22" s="1"/>
  <c r="EF20"/>
  <c r="EG20" s="1"/>
  <c r="EE29"/>
  <c r="EE23"/>
  <c r="EE21"/>
  <c r="EE18"/>
  <c r="EQ37"/>
  <c r="ER37" s="1"/>
  <c r="AC37"/>
  <c r="AD37" s="1"/>
  <c r="CL37"/>
  <c r="CM37" s="1"/>
  <c r="EE37"/>
  <c r="AB38"/>
  <c r="AM38"/>
  <c r="AX38"/>
  <c r="BI38"/>
  <c r="BT38"/>
  <c r="CE38"/>
  <c r="DB38"/>
  <c r="DM38"/>
  <c r="DS38"/>
  <c r="GT38" s="1"/>
  <c r="GX38" s="1"/>
  <c r="AC38"/>
  <c r="AD38" s="1"/>
  <c r="CL38"/>
  <c r="CM38" s="1"/>
  <c r="EF17" i="33"/>
  <c r="EG17" s="1"/>
  <c r="EF13"/>
  <c r="EG13" s="1"/>
  <c r="EF15"/>
  <c r="EG15" s="1"/>
  <c r="EF10"/>
  <c r="EG10" s="1"/>
  <c r="EF34"/>
  <c r="EG34" s="1"/>
  <c r="EH34" s="1"/>
  <c r="EF16"/>
  <c r="EG16" s="1"/>
  <c r="EF14"/>
  <c r="EG14" s="1"/>
  <c r="EF12"/>
  <c r="EG12" s="1"/>
  <c r="EF9"/>
  <c r="EG9" s="1"/>
  <c r="EF75"/>
  <c r="EG75" s="1"/>
  <c r="EH75" s="1"/>
  <c r="EF33"/>
  <c r="EG33" s="1"/>
  <c r="EF32"/>
  <c r="EG32" s="1"/>
  <c r="EF31"/>
  <c r="EG31" s="1"/>
  <c r="EF30"/>
  <c r="EG30" s="1"/>
  <c r="EF29"/>
  <c r="EG29" s="1"/>
  <c r="EF28"/>
  <c r="EG28" s="1"/>
  <c r="EF27"/>
  <c r="EG27" s="1"/>
  <c r="EF26"/>
  <c r="EG26" s="1"/>
  <c r="EF25"/>
  <c r="EG25" s="1"/>
  <c r="EF24"/>
  <c r="EG24" s="1"/>
  <c r="EF23"/>
  <c r="EG23" s="1"/>
  <c r="EF22"/>
  <c r="EG22" s="1"/>
  <c r="EF21"/>
  <c r="EG21" s="1"/>
  <c r="EF20"/>
  <c r="EG20" s="1"/>
  <c r="EF19"/>
  <c r="EG19" s="1"/>
  <c r="EF18"/>
  <c r="EG18" s="1"/>
  <c r="EF11"/>
  <c r="EG11" s="1"/>
  <c r="EF8"/>
  <c r="EG8" s="1"/>
  <c r="EF7"/>
  <c r="EG7" s="1"/>
  <c r="EF6"/>
  <c r="EG6" s="1"/>
  <c r="EF5"/>
  <c r="EG5" s="1"/>
  <c r="EF4"/>
  <c r="EG4" s="1"/>
  <c r="EF74"/>
  <c r="EG74" s="1"/>
  <c r="EH74" s="1"/>
  <c r="EF3"/>
  <c r="EG3" s="1"/>
  <c r="EE2"/>
  <c r="EE2" i="35"/>
  <c r="EH5" i="33" l="1"/>
  <c r="EH3"/>
  <c r="EH4"/>
  <c r="EH6"/>
  <c r="EH8"/>
  <c r="EH18"/>
  <c r="EH20"/>
  <c r="EH22"/>
  <c r="EH24"/>
  <c r="EH26"/>
  <c r="EH28"/>
  <c r="EH30"/>
  <c r="EH32"/>
  <c r="EH12"/>
  <c r="EH16"/>
  <c r="EH10"/>
  <c r="EH13"/>
  <c r="EH7"/>
  <c r="EH11"/>
  <c r="EH19"/>
  <c r="EH21"/>
  <c r="EH23"/>
  <c r="EH25"/>
  <c r="EH27"/>
  <c r="EH29"/>
  <c r="EH31"/>
  <c r="EH33"/>
  <c r="EH9"/>
  <c r="EH14"/>
  <c r="EH15"/>
  <c r="EH17"/>
  <c r="ES37" i="35"/>
  <c r="EH22"/>
  <c r="EH30"/>
  <c r="EH6"/>
  <c r="EH8"/>
  <c r="EH10"/>
  <c r="EH14"/>
  <c r="EH15"/>
  <c r="EH17"/>
  <c r="EH57"/>
  <c r="EH27"/>
  <c r="EH31"/>
  <c r="EH32"/>
  <c r="EH34"/>
  <c r="EH36"/>
  <c r="EH11"/>
  <c r="EH25"/>
  <c r="EH20"/>
  <c r="EH24"/>
  <c r="EH3"/>
  <c r="EH5"/>
  <c r="EH7"/>
  <c r="EH9"/>
  <c r="EH13"/>
  <c r="EH16"/>
  <c r="EH56"/>
  <c r="EH26"/>
  <c r="EH28"/>
  <c r="EH33"/>
  <c r="EH35"/>
  <c r="EH19"/>
  <c r="EH12"/>
  <c r="DT37"/>
  <c r="DU37"/>
  <c r="DV37" s="1"/>
  <c r="GP37" s="1"/>
  <c r="GX37"/>
  <c r="EH4"/>
  <c r="GO38"/>
  <c r="GO37"/>
  <c r="CT38"/>
  <c r="CN38"/>
  <c r="AE38"/>
  <c r="DT38"/>
  <c r="DU38"/>
  <c r="DV38" s="1"/>
  <c r="GU38" s="1"/>
  <c r="GY38" s="1"/>
  <c r="CT37"/>
  <c r="CN37"/>
  <c r="AE37"/>
  <c r="R9"/>
  <c r="GU37" l="1"/>
  <c r="DW37"/>
  <c r="HA38"/>
  <c r="GZ38"/>
  <c r="GY37"/>
  <c r="GP38"/>
  <c r="GR37"/>
  <c r="GQ37"/>
  <c r="CP37"/>
  <c r="CO37"/>
  <c r="CP38"/>
  <c r="CO38"/>
  <c r="CU37"/>
  <c r="CV37"/>
  <c r="DW38"/>
  <c r="CV38"/>
  <c r="CU38"/>
  <c r="GZ37" l="1"/>
  <c r="HA37"/>
  <c r="GQ38"/>
  <c r="GR38"/>
  <c r="CZ3" i="33"/>
  <c r="DA3"/>
  <c r="DB3" s="1"/>
  <c r="DK3"/>
  <c r="DL3"/>
  <c r="DM3" s="1"/>
  <c r="CZ68"/>
  <c r="DA68"/>
  <c r="DB68" s="1"/>
  <c r="DK68"/>
  <c r="DL68"/>
  <c r="DM68" s="1"/>
  <c r="CZ74"/>
  <c r="DA74"/>
  <c r="DB74" s="1"/>
  <c r="DK74"/>
  <c r="DL74"/>
  <c r="DM74" s="1"/>
  <c r="CZ4"/>
  <c r="DA4"/>
  <c r="DB4" s="1"/>
  <c r="DK4"/>
  <c r="DL4"/>
  <c r="DM4" s="1"/>
  <c r="CZ5"/>
  <c r="DA5"/>
  <c r="DB5" s="1"/>
  <c r="DK5"/>
  <c r="DL5"/>
  <c r="DM5" s="1"/>
  <c r="CZ6"/>
  <c r="DA6"/>
  <c r="DB6" s="1"/>
  <c r="DK6"/>
  <c r="DL6"/>
  <c r="DM6" s="1"/>
  <c r="CZ7"/>
  <c r="DA7"/>
  <c r="DB7" s="1"/>
  <c r="DK7"/>
  <c r="DL7"/>
  <c r="DM7" s="1"/>
  <c r="CZ8"/>
  <c r="DA8"/>
  <c r="DB8" s="1"/>
  <c r="DK8"/>
  <c r="DL8"/>
  <c r="DM8" s="1"/>
  <c r="CZ9"/>
  <c r="DA9"/>
  <c r="DB9" s="1"/>
  <c r="DK9"/>
  <c r="DL9"/>
  <c r="DM9" s="1"/>
  <c r="CZ10"/>
  <c r="DA10"/>
  <c r="DB10" s="1"/>
  <c r="DK10"/>
  <c r="DL10"/>
  <c r="DM10" s="1"/>
  <c r="CZ11"/>
  <c r="DA11"/>
  <c r="DB11" s="1"/>
  <c r="DK11"/>
  <c r="DL11"/>
  <c r="DM11" s="1"/>
  <c r="CZ12"/>
  <c r="DA12"/>
  <c r="DB12" s="1"/>
  <c r="DK12"/>
  <c r="DL12"/>
  <c r="DM12" s="1"/>
  <c r="CZ13"/>
  <c r="DA13"/>
  <c r="DB13" s="1"/>
  <c r="DK13"/>
  <c r="DL13"/>
  <c r="DM13" s="1"/>
  <c r="CZ14"/>
  <c r="DA14"/>
  <c r="DB14" s="1"/>
  <c r="DK14"/>
  <c r="DL14"/>
  <c r="DM14" s="1"/>
  <c r="CZ15"/>
  <c r="DA15"/>
  <c r="DB15" s="1"/>
  <c r="DK15"/>
  <c r="DL15"/>
  <c r="DM15" s="1"/>
  <c r="CZ16"/>
  <c r="DA16"/>
  <c r="DB16" s="1"/>
  <c r="DK16"/>
  <c r="DL16"/>
  <c r="DM16" s="1"/>
  <c r="CZ71"/>
  <c r="DA71"/>
  <c r="DC71" s="1"/>
  <c r="DD71" s="1"/>
  <c r="DE71" s="1"/>
  <c r="DK71"/>
  <c r="DL71"/>
  <c r="DM71" s="1"/>
  <c r="CZ17"/>
  <c r="DA17"/>
  <c r="DB17" s="1"/>
  <c r="DK17"/>
  <c r="DL17"/>
  <c r="DM17" s="1"/>
  <c r="CZ18"/>
  <c r="DA18"/>
  <c r="DC18" s="1"/>
  <c r="DD18" s="1"/>
  <c r="DK18"/>
  <c r="DL18"/>
  <c r="DM18" s="1"/>
  <c r="CZ19"/>
  <c r="DA19"/>
  <c r="DB19" s="1"/>
  <c r="DK19"/>
  <c r="DL19"/>
  <c r="DM19" s="1"/>
  <c r="CZ20"/>
  <c r="DA20"/>
  <c r="DC20" s="1"/>
  <c r="DD20" s="1"/>
  <c r="DK20"/>
  <c r="DL20"/>
  <c r="DM20" s="1"/>
  <c r="CZ21"/>
  <c r="DA21"/>
  <c r="DB21" s="1"/>
  <c r="DK21"/>
  <c r="DL21"/>
  <c r="DM21" s="1"/>
  <c r="CZ22"/>
  <c r="DA22"/>
  <c r="DC22" s="1"/>
  <c r="DD22" s="1"/>
  <c r="DK22"/>
  <c r="DL22"/>
  <c r="DM22" s="1"/>
  <c r="CZ23"/>
  <c r="DA23"/>
  <c r="DB23" s="1"/>
  <c r="DK23"/>
  <c r="DL23"/>
  <c r="DM23" s="1"/>
  <c r="CZ70"/>
  <c r="DA70"/>
  <c r="DC70" s="1"/>
  <c r="DD70" s="1"/>
  <c r="DE70" s="1"/>
  <c r="DK70"/>
  <c r="DL70"/>
  <c r="DM70" s="1"/>
  <c r="CZ24"/>
  <c r="DA24"/>
  <c r="DB24" s="1"/>
  <c r="DK24"/>
  <c r="DL24"/>
  <c r="DM24" s="1"/>
  <c r="CZ25"/>
  <c r="DA25"/>
  <c r="DC25" s="1"/>
  <c r="DD25" s="1"/>
  <c r="DK25"/>
  <c r="DL25"/>
  <c r="DM25" s="1"/>
  <c r="CZ73"/>
  <c r="DA73"/>
  <c r="DB73" s="1"/>
  <c r="DK73"/>
  <c r="DL73"/>
  <c r="DM73" s="1"/>
  <c r="CZ26"/>
  <c r="DA26"/>
  <c r="DC26" s="1"/>
  <c r="DD26" s="1"/>
  <c r="DK26"/>
  <c r="DL26"/>
  <c r="DM26" s="1"/>
  <c r="CZ69"/>
  <c r="DA69"/>
  <c r="DB69" s="1"/>
  <c r="DK69"/>
  <c r="DL69"/>
  <c r="DM69" s="1"/>
  <c r="CZ27"/>
  <c r="DA27"/>
  <c r="DC27" s="1"/>
  <c r="DD27" s="1"/>
  <c r="DK27"/>
  <c r="DL27"/>
  <c r="DM27" s="1"/>
  <c r="CZ28"/>
  <c r="DA28"/>
  <c r="DB28" s="1"/>
  <c r="DK28"/>
  <c r="DL28"/>
  <c r="DM28" s="1"/>
  <c r="CZ29"/>
  <c r="DA29"/>
  <c r="DC29" s="1"/>
  <c r="DD29" s="1"/>
  <c r="DK29"/>
  <c r="DL29"/>
  <c r="DM29" s="1"/>
  <c r="CZ30"/>
  <c r="DA30"/>
  <c r="DB30" s="1"/>
  <c r="DK30"/>
  <c r="DL30"/>
  <c r="DM30" s="1"/>
  <c r="CZ31"/>
  <c r="DA31"/>
  <c r="DC31" s="1"/>
  <c r="DD31" s="1"/>
  <c r="DK31"/>
  <c r="DL31"/>
  <c r="DM31" s="1"/>
  <c r="CZ32"/>
  <c r="DA32"/>
  <c r="DB32" s="1"/>
  <c r="DK32"/>
  <c r="DL32"/>
  <c r="DM32" s="1"/>
  <c r="CZ33"/>
  <c r="DA33"/>
  <c r="DC33" s="1"/>
  <c r="DD33" s="1"/>
  <c r="DK33"/>
  <c r="DL33"/>
  <c r="DM33" s="1"/>
  <c r="CZ75"/>
  <c r="DA75"/>
  <c r="DB75" s="1"/>
  <c r="DK75"/>
  <c r="DL75"/>
  <c r="DM75" s="1"/>
  <c r="CZ72"/>
  <c r="DA72"/>
  <c r="DC72" s="1"/>
  <c r="DD72" s="1"/>
  <c r="DE72" s="1"/>
  <c r="DK72"/>
  <c r="DL72"/>
  <c r="DM72" s="1"/>
  <c r="CZ34"/>
  <c r="DA34"/>
  <c r="DB34" s="1"/>
  <c r="DK34"/>
  <c r="DL34"/>
  <c r="DM34" s="1"/>
  <c r="CZ3" i="35"/>
  <c r="DA3"/>
  <c r="DB3" s="1"/>
  <c r="DK3"/>
  <c r="DL3"/>
  <c r="DM3" s="1"/>
  <c r="CZ4"/>
  <c r="DA4"/>
  <c r="DC4" s="1"/>
  <c r="DD4" s="1"/>
  <c r="DK4"/>
  <c r="DL4"/>
  <c r="DN4" s="1"/>
  <c r="DO4" s="1"/>
  <c r="CZ5"/>
  <c r="DA5"/>
  <c r="DB5" s="1"/>
  <c r="DK5"/>
  <c r="DL5"/>
  <c r="DM5" s="1"/>
  <c r="CZ6"/>
  <c r="DA6"/>
  <c r="DB6" s="1"/>
  <c r="DK6"/>
  <c r="DL6"/>
  <c r="DM6" s="1"/>
  <c r="CZ7"/>
  <c r="DA7"/>
  <c r="DB7" s="1"/>
  <c r="DK7"/>
  <c r="DL7"/>
  <c r="DM7" s="1"/>
  <c r="CZ51"/>
  <c r="DA51"/>
  <c r="DB51" s="1"/>
  <c r="DK51"/>
  <c r="DL51"/>
  <c r="DN51" s="1"/>
  <c r="DO51" s="1"/>
  <c r="DP51" s="1"/>
  <c r="CZ8"/>
  <c r="DA8"/>
  <c r="DB8" s="1"/>
  <c r="DK8"/>
  <c r="DL8"/>
  <c r="DM8" s="1"/>
  <c r="CZ9"/>
  <c r="DA9"/>
  <c r="DC9" s="1"/>
  <c r="DD9" s="1"/>
  <c r="DK9"/>
  <c r="DL9"/>
  <c r="DN9" s="1"/>
  <c r="DO9" s="1"/>
  <c r="CZ10"/>
  <c r="DA10"/>
  <c r="DB10" s="1"/>
  <c r="DK10"/>
  <c r="DL10"/>
  <c r="DM10" s="1"/>
  <c r="CZ11"/>
  <c r="DA11"/>
  <c r="DC11" s="1"/>
  <c r="DD11" s="1"/>
  <c r="DK11"/>
  <c r="DL11"/>
  <c r="DM11" s="1"/>
  <c r="CZ12"/>
  <c r="DA12"/>
  <c r="DB12" s="1"/>
  <c r="DK12"/>
  <c r="DL12"/>
  <c r="DM12" s="1"/>
  <c r="CZ13"/>
  <c r="DA13"/>
  <c r="DB13" s="1"/>
  <c r="DK13"/>
  <c r="DL13"/>
  <c r="DM13" s="1"/>
  <c r="CZ14"/>
  <c r="DA14"/>
  <c r="DB14" s="1"/>
  <c r="DK14"/>
  <c r="DL14"/>
  <c r="DM14" s="1"/>
  <c r="CZ53"/>
  <c r="DA53"/>
  <c r="DC53" s="1"/>
  <c r="DD53" s="1"/>
  <c r="DE53" s="1"/>
  <c r="DK53"/>
  <c r="DL53"/>
  <c r="DM53" s="1"/>
  <c r="CZ15"/>
  <c r="DA15"/>
  <c r="DB15" s="1"/>
  <c r="DK15"/>
  <c r="DL15"/>
  <c r="DM15" s="1"/>
  <c r="CZ16"/>
  <c r="DA16"/>
  <c r="DB16" s="1"/>
  <c r="DK16"/>
  <c r="DL16"/>
  <c r="DN16" s="1"/>
  <c r="DO16" s="1"/>
  <c r="CZ17"/>
  <c r="DA17"/>
  <c r="DB17" s="1"/>
  <c r="DK17"/>
  <c r="DL17"/>
  <c r="DM17" s="1"/>
  <c r="CZ52"/>
  <c r="DA52"/>
  <c r="DB52" s="1"/>
  <c r="DK52"/>
  <c r="DL52"/>
  <c r="DN52" s="1"/>
  <c r="DO52" s="1"/>
  <c r="DP52" s="1"/>
  <c r="CZ18"/>
  <c r="DA18"/>
  <c r="DB18" s="1"/>
  <c r="DK18"/>
  <c r="DL18"/>
  <c r="DM18" s="1"/>
  <c r="CZ56"/>
  <c r="DA56"/>
  <c r="DC56" s="1"/>
  <c r="DD56" s="1"/>
  <c r="DK56"/>
  <c r="DL56"/>
  <c r="DM56" s="1"/>
  <c r="CZ19"/>
  <c r="DA19"/>
  <c r="DB19" s="1"/>
  <c r="DK19"/>
  <c r="DL19"/>
  <c r="DM19" s="1"/>
  <c r="CZ20"/>
  <c r="DA20"/>
  <c r="DC20" s="1"/>
  <c r="DD20" s="1"/>
  <c r="DK20"/>
  <c r="DL20"/>
  <c r="DM20" s="1"/>
  <c r="CZ21"/>
  <c r="DA21"/>
  <c r="DB21" s="1"/>
  <c r="DK21"/>
  <c r="DL21"/>
  <c r="DM21" s="1"/>
  <c r="CZ22"/>
  <c r="DA22"/>
  <c r="DC22" s="1"/>
  <c r="DD22" s="1"/>
  <c r="DK22"/>
  <c r="DL22"/>
  <c r="DM22" s="1"/>
  <c r="CZ23"/>
  <c r="DA23"/>
  <c r="DB23" s="1"/>
  <c r="DK23"/>
  <c r="DL23"/>
  <c r="DM23" s="1"/>
  <c r="CZ24"/>
  <c r="DA24"/>
  <c r="DC24" s="1"/>
  <c r="DD24" s="1"/>
  <c r="DK24"/>
  <c r="DL24"/>
  <c r="DM24" s="1"/>
  <c r="CZ25"/>
  <c r="DA25"/>
  <c r="DB25" s="1"/>
  <c r="DK25"/>
  <c r="DL25"/>
  <c r="DM25" s="1"/>
  <c r="CZ57"/>
  <c r="DA57"/>
  <c r="DK57"/>
  <c r="DL57"/>
  <c r="DM57" s="1"/>
  <c r="CZ26"/>
  <c r="DA26"/>
  <c r="DB26" s="1"/>
  <c r="DK26"/>
  <c r="DL26"/>
  <c r="DM26" s="1"/>
  <c r="CZ27"/>
  <c r="DA27"/>
  <c r="DC27" s="1"/>
  <c r="DD27" s="1"/>
  <c r="DK27"/>
  <c r="DL27"/>
  <c r="DM27" s="1"/>
  <c r="CZ28"/>
  <c r="DA28"/>
  <c r="DB28" s="1"/>
  <c r="DK28"/>
  <c r="DL28"/>
  <c r="DM28" s="1"/>
  <c r="CZ29"/>
  <c r="DA29"/>
  <c r="DK29"/>
  <c r="DL29"/>
  <c r="DM29" s="1"/>
  <c r="CZ30"/>
  <c r="DA30"/>
  <c r="DB30" s="1"/>
  <c r="DK30"/>
  <c r="DL30"/>
  <c r="DM30" s="1"/>
  <c r="CZ31"/>
  <c r="DA31"/>
  <c r="DC31" s="1"/>
  <c r="DD31" s="1"/>
  <c r="DK31"/>
  <c r="DL31"/>
  <c r="DM31" s="1"/>
  <c r="CZ54"/>
  <c r="DA54"/>
  <c r="DB54" s="1"/>
  <c r="DK54"/>
  <c r="DL54"/>
  <c r="DM54" s="1"/>
  <c r="CZ32"/>
  <c r="DA32"/>
  <c r="DK32"/>
  <c r="DL32"/>
  <c r="DM32" s="1"/>
  <c r="CZ33"/>
  <c r="DA33"/>
  <c r="DB33" s="1"/>
  <c r="DK33"/>
  <c r="DL33"/>
  <c r="DM33" s="1"/>
  <c r="CZ34"/>
  <c r="DA34"/>
  <c r="DC34" s="1"/>
  <c r="DD34" s="1"/>
  <c r="DK34"/>
  <c r="DL34"/>
  <c r="DM34" s="1"/>
  <c r="CZ35"/>
  <c r="DA35"/>
  <c r="DB35" s="1"/>
  <c r="DK35"/>
  <c r="DL35"/>
  <c r="DM35" s="1"/>
  <c r="CZ36"/>
  <c r="DA36"/>
  <c r="DC36" s="1"/>
  <c r="DD36" s="1"/>
  <c r="DK36"/>
  <c r="DL36"/>
  <c r="DM36" s="1"/>
  <c r="DL2" i="33"/>
  <c r="DN2" s="1"/>
  <c r="DO2" s="1"/>
  <c r="DK2"/>
  <c r="DA2"/>
  <c r="DC2" s="1"/>
  <c r="DD2" s="1"/>
  <c r="CZ2"/>
  <c r="DL2" i="35"/>
  <c r="DN2" s="1"/>
  <c r="DO2" s="1"/>
  <c r="DK2"/>
  <c r="DA2"/>
  <c r="DC2" s="1"/>
  <c r="DD2" s="1"/>
  <c r="CZ2"/>
  <c r="R3" i="33"/>
  <c r="R68"/>
  <c r="R74"/>
  <c r="R4"/>
  <c r="R5"/>
  <c r="R6"/>
  <c r="R7"/>
  <c r="R8"/>
  <c r="R9"/>
  <c r="R10"/>
  <c r="R11"/>
  <c r="R12"/>
  <c r="R13"/>
  <c r="R14"/>
  <c r="R15"/>
  <c r="R16"/>
  <c r="R71"/>
  <c r="R17"/>
  <c r="R18"/>
  <c r="R19"/>
  <c r="R20"/>
  <c r="R21"/>
  <c r="R22"/>
  <c r="R23"/>
  <c r="R70"/>
  <c r="R24"/>
  <c r="R25"/>
  <c r="R73"/>
  <c r="R26"/>
  <c r="R69"/>
  <c r="R27"/>
  <c r="R28"/>
  <c r="R29"/>
  <c r="R30"/>
  <c r="R31"/>
  <c r="R32"/>
  <c r="R33"/>
  <c r="R75"/>
  <c r="R72"/>
  <c r="L3"/>
  <c r="L68"/>
  <c r="L74"/>
  <c r="L4"/>
  <c r="L5"/>
  <c r="L6"/>
  <c r="L7"/>
  <c r="L8"/>
  <c r="L9"/>
  <c r="L10"/>
  <c r="L11"/>
  <c r="L12"/>
  <c r="L13"/>
  <c r="L14"/>
  <c r="L15"/>
  <c r="L16"/>
  <c r="L71"/>
  <c r="L17"/>
  <c r="L18"/>
  <c r="L19"/>
  <c r="L20"/>
  <c r="L21"/>
  <c r="L22"/>
  <c r="L23"/>
  <c r="L70"/>
  <c r="L24"/>
  <c r="L25"/>
  <c r="L73"/>
  <c r="L26"/>
  <c r="L69"/>
  <c r="L27"/>
  <c r="L28"/>
  <c r="L29"/>
  <c r="L30"/>
  <c r="L31"/>
  <c r="L32"/>
  <c r="L33"/>
  <c r="L75"/>
  <c r="L72"/>
  <c r="R2"/>
  <c r="L2"/>
  <c r="DP2" l="1"/>
  <c r="DE33"/>
  <c r="DE31"/>
  <c r="DE29"/>
  <c r="DE2"/>
  <c r="DE27"/>
  <c r="DE26"/>
  <c r="DE25"/>
  <c r="DE22"/>
  <c r="DE20"/>
  <c r="DE18"/>
  <c r="DE24" i="35"/>
  <c r="DE22"/>
  <c r="DE20"/>
  <c r="DE56"/>
  <c r="DP16"/>
  <c r="DE11"/>
  <c r="DP9"/>
  <c r="DE9"/>
  <c r="DP4"/>
  <c r="DE4"/>
  <c r="DE36"/>
  <c r="DE34"/>
  <c r="DE31"/>
  <c r="DE27"/>
  <c r="DE2"/>
  <c r="DP2"/>
  <c r="DS30" i="33"/>
  <c r="DC24"/>
  <c r="DD24" s="1"/>
  <c r="DC25" i="35"/>
  <c r="DD25" s="1"/>
  <c r="DC14"/>
  <c r="DD14" s="1"/>
  <c r="DC19"/>
  <c r="DD19" s="1"/>
  <c r="DC8"/>
  <c r="DD8" s="1"/>
  <c r="DC28"/>
  <c r="DD28" s="1"/>
  <c r="DC21"/>
  <c r="DD21" s="1"/>
  <c r="DC17"/>
  <c r="DD17" s="1"/>
  <c r="DC12"/>
  <c r="DD12" s="1"/>
  <c r="DC7"/>
  <c r="DD7" s="1"/>
  <c r="DS3"/>
  <c r="GT3" s="1"/>
  <c r="DN35"/>
  <c r="DO35" s="1"/>
  <c r="DN54"/>
  <c r="DO54" s="1"/>
  <c r="DP54" s="1"/>
  <c r="DC18"/>
  <c r="DD18" s="1"/>
  <c r="DC15"/>
  <c r="DD15" s="1"/>
  <c r="DC30"/>
  <c r="DD30" s="1"/>
  <c r="DC26"/>
  <c r="DD26" s="1"/>
  <c r="DN23"/>
  <c r="DO23" s="1"/>
  <c r="DN5"/>
  <c r="DO5" s="1"/>
  <c r="DC3"/>
  <c r="DD3" s="1"/>
  <c r="DC35"/>
  <c r="DD35" s="1"/>
  <c r="DC33"/>
  <c r="DD33" s="1"/>
  <c r="DN28"/>
  <c r="DO28" s="1"/>
  <c r="DS21"/>
  <c r="GT21" s="1"/>
  <c r="DS19"/>
  <c r="GT19" s="1"/>
  <c r="DN18"/>
  <c r="DO18" s="1"/>
  <c r="DS17"/>
  <c r="GT17" s="1"/>
  <c r="DN15"/>
  <c r="DO15" s="1"/>
  <c r="DS14"/>
  <c r="GT14" s="1"/>
  <c r="DS12"/>
  <c r="DU12" s="1"/>
  <c r="DV12" s="1"/>
  <c r="DC10"/>
  <c r="DD10" s="1"/>
  <c r="DN7"/>
  <c r="DO7" s="1"/>
  <c r="DC6"/>
  <c r="DD6" s="1"/>
  <c r="DC5"/>
  <c r="DD5" s="1"/>
  <c r="DN3"/>
  <c r="DO3" s="1"/>
  <c r="DS16" i="33"/>
  <c r="DU16" s="1"/>
  <c r="DV16" s="1"/>
  <c r="DS8"/>
  <c r="DC34"/>
  <c r="DD34" s="1"/>
  <c r="DE34" s="1"/>
  <c r="DN69"/>
  <c r="DO69" s="1"/>
  <c r="DP69" s="1"/>
  <c r="DC21"/>
  <c r="DD21" s="1"/>
  <c r="DS12"/>
  <c r="DS4"/>
  <c r="DC75"/>
  <c r="DD75" s="1"/>
  <c r="DE75" s="1"/>
  <c r="DS28"/>
  <c r="DN73"/>
  <c r="DO73" s="1"/>
  <c r="DP73" s="1"/>
  <c r="DC23"/>
  <c r="DD23" s="1"/>
  <c r="DS17"/>
  <c r="DS14"/>
  <c r="DS10"/>
  <c r="DS6"/>
  <c r="DS68"/>
  <c r="DT68" s="1"/>
  <c r="DN32"/>
  <c r="DO32" s="1"/>
  <c r="DC30"/>
  <c r="DD30" s="1"/>
  <c r="DC28"/>
  <c r="DD28" s="1"/>
  <c r="DN19"/>
  <c r="DO19" s="1"/>
  <c r="DC17"/>
  <c r="DD17" s="1"/>
  <c r="DC16"/>
  <c r="DD16" s="1"/>
  <c r="DC14"/>
  <c r="DD14" s="1"/>
  <c r="DC12"/>
  <c r="DD12" s="1"/>
  <c r="DC10"/>
  <c r="DD10" s="1"/>
  <c r="DC8"/>
  <c r="DD8" s="1"/>
  <c r="DC6"/>
  <c r="DD6" s="1"/>
  <c r="DC4"/>
  <c r="DD4" s="1"/>
  <c r="DC68"/>
  <c r="DD68" s="1"/>
  <c r="DE68" s="1"/>
  <c r="DS34"/>
  <c r="DT34" s="1"/>
  <c r="DN75"/>
  <c r="DO75" s="1"/>
  <c r="DP75" s="1"/>
  <c r="DC69"/>
  <c r="DD69" s="1"/>
  <c r="DE69" s="1"/>
  <c r="DS24"/>
  <c r="DU24" s="1"/>
  <c r="DV24" s="1"/>
  <c r="DS23"/>
  <c r="DU23" s="1"/>
  <c r="DV23" s="1"/>
  <c r="DN21"/>
  <c r="DO21" s="1"/>
  <c r="DN34"/>
  <c r="DO34" s="1"/>
  <c r="DP34" s="1"/>
  <c r="DN33"/>
  <c r="DO33" s="1"/>
  <c r="DC32"/>
  <c r="DD32" s="1"/>
  <c r="DN30"/>
  <c r="DO30" s="1"/>
  <c r="DN28"/>
  <c r="DO28" s="1"/>
  <c r="DN26"/>
  <c r="DO26" s="1"/>
  <c r="DC73"/>
  <c r="DD73" s="1"/>
  <c r="DE73" s="1"/>
  <c r="DN24"/>
  <c r="DO24" s="1"/>
  <c r="DN23"/>
  <c r="DO23" s="1"/>
  <c r="DN20"/>
  <c r="DO20" s="1"/>
  <c r="DC19"/>
  <c r="DD19" s="1"/>
  <c r="DN17"/>
  <c r="DO17" s="1"/>
  <c r="DN16"/>
  <c r="DO16" s="1"/>
  <c r="DC15"/>
  <c r="DD15" s="1"/>
  <c r="DN14"/>
  <c r="DO14" s="1"/>
  <c r="DC13"/>
  <c r="DD13" s="1"/>
  <c r="DN12"/>
  <c r="DO12" s="1"/>
  <c r="DC11"/>
  <c r="DD11" s="1"/>
  <c r="DN10"/>
  <c r="DO10" s="1"/>
  <c r="DC9"/>
  <c r="DD9" s="1"/>
  <c r="DN8"/>
  <c r="DO8" s="1"/>
  <c r="DC7"/>
  <c r="DD7" s="1"/>
  <c r="DN6"/>
  <c r="DO6" s="1"/>
  <c r="DC5"/>
  <c r="DD5" s="1"/>
  <c r="DN4"/>
  <c r="DO4" s="1"/>
  <c r="DC74"/>
  <c r="DD74" s="1"/>
  <c r="DE74" s="1"/>
  <c r="DN68"/>
  <c r="DO68" s="1"/>
  <c r="DP68" s="1"/>
  <c r="DC3"/>
  <c r="DD3" s="1"/>
  <c r="DU34"/>
  <c r="DV34" s="1"/>
  <c r="DW34" s="1"/>
  <c r="DS75"/>
  <c r="DT75" s="1"/>
  <c r="DS32"/>
  <c r="DN29"/>
  <c r="DO29" s="1"/>
  <c r="DS69"/>
  <c r="DT69" s="1"/>
  <c r="DS73"/>
  <c r="DN70"/>
  <c r="DO70" s="1"/>
  <c r="DP70" s="1"/>
  <c r="DS21"/>
  <c r="DS19"/>
  <c r="DN71"/>
  <c r="DO71" s="1"/>
  <c r="DP71" s="1"/>
  <c r="DN15"/>
  <c r="DO15" s="1"/>
  <c r="DN13"/>
  <c r="DO13" s="1"/>
  <c r="DU12"/>
  <c r="DV12" s="1"/>
  <c r="DN11"/>
  <c r="DO11" s="1"/>
  <c r="DU10"/>
  <c r="DV10" s="1"/>
  <c r="DN9"/>
  <c r="DO9" s="1"/>
  <c r="DN7"/>
  <c r="DO7" s="1"/>
  <c r="DN5"/>
  <c r="DO5" s="1"/>
  <c r="DN74"/>
  <c r="DO74" s="1"/>
  <c r="DP74" s="1"/>
  <c r="DU68"/>
  <c r="DV68" s="1"/>
  <c r="DW68" s="1"/>
  <c r="DN3"/>
  <c r="DO3" s="1"/>
  <c r="DC54" i="35"/>
  <c r="DD54" s="1"/>
  <c r="DE54" s="1"/>
  <c r="DS35"/>
  <c r="GT35" s="1"/>
  <c r="DN33"/>
  <c r="DO33" s="1"/>
  <c r="DS54"/>
  <c r="DT54" s="1"/>
  <c r="DN30"/>
  <c r="DO30" s="1"/>
  <c r="DS28"/>
  <c r="GT28" s="1"/>
  <c r="DN26"/>
  <c r="DO26" s="1"/>
  <c r="DS25"/>
  <c r="GT25" s="1"/>
  <c r="DC23"/>
  <c r="DD23" s="1"/>
  <c r="DN21"/>
  <c r="DO21" s="1"/>
  <c r="DN19"/>
  <c r="DO19" s="1"/>
  <c r="DS18"/>
  <c r="GT18" s="1"/>
  <c r="DN17"/>
  <c r="DO17" s="1"/>
  <c r="DS15"/>
  <c r="GT15" s="1"/>
  <c r="DN14"/>
  <c r="DO14" s="1"/>
  <c r="DC13"/>
  <c r="DD13" s="1"/>
  <c r="DN12"/>
  <c r="DO12" s="1"/>
  <c r="DN10"/>
  <c r="DO10" s="1"/>
  <c r="DS8"/>
  <c r="GT8" s="1"/>
  <c r="DS7"/>
  <c r="GT7" s="1"/>
  <c r="DS5"/>
  <c r="GT5" s="1"/>
  <c r="DB2"/>
  <c r="DN34"/>
  <c r="DO34" s="1"/>
  <c r="DS33"/>
  <c r="GT33" s="1"/>
  <c r="DN31"/>
  <c r="DO31" s="1"/>
  <c r="DS30"/>
  <c r="GT30" s="1"/>
  <c r="DN27"/>
  <c r="DO27" s="1"/>
  <c r="DS26"/>
  <c r="GT26" s="1"/>
  <c r="DN25"/>
  <c r="DO25" s="1"/>
  <c r="DN24"/>
  <c r="DO24" s="1"/>
  <c r="DS23"/>
  <c r="GT23" s="1"/>
  <c r="DN20"/>
  <c r="DO20" s="1"/>
  <c r="DU18"/>
  <c r="DV18" s="1"/>
  <c r="GU18" s="1"/>
  <c r="DU15"/>
  <c r="DV15" s="1"/>
  <c r="GU15" s="1"/>
  <c r="DN13"/>
  <c r="DO13" s="1"/>
  <c r="DS10"/>
  <c r="GT10" s="1"/>
  <c r="DN8"/>
  <c r="DO8" s="1"/>
  <c r="DN6"/>
  <c r="DO6" s="1"/>
  <c r="DB32"/>
  <c r="DS32"/>
  <c r="GT32" s="1"/>
  <c r="DB29"/>
  <c r="DS29"/>
  <c r="GT29" s="1"/>
  <c r="DB57"/>
  <c r="DS57"/>
  <c r="GT57" s="1"/>
  <c r="DB34"/>
  <c r="DS34"/>
  <c r="GT34" s="1"/>
  <c r="DB31"/>
  <c r="DS31"/>
  <c r="GT31" s="1"/>
  <c r="DB27"/>
  <c r="DS27"/>
  <c r="GT27" s="1"/>
  <c r="DB24"/>
  <c r="DS24"/>
  <c r="GT24" s="1"/>
  <c r="DB20"/>
  <c r="DS20"/>
  <c r="GT20" s="1"/>
  <c r="DN36"/>
  <c r="DO36" s="1"/>
  <c r="DN32"/>
  <c r="DO32" s="1"/>
  <c r="DC32"/>
  <c r="DD32" s="1"/>
  <c r="DN29"/>
  <c r="DO29" s="1"/>
  <c r="DC29"/>
  <c r="DD29" s="1"/>
  <c r="DN57"/>
  <c r="DO57" s="1"/>
  <c r="DC57"/>
  <c r="DD57" s="1"/>
  <c r="DU25"/>
  <c r="DV25" s="1"/>
  <c r="GU25" s="1"/>
  <c r="DN22"/>
  <c r="DO22" s="1"/>
  <c r="DN56"/>
  <c r="DO56" s="1"/>
  <c r="DB36"/>
  <c r="DS36"/>
  <c r="GT36" s="1"/>
  <c r="DB22"/>
  <c r="DS22"/>
  <c r="GT22" s="1"/>
  <c r="DB56"/>
  <c r="DS56"/>
  <c r="DB33" i="33"/>
  <c r="DS33"/>
  <c r="DB29"/>
  <c r="DS29"/>
  <c r="DB26"/>
  <c r="DS26"/>
  <c r="DB70"/>
  <c r="DS70"/>
  <c r="DB20"/>
  <c r="DS20"/>
  <c r="DB71"/>
  <c r="DS71"/>
  <c r="DC52" i="35"/>
  <c r="DD52" s="1"/>
  <c r="DE52" s="1"/>
  <c r="DC16"/>
  <c r="DD16" s="1"/>
  <c r="DN53"/>
  <c r="DO53" s="1"/>
  <c r="DP53" s="1"/>
  <c r="DN11"/>
  <c r="DO11" s="1"/>
  <c r="DC51"/>
  <c r="DD51" s="1"/>
  <c r="DE51" s="1"/>
  <c r="DS52"/>
  <c r="DM52"/>
  <c r="DS16"/>
  <c r="GT16" s="1"/>
  <c r="DM16"/>
  <c r="DS53"/>
  <c r="DB53"/>
  <c r="DS13"/>
  <c r="GT13" s="1"/>
  <c r="DS11"/>
  <c r="GT11" s="1"/>
  <c r="DB11"/>
  <c r="DS9"/>
  <c r="GT9" s="1"/>
  <c r="DM9"/>
  <c r="DB9"/>
  <c r="DS51"/>
  <c r="DM51"/>
  <c r="DS6"/>
  <c r="GT6" s="1"/>
  <c r="DS4"/>
  <c r="GT4" s="1"/>
  <c r="DM4"/>
  <c r="DB4"/>
  <c r="DN72" i="33"/>
  <c r="DO72" s="1"/>
  <c r="DP72" s="1"/>
  <c r="DN31"/>
  <c r="DO31" s="1"/>
  <c r="DU30"/>
  <c r="DV30" s="1"/>
  <c r="DN27"/>
  <c r="DO27" s="1"/>
  <c r="DU69"/>
  <c r="DV69" s="1"/>
  <c r="DW69" s="1"/>
  <c r="DN25"/>
  <c r="DO25" s="1"/>
  <c r="DN22"/>
  <c r="DO22" s="1"/>
  <c r="DN18"/>
  <c r="DO18" s="1"/>
  <c r="DU17"/>
  <c r="DV17" s="1"/>
  <c r="DB72"/>
  <c r="DS72"/>
  <c r="DB31"/>
  <c r="DS31"/>
  <c r="DB27"/>
  <c r="DS27"/>
  <c r="DB25"/>
  <c r="DS25"/>
  <c r="DB22"/>
  <c r="DS22"/>
  <c r="DB18"/>
  <c r="DS18"/>
  <c r="DS15"/>
  <c r="DS13"/>
  <c r="DS11"/>
  <c r="DS9"/>
  <c r="DS7"/>
  <c r="DS5"/>
  <c r="DS74"/>
  <c r="DS3"/>
  <c r="DS2" i="35"/>
  <c r="GT2" s="1"/>
  <c r="DM2"/>
  <c r="DM2" i="33"/>
  <c r="DB2"/>
  <c r="DS2"/>
  <c r="GT2" s="1"/>
  <c r="R3" i="35"/>
  <c r="R4"/>
  <c r="R5"/>
  <c r="R6"/>
  <c r="R7"/>
  <c r="R51"/>
  <c r="R8"/>
  <c r="R10"/>
  <c r="R11"/>
  <c r="R12"/>
  <c r="R13"/>
  <c r="R14"/>
  <c r="R53"/>
  <c r="R15"/>
  <c r="R16"/>
  <c r="R17"/>
  <c r="R52"/>
  <c r="R18"/>
  <c r="R56"/>
  <c r="R19"/>
  <c r="R20"/>
  <c r="R21"/>
  <c r="R22"/>
  <c r="R23"/>
  <c r="R24"/>
  <c r="R25"/>
  <c r="R57"/>
  <c r="R26"/>
  <c r="R27"/>
  <c r="R28"/>
  <c r="R29"/>
  <c r="R30"/>
  <c r="R31"/>
  <c r="R54"/>
  <c r="R32"/>
  <c r="R33"/>
  <c r="R34"/>
  <c r="R35"/>
  <c r="R2"/>
  <c r="L3"/>
  <c r="L4"/>
  <c r="L5"/>
  <c r="L6"/>
  <c r="L7"/>
  <c r="L51"/>
  <c r="L8"/>
  <c r="L9"/>
  <c r="L10"/>
  <c r="L11"/>
  <c r="L12"/>
  <c r="L13"/>
  <c r="L14"/>
  <c r="L53"/>
  <c r="L15"/>
  <c r="L16"/>
  <c r="L17"/>
  <c r="L52"/>
  <c r="L18"/>
  <c r="L56"/>
  <c r="L19"/>
  <c r="L20"/>
  <c r="L21"/>
  <c r="L22"/>
  <c r="L23"/>
  <c r="L24"/>
  <c r="L25"/>
  <c r="L57"/>
  <c r="L26"/>
  <c r="L27"/>
  <c r="L28"/>
  <c r="L29"/>
  <c r="L30"/>
  <c r="L31"/>
  <c r="L54"/>
  <c r="L32"/>
  <c r="L33"/>
  <c r="L34"/>
  <c r="L35"/>
  <c r="L2"/>
  <c r="DU3" l="1"/>
  <c r="DV3" s="1"/>
  <c r="GU3" s="1"/>
  <c r="DU17"/>
  <c r="DV17" s="1"/>
  <c r="GU17" s="1"/>
  <c r="DU19"/>
  <c r="DV19" s="1"/>
  <c r="GU19" s="1"/>
  <c r="DP18" i="33"/>
  <c r="DP25"/>
  <c r="DP27"/>
  <c r="DP31"/>
  <c r="DP5"/>
  <c r="DP9"/>
  <c r="DP11"/>
  <c r="DP13"/>
  <c r="DP29"/>
  <c r="DE3"/>
  <c r="DE5"/>
  <c r="DE7"/>
  <c r="DE9"/>
  <c r="DE11"/>
  <c r="DE13"/>
  <c r="DE15"/>
  <c r="DP17"/>
  <c r="DP20"/>
  <c r="DP24"/>
  <c r="DP26"/>
  <c r="DP30"/>
  <c r="DP33"/>
  <c r="DP21"/>
  <c r="DE6"/>
  <c r="DE10"/>
  <c r="DE14"/>
  <c r="DE17"/>
  <c r="DE28"/>
  <c r="DP32"/>
  <c r="DE23"/>
  <c r="DE21"/>
  <c r="DE24"/>
  <c r="DP22"/>
  <c r="DP3"/>
  <c r="DP7"/>
  <c r="DP15"/>
  <c r="DP4"/>
  <c r="DP6"/>
  <c r="DP8"/>
  <c r="DP10"/>
  <c r="DP12"/>
  <c r="DP14"/>
  <c r="DP16"/>
  <c r="DE19"/>
  <c r="DP23"/>
  <c r="DP28"/>
  <c r="DE32"/>
  <c r="DE4"/>
  <c r="DE8"/>
  <c r="DE12"/>
  <c r="DE16"/>
  <c r="DP19"/>
  <c r="DE30"/>
  <c r="DP22" i="35"/>
  <c r="DE57"/>
  <c r="DE29"/>
  <c r="DE32"/>
  <c r="DP36"/>
  <c r="DP8"/>
  <c r="DP13"/>
  <c r="DP25"/>
  <c r="DP27"/>
  <c r="DP31"/>
  <c r="DP34"/>
  <c r="DP12"/>
  <c r="DP14"/>
  <c r="DP17"/>
  <c r="DP19"/>
  <c r="DE23"/>
  <c r="DP26"/>
  <c r="DP30"/>
  <c r="DP33"/>
  <c r="DE5"/>
  <c r="DP7"/>
  <c r="DP15"/>
  <c r="DP18"/>
  <c r="DE33"/>
  <c r="DE3"/>
  <c r="DP23"/>
  <c r="DE30"/>
  <c r="DE18"/>
  <c r="DP35"/>
  <c r="DE7"/>
  <c r="DE17"/>
  <c r="DE28"/>
  <c r="DE19"/>
  <c r="DE25"/>
  <c r="DP11"/>
  <c r="DE16"/>
  <c r="DP56"/>
  <c r="DP57"/>
  <c r="DP29"/>
  <c r="DP32"/>
  <c r="DP6"/>
  <c r="DP20"/>
  <c r="DP24"/>
  <c r="DP10"/>
  <c r="DE13"/>
  <c r="DP21"/>
  <c r="DP3"/>
  <c r="DE6"/>
  <c r="DE10"/>
  <c r="DP28"/>
  <c r="DE35"/>
  <c r="DP5"/>
  <c r="DE26"/>
  <c r="DE15"/>
  <c r="DE12"/>
  <c r="DE21"/>
  <c r="DE8"/>
  <c r="DE14"/>
  <c r="DU21"/>
  <c r="DV21" s="1"/>
  <c r="GU21" s="1"/>
  <c r="GT7" i="33"/>
  <c r="GO7"/>
  <c r="GT11"/>
  <c r="GO11"/>
  <c r="GT15"/>
  <c r="GO15"/>
  <c r="DW24"/>
  <c r="GU24"/>
  <c r="GP24"/>
  <c r="DW30"/>
  <c r="GU30"/>
  <c r="GP30"/>
  <c r="GT20"/>
  <c r="GO20"/>
  <c r="GT26"/>
  <c r="GO26"/>
  <c r="GT29"/>
  <c r="GO29"/>
  <c r="GT33"/>
  <c r="GO33"/>
  <c r="DW10"/>
  <c r="GU10"/>
  <c r="GP10"/>
  <c r="DW12"/>
  <c r="GU12"/>
  <c r="GP12"/>
  <c r="DT21"/>
  <c r="GT21"/>
  <c r="GO21"/>
  <c r="GT32"/>
  <c r="GO32"/>
  <c r="DT23"/>
  <c r="GT23"/>
  <c r="GO23"/>
  <c r="DT10"/>
  <c r="GT10"/>
  <c r="GO10"/>
  <c r="DT17"/>
  <c r="GT17"/>
  <c r="GO17"/>
  <c r="DT12"/>
  <c r="GT12"/>
  <c r="GO12"/>
  <c r="DT16"/>
  <c r="GT16"/>
  <c r="GO16"/>
  <c r="DT30"/>
  <c r="GT30"/>
  <c r="GO30"/>
  <c r="GT3"/>
  <c r="GO3"/>
  <c r="GT5"/>
  <c r="GO5"/>
  <c r="GT9"/>
  <c r="GO9"/>
  <c r="GT13"/>
  <c r="GO13"/>
  <c r="GT18"/>
  <c r="GO18"/>
  <c r="GT22"/>
  <c r="GO22"/>
  <c r="GT25"/>
  <c r="GO25"/>
  <c r="GT27"/>
  <c r="GO27"/>
  <c r="GT31"/>
  <c r="GO31"/>
  <c r="DW17"/>
  <c r="GU17"/>
  <c r="GP17"/>
  <c r="DW16"/>
  <c r="GU16"/>
  <c r="GP16"/>
  <c r="GT19"/>
  <c r="GO19"/>
  <c r="DW23"/>
  <c r="GU23"/>
  <c r="GP23"/>
  <c r="DT24"/>
  <c r="GT24"/>
  <c r="GO24"/>
  <c r="DT6"/>
  <c r="GT6"/>
  <c r="GO6"/>
  <c r="DT14"/>
  <c r="GT14"/>
  <c r="GO14"/>
  <c r="DT28"/>
  <c r="GT28"/>
  <c r="GO28"/>
  <c r="DT4"/>
  <c r="GT4"/>
  <c r="GO4"/>
  <c r="DT8"/>
  <c r="GT8"/>
  <c r="GO8"/>
  <c r="GO6" i="35"/>
  <c r="GO13"/>
  <c r="GO16"/>
  <c r="DW25"/>
  <c r="GP25"/>
  <c r="GO20"/>
  <c r="GO24"/>
  <c r="GO27"/>
  <c r="GO31"/>
  <c r="GO34"/>
  <c r="GO57"/>
  <c r="GO29"/>
  <c r="GO32"/>
  <c r="DT10"/>
  <c r="GO10"/>
  <c r="DW17"/>
  <c r="GP17"/>
  <c r="DW19"/>
  <c r="GP19"/>
  <c r="DT23"/>
  <c r="GO23"/>
  <c r="DT5"/>
  <c r="GO5"/>
  <c r="DT8"/>
  <c r="GO8"/>
  <c r="DT12"/>
  <c r="GO12"/>
  <c r="DT21"/>
  <c r="GO21"/>
  <c r="GO2" i="33"/>
  <c r="DT2" i="35"/>
  <c r="GO2"/>
  <c r="GO4"/>
  <c r="GO9"/>
  <c r="GO11"/>
  <c r="GO56"/>
  <c r="GO22"/>
  <c r="GO36"/>
  <c r="DW3"/>
  <c r="GP3"/>
  <c r="DW12"/>
  <c r="GP12"/>
  <c r="DW15"/>
  <c r="GP15"/>
  <c r="DW18"/>
  <c r="GP18"/>
  <c r="DT26"/>
  <c r="GO26"/>
  <c r="DT30"/>
  <c r="GO30"/>
  <c r="DT33"/>
  <c r="GO33"/>
  <c r="DT7"/>
  <c r="GO7"/>
  <c r="DT15"/>
  <c r="GO15"/>
  <c r="DT18"/>
  <c r="GO18"/>
  <c r="DT25"/>
  <c r="GO25"/>
  <c r="DT28"/>
  <c r="GO28"/>
  <c r="DT35"/>
  <c r="GO35"/>
  <c r="DT14"/>
  <c r="GO14"/>
  <c r="DT17"/>
  <c r="GO17"/>
  <c r="DT19"/>
  <c r="GO19"/>
  <c r="DT3"/>
  <c r="GO3"/>
  <c r="DU4" i="33"/>
  <c r="DV4" s="1"/>
  <c r="DU6"/>
  <c r="DV6" s="1"/>
  <c r="DU8"/>
  <c r="DV8" s="1"/>
  <c r="DU14"/>
  <c r="DV14" s="1"/>
  <c r="DU28"/>
  <c r="DV28" s="1"/>
  <c r="DU21"/>
  <c r="DV21" s="1"/>
  <c r="DU75"/>
  <c r="DV75" s="1"/>
  <c r="DW75" s="1"/>
  <c r="DU26" i="35"/>
  <c r="DV26" s="1"/>
  <c r="GU26" s="1"/>
  <c r="DU54"/>
  <c r="DV54" s="1"/>
  <c r="DW54" s="1"/>
  <c r="DU33"/>
  <c r="DV33" s="1"/>
  <c r="GU33" s="1"/>
  <c r="DU28"/>
  <c r="DV28" s="1"/>
  <c r="GU28" s="1"/>
  <c r="DU35"/>
  <c r="DV35" s="1"/>
  <c r="GU35" s="1"/>
  <c r="DU30"/>
  <c r="DV30" s="1"/>
  <c r="GU30" s="1"/>
  <c r="DU7"/>
  <c r="DV7" s="1"/>
  <c r="GU7" s="1"/>
  <c r="DU14"/>
  <c r="DV14" s="1"/>
  <c r="GU14" s="1"/>
  <c r="DU23"/>
  <c r="DV23" s="1"/>
  <c r="GU23" s="1"/>
  <c r="DU10"/>
  <c r="DV10" s="1"/>
  <c r="GU10" s="1"/>
  <c r="DU8"/>
  <c r="DV8" s="1"/>
  <c r="GU8" s="1"/>
  <c r="DU5"/>
  <c r="DV5" s="1"/>
  <c r="GU5" s="1"/>
  <c r="DU2"/>
  <c r="DV2" s="1"/>
  <c r="DT19" i="33"/>
  <c r="DU19"/>
  <c r="DV19" s="1"/>
  <c r="DT73"/>
  <c r="DU73"/>
  <c r="DV73" s="1"/>
  <c r="DW73" s="1"/>
  <c r="DT32"/>
  <c r="DU32"/>
  <c r="DV32" s="1"/>
  <c r="DT74"/>
  <c r="DU74"/>
  <c r="DV74" s="1"/>
  <c r="DW74" s="1"/>
  <c r="DT7"/>
  <c r="DU7"/>
  <c r="DV7" s="1"/>
  <c r="DT11"/>
  <c r="DU11"/>
  <c r="DV11" s="1"/>
  <c r="DT15"/>
  <c r="DU15"/>
  <c r="DV15" s="1"/>
  <c r="DT3"/>
  <c r="DU3"/>
  <c r="DV3" s="1"/>
  <c r="DT5"/>
  <c r="DU5"/>
  <c r="DV5" s="1"/>
  <c r="DT9"/>
  <c r="DU9"/>
  <c r="DV9" s="1"/>
  <c r="DT13"/>
  <c r="DU13"/>
  <c r="DV13" s="1"/>
  <c r="DU18"/>
  <c r="DV18" s="1"/>
  <c r="DT18"/>
  <c r="DU22"/>
  <c r="DV22" s="1"/>
  <c r="DT22"/>
  <c r="DU25"/>
  <c r="DV25" s="1"/>
  <c r="DT25"/>
  <c r="DU27"/>
  <c r="DV27" s="1"/>
  <c r="DT27"/>
  <c r="DU31"/>
  <c r="DV31" s="1"/>
  <c r="DT31"/>
  <c r="DU72"/>
  <c r="DV72" s="1"/>
  <c r="DW72" s="1"/>
  <c r="DT72"/>
  <c r="DT6" i="35"/>
  <c r="DU6"/>
  <c r="DV6" s="1"/>
  <c r="GU6" s="1"/>
  <c r="DU51"/>
  <c r="DV51" s="1"/>
  <c r="DW51" s="1"/>
  <c r="DT51"/>
  <c r="DT13"/>
  <c r="DU13"/>
  <c r="DV13" s="1"/>
  <c r="GU13" s="1"/>
  <c r="DU53"/>
  <c r="DV53" s="1"/>
  <c r="DW53" s="1"/>
  <c r="DT53"/>
  <c r="DT16"/>
  <c r="DU16"/>
  <c r="DV16" s="1"/>
  <c r="GU16" s="1"/>
  <c r="DU52"/>
  <c r="DV52" s="1"/>
  <c r="DW52" s="1"/>
  <c r="DT52"/>
  <c r="DU4"/>
  <c r="DV4" s="1"/>
  <c r="GU4" s="1"/>
  <c r="DT4"/>
  <c r="DU9"/>
  <c r="DV9" s="1"/>
  <c r="GU9" s="1"/>
  <c r="DT9"/>
  <c r="DU11"/>
  <c r="DV11" s="1"/>
  <c r="GU11" s="1"/>
  <c r="DT11"/>
  <c r="DU71" i="33"/>
  <c r="DV71" s="1"/>
  <c r="DW71" s="1"/>
  <c r="DT71"/>
  <c r="DU20"/>
  <c r="DV20" s="1"/>
  <c r="DT20"/>
  <c r="DU70"/>
  <c r="DV70" s="1"/>
  <c r="DW70" s="1"/>
  <c r="DT70"/>
  <c r="DU26"/>
  <c r="DV26" s="1"/>
  <c r="DT26"/>
  <c r="DU29"/>
  <c r="DV29" s="1"/>
  <c r="DT29"/>
  <c r="DU33"/>
  <c r="DV33" s="1"/>
  <c r="DT33"/>
  <c r="DU56" i="35"/>
  <c r="DV56" s="1"/>
  <c r="DT56"/>
  <c r="DU22"/>
  <c r="DV22" s="1"/>
  <c r="GU22" s="1"/>
  <c r="DT22"/>
  <c r="DU36"/>
  <c r="DV36" s="1"/>
  <c r="GU36" s="1"/>
  <c r="DT36"/>
  <c r="DU20"/>
  <c r="DV20" s="1"/>
  <c r="GU20" s="1"/>
  <c r="DT20"/>
  <c r="DU24"/>
  <c r="DV24" s="1"/>
  <c r="GU24" s="1"/>
  <c r="DT24"/>
  <c r="DU27"/>
  <c r="DV27" s="1"/>
  <c r="GU27" s="1"/>
  <c r="DT27"/>
  <c r="DU31"/>
  <c r="DV31" s="1"/>
  <c r="GU31" s="1"/>
  <c r="DT31"/>
  <c r="DU34"/>
  <c r="DV34" s="1"/>
  <c r="GU34" s="1"/>
  <c r="DT34"/>
  <c r="DU57"/>
  <c r="DV57" s="1"/>
  <c r="GU57" s="1"/>
  <c r="DT57"/>
  <c r="DU29"/>
  <c r="DV29" s="1"/>
  <c r="GU29" s="1"/>
  <c r="DT29"/>
  <c r="DU32"/>
  <c r="DV32" s="1"/>
  <c r="GU32" s="1"/>
  <c r="DT32"/>
  <c r="DT2" i="33"/>
  <c r="DU2"/>
  <c r="DV2" s="1"/>
  <c r="GP21" i="35" l="1"/>
  <c r="GR21" s="1"/>
  <c r="DW21"/>
  <c r="DW33" i="33"/>
  <c r="GU33"/>
  <c r="GP33"/>
  <c r="DW29"/>
  <c r="GU29"/>
  <c r="GP29"/>
  <c r="DW26"/>
  <c r="GU26"/>
  <c r="GP26"/>
  <c r="DW20"/>
  <c r="GU20"/>
  <c r="GP20"/>
  <c r="DW31"/>
  <c r="GU31"/>
  <c r="GP31"/>
  <c r="DW27"/>
  <c r="GU27"/>
  <c r="GP27"/>
  <c r="DW25"/>
  <c r="GU25"/>
  <c r="GP25"/>
  <c r="DW22"/>
  <c r="GU22"/>
  <c r="GP22"/>
  <c r="DW18"/>
  <c r="GU18"/>
  <c r="GP18"/>
  <c r="DW21"/>
  <c r="GU21"/>
  <c r="GP21"/>
  <c r="DW28"/>
  <c r="GU28"/>
  <c r="GP28"/>
  <c r="DW8"/>
  <c r="GU8"/>
  <c r="GP8"/>
  <c r="DW4"/>
  <c r="GU4"/>
  <c r="GP4"/>
  <c r="GQ16"/>
  <c r="GR16"/>
  <c r="GQ10"/>
  <c r="GR10"/>
  <c r="GQ24"/>
  <c r="GR24"/>
  <c r="DW13"/>
  <c r="GU13"/>
  <c r="GP13"/>
  <c r="DW9"/>
  <c r="GU9"/>
  <c r="GP9"/>
  <c r="DW5"/>
  <c r="GU5"/>
  <c r="GP5"/>
  <c r="DW3"/>
  <c r="GU3"/>
  <c r="GP3"/>
  <c r="DW15"/>
  <c r="GU15"/>
  <c r="GP15"/>
  <c r="DW11"/>
  <c r="GU11"/>
  <c r="GP11"/>
  <c r="DW7"/>
  <c r="GU7"/>
  <c r="GP7"/>
  <c r="DW32"/>
  <c r="GU32"/>
  <c r="GP32"/>
  <c r="DW19"/>
  <c r="GU19"/>
  <c r="GP19"/>
  <c r="DW14"/>
  <c r="GU14"/>
  <c r="GP14"/>
  <c r="DW6"/>
  <c r="GU6"/>
  <c r="GP6"/>
  <c r="GQ23"/>
  <c r="GR23"/>
  <c r="GQ17"/>
  <c r="GR17"/>
  <c r="GQ12"/>
  <c r="GR12"/>
  <c r="GQ30"/>
  <c r="GR30"/>
  <c r="DW2"/>
  <c r="GU2"/>
  <c r="GP2"/>
  <c r="DW16" i="35"/>
  <c r="GP16"/>
  <c r="DW13"/>
  <c r="GP13"/>
  <c r="DW6"/>
  <c r="GP6"/>
  <c r="DW2"/>
  <c r="GU2"/>
  <c r="GP2"/>
  <c r="DW5"/>
  <c r="GP5"/>
  <c r="DW10"/>
  <c r="GP10"/>
  <c r="DW14"/>
  <c r="GP14"/>
  <c r="DW30"/>
  <c r="GP30"/>
  <c r="DW28"/>
  <c r="GP28"/>
  <c r="GR18"/>
  <c r="GQ18"/>
  <c r="GR12"/>
  <c r="GQ12"/>
  <c r="GQ17"/>
  <c r="GR17"/>
  <c r="GQ25"/>
  <c r="GR25"/>
  <c r="DW32"/>
  <c r="GP32"/>
  <c r="DW29"/>
  <c r="GP29"/>
  <c r="DW57"/>
  <c r="GP57"/>
  <c r="DW34"/>
  <c r="GP34"/>
  <c r="DW31"/>
  <c r="GP31"/>
  <c r="DW27"/>
  <c r="GP27"/>
  <c r="DW24"/>
  <c r="GP24"/>
  <c r="DW20"/>
  <c r="GP20"/>
  <c r="DW36"/>
  <c r="GP36"/>
  <c r="DW22"/>
  <c r="GP22"/>
  <c r="DW56"/>
  <c r="GP56"/>
  <c r="DW11"/>
  <c r="GP11"/>
  <c r="DW9"/>
  <c r="GP9"/>
  <c r="DW4"/>
  <c r="GP4"/>
  <c r="DW8"/>
  <c r="GP8"/>
  <c r="DW23"/>
  <c r="GP23"/>
  <c r="DW7"/>
  <c r="GP7"/>
  <c r="DW35"/>
  <c r="GP35"/>
  <c r="DW33"/>
  <c r="GP33"/>
  <c r="DW26"/>
  <c r="GP26"/>
  <c r="GQ15"/>
  <c r="GR15"/>
  <c r="GQ3"/>
  <c r="GR3"/>
  <c r="GQ19"/>
  <c r="GR19"/>
  <c r="GQ21"/>
  <c r="CQ36"/>
  <c r="GW36" s="1"/>
  <c r="CK36"/>
  <c r="GV36" s="1"/>
  <c r="CD36"/>
  <c r="CE36" s="1"/>
  <c r="CC36"/>
  <c r="BS36"/>
  <c r="BU36" s="1"/>
  <c r="BV36" s="1"/>
  <c r="BR36"/>
  <c r="BH36"/>
  <c r="BI36" s="1"/>
  <c r="BG36"/>
  <c r="AW36"/>
  <c r="AY36" s="1"/>
  <c r="AZ36" s="1"/>
  <c r="AV36"/>
  <c r="AL36"/>
  <c r="AM36" s="1"/>
  <c r="AK36"/>
  <c r="AA36"/>
  <c r="AB36" s="1"/>
  <c r="Z36"/>
  <c r="S36"/>
  <c r="T36" s="1"/>
  <c r="R36"/>
  <c r="M36"/>
  <c r="N36" s="1"/>
  <c r="L36"/>
  <c r="GQ14" i="33" l="1"/>
  <c r="GR14"/>
  <c r="GQ32"/>
  <c r="GR32"/>
  <c r="GQ7"/>
  <c r="GR7"/>
  <c r="GQ15"/>
  <c r="GR15"/>
  <c r="GQ3"/>
  <c r="GR3"/>
  <c r="GQ9"/>
  <c r="GR9"/>
  <c r="GQ8"/>
  <c r="GR8"/>
  <c r="GQ22"/>
  <c r="GR22"/>
  <c r="GQ27"/>
  <c r="GR27"/>
  <c r="GQ20"/>
  <c r="GR20"/>
  <c r="GQ29"/>
  <c r="GR29"/>
  <c r="GQ6"/>
  <c r="GR6"/>
  <c r="GQ19"/>
  <c r="GR19"/>
  <c r="GQ11"/>
  <c r="GR11"/>
  <c r="GQ5"/>
  <c r="GR5"/>
  <c r="GQ13"/>
  <c r="GR13"/>
  <c r="GQ4"/>
  <c r="GR4"/>
  <c r="GQ28"/>
  <c r="GR28"/>
  <c r="GQ21"/>
  <c r="GR21"/>
  <c r="GQ18"/>
  <c r="GR18"/>
  <c r="GQ25"/>
  <c r="GR25"/>
  <c r="GQ31"/>
  <c r="GR31"/>
  <c r="GQ26"/>
  <c r="GR26"/>
  <c r="GQ33"/>
  <c r="GR33"/>
  <c r="GQ26" i="35"/>
  <c r="GR26"/>
  <c r="GQ35"/>
  <c r="GR35"/>
  <c r="GQ23"/>
  <c r="GR23"/>
  <c r="GR4"/>
  <c r="GQ4"/>
  <c r="GQ11"/>
  <c r="GR11"/>
  <c r="GR22"/>
  <c r="GQ22"/>
  <c r="GR20"/>
  <c r="GQ20"/>
  <c r="GQ27"/>
  <c r="GR27"/>
  <c r="GQ34"/>
  <c r="GR34"/>
  <c r="GQ29"/>
  <c r="GR29"/>
  <c r="GQ28"/>
  <c r="GR28"/>
  <c r="GR14"/>
  <c r="GQ14"/>
  <c r="GQ5"/>
  <c r="GR5"/>
  <c r="GQ2"/>
  <c r="GR2"/>
  <c r="GR6"/>
  <c r="GQ6"/>
  <c r="GR16"/>
  <c r="GQ16"/>
  <c r="GQ2" i="33"/>
  <c r="GR2"/>
  <c r="GR33" i="35"/>
  <c r="GQ33"/>
  <c r="GQ7"/>
  <c r="GR7"/>
  <c r="GR8"/>
  <c r="GQ8"/>
  <c r="GQ9"/>
  <c r="GR9"/>
  <c r="GQ56"/>
  <c r="GR56"/>
  <c r="GQ36"/>
  <c r="GR36"/>
  <c r="GR24"/>
  <c r="GQ24"/>
  <c r="GQ31"/>
  <c r="GR31"/>
  <c r="GR57"/>
  <c r="GQ57"/>
  <c r="GQ32"/>
  <c r="GR32"/>
  <c r="GQ30"/>
  <c r="GR30"/>
  <c r="GR10"/>
  <c r="GQ10"/>
  <c r="GQ13"/>
  <c r="GR13"/>
  <c r="BT36"/>
  <c r="BJ36"/>
  <c r="BK36" s="1"/>
  <c r="O36"/>
  <c r="BA36"/>
  <c r="AN36"/>
  <c r="AO36" s="1"/>
  <c r="U36"/>
  <c r="BW36"/>
  <c r="CF36"/>
  <c r="CG36" s="1"/>
  <c r="CR36"/>
  <c r="CS36" s="1"/>
  <c r="AX36"/>
  <c r="CL36"/>
  <c r="CM36" s="1"/>
  <c r="AC36"/>
  <c r="AD36" s="1"/>
  <c r="AV3"/>
  <c r="AW3"/>
  <c r="AX3" s="1"/>
  <c r="BL36" l="1"/>
  <c r="GX36"/>
  <c r="AP36"/>
  <c r="CH36"/>
  <c r="CN36"/>
  <c r="CT36"/>
  <c r="GY36" s="1"/>
  <c r="AE36"/>
  <c r="GZ36" l="1"/>
  <c r="HA36"/>
  <c r="CP36"/>
  <c r="CO36"/>
  <c r="CV36"/>
  <c r="CU36"/>
  <c r="CQ35" l="1"/>
  <c r="GW35" s="1"/>
  <c r="CK35"/>
  <c r="GV35" s="1"/>
  <c r="CD35"/>
  <c r="CE35" s="1"/>
  <c r="BS35"/>
  <c r="BT35" s="1"/>
  <c r="BR35"/>
  <c r="BH35"/>
  <c r="BI35" s="1"/>
  <c r="BG35"/>
  <c r="AW35"/>
  <c r="AX35" s="1"/>
  <c r="AV35"/>
  <c r="AL35"/>
  <c r="AN35" s="1"/>
  <c r="AO35" s="1"/>
  <c r="AK35"/>
  <c r="AA35"/>
  <c r="AB35" s="1"/>
  <c r="Z35"/>
  <c r="S35"/>
  <c r="T35" s="1"/>
  <c r="M35"/>
  <c r="N35" s="1"/>
  <c r="CQ34"/>
  <c r="GW34" s="1"/>
  <c r="CK34"/>
  <c r="GV34" s="1"/>
  <c r="CD34"/>
  <c r="CE34" s="1"/>
  <c r="BS34"/>
  <c r="BU34" s="1"/>
  <c r="BV34" s="1"/>
  <c r="BR34"/>
  <c r="BH34"/>
  <c r="BI34" s="1"/>
  <c r="BG34"/>
  <c r="AW34"/>
  <c r="AY34" s="1"/>
  <c r="AZ34" s="1"/>
  <c r="AV34"/>
  <c r="AL34"/>
  <c r="AN34" s="1"/>
  <c r="AO34" s="1"/>
  <c r="AK34"/>
  <c r="AA34"/>
  <c r="AC34" s="1"/>
  <c r="AD34" s="1"/>
  <c r="Z34"/>
  <c r="S34"/>
  <c r="T34" s="1"/>
  <c r="M34"/>
  <c r="N34" s="1"/>
  <c r="CQ33"/>
  <c r="GW33" s="1"/>
  <c r="CK33"/>
  <c r="GV33" s="1"/>
  <c r="CD33"/>
  <c r="CF33" s="1"/>
  <c r="CG33" s="1"/>
  <c r="BS33"/>
  <c r="BR33"/>
  <c r="BH33"/>
  <c r="BG33"/>
  <c r="AW33"/>
  <c r="AV33"/>
  <c r="AL33"/>
  <c r="AK33"/>
  <c r="AA33"/>
  <c r="Z33"/>
  <c r="S33"/>
  <c r="T33" s="1"/>
  <c r="M33"/>
  <c r="N33" s="1"/>
  <c r="CQ32"/>
  <c r="GW32" s="1"/>
  <c r="CK32"/>
  <c r="GV32" s="1"/>
  <c r="CD32"/>
  <c r="BS32"/>
  <c r="BU32" s="1"/>
  <c r="BV32" s="1"/>
  <c r="BR32"/>
  <c r="BH32"/>
  <c r="BJ32" s="1"/>
  <c r="BK32" s="1"/>
  <c r="BG32"/>
  <c r="AW32"/>
  <c r="AY32" s="1"/>
  <c r="AZ32" s="1"/>
  <c r="AV32"/>
  <c r="AL32"/>
  <c r="AN32" s="1"/>
  <c r="AO32" s="1"/>
  <c r="AK32"/>
  <c r="AA32"/>
  <c r="AC32" s="1"/>
  <c r="AD32" s="1"/>
  <c r="Z32"/>
  <c r="S32"/>
  <c r="T32" s="1"/>
  <c r="M32"/>
  <c r="N32" s="1"/>
  <c r="CQ54"/>
  <c r="CK54"/>
  <c r="CD54"/>
  <c r="CE54" s="1"/>
  <c r="BS54"/>
  <c r="BR54"/>
  <c r="BH54"/>
  <c r="BG54"/>
  <c r="AW54"/>
  <c r="AV54"/>
  <c r="AL54"/>
  <c r="AK54"/>
  <c r="AA54"/>
  <c r="Z54"/>
  <c r="S54"/>
  <c r="T54" s="1"/>
  <c r="M54"/>
  <c r="N54" s="1"/>
  <c r="CQ31"/>
  <c r="CK31"/>
  <c r="GV31" s="1"/>
  <c r="CD31"/>
  <c r="BS31"/>
  <c r="BU31" s="1"/>
  <c r="BV31" s="1"/>
  <c r="BR31"/>
  <c r="BH31"/>
  <c r="BI31" s="1"/>
  <c r="BG31"/>
  <c r="AW31"/>
  <c r="AY31" s="1"/>
  <c r="AZ31" s="1"/>
  <c r="AV31"/>
  <c r="AL31"/>
  <c r="AM31" s="1"/>
  <c r="AK31"/>
  <c r="AA31"/>
  <c r="AC31" s="1"/>
  <c r="AD31" s="1"/>
  <c r="Z31"/>
  <c r="S31"/>
  <c r="T31" s="1"/>
  <c r="M31"/>
  <c r="N31" s="1"/>
  <c r="CQ30"/>
  <c r="GW30" s="1"/>
  <c r="CK30"/>
  <c r="GV30" s="1"/>
  <c r="CD30"/>
  <c r="CF30" s="1"/>
  <c r="CG30" s="1"/>
  <c r="BS30"/>
  <c r="BT30" s="1"/>
  <c r="BR30"/>
  <c r="BH30"/>
  <c r="BI30" s="1"/>
  <c r="BG30"/>
  <c r="AW30"/>
  <c r="AX30" s="1"/>
  <c r="AV30"/>
  <c r="AL30"/>
  <c r="AN30" s="1"/>
  <c r="AO30" s="1"/>
  <c r="AK30"/>
  <c r="AA30"/>
  <c r="AB30" s="1"/>
  <c r="Z30"/>
  <c r="S30"/>
  <c r="T30" s="1"/>
  <c r="M30"/>
  <c r="N30" s="1"/>
  <c r="CQ29"/>
  <c r="GW29" s="1"/>
  <c r="CK29"/>
  <c r="GV29" s="1"/>
  <c r="CD29"/>
  <c r="CE29" s="1"/>
  <c r="BS29"/>
  <c r="BU29" s="1"/>
  <c r="BV29" s="1"/>
  <c r="BR29"/>
  <c r="BH29"/>
  <c r="BJ29" s="1"/>
  <c r="BK29" s="1"/>
  <c r="BG29"/>
  <c r="AW29"/>
  <c r="AY29" s="1"/>
  <c r="AZ29" s="1"/>
  <c r="AV29"/>
  <c r="AL29"/>
  <c r="AN29" s="1"/>
  <c r="AO29" s="1"/>
  <c r="AK29"/>
  <c r="AA29"/>
  <c r="AC29" s="1"/>
  <c r="AD29" s="1"/>
  <c r="Z29"/>
  <c r="S29"/>
  <c r="T29" s="1"/>
  <c r="M29"/>
  <c r="N29" s="1"/>
  <c r="CQ28"/>
  <c r="GW28" s="1"/>
  <c r="CK28"/>
  <c r="GV28" s="1"/>
  <c r="CD28"/>
  <c r="CF28" s="1"/>
  <c r="CG28" s="1"/>
  <c r="BS28"/>
  <c r="BT28" s="1"/>
  <c r="BR28"/>
  <c r="BH28"/>
  <c r="BI28" s="1"/>
  <c r="BG28"/>
  <c r="AW28"/>
  <c r="AX28" s="1"/>
  <c r="AV28"/>
  <c r="AL28"/>
  <c r="AN28" s="1"/>
  <c r="AO28" s="1"/>
  <c r="AK28"/>
  <c r="AA28"/>
  <c r="AB28" s="1"/>
  <c r="Z28"/>
  <c r="S28"/>
  <c r="T28" s="1"/>
  <c r="M28"/>
  <c r="N28" s="1"/>
  <c r="CQ27"/>
  <c r="GW27" s="1"/>
  <c r="CK27"/>
  <c r="GV27" s="1"/>
  <c r="CD27"/>
  <c r="CE27" s="1"/>
  <c r="BS27"/>
  <c r="BU27" s="1"/>
  <c r="BV27" s="1"/>
  <c r="BR27"/>
  <c r="BH27"/>
  <c r="BJ27" s="1"/>
  <c r="BK27" s="1"/>
  <c r="BG27"/>
  <c r="AW27"/>
  <c r="AY27" s="1"/>
  <c r="AZ27" s="1"/>
  <c r="AV27"/>
  <c r="AL27"/>
  <c r="AM27" s="1"/>
  <c r="AK27"/>
  <c r="AA27"/>
  <c r="Z27"/>
  <c r="S27"/>
  <c r="T27" s="1"/>
  <c r="M27"/>
  <c r="N27" s="1"/>
  <c r="CQ26"/>
  <c r="GW26" s="1"/>
  <c r="CK26"/>
  <c r="GV26" s="1"/>
  <c r="CD26"/>
  <c r="CF26" s="1"/>
  <c r="CG26" s="1"/>
  <c r="BS26"/>
  <c r="BU26" s="1"/>
  <c r="BV26" s="1"/>
  <c r="BR26"/>
  <c r="BH26"/>
  <c r="BI26" s="1"/>
  <c r="BG26"/>
  <c r="AW26"/>
  <c r="AV26"/>
  <c r="AL26"/>
  <c r="AN26" s="1"/>
  <c r="AO26" s="1"/>
  <c r="AK26"/>
  <c r="AA26"/>
  <c r="AB26" s="1"/>
  <c r="Z26"/>
  <c r="S26"/>
  <c r="T26" s="1"/>
  <c r="M26"/>
  <c r="N26" s="1"/>
  <c r="CQ57"/>
  <c r="GW57" s="1"/>
  <c r="CK57"/>
  <c r="GV57" s="1"/>
  <c r="CD57"/>
  <c r="CF57" s="1"/>
  <c r="CG57" s="1"/>
  <c r="BS57"/>
  <c r="BU57" s="1"/>
  <c r="BV57" s="1"/>
  <c r="BR57"/>
  <c r="BH57"/>
  <c r="BJ57" s="1"/>
  <c r="BK57" s="1"/>
  <c r="BG57"/>
  <c r="AW57"/>
  <c r="AY57" s="1"/>
  <c r="AZ57" s="1"/>
  <c r="AV57"/>
  <c r="AL57"/>
  <c r="AN57" s="1"/>
  <c r="AO57" s="1"/>
  <c r="AK57"/>
  <c r="AA57"/>
  <c r="AB57" s="1"/>
  <c r="Z57"/>
  <c r="S57"/>
  <c r="T57" s="1"/>
  <c r="M57"/>
  <c r="N57" s="1"/>
  <c r="CQ25"/>
  <c r="GW25" s="1"/>
  <c r="CK25"/>
  <c r="GV25" s="1"/>
  <c r="CD25"/>
  <c r="CF25" s="1"/>
  <c r="CG25" s="1"/>
  <c r="BS25"/>
  <c r="BT25" s="1"/>
  <c r="BR25"/>
  <c r="BH25"/>
  <c r="BI25" s="1"/>
  <c r="BG25"/>
  <c r="AW25"/>
  <c r="AV25"/>
  <c r="AL25"/>
  <c r="AM25" s="1"/>
  <c r="AK25"/>
  <c r="AA25"/>
  <c r="AB25" s="1"/>
  <c r="Z25"/>
  <c r="S25"/>
  <c r="T25" s="1"/>
  <c r="M25"/>
  <c r="N25" s="1"/>
  <c r="CQ24"/>
  <c r="GW24" s="1"/>
  <c r="CK24"/>
  <c r="GV24" s="1"/>
  <c r="CD24"/>
  <c r="CE24" s="1"/>
  <c r="BS24"/>
  <c r="BU24" s="1"/>
  <c r="BV24" s="1"/>
  <c r="BR24"/>
  <c r="BH24"/>
  <c r="BJ24" s="1"/>
  <c r="BK24" s="1"/>
  <c r="BG24"/>
  <c r="AW24"/>
  <c r="AV24"/>
  <c r="AL24"/>
  <c r="AN24" s="1"/>
  <c r="AO24" s="1"/>
  <c r="AK24"/>
  <c r="AA24"/>
  <c r="AC24" s="1"/>
  <c r="AD24" s="1"/>
  <c r="Z24"/>
  <c r="S24"/>
  <c r="T24" s="1"/>
  <c r="M24"/>
  <c r="N24" s="1"/>
  <c r="CQ23"/>
  <c r="GW23" s="1"/>
  <c r="CK23"/>
  <c r="GV23" s="1"/>
  <c r="CD23"/>
  <c r="BS23"/>
  <c r="BR23"/>
  <c r="BH23"/>
  <c r="BI23" s="1"/>
  <c r="BG23"/>
  <c r="AW23"/>
  <c r="AY23" s="1"/>
  <c r="AZ23" s="1"/>
  <c r="AV23"/>
  <c r="AL23"/>
  <c r="AK23"/>
  <c r="AA23"/>
  <c r="Z23"/>
  <c r="S23"/>
  <c r="T23" s="1"/>
  <c r="M23"/>
  <c r="N23" s="1"/>
  <c r="CQ22"/>
  <c r="GW22" s="1"/>
  <c r="CK22"/>
  <c r="GV22" s="1"/>
  <c r="CD22"/>
  <c r="BS22"/>
  <c r="BU22" s="1"/>
  <c r="BV22" s="1"/>
  <c r="BR22"/>
  <c r="BH22"/>
  <c r="BJ22" s="1"/>
  <c r="BK22" s="1"/>
  <c r="BG22"/>
  <c r="AW22"/>
  <c r="AY22" s="1"/>
  <c r="AZ22" s="1"/>
  <c r="AV22"/>
  <c r="AL22"/>
  <c r="AN22" s="1"/>
  <c r="AO22" s="1"/>
  <c r="AK22"/>
  <c r="AA22"/>
  <c r="AB22" s="1"/>
  <c r="Z22"/>
  <c r="S22"/>
  <c r="T22" s="1"/>
  <c r="M22"/>
  <c r="N22" s="1"/>
  <c r="CQ21"/>
  <c r="GW21" s="1"/>
  <c r="CK21"/>
  <c r="GV21" s="1"/>
  <c r="CD21"/>
  <c r="CE21" s="1"/>
  <c r="BS21"/>
  <c r="BR21"/>
  <c r="BH21"/>
  <c r="BJ21" s="1"/>
  <c r="BK21" s="1"/>
  <c r="BG21"/>
  <c r="AW21"/>
  <c r="AX21" s="1"/>
  <c r="AV21"/>
  <c r="AL21"/>
  <c r="AN21" s="1"/>
  <c r="AO21" s="1"/>
  <c r="AK21"/>
  <c r="AA21"/>
  <c r="Z21"/>
  <c r="S21"/>
  <c r="T21" s="1"/>
  <c r="M21"/>
  <c r="N21" s="1"/>
  <c r="CQ20"/>
  <c r="GW20" s="1"/>
  <c r="CK20"/>
  <c r="GV20" s="1"/>
  <c r="CD20"/>
  <c r="BS20"/>
  <c r="BR20"/>
  <c r="BH20"/>
  <c r="BI20" s="1"/>
  <c r="BG20"/>
  <c r="AW20"/>
  <c r="AY20" s="1"/>
  <c r="AZ20" s="1"/>
  <c r="AV20"/>
  <c r="AL20"/>
  <c r="AM20" s="1"/>
  <c r="AK20"/>
  <c r="AA20"/>
  <c r="Z20"/>
  <c r="S20"/>
  <c r="T20" s="1"/>
  <c r="M20"/>
  <c r="N20" s="1"/>
  <c r="CQ19"/>
  <c r="GW19" s="1"/>
  <c r="CK19"/>
  <c r="GV19" s="1"/>
  <c r="CD19"/>
  <c r="CF19" s="1"/>
  <c r="CG19" s="1"/>
  <c r="BS19"/>
  <c r="BU19" s="1"/>
  <c r="BV19" s="1"/>
  <c r="BR19"/>
  <c r="BH19"/>
  <c r="BI19" s="1"/>
  <c r="BG19"/>
  <c r="AW19"/>
  <c r="AV19"/>
  <c r="AL19"/>
  <c r="AN19" s="1"/>
  <c r="AO19" s="1"/>
  <c r="AK19"/>
  <c r="AA19"/>
  <c r="AC19" s="1"/>
  <c r="AD19" s="1"/>
  <c r="Z19"/>
  <c r="S19"/>
  <c r="T19" s="1"/>
  <c r="M19"/>
  <c r="N19" s="1"/>
  <c r="CQ56"/>
  <c r="GW56" s="1"/>
  <c r="CK56"/>
  <c r="GV56" s="1"/>
  <c r="CD56"/>
  <c r="CF56" s="1"/>
  <c r="CG56" s="1"/>
  <c r="BS56"/>
  <c r="BU56" s="1"/>
  <c r="BV56" s="1"/>
  <c r="BR56"/>
  <c r="BH56"/>
  <c r="BJ56" s="1"/>
  <c r="BK56" s="1"/>
  <c r="BG56"/>
  <c r="AW56"/>
  <c r="AY56" s="1"/>
  <c r="AZ56" s="1"/>
  <c r="AV56"/>
  <c r="AL56"/>
  <c r="AN56" s="1"/>
  <c r="AO56" s="1"/>
  <c r="AK56"/>
  <c r="AA56"/>
  <c r="AC56" s="1"/>
  <c r="AD56" s="1"/>
  <c r="Z56"/>
  <c r="S56"/>
  <c r="T56" s="1"/>
  <c r="M56"/>
  <c r="N56" s="1"/>
  <c r="CQ18"/>
  <c r="GW18" s="1"/>
  <c r="CK18"/>
  <c r="GV18" s="1"/>
  <c r="CD18"/>
  <c r="CE18" s="1"/>
  <c r="BS18"/>
  <c r="BT18" s="1"/>
  <c r="BR18"/>
  <c r="BH18"/>
  <c r="BI18" s="1"/>
  <c r="BG18"/>
  <c r="AW18"/>
  <c r="AV18"/>
  <c r="AL18"/>
  <c r="AK18"/>
  <c r="AA18"/>
  <c r="AB18" s="1"/>
  <c r="Z18"/>
  <c r="S18"/>
  <c r="T18" s="1"/>
  <c r="M18"/>
  <c r="N18" s="1"/>
  <c r="CQ52"/>
  <c r="CK52"/>
  <c r="CD52"/>
  <c r="CE52" s="1"/>
  <c r="BS52"/>
  <c r="BR52"/>
  <c r="BH52"/>
  <c r="BJ52" s="1"/>
  <c r="BK52" s="1"/>
  <c r="BG52"/>
  <c r="AW52"/>
  <c r="AV52"/>
  <c r="AL52"/>
  <c r="AM52" s="1"/>
  <c r="AK52"/>
  <c r="AA52"/>
  <c r="AC52" s="1"/>
  <c r="AD52" s="1"/>
  <c r="AE52" s="1"/>
  <c r="Z52"/>
  <c r="S52"/>
  <c r="T52" s="1"/>
  <c r="M52"/>
  <c r="N52" s="1"/>
  <c r="CQ17"/>
  <c r="GW17" s="1"/>
  <c r="CK17"/>
  <c r="GV17" s="1"/>
  <c r="CD17"/>
  <c r="BS17"/>
  <c r="BR17"/>
  <c r="BH17"/>
  <c r="BJ17" s="1"/>
  <c r="BK17" s="1"/>
  <c r="BG17"/>
  <c r="AW17"/>
  <c r="AV17"/>
  <c r="AL17"/>
  <c r="AM17" s="1"/>
  <c r="AK17"/>
  <c r="AA17"/>
  <c r="Z17"/>
  <c r="S17"/>
  <c r="T17" s="1"/>
  <c r="M17"/>
  <c r="N17" s="1"/>
  <c r="CQ16"/>
  <c r="GW16" s="1"/>
  <c r="CK16"/>
  <c r="GV16" s="1"/>
  <c r="CD16"/>
  <c r="BS16"/>
  <c r="BU16" s="1"/>
  <c r="BV16" s="1"/>
  <c r="BR16"/>
  <c r="BH16"/>
  <c r="BI16" s="1"/>
  <c r="BG16"/>
  <c r="AW16"/>
  <c r="AY16" s="1"/>
  <c r="AZ16" s="1"/>
  <c r="AV16"/>
  <c r="AL16"/>
  <c r="AN16" s="1"/>
  <c r="AO16" s="1"/>
  <c r="AK16"/>
  <c r="AA16"/>
  <c r="AC16" s="1"/>
  <c r="AD16" s="1"/>
  <c r="Z16"/>
  <c r="S16"/>
  <c r="T16" s="1"/>
  <c r="M16"/>
  <c r="N16" s="1"/>
  <c r="CQ15"/>
  <c r="GW15" s="1"/>
  <c r="CK15"/>
  <c r="GV15" s="1"/>
  <c r="CD15"/>
  <c r="CF15" s="1"/>
  <c r="CG15" s="1"/>
  <c r="BS15"/>
  <c r="BT15" s="1"/>
  <c r="BR15"/>
  <c r="BH15"/>
  <c r="BG15"/>
  <c r="AW15"/>
  <c r="AX15" s="1"/>
  <c r="AV15"/>
  <c r="AL15"/>
  <c r="AM15" s="1"/>
  <c r="AK15"/>
  <c r="AA15"/>
  <c r="AB15" s="1"/>
  <c r="Z15"/>
  <c r="S15"/>
  <c r="T15" s="1"/>
  <c r="M15"/>
  <c r="N15" s="1"/>
  <c r="CQ53"/>
  <c r="CK53"/>
  <c r="CD53"/>
  <c r="CF53" s="1"/>
  <c r="CG53" s="1"/>
  <c r="BS53"/>
  <c r="BT53" s="1"/>
  <c r="BR53"/>
  <c r="BH53"/>
  <c r="BJ53" s="1"/>
  <c r="BK53" s="1"/>
  <c r="BG53"/>
  <c r="AW53"/>
  <c r="AX53" s="1"/>
  <c r="AV53"/>
  <c r="AL53"/>
  <c r="AN53" s="1"/>
  <c r="AO53" s="1"/>
  <c r="AK53"/>
  <c r="AA53"/>
  <c r="AB53" s="1"/>
  <c r="Z53"/>
  <c r="S53"/>
  <c r="T53" s="1"/>
  <c r="M53"/>
  <c r="N53" s="1"/>
  <c r="CQ14"/>
  <c r="GW14" s="1"/>
  <c r="CK14"/>
  <c r="GV14" s="1"/>
  <c r="CD14"/>
  <c r="CE14" s="1"/>
  <c r="BS14"/>
  <c r="BU14" s="1"/>
  <c r="BV14" s="1"/>
  <c r="BR14"/>
  <c r="BH14"/>
  <c r="BI14" s="1"/>
  <c r="BG14"/>
  <c r="AW14"/>
  <c r="AY14" s="1"/>
  <c r="AZ14" s="1"/>
  <c r="AV14"/>
  <c r="AL14"/>
  <c r="AM14" s="1"/>
  <c r="AK14"/>
  <c r="AA14"/>
  <c r="AC14" s="1"/>
  <c r="AD14" s="1"/>
  <c r="Z14"/>
  <c r="S14"/>
  <c r="T14" s="1"/>
  <c r="M14"/>
  <c r="N14" s="1"/>
  <c r="CQ13"/>
  <c r="GW13" s="1"/>
  <c r="CK13"/>
  <c r="GV13" s="1"/>
  <c r="CD13"/>
  <c r="CF13" s="1"/>
  <c r="CG13" s="1"/>
  <c r="BS13"/>
  <c r="BU13" s="1"/>
  <c r="BV13" s="1"/>
  <c r="BR13"/>
  <c r="BH13"/>
  <c r="BI13" s="1"/>
  <c r="BG13"/>
  <c r="AW13"/>
  <c r="AY13" s="1"/>
  <c r="AZ13" s="1"/>
  <c r="AV13"/>
  <c r="AL13"/>
  <c r="AN13" s="1"/>
  <c r="AO13" s="1"/>
  <c r="AK13"/>
  <c r="AA13"/>
  <c r="AB13" s="1"/>
  <c r="Z13"/>
  <c r="S13"/>
  <c r="T13" s="1"/>
  <c r="M13"/>
  <c r="N13" s="1"/>
  <c r="CQ12"/>
  <c r="CK12"/>
  <c r="GV12" s="1"/>
  <c r="CD12"/>
  <c r="CF12" s="1"/>
  <c r="CG12" s="1"/>
  <c r="BS12"/>
  <c r="BU12" s="1"/>
  <c r="BV12" s="1"/>
  <c r="BR12"/>
  <c r="BH12"/>
  <c r="BJ12" s="1"/>
  <c r="BK12" s="1"/>
  <c r="BG12"/>
  <c r="AW12"/>
  <c r="AY12" s="1"/>
  <c r="AZ12" s="1"/>
  <c r="AV12"/>
  <c r="AL12"/>
  <c r="AN12" s="1"/>
  <c r="AO12" s="1"/>
  <c r="AK12"/>
  <c r="AA12"/>
  <c r="AC12" s="1"/>
  <c r="AD12" s="1"/>
  <c r="Z12"/>
  <c r="S12"/>
  <c r="T12" s="1"/>
  <c r="M12"/>
  <c r="N12" s="1"/>
  <c r="CQ11"/>
  <c r="GW11" s="1"/>
  <c r="CK11"/>
  <c r="GV11" s="1"/>
  <c r="CD11"/>
  <c r="CE11" s="1"/>
  <c r="BS11"/>
  <c r="BT11" s="1"/>
  <c r="BR11"/>
  <c r="BH11"/>
  <c r="BI11" s="1"/>
  <c r="BG11"/>
  <c r="AW11"/>
  <c r="AX11" s="1"/>
  <c r="AV11"/>
  <c r="AL11"/>
  <c r="AN11" s="1"/>
  <c r="AO11" s="1"/>
  <c r="AK11"/>
  <c r="AA11"/>
  <c r="AB11" s="1"/>
  <c r="Z11"/>
  <c r="S11"/>
  <c r="T11" s="1"/>
  <c r="M11"/>
  <c r="N11" s="1"/>
  <c r="CQ10"/>
  <c r="GW10" s="1"/>
  <c r="CK10"/>
  <c r="GV10" s="1"/>
  <c r="CD10"/>
  <c r="CE10" s="1"/>
  <c r="BS10"/>
  <c r="BU10" s="1"/>
  <c r="BV10" s="1"/>
  <c r="BR10"/>
  <c r="BH10"/>
  <c r="BJ10" s="1"/>
  <c r="BK10" s="1"/>
  <c r="BG10"/>
  <c r="AW10"/>
  <c r="AY10" s="1"/>
  <c r="AZ10" s="1"/>
  <c r="AV10"/>
  <c r="AL10"/>
  <c r="AN10" s="1"/>
  <c r="AO10" s="1"/>
  <c r="AK10"/>
  <c r="AA10"/>
  <c r="AC10" s="1"/>
  <c r="AD10" s="1"/>
  <c r="Z10"/>
  <c r="S10"/>
  <c r="T10" s="1"/>
  <c r="M10"/>
  <c r="N10" s="1"/>
  <c r="CQ9"/>
  <c r="GW9" s="1"/>
  <c r="CK9"/>
  <c r="GV9" s="1"/>
  <c r="CD9"/>
  <c r="CF9" s="1"/>
  <c r="CG9" s="1"/>
  <c r="BS9"/>
  <c r="BU9" s="1"/>
  <c r="BV9" s="1"/>
  <c r="BR9"/>
  <c r="BH9"/>
  <c r="BI9" s="1"/>
  <c r="BG9"/>
  <c r="AW9"/>
  <c r="AX9" s="1"/>
  <c r="AV9"/>
  <c r="AL9"/>
  <c r="AN9" s="1"/>
  <c r="AO9" s="1"/>
  <c r="AK9"/>
  <c r="AA9"/>
  <c r="AC9" s="1"/>
  <c r="AD9" s="1"/>
  <c r="Z9"/>
  <c r="S9"/>
  <c r="T9" s="1"/>
  <c r="M9"/>
  <c r="N9" s="1"/>
  <c r="CQ8"/>
  <c r="GW8" s="1"/>
  <c r="CK8"/>
  <c r="GV8" s="1"/>
  <c r="CD8"/>
  <c r="CF8" s="1"/>
  <c r="CG8" s="1"/>
  <c r="BS8"/>
  <c r="BU8" s="1"/>
  <c r="BV8" s="1"/>
  <c r="BR8"/>
  <c r="BH8"/>
  <c r="BJ8" s="1"/>
  <c r="BK8" s="1"/>
  <c r="BG8"/>
  <c r="AW8"/>
  <c r="AX8" s="1"/>
  <c r="AV8"/>
  <c r="AL8"/>
  <c r="AN8" s="1"/>
  <c r="AO8" s="1"/>
  <c r="AK8"/>
  <c r="AA8"/>
  <c r="AC8" s="1"/>
  <c r="AD8" s="1"/>
  <c r="Z8"/>
  <c r="S8"/>
  <c r="T8" s="1"/>
  <c r="M8"/>
  <c r="N8" s="1"/>
  <c r="CQ51"/>
  <c r="CK51"/>
  <c r="CD51"/>
  <c r="CF51" s="1"/>
  <c r="CG51" s="1"/>
  <c r="BS51"/>
  <c r="BR51"/>
  <c r="BH51"/>
  <c r="BJ51" s="1"/>
  <c r="BK51" s="1"/>
  <c r="BG51"/>
  <c r="AW51"/>
  <c r="AX51" s="1"/>
  <c r="AV51"/>
  <c r="AL51"/>
  <c r="AN51" s="1"/>
  <c r="AO51" s="1"/>
  <c r="AK51"/>
  <c r="AA51"/>
  <c r="AB51" s="1"/>
  <c r="Z51"/>
  <c r="S51"/>
  <c r="T51" s="1"/>
  <c r="M51"/>
  <c r="N51" s="1"/>
  <c r="CQ7"/>
  <c r="GW7" s="1"/>
  <c r="CK7"/>
  <c r="GV7" s="1"/>
  <c r="CD7"/>
  <c r="CE7" s="1"/>
  <c r="BS7"/>
  <c r="BU7" s="1"/>
  <c r="BV7" s="1"/>
  <c r="BR7"/>
  <c r="BH7"/>
  <c r="BJ7" s="1"/>
  <c r="BK7" s="1"/>
  <c r="BG7"/>
  <c r="AW7"/>
  <c r="AY7" s="1"/>
  <c r="AZ7" s="1"/>
  <c r="AV7"/>
  <c r="AL7"/>
  <c r="AM7" s="1"/>
  <c r="AK7"/>
  <c r="AA7"/>
  <c r="AC7" s="1"/>
  <c r="AD7" s="1"/>
  <c r="Z7"/>
  <c r="S7"/>
  <c r="T7" s="1"/>
  <c r="M7"/>
  <c r="N7" s="1"/>
  <c r="CQ6"/>
  <c r="GW6" s="1"/>
  <c r="CK6"/>
  <c r="GV6" s="1"/>
  <c r="CD6"/>
  <c r="CF6" s="1"/>
  <c r="CG6" s="1"/>
  <c r="BS6"/>
  <c r="BT6" s="1"/>
  <c r="BR6"/>
  <c r="BH6"/>
  <c r="BI6" s="1"/>
  <c r="BG6"/>
  <c r="AW6"/>
  <c r="AY6" s="1"/>
  <c r="AZ6" s="1"/>
  <c r="AV6"/>
  <c r="AL6"/>
  <c r="AN6" s="1"/>
  <c r="AO6" s="1"/>
  <c r="AK6"/>
  <c r="AA6"/>
  <c r="AC6" s="1"/>
  <c r="AD6" s="1"/>
  <c r="Z6"/>
  <c r="S6"/>
  <c r="T6" s="1"/>
  <c r="M6"/>
  <c r="N6" s="1"/>
  <c r="CQ5"/>
  <c r="GW5" s="1"/>
  <c r="CK5"/>
  <c r="GV5" s="1"/>
  <c r="CD5"/>
  <c r="CE5" s="1"/>
  <c r="BS5"/>
  <c r="BU5" s="1"/>
  <c r="BV5" s="1"/>
  <c r="BR5"/>
  <c r="BH5"/>
  <c r="BJ5" s="1"/>
  <c r="BK5" s="1"/>
  <c r="BG5"/>
  <c r="AW5"/>
  <c r="AY5" s="1"/>
  <c r="AZ5" s="1"/>
  <c r="AV5"/>
  <c r="AL5"/>
  <c r="AN5" s="1"/>
  <c r="AO5" s="1"/>
  <c r="AK5"/>
  <c r="AA5"/>
  <c r="AB5" s="1"/>
  <c r="Z5"/>
  <c r="S5"/>
  <c r="T5" s="1"/>
  <c r="M5"/>
  <c r="N5" s="1"/>
  <c r="CQ4"/>
  <c r="CK4"/>
  <c r="GV4" s="1"/>
  <c r="CD4"/>
  <c r="CF4" s="1"/>
  <c r="CG4" s="1"/>
  <c r="BS4"/>
  <c r="BU4" s="1"/>
  <c r="BV4" s="1"/>
  <c r="BR4"/>
  <c r="BH4"/>
  <c r="BJ4" s="1"/>
  <c r="BK4" s="1"/>
  <c r="BG4"/>
  <c r="AW4"/>
  <c r="AY4" s="1"/>
  <c r="AZ4" s="1"/>
  <c r="AV4"/>
  <c r="AL4"/>
  <c r="AK4"/>
  <c r="AA4"/>
  <c r="AC4" s="1"/>
  <c r="AD4" s="1"/>
  <c r="Z4"/>
  <c r="S4"/>
  <c r="T4" s="1"/>
  <c r="M4"/>
  <c r="N4" s="1"/>
  <c r="CQ3"/>
  <c r="GW3" s="1"/>
  <c r="CK3"/>
  <c r="GV3" s="1"/>
  <c r="CD3"/>
  <c r="CF3" s="1"/>
  <c r="CG3" s="1"/>
  <c r="BS3"/>
  <c r="BU3" s="1"/>
  <c r="BV3" s="1"/>
  <c r="BR3"/>
  <c r="BH3"/>
  <c r="BI3" s="1"/>
  <c r="BG3"/>
  <c r="AY3"/>
  <c r="AZ3" s="1"/>
  <c r="AL3"/>
  <c r="AK3"/>
  <c r="AA3"/>
  <c r="AC3" s="1"/>
  <c r="AD3" s="1"/>
  <c r="Z3"/>
  <c r="S3"/>
  <c r="T3" s="1"/>
  <c r="M3"/>
  <c r="N3" s="1"/>
  <c r="CQ2"/>
  <c r="CK2"/>
  <c r="GV2" s="1"/>
  <c r="CD2"/>
  <c r="CF2" s="1"/>
  <c r="CG2" s="1"/>
  <c r="BS2"/>
  <c r="BU2" s="1"/>
  <c r="BV2" s="1"/>
  <c r="BR2"/>
  <c r="BH2"/>
  <c r="BJ2" s="1"/>
  <c r="BK2" s="1"/>
  <c r="BG2"/>
  <c r="AW2"/>
  <c r="AY2" s="1"/>
  <c r="AZ2" s="1"/>
  <c r="AV2"/>
  <c r="AL2"/>
  <c r="AK2"/>
  <c r="AA2"/>
  <c r="AB2" s="1"/>
  <c r="Z2"/>
  <c r="S2"/>
  <c r="T2" s="1"/>
  <c r="M2"/>
  <c r="N2" s="1"/>
  <c r="M46" i="32"/>
  <c r="N46" s="1"/>
  <c r="O46" s="1"/>
  <c r="S46"/>
  <c r="T46" s="1"/>
  <c r="U46" s="1"/>
  <c r="Z46"/>
  <c r="AA46"/>
  <c r="AC46" s="1"/>
  <c r="AD46" s="1"/>
  <c r="AK46"/>
  <c r="AL46"/>
  <c r="AM46" s="1"/>
  <c r="AV46"/>
  <c r="AW46"/>
  <c r="AY46" s="1"/>
  <c r="AZ46" s="1"/>
  <c r="BA46" s="1"/>
  <c r="BG46"/>
  <c r="BH46"/>
  <c r="BI46" s="1"/>
  <c r="BR46"/>
  <c r="BS46"/>
  <c r="BU46" s="1"/>
  <c r="BV46" s="1"/>
  <c r="BW46" s="1"/>
  <c r="CD46"/>
  <c r="CF46" s="1"/>
  <c r="CG46" s="1"/>
  <c r="CH46" s="1"/>
  <c r="CK46"/>
  <c r="CQ46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H10"/>
  <c r="BH11"/>
  <c r="BH12"/>
  <c r="BH13"/>
  <c r="BH14"/>
  <c r="BH15"/>
  <c r="BJ15" s="1"/>
  <c r="BH16"/>
  <c r="BH17"/>
  <c r="BH18"/>
  <c r="BH19"/>
  <c r="BH20"/>
  <c r="BH21"/>
  <c r="BH22"/>
  <c r="BH23"/>
  <c r="BJ23" s="1"/>
  <c r="BK23" s="1"/>
  <c r="BH24"/>
  <c r="BH25"/>
  <c r="BH26"/>
  <c r="BH27"/>
  <c r="BH28"/>
  <c r="BH29"/>
  <c r="BH30"/>
  <c r="BH31"/>
  <c r="BJ31" s="1"/>
  <c r="BK31" s="1"/>
  <c r="BH32"/>
  <c r="BH33"/>
  <c r="BH34"/>
  <c r="BH35"/>
  <c r="BH36"/>
  <c r="BH37"/>
  <c r="BH38"/>
  <c r="BH39"/>
  <c r="BH40"/>
  <c r="BH41"/>
  <c r="BH42"/>
  <c r="BH43"/>
  <c r="BH44"/>
  <c r="BH45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CQ72" i="33"/>
  <c r="CK72"/>
  <c r="CD72"/>
  <c r="CE72" s="1"/>
  <c r="BS72"/>
  <c r="BR72"/>
  <c r="BH72"/>
  <c r="BJ72" s="1"/>
  <c r="BK72" s="1"/>
  <c r="BG72"/>
  <c r="AW72"/>
  <c r="AV72"/>
  <c r="AL72"/>
  <c r="AN72" s="1"/>
  <c r="AO72" s="1"/>
  <c r="AK72"/>
  <c r="AA72"/>
  <c r="Z72"/>
  <c r="S72"/>
  <c r="T72" s="1"/>
  <c r="M72"/>
  <c r="N72" s="1"/>
  <c r="CQ75"/>
  <c r="CK75"/>
  <c r="CD75"/>
  <c r="BS75"/>
  <c r="BR75"/>
  <c r="BH75"/>
  <c r="BI75" s="1"/>
  <c r="BG75"/>
  <c r="AW75"/>
  <c r="AY75" s="1"/>
  <c r="AZ75" s="1"/>
  <c r="AV75"/>
  <c r="AL75"/>
  <c r="AN75" s="1"/>
  <c r="AO75" s="1"/>
  <c r="AK75"/>
  <c r="AA75"/>
  <c r="Z75"/>
  <c r="S75"/>
  <c r="T75" s="1"/>
  <c r="M75"/>
  <c r="N75" s="1"/>
  <c r="CQ33"/>
  <c r="CK33"/>
  <c r="GV33" s="1"/>
  <c r="CD33"/>
  <c r="CF33" s="1"/>
  <c r="CG33" s="1"/>
  <c r="BS33"/>
  <c r="BU33" s="1"/>
  <c r="BV33" s="1"/>
  <c r="BR33"/>
  <c r="BH33"/>
  <c r="BG33"/>
  <c r="AW33"/>
  <c r="AY33" s="1"/>
  <c r="AZ33" s="1"/>
  <c r="AV33"/>
  <c r="AL33"/>
  <c r="AK33"/>
  <c r="AA33"/>
  <c r="AC33" s="1"/>
  <c r="AD33" s="1"/>
  <c r="Z33"/>
  <c r="S33"/>
  <c r="T33" s="1"/>
  <c r="M33"/>
  <c r="N33" s="1"/>
  <c r="CQ32"/>
  <c r="CK32"/>
  <c r="GV32" s="1"/>
  <c r="CD32"/>
  <c r="CE32" s="1"/>
  <c r="BS32"/>
  <c r="BT32" s="1"/>
  <c r="BR32"/>
  <c r="BH32"/>
  <c r="BJ32" s="1"/>
  <c r="BK32" s="1"/>
  <c r="BG32"/>
  <c r="AW32"/>
  <c r="AV32"/>
  <c r="AL32"/>
  <c r="AK32"/>
  <c r="AA32"/>
  <c r="AB32" s="1"/>
  <c r="Z32"/>
  <c r="S32"/>
  <c r="T32" s="1"/>
  <c r="M32"/>
  <c r="N32" s="1"/>
  <c r="CQ31"/>
  <c r="CK31"/>
  <c r="GV31" s="1"/>
  <c r="CD31"/>
  <c r="CE31" s="1"/>
  <c r="BS31"/>
  <c r="BU31" s="1"/>
  <c r="BV31" s="1"/>
  <c r="BR31"/>
  <c r="BH31"/>
  <c r="BJ31" s="1"/>
  <c r="BK31" s="1"/>
  <c r="BG31"/>
  <c r="AW31"/>
  <c r="AV31"/>
  <c r="AL31"/>
  <c r="AM31" s="1"/>
  <c r="AK31"/>
  <c r="AA31"/>
  <c r="AC31" s="1"/>
  <c r="AD31" s="1"/>
  <c r="Z31"/>
  <c r="S31"/>
  <c r="T31" s="1"/>
  <c r="M31"/>
  <c r="N31" s="1"/>
  <c r="CQ30"/>
  <c r="CK30"/>
  <c r="GV30" s="1"/>
  <c r="CD30"/>
  <c r="BS30"/>
  <c r="BR30"/>
  <c r="BH30"/>
  <c r="BG30"/>
  <c r="AW30"/>
  <c r="AY30" s="1"/>
  <c r="AZ30" s="1"/>
  <c r="AV30"/>
  <c r="AL30"/>
  <c r="AN30" s="1"/>
  <c r="AO30" s="1"/>
  <c r="AK30"/>
  <c r="AA30"/>
  <c r="Z30"/>
  <c r="S30"/>
  <c r="T30" s="1"/>
  <c r="M30"/>
  <c r="N30" s="1"/>
  <c r="CQ29"/>
  <c r="CK29"/>
  <c r="GV29" s="1"/>
  <c r="CD29"/>
  <c r="BS29"/>
  <c r="BU29" s="1"/>
  <c r="BV29" s="1"/>
  <c r="BR29"/>
  <c r="BH29"/>
  <c r="BI29" s="1"/>
  <c r="BG29"/>
  <c r="AW29"/>
  <c r="AY29" s="1"/>
  <c r="AZ29" s="1"/>
  <c r="AV29"/>
  <c r="AL29"/>
  <c r="AN29" s="1"/>
  <c r="AO29" s="1"/>
  <c r="AK29"/>
  <c r="AA29"/>
  <c r="AB29" s="1"/>
  <c r="Z29"/>
  <c r="S29"/>
  <c r="T29" s="1"/>
  <c r="M29"/>
  <c r="N29" s="1"/>
  <c r="CQ28"/>
  <c r="CK28"/>
  <c r="GV28" s="1"/>
  <c r="CD28"/>
  <c r="CF28" s="1"/>
  <c r="CG28" s="1"/>
  <c r="BS28"/>
  <c r="BR28"/>
  <c r="BH28"/>
  <c r="BJ28" s="1"/>
  <c r="BK28" s="1"/>
  <c r="BG28"/>
  <c r="AW28"/>
  <c r="AX28" s="1"/>
  <c r="AV28"/>
  <c r="AL28"/>
  <c r="AN28" s="1"/>
  <c r="AO28" s="1"/>
  <c r="AK28"/>
  <c r="AA28"/>
  <c r="Z28"/>
  <c r="S28"/>
  <c r="T28" s="1"/>
  <c r="M28"/>
  <c r="N28" s="1"/>
  <c r="CQ27"/>
  <c r="CK27"/>
  <c r="GV27" s="1"/>
  <c r="CD27"/>
  <c r="BS27"/>
  <c r="BR27"/>
  <c r="BH27"/>
  <c r="BI27" s="1"/>
  <c r="BG27"/>
  <c r="AW27"/>
  <c r="AY27" s="1"/>
  <c r="AZ27" s="1"/>
  <c r="AV27"/>
  <c r="AL27"/>
  <c r="AN27" s="1"/>
  <c r="AO27" s="1"/>
  <c r="AK27"/>
  <c r="AA27"/>
  <c r="Z27"/>
  <c r="S27"/>
  <c r="T27" s="1"/>
  <c r="M27"/>
  <c r="N27" s="1"/>
  <c r="CQ69"/>
  <c r="CK69"/>
  <c r="CD69"/>
  <c r="CF69" s="1"/>
  <c r="CG69" s="1"/>
  <c r="BS69"/>
  <c r="BT69" s="1"/>
  <c r="BR69"/>
  <c r="BH69"/>
  <c r="BI69" s="1"/>
  <c r="BG69"/>
  <c r="AW69"/>
  <c r="AX69" s="1"/>
  <c r="AV69"/>
  <c r="AL69"/>
  <c r="AN69" s="1"/>
  <c r="AO69" s="1"/>
  <c r="AK69"/>
  <c r="AA69"/>
  <c r="AC69" s="1"/>
  <c r="AD69" s="1"/>
  <c r="AE69" s="1"/>
  <c r="Z69"/>
  <c r="S69"/>
  <c r="T69" s="1"/>
  <c r="M69"/>
  <c r="N69" s="1"/>
  <c r="CQ26"/>
  <c r="CK26"/>
  <c r="GV26" s="1"/>
  <c r="CD26"/>
  <c r="CF26" s="1"/>
  <c r="CG26" s="1"/>
  <c r="BS26"/>
  <c r="BU26" s="1"/>
  <c r="BV26" s="1"/>
  <c r="BR26"/>
  <c r="BH26"/>
  <c r="BJ26" s="1"/>
  <c r="BK26" s="1"/>
  <c r="BG26"/>
  <c r="AW26"/>
  <c r="AY26" s="1"/>
  <c r="AZ26" s="1"/>
  <c r="AV26"/>
  <c r="AL26"/>
  <c r="AN26" s="1"/>
  <c r="AO26" s="1"/>
  <c r="AK26"/>
  <c r="AA26"/>
  <c r="AB26" s="1"/>
  <c r="Z26"/>
  <c r="S26"/>
  <c r="T26" s="1"/>
  <c r="M26"/>
  <c r="N26" s="1"/>
  <c r="CQ73"/>
  <c r="CK73"/>
  <c r="CD73"/>
  <c r="CF73" s="1"/>
  <c r="CG73" s="1"/>
  <c r="BS73"/>
  <c r="BT73" s="1"/>
  <c r="BR73"/>
  <c r="BH73"/>
  <c r="BI73" s="1"/>
  <c r="BG73"/>
  <c r="AW73"/>
  <c r="AV73"/>
  <c r="AL73"/>
  <c r="AM73" s="1"/>
  <c r="AK73"/>
  <c r="AA73"/>
  <c r="AB73" s="1"/>
  <c r="Z73"/>
  <c r="S73"/>
  <c r="T73" s="1"/>
  <c r="M73"/>
  <c r="N73" s="1"/>
  <c r="CQ25"/>
  <c r="CK25"/>
  <c r="GV25" s="1"/>
  <c r="CD25"/>
  <c r="BS25"/>
  <c r="BU25" s="1"/>
  <c r="BV25" s="1"/>
  <c r="BR25"/>
  <c r="BH25"/>
  <c r="BJ25" s="1"/>
  <c r="BK25" s="1"/>
  <c r="BG25"/>
  <c r="AW25"/>
  <c r="AV25"/>
  <c r="AL25"/>
  <c r="AM25" s="1"/>
  <c r="AK25"/>
  <c r="AA25"/>
  <c r="AC25" s="1"/>
  <c r="AD25" s="1"/>
  <c r="Z25"/>
  <c r="S25"/>
  <c r="T25" s="1"/>
  <c r="M25"/>
  <c r="N25" s="1"/>
  <c r="CQ24"/>
  <c r="CK24"/>
  <c r="GV24" s="1"/>
  <c r="CD24"/>
  <c r="BS24"/>
  <c r="BT24" s="1"/>
  <c r="BR24"/>
  <c r="BH24"/>
  <c r="BG24"/>
  <c r="AW24"/>
  <c r="AX24" s="1"/>
  <c r="AV24"/>
  <c r="AL24"/>
  <c r="AM24" s="1"/>
  <c r="AK24"/>
  <c r="AA24"/>
  <c r="AB24" s="1"/>
  <c r="Z24"/>
  <c r="S24"/>
  <c r="T24" s="1"/>
  <c r="M24"/>
  <c r="N24" s="1"/>
  <c r="CQ70"/>
  <c r="CK70"/>
  <c r="CD70"/>
  <c r="CE70" s="1"/>
  <c r="BS70"/>
  <c r="BU70" s="1"/>
  <c r="BV70" s="1"/>
  <c r="BR70"/>
  <c r="BH70"/>
  <c r="BI70" s="1"/>
  <c r="BG70"/>
  <c r="AW70"/>
  <c r="AY70" s="1"/>
  <c r="AZ70" s="1"/>
  <c r="AV70"/>
  <c r="AL70"/>
  <c r="AM70" s="1"/>
  <c r="AK70"/>
  <c r="AA70"/>
  <c r="AC70" s="1"/>
  <c r="AD70" s="1"/>
  <c r="AE70" s="1"/>
  <c r="Z70"/>
  <c r="S70"/>
  <c r="T70" s="1"/>
  <c r="M70"/>
  <c r="N70" s="1"/>
  <c r="CQ23"/>
  <c r="CK23"/>
  <c r="GV23" s="1"/>
  <c r="CD23"/>
  <c r="CF23" s="1"/>
  <c r="CG23" s="1"/>
  <c r="BS23"/>
  <c r="BU23" s="1"/>
  <c r="BV23" s="1"/>
  <c r="BR23"/>
  <c r="BH23"/>
  <c r="BI23" s="1"/>
  <c r="BG23"/>
  <c r="AW23"/>
  <c r="AX23" s="1"/>
  <c r="AV23"/>
  <c r="AL23"/>
  <c r="AK23"/>
  <c r="AA23"/>
  <c r="AC23" s="1"/>
  <c r="AD23" s="1"/>
  <c r="Z23"/>
  <c r="S23"/>
  <c r="T23" s="1"/>
  <c r="M23"/>
  <c r="N23" s="1"/>
  <c r="CQ22"/>
  <c r="CK22"/>
  <c r="GV22" s="1"/>
  <c r="CD22"/>
  <c r="CF22" s="1"/>
  <c r="CG22" s="1"/>
  <c r="BS22"/>
  <c r="BU22" s="1"/>
  <c r="BV22" s="1"/>
  <c r="BR22"/>
  <c r="BH22"/>
  <c r="BJ22" s="1"/>
  <c r="BK22" s="1"/>
  <c r="BG22"/>
  <c r="AW22"/>
  <c r="AY22" s="1"/>
  <c r="AZ22" s="1"/>
  <c r="AV22"/>
  <c r="AL22"/>
  <c r="AK22"/>
  <c r="AA22"/>
  <c r="AC22" s="1"/>
  <c r="AD22" s="1"/>
  <c r="Z22"/>
  <c r="S22"/>
  <c r="T22" s="1"/>
  <c r="M22"/>
  <c r="N22" s="1"/>
  <c r="CQ21"/>
  <c r="CK21"/>
  <c r="GV21" s="1"/>
  <c r="CD21"/>
  <c r="CF21" s="1"/>
  <c r="CG21" s="1"/>
  <c r="BS21"/>
  <c r="BT21" s="1"/>
  <c r="BR21"/>
  <c r="BH21"/>
  <c r="BI21" s="1"/>
  <c r="BG21"/>
  <c r="AW21"/>
  <c r="AX21" s="1"/>
  <c r="AV21"/>
  <c r="AL21"/>
  <c r="AK21"/>
  <c r="AA21"/>
  <c r="AB21" s="1"/>
  <c r="Z21"/>
  <c r="S21"/>
  <c r="T21" s="1"/>
  <c r="M21"/>
  <c r="N21" s="1"/>
  <c r="CQ20"/>
  <c r="CK20"/>
  <c r="GV20" s="1"/>
  <c r="CD20"/>
  <c r="CE20" s="1"/>
  <c r="BS20"/>
  <c r="BU20" s="1"/>
  <c r="BV20" s="1"/>
  <c r="BR20"/>
  <c r="BH20"/>
  <c r="BI20" s="1"/>
  <c r="BG20"/>
  <c r="AW20"/>
  <c r="AY20" s="1"/>
  <c r="AZ20" s="1"/>
  <c r="AV20"/>
  <c r="AL20"/>
  <c r="AM20" s="1"/>
  <c r="AK20"/>
  <c r="AA20"/>
  <c r="Z20"/>
  <c r="S20"/>
  <c r="T20" s="1"/>
  <c r="M20"/>
  <c r="N20" s="1"/>
  <c r="CQ19"/>
  <c r="CK19"/>
  <c r="GV19" s="1"/>
  <c r="CD19"/>
  <c r="CF19" s="1"/>
  <c r="CG19" s="1"/>
  <c r="BS19"/>
  <c r="BT19" s="1"/>
  <c r="BR19"/>
  <c r="BH19"/>
  <c r="BG19"/>
  <c r="AW19"/>
  <c r="AY19" s="1"/>
  <c r="AZ19" s="1"/>
  <c r="AV19"/>
  <c r="AL19"/>
  <c r="AN19" s="1"/>
  <c r="AO19" s="1"/>
  <c r="AK19"/>
  <c r="AA19"/>
  <c r="AB19" s="1"/>
  <c r="Z19"/>
  <c r="S19"/>
  <c r="T19" s="1"/>
  <c r="M19"/>
  <c r="N19" s="1"/>
  <c r="CQ18"/>
  <c r="CK18"/>
  <c r="GV18" s="1"/>
  <c r="CD18"/>
  <c r="CE18" s="1"/>
  <c r="BS18"/>
  <c r="BU18" s="1"/>
  <c r="BV18" s="1"/>
  <c r="BR18"/>
  <c r="BH18"/>
  <c r="BG18"/>
  <c r="AW18"/>
  <c r="AY18" s="1"/>
  <c r="AZ18" s="1"/>
  <c r="AV18"/>
  <c r="AL18"/>
  <c r="AN18" s="1"/>
  <c r="AO18" s="1"/>
  <c r="AK18"/>
  <c r="AA18"/>
  <c r="AC18" s="1"/>
  <c r="AD18" s="1"/>
  <c r="Z18"/>
  <c r="S18"/>
  <c r="T18" s="1"/>
  <c r="M18"/>
  <c r="N18" s="1"/>
  <c r="CQ17"/>
  <c r="CK17"/>
  <c r="GV17" s="1"/>
  <c r="CD17"/>
  <c r="CF17" s="1"/>
  <c r="CG17" s="1"/>
  <c r="BS17"/>
  <c r="BT17" s="1"/>
  <c r="BR17"/>
  <c r="BH17"/>
  <c r="BG17"/>
  <c r="AW17"/>
  <c r="AX17" s="1"/>
  <c r="AV17"/>
  <c r="AL17"/>
  <c r="AN17" s="1"/>
  <c r="AO17" s="1"/>
  <c r="AK17"/>
  <c r="AA17"/>
  <c r="AB17" s="1"/>
  <c r="Z17"/>
  <c r="S17"/>
  <c r="T17" s="1"/>
  <c r="M17"/>
  <c r="N17" s="1"/>
  <c r="CQ71"/>
  <c r="CK71"/>
  <c r="CD71"/>
  <c r="CE71" s="1"/>
  <c r="BS71"/>
  <c r="BU71" s="1"/>
  <c r="BV71" s="1"/>
  <c r="BR71"/>
  <c r="BH71"/>
  <c r="BJ71" s="1"/>
  <c r="BK71" s="1"/>
  <c r="BG71"/>
  <c r="AW71"/>
  <c r="AY71" s="1"/>
  <c r="AZ71" s="1"/>
  <c r="AV71"/>
  <c r="AL71"/>
  <c r="AN71" s="1"/>
  <c r="AO71" s="1"/>
  <c r="AK71"/>
  <c r="AA71"/>
  <c r="AC71" s="1"/>
  <c r="AD71" s="1"/>
  <c r="AE71" s="1"/>
  <c r="Z71"/>
  <c r="S71"/>
  <c r="T71" s="1"/>
  <c r="M71"/>
  <c r="N71" s="1"/>
  <c r="CQ16"/>
  <c r="CK16"/>
  <c r="GV16" s="1"/>
  <c r="CD16"/>
  <c r="CF16" s="1"/>
  <c r="CG16" s="1"/>
  <c r="BS16"/>
  <c r="BU16" s="1"/>
  <c r="BV16" s="1"/>
  <c r="BR16"/>
  <c r="BH16"/>
  <c r="BI16" s="1"/>
  <c r="BG16"/>
  <c r="AW16"/>
  <c r="AX16" s="1"/>
  <c r="AV16"/>
  <c r="AL16"/>
  <c r="AK16"/>
  <c r="AA16"/>
  <c r="AC16" s="1"/>
  <c r="AD16" s="1"/>
  <c r="Z16"/>
  <c r="S16"/>
  <c r="T16" s="1"/>
  <c r="M16"/>
  <c r="N16" s="1"/>
  <c r="CQ15"/>
  <c r="CK15"/>
  <c r="GV15" s="1"/>
  <c r="CD15"/>
  <c r="CF15" s="1"/>
  <c r="CG15" s="1"/>
  <c r="BS15"/>
  <c r="BU15" s="1"/>
  <c r="BV15" s="1"/>
  <c r="BR15"/>
  <c r="BH15"/>
  <c r="BJ15" s="1"/>
  <c r="BK15" s="1"/>
  <c r="BG15"/>
  <c r="AW15"/>
  <c r="AY15" s="1"/>
  <c r="AZ15" s="1"/>
  <c r="AV15"/>
  <c r="AL15"/>
  <c r="AK15"/>
  <c r="AA15"/>
  <c r="AC15" s="1"/>
  <c r="AD15" s="1"/>
  <c r="Z15"/>
  <c r="S15"/>
  <c r="T15" s="1"/>
  <c r="M15"/>
  <c r="N15" s="1"/>
  <c r="CQ14"/>
  <c r="CK14"/>
  <c r="GV14" s="1"/>
  <c r="CD14"/>
  <c r="CF14" s="1"/>
  <c r="CG14" s="1"/>
  <c r="BS14"/>
  <c r="BT14" s="1"/>
  <c r="BR14"/>
  <c r="BH14"/>
  <c r="BG14"/>
  <c r="AW14"/>
  <c r="AY14" s="1"/>
  <c r="AZ14" s="1"/>
  <c r="AV14"/>
  <c r="AL14"/>
  <c r="AK14"/>
  <c r="AA14"/>
  <c r="AC14" s="1"/>
  <c r="AD14" s="1"/>
  <c r="Z14"/>
  <c r="S14"/>
  <c r="T14" s="1"/>
  <c r="M14"/>
  <c r="N14" s="1"/>
  <c r="CQ13"/>
  <c r="CK13"/>
  <c r="GV13" s="1"/>
  <c r="CD13"/>
  <c r="CE13" s="1"/>
  <c r="BS13"/>
  <c r="BT13" s="1"/>
  <c r="BR13"/>
  <c r="BH13"/>
  <c r="BJ13" s="1"/>
  <c r="BK13" s="1"/>
  <c r="BG13"/>
  <c r="AW13"/>
  <c r="AX13" s="1"/>
  <c r="AV13"/>
  <c r="AL13"/>
  <c r="AM13" s="1"/>
  <c r="AK13"/>
  <c r="AA13"/>
  <c r="AB13" s="1"/>
  <c r="Z13"/>
  <c r="S13"/>
  <c r="T13" s="1"/>
  <c r="M13"/>
  <c r="N13" s="1"/>
  <c r="CQ12"/>
  <c r="CK12"/>
  <c r="GV12" s="1"/>
  <c r="CD12"/>
  <c r="CE12" s="1"/>
  <c r="BS12"/>
  <c r="BR12"/>
  <c r="BH12"/>
  <c r="BJ12" s="1"/>
  <c r="BK12" s="1"/>
  <c r="BG12"/>
  <c r="AW12"/>
  <c r="AV12"/>
  <c r="AL12"/>
  <c r="AN12" s="1"/>
  <c r="AO12" s="1"/>
  <c r="AK12"/>
  <c r="AA12"/>
  <c r="Z12"/>
  <c r="S12"/>
  <c r="T12" s="1"/>
  <c r="M12"/>
  <c r="N12" s="1"/>
  <c r="CQ11"/>
  <c r="CK11"/>
  <c r="GV11" s="1"/>
  <c r="CD11"/>
  <c r="BS11"/>
  <c r="BU11" s="1"/>
  <c r="BV11" s="1"/>
  <c r="BR11"/>
  <c r="BH11"/>
  <c r="BI11" s="1"/>
  <c r="BG11"/>
  <c r="AW11"/>
  <c r="AY11" s="1"/>
  <c r="AZ11" s="1"/>
  <c r="AV11"/>
  <c r="AL11"/>
  <c r="AN11" s="1"/>
  <c r="AO11" s="1"/>
  <c r="AK11"/>
  <c r="AA11"/>
  <c r="AC11" s="1"/>
  <c r="AD11" s="1"/>
  <c r="Z11"/>
  <c r="S11"/>
  <c r="T11" s="1"/>
  <c r="M11"/>
  <c r="N11" s="1"/>
  <c r="CQ10"/>
  <c r="CK10"/>
  <c r="GV10" s="1"/>
  <c r="CD10"/>
  <c r="CF10" s="1"/>
  <c r="CG10" s="1"/>
  <c r="BS10"/>
  <c r="BU10" s="1"/>
  <c r="BV10" s="1"/>
  <c r="BR10"/>
  <c r="BH10"/>
  <c r="BG10"/>
  <c r="AW10"/>
  <c r="AY10" s="1"/>
  <c r="AZ10" s="1"/>
  <c r="AV10"/>
  <c r="AL10"/>
  <c r="AK10"/>
  <c r="AA10"/>
  <c r="AC10" s="1"/>
  <c r="AD10" s="1"/>
  <c r="Z10"/>
  <c r="S10"/>
  <c r="T10" s="1"/>
  <c r="M10"/>
  <c r="N10" s="1"/>
  <c r="CQ9"/>
  <c r="CK9"/>
  <c r="GV9" s="1"/>
  <c r="CD9"/>
  <c r="CF9" s="1"/>
  <c r="CG9" s="1"/>
  <c r="BS9"/>
  <c r="BT9" s="1"/>
  <c r="BR9"/>
  <c r="BH9"/>
  <c r="BJ9" s="1"/>
  <c r="BK9" s="1"/>
  <c r="BG9"/>
  <c r="AW9"/>
  <c r="AX9" s="1"/>
  <c r="AV9"/>
  <c r="AL9"/>
  <c r="AM9" s="1"/>
  <c r="AK9"/>
  <c r="AA9"/>
  <c r="AB9" s="1"/>
  <c r="Z9"/>
  <c r="S9"/>
  <c r="T9" s="1"/>
  <c r="M9"/>
  <c r="N9" s="1"/>
  <c r="CQ8"/>
  <c r="CK8"/>
  <c r="GV8" s="1"/>
  <c r="CD8"/>
  <c r="CE8" s="1"/>
  <c r="BS8"/>
  <c r="BR8"/>
  <c r="BH8"/>
  <c r="BJ8" s="1"/>
  <c r="BK8" s="1"/>
  <c r="BG8"/>
  <c r="AW8"/>
  <c r="AV8"/>
  <c r="AL8"/>
  <c r="AN8" s="1"/>
  <c r="AO8" s="1"/>
  <c r="AK8"/>
  <c r="AA8"/>
  <c r="Z8"/>
  <c r="S8"/>
  <c r="T8" s="1"/>
  <c r="M8"/>
  <c r="N8" s="1"/>
  <c r="CQ7"/>
  <c r="CK7"/>
  <c r="GV7" s="1"/>
  <c r="CD7"/>
  <c r="BS7"/>
  <c r="BU7" s="1"/>
  <c r="BV7" s="1"/>
  <c r="BR7"/>
  <c r="BH7"/>
  <c r="BI7" s="1"/>
  <c r="BG7"/>
  <c r="AW7"/>
  <c r="AY7" s="1"/>
  <c r="AZ7" s="1"/>
  <c r="AV7"/>
  <c r="AL7"/>
  <c r="AK7"/>
  <c r="AA7"/>
  <c r="AC7" s="1"/>
  <c r="AD7" s="1"/>
  <c r="Z7"/>
  <c r="S7"/>
  <c r="T7" s="1"/>
  <c r="M7"/>
  <c r="N7" s="1"/>
  <c r="CQ6"/>
  <c r="CK6"/>
  <c r="GV6" s="1"/>
  <c r="CD6"/>
  <c r="CF6" s="1"/>
  <c r="CG6" s="1"/>
  <c r="BS6"/>
  <c r="BU6" s="1"/>
  <c r="BV6" s="1"/>
  <c r="BR6"/>
  <c r="BH6"/>
  <c r="BG6"/>
  <c r="AW6"/>
  <c r="AY6" s="1"/>
  <c r="AZ6" s="1"/>
  <c r="AV6"/>
  <c r="AL6"/>
  <c r="AK6"/>
  <c r="AA6"/>
  <c r="AB6" s="1"/>
  <c r="Z6"/>
  <c r="S6"/>
  <c r="T6" s="1"/>
  <c r="M6"/>
  <c r="N6" s="1"/>
  <c r="CQ5"/>
  <c r="CK5"/>
  <c r="GV5" s="1"/>
  <c r="CD5"/>
  <c r="CF5" s="1"/>
  <c r="CG5" s="1"/>
  <c r="BS5"/>
  <c r="BT5" s="1"/>
  <c r="BR5"/>
  <c r="BH5"/>
  <c r="BJ5" s="1"/>
  <c r="BK5" s="1"/>
  <c r="BG5"/>
  <c r="AW5"/>
  <c r="AX5" s="1"/>
  <c r="AV5"/>
  <c r="AL5"/>
  <c r="AM5" s="1"/>
  <c r="AK5"/>
  <c r="AA5"/>
  <c r="AB5" s="1"/>
  <c r="Z5"/>
  <c r="S5"/>
  <c r="T5" s="1"/>
  <c r="M5"/>
  <c r="N5" s="1"/>
  <c r="CQ4"/>
  <c r="CK4"/>
  <c r="GV4" s="1"/>
  <c r="CD4"/>
  <c r="CE4" s="1"/>
  <c r="BS4"/>
  <c r="BR4"/>
  <c r="BH4"/>
  <c r="BI4" s="1"/>
  <c r="BG4"/>
  <c r="AW4"/>
  <c r="AV4"/>
  <c r="AL4"/>
  <c r="AM4" s="1"/>
  <c r="AK4"/>
  <c r="AA4"/>
  <c r="Z4"/>
  <c r="S4"/>
  <c r="T4" s="1"/>
  <c r="M4"/>
  <c r="N4" s="1"/>
  <c r="CQ74"/>
  <c r="CK74"/>
  <c r="CD74"/>
  <c r="BS74"/>
  <c r="BU74" s="1"/>
  <c r="BV74" s="1"/>
  <c r="BR74"/>
  <c r="BH74"/>
  <c r="BI74" s="1"/>
  <c r="BG74"/>
  <c r="AW74"/>
  <c r="AY74" s="1"/>
  <c r="AZ74" s="1"/>
  <c r="AV74"/>
  <c r="AL74"/>
  <c r="AN74" s="1"/>
  <c r="AO74" s="1"/>
  <c r="AK74"/>
  <c r="AA74"/>
  <c r="AC74" s="1"/>
  <c r="AD74" s="1"/>
  <c r="AE74" s="1"/>
  <c r="Z74"/>
  <c r="S74"/>
  <c r="T74" s="1"/>
  <c r="M74"/>
  <c r="N74" s="1"/>
  <c r="CQ68"/>
  <c r="CK68"/>
  <c r="CD68"/>
  <c r="CF68" s="1"/>
  <c r="CG68" s="1"/>
  <c r="BS68"/>
  <c r="BU68" s="1"/>
  <c r="BV68" s="1"/>
  <c r="BR68"/>
  <c r="BH68"/>
  <c r="BG68"/>
  <c r="AW68"/>
  <c r="AX68" s="1"/>
  <c r="AV68"/>
  <c r="AL68"/>
  <c r="AK68"/>
  <c r="AA68"/>
  <c r="AC68" s="1"/>
  <c r="AD68" s="1"/>
  <c r="AE68" s="1"/>
  <c r="Z68"/>
  <c r="S68"/>
  <c r="T68" s="1"/>
  <c r="M68"/>
  <c r="N68" s="1"/>
  <c r="CQ3"/>
  <c r="CK3"/>
  <c r="GV3" s="1"/>
  <c r="CD3"/>
  <c r="CF3" s="1"/>
  <c r="CG3" s="1"/>
  <c r="BS3"/>
  <c r="BT3" s="1"/>
  <c r="BR3"/>
  <c r="BH3"/>
  <c r="BJ3" s="1"/>
  <c r="BK3" s="1"/>
  <c r="BG3"/>
  <c r="AW3"/>
  <c r="AX3" s="1"/>
  <c r="AV3"/>
  <c r="AL3"/>
  <c r="AM3" s="1"/>
  <c r="AK3"/>
  <c r="AA3"/>
  <c r="AB3" s="1"/>
  <c r="Z3"/>
  <c r="S3"/>
  <c r="T3" s="1"/>
  <c r="M3"/>
  <c r="N3" s="1"/>
  <c r="CQ2"/>
  <c r="CK2"/>
  <c r="GV2" s="1"/>
  <c r="CD2"/>
  <c r="CE2" s="1"/>
  <c r="BS2"/>
  <c r="BU2" s="1"/>
  <c r="BV2" s="1"/>
  <c r="BR2"/>
  <c r="BH2"/>
  <c r="BJ2" s="1"/>
  <c r="BK2" s="1"/>
  <c r="BG2"/>
  <c r="AW2"/>
  <c r="AY2" s="1"/>
  <c r="AZ2" s="1"/>
  <c r="AV2"/>
  <c r="AL2"/>
  <c r="AM2" s="1"/>
  <c r="AK2"/>
  <c r="AA2"/>
  <c r="AC2" s="1"/>
  <c r="AD2" s="1"/>
  <c r="Z2"/>
  <c r="S2"/>
  <c r="T2" s="1"/>
  <c r="M2"/>
  <c r="N2" s="1"/>
  <c r="CK8" i="32"/>
  <c r="CQ8"/>
  <c r="CK9"/>
  <c r="CQ9"/>
  <c r="M10"/>
  <c r="N10" s="1"/>
  <c r="O10" s="1"/>
  <c r="S10"/>
  <c r="T10" s="1"/>
  <c r="U10" s="1"/>
  <c r="Z10"/>
  <c r="AA10"/>
  <c r="AC10" s="1"/>
  <c r="AD10" s="1"/>
  <c r="AE10" s="1"/>
  <c r="AK10"/>
  <c r="AL10"/>
  <c r="AN10" s="1"/>
  <c r="AO10" s="1"/>
  <c r="AV10"/>
  <c r="AW10"/>
  <c r="AY10" s="1"/>
  <c r="AZ10" s="1"/>
  <c r="BA10" s="1"/>
  <c r="BJ10"/>
  <c r="BK10" s="1"/>
  <c r="BR10"/>
  <c r="BS10"/>
  <c r="BU10" s="1"/>
  <c r="BV10" s="1"/>
  <c r="BW10" s="1"/>
  <c r="CD10"/>
  <c r="CE10" s="1"/>
  <c r="CK10"/>
  <c r="CQ10"/>
  <c r="M11"/>
  <c r="N11" s="1"/>
  <c r="O11" s="1"/>
  <c r="S11"/>
  <c r="T11" s="1"/>
  <c r="U11" s="1"/>
  <c r="Z11"/>
  <c r="AA11"/>
  <c r="AB11" s="1"/>
  <c r="AK11"/>
  <c r="AL11"/>
  <c r="AV11"/>
  <c r="AW11"/>
  <c r="AX11" s="1"/>
  <c r="BR11"/>
  <c r="BS11"/>
  <c r="BT11" s="1"/>
  <c r="CD11"/>
  <c r="CE11" s="1"/>
  <c r="CK11"/>
  <c r="CQ11"/>
  <c r="M12"/>
  <c r="N12" s="1"/>
  <c r="O12" s="1"/>
  <c r="S12"/>
  <c r="T12" s="1"/>
  <c r="U12" s="1"/>
  <c r="Z12"/>
  <c r="AA12"/>
  <c r="AC12" s="1"/>
  <c r="AD12" s="1"/>
  <c r="AE12" s="1"/>
  <c r="AK12"/>
  <c r="AL12"/>
  <c r="AN12" s="1"/>
  <c r="AO12" s="1"/>
  <c r="AV12"/>
  <c r="AW12"/>
  <c r="AY12" s="1"/>
  <c r="AZ12" s="1"/>
  <c r="BA12" s="1"/>
  <c r="BJ12"/>
  <c r="BR12"/>
  <c r="BS12"/>
  <c r="BT12" s="1"/>
  <c r="CD12"/>
  <c r="CK12"/>
  <c r="CQ12"/>
  <c r="M13"/>
  <c r="N13" s="1"/>
  <c r="O13" s="1"/>
  <c r="S13"/>
  <c r="T13" s="1"/>
  <c r="U13" s="1"/>
  <c r="Z13"/>
  <c r="AA13"/>
  <c r="AK13"/>
  <c r="AL13"/>
  <c r="AM13" s="1"/>
  <c r="AV13"/>
  <c r="AW13"/>
  <c r="BJ13"/>
  <c r="BR13"/>
  <c r="BS13"/>
  <c r="CD13"/>
  <c r="CF13" s="1"/>
  <c r="CG13" s="1"/>
  <c r="CH13" s="1"/>
  <c r="CK13"/>
  <c r="CQ13"/>
  <c r="M14"/>
  <c r="N14" s="1"/>
  <c r="O14" s="1"/>
  <c r="S14"/>
  <c r="T14" s="1"/>
  <c r="U14" s="1"/>
  <c r="Z14"/>
  <c r="AA14"/>
  <c r="AC14" s="1"/>
  <c r="AD14" s="1"/>
  <c r="AE14" s="1"/>
  <c r="AK14"/>
  <c r="AL14"/>
  <c r="AV14"/>
  <c r="AW14"/>
  <c r="AY14" s="1"/>
  <c r="AZ14" s="1"/>
  <c r="BA14" s="1"/>
  <c r="BJ14"/>
  <c r="BK14" s="1"/>
  <c r="BR14"/>
  <c r="BS14"/>
  <c r="BU14" s="1"/>
  <c r="BV14" s="1"/>
  <c r="BW14" s="1"/>
  <c r="CD14"/>
  <c r="CE14" s="1"/>
  <c r="CK14"/>
  <c r="CQ14"/>
  <c r="M15"/>
  <c r="N15" s="1"/>
  <c r="O15" s="1"/>
  <c r="S15"/>
  <c r="T15" s="1"/>
  <c r="U15" s="1"/>
  <c r="Z15"/>
  <c r="AA15"/>
  <c r="AB15" s="1"/>
  <c r="AK15"/>
  <c r="AL15"/>
  <c r="AV15"/>
  <c r="AW15"/>
  <c r="AX15" s="1"/>
  <c r="AY15"/>
  <c r="AZ15" s="1"/>
  <c r="BA15" s="1"/>
  <c r="BR15"/>
  <c r="BS15"/>
  <c r="BT15" s="1"/>
  <c r="CD15"/>
  <c r="CF15" s="1"/>
  <c r="CG15" s="1"/>
  <c r="CH15" s="1"/>
  <c r="CK15"/>
  <c r="CQ15"/>
  <c r="M16"/>
  <c r="N16" s="1"/>
  <c r="O16" s="1"/>
  <c r="S16"/>
  <c r="T16" s="1"/>
  <c r="U16" s="1"/>
  <c r="Z16"/>
  <c r="AA16"/>
  <c r="AB16" s="1"/>
  <c r="AK16"/>
  <c r="AL16"/>
  <c r="AV16"/>
  <c r="AW16"/>
  <c r="AY16" s="1"/>
  <c r="AZ16" s="1"/>
  <c r="BA16" s="1"/>
  <c r="BR16"/>
  <c r="BS16"/>
  <c r="BT16" s="1"/>
  <c r="CD16"/>
  <c r="CF16" s="1"/>
  <c r="CG16" s="1"/>
  <c r="CH16" s="1"/>
  <c r="CK16"/>
  <c r="CQ16"/>
  <c r="M17"/>
  <c r="N17" s="1"/>
  <c r="O17" s="1"/>
  <c r="S17"/>
  <c r="T17" s="1"/>
  <c r="U17" s="1"/>
  <c r="Z17"/>
  <c r="AA17"/>
  <c r="AC17" s="1"/>
  <c r="AD17" s="1"/>
  <c r="AE17" s="1"/>
  <c r="AK17"/>
  <c r="AL17"/>
  <c r="AM17" s="1"/>
  <c r="AV17"/>
  <c r="AW17"/>
  <c r="AY17" s="1"/>
  <c r="AZ17" s="1"/>
  <c r="BA17" s="1"/>
  <c r="BR17"/>
  <c r="BS17"/>
  <c r="BU17" s="1"/>
  <c r="BV17" s="1"/>
  <c r="BW17" s="1"/>
  <c r="CD17"/>
  <c r="CK17"/>
  <c r="CQ17"/>
  <c r="M18"/>
  <c r="N18" s="1"/>
  <c r="O18" s="1"/>
  <c r="S18"/>
  <c r="T18" s="1"/>
  <c r="U18" s="1"/>
  <c r="Z18"/>
  <c r="AA18"/>
  <c r="AK18"/>
  <c r="AL18"/>
  <c r="AN18" s="1"/>
  <c r="AO18" s="1"/>
  <c r="AV18"/>
  <c r="AW18"/>
  <c r="BR18"/>
  <c r="BS18"/>
  <c r="CD18"/>
  <c r="CE18" s="1"/>
  <c r="CK18"/>
  <c r="CQ18"/>
  <c r="M19"/>
  <c r="N19" s="1"/>
  <c r="O19" s="1"/>
  <c r="S19"/>
  <c r="T19" s="1"/>
  <c r="U19" s="1"/>
  <c r="Z19"/>
  <c r="AA19"/>
  <c r="AB19" s="1"/>
  <c r="AK19"/>
  <c r="AL19"/>
  <c r="AV19"/>
  <c r="AW19"/>
  <c r="AX19" s="1"/>
  <c r="BJ19"/>
  <c r="BR19"/>
  <c r="BS19"/>
  <c r="BT19" s="1"/>
  <c r="CD19"/>
  <c r="CE19" s="1"/>
  <c r="CK19"/>
  <c r="CQ19"/>
  <c r="M20"/>
  <c r="N20" s="1"/>
  <c r="O20" s="1"/>
  <c r="S20"/>
  <c r="T20" s="1"/>
  <c r="U20" s="1"/>
  <c r="Z20"/>
  <c r="AA20"/>
  <c r="AB20" s="1"/>
  <c r="AK20"/>
  <c r="AL20"/>
  <c r="AV20"/>
  <c r="AW20"/>
  <c r="AY20" s="1"/>
  <c r="AZ20" s="1"/>
  <c r="BA20" s="1"/>
  <c r="BR20"/>
  <c r="BS20"/>
  <c r="BU20" s="1"/>
  <c r="BV20" s="1"/>
  <c r="BW20" s="1"/>
  <c r="CD20"/>
  <c r="CF20" s="1"/>
  <c r="CG20" s="1"/>
  <c r="CH20" s="1"/>
  <c r="CK20"/>
  <c r="CQ20"/>
  <c r="M21"/>
  <c r="N21" s="1"/>
  <c r="O21" s="1"/>
  <c r="S21"/>
  <c r="T21" s="1"/>
  <c r="U21" s="1"/>
  <c r="Z21"/>
  <c r="AA21"/>
  <c r="AC21" s="1"/>
  <c r="AD21" s="1"/>
  <c r="AE21" s="1"/>
  <c r="AK21"/>
  <c r="AL21"/>
  <c r="AM21" s="1"/>
  <c r="AV21"/>
  <c r="AW21"/>
  <c r="AY21" s="1"/>
  <c r="AZ21" s="1"/>
  <c r="BA21" s="1"/>
  <c r="BR21"/>
  <c r="BS21"/>
  <c r="BU21" s="1"/>
  <c r="BV21" s="1"/>
  <c r="BW21" s="1"/>
  <c r="CD21"/>
  <c r="CK21"/>
  <c r="CQ21"/>
  <c r="M22"/>
  <c r="N22" s="1"/>
  <c r="O22" s="1"/>
  <c r="S22"/>
  <c r="T22" s="1"/>
  <c r="U22" s="1"/>
  <c r="Z22"/>
  <c r="AA22"/>
  <c r="AK22"/>
  <c r="AL22"/>
  <c r="AN22" s="1"/>
  <c r="AO22" s="1"/>
  <c r="AV22"/>
  <c r="AW22"/>
  <c r="BJ22"/>
  <c r="BK22" s="1"/>
  <c r="BR22"/>
  <c r="BS22"/>
  <c r="CD22"/>
  <c r="CE22" s="1"/>
  <c r="CK22"/>
  <c r="CQ22"/>
  <c r="M23"/>
  <c r="N23" s="1"/>
  <c r="O23" s="1"/>
  <c r="S23"/>
  <c r="T23" s="1"/>
  <c r="U23" s="1"/>
  <c r="Z23"/>
  <c r="AA23"/>
  <c r="AB23" s="1"/>
  <c r="AK23"/>
  <c r="AL23"/>
  <c r="AV23"/>
  <c r="AW23"/>
  <c r="AX23" s="1"/>
  <c r="BR23"/>
  <c r="BS23"/>
  <c r="BT23" s="1"/>
  <c r="CD23"/>
  <c r="CE23" s="1"/>
  <c r="CK23"/>
  <c r="CQ23"/>
  <c r="CQ45"/>
  <c r="CK45"/>
  <c r="CD45"/>
  <c r="CF45" s="1"/>
  <c r="CG45" s="1"/>
  <c r="CH45" s="1"/>
  <c r="BS45"/>
  <c r="BU45" s="1"/>
  <c r="BV45" s="1"/>
  <c r="BW45" s="1"/>
  <c r="BR45"/>
  <c r="BJ45"/>
  <c r="AW45"/>
  <c r="AY45" s="1"/>
  <c r="AZ45" s="1"/>
  <c r="BA45" s="1"/>
  <c r="AV45"/>
  <c r="AL45"/>
  <c r="AN45" s="1"/>
  <c r="AO45" s="1"/>
  <c r="AK45"/>
  <c r="AA45"/>
  <c r="AC45" s="1"/>
  <c r="AD45" s="1"/>
  <c r="AE45" s="1"/>
  <c r="Z45"/>
  <c r="S45"/>
  <c r="T45" s="1"/>
  <c r="U45" s="1"/>
  <c r="M45"/>
  <c r="N45" s="1"/>
  <c r="O45" s="1"/>
  <c r="CQ44"/>
  <c r="CK44"/>
  <c r="CD44"/>
  <c r="BS44"/>
  <c r="BT44" s="1"/>
  <c r="BR44"/>
  <c r="AW44"/>
  <c r="AX44" s="1"/>
  <c r="AV44"/>
  <c r="AL44"/>
  <c r="AK44"/>
  <c r="AA44"/>
  <c r="Z44"/>
  <c r="S44"/>
  <c r="T44" s="1"/>
  <c r="U44" s="1"/>
  <c r="M44"/>
  <c r="N44" s="1"/>
  <c r="O44" s="1"/>
  <c r="CQ43"/>
  <c r="CK43"/>
  <c r="CD43"/>
  <c r="CF43" s="1"/>
  <c r="CG43" s="1"/>
  <c r="CH43" s="1"/>
  <c r="BS43"/>
  <c r="BT43" s="1"/>
  <c r="BR43"/>
  <c r="BJ43"/>
  <c r="AW43"/>
  <c r="AX43" s="1"/>
  <c r="AV43"/>
  <c r="AL43"/>
  <c r="AK43"/>
  <c r="AA43"/>
  <c r="AB43" s="1"/>
  <c r="Z43"/>
  <c r="S43"/>
  <c r="T43" s="1"/>
  <c r="U43" s="1"/>
  <c r="M43"/>
  <c r="N43" s="1"/>
  <c r="O43" s="1"/>
  <c r="CQ42"/>
  <c r="CK42"/>
  <c r="CD42"/>
  <c r="BS42"/>
  <c r="BU42" s="1"/>
  <c r="BV42" s="1"/>
  <c r="BW42" s="1"/>
  <c r="BR42"/>
  <c r="AW42"/>
  <c r="AY42" s="1"/>
  <c r="AZ42" s="1"/>
  <c r="BA42" s="1"/>
  <c r="AV42"/>
  <c r="AL42"/>
  <c r="AK42"/>
  <c r="AA42"/>
  <c r="AC42" s="1"/>
  <c r="AD42" s="1"/>
  <c r="AE42" s="1"/>
  <c r="Z42"/>
  <c r="S42"/>
  <c r="T42" s="1"/>
  <c r="U42" s="1"/>
  <c r="M42"/>
  <c r="N42" s="1"/>
  <c r="O42" s="1"/>
  <c r="CQ41"/>
  <c r="CK41"/>
  <c r="CD41"/>
  <c r="CE41" s="1"/>
  <c r="BS41"/>
  <c r="BU41" s="1"/>
  <c r="BV41" s="1"/>
  <c r="BW41" s="1"/>
  <c r="BR41"/>
  <c r="AW41"/>
  <c r="AV41"/>
  <c r="AL41"/>
  <c r="AN41" s="1"/>
  <c r="AO41" s="1"/>
  <c r="AK41"/>
  <c r="AA41"/>
  <c r="AC41" s="1"/>
  <c r="AD41" s="1"/>
  <c r="AE41" s="1"/>
  <c r="Z41"/>
  <c r="S41"/>
  <c r="T41" s="1"/>
  <c r="U41" s="1"/>
  <c r="M41"/>
  <c r="N41" s="1"/>
  <c r="O41" s="1"/>
  <c r="CQ40"/>
  <c r="CK40"/>
  <c r="CD40"/>
  <c r="CE40" s="1"/>
  <c r="BS40"/>
  <c r="BU40" s="1"/>
  <c r="BV40" s="1"/>
  <c r="BW40" s="1"/>
  <c r="BR40"/>
  <c r="AW40"/>
  <c r="AY40" s="1"/>
  <c r="AZ40" s="1"/>
  <c r="BA40" s="1"/>
  <c r="AV40"/>
  <c r="AL40"/>
  <c r="AM40" s="1"/>
  <c r="AK40"/>
  <c r="AA40"/>
  <c r="AB40" s="1"/>
  <c r="Z40"/>
  <c r="S40"/>
  <c r="T40" s="1"/>
  <c r="U40" s="1"/>
  <c r="M40"/>
  <c r="N40" s="1"/>
  <c r="O40" s="1"/>
  <c r="CQ39"/>
  <c r="CK39"/>
  <c r="CD39"/>
  <c r="CE39" s="1"/>
  <c r="BS39"/>
  <c r="BT39" s="1"/>
  <c r="BR39"/>
  <c r="AW39"/>
  <c r="AV39"/>
  <c r="AL39"/>
  <c r="AN39" s="1"/>
  <c r="AO39" s="1"/>
  <c r="AK39"/>
  <c r="AA39"/>
  <c r="AB39" s="1"/>
  <c r="Z39"/>
  <c r="S39"/>
  <c r="T39" s="1"/>
  <c r="U39" s="1"/>
  <c r="M39"/>
  <c r="N39" s="1"/>
  <c r="O39" s="1"/>
  <c r="CQ38"/>
  <c r="CK38"/>
  <c r="CD38"/>
  <c r="CE38" s="1"/>
  <c r="BS38"/>
  <c r="BU38" s="1"/>
  <c r="BV38" s="1"/>
  <c r="BW38" s="1"/>
  <c r="BR38"/>
  <c r="AW38"/>
  <c r="AY38" s="1"/>
  <c r="AZ38" s="1"/>
  <c r="BA38" s="1"/>
  <c r="AV38"/>
  <c r="AL38"/>
  <c r="AN38" s="1"/>
  <c r="AO38" s="1"/>
  <c r="AK38"/>
  <c r="AA38"/>
  <c r="AC38" s="1"/>
  <c r="AD38" s="1"/>
  <c r="AE38" s="1"/>
  <c r="Z38"/>
  <c r="S38"/>
  <c r="T38" s="1"/>
  <c r="U38" s="1"/>
  <c r="M38"/>
  <c r="N38" s="1"/>
  <c r="O38" s="1"/>
  <c r="CQ37"/>
  <c r="CK37"/>
  <c r="CD37"/>
  <c r="CF37" s="1"/>
  <c r="CG37" s="1"/>
  <c r="CH37" s="1"/>
  <c r="BS37"/>
  <c r="BR37"/>
  <c r="BJ37"/>
  <c r="AW37"/>
  <c r="AV37"/>
  <c r="AL37"/>
  <c r="AN37" s="1"/>
  <c r="AO37" s="1"/>
  <c r="AK37"/>
  <c r="AA37"/>
  <c r="Z37"/>
  <c r="S37"/>
  <c r="T37" s="1"/>
  <c r="U37" s="1"/>
  <c r="M37"/>
  <c r="N37" s="1"/>
  <c r="O37" s="1"/>
  <c r="CQ36"/>
  <c r="CK36"/>
  <c r="CD36"/>
  <c r="BS36"/>
  <c r="BT36" s="1"/>
  <c r="BR36"/>
  <c r="AW36"/>
  <c r="AX36" s="1"/>
  <c r="AV36"/>
  <c r="AL36"/>
  <c r="AK36"/>
  <c r="AA36"/>
  <c r="AB36" s="1"/>
  <c r="Z36"/>
  <c r="S36"/>
  <c r="T36" s="1"/>
  <c r="U36" s="1"/>
  <c r="M36"/>
  <c r="N36" s="1"/>
  <c r="O36" s="1"/>
  <c r="CQ35"/>
  <c r="CK35"/>
  <c r="CD35"/>
  <c r="BS35"/>
  <c r="BU35" s="1"/>
  <c r="BV35" s="1"/>
  <c r="BW35" s="1"/>
  <c r="BR35"/>
  <c r="AW35"/>
  <c r="AX35" s="1"/>
  <c r="AV35"/>
  <c r="AL35"/>
  <c r="AK35"/>
  <c r="AA35"/>
  <c r="AB35" s="1"/>
  <c r="Z35"/>
  <c r="S35"/>
  <c r="T35" s="1"/>
  <c r="U35" s="1"/>
  <c r="M35"/>
  <c r="N35" s="1"/>
  <c r="O35" s="1"/>
  <c r="CQ34"/>
  <c r="CK34"/>
  <c r="CD34"/>
  <c r="CE34" s="1"/>
  <c r="BS34"/>
  <c r="BU34" s="1"/>
  <c r="BV34" s="1"/>
  <c r="BW34" s="1"/>
  <c r="BR34"/>
  <c r="AW34"/>
  <c r="AY34" s="1"/>
  <c r="AZ34" s="1"/>
  <c r="BA34" s="1"/>
  <c r="AV34"/>
  <c r="AL34"/>
  <c r="AN34" s="1"/>
  <c r="AO34" s="1"/>
  <c r="AK34"/>
  <c r="AA34"/>
  <c r="AC34" s="1"/>
  <c r="AD34" s="1"/>
  <c r="AE34" s="1"/>
  <c r="Z34"/>
  <c r="S34"/>
  <c r="T34" s="1"/>
  <c r="U34" s="1"/>
  <c r="M34"/>
  <c r="N34" s="1"/>
  <c r="O34" s="1"/>
  <c r="CQ33"/>
  <c r="CK33"/>
  <c r="CD33"/>
  <c r="CF33" s="1"/>
  <c r="CG33" s="1"/>
  <c r="CH33" s="1"/>
  <c r="BS33"/>
  <c r="BU33" s="1"/>
  <c r="BV33" s="1"/>
  <c r="BW33" s="1"/>
  <c r="BR33"/>
  <c r="BJ33"/>
  <c r="AW33"/>
  <c r="AV33"/>
  <c r="AL33"/>
  <c r="AM33" s="1"/>
  <c r="AK33"/>
  <c r="AA33"/>
  <c r="AC33" s="1"/>
  <c r="AD33" s="1"/>
  <c r="AE33" s="1"/>
  <c r="Z33"/>
  <c r="S33"/>
  <c r="T33" s="1"/>
  <c r="U33" s="1"/>
  <c r="M33"/>
  <c r="N33" s="1"/>
  <c r="O33" s="1"/>
  <c r="CQ32"/>
  <c r="CK32"/>
  <c r="CD32"/>
  <c r="CE32" s="1"/>
  <c r="BS32"/>
  <c r="BU32" s="1"/>
  <c r="BV32" s="1"/>
  <c r="BW32" s="1"/>
  <c r="BR32"/>
  <c r="AW32"/>
  <c r="AY32" s="1"/>
  <c r="AZ32" s="1"/>
  <c r="BA32" s="1"/>
  <c r="AV32"/>
  <c r="AL32"/>
  <c r="AN32" s="1"/>
  <c r="AO32" s="1"/>
  <c r="AK32"/>
  <c r="AA32"/>
  <c r="AC32" s="1"/>
  <c r="AD32" s="1"/>
  <c r="AE32" s="1"/>
  <c r="Z32"/>
  <c r="S32"/>
  <c r="T32" s="1"/>
  <c r="U32" s="1"/>
  <c r="M32"/>
  <c r="N32" s="1"/>
  <c r="O32" s="1"/>
  <c r="CQ31"/>
  <c r="CK31"/>
  <c r="CD31"/>
  <c r="CF31" s="1"/>
  <c r="CG31" s="1"/>
  <c r="CH31" s="1"/>
  <c r="BS31"/>
  <c r="BR31"/>
  <c r="AW31"/>
  <c r="AV31"/>
  <c r="AL31"/>
  <c r="AN31" s="1"/>
  <c r="AO31" s="1"/>
  <c r="AK31"/>
  <c r="AA31"/>
  <c r="Z31"/>
  <c r="S31"/>
  <c r="T31" s="1"/>
  <c r="U31" s="1"/>
  <c r="M31"/>
  <c r="N31" s="1"/>
  <c r="O31" s="1"/>
  <c r="CQ30"/>
  <c r="CK30"/>
  <c r="CD30"/>
  <c r="CF30" s="1"/>
  <c r="CG30" s="1"/>
  <c r="CH30" s="1"/>
  <c r="BS30"/>
  <c r="BT30" s="1"/>
  <c r="BR30"/>
  <c r="BJ30"/>
  <c r="BK30" s="1"/>
  <c r="AW30"/>
  <c r="AX30" s="1"/>
  <c r="AV30"/>
  <c r="AL30"/>
  <c r="AK30"/>
  <c r="AA30"/>
  <c r="AB30" s="1"/>
  <c r="Z30"/>
  <c r="S30"/>
  <c r="T30" s="1"/>
  <c r="U30" s="1"/>
  <c r="M30"/>
  <c r="N30" s="1"/>
  <c r="O30" s="1"/>
  <c r="CQ29"/>
  <c r="CK29"/>
  <c r="CD29"/>
  <c r="BS29"/>
  <c r="BU29" s="1"/>
  <c r="BV29" s="1"/>
  <c r="BW29" s="1"/>
  <c r="BR29"/>
  <c r="AW29"/>
  <c r="AY29" s="1"/>
  <c r="AZ29" s="1"/>
  <c r="BA29" s="1"/>
  <c r="AV29"/>
  <c r="AL29"/>
  <c r="AK29"/>
  <c r="AA29"/>
  <c r="AB29" s="1"/>
  <c r="Z29"/>
  <c r="S29"/>
  <c r="T29" s="1"/>
  <c r="U29" s="1"/>
  <c r="M29"/>
  <c r="N29" s="1"/>
  <c r="O29" s="1"/>
  <c r="CQ28"/>
  <c r="CK28"/>
  <c r="CD28"/>
  <c r="CE28" s="1"/>
  <c r="BS28"/>
  <c r="BU28" s="1"/>
  <c r="BV28" s="1"/>
  <c r="BW28" s="1"/>
  <c r="BR28"/>
  <c r="AW28"/>
  <c r="AY28" s="1"/>
  <c r="AZ28" s="1"/>
  <c r="BA28" s="1"/>
  <c r="AV28"/>
  <c r="AL28"/>
  <c r="AN28" s="1"/>
  <c r="AO28" s="1"/>
  <c r="AK28"/>
  <c r="AA28"/>
  <c r="AC28" s="1"/>
  <c r="AD28" s="1"/>
  <c r="AE28" s="1"/>
  <c r="Z28"/>
  <c r="S28"/>
  <c r="T28" s="1"/>
  <c r="U28" s="1"/>
  <c r="M28"/>
  <c r="N28" s="1"/>
  <c r="O28" s="1"/>
  <c r="CQ27"/>
  <c r="CK27"/>
  <c r="CD27"/>
  <c r="CF27" s="1"/>
  <c r="CG27" s="1"/>
  <c r="CH27" s="1"/>
  <c r="BS27"/>
  <c r="BR27"/>
  <c r="AW27"/>
  <c r="AV27"/>
  <c r="AL27"/>
  <c r="AM27" s="1"/>
  <c r="AK27"/>
  <c r="AA27"/>
  <c r="Z27"/>
  <c r="S27"/>
  <c r="T27" s="1"/>
  <c r="U27" s="1"/>
  <c r="M27"/>
  <c r="N27" s="1"/>
  <c r="O27" s="1"/>
  <c r="CQ26"/>
  <c r="CK26"/>
  <c r="CD26"/>
  <c r="CF26" s="1"/>
  <c r="CG26" s="1"/>
  <c r="CH26" s="1"/>
  <c r="BS26"/>
  <c r="BT26" s="1"/>
  <c r="BR26"/>
  <c r="BJ26"/>
  <c r="AW26"/>
  <c r="AX26" s="1"/>
  <c r="AV26"/>
  <c r="AL26"/>
  <c r="AM26" s="1"/>
  <c r="AK26"/>
  <c r="AA26"/>
  <c r="AB26" s="1"/>
  <c r="Z26"/>
  <c r="S26"/>
  <c r="T26" s="1"/>
  <c r="U26" s="1"/>
  <c r="M26"/>
  <c r="N26" s="1"/>
  <c r="O26" s="1"/>
  <c r="CQ25"/>
  <c r="CK25"/>
  <c r="CD25"/>
  <c r="BS25"/>
  <c r="BT25" s="1"/>
  <c r="BR25"/>
  <c r="AW25"/>
  <c r="AX25" s="1"/>
  <c r="AV25"/>
  <c r="AL25"/>
  <c r="AK25"/>
  <c r="AA25"/>
  <c r="AC25" s="1"/>
  <c r="AD25" s="1"/>
  <c r="AE25" s="1"/>
  <c r="Z25"/>
  <c r="S25"/>
  <c r="T25" s="1"/>
  <c r="U25" s="1"/>
  <c r="M25"/>
  <c r="N25" s="1"/>
  <c r="O25" s="1"/>
  <c r="CQ24"/>
  <c r="CK24"/>
  <c r="CD24"/>
  <c r="CE24" s="1"/>
  <c r="BS24"/>
  <c r="BU24" s="1"/>
  <c r="BV24" s="1"/>
  <c r="BW24" s="1"/>
  <c r="BR24"/>
  <c r="AW24"/>
  <c r="AY24" s="1"/>
  <c r="AZ24" s="1"/>
  <c r="BA24" s="1"/>
  <c r="AV24"/>
  <c r="AL24"/>
  <c r="AN24" s="1"/>
  <c r="AO24" s="1"/>
  <c r="AK24"/>
  <c r="AA24"/>
  <c r="AC24" s="1"/>
  <c r="AD24" s="1"/>
  <c r="AE24" s="1"/>
  <c r="Z24"/>
  <c r="S24"/>
  <c r="T24" s="1"/>
  <c r="U24" s="1"/>
  <c r="M24"/>
  <c r="N24" s="1"/>
  <c r="O24" s="1"/>
  <c r="CQ7"/>
  <c r="CK7"/>
  <c r="CQ6"/>
  <c r="CK6"/>
  <c r="CQ5"/>
  <c r="CK5"/>
  <c r="CQ4"/>
  <c r="CK4"/>
  <c r="CQ3"/>
  <c r="CK3"/>
  <c r="CQ2"/>
  <c r="CK2"/>
  <c r="BJ46" l="1"/>
  <c r="BK46" s="1"/>
  <c r="BL46" s="1"/>
  <c r="AE7" i="33"/>
  <c r="AE11"/>
  <c r="AE15"/>
  <c r="AE18"/>
  <c r="AE22"/>
  <c r="AE25"/>
  <c r="AE31"/>
  <c r="AE33"/>
  <c r="AE2"/>
  <c r="AE10"/>
  <c r="AE14"/>
  <c r="AE16"/>
  <c r="AE23"/>
  <c r="AE3" i="35"/>
  <c r="AE4"/>
  <c r="AE6"/>
  <c r="AE9"/>
  <c r="AE16"/>
  <c r="AE56"/>
  <c r="AE24"/>
  <c r="AE29"/>
  <c r="AE32"/>
  <c r="AE34"/>
  <c r="AE7"/>
  <c r="AE8"/>
  <c r="AE10"/>
  <c r="AE12"/>
  <c r="AE14"/>
  <c r="AE19"/>
  <c r="GW12"/>
  <c r="GW3" i="33"/>
  <c r="GW5"/>
  <c r="GW7"/>
  <c r="GW9"/>
  <c r="GW11"/>
  <c r="GW13"/>
  <c r="GW15"/>
  <c r="GW18"/>
  <c r="GW20"/>
  <c r="GW22"/>
  <c r="GW25"/>
  <c r="GW26"/>
  <c r="GW27"/>
  <c r="GW29"/>
  <c r="GW31"/>
  <c r="GW33"/>
  <c r="GW2" i="35"/>
  <c r="AN40" i="32"/>
  <c r="AO40" s="1"/>
  <c r="CF19"/>
  <c r="CG19" s="1"/>
  <c r="CH19" s="1"/>
  <c r="GW2" i="33"/>
  <c r="GW4"/>
  <c r="GW6"/>
  <c r="GW8"/>
  <c r="GW10"/>
  <c r="GW12"/>
  <c r="GW14"/>
  <c r="GW16"/>
  <c r="GW17"/>
  <c r="GW19"/>
  <c r="GW21"/>
  <c r="GW23"/>
  <c r="GW24"/>
  <c r="GW28"/>
  <c r="GW30"/>
  <c r="GW32"/>
  <c r="GW4" i="35"/>
  <c r="GW31"/>
  <c r="AN46" i="32"/>
  <c r="AO46" s="1"/>
  <c r="AY25"/>
  <c r="AZ25" s="1"/>
  <c r="BA25" s="1"/>
  <c r="AN27"/>
  <c r="AO27" s="1"/>
  <c r="CE27"/>
  <c r="AX38"/>
  <c r="CE20"/>
  <c r="AC20"/>
  <c r="AD20" s="1"/>
  <c r="AE20" s="1"/>
  <c r="AC19"/>
  <c r="AD19" s="1"/>
  <c r="AE19" s="1"/>
  <c r="BU16"/>
  <c r="BV16" s="1"/>
  <c r="BW16" s="1"/>
  <c r="CR46"/>
  <c r="CS46" s="1"/>
  <c r="BT46"/>
  <c r="AX46"/>
  <c r="AB46"/>
  <c r="AM2" i="35"/>
  <c r="CR2"/>
  <c r="CF24" i="32"/>
  <c r="CG24" s="1"/>
  <c r="CH24" s="1"/>
  <c r="AC26"/>
  <c r="AD26" s="1"/>
  <c r="AE26" s="1"/>
  <c r="AB28"/>
  <c r="BU30"/>
  <c r="BV30" s="1"/>
  <c r="BW30" s="1"/>
  <c r="CE31"/>
  <c r="CE33"/>
  <c r="CE37"/>
  <c r="CF41"/>
  <c r="CG41" s="1"/>
  <c r="CH41" s="1"/>
  <c r="AC23"/>
  <c r="AD23" s="1"/>
  <c r="AE23" s="1"/>
  <c r="BU15"/>
  <c r="BV15" s="1"/>
  <c r="BW15" s="1"/>
  <c r="BT51" i="35"/>
  <c r="BU51"/>
  <c r="BV51" s="1"/>
  <c r="BU52"/>
  <c r="BV52" s="1"/>
  <c r="BA23"/>
  <c r="O24"/>
  <c r="U25"/>
  <c r="BW26"/>
  <c r="O27"/>
  <c r="U28"/>
  <c r="AP28"/>
  <c r="O31"/>
  <c r="U54"/>
  <c r="O34"/>
  <c r="U35"/>
  <c r="AP35"/>
  <c r="O2"/>
  <c r="CH2"/>
  <c r="U3"/>
  <c r="BA4"/>
  <c r="BW4"/>
  <c r="O5"/>
  <c r="U6"/>
  <c r="O8"/>
  <c r="CH8"/>
  <c r="U9"/>
  <c r="AP9"/>
  <c r="O12"/>
  <c r="CH12"/>
  <c r="U13"/>
  <c r="O15"/>
  <c r="CH15"/>
  <c r="U16"/>
  <c r="O18"/>
  <c r="U56"/>
  <c r="BL56"/>
  <c r="BA20"/>
  <c r="O21"/>
  <c r="U22"/>
  <c r="BL22"/>
  <c r="BW24"/>
  <c r="O25"/>
  <c r="CH25"/>
  <c r="U57"/>
  <c r="BL57"/>
  <c r="BA27"/>
  <c r="BW27"/>
  <c r="O28"/>
  <c r="CH28"/>
  <c r="U29"/>
  <c r="AP29"/>
  <c r="BL29"/>
  <c r="BA31"/>
  <c r="BW31"/>
  <c r="O54"/>
  <c r="U32"/>
  <c r="BL32"/>
  <c r="BA34"/>
  <c r="BW34"/>
  <c r="O35"/>
  <c r="CH3"/>
  <c r="U4"/>
  <c r="BL4"/>
  <c r="BA6"/>
  <c r="O7"/>
  <c r="U51"/>
  <c r="AP51"/>
  <c r="BL51"/>
  <c r="BW9"/>
  <c r="O10"/>
  <c r="U11"/>
  <c r="BA13"/>
  <c r="BW13"/>
  <c r="O14"/>
  <c r="U53"/>
  <c r="AP53"/>
  <c r="BL53"/>
  <c r="BA16"/>
  <c r="BW16"/>
  <c r="O17"/>
  <c r="U52"/>
  <c r="BL52"/>
  <c r="BA56"/>
  <c r="BW56"/>
  <c r="O19"/>
  <c r="CH19"/>
  <c r="U20"/>
  <c r="BA22"/>
  <c r="BW22"/>
  <c r="O23"/>
  <c r="U24"/>
  <c r="BL24"/>
  <c r="BA57"/>
  <c r="BW57"/>
  <c r="O26"/>
  <c r="CH26"/>
  <c r="U27"/>
  <c r="BL27"/>
  <c r="BA29"/>
  <c r="BW29"/>
  <c r="O30"/>
  <c r="CH30"/>
  <c r="U31"/>
  <c r="BA32"/>
  <c r="BW32"/>
  <c r="O33"/>
  <c r="CH33"/>
  <c r="U34"/>
  <c r="U2"/>
  <c r="BW3"/>
  <c r="CH4"/>
  <c r="U5"/>
  <c r="BL5"/>
  <c r="BA7"/>
  <c r="O51"/>
  <c r="BW10"/>
  <c r="BL12"/>
  <c r="BA14"/>
  <c r="BW14"/>
  <c r="O53"/>
  <c r="U15"/>
  <c r="O52"/>
  <c r="U18"/>
  <c r="BW19"/>
  <c r="O20"/>
  <c r="U21"/>
  <c r="AP21"/>
  <c r="BL21"/>
  <c r="BL2"/>
  <c r="BA3"/>
  <c r="O4"/>
  <c r="BW7"/>
  <c r="CH51"/>
  <c r="U8"/>
  <c r="BL8"/>
  <c r="BA10"/>
  <c r="O11"/>
  <c r="U12"/>
  <c r="CH53"/>
  <c r="BA2"/>
  <c r="BW2"/>
  <c r="O3"/>
  <c r="BA5"/>
  <c r="BW5"/>
  <c r="O6"/>
  <c r="CH6"/>
  <c r="U7"/>
  <c r="BL7"/>
  <c r="BW8"/>
  <c r="O9"/>
  <c r="CH9"/>
  <c r="U10"/>
  <c r="AP10"/>
  <c r="BL10"/>
  <c r="BA12"/>
  <c r="BW12"/>
  <c r="O13"/>
  <c r="CH13"/>
  <c r="U14"/>
  <c r="O16"/>
  <c r="U17"/>
  <c r="BL17"/>
  <c r="O56"/>
  <c r="CH56"/>
  <c r="U19"/>
  <c r="O22"/>
  <c r="U23"/>
  <c r="O57"/>
  <c r="CH57"/>
  <c r="U26"/>
  <c r="O29"/>
  <c r="U30"/>
  <c r="AP30"/>
  <c r="O32"/>
  <c r="U33"/>
  <c r="BW2" i="33"/>
  <c r="CH3"/>
  <c r="CH5"/>
  <c r="O9"/>
  <c r="U10"/>
  <c r="BW16"/>
  <c r="BA19"/>
  <c r="O20"/>
  <c r="O70"/>
  <c r="U24"/>
  <c r="CH26"/>
  <c r="AP69"/>
  <c r="O29"/>
  <c r="U30"/>
  <c r="O33"/>
  <c r="U75"/>
  <c r="CH68"/>
  <c r="CH6"/>
  <c r="O10"/>
  <c r="U11"/>
  <c r="O14"/>
  <c r="U15"/>
  <c r="BL15"/>
  <c r="BA71"/>
  <c r="O17"/>
  <c r="U18"/>
  <c r="BW20"/>
  <c r="CH21"/>
  <c r="U22"/>
  <c r="BA70"/>
  <c r="O24"/>
  <c r="U25"/>
  <c r="BL25"/>
  <c r="BW26"/>
  <c r="O69"/>
  <c r="CH69"/>
  <c r="U27"/>
  <c r="BW29"/>
  <c r="BW33"/>
  <c r="U72"/>
  <c r="BL72"/>
  <c r="U2"/>
  <c r="BL2"/>
  <c r="BW68"/>
  <c r="O74"/>
  <c r="U4"/>
  <c r="BA6"/>
  <c r="BW6"/>
  <c r="O7"/>
  <c r="U8"/>
  <c r="BL8"/>
  <c r="BA10"/>
  <c r="BW10"/>
  <c r="O11"/>
  <c r="U12"/>
  <c r="BL12"/>
  <c r="BA14"/>
  <c r="O15"/>
  <c r="CH15"/>
  <c r="U16"/>
  <c r="O18"/>
  <c r="U19"/>
  <c r="O22"/>
  <c r="CH22"/>
  <c r="U23"/>
  <c r="O25"/>
  <c r="U73"/>
  <c r="O27"/>
  <c r="U28"/>
  <c r="AP28"/>
  <c r="BL28"/>
  <c r="BA30"/>
  <c r="O31"/>
  <c r="U32"/>
  <c r="BL32"/>
  <c r="BA75"/>
  <c r="O72"/>
  <c r="BA2"/>
  <c r="O3"/>
  <c r="U68"/>
  <c r="O5"/>
  <c r="U6"/>
  <c r="CH9"/>
  <c r="O13"/>
  <c r="U14"/>
  <c r="O71"/>
  <c r="U17"/>
  <c r="U21"/>
  <c r="BW23"/>
  <c r="O26"/>
  <c r="U69"/>
  <c r="AP30"/>
  <c r="CH33"/>
  <c r="O68"/>
  <c r="U74"/>
  <c r="O6"/>
  <c r="U7"/>
  <c r="CH10"/>
  <c r="CH14"/>
  <c r="BW71"/>
  <c r="CH17"/>
  <c r="BA20"/>
  <c r="O21"/>
  <c r="BL22"/>
  <c r="BW70"/>
  <c r="BA29"/>
  <c r="O30"/>
  <c r="U31"/>
  <c r="BL31"/>
  <c r="BA33"/>
  <c r="O75"/>
  <c r="O2"/>
  <c r="U3"/>
  <c r="BL3"/>
  <c r="BA74"/>
  <c r="BW74"/>
  <c r="O4"/>
  <c r="U5"/>
  <c r="BL5"/>
  <c r="BA7"/>
  <c r="BW7"/>
  <c r="O8"/>
  <c r="U9"/>
  <c r="BL9"/>
  <c r="BA11"/>
  <c r="BW11"/>
  <c r="O12"/>
  <c r="U13"/>
  <c r="BL13"/>
  <c r="BA15"/>
  <c r="BW15"/>
  <c r="O16"/>
  <c r="CH16"/>
  <c r="U71"/>
  <c r="AP71"/>
  <c r="BL71"/>
  <c r="BA18"/>
  <c r="BW18"/>
  <c r="O19"/>
  <c r="CH19"/>
  <c r="U20"/>
  <c r="BA22"/>
  <c r="BW22"/>
  <c r="O23"/>
  <c r="CH23"/>
  <c r="U70"/>
  <c r="BW25"/>
  <c r="O73"/>
  <c r="CH73"/>
  <c r="U26"/>
  <c r="AP26"/>
  <c r="BL26"/>
  <c r="BA27"/>
  <c r="O28"/>
  <c r="CH28"/>
  <c r="U29"/>
  <c r="AP29"/>
  <c r="BW31"/>
  <c r="O32"/>
  <c r="U33"/>
  <c r="AC26" i="35"/>
  <c r="AD26" s="1"/>
  <c r="CF35"/>
  <c r="CG35" s="1"/>
  <c r="AX23"/>
  <c r="AB74" i="33"/>
  <c r="AC9"/>
  <c r="AD9" s="1"/>
  <c r="BT68"/>
  <c r="AY13"/>
  <c r="AZ13" s="1"/>
  <c r="AB14"/>
  <c r="BI71"/>
  <c r="AY23"/>
  <c r="AZ23" s="1"/>
  <c r="BI2"/>
  <c r="AX7"/>
  <c r="AM12"/>
  <c r="CF12"/>
  <c r="CG12" s="1"/>
  <c r="BT15"/>
  <c r="BT6"/>
  <c r="AB6" i="35"/>
  <c r="AB52"/>
  <c r="BI52"/>
  <c r="CF52"/>
  <c r="CG52" s="1"/>
  <c r="BT4"/>
  <c r="AX32"/>
  <c r="CE19"/>
  <c r="BJ23"/>
  <c r="BK23" s="1"/>
  <c r="AY35"/>
  <c r="AZ35" s="1"/>
  <c r="BI7"/>
  <c r="AY8"/>
  <c r="AZ8" s="1"/>
  <c r="CF5"/>
  <c r="CG5" s="1"/>
  <c r="AY9"/>
  <c r="AZ9" s="1"/>
  <c r="BT10"/>
  <c r="CE15"/>
  <c r="AB16"/>
  <c r="BJ25"/>
  <c r="BK25" s="1"/>
  <c r="CE25"/>
  <c r="CE57"/>
  <c r="AC30"/>
  <c r="AD30" s="1"/>
  <c r="BU35"/>
  <c r="BV35" s="1"/>
  <c r="CF54"/>
  <c r="CG54" s="1"/>
  <c r="AB32"/>
  <c r="BI32"/>
  <c r="AC13"/>
  <c r="AD13" s="1"/>
  <c r="AY15"/>
  <c r="AZ15" s="1"/>
  <c r="BI17"/>
  <c r="AX31"/>
  <c r="BT32"/>
  <c r="BJ34"/>
  <c r="BK34" s="1"/>
  <c r="BT34"/>
  <c r="AC35"/>
  <c r="AD35" s="1"/>
  <c r="BJ35"/>
  <c r="BK35" s="1"/>
  <c r="CR3"/>
  <c r="CS3" s="1"/>
  <c r="CR4"/>
  <c r="CS4" s="1"/>
  <c r="AX4"/>
  <c r="AC5"/>
  <c r="AD5" s="1"/>
  <c r="BI51"/>
  <c r="CE51"/>
  <c r="AX7"/>
  <c r="BI10"/>
  <c r="BJ14"/>
  <c r="BK14" s="1"/>
  <c r="CF21"/>
  <c r="CG21" s="1"/>
  <c r="CE56"/>
  <c r="AB19"/>
  <c r="AY21"/>
  <c r="AZ21" s="1"/>
  <c r="BI21"/>
  <c r="AC22"/>
  <c r="AD22" s="1"/>
  <c r="BI2"/>
  <c r="BJ3"/>
  <c r="BK3" s="1"/>
  <c r="CE3"/>
  <c r="BT5"/>
  <c r="AY51"/>
  <c r="AZ51" s="1"/>
  <c r="CF11"/>
  <c r="CG11" s="1"/>
  <c r="AX12"/>
  <c r="BI12"/>
  <c r="CE12"/>
  <c r="BT13"/>
  <c r="AC15"/>
  <c r="AD15" s="1"/>
  <c r="BT16"/>
  <c r="CF18"/>
  <c r="CG18" s="1"/>
  <c r="AX56"/>
  <c r="BJ20"/>
  <c r="BK20" s="1"/>
  <c r="AC57"/>
  <c r="AD57" s="1"/>
  <c r="CE26"/>
  <c r="CF27"/>
  <c r="CG27" s="1"/>
  <c r="AB29"/>
  <c r="BJ31"/>
  <c r="BK31" s="1"/>
  <c r="BT31"/>
  <c r="CE33"/>
  <c r="AB34"/>
  <c r="AM34"/>
  <c r="CR15"/>
  <c r="CS15" s="1"/>
  <c r="AB4"/>
  <c r="CE4"/>
  <c r="BU6"/>
  <c r="BV6" s="1"/>
  <c r="AM51"/>
  <c r="CF10"/>
  <c r="CG10" s="1"/>
  <c r="BJ11"/>
  <c r="BK11" s="1"/>
  <c r="BU11"/>
  <c r="BV11" s="1"/>
  <c r="BJ18"/>
  <c r="BK18" s="1"/>
  <c r="BU18"/>
  <c r="BV18" s="1"/>
  <c r="BT22"/>
  <c r="BI24"/>
  <c r="CF24"/>
  <c r="CG24" s="1"/>
  <c r="AC25"/>
  <c r="AD25" s="1"/>
  <c r="BU25"/>
  <c r="BV25" s="1"/>
  <c r="AX57"/>
  <c r="AX29"/>
  <c r="CE30"/>
  <c r="AP8"/>
  <c r="CL24"/>
  <c r="CM24" s="1"/>
  <c r="AX2"/>
  <c r="BT2"/>
  <c r="AM3"/>
  <c r="AM4"/>
  <c r="BI4"/>
  <c r="AX5"/>
  <c r="BJ6"/>
  <c r="BK6" s="1"/>
  <c r="CE6"/>
  <c r="AB8"/>
  <c r="BT8"/>
  <c r="AB12"/>
  <c r="BT12"/>
  <c r="AY53"/>
  <c r="AZ53" s="1"/>
  <c r="BI53"/>
  <c r="CE53"/>
  <c r="BU15"/>
  <c r="BV15" s="1"/>
  <c r="BJ16"/>
  <c r="BK16" s="1"/>
  <c r="BT52"/>
  <c r="CL18"/>
  <c r="CM18" s="1"/>
  <c r="AB56"/>
  <c r="AM56"/>
  <c r="BT56"/>
  <c r="BT19"/>
  <c r="AX22"/>
  <c r="BI22"/>
  <c r="CR24"/>
  <c r="CS24" s="1"/>
  <c r="BT24"/>
  <c r="BT57"/>
  <c r="BT26"/>
  <c r="AX27"/>
  <c r="BI27"/>
  <c r="CE28"/>
  <c r="BI29"/>
  <c r="BT29"/>
  <c r="CF29"/>
  <c r="CG29" s="1"/>
  <c r="AY30"/>
  <c r="AZ30" s="1"/>
  <c r="BJ30"/>
  <c r="BK30" s="1"/>
  <c r="BU30"/>
  <c r="BV30" s="1"/>
  <c r="CF34"/>
  <c r="CG34" s="1"/>
  <c r="CR56"/>
  <c r="CS56" s="1"/>
  <c r="BI8"/>
  <c r="BJ9"/>
  <c r="BK9" s="1"/>
  <c r="AB10"/>
  <c r="AM10"/>
  <c r="AC11"/>
  <c r="AD11" s="1"/>
  <c r="BJ13"/>
  <c r="BK13" s="1"/>
  <c r="CE13"/>
  <c r="AN14"/>
  <c r="AO14" s="1"/>
  <c r="AX14"/>
  <c r="AX16"/>
  <c r="AN17"/>
  <c r="AO17" s="1"/>
  <c r="CL52"/>
  <c r="CM52" s="1"/>
  <c r="AC18"/>
  <c r="AD18" s="1"/>
  <c r="AM18"/>
  <c r="AN20"/>
  <c r="AO20" s="1"/>
  <c r="AX20"/>
  <c r="AB24"/>
  <c r="AM24"/>
  <c r="CL25"/>
  <c r="CM25" s="1"/>
  <c r="BT27"/>
  <c r="AC28"/>
  <c r="AD28" s="1"/>
  <c r="AY28"/>
  <c r="AZ28" s="1"/>
  <c r="BJ28"/>
  <c r="BK28" s="1"/>
  <c r="BU28"/>
  <c r="BV28" s="1"/>
  <c r="AB31"/>
  <c r="AX34"/>
  <c r="CE5" i="33"/>
  <c r="AX10"/>
  <c r="BT18"/>
  <c r="BJ21"/>
  <c r="BK21" s="1"/>
  <c r="CE21"/>
  <c r="AN2"/>
  <c r="AO2" s="1"/>
  <c r="AB68"/>
  <c r="BI8"/>
  <c r="AX15"/>
  <c r="BU5"/>
  <c r="BV5" s="1"/>
  <c r="BI9"/>
  <c r="BT11"/>
  <c r="AC21"/>
  <c r="AD21" s="1"/>
  <c r="BT26"/>
  <c r="AY24"/>
  <c r="AZ24" s="1"/>
  <c r="AY17"/>
  <c r="AZ17" s="1"/>
  <c r="CF20"/>
  <c r="CG20" s="1"/>
  <c r="AX22"/>
  <c r="AN31"/>
  <c r="AO31" s="1"/>
  <c r="AY5"/>
  <c r="AZ5" s="1"/>
  <c r="AX6"/>
  <c r="CF8"/>
  <c r="CG8" s="1"/>
  <c r="AY9"/>
  <c r="AZ9" s="1"/>
  <c r="AX14"/>
  <c r="AB15"/>
  <c r="BI15"/>
  <c r="BJ73"/>
  <c r="BK73" s="1"/>
  <c r="CE73"/>
  <c r="AC29"/>
  <c r="AD29" s="1"/>
  <c r="AB31"/>
  <c r="CF32"/>
  <c r="CG32" s="1"/>
  <c r="AX33"/>
  <c r="AX75"/>
  <c r="BJ20"/>
  <c r="BK20" s="1"/>
  <c r="AX74"/>
  <c r="BJ74"/>
  <c r="BK74" s="1"/>
  <c r="BT74"/>
  <c r="BU9"/>
  <c r="BV9" s="1"/>
  <c r="AX11"/>
  <c r="AM17"/>
  <c r="BI22"/>
  <c r="CE22"/>
  <c r="AB23"/>
  <c r="BJ23"/>
  <c r="BK23" s="1"/>
  <c r="CE23"/>
  <c r="CE28"/>
  <c r="BT29"/>
  <c r="AX30"/>
  <c r="AC32"/>
  <c r="AD32" s="1"/>
  <c r="BI72"/>
  <c r="CL4"/>
  <c r="CM4" s="1"/>
  <c r="CF13"/>
  <c r="CG13" s="1"/>
  <c r="BU73"/>
  <c r="BV73" s="1"/>
  <c r="AC26"/>
  <c r="AD26" s="1"/>
  <c r="AY69"/>
  <c r="AZ69" s="1"/>
  <c r="AY28"/>
  <c r="AZ28" s="1"/>
  <c r="AX2"/>
  <c r="AN4"/>
  <c r="AO4" s="1"/>
  <c r="CF4"/>
  <c r="CG4" s="1"/>
  <c r="BT7"/>
  <c r="BT10"/>
  <c r="BJ11"/>
  <c r="BK11" s="1"/>
  <c r="BI13"/>
  <c r="BT22"/>
  <c r="BI26"/>
  <c r="AB69"/>
  <c r="BJ69"/>
  <c r="BK69" s="1"/>
  <c r="CE69"/>
  <c r="BI31"/>
  <c r="CF31"/>
  <c r="CG31" s="1"/>
  <c r="CE33"/>
  <c r="AM29"/>
  <c r="AM28"/>
  <c r="AM27"/>
  <c r="CL12"/>
  <c r="CM12" s="1"/>
  <c r="AC6"/>
  <c r="AD6" s="1"/>
  <c r="BU14"/>
  <c r="BV14" s="1"/>
  <c r="BJ27"/>
  <c r="BK27" s="1"/>
  <c r="CR7"/>
  <c r="CS7" s="1"/>
  <c r="AY68"/>
  <c r="AZ68" s="1"/>
  <c r="AY3"/>
  <c r="AZ3" s="1"/>
  <c r="BI3"/>
  <c r="BU3"/>
  <c r="BV3" s="1"/>
  <c r="BI5"/>
  <c r="AB7"/>
  <c r="BJ7"/>
  <c r="BK7" s="1"/>
  <c r="AB10"/>
  <c r="AB11"/>
  <c r="BU13"/>
  <c r="BV13" s="1"/>
  <c r="AY16"/>
  <c r="AZ16" s="1"/>
  <c r="CE17"/>
  <c r="AB18"/>
  <c r="CF18"/>
  <c r="CG18" s="1"/>
  <c r="BU19"/>
  <c r="BV19" s="1"/>
  <c r="AN24"/>
  <c r="AO24" s="1"/>
  <c r="AX27"/>
  <c r="CL31"/>
  <c r="CM31" s="1"/>
  <c r="BT31"/>
  <c r="CR33"/>
  <c r="CS33" s="1"/>
  <c r="CF72"/>
  <c r="CG72" s="1"/>
  <c r="CR31"/>
  <c r="CS31" s="1"/>
  <c r="AN25"/>
  <c r="AO25" s="1"/>
  <c r="AN70"/>
  <c r="AO70" s="1"/>
  <c r="CR70"/>
  <c r="CS70" s="1"/>
  <c r="AN20"/>
  <c r="AO20" s="1"/>
  <c r="CR11"/>
  <c r="CS11" s="1"/>
  <c r="AN7"/>
  <c r="AO7" s="1"/>
  <c r="CR74"/>
  <c r="CS74" s="1"/>
  <c r="CL32" i="35"/>
  <c r="CM32" s="1"/>
  <c r="AM32"/>
  <c r="AN31"/>
  <c r="AO31" s="1"/>
  <c r="CL31"/>
  <c r="CM31" s="1"/>
  <c r="AM29"/>
  <c r="AN27"/>
  <c r="AO27" s="1"/>
  <c r="AM57"/>
  <c r="CR57"/>
  <c r="CS57" s="1"/>
  <c r="CL56"/>
  <c r="CM56" s="1"/>
  <c r="CS52"/>
  <c r="AN52"/>
  <c r="AO52" s="1"/>
  <c r="AM53"/>
  <c r="AM12"/>
  <c r="CR12"/>
  <c r="CS12" s="1"/>
  <c r="AM11"/>
  <c r="AM8"/>
  <c r="AN7"/>
  <c r="AO7" s="1"/>
  <c r="AN3"/>
  <c r="AO3" s="1"/>
  <c r="CL4"/>
  <c r="CM4" s="1"/>
  <c r="AN2"/>
  <c r="AO2" s="1"/>
  <c r="CL2"/>
  <c r="CM2" s="1"/>
  <c r="AP11"/>
  <c r="CT12"/>
  <c r="AP12"/>
  <c r="CN12"/>
  <c r="AP13"/>
  <c r="AP6"/>
  <c r="AP16"/>
  <c r="AP5"/>
  <c r="CL54"/>
  <c r="CM54" s="1"/>
  <c r="AM54"/>
  <c r="CR54"/>
  <c r="CS54" s="1"/>
  <c r="AN54"/>
  <c r="AO54" s="1"/>
  <c r="AP32"/>
  <c r="CL9"/>
  <c r="CM9" s="1"/>
  <c r="AM9"/>
  <c r="AN15"/>
  <c r="AO15" s="1"/>
  <c r="CL15"/>
  <c r="CM15" s="1"/>
  <c r="AY52"/>
  <c r="AZ52" s="1"/>
  <c r="AX52"/>
  <c r="AX18"/>
  <c r="AY18"/>
  <c r="AZ18" s="1"/>
  <c r="CT56"/>
  <c r="GY56" s="1"/>
  <c r="AP56"/>
  <c r="AY19"/>
  <c r="AZ19" s="1"/>
  <c r="AX19"/>
  <c r="BT21"/>
  <c r="BU21"/>
  <c r="BV21" s="1"/>
  <c r="AY24"/>
  <c r="AZ24" s="1"/>
  <c r="AX24"/>
  <c r="AX25"/>
  <c r="AY25"/>
  <c r="AZ25" s="1"/>
  <c r="AP57"/>
  <c r="AP26"/>
  <c r="CE31"/>
  <c r="CF31"/>
  <c r="CG31" s="1"/>
  <c r="AP34"/>
  <c r="CR10"/>
  <c r="CS10" s="1"/>
  <c r="CL3"/>
  <c r="CM3" s="1"/>
  <c r="AC2"/>
  <c r="AD2" s="1"/>
  <c r="CE2"/>
  <c r="AB3"/>
  <c r="BT3"/>
  <c r="AN4"/>
  <c r="AO4" s="1"/>
  <c r="AM5"/>
  <c r="BI5"/>
  <c r="AX6"/>
  <c r="AB7"/>
  <c r="BT7"/>
  <c r="CF7"/>
  <c r="CG7" s="1"/>
  <c r="CL7"/>
  <c r="CM7" s="1"/>
  <c r="AC51"/>
  <c r="AD51" s="1"/>
  <c r="AE51" s="1"/>
  <c r="CS51"/>
  <c r="CL51"/>
  <c r="CM51" s="1"/>
  <c r="CE8"/>
  <c r="CL8"/>
  <c r="CM8" s="1"/>
  <c r="AB9"/>
  <c r="BT9"/>
  <c r="CE9"/>
  <c r="CR9"/>
  <c r="CS9" s="1"/>
  <c r="AX10"/>
  <c r="AY11"/>
  <c r="AZ11" s="1"/>
  <c r="AX13"/>
  <c r="AB14"/>
  <c r="BT14"/>
  <c r="CF14"/>
  <c r="CG14" s="1"/>
  <c r="CL14"/>
  <c r="CM14" s="1"/>
  <c r="AC53"/>
  <c r="AD53" s="1"/>
  <c r="AE53" s="1"/>
  <c r="CR53"/>
  <c r="CS53" s="1"/>
  <c r="BU53"/>
  <c r="BV53" s="1"/>
  <c r="CL53"/>
  <c r="CM53" s="1"/>
  <c r="CR16"/>
  <c r="CS16" s="1"/>
  <c r="CN56"/>
  <c r="AP22"/>
  <c r="CR31"/>
  <c r="CS31" s="1"/>
  <c r="BU17"/>
  <c r="BV17" s="1"/>
  <c r="BT17"/>
  <c r="BU23"/>
  <c r="BV23" s="1"/>
  <c r="BT23"/>
  <c r="BI54"/>
  <c r="BJ54"/>
  <c r="BK54" s="1"/>
  <c r="CL13"/>
  <c r="CM13" s="1"/>
  <c r="AM13"/>
  <c r="AP19"/>
  <c r="AB21"/>
  <c r="AC21"/>
  <c r="AD21" s="1"/>
  <c r="AP24"/>
  <c r="AY26"/>
  <c r="AZ26" s="1"/>
  <c r="AX26"/>
  <c r="CE32"/>
  <c r="CF32"/>
  <c r="CG32" s="1"/>
  <c r="CS2"/>
  <c r="CL10"/>
  <c r="CM10" s="1"/>
  <c r="CR11"/>
  <c r="CS11" s="1"/>
  <c r="CL11"/>
  <c r="CM11" s="1"/>
  <c r="CL12"/>
  <c r="CM12" s="1"/>
  <c r="CR13"/>
  <c r="CS13" s="1"/>
  <c r="CL16"/>
  <c r="CM16" s="1"/>
  <c r="CR32"/>
  <c r="CS32" s="1"/>
  <c r="AC17"/>
  <c r="AD17" s="1"/>
  <c r="CR17"/>
  <c r="CS17" s="1"/>
  <c r="AB17"/>
  <c r="AY17"/>
  <c r="AZ17" s="1"/>
  <c r="AX17"/>
  <c r="AC20"/>
  <c r="AD20" s="1"/>
  <c r="CR20"/>
  <c r="CS20" s="1"/>
  <c r="CL20"/>
  <c r="CM20" s="1"/>
  <c r="AB20"/>
  <c r="BU20"/>
  <c r="BV20" s="1"/>
  <c r="BT20"/>
  <c r="AB33"/>
  <c r="AC33"/>
  <c r="AD33" s="1"/>
  <c r="AX33"/>
  <c r="AY33"/>
  <c r="AZ33" s="1"/>
  <c r="BT33"/>
  <c r="BU33"/>
  <c r="BV33" s="1"/>
  <c r="CL6"/>
  <c r="CM6" s="1"/>
  <c r="AM6"/>
  <c r="BJ15"/>
  <c r="BK15" s="1"/>
  <c r="BI15"/>
  <c r="CF16"/>
  <c r="CG16" s="1"/>
  <c r="CE16"/>
  <c r="CF17"/>
  <c r="CG17" s="1"/>
  <c r="CE17"/>
  <c r="CR18"/>
  <c r="CS18" s="1"/>
  <c r="AN18"/>
  <c r="AO18" s="1"/>
  <c r="CL19"/>
  <c r="CM19" s="1"/>
  <c r="AM19"/>
  <c r="CE20"/>
  <c r="CF20"/>
  <c r="CG20" s="1"/>
  <c r="CF22"/>
  <c r="CG22" s="1"/>
  <c r="CE22"/>
  <c r="AC23"/>
  <c r="AD23" s="1"/>
  <c r="AB23"/>
  <c r="CF23"/>
  <c r="CG23" s="1"/>
  <c r="CE23"/>
  <c r="CR25"/>
  <c r="CS25" s="1"/>
  <c r="AN25"/>
  <c r="AO25" s="1"/>
  <c r="AC27"/>
  <c r="AD27" s="1"/>
  <c r="CR27"/>
  <c r="CS27" s="1"/>
  <c r="CL27"/>
  <c r="CM27" s="1"/>
  <c r="AB27"/>
  <c r="AE31"/>
  <c r="AB54"/>
  <c r="AC54"/>
  <c r="AD54" s="1"/>
  <c r="AE54" s="1"/>
  <c r="AX54"/>
  <c r="AY54"/>
  <c r="AZ54" s="1"/>
  <c r="BT54"/>
  <c r="BU54"/>
  <c r="BV54" s="1"/>
  <c r="CR33"/>
  <c r="CS33" s="1"/>
  <c r="CL33"/>
  <c r="CM33" s="1"/>
  <c r="AM33"/>
  <c r="AN33"/>
  <c r="AO33" s="1"/>
  <c r="BI33"/>
  <c r="BJ33"/>
  <c r="BK33" s="1"/>
  <c r="CR5"/>
  <c r="CS5" s="1"/>
  <c r="CL5"/>
  <c r="CM5" s="1"/>
  <c r="CR6"/>
  <c r="CS6" s="1"/>
  <c r="CR7"/>
  <c r="CS7" s="1"/>
  <c r="CR8"/>
  <c r="CS8" s="1"/>
  <c r="CR14"/>
  <c r="CS14" s="1"/>
  <c r="CR19"/>
  <c r="CS19" s="1"/>
  <c r="CL23"/>
  <c r="CM23" s="1"/>
  <c r="AM23"/>
  <c r="CR21"/>
  <c r="CS21" s="1"/>
  <c r="CL21"/>
  <c r="CM21" s="1"/>
  <c r="CL22"/>
  <c r="CM22" s="1"/>
  <c r="CR23"/>
  <c r="CS23" s="1"/>
  <c r="CL26"/>
  <c r="CM26" s="1"/>
  <c r="AM26"/>
  <c r="CL57"/>
  <c r="CM57" s="1"/>
  <c r="CR26"/>
  <c r="CS26" s="1"/>
  <c r="CL28"/>
  <c r="CM28" s="1"/>
  <c r="AM28"/>
  <c r="CR28"/>
  <c r="CS28" s="1"/>
  <c r="CR30"/>
  <c r="CS30" s="1"/>
  <c r="CL30"/>
  <c r="CM30" s="1"/>
  <c r="AM30"/>
  <c r="CL35"/>
  <c r="CM35" s="1"/>
  <c r="AM35"/>
  <c r="CR35"/>
  <c r="CS35" s="1"/>
  <c r="AM16"/>
  <c r="CL17"/>
  <c r="CM17" s="1"/>
  <c r="BI56"/>
  <c r="BJ19"/>
  <c r="BK19" s="1"/>
  <c r="AM21"/>
  <c r="AM22"/>
  <c r="CR22"/>
  <c r="CS22" s="1"/>
  <c r="AN23"/>
  <c r="AO23" s="1"/>
  <c r="BI57"/>
  <c r="BJ26"/>
  <c r="BK26" s="1"/>
  <c r="CL29"/>
  <c r="CM29" s="1"/>
  <c r="CR29"/>
  <c r="CS29" s="1"/>
  <c r="CL34"/>
  <c r="CM34" s="1"/>
  <c r="CR34"/>
  <c r="CS34" s="1"/>
  <c r="AE46" i="32"/>
  <c r="CN46"/>
  <c r="CT46"/>
  <c r="CE46"/>
  <c r="AP46"/>
  <c r="CL46"/>
  <c r="CM46" s="1"/>
  <c r="BK15"/>
  <c r="BL15" s="1"/>
  <c r="BK43"/>
  <c r="BL43" s="1"/>
  <c r="BK19"/>
  <c r="BL19" s="1"/>
  <c r="BK12"/>
  <c r="BL12" s="1"/>
  <c r="BK26"/>
  <c r="BL26" s="1"/>
  <c r="BK45"/>
  <c r="BL45" s="1"/>
  <c r="BK37"/>
  <c r="BL37" s="1"/>
  <c r="BK33"/>
  <c r="BL33" s="1"/>
  <c r="BK13"/>
  <c r="BL13" s="1"/>
  <c r="BL30"/>
  <c r="BL31"/>
  <c r="BL23"/>
  <c r="BL10"/>
  <c r="BL14"/>
  <c r="BL22"/>
  <c r="BA26" i="33"/>
  <c r="AN3"/>
  <c r="AO3" s="1"/>
  <c r="BJ4"/>
  <c r="BK4" s="1"/>
  <c r="CE3"/>
  <c r="AC5"/>
  <c r="AD5" s="1"/>
  <c r="AM8"/>
  <c r="CE9"/>
  <c r="BI12"/>
  <c r="AC13"/>
  <c r="AD13" s="1"/>
  <c r="CE15"/>
  <c r="AB16"/>
  <c r="BJ16"/>
  <c r="BK16" s="1"/>
  <c r="CE16"/>
  <c r="AM71"/>
  <c r="CR71"/>
  <c r="CS71" s="1"/>
  <c r="AM18"/>
  <c r="AX18"/>
  <c r="AC19"/>
  <c r="AD19" s="1"/>
  <c r="AX19"/>
  <c r="AB22"/>
  <c r="BJ70"/>
  <c r="BK70" s="1"/>
  <c r="BI25"/>
  <c r="AX26"/>
  <c r="CE26"/>
  <c r="AX29"/>
  <c r="BI32"/>
  <c r="BU32"/>
  <c r="BV32" s="1"/>
  <c r="AB33"/>
  <c r="BT33"/>
  <c r="BJ75"/>
  <c r="BK75" s="1"/>
  <c r="AM72"/>
  <c r="CL8"/>
  <c r="CM8" s="1"/>
  <c r="CR18"/>
  <c r="CS18" s="1"/>
  <c r="CL75"/>
  <c r="CM75" s="1"/>
  <c r="BT20" i="32"/>
  <c r="BJ24"/>
  <c r="BU26"/>
  <c r="BV26" s="1"/>
  <c r="BW26" s="1"/>
  <c r="CF28"/>
  <c r="CG28" s="1"/>
  <c r="CH28" s="1"/>
  <c r="BT29"/>
  <c r="AY36"/>
  <c r="AZ36" s="1"/>
  <c r="BA36" s="1"/>
  <c r="BT42"/>
  <c r="BU43"/>
  <c r="BV43" s="1"/>
  <c r="BW43" s="1"/>
  <c r="CF23"/>
  <c r="CG23" s="1"/>
  <c r="CH23" s="1"/>
  <c r="AM22"/>
  <c r="BJ21"/>
  <c r="BJ18"/>
  <c r="AC16"/>
  <c r="AD16" s="1"/>
  <c r="AE16" s="1"/>
  <c r="BU12"/>
  <c r="BV12" s="1"/>
  <c r="BW12" s="1"/>
  <c r="AX12"/>
  <c r="CF10"/>
  <c r="CG10" s="1"/>
  <c r="CH10" s="1"/>
  <c r="AM10"/>
  <c r="AY19"/>
  <c r="AZ19" s="1"/>
  <c r="BA19" s="1"/>
  <c r="BU11"/>
  <c r="BV11" s="1"/>
  <c r="BW11" s="1"/>
  <c r="BJ32"/>
  <c r="CF32"/>
  <c r="CG32" s="1"/>
  <c r="CH32" s="1"/>
  <c r="BT35"/>
  <c r="BJ40"/>
  <c r="AX42"/>
  <c r="CL22"/>
  <c r="CM22" s="1"/>
  <c r="AP74" i="33"/>
  <c r="AP17"/>
  <c r="AP19"/>
  <c r="AY25"/>
  <c r="AZ25" s="1"/>
  <c r="AX25"/>
  <c r="CR32"/>
  <c r="CS32" s="1"/>
  <c r="AN32"/>
  <c r="AO32" s="1"/>
  <c r="AM32"/>
  <c r="CL32"/>
  <c r="CM32" s="1"/>
  <c r="AX4"/>
  <c r="AY4"/>
  <c r="AZ4" s="1"/>
  <c r="AX8"/>
  <c r="AY8"/>
  <c r="AZ8" s="1"/>
  <c r="BT8"/>
  <c r="BU8"/>
  <c r="BV8" s="1"/>
  <c r="AX12"/>
  <c r="AY12"/>
  <c r="AZ12" s="1"/>
  <c r="AN22"/>
  <c r="AO22" s="1"/>
  <c r="CR22"/>
  <c r="CS22" s="1"/>
  <c r="AM22"/>
  <c r="AP27"/>
  <c r="CE27"/>
  <c r="CF27"/>
  <c r="CG27" s="1"/>
  <c r="BI30"/>
  <c r="BJ30"/>
  <c r="BK30" s="1"/>
  <c r="AN5"/>
  <c r="AO5" s="1"/>
  <c r="CR5"/>
  <c r="CS5" s="1"/>
  <c r="AN9"/>
  <c r="AO9" s="1"/>
  <c r="CR9"/>
  <c r="CS9" s="1"/>
  <c r="AN13"/>
  <c r="AO13" s="1"/>
  <c r="CR13"/>
  <c r="CS13" s="1"/>
  <c r="CR21"/>
  <c r="CS21" s="1"/>
  <c r="AM21"/>
  <c r="AN21"/>
  <c r="AO21" s="1"/>
  <c r="CF24"/>
  <c r="CG24" s="1"/>
  <c r="CE24"/>
  <c r="CR69"/>
  <c r="CS69" s="1"/>
  <c r="BU69"/>
  <c r="BV69" s="1"/>
  <c r="BT28"/>
  <c r="BU28"/>
  <c r="BV28" s="1"/>
  <c r="AX32"/>
  <c r="AY32"/>
  <c r="AZ32" s="1"/>
  <c r="AC75"/>
  <c r="AD75" s="1"/>
  <c r="AE75" s="1"/>
  <c r="CR75"/>
  <c r="CS75" s="1"/>
  <c r="AB75"/>
  <c r="CR6"/>
  <c r="CS6" s="1"/>
  <c r="CR10"/>
  <c r="CS10" s="1"/>
  <c r="CL14"/>
  <c r="CM14" s="1"/>
  <c r="CR16"/>
  <c r="CS16" s="1"/>
  <c r="CL25"/>
  <c r="CM25" s="1"/>
  <c r="CR2"/>
  <c r="CS2" s="1"/>
  <c r="CL7"/>
  <c r="CM7" s="1"/>
  <c r="CL11"/>
  <c r="CM11" s="1"/>
  <c r="AX71"/>
  <c r="BU21"/>
  <c r="BV21" s="1"/>
  <c r="AX70"/>
  <c r="AP11"/>
  <c r="AC20"/>
  <c r="AD20" s="1"/>
  <c r="CR20"/>
  <c r="CS20" s="1"/>
  <c r="CR4"/>
  <c r="CS4" s="1"/>
  <c r="AB4"/>
  <c r="AC4"/>
  <c r="AD4" s="1"/>
  <c r="BT4"/>
  <c r="BU4"/>
  <c r="BV4" s="1"/>
  <c r="CR8"/>
  <c r="CS8" s="1"/>
  <c r="AB8"/>
  <c r="AC8"/>
  <c r="AD8" s="1"/>
  <c r="CR12"/>
  <c r="CS12" s="1"/>
  <c r="AB12"/>
  <c r="AC12"/>
  <c r="AD12" s="1"/>
  <c r="BT12"/>
  <c r="BU12"/>
  <c r="BV12" s="1"/>
  <c r="AN15"/>
  <c r="AO15" s="1"/>
  <c r="CR15"/>
  <c r="CS15" s="1"/>
  <c r="AM15"/>
  <c r="AP18"/>
  <c r="AC27"/>
  <c r="AD27" s="1"/>
  <c r="CR27"/>
  <c r="CS27" s="1"/>
  <c r="CL27"/>
  <c r="CM27" s="1"/>
  <c r="AB27"/>
  <c r="CF29"/>
  <c r="CG29" s="1"/>
  <c r="CE29"/>
  <c r="CS72"/>
  <c r="AB72"/>
  <c r="AC72"/>
  <c r="AD72" s="1"/>
  <c r="BT72"/>
  <c r="BU72"/>
  <c r="BV72" s="1"/>
  <c r="CL68"/>
  <c r="CM68" s="1"/>
  <c r="AM68"/>
  <c r="AN68"/>
  <c r="AO68" s="1"/>
  <c r="BI68"/>
  <c r="BJ68"/>
  <c r="BK68" s="1"/>
  <c r="CE74"/>
  <c r="CF74"/>
  <c r="CG74" s="1"/>
  <c r="CL6"/>
  <c r="CM6" s="1"/>
  <c r="AM6"/>
  <c r="AN6"/>
  <c r="AO6" s="1"/>
  <c r="BI6"/>
  <c r="BJ6"/>
  <c r="BK6" s="1"/>
  <c r="CE7"/>
  <c r="CF7"/>
  <c r="CG7" s="1"/>
  <c r="AP8"/>
  <c r="CL10"/>
  <c r="CM10" s="1"/>
  <c r="AM10"/>
  <c r="AN10"/>
  <c r="AO10" s="1"/>
  <c r="BI10"/>
  <c r="BJ10"/>
  <c r="BK10" s="1"/>
  <c r="CE11"/>
  <c r="CF11"/>
  <c r="CG11" s="1"/>
  <c r="AP12"/>
  <c r="CR14"/>
  <c r="CS14" s="1"/>
  <c r="AM14"/>
  <c r="AN14"/>
  <c r="AO14" s="1"/>
  <c r="BI14"/>
  <c r="BJ14"/>
  <c r="BK14" s="1"/>
  <c r="CL16"/>
  <c r="CM16" s="1"/>
  <c r="AM16"/>
  <c r="AN16"/>
  <c r="AO16" s="1"/>
  <c r="BI17"/>
  <c r="BJ17"/>
  <c r="BK17" s="1"/>
  <c r="BJ18"/>
  <c r="BK18" s="1"/>
  <c r="BI18"/>
  <c r="BI19"/>
  <c r="BJ19"/>
  <c r="BK19" s="1"/>
  <c r="CL23"/>
  <c r="CM23" s="1"/>
  <c r="AM23"/>
  <c r="AN23"/>
  <c r="AO23" s="1"/>
  <c r="BI24"/>
  <c r="BJ24"/>
  <c r="BK24" s="1"/>
  <c r="CE25"/>
  <c r="CF25"/>
  <c r="CG25" s="1"/>
  <c r="AC30"/>
  <c r="AD30" s="1"/>
  <c r="AB30"/>
  <c r="BU30"/>
  <c r="BV30" s="1"/>
  <c r="BT30"/>
  <c r="AP75"/>
  <c r="BU75"/>
  <c r="BV75" s="1"/>
  <c r="BT75"/>
  <c r="CR68"/>
  <c r="CS68" s="1"/>
  <c r="CL21"/>
  <c r="CM21" s="1"/>
  <c r="CR23"/>
  <c r="CS23" s="1"/>
  <c r="CL72"/>
  <c r="CM72" s="1"/>
  <c r="CL74"/>
  <c r="CM74" s="1"/>
  <c r="AB2"/>
  <c r="BT2"/>
  <c r="CF2"/>
  <c r="CG2" s="1"/>
  <c r="CL2"/>
  <c r="CM2" s="1"/>
  <c r="AC3"/>
  <c r="AD3" s="1"/>
  <c r="CR3"/>
  <c r="CS3" s="1"/>
  <c r="CL3"/>
  <c r="CM3" s="1"/>
  <c r="CE68"/>
  <c r="CL5"/>
  <c r="CM5" s="1"/>
  <c r="CE6"/>
  <c r="CL9"/>
  <c r="CM9" s="1"/>
  <c r="CE10"/>
  <c r="CL13"/>
  <c r="CM13" s="1"/>
  <c r="CE14"/>
  <c r="CL15"/>
  <c r="CM15" s="1"/>
  <c r="BT16"/>
  <c r="AB20"/>
  <c r="BT20"/>
  <c r="CL20"/>
  <c r="CM20" s="1"/>
  <c r="CL22"/>
  <c r="CM22" s="1"/>
  <c r="BT23"/>
  <c r="AB25"/>
  <c r="CR25"/>
  <c r="CS25" s="1"/>
  <c r="CL19"/>
  <c r="CM19" s="1"/>
  <c r="AM19"/>
  <c r="CL24"/>
  <c r="CM24" s="1"/>
  <c r="CR24"/>
  <c r="CS24" s="1"/>
  <c r="CL69"/>
  <c r="CM69" s="1"/>
  <c r="AM69"/>
  <c r="AY31"/>
  <c r="AZ31" s="1"/>
  <c r="AX31"/>
  <c r="AX72"/>
  <c r="AY72"/>
  <c r="AZ72" s="1"/>
  <c r="AM74"/>
  <c r="AM7"/>
  <c r="AM11"/>
  <c r="AB71"/>
  <c r="BT71"/>
  <c r="CF71"/>
  <c r="CG71" s="1"/>
  <c r="CL71"/>
  <c r="CM71" s="1"/>
  <c r="AC17"/>
  <c r="AD17" s="1"/>
  <c r="CR17"/>
  <c r="CS17" s="1"/>
  <c r="BU17"/>
  <c r="BV17" s="1"/>
  <c r="CL17"/>
  <c r="CM17" s="1"/>
  <c r="CL18"/>
  <c r="CM18" s="1"/>
  <c r="CE19"/>
  <c r="CR19"/>
  <c r="CS19" s="1"/>
  <c r="AX20"/>
  <c r="AY21"/>
  <c r="AZ21" s="1"/>
  <c r="AB70"/>
  <c r="BT70"/>
  <c r="CF70"/>
  <c r="CG70" s="1"/>
  <c r="CL70"/>
  <c r="CM70" s="1"/>
  <c r="AC24"/>
  <c r="AD24" s="1"/>
  <c r="BU24"/>
  <c r="BV24" s="1"/>
  <c r="BT25"/>
  <c r="AC73"/>
  <c r="AD73" s="1"/>
  <c r="AE73" s="1"/>
  <c r="AM26"/>
  <c r="CL26"/>
  <c r="CM26" s="1"/>
  <c r="CR26"/>
  <c r="CS26" s="1"/>
  <c r="BI28"/>
  <c r="CS73"/>
  <c r="AN73"/>
  <c r="AO73" s="1"/>
  <c r="AX73"/>
  <c r="AY73"/>
  <c r="AZ73" s="1"/>
  <c r="BU27"/>
  <c r="BV27" s="1"/>
  <c r="BT27"/>
  <c r="AB28"/>
  <c r="AC28"/>
  <c r="AD28" s="1"/>
  <c r="BJ29"/>
  <c r="BK29" s="1"/>
  <c r="CR29"/>
  <c r="CS29" s="1"/>
  <c r="CF30"/>
  <c r="CG30" s="1"/>
  <c r="CE30"/>
  <c r="CL73"/>
  <c r="CM73" s="1"/>
  <c r="CL30"/>
  <c r="CM30" s="1"/>
  <c r="AM30"/>
  <c r="CR28"/>
  <c r="CS28" s="1"/>
  <c r="CL28"/>
  <c r="CM28" s="1"/>
  <c r="CL29"/>
  <c r="CM29" s="1"/>
  <c r="CR30"/>
  <c r="CS30" s="1"/>
  <c r="CL33"/>
  <c r="CM33" s="1"/>
  <c r="AM33"/>
  <c r="AN33"/>
  <c r="AO33" s="1"/>
  <c r="BI33"/>
  <c r="BJ33"/>
  <c r="BK33" s="1"/>
  <c r="CE75"/>
  <c r="CF75"/>
  <c r="CG75" s="1"/>
  <c r="AP72"/>
  <c r="AM75"/>
  <c r="CL14" i="32"/>
  <c r="CM14" s="1"/>
  <c r="CR12"/>
  <c r="CS12" s="1"/>
  <c r="CL10"/>
  <c r="CM10" s="1"/>
  <c r="BU19"/>
  <c r="BV19" s="1"/>
  <c r="BW19" s="1"/>
  <c r="CF18"/>
  <c r="CG18" s="1"/>
  <c r="CH18" s="1"/>
  <c r="AN17"/>
  <c r="AO17" s="1"/>
  <c r="AP17" s="1"/>
  <c r="AX16"/>
  <c r="CF14"/>
  <c r="CG14" s="1"/>
  <c r="CH14" s="1"/>
  <c r="AB25"/>
  <c r="BU25"/>
  <c r="BV25" s="1"/>
  <c r="BW25" s="1"/>
  <c r="AX29"/>
  <c r="AB33"/>
  <c r="AN33"/>
  <c r="AO33" s="1"/>
  <c r="AC35"/>
  <c r="AD35" s="1"/>
  <c r="AE35" s="1"/>
  <c r="BJ38"/>
  <c r="CF38"/>
  <c r="CG38" s="1"/>
  <c r="CH38" s="1"/>
  <c r="BT40"/>
  <c r="AB41"/>
  <c r="BJ41"/>
  <c r="AB42"/>
  <c r="AY43"/>
  <c r="AZ43" s="1"/>
  <c r="BA43" s="1"/>
  <c r="CE45"/>
  <c r="BU23"/>
  <c r="BV23" s="1"/>
  <c r="BW23" s="1"/>
  <c r="CF22"/>
  <c r="CG22" s="1"/>
  <c r="CH22" s="1"/>
  <c r="AN21"/>
  <c r="AO21" s="1"/>
  <c r="AX20"/>
  <c r="AM18"/>
  <c r="BJ17"/>
  <c r="CR16"/>
  <c r="CS16" s="1"/>
  <c r="CE16"/>
  <c r="CE15"/>
  <c r="AC15"/>
  <c r="AD15" s="1"/>
  <c r="AE15" s="1"/>
  <c r="AN14"/>
  <c r="AO14" s="1"/>
  <c r="AN13"/>
  <c r="AO13" s="1"/>
  <c r="AP13" s="1"/>
  <c r="AB12"/>
  <c r="CF11"/>
  <c r="CG11" s="1"/>
  <c r="CH11" s="1"/>
  <c r="AY11"/>
  <c r="AZ11" s="1"/>
  <c r="BA11" s="1"/>
  <c r="AY23"/>
  <c r="AZ23" s="1"/>
  <c r="BA23" s="1"/>
  <c r="AM14"/>
  <c r="AC11"/>
  <c r="AD11" s="1"/>
  <c r="AE11" s="1"/>
  <c r="AY26"/>
  <c r="AZ26" s="1"/>
  <c r="BA26" s="1"/>
  <c r="CE26"/>
  <c r="AX28"/>
  <c r="BJ28"/>
  <c r="BT28"/>
  <c r="AY30"/>
  <c r="AZ30" s="1"/>
  <c r="BA30" s="1"/>
  <c r="CF34"/>
  <c r="CG34" s="1"/>
  <c r="CH34" s="1"/>
  <c r="AM39"/>
  <c r="CF39"/>
  <c r="CG39" s="1"/>
  <c r="CH39" s="1"/>
  <c r="BT41"/>
  <c r="AC43"/>
  <c r="AD43" s="1"/>
  <c r="AE43" s="1"/>
  <c r="CE43"/>
  <c r="CR20"/>
  <c r="CS20" s="1"/>
  <c r="CL18"/>
  <c r="CM18" s="1"/>
  <c r="AP12"/>
  <c r="AP21"/>
  <c r="CR23"/>
  <c r="CS23" s="1"/>
  <c r="AN23"/>
  <c r="AO23" s="1"/>
  <c r="CR19"/>
  <c r="CS19" s="1"/>
  <c r="AN19"/>
  <c r="AO19" s="1"/>
  <c r="AP10"/>
  <c r="CN10"/>
  <c r="BU22"/>
  <c r="BV22" s="1"/>
  <c r="BW22" s="1"/>
  <c r="BT22"/>
  <c r="AY18"/>
  <c r="AZ18" s="1"/>
  <c r="BA18" s="1"/>
  <c r="AX18"/>
  <c r="AC18"/>
  <c r="AD18" s="1"/>
  <c r="AB18"/>
  <c r="CR18"/>
  <c r="CS18" s="1"/>
  <c r="CR15"/>
  <c r="CS15" s="1"/>
  <c r="AN15"/>
  <c r="AO15" s="1"/>
  <c r="AM15"/>
  <c r="CR11"/>
  <c r="CS11" s="1"/>
  <c r="AM11"/>
  <c r="AN11"/>
  <c r="AO11" s="1"/>
  <c r="CL11"/>
  <c r="CM11" s="1"/>
  <c r="BT21"/>
  <c r="AB21"/>
  <c r="AM19"/>
  <c r="BT17"/>
  <c r="AB17"/>
  <c r="CR21"/>
  <c r="CS21" s="1"/>
  <c r="CR17"/>
  <c r="CS17" s="1"/>
  <c r="CR8"/>
  <c r="CS8" s="1"/>
  <c r="AP14"/>
  <c r="BJ11"/>
  <c r="AY22"/>
  <c r="AZ22" s="1"/>
  <c r="BA22" s="1"/>
  <c r="AX22"/>
  <c r="AC22"/>
  <c r="AD22" s="1"/>
  <c r="CR22"/>
  <c r="CS22" s="1"/>
  <c r="AB22"/>
  <c r="BU18"/>
  <c r="BV18" s="1"/>
  <c r="BW18" s="1"/>
  <c r="BT18"/>
  <c r="AY13"/>
  <c r="AZ13" s="1"/>
  <c r="BA13" s="1"/>
  <c r="AX13"/>
  <c r="CF12"/>
  <c r="CG12" s="1"/>
  <c r="CH12" s="1"/>
  <c r="CE12"/>
  <c r="AP22"/>
  <c r="CF21"/>
  <c r="CG21" s="1"/>
  <c r="CH21" s="1"/>
  <c r="CE21"/>
  <c r="BJ20"/>
  <c r="AN20"/>
  <c r="AO20" s="1"/>
  <c r="AM20"/>
  <c r="CL20"/>
  <c r="CM20" s="1"/>
  <c r="AP18"/>
  <c r="CF17"/>
  <c r="CG17" s="1"/>
  <c r="CH17" s="1"/>
  <c r="CE17"/>
  <c r="BJ16"/>
  <c r="AN16"/>
  <c r="AO16" s="1"/>
  <c r="AM16"/>
  <c r="CL16"/>
  <c r="CM16" s="1"/>
  <c r="BU13"/>
  <c r="BV13" s="1"/>
  <c r="BW13" s="1"/>
  <c r="BT13"/>
  <c r="AC13"/>
  <c r="AD13" s="1"/>
  <c r="AE13" s="1"/>
  <c r="AB13"/>
  <c r="CR13"/>
  <c r="CS13" s="1"/>
  <c r="CR9"/>
  <c r="CS9" s="1"/>
  <c r="AM23"/>
  <c r="AX21"/>
  <c r="AX17"/>
  <c r="CT14"/>
  <c r="CL23"/>
  <c r="CM23" s="1"/>
  <c r="CL19"/>
  <c r="CM19" s="1"/>
  <c r="CL15"/>
  <c r="CM15" s="1"/>
  <c r="AB14"/>
  <c r="CE13"/>
  <c r="CL12"/>
  <c r="CM12" s="1"/>
  <c r="CL8"/>
  <c r="CM8" s="1"/>
  <c r="CR14"/>
  <c r="CS14" s="1"/>
  <c r="BT14"/>
  <c r="AX14"/>
  <c r="AM12"/>
  <c r="CR10"/>
  <c r="CS10" s="1"/>
  <c r="BT10"/>
  <c r="AX10"/>
  <c r="AB10"/>
  <c r="CL21"/>
  <c r="CM21" s="1"/>
  <c r="CL17"/>
  <c r="CM17" s="1"/>
  <c r="CL13"/>
  <c r="CM13" s="1"/>
  <c r="CL9"/>
  <c r="CM9" s="1"/>
  <c r="CF40"/>
  <c r="CG40" s="1"/>
  <c r="CH40" s="1"/>
  <c r="BT33"/>
  <c r="BU36"/>
  <c r="BV36" s="1"/>
  <c r="BW36" s="1"/>
  <c r="BU44"/>
  <c r="BV44" s="1"/>
  <c r="BW44" s="1"/>
  <c r="BJ27"/>
  <c r="BJ44"/>
  <c r="CR43"/>
  <c r="CS43" s="1"/>
  <c r="BJ34"/>
  <c r="CR3"/>
  <c r="CS3" s="1"/>
  <c r="AY35"/>
  <c r="AZ35" s="1"/>
  <c r="BA35" s="1"/>
  <c r="AM31"/>
  <c r="AM37"/>
  <c r="AM43"/>
  <c r="AM45"/>
  <c r="CN3"/>
  <c r="CR6"/>
  <c r="CS6" s="1"/>
  <c r="CR25"/>
  <c r="CS25" s="1"/>
  <c r="CR2"/>
  <c r="CS2" s="1"/>
  <c r="AC29"/>
  <c r="AD29" s="1"/>
  <c r="AE29" s="1"/>
  <c r="CR33"/>
  <c r="CS33" s="1"/>
  <c r="AC36"/>
  <c r="AD36" s="1"/>
  <c r="AE36" s="1"/>
  <c r="CR42"/>
  <c r="CS42" s="1"/>
  <c r="AC30"/>
  <c r="AD30" s="1"/>
  <c r="AE30" s="1"/>
  <c r="CR30"/>
  <c r="CS30" s="1"/>
  <c r="CR38"/>
  <c r="CS38" s="1"/>
  <c r="AP32"/>
  <c r="CT3"/>
  <c r="CT2"/>
  <c r="CL5"/>
  <c r="CM5" s="1"/>
  <c r="AB27"/>
  <c r="AC27"/>
  <c r="AD27" s="1"/>
  <c r="BT27"/>
  <c r="BU27"/>
  <c r="BV27" s="1"/>
  <c r="BW27" s="1"/>
  <c r="AP28"/>
  <c r="AM29"/>
  <c r="CL29"/>
  <c r="CM29" s="1"/>
  <c r="AN29"/>
  <c r="AO29" s="1"/>
  <c r="AP31"/>
  <c r="CE35"/>
  <c r="CF35"/>
  <c r="CG35" s="1"/>
  <c r="CH35" s="1"/>
  <c r="AP37"/>
  <c r="BJ39"/>
  <c r="CL26"/>
  <c r="CM26" s="1"/>
  <c r="AN26"/>
  <c r="AO26" s="1"/>
  <c r="CF36"/>
  <c r="CG36" s="1"/>
  <c r="CH36" s="1"/>
  <c r="CE36"/>
  <c r="CL6"/>
  <c r="CM6" s="1"/>
  <c r="CL30"/>
  <c r="CM30" s="1"/>
  <c r="AN30"/>
  <c r="AO30" s="1"/>
  <c r="AP33"/>
  <c r="BJ35"/>
  <c r="CL36"/>
  <c r="CM36" s="1"/>
  <c r="AN36"/>
  <c r="AO36" s="1"/>
  <c r="AM36"/>
  <c r="AP38"/>
  <c r="CL44"/>
  <c r="CM44" s="1"/>
  <c r="AM44"/>
  <c r="CR44"/>
  <c r="CS44" s="1"/>
  <c r="AN44"/>
  <c r="AO44" s="1"/>
  <c r="CL4"/>
  <c r="CM4" s="1"/>
  <c r="CR27"/>
  <c r="CS27" s="1"/>
  <c r="CL32"/>
  <c r="CM32" s="1"/>
  <c r="CL2"/>
  <c r="CM2" s="1"/>
  <c r="CR29"/>
  <c r="CS29" s="1"/>
  <c r="CR36"/>
  <c r="CS36" s="1"/>
  <c r="CN2"/>
  <c r="CL3"/>
  <c r="CM3" s="1"/>
  <c r="CR4"/>
  <c r="CS4" s="1"/>
  <c r="AB24"/>
  <c r="AX24"/>
  <c r="BT24"/>
  <c r="AB32"/>
  <c r="AX32"/>
  <c r="BT32"/>
  <c r="AX27"/>
  <c r="AY27"/>
  <c r="AZ27" s="1"/>
  <c r="BA27" s="1"/>
  <c r="BJ29"/>
  <c r="CE29"/>
  <c r="CF29"/>
  <c r="CG29" s="1"/>
  <c r="CH29" s="1"/>
  <c r="AP34"/>
  <c r="AY33"/>
  <c r="AZ33" s="1"/>
  <c r="BA33" s="1"/>
  <c r="AX33"/>
  <c r="AC40"/>
  <c r="AD40" s="1"/>
  <c r="AE40" s="1"/>
  <c r="CL40"/>
  <c r="CM40" s="1"/>
  <c r="AY41"/>
  <c r="AZ41" s="1"/>
  <c r="AX41"/>
  <c r="CN45"/>
  <c r="AP45"/>
  <c r="AP24"/>
  <c r="AM25"/>
  <c r="CL25"/>
  <c r="CM25" s="1"/>
  <c r="AN25"/>
  <c r="AO25" s="1"/>
  <c r="BJ25"/>
  <c r="CE25"/>
  <c r="CF25"/>
  <c r="CG25" s="1"/>
  <c r="CH25" s="1"/>
  <c r="AP27"/>
  <c r="AB31"/>
  <c r="AC31"/>
  <c r="AD31" s="1"/>
  <c r="AE31" s="1"/>
  <c r="AX31"/>
  <c r="AY31"/>
  <c r="AZ31" s="1"/>
  <c r="BA31" s="1"/>
  <c r="BT31"/>
  <c r="BU31"/>
  <c r="BV31" s="1"/>
  <c r="BW31" s="1"/>
  <c r="AM35"/>
  <c r="CL35"/>
  <c r="CM35" s="1"/>
  <c r="AN35"/>
  <c r="AO35" s="1"/>
  <c r="CR35"/>
  <c r="CS35" s="1"/>
  <c r="BJ36"/>
  <c r="AX39"/>
  <c r="CR39"/>
  <c r="CS39" s="1"/>
  <c r="AY39"/>
  <c r="AZ39" s="1"/>
  <c r="BA39" s="1"/>
  <c r="CL39"/>
  <c r="CM39" s="1"/>
  <c r="CR24"/>
  <c r="CS24" s="1"/>
  <c r="CL24"/>
  <c r="CM24" s="1"/>
  <c r="CL27"/>
  <c r="CM27" s="1"/>
  <c r="CR32"/>
  <c r="CS32" s="1"/>
  <c r="CR5"/>
  <c r="CS5" s="1"/>
  <c r="CL33"/>
  <c r="CM33" s="1"/>
  <c r="CL38"/>
  <c r="CM38" s="1"/>
  <c r="CR7"/>
  <c r="CS7" s="1"/>
  <c r="CL7"/>
  <c r="CM7" s="1"/>
  <c r="CR26"/>
  <c r="CS26" s="1"/>
  <c r="CR28"/>
  <c r="CS28" s="1"/>
  <c r="CL28"/>
  <c r="CM28" s="1"/>
  <c r="AM30"/>
  <c r="CE30"/>
  <c r="CR31"/>
  <c r="CS31" s="1"/>
  <c r="CL31"/>
  <c r="CM31" s="1"/>
  <c r="AB38"/>
  <c r="BT38"/>
  <c r="CL41"/>
  <c r="CM41" s="1"/>
  <c r="AP39"/>
  <c r="AP41"/>
  <c r="AM24"/>
  <c r="AM28"/>
  <c r="AM32"/>
  <c r="AB34"/>
  <c r="AX34"/>
  <c r="BT34"/>
  <c r="CR40"/>
  <c r="CS40" s="1"/>
  <c r="AB37"/>
  <c r="AC37"/>
  <c r="AD37" s="1"/>
  <c r="AE37" s="1"/>
  <c r="AX37"/>
  <c r="AY37"/>
  <c r="AZ37" s="1"/>
  <c r="BA37" s="1"/>
  <c r="BT37"/>
  <c r="BU37"/>
  <c r="BV37" s="1"/>
  <c r="BW37" s="1"/>
  <c r="AP40"/>
  <c r="AB44"/>
  <c r="AC44"/>
  <c r="AD44" s="1"/>
  <c r="AE44" s="1"/>
  <c r="CR34"/>
  <c r="CS34" s="1"/>
  <c r="CL34"/>
  <c r="CM34" s="1"/>
  <c r="CR37"/>
  <c r="CS37" s="1"/>
  <c r="CL37"/>
  <c r="CM37" s="1"/>
  <c r="CR41"/>
  <c r="CS41" s="1"/>
  <c r="CL43"/>
  <c r="CM43" s="1"/>
  <c r="AN43"/>
  <c r="AO43" s="1"/>
  <c r="AM34"/>
  <c r="AM38"/>
  <c r="AC39"/>
  <c r="AD39" s="1"/>
  <c r="BU39"/>
  <c r="BV39" s="1"/>
  <c r="BW39" s="1"/>
  <c r="AX40"/>
  <c r="AX45"/>
  <c r="AM42"/>
  <c r="CL42"/>
  <c r="CM42" s="1"/>
  <c r="AN42"/>
  <c r="AO42" s="1"/>
  <c r="BJ42"/>
  <c r="CE42"/>
  <c r="CF42"/>
  <c r="CG42" s="1"/>
  <c r="CH42" s="1"/>
  <c r="CE44"/>
  <c r="CF44"/>
  <c r="CG44" s="1"/>
  <c r="CH44" s="1"/>
  <c r="CL45"/>
  <c r="CM45" s="1"/>
  <c r="AM41"/>
  <c r="AY44"/>
  <c r="AZ44" s="1"/>
  <c r="BA44" s="1"/>
  <c r="AB45"/>
  <c r="CR45"/>
  <c r="CS45" s="1"/>
  <c r="BT45"/>
  <c r="AE24" i="33" l="1"/>
  <c r="AE27"/>
  <c r="AE13"/>
  <c r="AE5"/>
  <c r="AE32"/>
  <c r="AE29"/>
  <c r="AE21"/>
  <c r="AE9"/>
  <c r="AE28"/>
  <c r="AE17"/>
  <c r="AE3"/>
  <c r="AE30"/>
  <c r="AE12"/>
  <c r="AE20"/>
  <c r="AE19"/>
  <c r="AE6"/>
  <c r="AE26"/>
  <c r="AE27" i="35"/>
  <c r="AE23"/>
  <c r="AE28"/>
  <c r="AE18"/>
  <c r="AE11"/>
  <c r="AE15"/>
  <c r="AE5"/>
  <c r="AE13"/>
  <c r="AE26"/>
  <c r="AE33"/>
  <c r="AE17"/>
  <c r="AE21"/>
  <c r="AE2"/>
  <c r="AE25"/>
  <c r="AE57"/>
  <c r="AE22"/>
  <c r="AE35"/>
  <c r="AE30"/>
  <c r="GY12"/>
  <c r="HA12" s="1"/>
  <c r="GX12"/>
  <c r="GX2"/>
  <c r="GZ56"/>
  <c r="HA56"/>
  <c r="GZ12"/>
  <c r="GX32"/>
  <c r="GX27"/>
  <c r="GX24"/>
  <c r="GX20"/>
  <c r="GX16"/>
  <c r="GX11"/>
  <c r="GX6"/>
  <c r="GX31"/>
  <c r="GX4"/>
  <c r="GX21" i="33"/>
  <c r="GX19"/>
  <c r="GX17"/>
  <c r="GX16"/>
  <c r="GX14"/>
  <c r="GX12"/>
  <c r="GX10"/>
  <c r="GX8"/>
  <c r="GX6"/>
  <c r="GX4"/>
  <c r="GX2"/>
  <c r="GX35" i="35"/>
  <c r="GX30"/>
  <c r="GX26"/>
  <c r="GX23"/>
  <c r="GX19"/>
  <c r="GX17"/>
  <c r="GX14"/>
  <c r="GX10"/>
  <c r="GX7"/>
  <c r="GX3"/>
  <c r="GX33" i="33"/>
  <c r="GX31"/>
  <c r="GX29"/>
  <c r="GX27"/>
  <c r="GX26"/>
  <c r="GX25"/>
  <c r="GX34" i="35"/>
  <c r="GX29"/>
  <c r="GX57"/>
  <c r="GX22"/>
  <c r="GX56"/>
  <c r="GX13"/>
  <c r="GX9"/>
  <c r="GX32" i="33"/>
  <c r="GX30"/>
  <c r="GX28"/>
  <c r="GX24"/>
  <c r="GX23"/>
  <c r="GX33" i="35"/>
  <c r="GX28"/>
  <c r="GX25"/>
  <c r="GX21"/>
  <c r="GX18"/>
  <c r="GX15"/>
  <c r="GX8"/>
  <c r="GX5"/>
  <c r="GX22" i="33"/>
  <c r="GX20"/>
  <c r="GX18"/>
  <c r="GX15"/>
  <c r="GX13"/>
  <c r="GX11"/>
  <c r="GX9"/>
  <c r="GX7"/>
  <c r="GX5"/>
  <c r="GX3"/>
  <c r="BW52" i="35"/>
  <c r="CH7"/>
  <c r="AP27"/>
  <c r="BA28"/>
  <c r="BL13"/>
  <c r="BA30"/>
  <c r="BW11"/>
  <c r="BL20"/>
  <c r="BL34"/>
  <c r="CH54"/>
  <c r="BW54"/>
  <c r="CH16"/>
  <c r="CH14"/>
  <c r="BA52"/>
  <c r="AP31"/>
  <c r="BL28"/>
  <c r="AP20"/>
  <c r="BL30"/>
  <c r="BA53"/>
  <c r="BL18"/>
  <c r="BL31"/>
  <c r="BA21"/>
  <c r="CH31"/>
  <c r="BA25"/>
  <c r="BW21"/>
  <c r="AP2"/>
  <c r="BW28"/>
  <c r="AP14"/>
  <c r="BW30"/>
  <c r="BW18"/>
  <c r="CH10"/>
  <c r="CH18"/>
  <c r="BA51"/>
  <c r="CH21"/>
  <c r="CH5"/>
  <c r="BL23"/>
  <c r="CH52"/>
  <c r="BW33"/>
  <c r="BL54"/>
  <c r="BW51"/>
  <c r="BA18"/>
  <c r="BL9"/>
  <c r="BW15"/>
  <c r="BW6"/>
  <c r="BA15"/>
  <c r="CH35"/>
  <c r="BL26"/>
  <c r="BW20"/>
  <c r="BW23"/>
  <c r="BW53"/>
  <c r="BA11"/>
  <c r="AP17"/>
  <c r="BL16"/>
  <c r="CH24"/>
  <c r="BL14"/>
  <c r="BA8"/>
  <c r="CH20"/>
  <c r="BA33"/>
  <c r="CH32"/>
  <c r="BL19"/>
  <c r="BL33"/>
  <c r="BA54"/>
  <c r="CH23"/>
  <c r="CH22"/>
  <c r="CH17"/>
  <c r="BL15"/>
  <c r="BA17"/>
  <c r="BW17"/>
  <c r="BA24"/>
  <c r="BA19"/>
  <c r="AP7"/>
  <c r="CH34"/>
  <c r="CH29"/>
  <c r="BL6"/>
  <c r="BW25"/>
  <c r="BL11"/>
  <c r="CH27"/>
  <c r="CH11"/>
  <c r="BL3"/>
  <c r="BL35"/>
  <c r="BW35"/>
  <c r="BL25"/>
  <c r="BA9"/>
  <c r="BA35"/>
  <c r="CH2" i="33"/>
  <c r="BL68"/>
  <c r="BW12"/>
  <c r="BL75"/>
  <c r="AP3"/>
  <c r="BW14"/>
  <c r="CH13"/>
  <c r="BL23"/>
  <c r="BL74"/>
  <c r="BA24"/>
  <c r="BL33"/>
  <c r="BA73"/>
  <c r="BA72"/>
  <c r="BW75"/>
  <c r="CH27"/>
  <c r="BW8"/>
  <c r="AP25"/>
  <c r="BW13"/>
  <c r="BA3"/>
  <c r="BW73"/>
  <c r="BA9"/>
  <c r="AP31"/>
  <c r="CH12"/>
  <c r="CH75"/>
  <c r="CH25"/>
  <c r="BL14"/>
  <c r="BL10"/>
  <c r="BL6"/>
  <c r="BW72"/>
  <c r="BW21"/>
  <c r="CH24"/>
  <c r="BL30"/>
  <c r="BA12"/>
  <c r="BA8"/>
  <c r="BL70"/>
  <c r="AP24"/>
  <c r="BW3"/>
  <c r="BL69"/>
  <c r="CH4"/>
  <c r="BA69"/>
  <c r="CH20"/>
  <c r="BL21"/>
  <c r="CH30"/>
  <c r="BA21"/>
  <c r="BL19"/>
  <c r="BL17"/>
  <c r="BW4"/>
  <c r="BW28"/>
  <c r="AP20"/>
  <c r="CH72"/>
  <c r="BA68"/>
  <c r="BA28"/>
  <c r="CH8"/>
  <c r="BL24"/>
  <c r="CH11"/>
  <c r="CH7"/>
  <c r="CH29"/>
  <c r="BA4"/>
  <c r="BW32"/>
  <c r="BL4"/>
  <c r="CH18"/>
  <c r="BL27"/>
  <c r="CH32"/>
  <c r="BL73"/>
  <c r="BA23"/>
  <c r="BW27"/>
  <c r="BW24"/>
  <c r="BW17"/>
  <c r="BA31"/>
  <c r="BW30"/>
  <c r="CH74"/>
  <c r="BA32"/>
  <c r="BW69"/>
  <c r="BA25"/>
  <c r="BL16"/>
  <c r="AP7"/>
  <c r="AP70"/>
  <c r="BW19"/>
  <c r="BA16"/>
  <c r="BL7"/>
  <c r="CH31"/>
  <c r="BL11"/>
  <c r="AP4"/>
  <c r="BW9"/>
  <c r="BL20"/>
  <c r="BA5"/>
  <c r="BA17"/>
  <c r="BW5"/>
  <c r="AP2"/>
  <c r="BA13"/>
  <c r="CT6" i="35"/>
  <c r="CN8"/>
  <c r="CO8" s="1"/>
  <c r="CN24"/>
  <c r="CP24" s="1"/>
  <c r="CT8"/>
  <c r="CN5"/>
  <c r="CO5" s="1"/>
  <c r="CN57"/>
  <c r="CP57" s="1"/>
  <c r="CT57"/>
  <c r="CN29"/>
  <c r="CP29" s="1"/>
  <c r="CN34"/>
  <c r="CO34" s="1"/>
  <c r="CN35"/>
  <c r="CT35"/>
  <c r="CT3"/>
  <c r="CT34"/>
  <c r="CT5"/>
  <c r="CT13"/>
  <c r="CT10"/>
  <c r="CN10"/>
  <c r="CP10" s="1"/>
  <c r="CT29"/>
  <c r="CN30"/>
  <c r="CO30" s="1"/>
  <c r="CN21"/>
  <c r="CP21" s="1"/>
  <c r="CN14"/>
  <c r="CP14" s="1"/>
  <c r="CU52"/>
  <c r="CT21"/>
  <c r="CT28"/>
  <c r="CN9"/>
  <c r="CO9" s="1"/>
  <c r="CV51"/>
  <c r="CT14"/>
  <c r="CN52"/>
  <c r="CP52" s="1"/>
  <c r="CN13"/>
  <c r="CO13" s="1"/>
  <c r="CN2"/>
  <c r="CO2" s="1"/>
  <c r="CT30"/>
  <c r="CT26"/>
  <c r="CN28"/>
  <c r="CO28" s="1"/>
  <c r="CT9"/>
  <c r="CN22"/>
  <c r="CO22" s="1"/>
  <c r="CT17"/>
  <c r="CN51"/>
  <c r="CO51" s="1"/>
  <c r="CT24"/>
  <c r="CN6"/>
  <c r="CO6" s="1"/>
  <c r="CN72" i="33"/>
  <c r="CP72" s="1"/>
  <c r="CT26"/>
  <c r="CN26"/>
  <c r="CO26" s="1"/>
  <c r="CT69"/>
  <c r="CU69" s="1"/>
  <c r="CN7"/>
  <c r="CP7" s="1"/>
  <c r="CN70"/>
  <c r="CP70" s="1"/>
  <c r="CT75"/>
  <c r="CU75" s="1"/>
  <c r="CN12"/>
  <c r="CP12" s="1"/>
  <c r="CT74"/>
  <c r="CU74" s="1"/>
  <c r="CT31" i="35"/>
  <c r="CV31" s="1"/>
  <c r="AP52"/>
  <c r="AP3"/>
  <c r="CN3"/>
  <c r="CP3" s="1"/>
  <c r="CT23"/>
  <c r="GY23" s="1"/>
  <c r="CN23"/>
  <c r="AP23"/>
  <c r="CN33"/>
  <c r="CT33"/>
  <c r="GY33" s="1"/>
  <c r="AP33"/>
  <c r="CT15"/>
  <c r="GY15" s="1"/>
  <c r="CN15"/>
  <c r="AP15"/>
  <c r="CT53"/>
  <c r="CT19"/>
  <c r="GY19" s="1"/>
  <c r="CT32"/>
  <c r="GY32" s="1"/>
  <c r="CT16"/>
  <c r="GY16" s="1"/>
  <c r="CN11"/>
  <c r="CP12"/>
  <c r="CO12"/>
  <c r="CP56"/>
  <c r="CO56"/>
  <c r="CN4"/>
  <c r="AP4"/>
  <c r="CT4"/>
  <c r="GY4" s="1"/>
  <c r="CU56"/>
  <c r="CV56"/>
  <c r="CT54"/>
  <c r="CN54"/>
  <c r="AP54"/>
  <c r="CN32"/>
  <c r="CN31"/>
  <c r="CN17"/>
  <c r="CN19"/>
  <c r="CT27"/>
  <c r="GY27" s="1"/>
  <c r="CN7"/>
  <c r="CT22"/>
  <c r="GY22" s="1"/>
  <c r="CN16"/>
  <c r="CT11"/>
  <c r="GY11" s="1"/>
  <c r="CN25"/>
  <c r="AP25"/>
  <c r="CT25"/>
  <c r="GY25" s="1"/>
  <c r="CN18"/>
  <c r="AP18"/>
  <c r="CT18"/>
  <c r="GY18" s="1"/>
  <c r="CT20"/>
  <c r="GY20" s="1"/>
  <c r="AE20"/>
  <c r="BA26"/>
  <c r="CN26"/>
  <c r="CU12"/>
  <c r="CV12"/>
  <c r="CN53"/>
  <c r="CN27"/>
  <c r="CN20"/>
  <c r="CT7"/>
  <c r="GY7" s="1"/>
  <c r="CT2"/>
  <c r="GY2" s="1"/>
  <c r="GZ2" s="1"/>
  <c r="CU46" i="32"/>
  <c r="CV46"/>
  <c r="CP46"/>
  <c r="CO46"/>
  <c r="BK16"/>
  <c r="CT16" s="1"/>
  <c r="BK25"/>
  <c r="BL25" s="1"/>
  <c r="BK24"/>
  <c r="BL24" s="1"/>
  <c r="BK36"/>
  <c r="BL36" s="1"/>
  <c r="BK29"/>
  <c r="CT29" s="1"/>
  <c r="BK28"/>
  <c r="BL28" s="1"/>
  <c r="BK17"/>
  <c r="CN17" s="1"/>
  <c r="BK32"/>
  <c r="BL32" s="1"/>
  <c r="BK18"/>
  <c r="CN18" s="1"/>
  <c r="CO18" s="1"/>
  <c r="CT45"/>
  <c r="CV45" s="1"/>
  <c r="BK39"/>
  <c r="CT39" s="1"/>
  <c r="BK34"/>
  <c r="BL34" s="1"/>
  <c r="BK35"/>
  <c r="CN35" s="1"/>
  <c r="BK27"/>
  <c r="BL27" s="1"/>
  <c r="BK20"/>
  <c r="CT20" s="1"/>
  <c r="BK42"/>
  <c r="BL42" s="1"/>
  <c r="BK44"/>
  <c r="CT44" s="1"/>
  <c r="BK11"/>
  <c r="BL11" s="1"/>
  <c r="BK41"/>
  <c r="CN41" s="1"/>
  <c r="BK38"/>
  <c r="BL38" s="1"/>
  <c r="BK40"/>
  <c r="BL40" s="1"/>
  <c r="BK21"/>
  <c r="BL21" s="1"/>
  <c r="CT17" i="33"/>
  <c r="CN25"/>
  <c r="CP25" s="1"/>
  <c r="CN3"/>
  <c r="CP3" s="1"/>
  <c r="CT27"/>
  <c r="CT12"/>
  <c r="CT25"/>
  <c r="CT30"/>
  <c r="CN8"/>
  <c r="CP8" s="1"/>
  <c r="CT4" i="32"/>
  <c r="CU4" s="1"/>
  <c r="CT10"/>
  <c r="CV10" s="1"/>
  <c r="CT10" i="33"/>
  <c r="GY10" s="1"/>
  <c r="AP10"/>
  <c r="CN10"/>
  <c r="CN15"/>
  <c r="CT15"/>
  <c r="GY15" s="1"/>
  <c r="AP15"/>
  <c r="CN22"/>
  <c r="AP22"/>
  <c r="CT22"/>
  <c r="GY22" s="1"/>
  <c r="CH71"/>
  <c r="CT71"/>
  <c r="AE72"/>
  <c r="BL29"/>
  <c r="CT29"/>
  <c r="GY29" s="1"/>
  <c r="CH70"/>
  <c r="CT70"/>
  <c r="CT16"/>
  <c r="GY16" s="1"/>
  <c r="CN16"/>
  <c r="AP16"/>
  <c r="CT68"/>
  <c r="AP68"/>
  <c r="CN68"/>
  <c r="AE8"/>
  <c r="CT8"/>
  <c r="GY8" s="1"/>
  <c r="CN13"/>
  <c r="CT13"/>
  <c r="GY13" s="1"/>
  <c r="AP13"/>
  <c r="CN5"/>
  <c r="CT5"/>
  <c r="GY5" s="1"/>
  <c r="AP5"/>
  <c r="CN32"/>
  <c r="AP32"/>
  <c r="CT32"/>
  <c r="GY32" s="1"/>
  <c r="CT11"/>
  <c r="GY11" s="1"/>
  <c r="CN30"/>
  <c r="CN24"/>
  <c r="CT2"/>
  <c r="GY2" s="1"/>
  <c r="GZ2" s="1"/>
  <c r="CT20"/>
  <c r="GY20" s="1"/>
  <c r="CN27"/>
  <c r="CN11"/>
  <c r="CN31"/>
  <c r="CN29"/>
  <c r="CN69"/>
  <c r="CN75"/>
  <c r="CN19"/>
  <c r="CN20"/>
  <c r="CT7"/>
  <c r="GY7" s="1"/>
  <c r="CT3"/>
  <c r="GY3" s="1"/>
  <c r="CN9"/>
  <c r="AP9"/>
  <c r="CT9"/>
  <c r="GY9" s="1"/>
  <c r="BL18"/>
  <c r="CN18"/>
  <c r="CN14"/>
  <c r="CT14"/>
  <c r="GY14" s="1"/>
  <c r="AP14"/>
  <c r="AE4"/>
  <c r="CT4"/>
  <c r="GY4" s="1"/>
  <c r="CN21"/>
  <c r="CT21"/>
  <c r="GY21" s="1"/>
  <c r="AP21"/>
  <c r="CT33"/>
  <c r="GY33" s="1"/>
  <c r="CN33"/>
  <c r="AP33"/>
  <c r="CN73"/>
  <c r="AP73"/>
  <c r="CT23"/>
  <c r="GY23" s="1"/>
  <c r="CN23"/>
  <c r="AP23"/>
  <c r="CT6"/>
  <c r="GY6" s="1"/>
  <c r="AP6"/>
  <c r="CN6"/>
  <c r="CT28"/>
  <c r="GY28" s="1"/>
  <c r="CT19"/>
  <c r="GY19" s="1"/>
  <c r="CT31"/>
  <c r="GY31" s="1"/>
  <c r="CN28"/>
  <c r="CN71"/>
  <c r="CN2"/>
  <c r="CN4"/>
  <c r="CT18"/>
  <c r="GY18" s="1"/>
  <c r="CT24"/>
  <c r="GY24" s="1"/>
  <c r="CN74"/>
  <c r="CN17"/>
  <c r="CN38" i="32"/>
  <c r="CP38" s="1"/>
  <c r="CN28"/>
  <c r="CO28" s="1"/>
  <c r="CN34"/>
  <c r="CP34" s="1"/>
  <c r="CN14"/>
  <c r="CP14" s="1"/>
  <c r="CN4"/>
  <c r="CP4" s="1"/>
  <c r="CV14"/>
  <c r="CU14"/>
  <c r="AP20"/>
  <c r="AP16"/>
  <c r="AE22"/>
  <c r="CT22"/>
  <c r="CN23"/>
  <c r="CT23"/>
  <c r="AP23"/>
  <c r="CN11"/>
  <c r="AP11"/>
  <c r="CN15"/>
  <c r="AP15"/>
  <c r="CT15"/>
  <c r="AE18"/>
  <c r="CN13"/>
  <c r="CN12"/>
  <c r="CT21"/>
  <c r="CT8"/>
  <c r="CT9"/>
  <c r="CT13"/>
  <c r="CT12"/>
  <c r="CN8"/>
  <c r="CO10"/>
  <c r="CP10"/>
  <c r="CN19"/>
  <c r="CT19"/>
  <c r="AP19"/>
  <c r="CN9"/>
  <c r="CN22"/>
  <c r="CT7"/>
  <c r="CU7" s="1"/>
  <c r="CN42"/>
  <c r="AP42"/>
  <c r="AP35"/>
  <c r="CU45"/>
  <c r="AE27"/>
  <c r="CT27"/>
  <c r="AE39"/>
  <c r="CT25"/>
  <c r="AP25"/>
  <c r="CN25"/>
  <c r="CO34"/>
  <c r="CP2"/>
  <c r="CO2"/>
  <c r="CT36"/>
  <c r="AP36"/>
  <c r="CN36"/>
  <c r="AP29"/>
  <c r="CT31"/>
  <c r="CN7"/>
  <c r="CN33"/>
  <c r="CT26"/>
  <c r="CN26"/>
  <c r="AP26"/>
  <c r="BA41"/>
  <c r="CP3"/>
  <c r="CO3"/>
  <c r="AP44"/>
  <c r="CT30"/>
  <c r="AP30"/>
  <c r="CN30"/>
  <c r="CT43"/>
  <c r="CN43"/>
  <c r="AP43"/>
  <c r="CO45"/>
  <c r="CP45"/>
  <c r="CT6"/>
  <c r="CN6"/>
  <c r="CT5"/>
  <c r="CN5"/>
  <c r="CV2"/>
  <c r="CU2"/>
  <c r="CV3"/>
  <c r="CU3"/>
  <c r="CT33"/>
  <c r="CT37"/>
  <c r="CN37"/>
  <c r="CN31"/>
  <c r="CN29" l="1"/>
  <c r="HA6" i="33"/>
  <c r="GZ6"/>
  <c r="GZ33"/>
  <c r="HA33"/>
  <c r="HA3"/>
  <c r="GZ3"/>
  <c r="HA11"/>
  <c r="GZ11"/>
  <c r="HA13"/>
  <c r="GZ13"/>
  <c r="GZ29"/>
  <c r="HA29"/>
  <c r="GZ24"/>
  <c r="HA24"/>
  <c r="GZ31"/>
  <c r="HA31"/>
  <c r="GZ28"/>
  <c r="HA28"/>
  <c r="GZ23"/>
  <c r="HA23"/>
  <c r="HA14"/>
  <c r="GZ14"/>
  <c r="HA9"/>
  <c r="GZ9"/>
  <c r="HA7"/>
  <c r="GZ7"/>
  <c r="GZ32"/>
  <c r="HA32"/>
  <c r="HA5"/>
  <c r="GZ5"/>
  <c r="HA16"/>
  <c r="GZ16"/>
  <c r="GZ22"/>
  <c r="HA22"/>
  <c r="HA15"/>
  <c r="GZ15"/>
  <c r="HA10"/>
  <c r="GZ10"/>
  <c r="CU25"/>
  <c r="GY25"/>
  <c r="CV12"/>
  <c r="GY12"/>
  <c r="CU17"/>
  <c r="GY17"/>
  <c r="GZ7" i="35"/>
  <c r="HA7"/>
  <c r="GZ18"/>
  <c r="HA18"/>
  <c r="GZ11"/>
  <c r="HA11"/>
  <c r="GZ22"/>
  <c r="HA22"/>
  <c r="GZ27"/>
  <c r="HA27"/>
  <c r="GZ4"/>
  <c r="HA4"/>
  <c r="GZ16"/>
  <c r="HA16"/>
  <c r="GZ19"/>
  <c r="HA19"/>
  <c r="GZ15"/>
  <c r="HA15"/>
  <c r="GZ33"/>
  <c r="HA33"/>
  <c r="GZ23"/>
  <c r="HA23"/>
  <c r="CU26" i="33"/>
  <c r="GY26"/>
  <c r="CV30" i="35"/>
  <c r="GY30"/>
  <c r="CU14"/>
  <c r="GY14"/>
  <c r="CU21"/>
  <c r="GY21"/>
  <c r="CU13"/>
  <c r="GY13"/>
  <c r="CV34"/>
  <c r="GY34"/>
  <c r="CU35"/>
  <c r="GY35"/>
  <c r="CV57"/>
  <c r="GY57"/>
  <c r="CV6"/>
  <c r="GY6"/>
  <c r="CT28" i="32"/>
  <c r="CV28" s="1"/>
  <c r="HA2" i="35"/>
  <c r="HA2" i="33"/>
  <c r="HA18"/>
  <c r="GZ18"/>
  <c r="HA19"/>
  <c r="GZ19"/>
  <c r="HA21"/>
  <c r="GZ21"/>
  <c r="HA4"/>
  <c r="GZ4"/>
  <c r="HA20"/>
  <c r="GZ20"/>
  <c r="HA8"/>
  <c r="GZ8"/>
  <c r="CV30"/>
  <c r="GY30"/>
  <c r="CU27"/>
  <c r="GY27"/>
  <c r="GZ20" i="35"/>
  <c r="HA20"/>
  <c r="GZ25"/>
  <c r="HA25"/>
  <c r="GZ32"/>
  <c r="HA32"/>
  <c r="CU24"/>
  <c r="GY24"/>
  <c r="CV17"/>
  <c r="GY17"/>
  <c r="CV9"/>
  <c r="GY9"/>
  <c r="CU26"/>
  <c r="GY26"/>
  <c r="CU28"/>
  <c r="GY28"/>
  <c r="CV29"/>
  <c r="GY29"/>
  <c r="CV10"/>
  <c r="GY10"/>
  <c r="CV5"/>
  <c r="GY5"/>
  <c r="CU3"/>
  <c r="GY3"/>
  <c r="CV8"/>
  <c r="GY8"/>
  <c r="GY31"/>
  <c r="CN39" i="32"/>
  <c r="CT35"/>
  <c r="CN40"/>
  <c r="CP40" s="1"/>
  <c r="CT18"/>
  <c r="CN16"/>
  <c r="CN20"/>
  <c r="BL18"/>
  <c r="BL17"/>
  <c r="BL29"/>
  <c r="BL16"/>
  <c r="CN27"/>
  <c r="CT42"/>
  <c r="CT40"/>
  <c r="CV40" s="1"/>
  <c r="CN21"/>
  <c r="CT11"/>
  <c r="CT34"/>
  <c r="CV34" s="1"/>
  <c r="CT38"/>
  <c r="BL41"/>
  <c r="BL44"/>
  <c r="BL20"/>
  <c r="BL35"/>
  <c r="BL39"/>
  <c r="CO35" i="35"/>
  <c r="CP35"/>
  <c r="CV69" i="33"/>
  <c r="CU6" i="35"/>
  <c r="CO12" i="33"/>
  <c r="CU57" i="35"/>
  <c r="CO24"/>
  <c r="CV14"/>
  <c r="CP8"/>
  <c r="CU8"/>
  <c r="CP28"/>
  <c r="CU30"/>
  <c r="CP13"/>
  <c r="CO57"/>
  <c r="CV3"/>
  <c r="CU34"/>
  <c r="CU29"/>
  <c r="CU10"/>
  <c r="CP34"/>
  <c r="CP5"/>
  <c r="CV52"/>
  <c r="CP30"/>
  <c r="CV13"/>
  <c r="CO29"/>
  <c r="CU5"/>
  <c r="CV21"/>
  <c r="CO10"/>
  <c r="CO21"/>
  <c r="CU31"/>
  <c r="CV35"/>
  <c r="CV24"/>
  <c r="CP51"/>
  <c r="CU51"/>
  <c r="CO14"/>
  <c r="CP6"/>
  <c r="CO3"/>
  <c r="CP9"/>
  <c r="CV26"/>
  <c r="CU17"/>
  <c r="CO52"/>
  <c r="CP2"/>
  <c r="CU9"/>
  <c r="CP22"/>
  <c r="CV28"/>
  <c r="CO72" i="33"/>
  <c r="CV27"/>
  <c r="CV17"/>
  <c r="CV26"/>
  <c r="CO70"/>
  <c r="CP26"/>
  <c r="CV75"/>
  <c r="CO3"/>
  <c r="CU30"/>
  <c r="CV74"/>
  <c r="CO7"/>
  <c r="CU12"/>
  <c r="CO25"/>
  <c r="CV25"/>
  <c r="CP26" i="35"/>
  <c r="CO26"/>
  <c r="CV18"/>
  <c r="CU18"/>
  <c r="CU16"/>
  <c r="CV16"/>
  <c r="CV53"/>
  <c r="CU53"/>
  <c r="CO20"/>
  <c r="CP20"/>
  <c r="CP18"/>
  <c r="CO18"/>
  <c r="CV11"/>
  <c r="CU11"/>
  <c r="CU27"/>
  <c r="CV27"/>
  <c r="CO32"/>
  <c r="CP32"/>
  <c r="CP54"/>
  <c r="CO54"/>
  <c r="CO4"/>
  <c r="CP4"/>
  <c r="CV19"/>
  <c r="CU19"/>
  <c r="CP15"/>
  <c r="CO15"/>
  <c r="CP33"/>
  <c r="CO33"/>
  <c r="CV2"/>
  <c r="CU2"/>
  <c r="CU22"/>
  <c r="CV22"/>
  <c r="CP17"/>
  <c r="CO17"/>
  <c r="CV4"/>
  <c r="CU4"/>
  <c r="CV7"/>
  <c r="CU7"/>
  <c r="CO53"/>
  <c r="CP53"/>
  <c r="CP25"/>
  <c r="CO25"/>
  <c r="CO7"/>
  <c r="CP7"/>
  <c r="CO31"/>
  <c r="CP31"/>
  <c r="CU32"/>
  <c r="CV32"/>
  <c r="CV33"/>
  <c r="CU33"/>
  <c r="CV23"/>
  <c r="CU23"/>
  <c r="CO27"/>
  <c r="CP27"/>
  <c r="CV20"/>
  <c r="CU20"/>
  <c r="CV25"/>
  <c r="CU25"/>
  <c r="CP16"/>
  <c r="CO16"/>
  <c r="CP19"/>
  <c r="CO19"/>
  <c r="CV54"/>
  <c r="CU54"/>
  <c r="CP11"/>
  <c r="CO11"/>
  <c r="CU15"/>
  <c r="CV15"/>
  <c r="CP23"/>
  <c r="CO23"/>
  <c r="CP41" i="32"/>
  <c r="CO41"/>
  <c r="CT24"/>
  <c r="CN24"/>
  <c r="CN32"/>
  <c r="CT32"/>
  <c r="CN44"/>
  <c r="CT41"/>
  <c r="CT17"/>
  <c r="CP18"/>
  <c r="CO4"/>
  <c r="CP28"/>
  <c r="CU28"/>
  <c r="CU10"/>
  <c r="CO8" i="33"/>
  <c r="CV4" i="32"/>
  <c r="CV73" i="33"/>
  <c r="CU73"/>
  <c r="CV21"/>
  <c r="CU21"/>
  <c r="CV8"/>
  <c r="CU8"/>
  <c r="CV72"/>
  <c r="CU72"/>
  <c r="CV14"/>
  <c r="CU14"/>
  <c r="CO9"/>
  <c r="CP9"/>
  <c r="CU3"/>
  <c r="CV3"/>
  <c r="CO11"/>
  <c r="CP11"/>
  <c r="CU10"/>
  <c r="CV10"/>
  <c r="CO74"/>
  <c r="CP74"/>
  <c r="CO2"/>
  <c r="CP2"/>
  <c r="CU31"/>
  <c r="CV31"/>
  <c r="CU23"/>
  <c r="CV23"/>
  <c r="CU33"/>
  <c r="CV33"/>
  <c r="CV4"/>
  <c r="CU4"/>
  <c r="CP19"/>
  <c r="CO19"/>
  <c r="CO31"/>
  <c r="CP31"/>
  <c r="CV2"/>
  <c r="CU2"/>
  <c r="CU11"/>
  <c r="CV11"/>
  <c r="CU13"/>
  <c r="CV13"/>
  <c r="CP68"/>
  <c r="CO68"/>
  <c r="CP16"/>
  <c r="CO16"/>
  <c r="CO15"/>
  <c r="CP15"/>
  <c r="CU18"/>
  <c r="CV18"/>
  <c r="CV28"/>
  <c r="CU28"/>
  <c r="CO14"/>
  <c r="CP14"/>
  <c r="CU7"/>
  <c r="CV7"/>
  <c r="CP69"/>
  <c r="CO69"/>
  <c r="CO27"/>
  <c r="CP27"/>
  <c r="CP5"/>
  <c r="CO5"/>
  <c r="CU68"/>
  <c r="CV68"/>
  <c r="CV24"/>
  <c r="CU24"/>
  <c r="CO71"/>
  <c r="CP71"/>
  <c r="CV19"/>
  <c r="CU19"/>
  <c r="CU6"/>
  <c r="CV6"/>
  <c r="CO75"/>
  <c r="CP75"/>
  <c r="CP24"/>
  <c r="CO24"/>
  <c r="CV32"/>
  <c r="CU32"/>
  <c r="CU5"/>
  <c r="CV5"/>
  <c r="CP13"/>
  <c r="CO13"/>
  <c r="CU16"/>
  <c r="CV16"/>
  <c r="CU29"/>
  <c r="CV29"/>
  <c r="CU71"/>
  <c r="CV71"/>
  <c r="CO22"/>
  <c r="CP22"/>
  <c r="CP17"/>
  <c r="CO17"/>
  <c r="CO4"/>
  <c r="CP4"/>
  <c r="CP28"/>
  <c r="CO28"/>
  <c r="CP6"/>
  <c r="CO6"/>
  <c r="CP23"/>
  <c r="CO23"/>
  <c r="CO73"/>
  <c r="CP73"/>
  <c r="CP33"/>
  <c r="CO33"/>
  <c r="CO21"/>
  <c r="CP21"/>
  <c r="CP18"/>
  <c r="CO18"/>
  <c r="CU9"/>
  <c r="CV9"/>
  <c r="CO20"/>
  <c r="CP20"/>
  <c r="CO29"/>
  <c r="CP29"/>
  <c r="CV20"/>
  <c r="CU20"/>
  <c r="CP30"/>
  <c r="CO30"/>
  <c r="CP32"/>
  <c r="CO32"/>
  <c r="CU70"/>
  <c r="CV70"/>
  <c r="CU22"/>
  <c r="CV22"/>
  <c r="CU15"/>
  <c r="CV15"/>
  <c r="CP10"/>
  <c r="CO10"/>
  <c r="CO38" i="32"/>
  <c r="CU34"/>
  <c r="CO14"/>
  <c r="CO40"/>
  <c r="CU40"/>
  <c r="CU17"/>
  <c r="CV17"/>
  <c r="CV13"/>
  <c r="CU13"/>
  <c r="CP12"/>
  <c r="CO12"/>
  <c r="CV15"/>
  <c r="CU15"/>
  <c r="CV11"/>
  <c r="CU11"/>
  <c r="CO23"/>
  <c r="CP23"/>
  <c r="CP9"/>
  <c r="CO9"/>
  <c r="CO19"/>
  <c r="CP19"/>
  <c r="CU12"/>
  <c r="CV12"/>
  <c r="CU21"/>
  <c r="CV21"/>
  <c r="CV23"/>
  <c r="CU23"/>
  <c r="CP16"/>
  <c r="CO16"/>
  <c r="CO22"/>
  <c r="CP22"/>
  <c r="CV19"/>
  <c r="CU19"/>
  <c r="CO8"/>
  <c r="CP8"/>
  <c r="CU8"/>
  <c r="CV8"/>
  <c r="CV18"/>
  <c r="CU18"/>
  <c r="CO15"/>
  <c r="CP15"/>
  <c r="CP20"/>
  <c r="CO20"/>
  <c r="CP17"/>
  <c r="CO17"/>
  <c r="CU20"/>
  <c r="CV20"/>
  <c r="CP21"/>
  <c r="CO21"/>
  <c r="CV9"/>
  <c r="CU9"/>
  <c r="CP13"/>
  <c r="CO13"/>
  <c r="CP11"/>
  <c r="CO11"/>
  <c r="CV22"/>
  <c r="CU22"/>
  <c r="CU16"/>
  <c r="CV16"/>
  <c r="CV7"/>
  <c r="CU5"/>
  <c r="CV5"/>
  <c r="CP30"/>
  <c r="CO30"/>
  <c r="CU44"/>
  <c r="CV44"/>
  <c r="CU35"/>
  <c r="CV35"/>
  <c r="CU36"/>
  <c r="CV36"/>
  <c r="CO25"/>
  <c r="CP25"/>
  <c r="CU39"/>
  <c r="CV39"/>
  <c r="CO5"/>
  <c r="CP5"/>
  <c r="CU6"/>
  <c r="CV6"/>
  <c r="CU30"/>
  <c r="CV30"/>
  <c r="CV41"/>
  <c r="CU41"/>
  <c r="CU26"/>
  <c r="CV26"/>
  <c r="CU31"/>
  <c r="CV31"/>
  <c r="CO29"/>
  <c r="CP29"/>
  <c r="CU27"/>
  <c r="CV27"/>
  <c r="CO35"/>
  <c r="CP35"/>
  <c r="CU42"/>
  <c r="CV42"/>
  <c r="CO37"/>
  <c r="CP37"/>
  <c r="CU37"/>
  <c r="CV37"/>
  <c r="CP43"/>
  <c r="CO43"/>
  <c r="CO33"/>
  <c r="CP33"/>
  <c r="CU29"/>
  <c r="CV29"/>
  <c r="CO39"/>
  <c r="CP39"/>
  <c r="CO31"/>
  <c r="CP31"/>
  <c r="CP27"/>
  <c r="CO27"/>
  <c r="CV33"/>
  <c r="CU33"/>
  <c r="CP6"/>
  <c r="CO6"/>
  <c r="CU43"/>
  <c r="CV43"/>
  <c r="CP44"/>
  <c r="CO44"/>
  <c r="CP26"/>
  <c r="CO26"/>
  <c r="CP7"/>
  <c r="CO7"/>
  <c r="CP36"/>
  <c r="CO36"/>
  <c r="CU25"/>
  <c r="CV25"/>
  <c r="CO42"/>
  <c r="CP42"/>
  <c r="GZ31" i="35" l="1"/>
  <c r="HA31"/>
  <c r="GZ8"/>
  <c r="HA8"/>
  <c r="GZ3"/>
  <c r="HA3"/>
  <c r="GZ5"/>
  <c r="HA5"/>
  <c r="GZ10"/>
  <c r="HA10"/>
  <c r="GZ29"/>
  <c r="HA29"/>
  <c r="GZ28"/>
  <c r="HA28"/>
  <c r="GZ26"/>
  <c r="HA26"/>
  <c r="GZ9"/>
  <c r="HA9"/>
  <c r="GZ17"/>
  <c r="HA17"/>
  <c r="GZ24"/>
  <c r="HA24"/>
  <c r="GZ27" i="33"/>
  <c r="HA27"/>
  <c r="GZ30"/>
  <c r="HA30"/>
  <c r="GZ6" i="35"/>
  <c r="HA6"/>
  <c r="GZ57"/>
  <c r="HA57"/>
  <c r="GZ35"/>
  <c r="HA35"/>
  <c r="GZ34"/>
  <c r="HA34"/>
  <c r="GZ13"/>
  <c r="HA13"/>
  <c r="GZ21"/>
  <c r="HA21"/>
  <c r="GZ14"/>
  <c r="HA14"/>
  <c r="GZ30"/>
  <c r="HA30"/>
  <c r="GZ26" i="33"/>
  <c r="HA26"/>
  <c r="HA17"/>
  <c r="GZ17"/>
  <c r="HA12"/>
  <c r="GZ12"/>
  <c r="GZ25"/>
  <c r="HA25"/>
  <c r="CU38" i="32"/>
  <c r="CV38"/>
  <c r="CU32"/>
  <c r="CV32"/>
  <c r="CP32"/>
  <c r="CO32"/>
  <c r="CU24"/>
  <c r="CV24"/>
  <c r="CO24"/>
  <c r="CP24"/>
  <c r="HZ30" i="31"/>
  <c r="IA30" s="1"/>
  <c r="HY30"/>
  <c r="HO30"/>
  <c r="HP30" s="1"/>
  <c r="HN30"/>
  <c r="HZ29"/>
  <c r="IA29" s="1"/>
  <c r="HY29"/>
  <c r="HO29"/>
  <c r="HP29" s="1"/>
  <c r="HN29"/>
  <c r="HZ28"/>
  <c r="IA28" s="1"/>
  <c r="HY28"/>
  <c r="HO28"/>
  <c r="HP28" s="1"/>
  <c r="HN28"/>
  <c r="HZ27"/>
  <c r="IA27" s="1"/>
  <c r="HY27"/>
  <c r="HO27"/>
  <c r="HP27" s="1"/>
  <c r="HN27"/>
  <c r="HZ26"/>
  <c r="IA26" s="1"/>
  <c r="HY26"/>
  <c r="HO26"/>
  <c r="HP26" s="1"/>
  <c r="HN26"/>
  <c r="HZ25"/>
  <c r="IA25" s="1"/>
  <c r="HY25"/>
  <c r="HO25"/>
  <c r="HP25" s="1"/>
  <c r="HN25"/>
  <c r="HZ24"/>
  <c r="IA24" s="1"/>
  <c r="HY24"/>
  <c r="HO24"/>
  <c r="HP24" s="1"/>
  <c r="HN24"/>
  <c r="HZ23"/>
  <c r="IA23" s="1"/>
  <c r="HY23"/>
  <c r="HO23"/>
  <c r="HP23" s="1"/>
  <c r="HN23"/>
  <c r="HZ22"/>
  <c r="IA22" s="1"/>
  <c r="HY22"/>
  <c r="HO22"/>
  <c r="HP22" s="1"/>
  <c r="HN22"/>
  <c r="HZ21"/>
  <c r="IA21" s="1"/>
  <c r="HY21"/>
  <c r="HO21"/>
  <c r="HP21" s="1"/>
  <c r="HN21"/>
  <c r="HZ20"/>
  <c r="IA20" s="1"/>
  <c r="HY20"/>
  <c r="HO20"/>
  <c r="HP20" s="1"/>
  <c r="HN20"/>
  <c r="HZ19"/>
  <c r="IA19" s="1"/>
  <c r="HY19"/>
  <c r="HO19"/>
  <c r="HP19" s="1"/>
  <c r="HN19"/>
  <c r="HZ18"/>
  <c r="IA18" s="1"/>
  <c r="HY18"/>
  <c r="HO18"/>
  <c r="HP18" s="1"/>
  <c r="HN18"/>
  <c r="HZ17"/>
  <c r="IA17" s="1"/>
  <c r="HY17"/>
  <c r="HO17"/>
  <c r="HP17" s="1"/>
  <c r="HN17"/>
  <c r="HZ16"/>
  <c r="IA16" s="1"/>
  <c r="HY16"/>
  <c r="HO16"/>
  <c r="HP16" s="1"/>
  <c r="HN16"/>
  <c r="HZ15"/>
  <c r="IA15" s="1"/>
  <c r="HY15"/>
  <c r="HO15"/>
  <c r="HP15" s="1"/>
  <c r="HN15"/>
  <c r="HZ14"/>
  <c r="IA14" s="1"/>
  <c r="HY14"/>
  <c r="HO14"/>
  <c r="HP14" s="1"/>
  <c r="HN14"/>
  <c r="HZ13"/>
  <c r="IA13" s="1"/>
  <c r="HY13"/>
  <c r="HO13"/>
  <c r="HP13" s="1"/>
  <c r="HN13"/>
  <c r="HZ12"/>
  <c r="IA12" s="1"/>
  <c r="HY12"/>
  <c r="HO12"/>
  <c r="HP12" s="1"/>
  <c r="HN12"/>
  <c r="HZ11"/>
  <c r="IA11" s="1"/>
  <c r="HY11"/>
  <c r="HO11"/>
  <c r="HP11" s="1"/>
  <c r="HN11"/>
  <c r="HZ10"/>
  <c r="IA10" s="1"/>
  <c r="HY10"/>
  <c r="HO10"/>
  <c r="HP10" s="1"/>
  <c r="HN10"/>
  <c r="HZ9"/>
  <c r="IA9" s="1"/>
  <c r="HY9"/>
  <c r="HO9"/>
  <c r="HP9" s="1"/>
  <c r="HN9"/>
  <c r="HZ8"/>
  <c r="IA8" s="1"/>
  <c r="HY8"/>
  <c r="HO8"/>
  <c r="HP8" s="1"/>
  <c r="HN8"/>
  <c r="HZ7"/>
  <c r="IA7" s="1"/>
  <c r="HY7"/>
  <c r="HO7"/>
  <c r="HP7" s="1"/>
  <c r="HN7"/>
  <c r="HZ6"/>
  <c r="IA6" s="1"/>
  <c r="HY6"/>
  <c r="HO6"/>
  <c r="HP6" s="1"/>
  <c r="HN6"/>
  <c r="HZ5"/>
  <c r="IA5" s="1"/>
  <c r="HY5"/>
  <c r="HO5"/>
  <c r="HP5" s="1"/>
  <c r="HN5"/>
  <c r="HZ4"/>
  <c r="IA4" s="1"/>
  <c r="HY4"/>
  <c r="HO4"/>
  <c r="HP4" s="1"/>
  <c r="HN4"/>
  <c r="HZ3"/>
  <c r="IA3" s="1"/>
  <c r="HY3"/>
  <c r="HO3"/>
  <c r="HP3" s="1"/>
  <c r="HN3"/>
  <c r="HZ2"/>
  <c r="IA2" s="1"/>
  <c r="HY2"/>
  <c r="HO2"/>
  <c r="HP2" s="1"/>
  <c r="HN2"/>
  <c r="IB4" l="1"/>
  <c r="IC4" s="1"/>
  <c r="ID4" s="1"/>
  <c r="IB5"/>
  <c r="IC5" s="1"/>
  <c r="ID5" s="1"/>
  <c r="IB7"/>
  <c r="IC7" s="1"/>
  <c r="ID7" s="1"/>
  <c r="IB9"/>
  <c r="IC9" s="1"/>
  <c r="ID9" s="1"/>
  <c r="IB11"/>
  <c r="IC11" s="1"/>
  <c r="ID11" s="1"/>
  <c r="IB13"/>
  <c r="IC13" s="1"/>
  <c r="ID13" s="1"/>
  <c r="IB15"/>
  <c r="IC15" s="1"/>
  <c r="ID15" s="1"/>
  <c r="IB17"/>
  <c r="IC17" s="1"/>
  <c r="ID17" s="1"/>
  <c r="IB20"/>
  <c r="IC20" s="1"/>
  <c r="ID20" s="1"/>
  <c r="IB21"/>
  <c r="IC21" s="1"/>
  <c r="ID21" s="1"/>
  <c r="IB22"/>
  <c r="IC22" s="1"/>
  <c r="ID22" s="1"/>
  <c r="IB23"/>
  <c r="IC23" s="1"/>
  <c r="ID23" s="1"/>
  <c r="IB24"/>
  <c r="IC24" s="1"/>
  <c r="ID24" s="1"/>
  <c r="IB25"/>
  <c r="IC25" s="1"/>
  <c r="ID25" s="1"/>
  <c r="IB26"/>
  <c r="IC26" s="1"/>
  <c r="ID26" s="1"/>
  <c r="IB27"/>
  <c r="IC27" s="1"/>
  <c r="ID27" s="1"/>
  <c r="IB28"/>
  <c r="IC28" s="1"/>
  <c r="ID28" s="1"/>
  <c r="IB29"/>
  <c r="IC29" s="1"/>
  <c r="ID29" s="1"/>
  <c r="IB30"/>
  <c r="IC30" s="1"/>
  <c r="ID30" s="1"/>
  <c r="IB2"/>
  <c r="IC2" s="1"/>
  <c r="ID2" s="1"/>
  <c r="IB6"/>
  <c r="IC6" s="1"/>
  <c r="ID6" s="1"/>
  <c r="IB8"/>
  <c r="IC8" s="1"/>
  <c r="ID8" s="1"/>
  <c r="IB10"/>
  <c r="IC10" s="1"/>
  <c r="ID10" s="1"/>
  <c r="IB12"/>
  <c r="IC12" s="1"/>
  <c r="ID12" s="1"/>
  <c r="IB14"/>
  <c r="IC14" s="1"/>
  <c r="ID14" s="1"/>
  <c r="IB16"/>
  <c r="IC16" s="1"/>
  <c r="ID16" s="1"/>
  <c r="IB18"/>
  <c r="IC18" s="1"/>
  <c r="ID18" s="1"/>
  <c r="IB19"/>
  <c r="IC19" s="1"/>
  <c r="ID19" s="1"/>
  <c r="IB3"/>
  <c r="IC3" s="1"/>
  <c r="ID3" s="1"/>
  <c r="HQ2"/>
  <c r="HR2" s="1"/>
  <c r="HS2" s="1"/>
  <c r="HQ3"/>
  <c r="HR3" s="1"/>
  <c r="HS3" s="1"/>
  <c r="HQ4"/>
  <c r="HR4" s="1"/>
  <c r="HS4" s="1"/>
  <c r="HQ5"/>
  <c r="HR5" s="1"/>
  <c r="HS5" s="1"/>
  <c r="HQ6"/>
  <c r="HR6" s="1"/>
  <c r="HS6" s="1"/>
  <c r="HQ7"/>
  <c r="HR7" s="1"/>
  <c r="HS7" s="1"/>
  <c r="HQ8"/>
  <c r="HR8" s="1"/>
  <c r="HS8" s="1"/>
  <c r="HQ9"/>
  <c r="HR9" s="1"/>
  <c r="HS9" s="1"/>
  <c r="HQ10"/>
  <c r="HR10" s="1"/>
  <c r="HS10" s="1"/>
  <c r="HQ11"/>
  <c r="HR11" s="1"/>
  <c r="HS11" s="1"/>
  <c r="HQ12"/>
  <c r="HR12" s="1"/>
  <c r="HS12" s="1"/>
  <c r="HQ13"/>
  <c r="HR13" s="1"/>
  <c r="HS13" s="1"/>
  <c r="HQ14"/>
  <c r="HR14" s="1"/>
  <c r="HS14" s="1"/>
  <c r="HQ15"/>
  <c r="HR15" s="1"/>
  <c r="HS15" s="1"/>
  <c r="HQ16"/>
  <c r="HR16" s="1"/>
  <c r="HS16" s="1"/>
  <c r="HQ17"/>
  <c r="HR17" s="1"/>
  <c r="HS17" s="1"/>
  <c r="HQ18"/>
  <c r="HR18" s="1"/>
  <c r="HS18" s="1"/>
  <c r="HQ19"/>
  <c r="HR19" s="1"/>
  <c r="HS19" s="1"/>
  <c r="HQ20"/>
  <c r="HR20" s="1"/>
  <c r="HS20" s="1"/>
  <c r="HQ21"/>
  <c r="HR21" s="1"/>
  <c r="HS21" s="1"/>
  <c r="HQ22"/>
  <c r="HR22" s="1"/>
  <c r="HS22" s="1"/>
  <c r="HQ23"/>
  <c r="HR23" s="1"/>
  <c r="HS23" s="1"/>
  <c r="HQ24"/>
  <c r="HR24" s="1"/>
  <c r="HS24" s="1"/>
  <c r="HQ25"/>
  <c r="HR25" s="1"/>
  <c r="HS25" s="1"/>
  <c r="HQ26"/>
  <c r="HR26" s="1"/>
  <c r="HS26" s="1"/>
  <c r="HQ27"/>
  <c r="HR27" s="1"/>
  <c r="HS27" s="1"/>
  <c r="HQ28"/>
  <c r="HR28" s="1"/>
  <c r="HS28" s="1"/>
  <c r="HQ29"/>
  <c r="HR29" s="1"/>
  <c r="HS29" s="1"/>
  <c r="HQ30"/>
  <c r="HR30" s="1"/>
  <c r="HS30" s="1"/>
  <c r="CM35" l="1"/>
  <c r="CM34"/>
  <c r="HE9"/>
  <c r="GY9"/>
  <c r="GR9"/>
  <c r="GS9" s="1"/>
  <c r="GQ9"/>
  <c r="GG9"/>
  <c r="GH9" s="1"/>
  <c r="GF9"/>
  <c r="FV9"/>
  <c r="FW9" s="1"/>
  <c r="FU9"/>
  <c r="FK9"/>
  <c r="FL9" s="1"/>
  <c r="FJ9"/>
  <c r="EZ9"/>
  <c r="FA9" s="1"/>
  <c r="EY9"/>
  <c r="EO9"/>
  <c r="EP9" s="1"/>
  <c r="EN9"/>
  <c r="ED9"/>
  <c r="EE9" s="1"/>
  <c r="EC9"/>
  <c r="DL9"/>
  <c r="DN9" s="1"/>
  <c r="DO9" s="1"/>
  <c r="DP9" s="1"/>
  <c r="DK9"/>
  <c r="DA9"/>
  <c r="DC9" s="1"/>
  <c r="DD9" s="1"/>
  <c r="DE9" s="1"/>
  <c r="CZ9"/>
  <c r="CQ9"/>
  <c r="CK9"/>
  <c r="CD9"/>
  <c r="CF9" s="1"/>
  <c r="CG9" s="1"/>
  <c r="CH9" s="1"/>
  <c r="CC9"/>
  <c r="BS9"/>
  <c r="BU9" s="1"/>
  <c r="BV9" s="1"/>
  <c r="BW9" s="1"/>
  <c r="BR9"/>
  <c r="BH9"/>
  <c r="BJ9" s="1"/>
  <c r="BK9" s="1"/>
  <c r="BL9" s="1"/>
  <c r="BG9"/>
  <c r="AW9"/>
  <c r="AX9" s="1"/>
  <c r="AV9"/>
  <c r="AL9"/>
  <c r="AK9"/>
  <c r="AA9"/>
  <c r="AB9" s="1"/>
  <c r="Z9"/>
  <c r="T9"/>
  <c r="U9" s="1"/>
  <c r="S9"/>
  <c r="R9"/>
  <c r="M9"/>
  <c r="N9" s="1"/>
  <c r="O9" s="1"/>
  <c r="L9"/>
  <c r="HE8"/>
  <c r="GY8"/>
  <c r="GR8"/>
  <c r="GT8" s="1"/>
  <c r="GU8" s="1"/>
  <c r="GV8" s="1"/>
  <c r="GQ8"/>
  <c r="GG8"/>
  <c r="GH8" s="1"/>
  <c r="GF8"/>
  <c r="FV8"/>
  <c r="FX8" s="1"/>
  <c r="FY8" s="1"/>
  <c r="FZ8" s="1"/>
  <c r="FU8"/>
  <c r="FK8"/>
  <c r="FM8" s="1"/>
  <c r="FN8" s="1"/>
  <c r="FO8" s="1"/>
  <c r="FJ8"/>
  <c r="EZ8"/>
  <c r="FB8" s="1"/>
  <c r="FC8" s="1"/>
  <c r="FD8" s="1"/>
  <c r="EY8"/>
  <c r="EO8"/>
  <c r="EQ8" s="1"/>
  <c r="ER8" s="1"/>
  <c r="ES8" s="1"/>
  <c r="EN8"/>
  <c r="ED8"/>
  <c r="EF8" s="1"/>
  <c r="EG8" s="1"/>
  <c r="EH8" s="1"/>
  <c r="EC8"/>
  <c r="DL8"/>
  <c r="DN8" s="1"/>
  <c r="DO8" s="1"/>
  <c r="DP8" s="1"/>
  <c r="DK8"/>
  <c r="DA8"/>
  <c r="DB8" s="1"/>
  <c r="CZ8"/>
  <c r="CQ8"/>
  <c r="CK8"/>
  <c r="CD8"/>
  <c r="CF8" s="1"/>
  <c r="CG8" s="1"/>
  <c r="CH8" s="1"/>
  <c r="CC8"/>
  <c r="BS8"/>
  <c r="BT8" s="1"/>
  <c r="BR8"/>
  <c r="BH8"/>
  <c r="BJ8" s="1"/>
  <c r="BK8" s="1"/>
  <c r="BL8" s="1"/>
  <c r="BG8"/>
  <c r="AW8"/>
  <c r="AX8" s="1"/>
  <c r="AV8"/>
  <c r="AL8"/>
  <c r="AK8"/>
  <c r="AA8"/>
  <c r="AB8" s="1"/>
  <c r="Z8"/>
  <c r="S8"/>
  <c r="T8" s="1"/>
  <c r="U8" s="1"/>
  <c r="R8"/>
  <c r="M8"/>
  <c r="N8" s="1"/>
  <c r="O8" s="1"/>
  <c r="L8"/>
  <c r="HE7"/>
  <c r="GY7"/>
  <c r="GR7"/>
  <c r="GT7" s="1"/>
  <c r="GU7" s="1"/>
  <c r="GV7" s="1"/>
  <c r="GQ7"/>
  <c r="GG7"/>
  <c r="GH7" s="1"/>
  <c r="GF7"/>
  <c r="FV7"/>
  <c r="FX7" s="1"/>
  <c r="FY7" s="1"/>
  <c r="FZ7" s="1"/>
  <c r="FU7"/>
  <c r="FK7"/>
  <c r="FL7" s="1"/>
  <c r="FJ7"/>
  <c r="EZ7"/>
  <c r="FA7" s="1"/>
  <c r="EY7"/>
  <c r="EO7"/>
  <c r="EP7" s="1"/>
  <c r="EN7"/>
  <c r="ED7"/>
  <c r="EF7" s="1"/>
  <c r="EG7" s="1"/>
  <c r="EH7" s="1"/>
  <c r="EC7"/>
  <c r="DN7"/>
  <c r="DO7" s="1"/>
  <c r="DP7" s="1"/>
  <c r="DL7"/>
  <c r="DK7"/>
  <c r="DA7"/>
  <c r="DB7" s="1"/>
  <c r="CZ7"/>
  <c r="CQ7"/>
  <c r="CK7"/>
  <c r="CD7"/>
  <c r="CE7" s="1"/>
  <c r="CC7"/>
  <c r="BS7"/>
  <c r="BU7" s="1"/>
  <c r="BV7" s="1"/>
  <c r="BW7" s="1"/>
  <c r="BR7"/>
  <c r="BH7"/>
  <c r="BJ7" s="1"/>
  <c r="BK7" s="1"/>
  <c r="BL7" s="1"/>
  <c r="BG7"/>
  <c r="AW7"/>
  <c r="AY7" s="1"/>
  <c r="AZ7" s="1"/>
  <c r="BA7" s="1"/>
  <c r="AV7"/>
  <c r="AL7"/>
  <c r="AN7" s="1"/>
  <c r="AO7" s="1"/>
  <c r="AK7"/>
  <c r="AA7"/>
  <c r="AC7" s="1"/>
  <c r="AD7" s="1"/>
  <c r="AE7" s="1"/>
  <c r="Z7"/>
  <c r="S7"/>
  <c r="T7" s="1"/>
  <c r="U7" s="1"/>
  <c r="R7"/>
  <c r="M7"/>
  <c r="N7" s="1"/>
  <c r="O7" s="1"/>
  <c r="L7"/>
  <c r="HE6"/>
  <c r="GY6"/>
  <c r="GR6"/>
  <c r="GS6" s="1"/>
  <c r="GQ6"/>
  <c r="GG6"/>
  <c r="GI6" s="1"/>
  <c r="GJ6" s="1"/>
  <c r="GK6" s="1"/>
  <c r="GF6"/>
  <c r="FV6"/>
  <c r="FW6" s="1"/>
  <c r="FU6"/>
  <c r="FK6"/>
  <c r="FM6" s="1"/>
  <c r="FN6" s="1"/>
  <c r="FO6" s="1"/>
  <c r="FJ6"/>
  <c r="EZ6"/>
  <c r="FA6" s="1"/>
  <c r="EY6"/>
  <c r="EO6"/>
  <c r="EQ6" s="1"/>
  <c r="ER6" s="1"/>
  <c r="ES6" s="1"/>
  <c r="EN6"/>
  <c r="ED6"/>
  <c r="EE6" s="1"/>
  <c r="EC6"/>
  <c r="DL6"/>
  <c r="DN6" s="1"/>
  <c r="DO6" s="1"/>
  <c r="DP6" s="1"/>
  <c r="DK6"/>
  <c r="DA6"/>
  <c r="DS6" s="1"/>
  <c r="CZ6"/>
  <c r="CQ6"/>
  <c r="CK6"/>
  <c r="CF6"/>
  <c r="CG6" s="1"/>
  <c r="CH6" s="1"/>
  <c r="CD6"/>
  <c r="CE6" s="1"/>
  <c r="CC6"/>
  <c r="BS6"/>
  <c r="BU6" s="1"/>
  <c r="BV6" s="1"/>
  <c r="BW6" s="1"/>
  <c r="BR6"/>
  <c r="BH6"/>
  <c r="BI6" s="1"/>
  <c r="BG6"/>
  <c r="AW6"/>
  <c r="AY6" s="1"/>
  <c r="AZ6" s="1"/>
  <c r="BA6" s="1"/>
  <c r="AV6"/>
  <c r="AL6"/>
  <c r="AM6" s="1"/>
  <c r="AK6"/>
  <c r="AA6"/>
  <c r="AC6" s="1"/>
  <c r="AD6" s="1"/>
  <c r="AE6" s="1"/>
  <c r="Z6"/>
  <c r="S6"/>
  <c r="T6" s="1"/>
  <c r="U6" s="1"/>
  <c r="R6"/>
  <c r="M6"/>
  <c r="N6" s="1"/>
  <c r="O6" s="1"/>
  <c r="L6"/>
  <c r="HE5"/>
  <c r="GY5"/>
  <c r="GR5"/>
  <c r="GS5" s="1"/>
  <c r="GQ5"/>
  <c r="GG5"/>
  <c r="GH5" s="1"/>
  <c r="GF5"/>
  <c r="FV5"/>
  <c r="FW5" s="1"/>
  <c r="FU5"/>
  <c r="FK5"/>
  <c r="FM5" s="1"/>
  <c r="FN5" s="1"/>
  <c r="FO5" s="1"/>
  <c r="FJ5"/>
  <c r="EZ5"/>
  <c r="FA5" s="1"/>
  <c r="EY5"/>
  <c r="EO5"/>
  <c r="EP5" s="1"/>
  <c r="EN5"/>
  <c r="ED5"/>
  <c r="EE5" s="1"/>
  <c r="EC5"/>
  <c r="DL5"/>
  <c r="DN5" s="1"/>
  <c r="DO5" s="1"/>
  <c r="DP5" s="1"/>
  <c r="DK5"/>
  <c r="DA5"/>
  <c r="DS5" s="1"/>
  <c r="DU5" s="1"/>
  <c r="DV5" s="1"/>
  <c r="CZ5"/>
  <c r="CQ5"/>
  <c r="CK5"/>
  <c r="CD5"/>
  <c r="CF5" s="1"/>
  <c r="CG5" s="1"/>
  <c r="CH5" s="1"/>
  <c r="CC5"/>
  <c r="BS5"/>
  <c r="BU5" s="1"/>
  <c r="BV5" s="1"/>
  <c r="BW5" s="1"/>
  <c r="BR5"/>
  <c r="BH5"/>
  <c r="BJ5" s="1"/>
  <c r="BK5" s="1"/>
  <c r="BL5" s="1"/>
  <c r="BG5"/>
  <c r="AW5"/>
  <c r="AX5" s="1"/>
  <c r="AV5"/>
  <c r="AL5"/>
  <c r="AM5" s="1"/>
  <c r="AK5"/>
  <c r="AA5"/>
  <c r="AC5" s="1"/>
  <c r="AD5" s="1"/>
  <c r="AE5" s="1"/>
  <c r="Z5"/>
  <c r="T5"/>
  <c r="U5" s="1"/>
  <c r="S5"/>
  <c r="R5"/>
  <c r="M5"/>
  <c r="N5" s="1"/>
  <c r="O5" s="1"/>
  <c r="L5"/>
  <c r="HE4"/>
  <c r="GY4"/>
  <c r="GR4"/>
  <c r="GT4" s="1"/>
  <c r="GU4" s="1"/>
  <c r="GV4" s="1"/>
  <c r="GQ4"/>
  <c r="GG4"/>
  <c r="GI4" s="1"/>
  <c r="GJ4" s="1"/>
  <c r="GK4" s="1"/>
  <c r="GF4"/>
  <c r="FV4"/>
  <c r="FX4" s="1"/>
  <c r="FY4" s="1"/>
  <c r="FZ4" s="1"/>
  <c r="FU4"/>
  <c r="FK4"/>
  <c r="FL4" s="1"/>
  <c r="FJ4"/>
  <c r="EZ4"/>
  <c r="FB4" s="1"/>
  <c r="FC4" s="1"/>
  <c r="FD4" s="1"/>
  <c r="EY4"/>
  <c r="EO4"/>
  <c r="EP4" s="1"/>
  <c r="EN4"/>
  <c r="ED4"/>
  <c r="EF4" s="1"/>
  <c r="EG4" s="1"/>
  <c r="EH4" s="1"/>
  <c r="EC4"/>
  <c r="DL4"/>
  <c r="DN4" s="1"/>
  <c r="DO4" s="1"/>
  <c r="DP4" s="1"/>
  <c r="DK4"/>
  <c r="DA4"/>
  <c r="DB4" s="1"/>
  <c r="CZ4"/>
  <c r="CQ4"/>
  <c r="CK4"/>
  <c r="CD4"/>
  <c r="CF4" s="1"/>
  <c r="CG4" s="1"/>
  <c r="CH4" s="1"/>
  <c r="CC4"/>
  <c r="BS4"/>
  <c r="BT4" s="1"/>
  <c r="BR4"/>
  <c r="BH4"/>
  <c r="BI4" s="1"/>
  <c r="BG4"/>
  <c r="AW4"/>
  <c r="AX4" s="1"/>
  <c r="AV4"/>
  <c r="AL4"/>
  <c r="AM4" s="1"/>
  <c r="AK4"/>
  <c r="AA4"/>
  <c r="AB4" s="1"/>
  <c r="Z4"/>
  <c r="S4"/>
  <c r="T4" s="1"/>
  <c r="U4" s="1"/>
  <c r="R4"/>
  <c r="M4"/>
  <c r="N4" s="1"/>
  <c r="O4" s="1"/>
  <c r="L4"/>
  <c r="HE3"/>
  <c r="GY3"/>
  <c r="GR3"/>
  <c r="GS3" s="1"/>
  <c r="GQ3"/>
  <c r="GG3"/>
  <c r="GH3" s="1"/>
  <c r="GF3"/>
  <c r="FV3"/>
  <c r="FW3" s="1"/>
  <c r="FU3"/>
  <c r="FK3"/>
  <c r="FL3" s="1"/>
  <c r="FJ3"/>
  <c r="EZ3"/>
  <c r="FA3" s="1"/>
  <c r="EY3"/>
  <c r="EO3"/>
  <c r="EP3" s="1"/>
  <c r="EN3"/>
  <c r="ED3"/>
  <c r="EE3" s="1"/>
  <c r="EC3"/>
  <c r="DL3"/>
  <c r="DN3" s="1"/>
  <c r="DO3" s="1"/>
  <c r="DP3" s="1"/>
  <c r="DK3"/>
  <c r="DA3"/>
  <c r="DB3" s="1"/>
  <c r="CZ3"/>
  <c r="CQ3"/>
  <c r="CK3"/>
  <c r="CD3"/>
  <c r="CE3" s="1"/>
  <c r="CC3"/>
  <c r="BS3"/>
  <c r="BU3" s="1"/>
  <c r="BV3" s="1"/>
  <c r="BW3" s="1"/>
  <c r="BR3"/>
  <c r="BH3"/>
  <c r="BJ3" s="1"/>
  <c r="BK3" s="1"/>
  <c r="BL3" s="1"/>
  <c r="BG3"/>
  <c r="AW3"/>
  <c r="AY3" s="1"/>
  <c r="AZ3" s="1"/>
  <c r="BA3" s="1"/>
  <c r="AV3"/>
  <c r="AL3"/>
  <c r="AM3" s="1"/>
  <c r="AK3"/>
  <c r="AD3"/>
  <c r="AE3" s="1"/>
  <c r="AA3"/>
  <c r="AC3" s="1"/>
  <c r="Z3"/>
  <c r="S3"/>
  <c r="T3" s="1"/>
  <c r="U3" s="1"/>
  <c r="R3"/>
  <c r="M3"/>
  <c r="N3" s="1"/>
  <c r="O3" s="1"/>
  <c r="L3"/>
  <c r="HE2"/>
  <c r="GY2"/>
  <c r="GR2"/>
  <c r="GS2" s="1"/>
  <c r="GQ2"/>
  <c r="GG2"/>
  <c r="GI2" s="1"/>
  <c r="GJ2" s="1"/>
  <c r="GK2" s="1"/>
  <c r="GF2"/>
  <c r="FV2"/>
  <c r="FX2" s="1"/>
  <c r="FY2" s="1"/>
  <c r="FZ2" s="1"/>
  <c r="FU2"/>
  <c r="FK2"/>
  <c r="FM2" s="1"/>
  <c r="FN2" s="1"/>
  <c r="FO2" s="1"/>
  <c r="FJ2"/>
  <c r="EZ2"/>
  <c r="FB2" s="1"/>
  <c r="FC2" s="1"/>
  <c r="FD2" s="1"/>
  <c r="EY2"/>
  <c r="EO2"/>
  <c r="EQ2" s="1"/>
  <c r="ER2" s="1"/>
  <c r="ES2" s="1"/>
  <c r="EN2"/>
  <c r="ED2"/>
  <c r="EE2" s="1"/>
  <c r="EC2"/>
  <c r="DL2"/>
  <c r="DN2" s="1"/>
  <c r="DO2" s="1"/>
  <c r="DP2" s="1"/>
  <c r="DK2"/>
  <c r="DA2"/>
  <c r="DB2" s="1"/>
  <c r="CZ2"/>
  <c r="CQ2"/>
  <c r="CK2"/>
  <c r="CD2"/>
  <c r="CE2" s="1"/>
  <c r="CC2"/>
  <c r="BS2"/>
  <c r="BT2" s="1"/>
  <c r="BR2"/>
  <c r="BH2"/>
  <c r="BI2" s="1"/>
  <c r="BG2"/>
  <c r="AW2"/>
  <c r="AX2" s="1"/>
  <c r="AV2"/>
  <c r="AL2"/>
  <c r="AM2" s="1"/>
  <c r="AK2"/>
  <c r="AA2"/>
  <c r="AB2" s="1"/>
  <c r="Z2"/>
  <c r="S2"/>
  <c r="T2" s="1"/>
  <c r="U2" s="1"/>
  <c r="R2"/>
  <c r="M2"/>
  <c r="N2" s="1"/>
  <c r="O2" s="1"/>
  <c r="L2"/>
  <c r="BJ2" l="1"/>
  <c r="BK2" s="1"/>
  <c r="BL2" s="1"/>
  <c r="AC4"/>
  <c r="AD4" s="1"/>
  <c r="AE4" s="1"/>
  <c r="FB5"/>
  <c r="FC5" s="1"/>
  <c r="FD5" s="1"/>
  <c r="AN6"/>
  <c r="AO6" s="1"/>
  <c r="EP6"/>
  <c r="BI7"/>
  <c r="GS7"/>
  <c r="AB6"/>
  <c r="GI5"/>
  <c r="GJ5" s="1"/>
  <c r="GK5" s="1"/>
  <c r="DC6"/>
  <c r="DD6" s="1"/>
  <c r="DE6" s="1"/>
  <c r="CF7"/>
  <c r="CG7" s="1"/>
  <c r="CH7" s="1"/>
  <c r="AN3"/>
  <c r="AO3" s="1"/>
  <c r="EF3"/>
  <c r="EG3" s="1"/>
  <c r="EH3" s="1"/>
  <c r="AN4"/>
  <c r="AO4" s="1"/>
  <c r="AP4" s="1"/>
  <c r="CF2"/>
  <c r="CG2" s="1"/>
  <c r="CH2" s="1"/>
  <c r="BT3"/>
  <c r="GH4"/>
  <c r="CE5"/>
  <c r="GT5"/>
  <c r="GU5" s="1"/>
  <c r="GV5" s="1"/>
  <c r="BT6"/>
  <c r="DB6"/>
  <c r="AX7"/>
  <c r="FM7"/>
  <c r="FN7" s="1"/>
  <c r="FO7" s="1"/>
  <c r="EP8"/>
  <c r="DB9"/>
  <c r="AB3"/>
  <c r="FW8"/>
  <c r="FL8"/>
  <c r="GI8"/>
  <c r="GJ8" s="1"/>
  <c r="GK8" s="1"/>
  <c r="GI9"/>
  <c r="GJ9" s="1"/>
  <c r="GK9" s="1"/>
  <c r="FW2"/>
  <c r="FX3"/>
  <c r="FY3" s="1"/>
  <c r="FZ3" s="1"/>
  <c r="FW4"/>
  <c r="FX9"/>
  <c r="FY9" s="1"/>
  <c r="FZ9" s="1"/>
  <c r="FM3"/>
  <c r="FN3" s="1"/>
  <c r="FO3" s="1"/>
  <c r="FA2"/>
  <c r="FB6"/>
  <c r="FC6" s="1"/>
  <c r="FD6" s="1"/>
  <c r="FB7"/>
  <c r="FC7" s="1"/>
  <c r="FD7" s="1"/>
  <c r="EP2"/>
  <c r="EQ9"/>
  <c r="ER9" s="1"/>
  <c r="ES9" s="1"/>
  <c r="EQ4"/>
  <c r="ER4" s="1"/>
  <c r="ES4" s="1"/>
  <c r="EQ5"/>
  <c r="ER5" s="1"/>
  <c r="ES5" s="1"/>
  <c r="EE4"/>
  <c r="EF6"/>
  <c r="EG6" s="1"/>
  <c r="EH6" s="1"/>
  <c r="EE8"/>
  <c r="EF9"/>
  <c r="EG9" s="1"/>
  <c r="EH9" s="1"/>
  <c r="DC4"/>
  <c r="DD4" s="1"/>
  <c r="DE4" s="1"/>
  <c r="DB5"/>
  <c r="DC8"/>
  <c r="DD8" s="1"/>
  <c r="DE8" s="1"/>
  <c r="DC5"/>
  <c r="DD5" s="1"/>
  <c r="DE5" s="1"/>
  <c r="CF3"/>
  <c r="CG3" s="1"/>
  <c r="CH3" s="1"/>
  <c r="CE4"/>
  <c r="BU4"/>
  <c r="BV4" s="1"/>
  <c r="BW4" s="1"/>
  <c r="BU8"/>
  <c r="BV8" s="1"/>
  <c r="BW8" s="1"/>
  <c r="BT9"/>
  <c r="BT5"/>
  <c r="BI8"/>
  <c r="BI3"/>
  <c r="BI9"/>
  <c r="AY9"/>
  <c r="AZ9" s="1"/>
  <c r="BA9" s="1"/>
  <c r="AY2"/>
  <c r="AZ2" s="1"/>
  <c r="BA2" s="1"/>
  <c r="AN2"/>
  <c r="AO2" s="1"/>
  <c r="AP2" s="1"/>
  <c r="AM7"/>
  <c r="AB5"/>
  <c r="AC8"/>
  <c r="AD8" s="1"/>
  <c r="AE8" s="1"/>
  <c r="CR5"/>
  <c r="CS5" s="1"/>
  <c r="DS9"/>
  <c r="GZ9" s="1"/>
  <c r="HA9" s="1"/>
  <c r="FM4"/>
  <c r="FN4" s="1"/>
  <c r="FO4" s="1"/>
  <c r="AY5"/>
  <c r="AZ5" s="1"/>
  <c r="BA5" s="1"/>
  <c r="FX6"/>
  <c r="FY6" s="1"/>
  <c r="FZ6" s="1"/>
  <c r="GT6"/>
  <c r="GU6" s="1"/>
  <c r="GV6" s="1"/>
  <c r="CR8"/>
  <c r="CS8" s="1"/>
  <c r="AC9"/>
  <c r="AD9" s="1"/>
  <c r="AE9" s="1"/>
  <c r="CR9"/>
  <c r="CS9" s="1"/>
  <c r="EF2"/>
  <c r="EG2" s="1"/>
  <c r="EH2" s="1"/>
  <c r="GT2"/>
  <c r="GU2" s="1"/>
  <c r="GV2" s="1"/>
  <c r="CR3"/>
  <c r="CS3" s="1"/>
  <c r="GH2"/>
  <c r="GH6"/>
  <c r="AP6"/>
  <c r="DW5"/>
  <c r="HF6"/>
  <c r="HG6" s="1"/>
  <c r="DU6"/>
  <c r="DV6" s="1"/>
  <c r="GZ6"/>
  <c r="HA6" s="1"/>
  <c r="CT7"/>
  <c r="DS2"/>
  <c r="FL2"/>
  <c r="CL3"/>
  <c r="CM3" s="1"/>
  <c r="EQ3"/>
  <c r="ER3" s="1"/>
  <c r="ES3" s="1"/>
  <c r="GI3"/>
  <c r="GJ3" s="1"/>
  <c r="GK3" s="1"/>
  <c r="AY4"/>
  <c r="AZ4" s="1"/>
  <c r="BA4" s="1"/>
  <c r="CR4"/>
  <c r="CS4" s="1"/>
  <c r="FA4"/>
  <c r="GS4"/>
  <c r="FL5"/>
  <c r="HF5"/>
  <c r="HG5" s="1"/>
  <c r="AX6"/>
  <c r="CR6"/>
  <c r="CS6" s="1"/>
  <c r="AB7"/>
  <c r="CR7"/>
  <c r="CS7" s="1"/>
  <c r="BT7"/>
  <c r="EE7"/>
  <c r="FW7"/>
  <c r="AM8"/>
  <c r="CE8"/>
  <c r="CL8"/>
  <c r="CM8" s="1"/>
  <c r="AM9"/>
  <c r="CE9"/>
  <c r="FB9"/>
  <c r="FC9" s="1"/>
  <c r="FD9" s="1"/>
  <c r="GT9"/>
  <c r="GU9" s="1"/>
  <c r="GV9" s="1"/>
  <c r="CL9"/>
  <c r="CM9" s="1"/>
  <c r="AN9"/>
  <c r="AO9" s="1"/>
  <c r="CL6"/>
  <c r="CM6" s="1"/>
  <c r="CR2"/>
  <c r="CS2" s="1"/>
  <c r="CL4"/>
  <c r="CM4" s="1"/>
  <c r="BU2"/>
  <c r="BV2" s="1"/>
  <c r="BW2" s="1"/>
  <c r="DC2"/>
  <c r="DD2" s="1"/>
  <c r="DE2" s="1"/>
  <c r="GT3"/>
  <c r="GU3" s="1"/>
  <c r="GV3" s="1"/>
  <c r="CN7"/>
  <c r="AP7"/>
  <c r="CN3"/>
  <c r="AP3"/>
  <c r="CL5"/>
  <c r="CM5" s="1"/>
  <c r="AN5"/>
  <c r="AO5" s="1"/>
  <c r="DS7"/>
  <c r="DC7"/>
  <c r="DD7" s="1"/>
  <c r="DE7" s="1"/>
  <c r="DS3"/>
  <c r="DC3"/>
  <c r="DD3" s="1"/>
  <c r="DE3" s="1"/>
  <c r="GZ5"/>
  <c r="HA5" s="1"/>
  <c r="AC2"/>
  <c r="AD2" s="1"/>
  <c r="CL2"/>
  <c r="CM2" s="1"/>
  <c r="CT3"/>
  <c r="FB3"/>
  <c r="FC3" s="1"/>
  <c r="FD3" s="1"/>
  <c r="BJ4"/>
  <c r="BK4" s="1"/>
  <c r="BL4" s="1"/>
  <c r="DS8"/>
  <c r="FM9"/>
  <c r="FN9" s="1"/>
  <c r="FO9" s="1"/>
  <c r="AX3"/>
  <c r="DS4"/>
  <c r="BI5"/>
  <c r="EF5"/>
  <c r="EG5" s="1"/>
  <c r="EH5" s="1"/>
  <c r="FX5"/>
  <c r="FY5" s="1"/>
  <c r="FZ5" s="1"/>
  <c r="BJ6"/>
  <c r="BK6" s="1"/>
  <c r="BL6" s="1"/>
  <c r="FL6"/>
  <c r="CL7"/>
  <c r="CM7" s="1"/>
  <c r="EQ7"/>
  <c r="ER7" s="1"/>
  <c r="ES7" s="1"/>
  <c r="GI7"/>
  <c r="GJ7" s="1"/>
  <c r="GK7" s="1"/>
  <c r="AN8"/>
  <c r="AO8" s="1"/>
  <c r="AY8"/>
  <c r="AZ8" s="1"/>
  <c r="BA8" s="1"/>
  <c r="FA8"/>
  <c r="GS8"/>
  <c r="HF9" l="1"/>
  <c r="HG9" s="1"/>
  <c r="DU9"/>
  <c r="DV9" s="1"/>
  <c r="HB9" s="1"/>
  <c r="CT6"/>
  <c r="CU6" s="1"/>
  <c r="GZ8"/>
  <c r="HA8" s="1"/>
  <c r="HF8"/>
  <c r="HG8" s="1"/>
  <c r="DU8"/>
  <c r="DV8" s="1"/>
  <c r="CV3"/>
  <c r="CU3"/>
  <c r="CT5"/>
  <c r="AP5"/>
  <c r="CN5"/>
  <c r="CT9"/>
  <c r="CN9"/>
  <c r="AP9"/>
  <c r="GZ7"/>
  <c r="HA7" s="1"/>
  <c r="DU7"/>
  <c r="DV7" s="1"/>
  <c r="HF7"/>
  <c r="HG7" s="1"/>
  <c r="CO3"/>
  <c r="CP3"/>
  <c r="CO7"/>
  <c r="CP7"/>
  <c r="HB6"/>
  <c r="HH6"/>
  <c r="DW6"/>
  <c r="CN4"/>
  <c r="HH5"/>
  <c r="CN6"/>
  <c r="GZ4"/>
  <c r="HA4" s="1"/>
  <c r="DU4"/>
  <c r="DV4" s="1"/>
  <c r="HF4"/>
  <c r="HG4" s="1"/>
  <c r="AE2"/>
  <c r="CN2"/>
  <c r="CT2"/>
  <c r="HB5"/>
  <c r="CN8"/>
  <c r="AP8"/>
  <c r="CT8"/>
  <c r="GZ3"/>
  <c r="HA3" s="1"/>
  <c r="HF3"/>
  <c r="HG3" s="1"/>
  <c r="DU3"/>
  <c r="DV3" s="1"/>
  <c r="HF2"/>
  <c r="HG2" s="1"/>
  <c r="DU2"/>
  <c r="DV2" s="1"/>
  <c r="GZ2"/>
  <c r="HA2" s="1"/>
  <c r="CV7"/>
  <c r="CU7"/>
  <c r="CT4"/>
  <c r="DW9" l="1"/>
  <c r="HH9"/>
  <c r="HJ9" s="1"/>
  <c r="CV6"/>
  <c r="HC5"/>
  <c r="HD5"/>
  <c r="CO2"/>
  <c r="CP2"/>
  <c r="HB2"/>
  <c r="HH2"/>
  <c r="DW2"/>
  <c r="HH4"/>
  <c r="DW4"/>
  <c r="HB4"/>
  <c r="CO4"/>
  <c r="CP4"/>
  <c r="CP5"/>
  <c r="CO5"/>
  <c r="CO8"/>
  <c r="CP8"/>
  <c r="HI5"/>
  <c r="HJ5"/>
  <c r="HH7"/>
  <c r="DW7"/>
  <c r="HB7"/>
  <c r="HC9"/>
  <c r="HD9"/>
  <c r="CV9"/>
  <c r="CU9"/>
  <c r="CU8"/>
  <c r="CV8"/>
  <c r="HJ6"/>
  <c r="HI6"/>
  <c r="HB3"/>
  <c r="HH3"/>
  <c r="DW3"/>
  <c r="CU2"/>
  <c r="CV2"/>
  <c r="HI9"/>
  <c r="HH8"/>
  <c r="DW8"/>
  <c r="HB8"/>
  <c r="CU4"/>
  <c r="CV4"/>
  <c r="CO6"/>
  <c r="CP6"/>
  <c r="HC6"/>
  <c r="HD6"/>
  <c r="CP9"/>
  <c r="CO9"/>
  <c r="CU5"/>
  <c r="CV5"/>
  <c r="HD7" l="1"/>
  <c r="HC7"/>
  <c r="HD8"/>
  <c r="HC8"/>
  <c r="HI4"/>
  <c r="HJ4"/>
  <c r="HC3"/>
  <c r="HD3"/>
  <c r="HI7"/>
  <c r="HJ7"/>
  <c r="HC2"/>
  <c r="HD2"/>
  <c r="HI8"/>
  <c r="HJ8"/>
  <c r="HI3"/>
  <c r="HJ3"/>
  <c r="HD4"/>
  <c r="HC4"/>
  <c r="HJ2"/>
  <c r="HI2"/>
</calcChain>
</file>

<file path=xl/comments1.xml><?xml version="1.0" encoding="utf-8"?>
<comments xmlns="http://schemas.openxmlformats.org/spreadsheetml/2006/main">
  <authors>
    <author>Admin</author>
  </authors>
  <commentList>
    <comment ref="E4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  <comment ref="E11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E28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Được bảo lưu GDQP, GDTC, NN1, NN2
</t>
        </r>
      </text>
    </comment>
    <comment ref="E9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Được bảo lưu GDQP, GDTC, NN1, NN2
</t>
        </r>
      </text>
    </comment>
    <comment ref="E95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E9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GDQP</t>
        </r>
      </text>
    </comment>
  </commentList>
</comments>
</file>

<file path=xl/sharedStrings.xml><?xml version="1.0" encoding="utf-8"?>
<sst xmlns="http://schemas.openxmlformats.org/spreadsheetml/2006/main" count="4816" uniqueCount="1216">
  <si>
    <t>TT</t>
  </si>
  <si>
    <t>Mã SV</t>
  </si>
  <si>
    <t>Lớp</t>
  </si>
  <si>
    <t>Họ đệm</t>
  </si>
  <si>
    <t>Tên</t>
  </si>
  <si>
    <t>Ghi chú</t>
  </si>
  <si>
    <t>Ngày sinh</t>
  </si>
  <si>
    <t>Nơi sinh</t>
  </si>
  <si>
    <t>Giới</t>
  </si>
  <si>
    <t>Chiến</t>
  </si>
  <si>
    <t>Khánh</t>
  </si>
  <si>
    <t>CX22.1</t>
  </si>
  <si>
    <t>11CX220101</t>
  </si>
  <si>
    <t>Đinh Hữu</t>
  </si>
  <si>
    <t>11CX220102</t>
  </si>
  <si>
    <t>Mai Quốc</t>
  </si>
  <si>
    <t>Quê quán</t>
  </si>
  <si>
    <t>GDTC THANG 10</t>
  </si>
  <si>
    <t>GDTC THANG 10 TEXT</t>
  </si>
  <si>
    <t>GDTC (Điểm chữ)</t>
  </si>
  <si>
    <t xml:space="preserve">GDTC (Điểm 4) </t>
  </si>
  <si>
    <t>GDTC (Điểm 4) TEXT</t>
  </si>
  <si>
    <t>GDTC (2TC) SỐ TC</t>
  </si>
  <si>
    <t>GDQP THANG 10</t>
  </si>
  <si>
    <t>GDQP THANG 10 TEXT</t>
  </si>
  <si>
    <t>GDQP (Điểm chữ)</t>
  </si>
  <si>
    <t xml:space="preserve">GDQP (Điểm 4) </t>
  </si>
  <si>
    <t>GDQP (Điểm 4) TEXT</t>
  </si>
  <si>
    <t>GDQP(3TC) SỐ TC</t>
  </si>
  <si>
    <t>ĐIỂM TB KIỂM TRA</t>
  </si>
  <si>
    <t>THI GDCT-L1</t>
  </si>
  <si>
    <t>THI GDCT-L2</t>
  </si>
  <si>
    <t>TB GDCT-L1</t>
  </si>
  <si>
    <t>GIÁO DỤC CHÍNH TRỊ (5TC) THANG 10</t>
  </si>
  <si>
    <t>GIÁO DỤC CHÍNH TRỊ (5TC) THANG 10 TEXT</t>
  </si>
  <si>
    <t>GIÁO DỤC CHÍNH TRỊ (Điểm chữ)</t>
  </si>
  <si>
    <t>GIÁO DỤC CHÍNH TRỊ (Điểm 4)</t>
  </si>
  <si>
    <t>GIÁO DỤC CHÍNH TRỊ  ĐIỂM 4 (TEXT)</t>
  </si>
  <si>
    <t>GIÁO DỤC CHÍNH TRỊ (5TC) SỐ TC</t>
  </si>
  <si>
    <t>GIÁO DỤC CHÍNH TRỊ (5TC) TÍCH LŨY</t>
  </si>
  <si>
    <t>THI PLĐC-L1</t>
  </si>
  <si>
    <t>THI PLĐC-L2</t>
  </si>
  <si>
    <t>TB PLĐC-L1</t>
  </si>
  <si>
    <t>PHÁP LUẬT ĐC (2TC) THANG 10</t>
  </si>
  <si>
    <t>PHÁP LUẬT ĐC (2TC) THANG 10 TEXT</t>
  </si>
  <si>
    <t>PLĐC (Điểm chữ)</t>
  </si>
  <si>
    <t>PLĐC (Điểm 4)</t>
  </si>
  <si>
    <t>PLĐC ĐỂM 4  (TEXT)</t>
  </si>
  <si>
    <t>PLĐC (2TC) SỐ TC</t>
  </si>
  <si>
    <t>PLĐC (2TC) TÍCH LŨY</t>
  </si>
  <si>
    <t>THI NN1-L1</t>
  </si>
  <si>
    <t>THI NN1-L2</t>
  </si>
  <si>
    <t>TB NN1-L1</t>
  </si>
  <si>
    <t>NGOẠI NGỮ 1 (3TC) THANG 10</t>
  </si>
  <si>
    <t>NGOẠI NGỮ 1 (3TC) THANG 10 TEXT</t>
  </si>
  <si>
    <t>NGOẠI NGỮ 1 (Điểm chữ)</t>
  </si>
  <si>
    <t>NGOẠI NGỮ 1 (Điểm 4)</t>
  </si>
  <si>
    <t>NGOẠI NGỮ 1 ĐIỂM 4 (TEXT)</t>
  </si>
  <si>
    <t>NGOẠI NGỮ 1(3TC) SỐ TC</t>
  </si>
  <si>
    <t>NGOẠI NGỮ 1(3TC) TÍCH LŨY</t>
  </si>
  <si>
    <t>THI VẼ XD1-L1</t>
  </si>
  <si>
    <t>THI VẼ XD1-L2</t>
  </si>
  <si>
    <t>TB VẼ XD1-L1</t>
  </si>
  <si>
    <t>VẼ XD1 (3TC) THANG 10</t>
  </si>
  <si>
    <t>VẼ XD1 (3TC) THANG 10 TEXT</t>
  </si>
  <si>
    <t>VẼ XD1 (Điểm chữ)</t>
  </si>
  <si>
    <t>VẼ XD1 (Điểm 4)</t>
  </si>
  <si>
    <t>VẼ XD1  ĐIỂM 4 TEXT</t>
  </si>
  <si>
    <t>VẼ XD1 (3TC) SỐ TC</t>
  </si>
  <si>
    <t>VẼ XD1 (3TC) TÍCH LŨY</t>
  </si>
  <si>
    <t>THI VLXD-L1</t>
  </si>
  <si>
    <t>THI VLXD-L2</t>
  </si>
  <si>
    <t>TB VLXD-L1</t>
  </si>
  <si>
    <t>VLXD (2TC) THANG 10</t>
  </si>
  <si>
    <t>VLXD (2TC) THANG 10 TEXT</t>
  </si>
  <si>
    <t>VLXD (Điểm chữ)</t>
  </si>
  <si>
    <t>VLXD (Điểm 4)</t>
  </si>
  <si>
    <t>VLXD ĐIỂM 4 TEXT</t>
  </si>
  <si>
    <t>VLXD (2TC) SỐ TC</t>
  </si>
  <si>
    <t>VLXD (2TC) TÍCH LŨY</t>
  </si>
  <si>
    <t>THI TIN HỌC-L1</t>
  </si>
  <si>
    <t>THI TIN HỌC-L2</t>
  </si>
  <si>
    <t>TB TIN HỌC-L1</t>
  </si>
  <si>
    <t>TIN HỌC (3TC) THANG 10</t>
  </si>
  <si>
    <t>TIN HỌC (3TC) THANG 10 TEXT</t>
  </si>
  <si>
    <t>TIN HỌC (Điểm chữ)</t>
  </si>
  <si>
    <t xml:space="preserve">TIN HỌC (Điểm 4) </t>
  </si>
  <si>
    <t>TIN HỌC ĐIỂM 4 TEXT</t>
  </si>
  <si>
    <t>TIN HỌC(3TC) SỐ TC</t>
  </si>
  <si>
    <t>TIN HỌC (3TC) TÍCH LŨY</t>
  </si>
  <si>
    <t>TÍN CHỈ KỲ 1</t>
  </si>
  <si>
    <t>TBC HỌC KỲ 1 (THANG 10)</t>
  </si>
  <si>
    <t>TBC HỌC KỲ 1 (THANG 10) TEXT 4</t>
  </si>
  <si>
    <t>TBC HỌC KỲ 1 (THANG 4)</t>
  </si>
  <si>
    <t>TBC HỌC KỲ 1 -11</t>
  </si>
  <si>
    <t xml:space="preserve">XÉT LÊN LỚP
HỌC KỲ I
</t>
  </si>
  <si>
    <t>SỐ TC TÍCH LŨY</t>
  </si>
  <si>
    <t>TB TÍCH LŨY (THANG 10)</t>
  </si>
  <si>
    <t>TB TÍCH LŨY (THANG 10) TEXT</t>
  </si>
  <si>
    <t>TB TÍCH LŨY (THANG 4)</t>
  </si>
  <si>
    <t>TB TÍCH LŨY (TEXT)</t>
  </si>
  <si>
    <t xml:space="preserve">XÉT LÊN LỚP
HỌC KỲ I ( TBC TL)
</t>
  </si>
  <si>
    <t>THI KTĐ L1</t>
  </si>
  <si>
    <t>THI KTĐ L2</t>
  </si>
  <si>
    <t>TB KTĐ L1</t>
  </si>
  <si>
    <t xml:space="preserve">KỸ THUẬT ĐIỆN  THANG 10 </t>
  </si>
  <si>
    <t>KỸ THUẬT ĐIỆN THANG 10 TEXT</t>
  </si>
  <si>
    <t>KTĐ (Điểm chữ)</t>
  </si>
  <si>
    <t>KTĐ (Điểm 4)</t>
  </si>
  <si>
    <t>KTĐ (Điểm 4) TEXT</t>
  </si>
  <si>
    <t>KTĐ SỐ TC</t>
  </si>
  <si>
    <t>KTĐ SỐ TC TÍCH LŨY</t>
  </si>
  <si>
    <t>THI NCT L1</t>
  </si>
  <si>
    <t>THI NCT L2</t>
  </si>
  <si>
    <t>TB NCT -L1</t>
  </si>
  <si>
    <t>KỸ THUẬT NƯỚC CÔNG TRÌNH THANG 10</t>
  </si>
  <si>
    <t>KỸ THUẬT NƯỚC CÔNG TRÌNH THANG 10 TEXT</t>
  </si>
  <si>
    <t>NCT  (Điểm chữ)</t>
  </si>
  <si>
    <t>NCT (Điểm 4)</t>
  </si>
  <si>
    <t>NCT (Điểm 4) TEXT</t>
  </si>
  <si>
    <t>NCT SỐ TC</t>
  </si>
  <si>
    <t>NCT SỐ TC TÍCH LŨY</t>
  </si>
  <si>
    <t>KỸ THUẬT ĐIỆN NƯỚC CÔNG TRÌNH THANG 10</t>
  </si>
  <si>
    <t>KỸ THUẬT ĐIỆN NƯỚC CÔNG TRÌNH THANG 10 TEXT</t>
  </si>
  <si>
    <t>KTĐ-NCT (Điểm chữ)</t>
  </si>
  <si>
    <t>KTĐ-NCT (Điểm 4) TEXT</t>
  </si>
  <si>
    <t>KTĐ-NCT (Điểm 4)</t>
  </si>
  <si>
    <t>KTĐ-NCT SỐ TC</t>
  </si>
  <si>
    <t>KTĐ-NCT SỐ TC TÍCH LŨY</t>
  </si>
  <si>
    <t>THI CTKT L1</t>
  </si>
  <si>
    <t>THI CTKT L2</t>
  </si>
  <si>
    <t>TB CTKT L1</t>
  </si>
  <si>
    <t xml:space="preserve">CẤU TẠO KIẾN TRÚC THANG 10 </t>
  </si>
  <si>
    <t>CẤU TẠO KẾN TRÚC THANG 10 TEXT</t>
  </si>
  <si>
    <t>CTKT  (Điểm chữ)</t>
  </si>
  <si>
    <t>CTKT (Điểm 4)</t>
  </si>
  <si>
    <t>CTKT (Điểm 4) TEXT</t>
  </si>
  <si>
    <t>CTKT SỐ TC</t>
  </si>
  <si>
    <t>CTKT SỐ TC TÍCH LŨY</t>
  </si>
  <si>
    <t>THI CHCT L1</t>
  </si>
  <si>
    <t>THI CHCT L2</t>
  </si>
  <si>
    <t>TB CHCT L1</t>
  </si>
  <si>
    <t xml:space="preserve">CƠ HỌC CÔNG TRÌNH THANG 10 </t>
  </si>
  <si>
    <t>CƠ HỌC CÔNG TRÌNH THANG 10 TEXT</t>
  </si>
  <si>
    <t>CHCT (Điểm chữ)</t>
  </si>
  <si>
    <t>CHCT (Điểm 4)</t>
  </si>
  <si>
    <t>CHCT (Điểm 4) TEXT</t>
  </si>
  <si>
    <t>CHCT SỐ TC</t>
  </si>
  <si>
    <t>CHCT SỐ TC TÍCH LŨY</t>
  </si>
  <si>
    <t>THI AUTOCAD L1</t>
  </si>
  <si>
    <t>THI AUTOCAD L2</t>
  </si>
  <si>
    <t>TB AUTOCAD L1</t>
  </si>
  <si>
    <t xml:space="preserve">TIN AUTOCAD THANG 10 </t>
  </si>
  <si>
    <t>TIN AUTOCAD THANG 10 TEXT</t>
  </si>
  <si>
    <t>AUTOCAD (Điểm chữ)</t>
  </si>
  <si>
    <t>AUTOCAD (Điểm 4)</t>
  </si>
  <si>
    <t>AUTOCAD (Điểm 4) TEXT</t>
  </si>
  <si>
    <t>AUTOCAD SỐ TC</t>
  </si>
  <si>
    <t>AUTOCAD SỐ TC TÍCH LŨY</t>
  </si>
  <si>
    <t>THI KCBTCT L1</t>
  </si>
  <si>
    <t>THI KCBTCT L2</t>
  </si>
  <si>
    <t>TB KCBTCT L1</t>
  </si>
  <si>
    <t xml:space="preserve">KẾT CẤU BÊ TÔNG CỐT THÉP THANG 10 </t>
  </si>
  <si>
    <t>KẾT CẤU BÊ TÔNG CỐT THÉP 10 TEXT</t>
  </si>
  <si>
    <t>KCBTCT (Điểm chữ)</t>
  </si>
  <si>
    <t>KCBTCT (Điểm 4)</t>
  </si>
  <si>
    <t>KCBTCT (Điểm 4) TEXT</t>
  </si>
  <si>
    <t>KCBTCT SỐ TC</t>
  </si>
  <si>
    <t>KCBTCT SỐ TC TÍCH LŨY</t>
  </si>
  <si>
    <t>THI PLXD L1</t>
  </si>
  <si>
    <t>THI PLXD L2</t>
  </si>
  <si>
    <t>TB PLXD L1</t>
  </si>
  <si>
    <t xml:space="preserve">PHÁP LUẬT XÂY DỰNG THANG 10 </t>
  </si>
  <si>
    <t>PHÁP LUẬT XÂY DỰNG THANG 10 TEXT</t>
  </si>
  <si>
    <t>PLXD (Điểm chữ)</t>
  </si>
  <si>
    <t>PLXD (Điểm 4)</t>
  </si>
  <si>
    <t>PLXD (Điểm 4) TEXT</t>
  </si>
  <si>
    <t>PLXD SỐ TC</t>
  </si>
  <si>
    <t>PLXD SỐ TC TÍCH LŨY</t>
  </si>
  <si>
    <t>THI NN2 L1</t>
  </si>
  <si>
    <t>THI NN2 L2</t>
  </si>
  <si>
    <t>TB NN2 L1</t>
  </si>
  <si>
    <t xml:space="preserve">NGOẠI NGỮ 2 THANG 10 </t>
  </si>
  <si>
    <t>NGOẠI NGỮ 2 THANG 10 TEXT</t>
  </si>
  <si>
    <t>NN2 (Điểm chữ)</t>
  </si>
  <si>
    <t>NN2 (Điểm 4)</t>
  </si>
  <si>
    <t>NN2 (Điểm 4) TEXT</t>
  </si>
  <si>
    <t>NN2 SỐ TC</t>
  </si>
  <si>
    <t>NN2 SỐ TC TÍCH LŨY</t>
  </si>
  <si>
    <t>THI CHĐ-NM L1</t>
  </si>
  <si>
    <t>THI CHĐ-NM  L2</t>
  </si>
  <si>
    <t>TB CHĐ-NM  L1</t>
  </si>
  <si>
    <t xml:space="preserve">CƠ HỌC ĐẤT - NỀN MÓNG THANG 10 </t>
  </si>
  <si>
    <t>CƠ HỌC ĐẤT NỀN MÓNG THANG 10 TEXT</t>
  </si>
  <si>
    <t>CHĐ-NM  (Điểm chữ)</t>
  </si>
  <si>
    <t>CHĐ-NM  (Điểm 4)</t>
  </si>
  <si>
    <t>CHĐ-NM (Điểm 4) TEXT</t>
  </si>
  <si>
    <t>CHĐ-NM  SỐ TC</t>
  </si>
  <si>
    <t>CHĐ-NM  SỐ TC TÍCH LŨY</t>
  </si>
  <si>
    <t>TÍN CHỈ KỲ 2</t>
  </si>
  <si>
    <t>TBC HỌC KỲ 2 (THANG 10)</t>
  </si>
  <si>
    <t>TBC HỌC KỲ 2 (THANG 10) TEXT 4</t>
  </si>
  <si>
    <t>TBC HỌC KỲ 2 (THANG 4)</t>
  </si>
  <si>
    <t>TBC HỌC KỲ 12 TEXT</t>
  </si>
  <si>
    <t xml:space="preserve">XÉT LÊN LỚP
HỌC KỲ 2
</t>
  </si>
  <si>
    <t xml:space="preserve">XÉT LÊN LỚP
HỌC KỲ II ( TBC TL)
</t>
  </si>
  <si>
    <t>Đức</t>
  </si>
  <si>
    <t>Duy</t>
  </si>
  <si>
    <t>Nguyễn Đức</t>
  </si>
  <si>
    <t>11CX220103</t>
  </si>
  <si>
    <t>Kiều Trung</t>
  </si>
  <si>
    <t>Kiên</t>
  </si>
  <si>
    <t>11CX220104</t>
  </si>
  <si>
    <t>Đàm Minh</t>
  </si>
  <si>
    <t>Thuận</t>
  </si>
  <si>
    <t>11CX220105</t>
  </si>
  <si>
    <t>Phạm Quang</t>
  </si>
  <si>
    <t>11CX220106</t>
  </si>
  <si>
    <t>Thành</t>
  </si>
  <si>
    <t>11CX220107</t>
  </si>
  <si>
    <t>Trịnh Hữu</t>
  </si>
  <si>
    <t>Tú</t>
  </si>
  <si>
    <t>11CX220108</t>
  </si>
  <si>
    <t xml:space="preserve">Đỗ Minh </t>
  </si>
  <si>
    <t xml:space="preserve"> </t>
  </si>
  <si>
    <t>THI KTTC (P1)-L1</t>
  </si>
  <si>
    <t>THI KTTC (P1)-L2</t>
  </si>
  <si>
    <t>TB KTTC (P1)-L1</t>
  </si>
  <si>
    <t>KTTC-P1 (3TC) THANG 10</t>
  </si>
  <si>
    <t>KTTC-P1 (3TC) THANG 10 TEXT</t>
  </si>
  <si>
    <t>KTTC1-P1 (Điểm chữ)</t>
  </si>
  <si>
    <t>KTTC1-P1 (Điểm 4)</t>
  </si>
  <si>
    <t>KTTC1-P1 (Điểm 4) TEXT</t>
  </si>
  <si>
    <t>KTTC1-P1 (3TC) SỐ TC</t>
  </si>
  <si>
    <t>KTTC1-P1 (3TC) SỐ TC TÍCH LŨY</t>
  </si>
  <si>
    <t>THI KTTC (P2)-L1</t>
  </si>
  <si>
    <t>THI KTTC (P2)-L2</t>
  </si>
  <si>
    <t>TB KTTC (P2)-L1</t>
  </si>
  <si>
    <t>KTTC-P2 (1TC) THANG 10</t>
  </si>
  <si>
    <t>KTTC-P2 (1TC) THANG 10 TEXT</t>
  </si>
  <si>
    <t>KTTC1-P2 (Điểm chữ)</t>
  </si>
  <si>
    <t>KTTC1-P2 (Điểm 4)</t>
  </si>
  <si>
    <t>KTTC1-P2 (Điểm 4) TEXT</t>
  </si>
  <si>
    <t>KTTC1-P2 (1TC) SỐ TC</t>
  </si>
  <si>
    <t>KTTC1-P2(1TC) SỐ TC TÍCH LŨY</t>
  </si>
  <si>
    <t>CƠ HỌC CÔNG TRÌNH (3TC) THANG 10</t>
  </si>
  <si>
    <t>CƠ HỌC CÔNG TRÌNH (3TC) THANG 10 TEXT</t>
  </si>
  <si>
    <t>CƠ HỌC CÔNG TRÌNH (Điểm chữ)</t>
  </si>
  <si>
    <t>CƠ HỌC CÔNG TRÌNH (Điểm 4)</t>
  </si>
  <si>
    <t>CƠ HỌC CÔNG TRÌNH ĐIỂM 4 (TEXT)</t>
  </si>
  <si>
    <t>CƠ HỌC CÔNG TRÌNH (3TC) SỐ TC</t>
  </si>
  <si>
    <t>CƠ HỌC CÔNG TRÌNH (3TC) TÍCH LŨY</t>
  </si>
  <si>
    <t>THI CƠ HỌC CÔNG TRÌNH-L1</t>
  </si>
  <si>
    <t>THI CƠ HỌC CÔNG TRÌNH-L2</t>
  </si>
  <si>
    <t>TB CƠ HỌC CÔNG TRÌNH-L1</t>
  </si>
  <si>
    <t>0,0</t>
  </si>
  <si>
    <t>F</t>
  </si>
  <si>
    <t>5,4</t>
  </si>
  <si>
    <t>D+</t>
  </si>
  <si>
    <t>1,5</t>
  </si>
  <si>
    <t>0,9</t>
  </si>
  <si>
    <t>A</t>
  </si>
  <si>
    <t>0,4</t>
  </si>
  <si>
    <t>8,3</t>
  </si>
  <si>
    <t>B+</t>
  </si>
  <si>
    <t>3,5</t>
  </si>
  <si>
    <t>6,1</t>
  </si>
  <si>
    <t>C</t>
  </si>
  <si>
    <t>2,0</t>
  </si>
  <si>
    <t>2,2</t>
  </si>
  <si>
    <t>0,8</t>
  </si>
  <si>
    <t>B</t>
  </si>
  <si>
    <t>0,3</t>
  </si>
  <si>
    <t>8,2</t>
  </si>
  <si>
    <t>Đỗ Minh</t>
  </si>
  <si>
    <t>11CX220109</t>
  </si>
  <si>
    <t>Trần Xuân</t>
  </si>
  <si>
    <t>Trường</t>
  </si>
  <si>
    <t>11CX220110</t>
  </si>
  <si>
    <t>Nguyễn Văn</t>
  </si>
  <si>
    <t>Tuấn</t>
  </si>
  <si>
    <t>11CX220111</t>
  </si>
  <si>
    <t>Lê Văn</t>
  </si>
  <si>
    <t>Thắng</t>
  </si>
  <si>
    <t>11CX220112</t>
  </si>
  <si>
    <t>Phạm Thanh</t>
  </si>
  <si>
    <t>Dương</t>
  </si>
  <si>
    <t>11CX220113</t>
  </si>
  <si>
    <t>Lê Hoàng</t>
  </si>
  <si>
    <t>Minh</t>
  </si>
  <si>
    <t>11CX220114</t>
  </si>
  <si>
    <t>Trịnh Chuyên</t>
  </si>
  <si>
    <t>Cần</t>
  </si>
  <si>
    <t>11CX220115</t>
  </si>
  <si>
    <t>Lê Tiến</t>
  </si>
  <si>
    <t>Hưng</t>
  </si>
  <si>
    <t>11CX220116</t>
  </si>
  <si>
    <t>Hoàng Văn</t>
  </si>
  <si>
    <t>11CX220117</t>
  </si>
  <si>
    <t>Nguyễn Trọng</t>
  </si>
  <si>
    <t>11CX220118</t>
  </si>
  <si>
    <t>11CX220119</t>
  </si>
  <si>
    <t>Trần Văn</t>
  </si>
  <si>
    <t>Dũng</t>
  </si>
  <si>
    <t>11CX220120</t>
  </si>
  <si>
    <t>Trần Đình Minh</t>
  </si>
  <si>
    <t>Phương</t>
  </si>
  <si>
    <t>11CX220121</t>
  </si>
  <si>
    <t>Trần Quốc</t>
  </si>
  <si>
    <t>11CX220122</t>
  </si>
  <si>
    <t>Trần Công</t>
  </si>
  <si>
    <t>Khanh</t>
  </si>
  <si>
    <t>11CX220123</t>
  </si>
  <si>
    <t>Vũ Lâm</t>
  </si>
  <si>
    <t>Hùng</t>
  </si>
  <si>
    <t>11CX220124</t>
  </si>
  <si>
    <t>Đỗ Quang</t>
  </si>
  <si>
    <t>Vinh</t>
  </si>
  <si>
    <t>11CX220125</t>
  </si>
  <si>
    <t>Phạm Bá</t>
  </si>
  <si>
    <t>Quang</t>
  </si>
  <si>
    <t>11CX220126</t>
  </si>
  <si>
    <t>Đào Xuân</t>
  </si>
  <si>
    <t>Cường</t>
  </si>
  <si>
    <t>11CX220127</t>
  </si>
  <si>
    <t>Nguyễn Huy</t>
  </si>
  <si>
    <t>Hoàn</t>
  </si>
  <si>
    <t>11CX220128</t>
  </si>
  <si>
    <t>11CX220129</t>
  </si>
  <si>
    <t>Tiến</t>
  </si>
  <si>
    <t>11CX220130</t>
  </si>
  <si>
    <t>Lê Đức</t>
  </si>
  <si>
    <t>Mạnh</t>
  </si>
  <si>
    <t>11CX220131</t>
  </si>
  <si>
    <t xml:space="preserve">Bùi Hữu </t>
  </si>
  <si>
    <t>Chính</t>
  </si>
  <si>
    <t>11CX220132</t>
  </si>
  <si>
    <t>Vương Quốc</t>
  </si>
  <si>
    <t>Chung</t>
  </si>
  <si>
    <t>11CX220133</t>
  </si>
  <si>
    <t>Đặng Duy</t>
  </si>
  <si>
    <t>11CX220134</t>
  </si>
  <si>
    <t>Mai Văn</t>
  </si>
  <si>
    <t>Kỳ</t>
  </si>
  <si>
    <t>11CX220135</t>
  </si>
  <si>
    <t>Tuyến</t>
  </si>
  <si>
    <t>11CX220137</t>
  </si>
  <si>
    <t>Nguyễn Minh</t>
  </si>
  <si>
    <t>Hiếu</t>
  </si>
  <si>
    <t>11CX220138</t>
  </si>
  <si>
    <t>Thảo</t>
  </si>
  <si>
    <t>11CX220139</t>
  </si>
  <si>
    <t>Kiều Đăng</t>
  </si>
  <si>
    <t>Trưởng</t>
  </si>
  <si>
    <t>11CX220140</t>
  </si>
  <si>
    <t>Chu Bá</t>
  </si>
  <si>
    <t>CX22.2</t>
  </si>
  <si>
    <t>11CX220201</t>
  </si>
  <si>
    <t>Tạ Viết</t>
  </si>
  <si>
    <t>Đãng</t>
  </si>
  <si>
    <t>11CX220202</t>
  </si>
  <si>
    <t>Tô Trung</t>
  </si>
  <si>
    <t>11CX220203</t>
  </si>
  <si>
    <t>Vương</t>
  </si>
  <si>
    <t>11CX220204</t>
  </si>
  <si>
    <t>Võ Minh</t>
  </si>
  <si>
    <t>Kiệt</t>
  </si>
  <si>
    <t>11CX220205</t>
  </si>
  <si>
    <t>Đỗ Đình</t>
  </si>
  <si>
    <t>Giảng</t>
  </si>
  <si>
    <t>11CX220206</t>
  </si>
  <si>
    <t>Phùng Quang</t>
  </si>
  <si>
    <t>Tĩnh</t>
  </si>
  <si>
    <t>11CX220207</t>
  </si>
  <si>
    <t>Thái</t>
  </si>
  <si>
    <t>11CX220208</t>
  </si>
  <si>
    <t>Nguyễn Thanh</t>
  </si>
  <si>
    <t>Hải</t>
  </si>
  <si>
    <t>11CX220209</t>
  </si>
  <si>
    <t>Nguyễn Thiệu</t>
  </si>
  <si>
    <t>Hà</t>
  </si>
  <si>
    <t>11CX220210</t>
  </si>
  <si>
    <t>Nguyễn Trần</t>
  </si>
  <si>
    <t>Anh</t>
  </si>
  <si>
    <t>11CX220211</t>
  </si>
  <si>
    <t>Bùi Công</t>
  </si>
  <si>
    <t>Bằng</t>
  </si>
  <si>
    <t>11CX220212</t>
  </si>
  <si>
    <t>Nguyễn Đình</t>
  </si>
  <si>
    <t>Khiêm</t>
  </si>
  <si>
    <t>11CX220213</t>
  </si>
  <si>
    <t>Hồ Đại</t>
  </si>
  <si>
    <t>11CX220214</t>
  </si>
  <si>
    <t>Lê Ngọc</t>
  </si>
  <si>
    <t>Đoàn</t>
  </si>
  <si>
    <t>11CX220215</t>
  </si>
  <si>
    <t>Hoàng Đình</t>
  </si>
  <si>
    <t>11CX220216</t>
  </si>
  <si>
    <t>Hoàng Xuân</t>
  </si>
  <si>
    <t>11CX220217</t>
  </si>
  <si>
    <t>Hoàng Như</t>
  </si>
  <si>
    <t>Hậu</t>
  </si>
  <si>
    <t>11CX220218</t>
  </si>
  <si>
    <t>11CX220219</t>
  </si>
  <si>
    <t>11CX220220</t>
  </si>
  <si>
    <t>Đoàn Đức</t>
  </si>
  <si>
    <t>11CX220221</t>
  </si>
  <si>
    <t>Dương Kim</t>
  </si>
  <si>
    <t>Hoàng</t>
  </si>
  <si>
    <t>11CX220222</t>
  </si>
  <si>
    <t>Bùi Trung</t>
  </si>
  <si>
    <t>Lực</t>
  </si>
  <si>
    <t>11CX220223</t>
  </si>
  <si>
    <t xml:space="preserve">Tạ Xuân </t>
  </si>
  <si>
    <t>Luật</t>
  </si>
  <si>
    <t>11CX220224</t>
  </si>
  <si>
    <t>Trương Đình</t>
  </si>
  <si>
    <t>11CX220225</t>
  </si>
  <si>
    <t>Trịnh Khắc</t>
  </si>
  <si>
    <t>Quyền</t>
  </si>
  <si>
    <t>11CX220226</t>
  </si>
  <si>
    <t xml:space="preserve">Cầm Hà </t>
  </si>
  <si>
    <t>Phi</t>
  </si>
  <si>
    <t>11CX220227</t>
  </si>
  <si>
    <t>Sơn</t>
  </si>
  <si>
    <t>11CX220228</t>
  </si>
  <si>
    <t>Phạm Phương</t>
  </si>
  <si>
    <t>Nam</t>
  </si>
  <si>
    <t>11CX220229</t>
  </si>
  <si>
    <t>Phạm Văn</t>
  </si>
  <si>
    <t>Nghĩa</t>
  </si>
  <si>
    <t>11CX220230</t>
  </si>
  <si>
    <t>Nguyễn Thị Thu</t>
  </si>
  <si>
    <t>Trang</t>
  </si>
  <si>
    <t>11CX220231</t>
  </si>
  <si>
    <t>Nguyễn Xuân</t>
  </si>
  <si>
    <t>11CX220232</t>
  </si>
  <si>
    <t>11CX220233</t>
  </si>
  <si>
    <t>Nguyễn Quỳnh</t>
  </si>
  <si>
    <t>Mai</t>
  </si>
  <si>
    <t>11CX220234</t>
  </si>
  <si>
    <t>Vũ Hữu</t>
  </si>
  <si>
    <t>Lâm</t>
  </si>
  <si>
    <t>11CX220235</t>
  </si>
  <si>
    <t>Việt</t>
  </si>
  <si>
    <t>11CX220236</t>
  </si>
  <si>
    <t>Phạm Doanh</t>
  </si>
  <si>
    <t>11CX220237</t>
  </si>
  <si>
    <t>Lại Cao</t>
  </si>
  <si>
    <t>Tơn</t>
  </si>
  <si>
    <t>11CX220238</t>
  </si>
  <si>
    <t>Bùi Văn</t>
  </si>
  <si>
    <t>11CX220239</t>
  </si>
  <si>
    <t>11CX220240</t>
  </si>
  <si>
    <t>Ngô Minh</t>
  </si>
  <si>
    <t>CX22.3</t>
  </si>
  <si>
    <t>11CX220301</t>
  </si>
  <si>
    <t>Võ Quang</t>
  </si>
  <si>
    <t>Hoan</t>
  </si>
  <si>
    <t>11CX220303</t>
  </si>
  <si>
    <t>Tô Anh</t>
  </si>
  <si>
    <t>11CX220304</t>
  </si>
  <si>
    <t>Phạm Ngọc</t>
  </si>
  <si>
    <t>Hiệp</t>
  </si>
  <si>
    <t>11CX220306</t>
  </si>
  <si>
    <t>Đỗ Xuân</t>
  </si>
  <si>
    <t>11CX220307</t>
  </si>
  <si>
    <t>Trần Trung</t>
  </si>
  <si>
    <t>11CX220309</t>
  </si>
  <si>
    <t>Hoàng Mạnh</t>
  </si>
  <si>
    <t>11CX220310</t>
  </si>
  <si>
    <t>Phạm Quốc</t>
  </si>
  <si>
    <t>11CX220312</t>
  </si>
  <si>
    <t>Phan Tuấn</t>
  </si>
  <si>
    <t>Vũ</t>
  </si>
  <si>
    <t>11CX220315</t>
  </si>
  <si>
    <t>Trần Quang</t>
  </si>
  <si>
    <t>Long</t>
  </si>
  <si>
    <t>11CX220317</t>
  </si>
  <si>
    <t>11CX220318</t>
  </si>
  <si>
    <t>11CX220319</t>
  </si>
  <si>
    <t>Đỗ Phú</t>
  </si>
  <si>
    <t>11CX220321</t>
  </si>
  <si>
    <t>11CX220322</t>
  </si>
  <si>
    <t>Phạm Hữu</t>
  </si>
  <si>
    <t>11CX220323</t>
  </si>
  <si>
    <t>Hợp</t>
  </si>
  <si>
    <t>Nguyễn Thành</t>
  </si>
  <si>
    <t>11CX220331</t>
  </si>
  <si>
    <t xml:space="preserve">Vũ Trọng </t>
  </si>
  <si>
    <t>Đạo</t>
  </si>
  <si>
    <t>11CX220334</t>
  </si>
  <si>
    <t>Nguyễn Thiên</t>
  </si>
  <si>
    <t>11CX220336</t>
  </si>
  <si>
    <t>Huy</t>
  </si>
  <si>
    <t>11CX220338</t>
  </si>
  <si>
    <t>11CX220342</t>
  </si>
  <si>
    <t xml:space="preserve">Nguyễn Vũ Hoàng </t>
  </si>
  <si>
    <t>11CX220344</t>
  </si>
  <si>
    <t>Trần Ngọc</t>
  </si>
  <si>
    <t>Đỗ Trọng</t>
  </si>
  <si>
    <t>11CX220348</t>
  </si>
  <si>
    <t>Lê Bật</t>
  </si>
  <si>
    <t>Lục Đình</t>
  </si>
  <si>
    <t>11CX210114</t>
  </si>
  <si>
    <t>Quân</t>
  </si>
  <si>
    <t>11CX220351</t>
  </si>
  <si>
    <t>Lương Huy</t>
  </si>
  <si>
    <t>Tảo</t>
  </si>
  <si>
    <t>11CX220352</t>
  </si>
  <si>
    <t>Tạ Huy</t>
  </si>
  <si>
    <t>Khải</t>
  </si>
  <si>
    <t>11CX220355</t>
  </si>
  <si>
    <t>Bùi Hữu</t>
  </si>
  <si>
    <t>11CX220356</t>
  </si>
  <si>
    <t>Vũ Minh</t>
  </si>
  <si>
    <t>11CX220357</t>
  </si>
  <si>
    <t>Vũ Thành</t>
  </si>
  <si>
    <t>Đạt</t>
  </si>
  <si>
    <t>THI CHCT-L1</t>
  </si>
  <si>
    <t>THI CHCT-L2</t>
  </si>
  <si>
    <t>11CX210225</t>
  </si>
  <si>
    <t>QĐCL số 356 ngày 21/12/2021</t>
  </si>
  <si>
    <t>02/01/2002</t>
  </si>
  <si>
    <t>Ứng Hòa - Hà Nội</t>
  </si>
  <si>
    <t xml:space="preserve"> Hà Nội</t>
  </si>
  <si>
    <t>GDTC</t>
  </si>
  <si>
    <t>GDQP</t>
  </si>
  <si>
    <t>Giáo dục Chính trị</t>
  </si>
  <si>
    <t>Vẽ xây dựng</t>
  </si>
  <si>
    <t>Vật liệu XD</t>
  </si>
  <si>
    <t>Tin học</t>
  </si>
  <si>
    <t>TB CHCT-L1</t>
  </si>
  <si>
    <t>11CX220360</t>
  </si>
  <si>
    <t>CX23.1</t>
  </si>
  <si>
    <t>11CX230101</t>
  </si>
  <si>
    <t>11CX230102</t>
  </si>
  <si>
    <t>Phạm Bình</t>
  </si>
  <si>
    <t>11CX230103</t>
  </si>
  <si>
    <t xml:space="preserve">La Hồng </t>
  </si>
  <si>
    <t>Phong</t>
  </si>
  <si>
    <t>11CX230104</t>
  </si>
  <si>
    <t>Ngọ Viết</t>
  </si>
  <si>
    <t>Phúc</t>
  </si>
  <si>
    <t>11CX230105</t>
  </si>
  <si>
    <t>11CX230106</t>
  </si>
  <si>
    <t>Nguyễn Quý</t>
  </si>
  <si>
    <t>11CX230107</t>
  </si>
  <si>
    <t>Vũ Quang</t>
  </si>
  <si>
    <t>Dương Minh</t>
  </si>
  <si>
    <t>11CX230108</t>
  </si>
  <si>
    <t>11CX230109</t>
  </si>
  <si>
    <t>Trần Đức</t>
  </si>
  <si>
    <t>11/08/1995</t>
  </si>
  <si>
    <t>09/04/2001</t>
  </si>
  <si>
    <t>28/02/1997</t>
  </si>
  <si>
    <t>25/07/2000</t>
  </si>
  <si>
    <t>19/08/2000</t>
  </si>
  <si>
    <t>12/04/1999</t>
  </si>
  <si>
    <t>25/02/1998</t>
  </si>
  <si>
    <t>04/09/2002</t>
  </si>
  <si>
    <t>28/06/1998</t>
  </si>
  <si>
    <t>27/10/2003</t>
  </si>
  <si>
    <t>23/05/2002</t>
  </si>
  <si>
    <t>23/01/1999</t>
  </si>
  <si>
    <t>05/10/2003</t>
  </si>
  <si>
    <t>24/10/2003</t>
  </si>
  <si>
    <t>31/05/2003</t>
  </si>
  <si>
    <t>01/01/2003</t>
  </si>
  <si>
    <t>23/06/2003</t>
  </si>
  <si>
    <t>18/02/1999</t>
  </si>
  <si>
    <t>21/01/2003</t>
  </si>
  <si>
    <t>10/10/2003</t>
  </si>
  <si>
    <t>05/07/2003</t>
  </si>
  <si>
    <t>19/03/2003</t>
  </si>
  <si>
    <t>30/01/2003</t>
  </si>
  <si>
    <t>13/06/2003</t>
  </si>
  <si>
    <t>30/09/2003</t>
  </si>
  <si>
    <t>01/06/2003</t>
  </si>
  <si>
    <t>16/05/2003</t>
  </si>
  <si>
    <t>13/11/1994</t>
  </si>
  <si>
    <t>18/03/2003</t>
  </si>
  <si>
    <t>14/02/2003</t>
  </si>
  <si>
    <t>10/06/2002</t>
  </si>
  <si>
    <t>01/12/2003</t>
  </si>
  <si>
    <t>13/07/2003</t>
  </si>
  <si>
    <t>25/04/2003</t>
  </si>
  <si>
    <t>11/12/2003</t>
  </si>
  <si>
    <t>03/09/2003</t>
  </si>
  <si>
    <t>08/11/2003</t>
  </si>
  <si>
    <t>05/10/1979</t>
  </si>
  <si>
    <t>13/09/2003</t>
  </si>
  <si>
    <t>29/01/1998</t>
  </si>
  <si>
    <t>TP Thanh Hóa</t>
  </si>
  <si>
    <t>Thanh Hóa</t>
  </si>
  <si>
    <t>QĐCL</t>
  </si>
  <si>
    <t>Đan Phượng - Hà Nội</t>
  </si>
  <si>
    <t>Phú Thọ</t>
  </si>
  <si>
    <t>Thạch Thất - Hà Nội</t>
  </si>
  <si>
    <t>Triệu Sơn - Thanh Hóa</t>
  </si>
  <si>
    <t>Trà Lĩnh - Cao Bằng</t>
  </si>
  <si>
    <t>Hà Đông - Hà Nội</t>
  </si>
  <si>
    <t>Thái Thụy - Thái Bình</t>
  </si>
  <si>
    <t>Từ Liêm - Hà Nội</t>
  </si>
  <si>
    <t>Thanh Liêm - Hà Nam</t>
  </si>
  <si>
    <t>Nam Đàn - Nghệ An</t>
  </si>
  <si>
    <t>Hưng Hà - Thái Bình</t>
  </si>
  <si>
    <t>Hoàng Mai - Hà Nội</t>
  </si>
  <si>
    <t>Văn Yên - Yên Bái</t>
  </si>
  <si>
    <t>Cao Bằng</t>
  </si>
  <si>
    <t>Hà Nội</t>
  </si>
  <si>
    <t>Lâm Động - Hưng Yên</t>
  </si>
  <si>
    <t>Phúc Thọ - Hà Nội</t>
  </si>
  <si>
    <t>Thanh Ba - Phú Thọ</t>
  </si>
  <si>
    <t>Ý Yên - Nam Định</t>
  </si>
  <si>
    <t>Tuyên Quang</t>
  </si>
  <si>
    <t>Nam Định</t>
  </si>
  <si>
    <t>Vĩnh Phúc</t>
  </si>
  <si>
    <t>Phú Xuyên - Hà Nội</t>
  </si>
  <si>
    <t>Hoài Đức - Hà Nội</t>
  </si>
  <si>
    <t>Sóc Sơn - Hà Nội</t>
  </si>
  <si>
    <t>Xuân Trường - Nam Định</t>
  </si>
  <si>
    <t>Ân Thi - Hưng Yên</t>
  </si>
  <si>
    <t>Cẩm Khê - Phú Thọ</t>
  </si>
  <si>
    <t>Tân Yên - Bắc Giang</t>
  </si>
  <si>
    <t>Hải Dương</t>
  </si>
  <si>
    <t>Thanh Oai - Hà Nội</t>
  </si>
  <si>
    <t xml:space="preserve"> Thanh Hóa</t>
  </si>
  <si>
    <t xml:space="preserve"> Cao Bằng</t>
  </si>
  <si>
    <t xml:space="preserve"> Thái Bình</t>
  </si>
  <si>
    <t xml:space="preserve"> Hà Nam</t>
  </si>
  <si>
    <t xml:space="preserve"> Nghệ An</t>
  </si>
  <si>
    <t xml:space="preserve"> Yên Bái</t>
  </si>
  <si>
    <t xml:space="preserve"> Hưng Yên</t>
  </si>
  <si>
    <t xml:space="preserve"> Phú Thọ</t>
  </si>
  <si>
    <t xml:space="preserve"> Nam Định</t>
  </si>
  <si>
    <t xml:space="preserve"> Bắc Giang</t>
  </si>
  <si>
    <t>17/12/2003</t>
  </si>
  <si>
    <t>11/11/2003</t>
  </si>
  <si>
    <t>29/01/2003</t>
  </si>
  <si>
    <t>08/04/2003</t>
  </si>
  <si>
    <t>23/12/2002</t>
  </si>
  <si>
    <t>05/03/2003</t>
  </si>
  <si>
    <t>25/06/2003</t>
  </si>
  <si>
    <t>03/06/2003</t>
  </si>
  <si>
    <t>16/12/2003</t>
  </si>
  <si>
    <t>16/01/2003</t>
  </si>
  <si>
    <t>03/08/2003</t>
  </si>
  <si>
    <t>28/08/2003</t>
  </si>
  <si>
    <t>31/01/2002</t>
  </si>
  <si>
    <t>26/12/2003</t>
  </si>
  <si>
    <t>28/03/2002</t>
  </si>
  <si>
    <t>21/07/2003</t>
  </si>
  <si>
    <t>07/07/2003</t>
  </si>
  <si>
    <t>28/04/2003</t>
  </si>
  <si>
    <t>01/10/2003</t>
  </si>
  <si>
    <t>15/06/2003</t>
  </si>
  <si>
    <t>07/12/2003</t>
  </si>
  <si>
    <t>06/10/2003</t>
  </si>
  <si>
    <t>22/04/2003</t>
  </si>
  <si>
    <t>22/10/2003</t>
  </si>
  <si>
    <t>20/07/2003</t>
  </si>
  <si>
    <t>29/08/2003</t>
  </si>
  <si>
    <t>08/04/2002</t>
  </si>
  <si>
    <t>02/11/2003</t>
  </si>
  <si>
    <t>22/05/2003</t>
  </si>
  <si>
    <t>29/09/2003</t>
  </si>
  <si>
    <t>01/05/2003</t>
  </si>
  <si>
    <t>28/08/2002</t>
  </si>
  <si>
    <t>25/11/2003</t>
  </si>
  <si>
    <t>05/12/2002</t>
  </si>
  <si>
    <t>23/08/2003</t>
  </si>
  <si>
    <t>26/11/1999</t>
  </si>
  <si>
    <t>12/09/1999</t>
  </si>
  <si>
    <t>Nữ</t>
  </si>
  <si>
    <t>Chương Mỹ - Hà Nội</t>
  </si>
  <si>
    <t>Tiền Hải - Thái Bình</t>
  </si>
  <si>
    <t>Lục Ngạn - Bắc Giang</t>
  </si>
  <si>
    <t>Long Xuyên - An Giang</t>
  </si>
  <si>
    <t>Ba Vì - Hà Nội</t>
  </si>
  <si>
    <t>Nam Trực - Nam Định</t>
  </si>
  <si>
    <t>Xuân Trường - Thanh Hóa</t>
  </si>
  <si>
    <t>Lập Thạch - Vĩnh Phúc</t>
  </si>
  <si>
    <t>Kiến Xương - Hòa Bình</t>
  </si>
  <si>
    <t>Hoa Lư - Ninh Bình</t>
  </si>
  <si>
    <t>Đồng Văn - Hà Giang</t>
  </si>
  <si>
    <t>Yên Khánh - Ninh Bình</t>
  </si>
  <si>
    <t>Thanh Chương - Nghệ An</t>
  </si>
  <si>
    <t>Mường Khương - Lào Cai</t>
  </si>
  <si>
    <t>Thọ Xuân - Thanh Hóa</t>
  </si>
  <si>
    <t>Hoằng Hóa - Thanh Hóa</t>
  </si>
  <si>
    <t>Nam Sách - Hải Dương</t>
  </si>
  <si>
    <t>Kim Bôi - Hòa Bình</t>
  </si>
  <si>
    <t>Hiệp Hòa - Bắc Giang</t>
  </si>
  <si>
    <t>Mộc Châu - Sơn La</t>
  </si>
  <si>
    <t>Thái Bình</t>
  </si>
  <si>
    <t>Nga Sơn - Thanh Hóa</t>
  </si>
  <si>
    <t>Gia Viễn - Ninh Bình</t>
  </si>
  <si>
    <t>Lạc Thủy - Hòa Bình</t>
  </si>
  <si>
    <t>Quảng Ngãi</t>
  </si>
  <si>
    <t>Giao Thủy - Nam Định</t>
  </si>
  <si>
    <t>Từ Sơn - Bắc Ninh</t>
  </si>
  <si>
    <t xml:space="preserve"> An Giang</t>
  </si>
  <si>
    <t xml:space="preserve"> Vĩnh Phúc</t>
  </si>
  <si>
    <t xml:space="preserve"> Hòa Bình</t>
  </si>
  <si>
    <t xml:space="preserve"> Ninh Bình</t>
  </si>
  <si>
    <t xml:space="preserve"> Hà Giang</t>
  </si>
  <si>
    <t xml:space="preserve"> Lào Cai</t>
  </si>
  <si>
    <t xml:space="preserve"> Hải Dương</t>
  </si>
  <si>
    <t xml:space="preserve"> Sơn La</t>
  </si>
  <si>
    <t xml:space="preserve"> Bắc Ninh</t>
  </si>
  <si>
    <t>05/09/2002</t>
  </si>
  <si>
    <t>17/08/2003</t>
  </si>
  <si>
    <t>12/03/2003</t>
  </si>
  <si>
    <t>21/04/2003</t>
  </si>
  <si>
    <t>28/01/2003</t>
  </si>
  <si>
    <t>22/04/1997</t>
  </si>
  <si>
    <t>30/08/1998</t>
  </si>
  <si>
    <t>15/09/1994</t>
  </si>
  <si>
    <t>20/11/2003</t>
  </si>
  <si>
    <t>19/05/2000</t>
  </si>
  <si>
    <t>04/09/2003</t>
  </si>
  <si>
    <t>28/03/2003</t>
  </si>
  <si>
    <t>22/03/2003</t>
  </si>
  <si>
    <t>16/10/1998</t>
  </si>
  <si>
    <t>24/01/2003</t>
  </si>
  <si>
    <t>08/11/2001</t>
  </si>
  <si>
    <t>20/10/1999</t>
  </si>
  <si>
    <t>30/04/2000</t>
  </si>
  <si>
    <t>22/12/2002</t>
  </si>
  <si>
    <t>06/08/2001</t>
  </si>
  <si>
    <t>15/08/2003</t>
  </si>
  <si>
    <t>24/09/2001</t>
  </si>
  <si>
    <t>11/10/2003</t>
  </si>
  <si>
    <t>Thị xã Hà Tĩnh</t>
  </si>
  <si>
    <t>Đông Hưng - Thái Bình</t>
  </si>
  <si>
    <t>Hải Hậu - Nam Định</t>
  </si>
  <si>
    <t>Yên Bình - Yên Bái</t>
  </si>
  <si>
    <t>Yên Mô - Ninh Bình</t>
  </si>
  <si>
    <t>Diễn Châu - Nghệ An</t>
  </si>
  <si>
    <t>Thành phố Bắc Ninh</t>
  </si>
  <si>
    <t>Chiêm Hóa - Tuyên Quang</t>
  </si>
  <si>
    <t>Thuận Thành - Bắc Ninh</t>
  </si>
  <si>
    <t>Quỳnh Phụ - Thái Bình</t>
  </si>
  <si>
    <t>Bắc Kạn</t>
  </si>
  <si>
    <t>Hưng Yên</t>
  </si>
  <si>
    <t>Vũ Thư - Thái Bình</t>
  </si>
  <si>
    <t>Kim Động - Hưng Yên</t>
  </si>
  <si>
    <t>Hà Tĩnh</t>
  </si>
  <si>
    <t>Bắc Nình</t>
  </si>
  <si>
    <t xml:space="preserve"> Tuyên Quang</t>
  </si>
  <si>
    <t>THI CTKT-L1</t>
  </si>
  <si>
    <t>THI CTKT-L2</t>
  </si>
  <si>
    <t>TB CTKT-L1</t>
  </si>
  <si>
    <t>CẤU TẠO KT (3TC)</t>
  </si>
  <si>
    <t>CẤU TẠO KT (3TC)11</t>
  </si>
  <si>
    <t>CTKT (Điểm chữ)</t>
  </si>
  <si>
    <t>CTKT -11</t>
  </si>
  <si>
    <t>CTKT (3TC)</t>
  </si>
  <si>
    <t xml:space="preserve">QĐ bảo lưu 29/3/2022 </t>
  </si>
  <si>
    <t>11CX210402</t>
  </si>
  <si>
    <t>QĐ chuyển lớp CX21.3</t>
  </si>
  <si>
    <t>01/02/2002</t>
  </si>
  <si>
    <t>Đô Lương - Nghệ An</t>
  </si>
  <si>
    <t>11CX210403</t>
  </si>
  <si>
    <t>Hà Văn</t>
  </si>
  <si>
    <t>08/09/2002</t>
  </si>
  <si>
    <t>Văn Chấn - Yên Bái</t>
  </si>
  <si>
    <t>DANH SÁCH XÓA TÊN, CHUYỂN LỚP, BẢO LƯU</t>
  </si>
  <si>
    <t>THI CHĐ NM-L1</t>
  </si>
  <si>
    <t>THI CHĐ NM-L2</t>
  </si>
  <si>
    <t>TB CHĐ NM-L1</t>
  </si>
  <si>
    <t>CHĐ NM (2TC)</t>
  </si>
  <si>
    <t>CHĐ NM (2TC)11</t>
  </si>
  <si>
    <t>CHĐ NM (Điểm chữ)</t>
  </si>
  <si>
    <t>CHĐ NM (Điểm 4)</t>
  </si>
  <si>
    <t>CHĐ NM -11</t>
  </si>
  <si>
    <t>CHĐ NM(2TC)</t>
  </si>
  <si>
    <t>THI PLXD-L1</t>
  </si>
  <si>
    <t>THI PLXD-L2</t>
  </si>
  <si>
    <t>TB PLXD-L1</t>
  </si>
  <si>
    <t>PLXD (2TC)</t>
  </si>
  <si>
    <t>PLXD (2TC)11</t>
  </si>
  <si>
    <t>PLXD - 11</t>
  </si>
  <si>
    <t>THI AUTOCAD-L1</t>
  </si>
  <si>
    <t>THI AUTOCAD-L2</t>
  </si>
  <si>
    <t>TB AUTOCAD-L1</t>
  </si>
  <si>
    <t>AUTOCAD (2TC)</t>
  </si>
  <si>
    <t>AUTOCAD (2TC)11</t>
  </si>
  <si>
    <t>AUTOCAD - 11</t>
  </si>
  <si>
    <t>THI KCBTCT-L1</t>
  </si>
  <si>
    <t>THI KCBTC-L2</t>
  </si>
  <si>
    <t>TB KCBTC-L1</t>
  </si>
  <si>
    <t>KẾT CẤU BÊ TÔNG CỐT THÉP (3TC) THANG 10</t>
  </si>
  <si>
    <t>KẾT CẤU BÊ TÔNG CỐT THÉP  (3TC) THANG 10 TEXT</t>
  </si>
  <si>
    <t>KẾT CẤU BÊ TÔNG CỐT THÉP  (Điểm chữ)</t>
  </si>
  <si>
    <t>KẾT CẤU BÊ TÔNG CỐT THÉP  (Điểm 4)</t>
  </si>
  <si>
    <t>KẾT CẤU BÊ TÔNG CỐT THÉP  ĐIỂM 4 (TEXT)</t>
  </si>
  <si>
    <t>KẾT CẤU BÊ TÔNG CỐT THÉP (3TC) SỐ TC</t>
  </si>
  <si>
    <t>KẾT CẤU BÊ TÔNG CỐT THÉP (3TC) TÍCH LŨY</t>
  </si>
  <si>
    <t>KHÓA MỚI HỌC VƯỢT</t>
  </si>
  <si>
    <t>TBC HỌC KỲ 2 (Thang 10)</t>
  </si>
  <si>
    <t>TBC HỌC KỲ 2 (Thang 4)</t>
  </si>
  <si>
    <t>TBC HỌC KỲ 2 -11</t>
  </si>
  <si>
    <t>TÍN CHỈ TÍCH LŨY KỲ 2</t>
  </si>
  <si>
    <t>TB TÍCH LŨY KỲ 2 (Thang 10)</t>
  </si>
  <si>
    <t>TB TÍCH LŨY KỲ 2 (Thang 4)</t>
  </si>
  <si>
    <t>TÍN CHỈ NĂM 1</t>
  </si>
  <si>
    <t>TÍN CHỈ TÍCH LŨY 2 KỲ</t>
  </si>
  <si>
    <t>TBC TÍCH LŨY 2 KỲ (Thang 10)</t>
  </si>
  <si>
    <t>TBC TÍCH LŨY 2 KỲ (Thang 4)</t>
  </si>
  <si>
    <t>TBC TÍCH LŨY 2 KỲ -11</t>
  </si>
  <si>
    <t xml:space="preserve">XÉT LÊN LỚP
NĂM 1
</t>
  </si>
  <si>
    <t xml:space="preserve">XÉT LÊN LỚP (TBC HỌC KỲ)
15.09.22
</t>
  </si>
  <si>
    <t>CX21.1</t>
  </si>
  <si>
    <t>QĐCL CX22.1</t>
  </si>
  <si>
    <t>Cảnh báo KQHT 2 lần</t>
  </si>
  <si>
    <t>Kĩ thuật điện</t>
  </si>
  <si>
    <t>Kĩ thuật nước</t>
  </si>
  <si>
    <t>Cấu tạo kiến trúc</t>
  </si>
  <si>
    <t>Ngoại ngữ 1</t>
  </si>
  <si>
    <t>Pháp luật xây dựng</t>
  </si>
  <si>
    <t>Autocad</t>
  </si>
  <si>
    <t>Kết cấu bê tông cốt thép</t>
  </si>
  <si>
    <t>Kĩ thuật điện công trình</t>
  </si>
  <si>
    <t>Kĩ thuật nước công trình</t>
  </si>
  <si>
    <t>Pháp luật đại cương</t>
  </si>
  <si>
    <t>Ngoại ngữ</t>
  </si>
  <si>
    <t>Cơ học công trình</t>
  </si>
  <si>
    <t>Cơ học đất - Nền móng</t>
  </si>
  <si>
    <t>Kĩ thuật thi công 1</t>
  </si>
  <si>
    <t>Kĩ thuật thi công 2</t>
  </si>
  <si>
    <t>Kết cấu thép</t>
  </si>
  <si>
    <t>An toàn lao động</t>
  </si>
  <si>
    <t>Đọc bản vẽ</t>
  </si>
  <si>
    <t>Thanh toán, QT công trình</t>
  </si>
  <si>
    <t>Dự toán xây dựng</t>
  </si>
  <si>
    <t>Tổ chức thi công</t>
  </si>
  <si>
    <t>Trắc địa</t>
  </si>
  <si>
    <t>Đồ án Lập hồ sơ thiết kế bản vẽ thi công - Kiến trúc</t>
  </si>
  <si>
    <t>Đồ án Lập hồ sơ thiết kế bản vẽ thi công - Kết cấu</t>
  </si>
  <si>
    <t>Đồ án DTXD</t>
  </si>
  <si>
    <t>Đồ án TT, QTCT</t>
  </si>
  <si>
    <t>TTDT, TT, QTCT (4TC)</t>
  </si>
  <si>
    <t>TT VẼ CM1 (6TC)</t>
  </si>
  <si>
    <t>TT VẼ CM2 (6TC)</t>
  </si>
  <si>
    <t>ĐATN (5TC)</t>
  </si>
  <si>
    <t>Đồ án KTTC ( P1) - Ngầm</t>
  </si>
  <si>
    <t>Đồ án KTTC ( P2) - Thân</t>
  </si>
  <si>
    <t>Đồ án tổ chức thi công</t>
  </si>
  <si>
    <t>TTXDCB (MĐ1) (1TC)</t>
  </si>
  <si>
    <t>TTXDCB (MĐ2) (1TC)</t>
  </si>
  <si>
    <t>TTXDCB (MĐ3) (2TC)</t>
  </si>
  <si>
    <t>TTXDCB (MĐ4) (1TC)</t>
  </si>
  <si>
    <t>TTKTV1 (4TC)</t>
  </si>
  <si>
    <t>TTKTV2 (6TC)</t>
  </si>
  <si>
    <t>TTKTV3 (6TC)</t>
  </si>
  <si>
    <t>TỔNG HỢP SỐ LƯỢNG NỢ MÔN CX</t>
  </si>
  <si>
    <t>TÊN MÔN</t>
  </si>
  <si>
    <t>SỐ TC</t>
  </si>
  <si>
    <t>SV NỢ CX22</t>
  </si>
  <si>
    <t>SV NỢ CX21</t>
  </si>
  <si>
    <t>TỔNG</t>
  </si>
  <si>
    <t>SỐ TÍN CHỈ</t>
  </si>
  <si>
    <t>SV NỢ VTVL1</t>
  </si>
  <si>
    <t>SV NỢ VTVL2</t>
  </si>
  <si>
    <t>GHI CHÚ</t>
  </si>
  <si>
    <t>VTVL2</t>
  </si>
  <si>
    <t>VTVL1</t>
  </si>
  <si>
    <t>TB KTTC - L1 (Điểm 10)</t>
  </si>
  <si>
    <t>TB KTTC - L2 (Điểm 10)</t>
  </si>
  <si>
    <t>TB KTTC (Điểm 10)11</t>
  </si>
  <si>
    <t>TB KTTC (Điểm chữ)</t>
  </si>
  <si>
    <t>TB KTTC (Điểm 4)</t>
  </si>
  <si>
    <t>KTTC -11</t>
  </si>
  <si>
    <t>KTTC (4TC)</t>
  </si>
  <si>
    <t>THI KC THÉP-L1</t>
  </si>
  <si>
    <t>THI KC THÉP-L2</t>
  </si>
  <si>
    <t>TB KC THÉP-L1</t>
  </si>
  <si>
    <t>KC THÉP (2TC) THANG 10</t>
  </si>
  <si>
    <t>KC THÉP (2TC) THANG 10 TEXT</t>
  </si>
  <si>
    <t>KC THÉP (Điểm chữ)</t>
  </si>
  <si>
    <t>KC THÉP (Điểm 4)</t>
  </si>
  <si>
    <t>KC THÉP (Điểm 4) TEXT</t>
  </si>
  <si>
    <t>KC THÉP (2TC) SỐ TC</t>
  </si>
  <si>
    <t>KC THÉP (2TC) SỐ TC TÍCH LŨY</t>
  </si>
  <si>
    <t>THI TRẮC ĐỊA-L1</t>
  </si>
  <si>
    <t>THI TRẮC ĐỊA-L2</t>
  </si>
  <si>
    <t>TB TRẮC ĐỊA-L1</t>
  </si>
  <si>
    <t>TRẮC ĐỊA (Điểm chữ)</t>
  </si>
  <si>
    <t>TRẮC ĐỊA (Điểm 4)</t>
  </si>
  <si>
    <t>TRẮC ĐỊA (3TC) THANG 10</t>
  </si>
  <si>
    <t>TRẮC ĐỊA (3TC) THANG 10 TEXT</t>
  </si>
  <si>
    <t>TRẮC ĐỊA (Điểm 4) TEXT</t>
  </si>
  <si>
    <t>TRẮC ĐỊA (3TC) SỐ TC</t>
  </si>
  <si>
    <t>TRẮC ĐỊA (3TC) SỐ TC TÍCH LŨY</t>
  </si>
  <si>
    <t>11CX210112</t>
  </si>
  <si>
    <t>Chuyển lớp CX22.1. qđ 212 23/9/2022</t>
  </si>
  <si>
    <t>27/11/2000</t>
  </si>
  <si>
    <t>Bệnh viện phụ sản- Hà Nội</t>
  </si>
  <si>
    <t>THI ATLĐ -L1</t>
  </si>
  <si>
    <t>THI ATLĐ -L2</t>
  </si>
  <si>
    <t>TB ATLĐ -L1</t>
  </si>
  <si>
    <t>ATLĐ (Điểm chữ)</t>
  </si>
  <si>
    <t>ATLĐ (Điểm 4)</t>
  </si>
  <si>
    <t>AN TOÀN LĐ (2TC) THANG 10</t>
  </si>
  <si>
    <t>AN TOÀN LĐ (2TC) THANG 10 TEXT</t>
  </si>
  <si>
    <t>ATLĐ (Điểm 4) TEXT</t>
  </si>
  <si>
    <t>ATLĐ(2TC) SỐ TC</t>
  </si>
  <si>
    <t>ATLĐ(2TC) SỐ TC TÍCH LŨY</t>
  </si>
  <si>
    <t>THI ĐBV -L1</t>
  </si>
  <si>
    <t>THI ĐBV -L2</t>
  </si>
  <si>
    <t>TB ĐBV -L1</t>
  </si>
  <si>
    <t>ĐỌC BẢN VẼ (1TC) THANG 10</t>
  </si>
  <si>
    <t>ĐỌC BẢN VẼ (1TC) THANG 10 TEXT</t>
  </si>
  <si>
    <t>ĐỌC BẢN VẼ (1TC) (Điểm chữ)</t>
  </si>
  <si>
    <t>ĐỌC BẢN VẼ (1TC) (Điểm 4)</t>
  </si>
  <si>
    <t>ĐỌC BẢN VẼ (1TC) (Điểm 4) TEXT</t>
  </si>
  <si>
    <t>ĐỌC BẢN VẼ (1TC) SỐ TC</t>
  </si>
  <si>
    <t>ĐỌC BẢN VẼ (1TC) SỐ TC TÍCH LŨY</t>
  </si>
  <si>
    <t>QĐXT 258 NGÀY 15/11/2022</t>
  </si>
  <si>
    <t>THI NGOẠI NGỮ 2 -L1</t>
  </si>
  <si>
    <t>THI NGOẠI NGỮ 2 -L2</t>
  </si>
  <si>
    <t>TB NGOẠI NGỮ 2 -L1</t>
  </si>
  <si>
    <t>NGOẠI NGỮ 2 (2TC) THANG 10</t>
  </si>
  <si>
    <t>NGOẠI NGỮ 2 (2TC) THANG 10 TEXT</t>
  </si>
  <si>
    <t>NGOẠI NGỮ 2 (Điểm chữ)</t>
  </si>
  <si>
    <t>NGOẠI NGỮ 2 (Điểm 4)</t>
  </si>
  <si>
    <t>NGOẠI NGỮ 2 (Điểm 4) TEXT</t>
  </si>
  <si>
    <t>NGOẠI NGỮ 2 (2TC) SỐ TC</t>
  </si>
  <si>
    <t>NGOẠI NGỮ 2 (2TC) SỐ TC TÍCH LŨY</t>
  </si>
  <si>
    <t>THI TTXDCB (MĐ1) -L1</t>
  </si>
  <si>
    <t>THI TTXDCB (MĐ1) -L2</t>
  </si>
  <si>
    <t>TB TTXDCB (MĐ1) -L1</t>
  </si>
  <si>
    <t>TTXDCB (MĐ1) (1TC)11</t>
  </si>
  <si>
    <t>TTXDCB (MĐ1) (Điểm chữ)</t>
  </si>
  <si>
    <t>TTXDCB (MĐ1) (Điểm 4)</t>
  </si>
  <si>
    <t>TTXDCB (MĐ1) -11</t>
  </si>
  <si>
    <t>TTXDCB (MĐ1)  (1TC)</t>
  </si>
  <si>
    <t>THI TTXDCB (MĐ2) -L1</t>
  </si>
  <si>
    <t>THI TTXDCB (MĐ2) -L2</t>
  </si>
  <si>
    <t>TB TTXDCB (MĐ2) -L1</t>
  </si>
  <si>
    <t>TTXDCB (MĐ2) (1TC)11</t>
  </si>
  <si>
    <t>TTXDCB (MĐ2) (Điểm chữ)</t>
  </si>
  <si>
    <t>TTXDCB (MĐ2) (Điểm 4)</t>
  </si>
  <si>
    <t>TTXDCB (MĐ2) -11</t>
  </si>
  <si>
    <t>TTXDCB (MĐ2)  (1TC)</t>
  </si>
  <si>
    <t>THI TTXDCB (MĐ3) -L1</t>
  </si>
  <si>
    <t>THI TTXDCB (MĐ3) -L2</t>
  </si>
  <si>
    <t>TB TTXDCB (MĐ3) -L1</t>
  </si>
  <si>
    <t>TTXDCB (MĐ3) (2TC)11</t>
  </si>
  <si>
    <t>TTXDCB (MĐ3) (Điểm chữ)</t>
  </si>
  <si>
    <t>TTXDCB (MĐ3) (Điểm 4)</t>
  </si>
  <si>
    <t>TTXDCB (MĐ3) -11</t>
  </si>
  <si>
    <t>TTXDCB (MĐ3)  (2TC)</t>
  </si>
  <si>
    <t>THI TTXDCB (MĐ4) -L1</t>
  </si>
  <si>
    <t>THI TTXDCB (MĐ4) -L2</t>
  </si>
  <si>
    <t>TB TTXDCB (MĐ4) -L1</t>
  </si>
  <si>
    <t>TTXDCB (MĐ4) (1TC)11</t>
  </si>
  <si>
    <t>TTXDCB (MĐ4) (Điểm chữ)</t>
  </si>
  <si>
    <t>TTXDCB (MĐ4) (Điểm 4)</t>
  </si>
  <si>
    <t>TTXDCB (MĐ4) -11</t>
  </si>
  <si>
    <t>TTXDCB (MĐ4)  (1TC)</t>
  </si>
  <si>
    <t>TB TTXDCB - L1 (Điểm 10)</t>
  </si>
  <si>
    <t>TB TTXDCB - L2 (Điểm 10)</t>
  </si>
  <si>
    <t>TB TTXDCB (Điểm 10)11</t>
  </si>
  <si>
    <t>TB TTXDCB (Điểm chữ)</t>
  </si>
  <si>
    <t>TB TTXDCB (Điểm 4)</t>
  </si>
  <si>
    <t>TTXDCB -11</t>
  </si>
  <si>
    <t>TTXDCB (5TC)</t>
  </si>
  <si>
    <t>BV ĐA LẬP HSTKBVTC (Kiến trúc)-L1</t>
  </si>
  <si>
    <t>BV ĐA LẬP HSTKBVTC (Kiến trúc)-L2</t>
  </si>
  <si>
    <t>TB ĐA LẬP HSTKBVTC (Kiến trúc) -L1</t>
  </si>
  <si>
    <t>ĐA LẬP HS TKBVTC (Kiến trúc) (3TC)</t>
  </si>
  <si>
    <t>ĐA LẬP HSTKBVTC (Kiến trúc) (3TC) text</t>
  </si>
  <si>
    <t>ĐA LẬP HSTKBVTC (Kiến trúc) (Điểm chữ)</t>
  </si>
  <si>
    <t>ĐA LẬP HSTKBVTC (Kiến trúc) (Điểm 4)</t>
  </si>
  <si>
    <t>ĐA LẬP HSTKBVTC (Kiến trúc) (3TC) điểm 4 text</t>
  </si>
  <si>
    <t>ĐA LẬP HSTKBVTC (Kiến trúc) (3TC)</t>
  </si>
  <si>
    <t>ĐA LẬP HSTKBVTC (Kiến trúc)(3TC) tích lũy</t>
  </si>
  <si>
    <t>BV ĐA LẬP HSTKBVTC (KC,Đ,N)-L1</t>
  </si>
  <si>
    <t>BV ĐA LẬP HSTKBVTC (KC,Đ,N)-L2</t>
  </si>
  <si>
    <t>TB ĐA LẬP HSTKBVTC (KC,Đ,N) -L1</t>
  </si>
  <si>
    <t>ĐA LẬP HS TKBVTC (KC,Đ,N) (2TC)</t>
  </si>
  <si>
    <t>ĐA LẬP HSTKBVTC (KC,Đ,N) (2TC) text</t>
  </si>
  <si>
    <t>ĐA LẬP HSTKBVTC (KC,Đ,N) (Điểm chữ)</t>
  </si>
  <si>
    <t>ĐA LẬP HSTKBVTC (KC,Đ,N) (Điểm 4)</t>
  </si>
  <si>
    <t>ĐA LẬP HSTKBVTC (KC,Đ,N) (2TC) điểm 4 text</t>
  </si>
  <si>
    <t>ĐA LẬP HSTKBVTC (KC,Đ,N) (2TC)</t>
  </si>
  <si>
    <t>ĐA LẬP HSTKBVTC (KC,Đ,N)(2TC) tích lũy</t>
  </si>
  <si>
    <t>TB ĐA LẬP HSTKBVTC - L1 (Điểm 10)</t>
  </si>
  <si>
    <t>TB ĐA LẬP HSTKBVTC - L2 (Điểm 10)</t>
  </si>
  <si>
    <t>TB LẬP HSTKBVTC (Điểm 10)11</t>
  </si>
  <si>
    <t>TB ĐA LẬP HSTKBVTC (Điểm chữ)</t>
  </si>
  <si>
    <t>TB ĐA LẬP HSTKBVTC (Điểm 4)</t>
  </si>
  <si>
    <t>ĐA LẬP HSTKBVTC -11</t>
  </si>
  <si>
    <t>ĐA LẬP HSTKBVTC (5TC)</t>
  </si>
  <si>
    <t>TBC HỌC KỲ 4 (Thang 10)</t>
  </si>
  <si>
    <t>TBC HỌC KỲ 4 (Thang 4)</t>
  </si>
  <si>
    <t xml:space="preserve">XÉT LÊN LỚP (TBC HỌC KỲ 4)
</t>
  </si>
  <si>
    <t>TÍN CHỈ TÍCH LŨY KỲ 4</t>
  </si>
  <si>
    <t>TBC TL KỲ 4 (Thang 10)</t>
  </si>
  <si>
    <t>TB TÍCH LŨY KỲ 4 (Thang 4)</t>
  </si>
  <si>
    <t>TÍN CHỈ 4 KỲ</t>
  </si>
  <si>
    <t>TÍN CHỈ TÍCH LŨY 4 KỲ</t>
  </si>
  <si>
    <t>TBC TÍCH LŨY 4 KỲ (Thang 10)</t>
  </si>
  <si>
    <t>TBC TÍCH LŨY 4 KỲ (Thang 10) text</t>
  </si>
  <si>
    <t>TBC TÍCH LŨY 4 KỲ (Thang 4)</t>
  </si>
  <si>
    <t>TBC TÍCH LŨY 4 KỲ text</t>
  </si>
  <si>
    <t xml:space="preserve">XÉT LÊN LỚP TBC TÍCH LŨY
4 KỲ
</t>
  </si>
  <si>
    <t>TBC HỌC KỲ 4 (TEXT)</t>
  </si>
  <si>
    <t>BV ĐA KTTC-P1(NGẦM)-L1</t>
  </si>
  <si>
    <t>BV ĐA KTTC-P1(NGẦM)-L2</t>
  </si>
  <si>
    <t>TB ĐA KTTC-P1(NGẦM) -L1</t>
  </si>
  <si>
    <t>ĐA KTTC-P1(NGẦM) THANG 10 (1TC)</t>
  </si>
  <si>
    <t>ĐA KTTC-P1(NGẦM) THANG 10 TEXT(1TC)</t>
  </si>
  <si>
    <t>ĐA KTTC-P1(NGẦM) (Điểm chữ)</t>
  </si>
  <si>
    <t>ĐA KTTC-P1(NGẦM) (Điểm 4)</t>
  </si>
  <si>
    <t>ĐA KTTC-P1(NGẦM) ĐIỂM 4 TEXT(1TC)</t>
  </si>
  <si>
    <t>ĐA KTTC-P1(NGẦM) (1TC)</t>
  </si>
  <si>
    <t>ĐA KTTC-P1(NGẦM) (1TC) TÍCH LŨY</t>
  </si>
  <si>
    <t>BV ĐA KTTC-P2(PHẦN THÂN)-L1</t>
  </si>
  <si>
    <t>BV ĐA KTTC-P2(PHẦN  THÂN)-L2</t>
  </si>
  <si>
    <t>TB ĐA KTTC-P2(PHẦN THÂN) -L1</t>
  </si>
  <si>
    <t>ĐA KTTC-P2(PHẦN  THÂN) (1TC) THANG 10</t>
  </si>
  <si>
    <t>ĐA KTTC-P2(PHẦN  THÂN) (1TC) THANG 10 TEXT</t>
  </si>
  <si>
    <t>ĐA KTTC-P1(THÂN) (1TC)</t>
  </si>
  <si>
    <t>ĐA KTTC-P1(THÂN) (1TC) TÍCH LŨY</t>
  </si>
  <si>
    <t>TB ĐAKTTC - L1 (Điểm 10)</t>
  </si>
  <si>
    <t>TB ĐAKTTC - L2 (Điểm 10)</t>
  </si>
  <si>
    <t>TB ĐAKTTC (Điểm 10)11</t>
  </si>
  <si>
    <t>TB ĐAKTTC (Điểm chữ)</t>
  </si>
  <si>
    <t>TB ĐAKTTC (Điểm 4)</t>
  </si>
  <si>
    <t>ĐA KTTC -11</t>
  </si>
  <si>
    <t>ĐA KTTC (2TC)</t>
  </si>
  <si>
    <t>Cảnh báo KQHT lần 1</t>
  </si>
  <si>
    <t xml:space="preserve">XÉT LÊN LỚP
28.09.2022
</t>
  </si>
  <si>
    <t>TÍN CHỈ KỲ 3</t>
  </si>
  <si>
    <t>TBC HỌC KỲ 3 (Thang 4)</t>
  </si>
  <si>
    <t>TBC HỌC KỲ 3 (TEXT)</t>
  </si>
  <si>
    <t xml:space="preserve">XÉT LÊN LỚP (TBC HỌC KỲ 3)
</t>
  </si>
  <si>
    <t>TÍN CHỈ TÍCH LŨY KỲ 3</t>
  </si>
  <si>
    <t>TBC TL KỲ 3 (Thang 10)</t>
  </si>
  <si>
    <t>TBC HỌC KỲ 3 (Thang 10)</t>
  </si>
  <si>
    <t>DANH SÁCH XÓA TÊN</t>
  </si>
  <si>
    <t>THI TCTCCTXD -L1</t>
  </si>
  <si>
    <t>THI TCTC CTXD -L2</t>
  </si>
  <si>
    <t>TB TCTC CTXD -L1</t>
  </si>
  <si>
    <t>TCTC CTXD (Điểm chữ)</t>
  </si>
  <si>
    <t>TCTC CTXD (Điểm 4)</t>
  </si>
  <si>
    <t>THI TT,QTCTXD -L1</t>
  </si>
  <si>
    <t>THI TT,QTCTXD-L2</t>
  </si>
  <si>
    <t>TB TT,QTCTXD -L1</t>
  </si>
  <si>
    <t>TT,QTCTXD (2TC)</t>
  </si>
  <si>
    <t>TT,QTCTXD (2TC)11</t>
  </si>
  <si>
    <t>TT,QTCTXD (Điểm chữ)</t>
  </si>
  <si>
    <t>TT,QTCTXD (Điểm 4)</t>
  </si>
  <si>
    <t>TT,QTCTXD -11</t>
  </si>
  <si>
    <t>THI DTXD -L1</t>
  </si>
  <si>
    <t>THI DTXD-L2</t>
  </si>
  <si>
    <t>TB DTXD -L1</t>
  </si>
  <si>
    <t>DTXD (Điểm chữ)</t>
  </si>
  <si>
    <t>DTXD (Điểm 4)</t>
  </si>
  <si>
    <t>DTXD (2TC) THANG 10</t>
  </si>
  <si>
    <t>DTXD (Điểm 4) TEXT</t>
  </si>
  <si>
    <t>DTXD (2TC) THANG 10 TEXT</t>
  </si>
  <si>
    <t>DTXD (2TC) SỐ TC</t>
  </si>
  <si>
    <t>DTXD (2TC) TÍCH LŨY</t>
  </si>
  <si>
    <t>TCTC CTXD (2TC) THANG 10</t>
  </si>
  <si>
    <t>TCTC CTXD (2TC) THANG 10 TEXT</t>
  </si>
  <si>
    <t>TCTC CTXD (Điểm 4) TEXT</t>
  </si>
  <si>
    <t>TCTC CTXD (2TC) SỐ TC</t>
  </si>
  <si>
    <t>TCTC CTXD(2TC) TÍCH LŨY</t>
  </si>
  <si>
    <t>11CX210416</t>
  </si>
  <si>
    <t>Hoàng Thị</t>
  </si>
  <si>
    <t>Hiền</t>
  </si>
  <si>
    <t>09/09/2002</t>
  </si>
  <si>
    <t>11CX200232</t>
  </si>
  <si>
    <t>Đặng Khánh</t>
  </si>
  <si>
    <t>Thụy</t>
  </si>
  <si>
    <t>18/04/2000</t>
  </si>
  <si>
    <t>11CX210227</t>
  </si>
  <si>
    <t>25/02/2002</t>
  </si>
  <si>
    <t>Như Thanh - Thanh Hóa</t>
  </si>
  <si>
    <t>11CX210447</t>
  </si>
  <si>
    <t>Lê Minh</t>
  </si>
  <si>
    <t>08/05/2001</t>
  </si>
  <si>
    <t>Gia Lâm - Hà Nội</t>
  </si>
  <si>
    <t>11CX210407</t>
  </si>
  <si>
    <t>Nguyễn Tuấn</t>
  </si>
  <si>
    <t>26/02/1998</t>
  </si>
  <si>
    <t>Mỹ Đức - Hà Nội</t>
  </si>
  <si>
    <t>11CX210419</t>
  </si>
  <si>
    <t xml:space="preserve">Nguyễn Thị </t>
  </si>
  <si>
    <t>Thơm</t>
  </si>
  <si>
    <t>17/02/2001</t>
  </si>
  <si>
    <t>ĐA KTTC-P2(THÂN) (Điểm chữ)</t>
  </si>
  <si>
    <t>ĐA KTTC-P2(THÂN) (Điểm 4)</t>
  </si>
  <si>
    <t>ĐA KTTC-P2(THÂN) ĐIỂM 4 TEXT(1TC)</t>
  </si>
  <si>
    <t>BV ĐA DỰ TOÁN XÂY DỰNG-L1</t>
  </si>
  <si>
    <t>BV ĐA DỰ TOÁN XÂY DỰNG-L2</t>
  </si>
  <si>
    <t>TB ĐA DỰ TOÁN XÂY DỰNG -L1</t>
  </si>
  <si>
    <t>ĐA DỰ TOÁN XÂY DỰNG (2TC)</t>
  </si>
  <si>
    <t>ĐA DỰ TOÁN XÂY DỰNG (2TC) text</t>
  </si>
  <si>
    <t>ĐA DỰ TOÁN XÂY DỰNG (Điểm chữ)</t>
  </si>
  <si>
    <t>DỰ TOÁN XÂY DỰNG (Điểm 4)</t>
  </si>
  <si>
    <t>ĐA DỰ TOÁN XÂY DỰNG (2TC) điểm 4 text</t>
  </si>
  <si>
    <t>ĐA DỰ TOÁN XÂY DỰNG(2TC)</t>
  </si>
  <si>
    <t>ĐA DỰ TOÁN XÂY DỰNG(2TC) tích lũy</t>
  </si>
  <si>
    <t>Chuyển lớp từ CX21.2</t>
  </si>
  <si>
    <t>Chuyển lớp từ CX21.4</t>
  </si>
  <si>
    <t>Bố trí học tập bảo lưu</t>
  </si>
  <si>
    <t>BV ĐA TỔ CHỨC THI CÔNG-L1</t>
  </si>
  <si>
    <t>BV ĐA TỔ CHỨC THI CÔNG-L2</t>
  </si>
  <si>
    <t>TB ĐA TỔ CHỨC THI CÔNG -L1</t>
  </si>
  <si>
    <t>ĐA TỔ CHỨC THI CÔNG THANG 10 (1TC)</t>
  </si>
  <si>
    <t>ĐA TỔ CHỨC THI CÔNG THANG 10 TEXT(1TC)</t>
  </si>
  <si>
    <t>ĐA TỔ CHỨC THI CÔNG (Điểm chữ)</t>
  </si>
  <si>
    <t>ĐA TỔ CHỨC THI CÔNG (Điểm 4)</t>
  </si>
  <si>
    <t>ĐA TỔ CHỨC THI CÔNG ĐIỂM 4 TEXT(1TC)</t>
  </si>
  <si>
    <t>ĐA TỔ CHỨC THI CÔNG (1TC)</t>
  </si>
  <si>
    <t>ĐA TỔ CHỨC THI CÔNGTÍCH LŨY</t>
  </si>
  <si>
    <t>QĐXT NGÀY 17/4/2023</t>
  </si>
  <si>
    <t>BV ĐA TT,QTCTXD-L1</t>
  </si>
  <si>
    <t>TB ĐA TT,QTCTXD -L1</t>
  </si>
  <si>
    <t>BV ĐA TT,QTCTXD-L2</t>
  </si>
  <si>
    <t>ĐA TT,QTCTXD (1TC)</t>
  </si>
  <si>
    <t>ĐA TT,QTCTXD (1TC) text</t>
  </si>
  <si>
    <t>ĐA TT,QTCTXD (1TC) (Điểm chữ)</t>
  </si>
  <si>
    <t>ĐA TT,QTCTXD (1TC) (Điểm 4)</t>
  </si>
  <si>
    <t>ĐA TT,QTCTXD (1TC) điểm 4 text</t>
  </si>
  <si>
    <t>ĐA TT,QTCTXD (1TC) tích lũy</t>
  </si>
  <si>
    <t>QĐXT 8/5/2023</t>
  </si>
  <si>
    <t>THI TTKTV1 -L1</t>
  </si>
  <si>
    <t>THI TTKTV1 -L2</t>
  </si>
  <si>
    <t>TB TTKTV1 -L1</t>
  </si>
  <si>
    <t>TTKTV1 (4TC)11</t>
  </si>
  <si>
    <t>TTKTV1 (Điểm chữ)</t>
  </si>
  <si>
    <t>TTKTV1 (Điểm 4)</t>
  </si>
  <si>
    <t>TTKTV1 -11</t>
  </si>
  <si>
    <t>THI TT VẼ CM1 -L1</t>
  </si>
  <si>
    <t>THI TT VẼ CM1 -L2</t>
  </si>
  <si>
    <t>TB TT VẼ CM1 -L1</t>
  </si>
  <si>
    <t>TT VẼ CM1 (6TC) THANG 10</t>
  </si>
  <si>
    <t>TT VẼ CM1 (6TC) THANG 10 TEXT</t>
  </si>
  <si>
    <t>TT VẼ CM1 (Điểm chữ)</t>
  </si>
  <si>
    <t>TT VẼ CM1 (Điểm 4)</t>
  </si>
  <si>
    <t>TT VẼ CM1 (Điểm 4) TEXT</t>
  </si>
  <si>
    <t>THI TT VẼ CM2-L1</t>
  </si>
  <si>
    <t>THI TT VẼ CM2 -L2</t>
  </si>
  <si>
    <t>TB TT VẼ CM2 -L1</t>
  </si>
  <si>
    <t>TT VẼ CM2 (6TC) THANG 10</t>
  </si>
  <si>
    <t>TT VẼ CM2 (6TC) THANG 10 TEXT</t>
  </si>
  <si>
    <t>TT VẼ CM2 (Điểm chữ)</t>
  </si>
  <si>
    <t>TT VẼ CM2 (Điểm 4)</t>
  </si>
  <si>
    <t>TT VẼ CM2 (Điểm 4) TEXT</t>
  </si>
  <si>
    <t>THI TTKTV2 -L1</t>
  </si>
  <si>
    <t>THI TTKTV2 -L2</t>
  </si>
  <si>
    <t>TB TTKTV2 -L1</t>
  </si>
  <si>
    <t>TTKTV2 (6TC) THANG 10</t>
  </si>
  <si>
    <t>TTKTV2 (6TC) THANG 10 TEXT</t>
  </si>
  <si>
    <t>TTKTV2 (6TC) THANG 4 TEXT</t>
  </si>
  <si>
    <t xml:space="preserve">TTKTV2 (6TC) THANG 4 </t>
  </si>
  <si>
    <t>TTKTV2 (6TC)  ĐIỂM CHỮ</t>
  </si>
  <si>
    <t>TTKTV2 (6TC) SỐ TC</t>
  </si>
  <si>
    <t>TTKTV2 (6TC) SỐ TC TÍCH LŨY</t>
  </si>
  <si>
    <t>TB TÍCH LŨY KỲ 3 (Thang 4)</t>
  </si>
  <si>
    <t>TÍN CHỈ 3 KỲ</t>
  </si>
  <si>
    <t>TÍN CHỈ TÍCH LŨY 3 KỲ</t>
  </si>
  <si>
    <t>TBC TÍCH LŨY 3 KỲ (Thang 10)</t>
  </si>
  <si>
    <t>TBC TÍCH LŨY 3 KỲ (Thang 10) text</t>
  </si>
  <si>
    <t>TBC TÍCH LŨY 3 KỲ (Thang 4)</t>
  </si>
  <si>
    <t>TBC TÍCH LŨY 3 KỲ text</t>
  </si>
  <si>
    <t>XÉT LÊN LỚP TBC TÍCH LŨY
3 KỲ</t>
  </si>
  <si>
    <t>TÍN CHỈ KỲ 4</t>
  </si>
  <si>
    <t>THI TTDT. TTQT CTXD -L1</t>
  </si>
  <si>
    <t>THI  TTDT. TTQT CTXD -L2</t>
  </si>
  <si>
    <t>TB  TTDT. TTQT CTXD -L1</t>
  </si>
  <si>
    <t xml:space="preserve"> TTDT. TTQT CTXD (4TC) THANG 10</t>
  </si>
  <si>
    <t xml:space="preserve"> TTDT. TTQT CTXD (4TC)THANG 10 TEXT</t>
  </si>
  <si>
    <t xml:space="preserve"> TTDT. TTQT CTXD (4TC)  ĐIỂM CHỮ</t>
  </si>
  <si>
    <t xml:space="preserve"> TTDT. TTQT CTXD (4TC) THANG 4 </t>
  </si>
  <si>
    <t xml:space="preserve"> TTDT. TTQT CTXD (4TC) THANG 4 TEXT</t>
  </si>
  <si>
    <t xml:space="preserve"> TTDT. TTQT CTXD (4TC) SỐ TC</t>
  </si>
  <si>
    <t xml:space="preserve"> TTDT. TTQT CTXD (4TC) SỐ TC TÍCH LŨY</t>
  </si>
  <si>
    <t xml:space="preserve">XÉT LÊN LỚP TBC TÍCH LŨY
3 KỲ
</t>
  </si>
  <si>
    <t>ĐÃ RA TRƯỜNG</t>
  </si>
  <si>
    <t>QĐXT 291 7/8/2023</t>
  </si>
  <si>
    <t>THI TTKTV3 -L1</t>
  </si>
  <si>
    <t>THI TTKTV3 -L2</t>
  </si>
  <si>
    <t>TB TTKTV3 -L1</t>
  </si>
  <si>
    <t>TTKTV3 (6TC) THANG 10</t>
  </si>
  <si>
    <t>TTKTV3 (6TC) THANG 10 TEXT</t>
  </si>
  <si>
    <t>TTKTV3 (Điểm chữ)</t>
  </si>
  <si>
    <t>TTKTV3 (Điểm 4)</t>
  </si>
  <si>
    <t>TTKTV3 -11</t>
  </si>
  <si>
    <t xml:space="preserve">ĐIỂM GVHD </t>
  </si>
  <si>
    <t xml:space="preserve">ĐIỂM BV ĐATN </t>
  </si>
  <si>
    <t>ĐATN (Điểm 10)</t>
  </si>
  <si>
    <t>ĐATN (Điểm 10) TEXT</t>
  </si>
  <si>
    <t>ĐATN (Điểm chữ)</t>
  </si>
  <si>
    <t>ĐATN (Điểm 4)</t>
  </si>
  <si>
    <t>ĐATN - TEXT</t>
  </si>
  <si>
    <t>TÍN CHỈ KỲ 5</t>
  </si>
  <si>
    <t>TBC HỌC KỲ 5 (Thang 10)</t>
  </si>
  <si>
    <t>TBC HỌC KỲ 5 (Thang 4)</t>
  </si>
  <si>
    <t>TBC HỌC KỲ 5 TEXT</t>
  </si>
  <si>
    <t>ĐATN PHẦN KIẾN TRÚC</t>
  </si>
  <si>
    <t>ĐATN PHẦN KẾT CẤU</t>
  </si>
  <si>
    <t>ĐATN PHẦN DỰ TOÁN</t>
  </si>
  <si>
    <t>ĐATN -11</t>
  </si>
  <si>
    <t>10/07/2003</t>
  </si>
  <si>
    <t>27/09/2001</t>
  </si>
  <si>
    <t>Hải Phòng</t>
  </si>
  <si>
    <t>R</t>
  </si>
  <si>
    <t>CX23.3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</si>
</sst>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0.0"/>
    <numFmt numFmtId="165" formatCode="#,##0.0"/>
  </numFmts>
  <fonts count="49">
    <font>
      <sz val="10"/>
      <name val="Arial"/>
    </font>
    <font>
      <sz val="13.5"/>
      <name val="Times New Roman"/>
      <family val="1"/>
    </font>
    <font>
      <b/>
      <sz val="13.5"/>
      <name val="Times New Roman"/>
      <family val="1"/>
    </font>
    <font>
      <sz val="13"/>
      <name val="Times New Roman"/>
      <family val="1"/>
    </font>
    <font>
      <sz val="13"/>
      <name val="Arial"/>
      <family val="2"/>
    </font>
    <font>
      <sz val="13"/>
      <color indexed="8"/>
      <name val="Times New Roman"/>
      <family val="1"/>
      <charset val="163"/>
    </font>
    <font>
      <sz val="13"/>
      <color theme="1"/>
      <name val="Times New Roman"/>
      <family val="1"/>
    </font>
    <font>
      <sz val="10"/>
      <name val="Arial"/>
      <family val="2"/>
    </font>
    <font>
      <b/>
      <sz val="13.5"/>
      <color rgb="FF0000CC"/>
      <name val="Times New Roman"/>
      <family val="1"/>
    </font>
    <font>
      <i/>
      <sz val="13.5"/>
      <name val="Times New Roman"/>
      <family val="1"/>
    </font>
    <font>
      <b/>
      <sz val="13.5"/>
      <color rgb="FFFF0000"/>
      <name val="Times New Roman"/>
      <family val="1"/>
    </font>
    <font>
      <b/>
      <sz val="13"/>
      <color rgb="FF0000CC"/>
      <name val="Times New Roman"/>
      <family val="1"/>
    </font>
    <font>
      <b/>
      <sz val="13"/>
      <name val="Times New Roman"/>
      <family val="1"/>
      <charset val="163"/>
    </font>
    <font>
      <b/>
      <sz val="13"/>
      <color rgb="FFFF0000"/>
      <name val="Times New Roman"/>
      <family val="1"/>
    </font>
    <font>
      <b/>
      <sz val="12.5"/>
      <name val="Times New Roman"/>
      <family val="1"/>
    </font>
    <font>
      <b/>
      <sz val="13.5"/>
      <color rgb="FFFF0000"/>
      <name val="Times New Roman"/>
      <family val="1"/>
      <charset val="163"/>
    </font>
    <font>
      <b/>
      <sz val="13.5"/>
      <color rgb="FF0000CC"/>
      <name val="Times New Roman"/>
      <family val="1"/>
      <charset val="163"/>
    </font>
    <font>
      <b/>
      <sz val="13.5"/>
      <name val="Times New Roman"/>
      <family val="1"/>
      <charset val="163"/>
    </font>
    <font>
      <b/>
      <sz val="13.5"/>
      <color theme="1"/>
      <name val="Times New Roman"/>
      <family val="1"/>
      <charset val="163"/>
    </font>
    <font>
      <sz val="13.5"/>
      <color rgb="FFFF0000"/>
      <name val="Times New Roman"/>
      <family val="1"/>
    </font>
    <font>
      <sz val="13.5"/>
      <color rgb="FF0000CC"/>
      <name val="Times New Roman"/>
      <family val="1"/>
      <charset val="163"/>
    </font>
    <font>
      <sz val="13.5"/>
      <name val="Times New Roman"/>
      <family val="1"/>
      <charset val="163"/>
    </font>
    <font>
      <sz val="10"/>
      <color rgb="FFFF0000"/>
      <name val="Times New Roman"/>
      <family val="1"/>
    </font>
    <font>
      <b/>
      <sz val="13.5"/>
      <color rgb="FFFF00FF"/>
      <name val="Times New Roman"/>
      <family val="1"/>
      <charset val="163"/>
    </font>
    <font>
      <b/>
      <sz val="13"/>
      <name val="Times New Roman"/>
      <family val="1"/>
    </font>
    <font>
      <sz val="13.5"/>
      <color rgb="FF0000CC"/>
      <name val="Times New Roman"/>
      <family val="1"/>
    </font>
    <font>
      <sz val="13.5"/>
      <color theme="1"/>
      <name val="Times New Roman"/>
      <family val="1"/>
    </font>
    <font>
      <sz val="13.5"/>
      <color indexed="8"/>
      <name val="Times New Roman"/>
      <family val="1"/>
    </font>
    <font>
      <sz val="13"/>
      <color rgb="FFFF0000"/>
      <name val="Times New Roman"/>
      <family val="1"/>
      <charset val="163"/>
    </font>
    <font>
      <b/>
      <sz val="13.5"/>
      <color theme="1"/>
      <name val="Times New Roman"/>
      <family val="1"/>
    </font>
    <font>
      <sz val="8"/>
      <color theme="1"/>
      <name val="Times New Roman"/>
      <family val="1"/>
    </font>
    <font>
      <i/>
      <sz val="13"/>
      <name val="Times New Roman"/>
      <family val="1"/>
    </font>
    <font>
      <b/>
      <sz val="13.5"/>
      <color rgb="FFFF00FF"/>
      <name val="Times New Roman"/>
      <family val="1"/>
    </font>
    <font>
      <sz val="13.5"/>
      <color theme="8" tint="-0.499984740745262"/>
      <name val="Times New Roman"/>
      <family val="1"/>
      <charset val="163"/>
    </font>
    <font>
      <i/>
      <sz val="13.5"/>
      <color theme="1"/>
      <name val="Times New Roman"/>
      <family val="1"/>
    </font>
    <font>
      <b/>
      <sz val="13"/>
      <color rgb="FFFF00FF"/>
      <name val="Times New Roman"/>
      <family val="1"/>
    </font>
    <font>
      <b/>
      <sz val="13"/>
      <color rgb="FFCC00FF"/>
      <name val="Times New Roman"/>
      <family val="1"/>
    </font>
    <font>
      <sz val="13"/>
      <color theme="8" tint="-0.499984740745262"/>
      <name val="Times New Roman"/>
      <family val="1"/>
      <charset val="163"/>
    </font>
    <font>
      <b/>
      <sz val="13.5"/>
      <color rgb="FFCC00FF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3.5"/>
      <color rgb="FF0000FF"/>
      <name val="Times New Roman"/>
      <family val="1"/>
      <charset val="163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0"/>
      <name val="Arial"/>
      <family val="2"/>
    </font>
    <font>
      <sz val="13"/>
      <name val="Times New Roman"/>
      <family val="1"/>
      <charset val="163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8">
    <xf numFmtId="0" fontId="0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47" fillId="0" borderId="0" applyFont="0" applyFill="0" applyBorder="0" applyAlignment="0" applyProtection="0"/>
  </cellStyleXfs>
  <cellXfs count="434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/>
    <xf numFmtId="0" fontId="3" fillId="0" borderId="1" xfId="0" applyFont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2" fillId="0" borderId="6" xfId="0" applyFont="1" applyBorder="1" applyAlignment="1">
      <alignment horizontal="center" textRotation="90"/>
    </xf>
    <xf numFmtId="0" fontId="8" fillId="2" borderId="3" xfId="0" applyFont="1" applyFill="1" applyBorder="1" applyAlignment="1">
      <alignment textRotation="90"/>
    </xf>
    <xf numFmtId="0" fontId="2" fillId="2" borderId="3" xfId="0" applyFont="1" applyFill="1" applyBorder="1" applyAlignment="1">
      <alignment textRotation="90"/>
    </xf>
    <xf numFmtId="0" fontId="9" fillId="0" borderId="9" xfId="0" applyFont="1" applyBorder="1" applyAlignment="1">
      <alignment textRotation="90"/>
    </xf>
    <xf numFmtId="0" fontId="2" fillId="0" borderId="10" xfId="0" applyFont="1" applyBorder="1" applyAlignment="1">
      <alignment horizontal="center" textRotation="90"/>
    </xf>
    <xf numFmtId="0" fontId="1" fillId="0" borderId="11" xfId="0" applyFont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0" borderId="2" xfId="0" applyFont="1" applyBorder="1" applyAlignment="1">
      <alignment textRotation="90"/>
    </xf>
    <xf numFmtId="0" fontId="10" fillId="3" borderId="2" xfId="0" applyFont="1" applyFill="1" applyBorder="1" applyAlignment="1">
      <alignment textRotation="90"/>
    </xf>
    <xf numFmtId="0" fontId="2" fillId="3" borderId="2" xfId="0" applyFont="1" applyFill="1" applyBorder="1" applyAlignment="1">
      <alignment textRotation="90"/>
    </xf>
    <xf numFmtId="0" fontId="11" fillId="2" borderId="6" xfId="0" applyFont="1" applyFill="1" applyBorder="1" applyAlignment="1">
      <alignment horizontal="center" textRotation="90"/>
    </xf>
    <xf numFmtId="0" fontId="9" fillId="0" borderId="3" xfId="0" applyFont="1" applyBorder="1" applyAlignment="1">
      <alignment textRotation="90"/>
    </xf>
    <xf numFmtId="0" fontId="9" fillId="4" borderId="3" xfId="0" applyFont="1" applyFill="1" applyBorder="1" applyAlignment="1">
      <alignment textRotation="90"/>
    </xf>
    <xf numFmtId="0" fontId="8" fillId="2" borderId="6" xfId="0" applyFont="1" applyFill="1" applyBorder="1" applyAlignment="1">
      <alignment horizontal="center" textRotation="90"/>
    </xf>
    <xf numFmtId="0" fontId="9" fillId="0" borderId="5" xfId="0" applyFont="1" applyBorder="1" applyAlignment="1">
      <alignment textRotation="90"/>
    </xf>
    <xf numFmtId="0" fontId="9" fillId="5" borderId="12" xfId="0" applyFont="1" applyFill="1" applyBorder="1" applyAlignment="1">
      <alignment textRotation="90"/>
    </xf>
    <xf numFmtId="0" fontId="9" fillId="5" borderId="9" xfId="0" applyFont="1" applyFill="1" applyBorder="1" applyAlignment="1">
      <alignment textRotation="90"/>
    </xf>
    <xf numFmtId="0" fontId="9" fillId="5" borderId="13" xfId="0" applyFont="1" applyFill="1" applyBorder="1" applyAlignment="1">
      <alignment textRotation="90"/>
    </xf>
    <xf numFmtId="0" fontId="9" fillId="5" borderId="3" xfId="0" applyFont="1" applyFill="1" applyBorder="1" applyAlignment="1">
      <alignment textRotation="90"/>
    </xf>
    <xf numFmtId="0" fontId="12" fillId="0" borderId="10" xfId="0" applyFont="1" applyBorder="1" applyAlignment="1">
      <alignment horizontal="center" textRotation="90"/>
    </xf>
    <xf numFmtId="0" fontId="13" fillId="0" borderId="6" xfId="0" applyFont="1" applyBorder="1" applyAlignment="1">
      <alignment horizontal="center" textRotation="90"/>
    </xf>
    <xf numFmtId="0" fontId="11" fillId="2" borderId="3" xfId="0" applyFont="1" applyFill="1" applyBorder="1" applyAlignment="1">
      <alignment horizontal="center" textRotation="90"/>
    </xf>
    <xf numFmtId="0" fontId="14" fillId="2" borderId="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textRotation="90"/>
    </xf>
    <xf numFmtId="0" fontId="14" fillId="2" borderId="13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textRotation="90"/>
    </xf>
    <xf numFmtId="0" fontId="1" fillId="0" borderId="6" xfId="0" applyFont="1" applyBorder="1" applyAlignment="1">
      <alignment horizontal="center" textRotation="90"/>
    </xf>
    <xf numFmtId="0" fontId="1" fillId="0" borderId="6" xfId="0" applyFont="1" applyBorder="1" applyAlignment="1">
      <alignment textRotation="90"/>
    </xf>
    <xf numFmtId="0" fontId="15" fillId="3" borderId="6" xfId="0" applyFont="1" applyFill="1" applyBorder="1" applyAlignment="1">
      <alignment textRotation="90"/>
    </xf>
    <xf numFmtId="0" fontId="16" fillId="2" borderId="6" xfId="0" applyFont="1" applyFill="1" applyBorder="1" applyAlignment="1">
      <alignment textRotation="90"/>
    </xf>
    <xf numFmtId="0" fontId="17" fillId="6" borderId="6" xfId="0" applyFont="1" applyFill="1" applyBorder="1" applyAlignment="1">
      <alignment textRotation="90"/>
    </xf>
    <xf numFmtId="0" fontId="9" fillId="0" borderId="6" xfId="0" applyFont="1" applyBorder="1" applyAlignment="1">
      <alignment textRotation="90"/>
    </xf>
    <xf numFmtId="0" fontId="18" fillId="2" borderId="6" xfId="0" applyFont="1" applyFill="1" applyBorder="1" applyAlignment="1">
      <alignment textRotation="90"/>
    </xf>
    <xf numFmtId="0" fontId="3" fillId="0" borderId="8" xfId="0" applyFont="1" applyBorder="1"/>
    <xf numFmtId="49" fontId="6" fillId="0" borderId="1" xfId="2" applyNumberFormat="1" applyFont="1" applyFill="1" applyBorder="1" applyAlignment="1">
      <alignment horizontal="center"/>
    </xf>
    <xf numFmtId="0" fontId="3" fillId="0" borderId="1" xfId="1" applyFont="1" applyBorder="1" applyAlignment="1">
      <alignment horizontal="center"/>
    </xf>
    <xf numFmtId="164" fontId="19" fillId="2" borderId="1" xfId="0" applyNumberFormat="1" applyFont="1" applyFill="1" applyBorder="1" applyAlignment="1">
      <alignment horizontal="center"/>
    </xf>
    <xf numFmtId="164" fontId="17" fillId="3" borderId="16" xfId="0" applyNumberFormat="1" applyFont="1" applyFill="1" applyBorder="1" applyAlignment="1">
      <alignment horizontal="center"/>
    </xf>
    <xf numFmtId="164" fontId="20" fillId="7" borderId="1" xfId="0" applyNumberFormat="1" applyFont="1" applyFill="1" applyBorder="1" applyAlignment="1">
      <alignment horizontal="center"/>
    </xf>
    <xf numFmtId="164" fontId="21" fillId="7" borderId="1" xfId="0" applyNumberFormat="1" applyFont="1" applyFill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textRotation="90"/>
    </xf>
    <xf numFmtId="164" fontId="22" fillId="2" borderId="7" xfId="0" applyNumberFormat="1" applyFont="1" applyFill="1" applyBorder="1" applyAlignment="1">
      <alignment horizontal="left"/>
    </xf>
    <xf numFmtId="164" fontId="1" fillId="8" borderId="18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/>
    </xf>
    <xf numFmtId="164" fontId="1" fillId="0" borderId="16" xfId="0" applyNumberFormat="1" applyFont="1" applyBorder="1" applyAlignment="1">
      <alignment horizontal="center"/>
    </xf>
    <xf numFmtId="164" fontId="17" fillId="7" borderId="1" xfId="0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center" textRotation="90"/>
    </xf>
    <xf numFmtId="0" fontId="9" fillId="5" borderId="17" xfId="0" applyFont="1" applyFill="1" applyBorder="1" applyAlignment="1">
      <alignment horizontal="center" textRotation="90"/>
    </xf>
    <xf numFmtId="0" fontId="9" fillId="0" borderId="1" xfId="0" applyFont="1" applyBorder="1" applyAlignment="1">
      <alignment horizontal="center" textRotation="90"/>
    </xf>
    <xf numFmtId="0" fontId="9" fillId="5" borderId="19" xfId="0" applyFont="1" applyFill="1" applyBorder="1" applyAlignment="1">
      <alignment horizontal="center" textRotation="90"/>
    </xf>
    <xf numFmtId="164" fontId="1" fillId="2" borderId="18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7" fillId="3" borderId="1" xfId="0" applyNumberFormat="1" applyFont="1" applyFill="1" applyBorder="1" applyAlignment="1">
      <alignment horizontal="center"/>
    </xf>
    <xf numFmtId="164" fontId="23" fillId="7" borderId="1" xfId="0" applyNumberFormat="1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 textRotation="90"/>
    </xf>
    <xf numFmtId="1" fontId="1" fillId="8" borderId="1" xfId="0" applyNumberFormat="1" applyFont="1" applyFill="1" applyBorder="1" applyAlignment="1">
      <alignment horizontal="center" vertical="center"/>
    </xf>
    <xf numFmtId="1" fontId="24" fillId="0" borderId="7" xfId="0" applyNumberFormat="1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2" fontId="13" fillId="0" borderId="5" xfId="0" applyNumberFormat="1" applyFont="1" applyBorder="1" applyAlignment="1">
      <alignment horizontal="center"/>
    </xf>
    <xf numFmtId="164" fontId="1" fillId="0" borderId="20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7" fillId="3" borderId="5" xfId="0" applyNumberFormat="1" applyFont="1" applyFill="1" applyBorder="1" applyAlignment="1">
      <alignment horizontal="center"/>
    </xf>
    <xf numFmtId="164" fontId="17" fillId="7" borderId="5" xfId="0" applyNumberFormat="1" applyFont="1" applyFill="1" applyBorder="1" applyAlignment="1">
      <alignment horizontal="center"/>
    </xf>
    <xf numFmtId="164" fontId="20" fillId="7" borderId="5" xfId="0" applyNumberFormat="1" applyFont="1" applyFill="1" applyBorder="1" applyAlignment="1">
      <alignment horizontal="center"/>
    </xf>
    <xf numFmtId="0" fontId="9" fillId="0" borderId="5" xfId="0" applyFont="1" applyBorder="1" applyAlignment="1">
      <alignment horizontal="center" textRotation="90"/>
    </xf>
    <xf numFmtId="0" fontId="9" fillId="8" borderId="21" xfId="0" applyFont="1" applyFill="1" applyBorder="1" applyAlignment="1">
      <alignment horizontal="center" textRotation="90"/>
    </xf>
    <xf numFmtId="164" fontId="1" fillId="0" borderId="22" xfId="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164" fontId="17" fillId="3" borderId="23" xfId="0" applyNumberFormat="1" applyFont="1" applyFill="1" applyBorder="1" applyAlignment="1">
      <alignment horizontal="center"/>
    </xf>
    <xf numFmtId="0" fontId="9" fillId="8" borderId="24" xfId="0" applyFont="1" applyFill="1" applyBorder="1" applyAlignment="1">
      <alignment horizontal="center" textRotation="90"/>
    </xf>
    <xf numFmtId="0" fontId="3" fillId="0" borderId="1" xfId="0" applyFont="1" applyBorder="1"/>
    <xf numFmtId="0" fontId="3" fillId="2" borderId="1" xfId="1" applyFont="1" applyFill="1" applyBorder="1" applyAlignment="1">
      <alignment horizontal="center"/>
    </xf>
    <xf numFmtId="0" fontId="1" fillId="2" borderId="0" xfId="0" applyFont="1" applyFill="1"/>
    <xf numFmtId="0" fontId="1" fillId="0" borderId="0" xfId="0" applyFont="1" applyAlignment="1">
      <alignment horizontal="center"/>
    </xf>
    <xf numFmtId="164" fontId="1" fillId="8" borderId="20" xfId="0" applyNumberFormat="1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4" fontId="19" fillId="2" borderId="7" xfId="0" applyNumberFormat="1" applyFont="1" applyFill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164" fontId="1" fillId="0" borderId="20" xfId="0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/>
    </xf>
    <xf numFmtId="164" fontId="1" fillId="0" borderId="18" xfId="0" applyNumberFormat="1" applyFont="1" applyFill="1" applyBorder="1" applyAlignment="1">
      <alignment horizontal="center"/>
    </xf>
    <xf numFmtId="164" fontId="1" fillId="9" borderId="20" xfId="0" applyNumberFormat="1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0" borderId="0" xfId="0" applyFont="1" applyBorder="1"/>
    <xf numFmtId="1" fontId="1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1" fillId="0" borderId="20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164" fontId="1" fillId="0" borderId="20" xfId="0" applyNumberFormat="1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164" fontId="2" fillId="3" borderId="1" xfId="0" applyNumberFormat="1" applyFont="1" applyFill="1" applyBorder="1" applyAlignment="1">
      <alignment horizontal="center"/>
    </xf>
    <xf numFmtId="164" fontId="25" fillId="7" borderId="1" xfId="0" applyNumberFormat="1" applyFont="1" applyFill="1" applyBorder="1" applyAlignment="1">
      <alignment horizontal="center"/>
    </xf>
    <xf numFmtId="164" fontId="2" fillId="7" borderId="1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64" fontId="2" fillId="3" borderId="16" xfId="0" applyNumberFormat="1" applyFont="1" applyFill="1" applyBorder="1" applyAlignment="1">
      <alignment horizontal="center"/>
    </xf>
    <xf numFmtId="0" fontId="1" fillId="0" borderId="25" xfId="0" applyFont="1" applyBorder="1"/>
    <xf numFmtId="0" fontId="1" fillId="0" borderId="26" xfId="0" applyFont="1" applyBorder="1"/>
    <xf numFmtId="0" fontId="1" fillId="0" borderId="25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7" xfId="0" applyFont="1" applyBorder="1"/>
    <xf numFmtId="164" fontId="17" fillId="0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 vertical="center"/>
    </xf>
    <xf numFmtId="1" fontId="1" fillId="9" borderId="1" xfId="0" applyNumberFormat="1" applyFont="1" applyFill="1" applyBorder="1" applyAlignment="1">
      <alignment horizontal="center"/>
    </xf>
    <xf numFmtId="1" fontId="1" fillId="10" borderId="1" xfId="0" applyNumberFormat="1" applyFont="1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64" fontId="20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textRotation="90"/>
    </xf>
    <xf numFmtId="2" fontId="13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2" fontId="20" fillId="0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/>
    <xf numFmtId="1" fontId="1" fillId="12" borderId="1" xfId="0" applyNumberFormat="1" applyFont="1" applyFill="1" applyBorder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49" fontId="28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/>
    <xf numFmtId="0" fontId="1" fillId="8" borderId="1" xfId="0" applyFont="1" applyFill="1" applyBorder="1" applyAlignment="1">
      <alignment horizontal="center"/>
    </xf>
    <xf numFmtId="164" fontId="1" fillId="0" borderId="0" xfId="0" applyNumberFormat="1" applyFont="1"/>
    <xf numFmtId="0" fontId="1" fillId="10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64" fontId="1" fillId="8" borderId="1" xfId="0" applyNumberFormat="1" applyFont="1" applyFill="1" applyBorder="1" applyAlignment="1">
      <alignment horizontal="center"/>
    </xf>
    <xf numFmtId="164" fontId="1" fillId="1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64" fontId="21" fillId="0" borderId="1" xfId="0" applyNumberFormat="1" applyFont="1" applyFill="1" applyBorder="1" applyAlignment="1">
      <alignment horizontal="center"/>
    </xf>
    <xf numFmtId="164" fontId="23" fillId="0" borderId="1" xfId="0" applyNumberFormat="1" applyFont="1" applyFill="1" applyBorder="1" applyAlignment="1">
      <alignment horizontal="center"/>
    </xf>
    <xf numFmtId="49" fontId="30" fillId="0" borderId="1" xfId="2" applyNumberFormat="1" applyFont="1" applyFill="1" applyBorder="1" applyAlignment="1">
      <alignment horizontal="left"/>
    </xf>
    <xf numFmtId="2" fontId="32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164" fontId="26" fillId="8" borderId="1" xfId="0" applyNumberFormat="1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center"/>
    </xf>
    <xf numFmtId="164" fontId="29" fillId="3" borderId="1" xfId="0" applyNumberFormat="1" applyFont="1" applyFill="1" applyBorder="1" applyAlignment="1">
      <alignment horizontal="center"/>
    </xf>
    <xf numFmtId="164" fontId="26" fillId="7" borderId="1" xfId="0" applyNumberFormat="1" applyFont="1" applyFill="1" applyBorder="1" applyAlignment="1">
      <alignment horizontal="center"/>
    </xf>
    <xf numFmtId="164" fontId="29" fillId="7" borderId="1" xfId="0" applyNumberFormat="1" applyFont="1" applyFill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1" fontId="26" fillId="8" borderId="1" xfId="0" applyNumberFormat="1" applyFont="1" applyFill="1" applyBorder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horizontal="center"/>
    </xf>
    <xf numFmtId="164" fontId="1" fillId="9" borderId="1" xfId="0" applyNumberFormat="1" applyFont="1" applyFill="1" applyBorder="1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1" fontId="1" fillId="11" borderId="1" xfId="0" applyNumberFormat="1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/>
    </xf>
    <xf numFmtId="164" fontId="19" fillId="8" borderId="1" xfId="0" applyNumberFormat="1" applyFont="1" applyFill="1" applyBorder="1" applyAlignment="1">
      <alignment horizontal="center"/>
    </xf>
    <xf numFmtId="2" fontId="1" fillId="0" borderId="1" xfId="0" applyNumberFormat="1" applyFont="1" applyBorder="1"/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textRotation="90"/>
    </xf>
    <xf numFmtId="0" fontId="8" fillId="2" borderId="5" xfId="0" applyFont="1" applyFill="1" applyBorder="1" applyAlignment="1">
      <alignment textRotation="90"/>
    </xf>
    <xf numFmtId="0" fontId="2" fillId="2" borderId="5" xfId="0" applyFont="1" applyFill="1" applyBorder="1" applyAlignment="1">
      <alignment textRotation="90"/>
    </xf>
    <xf numFmtId="0" fontId="2" fillId="0" borderId="5" xfId="0" applyFont="1" applyFill="1" applyBorder="1" applyAlignment="1">
      <alignment horizontal="center" textRotation="90"/>
    </xf>
    <xf numFmtId="0" fontId="1" fillId="0" borderId="5" xfId="0" applyFont="1" applyBorder="1" applyAlignment="1">
      <alignment horizontal="center" textRotation="90"/>
    </xf>
    <xf numFmtId="0" fontId="1" fillId="0" borderId="5" xfId="0" applyFont="1" applyBorder="1" applyAlignment="1">
      <alignment textRotation="90"/>
    </xf>
    <xf numFmtId="0" fontId="10" fillId="3" borderId="5" xfId="0" applyFont="1" applyFill="1" applyBorder="1" applyAlignment="1">
      <alignment textRotation="90"/>
    </xf>
    <xf numFmtId="0" fontId="2" fillId="3" borderId="5" xfId="0" applyFont="1" applyFill="1" applyBorder="1" applyAlignment="1">
      <alignment textRotation="90"/>
    </xf>
    <xf numFmtId="0" fontId="11" fillId="2" borderId="5" xfId="0" applyFont="1" applyFill="1" applyBorder="1" applyAlignment="1">
      <alignment horizontal="center" textRotation="90"/>
    </xf>
    <xf numFmtId="0" fontId="9" fillId="4" borderId="5" xfId="0" applyFont="1" applyFill="1" applyBorder="1" applyAlignment="1">
      <alignment textRotation="90"/>
    </xf>
    <xf numFmtId="0" fontId="8" fillId="2" borderId="5" xfId="0" applyFont="1" applyFill="1" applyBorder="1" applyAlignment="1">
      <alignment horizontal="center" textRotation="90"/>
    </xf>
    <xf numFmtId="0" fontId="9" fillId="5" borderId="5" xfId="0" applyFont="1" applyFill="1" applyBorder="1" applyAlignment="1">
      <alignment textRotation="90"/>
    </xf>
    <xf numFmtId="0" fontId="12" fillId="0" borderId="5" xfId="0" applyFont="1" applyBorder="1" applyAlignment="1">
      <alignment horizontal="center" textRotation="90"/>
    </xf>
    <xf numFmtId="0" fontId="13" fillId="0" borderId="5" xfId="0" applyFont="1" applyBorder="1" applyAlignment="1">
      <alignment horizontal="center" textRotation="90"/>
    </xf>
    <xf numFmtId="0" fontId="14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textRotation="90"/>
    </xf>
    <xf numFmtId="0" fontId="2" fillId="6" borderId="5" xfId="0" applyFont="1" applyFill="1" applyBorder="1" applyAlignment="1">
      <alignment textRotation="90"/>
    </xf>
    <xf numFmtId="0" fontId="29" fillId="2" borderId="5" xfId="0" applyFont="1" applyFill="1" applyBorder="1" applyAlignment="1">
      <alignment textRotation="90"/>
    </xf>
    <xf numFmtId="0" fontId="16" fillId="2" borderId="5" xfId="0" applyFont="1" applyFill="1" applyBorder="1" applyAlignment="1">
      <alignment textRotation="90"/>
    </xf>
    <xf numFmtId="0" fontId="17" fillId="6" borderId="5" xfId="0" applyFont="1" applyFill="1" applyBorder="1" applyAlignment="1">
      <alignment textRotation="90"/>
    </xf>
    <xf numFmtId="0" fontId="24" fillId="0" borderId="5" xfId="0" applyFont="1" applyBorder="1" applyAlignment="1">
      <alignment horizontal="center" textRotation="90"/>
    </xf>
    <xf numFmtId="0" fontId="35" fillId="0" borderId="5" xfId="0" applyFont="1" applyBorder="1" applyAlignment="1">
      <alignment horizontal="center" textRotation="90"/>
    </xf>
    <xf numFmtId="0" fontId="24" fillId="13" borderId="5" xfId="0" applyFont="1" applyFill="1" applyBorder="1" applyAlignment="1">
      <alignment horizontal="center" textRotation="90"/>
    </xf>
    <xf numFmtId="0" fontId="36" fillId="2" borderId="5" xfId="0" applyFont="1" applyFill="1" applyBorder="1" applyAlignment="1">
      <alignment horizontal="center" textRotation="90"/>
    </xf>
    <xf numFmtId="0" fontId="37" fillId="0" borderId="5" xfId="0" applyFont="1" applyBorder="1" applyAlignment="1">
      <alignment horizontal="center" textRotation="90"/>
    </xf>
    <xf numFmtId="0" fontId="11" fillId="0" borderId="5" xfId="0" applyFont="1" applyBorder="1" applyAlignment="1">
      <alignment horizontal="center" textRotation="90"/>
    </xf>
    <xf numFmtId="0" fontId="1" fillId="0" borderId="5" xfId="0" applyFont="1" applyBorder="1"/>
    <xf numFmtId="0" fontId="6" fillId="0" borderId="1" xfId="0" applyFont="1" applyFill="1" applyBorder="1" applyAlignment="1">
      <alignment horizontal="left"/>
    </xf>
    <xf numFmtId="164" fontId="22" fillId="2" borderId="1" xfId="0" applyNumberFormat="1" applyFont="1" applyFill="1" applyBorder="1" applyAlignment="1">
      <alignment horizontal="left"/>
    </xf>
    <xf numFmtId="0" fontId="9" fillId="5" borderId="1" xfId="0" applyFont="1" applyFill="1" applyBorder="1" applyAlignment="1">
      <alignment horizontal="center" textRotation="90"/>
    </xf>
    <xf numFmtId="1" fontId="24" fillId="0" borderId="1" xfId="0" applyNumberFormat="1" applyFont="1" applyBorder="1" applyAlignment="1">
      <alignment horizontal="center"/>
    </xf>
    <xf numFmtId="0" fontId="9" fillId="8" borderId="1" xfId="0" applyFont="1" applyFill="1" applyBorder="1" applyAlignment="1">
      <alignment horizontal="center" textRotation="90"/>
    </xf>
    <xf numFmtId="164" fontId="1" fillId="2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13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2" fontId="38" fillId="2" borderId="1" xfId="0" applyNumberFormat="1" applyFont="1" applyFill="1" applyBorder="1" applyAlignment="1">
      <alignment horizontal="center"/>
    </xf>
    <xf numFmtId="1" fontId="33" fillId="0" borderId="1" xfId="0" applyNumberFormat="1" applyFont="1" applyBorder="1" applyAlignment="1">
      <alignment horizontal="center"/>
    </xf>
    <xf numFmtId="164" fontId="1" fillId="11" borderId="1" xfId="0" applyNumberFormat="1" applyFont="1" applyFill="1" applyBorder="1" applyAlignment="1">
      <alignment horizontal="center"/>
    </xf>
    <xf numFmtId="1" fontId="24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164" fontId="1" fillId="12" borderId="1" xfId="0" applyNumberFormat="1" applyFont="1" applyFill="1" applyBorder="1" applyAlignment="1">
      <alignment horizontal="center"/>
    </xf>
    <xf numFmtId="0" fontId="31" fillId="0" borderId="1" xfId="0" applyFont="1" applyBorder="1" applyAlignment="1">
      <alignment horizontal="center" textRotation="90"/>
    </xf>
    <xf numFmtId="0" fontId="31" fillId="5" borderId="1" xfId="0" applyFont="1" applyFill="1" applyBorder="1" applyAlignment="1">
      <alignment horizontal="center" textRotation="90"/>
    </xf>
    <xf numFmtId="164" fontId="26" fillId="8" borderId="1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 textRotation="90"/>
    </xf>
    <xf numFmtId="0" fontId="34" fillId="5" borderId="1" xfId="0" applyFont="1" applyFill="1" applyBorder="1" applyAlignment="1">
      <alignment horizontal="center" textRotation="90"/>
    </xf>
    <xf numFmtId="1" fontId="1" fillId="0" borderId="1" xfId="0" applyNumberFormat="1" applyFont="1" applyBorder="1"/>
    <xf numFmtId="0" fontId="1" fillId="0" borderId="28" xfId="0" applyFont="1" applyBorder="1"/>
    <xf numFmtId="0" fontId="1" fillId="0" borderId="28" xfId="0" applyFont="1" applyBorder="1" applyAlignment="1">
      <alignment horizontal="center"/>
    </xf>
    <xf numFmtId="164" fontId="1" fillId="0" borderId="5" xfId="0" applyNumberFormat="1" applyFont="1" applyBorder="1" applyAlignment="1">
      <alignment horizontal="center" textRotation="90"/>
    </xf>
    <xf numFmtId="0" fontId="1" fillId="0" borderId="1" xfId="0" applyFont="1" applyBorder="1" applyAlignment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8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8" borderId="0" xfId="0" applyFont="1" applyFill="1" applyAlignment="1">
      <alignment horizontal="center" vertical="center" wrapText="1"/>
    </xf>
    <xf numFmtId="0" fontId="41" fillId="0" borderId="6" xfId="0" applyFont="1" applyBorder="1"/>
    <xf numFmtId="0" fontId="41" fillId="0" borderId="6" xfId="0" applyFont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1" fillId="0" borderId="0" xfId="0" applyFont="1"/>
    <xf numFmtId="0" fontId="41" fillId="8" borderId="0" xfId="0" applyFont="1" applyFill="1"/>
    <xf numFmtId="0" fontId="41" fillId="3" borderId="0" xfId="0" applyFont="1" applyFill="1"/>
    <xf numFmtId="0" fontId="1" fillId="14" borderId="5" xfId="0" applyFont="1" applyFill="1" applyBorder="1" applyAlignment="1">
      <alignment textRotation="90"/>
    </xf>
    <xf numFmtId="0" fontId="43" fillId="14" borderId="5" xfId="0" applyFont="1" applyFill="1" applyBorder="1" applyAlignment="1">
      <alignment textRotation="90"/>
    </xf>
    <xf numFmtId="0" fontId="17" fillId="14" borderId="5" xfId="0" applyFont="1" applyFill="1" applyBorder="1" applyAlignment="1">
      <alignment textRotation="90"/>
    </xf>
    <xf numFmtId="0" fontId="8" fillId="14" borderId="5" xfId="0" applyFont="1" applyFill="1" applyBorder="1" applyAlignment="1">
      <alignment horizontal="center" vertical="justify" textRotation="90"/>
    </xf>
    <xf numFmtId="0" fontId="9" fillId="14" borderId="5" xfId="0" applyFont="1" applyFill="1" applyBorder="1" applyAlignment="1">
      <alignment textRotation="90"/>
    </xf>
    <xf numFmtId="1" fontId="26" fillId="9" borderId="1" xfId="0" applyNumberFormat="1" applyFont="1" applyFill="1" applyBorder="1" applyAlignment="1">
      <alignment horizontal="center" vertical="center"/>
    </xf>
    <xf numFmtId="164" fontId="1" fillId="9" borderId="1" xfId="0" applyNumberFormat="1" applyFont="1" applyFill="1" applyBorder="1"/>
    <xf numFmtId="0" fontId="1" fillId="9" borderId="1" xfId="0" applyFont="1" applyFill="1" applyBorder="1"/>
    <xf numFmtId="0" fontId="1" fillId="0" borderId="1" xfId="0" applyFont="1" applyBorder="1" applyAlignment="1">
      <alignment horizontal="center"/>
    </xf>
    <xf numFmtId="165" fontId="26" fillId="0" borderId="1" xfId="0" applyNumberFormat="1" applyFont="1" applyFill="1" applyBorder="1" applyAlignment="1">
      <alignment horizontal="center"/>
    </xf>
    <xf numFmtId="0" fontId="1" fillId="8" borderId="1" xfId="0" applyFont="1" applyFill="1" applyBorder="1"/>
    <xf numFmtId="164" fontId="26" fillId="9" borderId="1" xfId="0" applyNumberFormat="1" applyFont="1" applyFill="1" applyBorder="1" applyAlignment="1">
      <alignment horizontal="center"/>
    </xf>
    <xf numFmtId="1" fontId="26" fillId="9" borderId="1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0" borderId="11" xfId="0" applyFont="1" applyBorder="1" applyAlignment="1">
      <alignment horizontal="center" vertical="justify" textRotation="90"/>
    </xf>
    <xf numFmtId="0" fontId="1" fillId="0" borderId="2" xfId="0" applyFont="1" applyBorder="1" applyAlignment="1">
      <alignment horizontal="center" vertical="justify" textRotation="90"/>
    </xf>
    <xf numFmtId="0" fontId="10" fillId="3" borderId="2" xfId="0" applyFont="1" applyFill="1" applyBorder="1" applyAlignment="1">
      <alignment horizontal="center" vertical="justify" textRotation="90"/>
    </xf>
    <xf numFmtId="0" fontId="8" fillId="2" borderId="3" xfId="0" applyFont="1" applyFill="1" applyBorder="1" applyAlignment="1">
      <alignment horizontal="center" vertical="justify" textRotation="90"/>
    </xf>
    <xf numFmtId="0" fontId="2" fillId="2" borderId="3" xfId="0" applyFont="1" applyFill="1" applyBorder="1" applyAlignment="1">
      <alignment horizontal="center" vertical="justify" textRotation="90"/>
    </xf>
    <xf numFmtId="0" fontId="9" fillId="0" borderId="3" xfId="0" applyFont="1" applyBorder="1" applyAlignment="1">
      <alignment horizontal="center" vertical="justify" textRotation="90"/>
    </xf>
    <xf numFmtId="165" fontId="1" fillId="2" borderId="18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64" fontId="1" fillId="9" borderId="18" xfId="0" applyNumberFormat="1" applyFont="1" applyFill="1" applyBorder="1" applyAlignment="1">
      <alignment horizontal="center"/>
    </xf>
    <xf numFmtId="164" fontId="1" fillId="15" borderId="18" xfId="0" applyNumberFormat="1" applyFont="1" applyFill="1" applyBorder="1" applyAlignment="1">
      <alignment horizontal="center"/>
    </xf>
    <xf numFmtId="1" fontId="1" fillId="15" borderId="1" xfId="0" applyNumberFormat="1" applyFont="1" applyFill="1" applyBorder="1" applyAlignment="1">
      <alignment horizontal="center" vertical="center"/>
    </xf>
    <xf numFmtId="1" fontId="1" fillId="15" borderId="1" xfId="0" applyNumberFormat="1" applyFont="1" applyFill="1" applyBorder="1" applyAlignment="1">
      <alignment horizontal="center"/>
    </xf>
    <xf numFmtId="164" fontId="1" fillId="15" borderId="1" xfId="0" applyNumberFormat="1" applyFont="1" applyFill="1" applyBorder="1" applyAlignment="1">
      <alignment horizontal="center"/>
    </xf>
    <xf numFmtId="164" fontId="1" fillId="12" borderId="18" xfId="0" applyNumberFormat="1" applyFont="1" applyFill="1" applyBorder="1" applyAlignment="1">
      <alignment horizontal="center"/>
    </xf>
    <xf numFmtId="164" fontId="1" fillId="10" borderId="18" xfId="0" applyNumberFormat="1" applyFont="1" applyFill="1" applyBorder="1" applyAlignment="1">
      <alignment horizontal="center"/>
    </xf>
    <xf numFmtId="164" fontId="1" fillId="14" borderId="18" xfId="0" applyNumberFormat="1" applyFont="1" applyFill="1" applyBorder="1" applyAlignment="1">
      <alignment horizontal="center"/>
    </xf>
    <xf numFmtId="1" fontId="1" fillId="14" borderId="1" xfId="0" applyNumberFormat="1" applyFont="1" applyFill="1" applyBorder="1" applyAlignment="1">
      <alignment horizontal="center" vertical="center"/>
    </xf>
    <xf numFmtId="1" fontId="1" fillId="14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44" fillId="0" borderId="1" xfId="0" applyNumberFormat="1" applyFont="1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164" fontId="1" fillId="0" borderId="23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 vertical="justify" textRotation="90"/>
    </xf>
    <xf numFmtId="164" fontId="1" fillId="0" borderId="5" xfId="0" applyNumberFormat="1" applyFont="1" applyBorder="1" applyAlignment="1">
      <alignment horizontal="center" vertical="justify" textRotation="90"/>
    </xf>
    <xf numFmtId="0" fontId="10" fillId="3" borderId="5" xfId="0" applyFont="1" applyFill="1" applyBorder="1" applyAlignment="1">
      <alignment horizontal="center" vertical="justify" textRotation="90"/>
    </xf>
    <xf numFmtId="0" fontId="8" fillId="2" borderId="5" xfId="0" applyFont="1" applyFill="1" applyBorder="1" applyAlignment="1">
      <alignment horizontal="center" vertical="justify" textRotation="90"/>
    </xf>
    <xf numFmtId="0" fontId="2" fillId="2" borderId="5" xfId="0" applyFont="1" applyFill="1" applyBorder="1" applyAlignment="1">
      <alignment horizontal="center" vertical="justify" textRotation="90"/>
    </xf>
    <xf numFmtId="0" fontId="9" fillId="0" borderId="5" xfId="0" applyFont="1" applyBorder="1" applyAlignment="1">
      <alignment horizontal="center" vertical="justify" textRotation="90"/>
    </xf>
    <xf numFmtId="0" fontId="9" fillId="5" borderId="5" xfId="0" applyFont="1" applyFill="1" applyBorder="1" applyAlignment="1">
      <alignment horizontal="center" vertical="justify" textRotation="90"/>
    </xf>
    <xf numFmtId="0" fontId="1" fillId="2" borderId="5" xfId="0" applyFont="1" applyFill="1" applyBorder="1" applyAlignment="1">
      <alignment horizontal="center" textRotation="90"/>
    </xf>
    <xf numFmtId="0" fontId="1" fillId="14" borderId="2" xfId="0" applyFont="1" applyFill="1" applyBorder="1" applyAlignment="1">
      <alignment textRotation="90"/>
    </xf>
    <xf numFmtId="0" fontId="43" fillId="14" borderId="2" xfId="0" applyFont="1" applyFill="1" applyBorder="1" applyAlignment="1">
      <alignment textRotation="90"/>
    </xf>
    <xf numFmtId="0" fontId="17" fillId="14" borderId="2" xfId="0" applyFont="1" applyFill="1" applyBorder="1" applyAlignment="1">
      <alignment textRotation="90"/>
    </xf>
    <xf numFmtId="0" fontId="8" fillId="14" borderId="2" xfId="0" applyFont="1" applyFill="1" applyBorder="1" applyAlignment="1">
      <alignment horizontal="center" vertical="justify" textRotation="90"/>
    </xf>
    <xf numFmtId="0" fontId="9" fillId="14" borderId="3" xfId="0" applyFont="1" applyFill="1" applyBorder="1" applyAlignment="1">
      <alignment textRotation="90"/>
    </xf>
    <xf numFmtId="0" fontId="9" fillId="14" borderId="9" xfId="0" applyFont="1" applyFill="1" applyBorder="1" applyAlignment="1">
      <alignment textRotation="90"/>
    </xf>
    <xf numFmtId="164" fontId="1" fillId="7" borderId="1" xfId="0" applyNumberFormat="1" applyFont="1" applyFill="1" applyBorder="1" applyAlignment="1">
      <alignment horizontal="center"/>
    </xf>
    <xf numFmtId="164" fontId="1" fillId="0" borderId="31" xfId="0" applyNumberFormat="1" applyFont="1" applyBorder="1" applyAlignment="1">
      <alignment horizontal="center"/>
    </xf>
    <xf numFmtId="164" fontId="10" fillId="0" borderId="16" xfId="0" applyNumberFormat="1" applyFont="1" applyBorder="1" applyAlignment="1">
      <alignment horizontal="center"/>
    </xf>
    <xf numFmtId="2" fontId="20" fillId="0" borderId="16" xfId="0" applyNumberFormat="1" applyFont="1" applyBorder="1" applyAlignment="1">
      <alignment horizontal="center"/>
    </xf>
    <xf numFmtId="164" fontId="20" fillId="7" borderId="16" xfId="0" applyNumberFormat="1" applyFont="1" applyFill="1" applyBorder="1" applyAlignment="1">
      <alignment horizontal="center"/>
    </xf>
    <xf numFmtId="164" fontId="17" fillId="7" borderId="16" xfId="0" applyNumberFormat="1" applyFont="1" applyFill="1" applyBorder="1" applyAlignment="1">
      <alignment horizontal="center"/>
    </xf>
    <xf numFmtId="0" fontId="31" fillId="0" borderId="32" xfId="0" applyFont="1" applyBorder="1" applyAlignment="1">
      <alignment horizontal="center" textRotation="90"/>
    </xf>
    <xf numFmtId="0" fontId="31" fillId="5" borderId="33" xfId="0" applyFont="1" applyFill="1" applyBorder="1" applyAlignment="1">
      <alignment horizontal="center" textRotation="90"/>
    </xf>
    <xf numFmtId="0" fontId="13" fillId="2" borderId="5" xfId="0" applyFont="1" applyFill="1" applyBorder="1" applyAlignment="1">
      <alignment horizontal="center" textRotation="90"/>
    </xf>
    <xf numFmtId="2" fontId="10" fillId="2" borderId="1" xfId="0" applyNumberFormat="1" applyFont="1" applyFill="1" applyBorder="1" applyAlignment="1">
      <alignment horizontal="center"/>
    </xf>
    <xf numFmtId="164" fontId="26" fillId="2" borderId="1" xfId="0" applyNumberFormat="1" applyFont="1" applyFill="1" applyBorder="1" applyAlignment="1">
      <alignment horizontal="center"/>
    </xf>
    <xf numFmtId="164" fontId="26" fillId="2" borderId="1" xfId="0" applyNumberFormat="1" applyFont="1" applyFill="1" applyBorder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/>
    </xf>
    <xf numFmtId="164" fontId="19" fillId="7" borderId="1" xfId="0" applyNumberFormat="1" applyFont="1" applyFill="1" applyBorder="1" applyAlignment="1">
      <alignment horizontal="center"/>
    </xf>
    <xf numFmtId="164" fontId="10" fillId="7" borderId="1" xfId="0" applyNumberFormat="1" applyFont="1" applyFill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164" fontId="26" fillId="9" borderId="1" xfId="0" applyNumberFormat="1" applyFont="1" applyFill="1" applyBorder="1" applyAlignment="1">
      <alignment horizontal="center" vertical="center"/>
    </xf>
    <xf numFmtId="164" fontId="26" fillId="6" borderId="1" xfId="0" applyNumberFormat="1" applyFont="1" applyFill="1" applyBorder="1" applyAlignment="1">
      <alignment horizontal="center"/>
    </xf>
    <xf numFmtId="164" fontId="26" fillId="6" borderId="1" xfId="0" applyNumberFormat="1" applyFont="1" applyFill="1" applyBorder="1" applyAlignment="1">
      <alignment horizontal="center" vertical="center"/>
    </xf>
    <xf numFmtId="1" fontId="26" fillId="6" borderId="1" xfId="0" applyNumberFormat="1" applyFont="1" applyFill="1" applyBorder="1" applyAlignment="1">
      <alignment horizontal="center"/>
    </xf>
    <xf numFmtId="164" fontId="1" fillId="6" borderId="1" xfId="0" applyNumberFormat="1" applyFont="1" applyFill="1" applyBorder="1" applyAlignment="1">
      <alignment horizontal="center"/>
    </xf>
    <xf numFmtId="0" fontId="1" fillId="8" borderId="8" xfId="0" applyFont="1" applyFill="1" applyBorder="1"/>
    <xf numFmtId="164" fontId="1" fillId="9" borderId="1" xfId="0" applyNumberFormat="1" applyFont="1" applyFill="1" applyBorder="1" applyAlignment="1">
      <alignment horizontal="center" vertical="center"/>
    </xf>
    <xf numFmtId="164" fontId="1" fillId="10" borderId="1" xfId="0" applyNumberFormat="1" applyFont="1" applyFill="1" applyBorder="1" applyAlignment="1">
      <alignment horizontal="center" vertical="center"/>
    </xf>
    <xf numFmtId="164" fontId="26" fillId="11" borderId="1" xfId="0" applyNumberFormat="1" applyFont="1" applyFill="1" applyBorder="1" applyAlignment="1">
      <alignment horizontal="center"/>
    </xf>
    <xf numFmtId="1" fontId="26" fillId="11" borderId="1" xfId="0" applyNumberFormat="1" applyFont="1" applyFill="1" applyBorder="1" applyAlignment="1">
      <alignment horizontal="center" vertical="center"/>
    </xf>
    <xf numFmtId="1" fontId="26" fillId="11" borderId="1" xfId="0" applyNumberFormat="1" applyFont="1" applyFill="1" applyBorder="1" applyAlignment="1">
      <alignment horizontal="center"/>
    </xf>
    <xf numFmtId="0" fontId="6" fillId="12" borderId="8" xfId="0" applyFont="1" applyFill="1" applyBorder="1" applyAlignment="1">
      <alignment horizontal="left"/>
    </xf>
    <xf numFmtId="0" fontId="1" fillId="12" borderId="8" xfId="0" applyFont="1" applyFill="1" applyBorder="1"/>
    <xf numFmtId="0" fontId="1" fillId="0" borderId="8" xfId="0" applyFon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44" fillId="8" borderId="1" xfId="0" applyNumberFormat="1" applyFont="1" applyFill="1" applyBorder="1" applyAlignment="1">
      <alignment horizontal="center"/>
    </xf>
    <xf numFmtId="0" fontId="45" fillId="8" borderId="1" xfId="0" applyFont="1" applyFill="1" applyBorder="1" applyAlignment="1">
      <alignment horizontal="center"/>
    </xf>
    <xf numFmtId="165" fontId="44" fillId="10" borderId="1" xfId="0" applyNumberFormat="1" applyFont="1" applyFill="1" applyBorder="1" applyAlignment="1">
      <alignment horizontal="center"/>
    </xf>
    <xf numFmtId="0" fontId="45" fillId="10" borderId="1" xfId="0" applyFont="1" applyFill="1" applyBorder="1" applyAlignment="1">
      <alignment horizontal="center"/>
    </xf>
    <xf numFmtId="164" fontId="1" fillId="11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65" fontId="44" fillId="9" borderId="1" xfId="0" applyNumberFormat="1" applyFont="1" applyFill="1" applyBorder="1" applyAlignment="1">
      <alignment horizontal="center"/>
    </xf>
    <xf numFmtId="0" fontId="45" fillId="9" borderId="1" xfId="0" applyFont="1" applyFill="1" applyBorder="1" applyAlignment="1">
      <alignment horizontal="center"/>
    </xf>
    <xf numFmtId="164" fontId="19" fillId="2" borderId="28" xfId="0" applyNumberFormat="1" applyFont="1" applyFill="1" applyBorder="1" applyAlignment="1">
      <alignment horizontal="center"/>
    </xf>
    <xf numFmtId="164" fontId="1" fillId="2" borderId="28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 vertical="center"/>
    </xf>
    <xf numFmtId="1" fontId="1" fillId="2" borderId="28" xfId="0" applyNumberFormat="1" applyFont="1" applyFill="1" applyBorder="1" applyAlignment="1">
      <alignment horizontal="center"/>
    </xf>
    <xf numFmtId="164" fontId="1" fillId="16" borderId="1" xfId="0" applyNumberFormat="1" applyFont="1" applyFill="1" applyBorder="1" applyAlignment="1">
      <alignment horizontal="center"/>
    </xf>
    <xf numFmtId="1" fontId="1" fillId="16" borderId="1" xfId="0" applyNumberFormat="1" applyFont="1" applyFill="1" applyBorder="1" applyAlignment="1">
      <alignment horizontal="center" vertical="center"/>
    </xf>
    <xf numFmtId="1" fontId="1" fillId="16" borderId="1" xfId="0" applyNumberFormat="1" applyFont="1" applyFill="1" applyBorder="1" applyAlignment="1">
      <alignment horizontal="center"/>
    </xf>
    <xf numFmtId="164" fontId="1" fillId="0" borderId="28" xfId="0" applyNumberFormat="1" applyFont="1" applyFill="1" applyBorder="1" applyAlignment="1">
      <alignment horizontal="center"/>
    </xf>
    <xf numFmtId="1" fontId="1" fillId="0" borderId="28" xfId="0" applyNumberFormat="1" applyFont="1" applyFill="1" applyBorder="1" applyAlignment="1">
      <alignment horizontal="center" vertical="center"/>
    </xf>
    <xf numFmtId="1" fontId="1" fillId="0" borderId="28" xfId="0" applyNumberFormat="1" applyFont="1" applyFill="1" applyBorder="1" applyAlignment="1">
      <alignment horizontal="center"/>
    </xf>
    <xf numFmtId="164" fontId="1" fillId="11" borderId="28" xfId="0" applyNumberFormat="1" applyFont="1" applyFill="1" applyBorder="1" applyAlignment="1">
      <alignment horizontal="center"/>
    </xf>
    <xf numFmtId="1" fontId="1" fillId="11" borderId="28" xfId="0" applyNumberFormat="1" applyFont="1" applyFill="1" applyBorder="1" applyAlignment="1">
      <alignment horizontal="center" vertical="center"/>
    </xf>
    <xf numFmtId="1" fontId="1" fillId="11" borderId="28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164" fontId="17" fillId="3" borderId="28" xfId="0" applyNumberFormat="1" applyFont="1" applyFill="1" applyBorder="1" applyAlignment="1">
      <alignment horizontal="center"/>
    </xf>
    <xf numFmtId="164" fontId="17" fillId="7" borderId="28" xfId="0" applyNumberFormat="1" applyFont="1" applyFill="1" applyBorder="1" applyAlignment="1">
      <alignment horizontal="center"/>
    </xf>
    <xf numFmtId="0" fontId="1" fillId="11" borderId="28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64" fontId="1" fillId="0" borderId="28" xfId="0" applyNumberFormat="1" applyFont="1" applyBorder="1" applyAlignment="1">
      <alignment horizontal="center"/>
    </xf>
    <xf numFmtId="164" fontId="1" fillId="0" borderId="23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164" fontId="25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164" fontId="1" fillId="0" borderId="34" xfId="0" applyNumberFormat="1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 vertical="center"/>
    </xf>
    <xf numFmtId="1" fontId="1" fillId="0" borderId="5" xfId="0" applyNumberFormat="1" applyFont="1" applyFill="1" applyBorder="1" applyAlignment="1">
      <alignment horizontal="center"/>
    </xf>
    <xf numFmtId="164" fontId="1" fillId="0" borderId="28" xfId="0" applyNumberFormat="1" applyFont="1" applyFill="1" applyBorder="1" applyAlignment="1">
      <alignment horizontal="center" vertical="center"/>
    </xf>
    <xf numFmtId="164" fontId="1" fillId="11" borderId="34" xfId="0" applyNumberFormat="1" applyFont="1" applyFill="1" applyBorder="1" applyAlignment="1">
      <alignment horizontal="center"/>
    </xf>
    <xf numFmtId="164" fontId="1" fillId="11" borderId="5" xfId="0" applyNumberFormat="1" applyFont="1" applyFill="1" applyBorder="1" applyAlignment="1">
      <alignment horizontal="center" vertical="center"/>
    </xf>
    <xf numFmtId="1" fontId="1" fillId="11" borderId="5" xfId="0" applyNumberFormat="1" applyFont="1" applyFill="1" applyBorder="1" applyAlignment="1">
      <alignment horizontal="center"/>
    </xf>
    <xf numFmtId="164" fontId="2" fillId="3" borderId="5" xfId="0" applyNumberFormat="1" applyFont="1" applyFill="1" applyBorder="1" applyAlignment="1">
      <alignment horizontal="center"/>
    </xf>
    <xf numFmtId="164" fontId="1" fillId="7" borderId="5" xfId="0" applyNumberFormat="1" applyFont="1" applyFill="1" applyBorder="1" applyAlignment="1">
      <alignment horizontal="center"/>
    </xf>
    <xf numFmtId="164" fontId="2" fillId="7" borderId="5" xfId="0" applyNumberFormat="1" applyFont="1" applyFill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0" fontId="9" fillId="0" borderId="29" xfId="0" applyFont="1" applyBorder="1" applyAlignment="1">
      <alignment horizontal="center" textRotation="90"/>
    </xf>
    <xf numFmtId="0" fontId="9" fillId="5" borderId="13" xfId="0" applyFont="1" applyFill="1" applyBorder="1" applyAlignment="1">
      <alignment horizontal="center" textRotation="90"/>
    </xf>
    <xf numFmtId="164" fontId="2" fillId="3" borderId="28" xfId="0" applyNumberFormat="1" applyFont="1" applyFill="1" applyBorder="1" applyAlignment="1">
      <alignment horizontal="center"/>
    </xf>
    <xf numFmtId="164" fontId="1" fillId="7" borderId="28" xfId="0" applyNumberFormat="1" applyFont="1" applyFill="1" applyBorder="1" applyAlignment="1">
      <alignment horizontal="center"/>
    </xf>
    <xf numFmtId="164" fontId="2" fillId="7" borderId="28" xfId="0" applyNumberFormat="1" applyFont="1" applyFill="1" applyBorder="1" applyAlignment="1">
      <alignment horizontal="center"/>
    </xf>
    <xf numFmtId="2" fontId="1" fillId="0" borderId="28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 textRotation="90"/>
    </xf>
    <xf numFmtId="0" fontId="9" fillId="5" borderId="28" xfId="0" applyFont="1" applyFill="1" applyBorder="1" applyAlignment="1">
      <alignment horizontal="center" textRotation="90"/>
    </xf>
    <xf numFmtId="164" fontId="46" fillId="0" borderId="1" xfId="0" applyNumberFormat="1" applyFont="1" applyFill="1" applyBorder="1" applyAlignment="1">
      <alignment horizontal="center"/>
    </xf>
    <xf numFmtId="164" fontId="44" fillId="0" borderId="1" xfId="0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/>
    </xf>
    <xf numFmtId="164" fontId="1" fillId="17" borderId="1" xfId="0" applyNumberFormat="1" applyFont="1" applyFill="1" applyBorder="1" applyAlignment="1">
      <alignment horizontal="center"/>
    </xf>
    <xf numFmtId="164" fontId="1" fillId="17" borderId="1" xfId="0" applyNumberFormat="1" applyFont="1" applyFill="1" applyBorder="1" applyAlignment="1">
      <alignment horizontal="center" vertical="center"/>
    </xf>
    <xf numFmtId="1" fontId="1" fillId="17" borderId="1" xfId="0" applyNumberFormat="1" applyFont="1" applyFill="1" applyBorder="1" applyAlignment="1">
      <alignment horizontal="center"/>
    </xf>
    <xf numFmtId="164" fontId="26" fillId="11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18" borderId="1" xfId="0" applyNumberFormat="1" applyFont="1" applyFill="1" applyBorder="1" applyAlignment="1">
      <alignment horizontal="center"/>
    </xf>
    <xf numFmtId="164" fontId="1" fillId="18" borderId="1" xfId="0" applyNumberFormat="1" applyFont="1" applyFill="1" applyBorder="1" applyAlignment="1">
      <alignment horizontal="center" vertical="center"/>
    </xf>
    <xf numFmtId="165" fontId="44" fillId="11" borderId="1" xfId="7" applyNumberFormat="1" applyFont="1" applyFill="1" applyBorder="1" applyAlignment="1">
      <alignment horizontal="center"/>
    </xf>
    <xf numFmtId="0" fontId="45" fillId="11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2" borderId="28" xfId="0" applyNumberFormat="1" applyFont="1" applyFill="1" applyBorder="1" applyAlignment="1">
      <alignment horizontal="center" vertical="center"/>
    </xf>
    <xf numFmtId="164" fontId="10" fillId="3" borderId="5" xfId="0" applyNumberFormat="1" applyFont="1" applyFill="1" applyBorder="1" applyAlignment="1">
      <alignment horizontal="center" vertical="justify" textRotation="90"/>
    </xf>
    <xf numFmtId="164" fontId="44" fillId="8" borderId="1" xfId="0" applyNumberFormat="1" applyFont="1" applyFill="1" applyBorder="1" applyAlignment="1">
      <alignment horizontal="center"/>
    </xf>
    <xf numFmtId="164" fontId="45" fillId="8" borderId="1" xfId="0" applyNumberFormat="1" applyFont="1" applyFill="1" applyBorder="1" applyAlignment="1">
      <alignment horizontal="center"/>
    </xf>
    <xf numFmtId="164" fontId="45" fillId="0" borderId="1" xfId="0" applyNumberFormat="1" applyFont="1" applyFill="1" applyBorder="1" applyAlignment="1">
      <alignment horizontal="center"/>
    </xf>
    <xf numFmtId="164" fontId="44" fillId="10" borderId="1" xfId="0" applyNumberFormat="1" applyFont="1" applyFill="1" applyBorder="1" applyAlignment="1">
      <alignment horizontal="center"/>
    </xf>
    <xf numFmtId="164" fontId="45" fillId="10" borderId="1" xfId="0" applyNumberFormat="1" applyFont="1" applyFill="1" applyBorder="1" applyAlignment="1">
      <alignment horizontal="center"/>
    </xf>
    <xf numFmtId="1" fontId="9" fillId="14" borderId="5" xfId="0" applyNumberFormat="1" applyFont="1" applyFill="1" applyBorder="1" applyAlignment="1">
      <alignment textRotation="90"/>
    </xf>
    <xf numFmtId="1" fontId="31" fillId="5" borderId="1" xfId="0" applyNumberFormat="1" applyFont="1" applyFill="1" applyBorder="1" applyAlignment="1">
      <alignment horizontal="center" textRotation="90"/>
    </xf>
    <xf numFmtId="1" fontId="1" fillId="0" borderId="0" xfId="0" applyNumberFormat="1" applyFont="1"/>
    <xf numFmtId="0" fontId="1" fillId="0" borderId="1" xfId="0" applyFont="1" applyBorder="1" applyAlignment="1">
      <alignment horizontal="center"/>
    </xf>
    <xf numFmtId="0" fontId="15" fillId="0" borderId="5" xfId="0" applyFont="1" applyBorder="1" applyAlignment="1">
      <alignment horizontal="center" vertical="justify" textRotation="90"/>
    </xf>
    <xf numFmtId="0" fontId="43" fillId="0" borderId="5" xfId="0" applyFont="1" applyBorder="1" applyAlignment="1">
      <alignment textRotation="90"/>
    </xf>
    <xf numFmtId="0" fontId="17" fillId="0" borderId="5" xfId="0" applyFont="1" applyBorder="1" applyAlignment="1">
      <alignment textRotation="90"/>
    </xf>
    <xf numFmtId="0" fontId="48" fillId="19" borderId="5" xfId="0" applyFont="1" applyFill="1" applyBorder="1" applyAlignment="1">
      <alignment horizontal="center" textRotation="90"/>
    </xf>
    <xf numFmtId="0" fontId="35" fillId="0" borderId="6" xfId="0" applyFont="1" applyBorder="1" applyAlignment="1">
      <alignment horizontal="center" textRotation="90"/>
    </xf>
    <xf numFmtId="164" fontId="21" fillId="0" borderId="1" xfId="0" applyNumberFormat="1" applyFont="1" applyBorder="1" applyAlignment="1">
      <alignment horizontal="center"/>
    </xf>
    <xf numFmtId="1" fontId="21" fillId="19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64" fontId="1" fillId="20" borderId="18" xfId="0" applyNumberFormat="1" applyFont="1" applyFill="1" applyBorder="1" applyAlignment="1">
      <alignment horizontal="center"/>
    </xf>
    <xf numFmtId="1" fontId="1" fillId="20" borderId="1" xfId="0" applyNumberFormat="1" applyFont="1" applyFill="1" applyBorder="1" applyAlignment="1">
      <alignment horizontal="center" vertical="center"/>
    </xf>
    <xf numFmtId="1" fontId="1" fillId="20" borderId="1" xfId="0" applyNumberFormat="1" applyFont="1" applyFill="1" applyBorder="1" applyAlignment="1">
      <alignment horizontal="center"/>
    </xf>
    <xf numFmtId="164" fontId="1" fillId="20" borderId="1" xfId="0" applyNumberFormat="1" applyFont="1" applyFill="1" applyBorder="1" applyAlignment="1">
      <alignment horizontal="center"/>
    </xf>
    <xf numFmtId="164" fontId="17" fillId="20" borderId="1" xfId="0" applyNumberFormat="1" applyFont="1" applyFill="1" applyBorder="1" applyAlignment="1">
      <alignment horizontal="center"/>
    </xf>
    <xf numFmtId="164" fontId="17" fillId="20" borderId="16" xfId="0" applyNumberFormat="1" applyFont="1" applyFill="1" applyBorder="1" applyAlignment="1">
      <alignment horizontal="center"/>
    </xf>
    <xf numFmtId="164" fontId="20" fillId="20" borderId="1" xfId="0" applyNumberFormat="1" applyFont="1" applyFill="1" applyBorder="1" applyAlignment="1">
      <alignment horizontal="center"/>
    </xf>
    <xf numFmtId="2" fontId="20" fillId="20" borderId="1" xfId="0" applyNumberFormat="1" applyFont="1" applyFill="1" applyBorder="1" applyAlignment="1">
      <alignment horizontal="center"/>
    </xf>
    <xf numFmtId="0" fontId="9" fillId="20" borderId="7" xfId="0" applyFont="1" applyFill="1" applyBorder="1" applyAlignment="1">
      <alignment horizontal="center" textRotation="90"/>
    </xf>
    <xf numFmtId="164" fontId="15" fillId="0" borderId="16" xfId="0" applyNumberFormat="1" applyFont="1" applyBorder="1" applyAlignment="1">
      <alignment horizontal="center"/>
    </xf>
    <xf numFmtId="164" fontId="15" fillId="8" borderId="16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24" fillId="0" borderId="0" xfId="0" applyFont="1" applyAlignment="1">
      <alignment horizontal="center"/>
    </xf>
  </cellXfs>
  <cellStyles count="8">
    <cellStyle name="Comma" xfId="7" builtinId="3"/>
    <cellStyle name="Normal" xfId="0" builtinId="0"/>
    <cellStyle name="Normal 2" xfId="1"/>
    <cellStyle name="Normal 4" xfId="2"/>
    <cellStyle name="Normal 5" xfId="3"/>
    <cellStyle name="Normal 6" xfId="4"/>
    <cellStyle name="Normal 7" xfId="5"/>
    <cellStyle name="Normal 8" xfId="6"/>
  </cellStyles>
  <dxfs count="260">
    <dxf>
      <font>
        <color rgb="FFFF00FF"/>
      </font>
    </dxf>
    <dxf>
      <font>
        <color rgb="FFFF00FF"/>
      </font>
    </dxf>
    <dxf>
      <font>
        <color rgb="FFCC00FF"/>
      </font>
    </dxf>
    <dxf>
      <font>
        <condense val="0"/>
        <extend val="0"/>
        <color rgb="FF9C0006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CC00FF"/>
      </font>
    </dxf>
    <dxf>
      <font>
        <condense val="0"/>
        <extend val="0"/>
        <color rgb="FF9C0006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ndense val="0"/>
        <extend val="0"/>
        <color rgb="FF9C0006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CC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CC00FF"/>
      </font>
    </dxf>
    <dxf>
      <font>
        <condense val="0"/>
        <extend val="0"/>
        <color rgb="FF9C0006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CC00FF"/>
      </font>
    </dxf>
    <dxf>
      <font>
        <condense val="0"/>
        <extend val="0"/>
        <color rgb="FF9C0006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FF"/>
      </font>
    </dxf>
    <dxf>
      <font>
        <color rgb="FFFF00FF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00"/>
      </font>
    </dxf>
    <dxf>
      <font>
        <color rgb="FFFF0000"/>
      </font>
    </dxf>
    <dxf>
      <font>
        <color auto="1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  <dxf>
      <font>
        <color rgb="FFFF00FF"/>
      </font>
    </dxf>
  </dxfs>
  <tableStyles count="0" defaultTableStyle="TableStyleMedium9" defaultPivotStyle="PivotStyleLight16"/>
  <colors>
    <mruColors>
      <color rgb="FF00FFFF"/>
      <color rgb="FFFF0066"/>
      <color rgb="FFFFFF00"/>
      <color rgb="FFFF00FF"/>
      <color rgb="FFCCECFF"/>
      <color rgb="FF0000CC"/>
      <color rgb="FF99CCFF"/>
      <color rgb="FF66CCFF"/>
      <color rgb="FF009900"/>
      <color rgb="FF3366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F106"/>
  <sheetViews>
    <sheetView workbookViewId="0">
      <pane xSplit="5" ySplit="1" topLeftCell="DM2" activePane="bottomRight" state="frozen"/>
      <selection activeCell="A31" sqref="A31:AK51"/>
      <selection pane="topRight" activeCell="A31" sqref="A31:AK51"/>
      <selection pane="bottomLeft" activeCell="A31" sqref="A31:AK51"/>
      <selection pane="bottomRight" activeCell="DZ2" sqref="DZ2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hidden="1" customWidth="1"/>
    <col min="7" max="7" width="14.28515625" style="4" hidden="1" customWidth="1"/>
    <col min="8" max="8" width="9.85546875" style="4" hidden="1" customWidth="1"/>
    <col min="9" max="10" width="32.42578125" style="4" hidden="1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8" width="5.140625" style="4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2" width="5.28515625" style="89" customWidth="1"/>
    <col min="123" max="148" width="5.28515625" style="4" customWidth="1"/>
    <col min="149" max="149" width="9.140625" style="4" customWidth="1"/>
    <col min="150" max="151" width="5" style="4" customWidth="1"/>
    <col min="152" max="162" width="5.42578125" style="4" customWidth="1"/>
    <col min="163" max="173" width="5.140625" style="4" customWidth="1"/>
    <col min="174" max="195" width="5.42578125" style="4" customWidth="1"/>
    <col min="196" max="206" width="6" style="4" customWidth="1"/>
    <col min="207" max="211" width="7.7109375" style="4" customWidth="1"/>
    <col min="212" max="212" width="19.42578125" style="4" bestFit="1" customWidth="1"/>
    <col min="213" max="217" width="7.7109375" style="4" customWidth="1"/>
    <col min="218" max="218" width="19.42578125" style="4" bestFit="1" customWidth="1"/>
    <col min="219" max="229" width="4.7109375" style="4" customWidth="1"/>
    <col min="230" max="230" width="5.5703125" style="4" customWidth="1"/>
    <col min="231" max="240" width="4.7109375" style="4" customWidth="1"/>
    <col min="241" max="16384" width="9.140625" style="4"/>
  </cols>
  <sheetData>
    <row r="1" spans="1:240" ht="171.75" customHeight="1">
      <c r="A1" s="1" t="s">
        <v>0</v>
      </c>
      <c r="B1" s="2" t="s">
        <v>2</v>
      </c>
      <c r="C1" s="2" t="s">
        <v>1</v>
      </c>
      <c r="D1" s="2" t="s">
        <v>3</v>
      </c>
      <c r="E1" s="3" t="s">
        <v>4</v>
      </c>
      <c r="F1" s="1" t="s">
        <v>5</v>
      </c>
      <c r="G1" s="1" t="s">
        <v>6</v>
      </c>
      <c r="H1" s="1" t="s">
        <v>224</v>
      </c>
      <c r="I1" s="1" t="s">
        <v>16</v>
      </c>
      <c r="J1" s="1" t="s">
        <v>7</v>
      </c>
      <c r="K1" s="13" t="s">
        <v>17</v>
      </c>
      <c r="L1" s="13" t="s">
        <v>18</v>
      </c>
      <c r="M1" s="14" t="s">
        <v>19</v>
      </c>
      <c r="N1" s="15" t="s">
        <v>20</v>
      </c>
      <c r="O1" s="15" t="s">
        <v>21</v>
      </c>
      <c r="P1" s="16" t="s">
        <v>22</v>
      </c>
      <c r="Q1" s="17" t="s">
        <v>23</v>
      </c>
      <c r="R1" s="17" t="s">
        <v>24</v>
      </c>
      <c r="S1" s="14" t="s">
        <v>25</v>
      </c>
      <c r="T1" s="15" t="s">
        <v>26</v>
      </c>
      <c r="U1" s="15" t="s">
        <v>27</v>
      </c>
      <c r="V1" s="16" t="s">
        <v>28</v>
      </c>
      <c r="W1" s="18" t="s">
        <v>29</v>
      </c>
      <c r="X1" s="19" t="s">
        <v>30</v>
      </c>
      <c r="Y1" s="19" t="s">
        <v>31</v>
      </c>
      <c r="Z1" s="20" t="s">
        <v>32</v>
      </c>
      <c r="AA1" s="21" t="s">
        <v>33</v>
      </c>
      <c r="AB1" s="22" t="s">
        <v>34</v>
      </c>
      <c r="AC1" s="14" t="s">
        <v>35</v>
      </c>
      <c r="AD1" s="15" t="s">
        <v>36</v>
      </c>
      <c r="AE1" s="23" t="s">
        <v>37</v>
      </c>
      <c r="AF1" s="24" t="s">
        <v>38</v>
      </c>
      <c r="AG1" s="25" t="s">
        <v>39</v>
      </c>
      <c r="AH1" s="18" t="s">
        <v>29</v>
      </c>
      <c r="AI1" s="19" t="s">
        <v>40</v>
      </c>
      <c r="AJ1" s="19" t="s">
        <v>41</v>
      </c>
      <c r="AK1" s="20" t="s">
        <v>42</v>
      </c>
      <c r="AL1" s="21" t="s">
        <v>43</v>
      </c>
      <c r="AM1" s="22" t="s">
        <v>44</v>
      </c>
      <c r="AN1" s="14" t="s">
        <v>45</v>
      </c>
      <c r="AO1" s="15" t="s">
        <v>46</v>
      </c>
      <c r="AP1" s="26" t="s">
        <v>47</v>
      </c>
      <c r="AQ1" s="27" t="s">
        <v>48</v>
      </c>
      <c r="AR1" s="28" t="s">
        <v>49</v>
      </c>
      <c r="AS1" s="18" t="s">
        <v>29</v>
      </c>
      <c r="AT1" s="19" t="s">
        <v>50</v>
      </c>
      <c r="AU1" s="19" t="s">
        <v>51</v>
      </c>
      <c r="AV1" s="20" t="s">
        <v>52</v>
      </c>
      <c r="AW1" s="21" t="s">
        <v>53</v>
      </c>
      <c r="AX1" s="22" t="s">
        <v>54</v>
      </c>
      <c r="AY1" s="14" t="s">
        <v>55</v>
      </c>
      <c r="AZ1" s="15" t="s">
        <v>56</v>
      </c>
      <c r="BA1" s="23" t="s">
        <v>57</v>
      </c>
      <c r="BB1" s="24" t="s">
        <v>58</v>
      </c>
      <c r="BC1" s="29" t="s">
        <v>59</v>
      </c>
      <c r="BD1" s="18" t="s">
        <v>29</v>
      </c>
      <c r="BE1" s="19" t="s">
        <v>60</v>
      </c>
      <c r="BF1" s="19" t="s">
        <v>61</v>
      </c>
      <c r="BG1" s="20" t="s">
        <v>62</v>
      </c>
      <c r="BH1" s="21" t="s">
        <v>63</v>
      </c>
      <c r="BI1" s="22" t="s">
        <v>64</v>
      </c>
      <c r="BJ1" s="14" t="s">
        <v>65</v>
      </c>
      <c r="BK1" s="15" t="s">
        <v>66</v>
      </c>
      <c r="BL1" s="23" t="s">
        <v>67</v>
      </c>
      <c r="BM1" s="24" t="s">
        <v>68</v>
      </c>
      <c r="BN1" s="30" t="s">
        <v>69</v>
      </c>
      <c r="BO1" s="18" t="s">
        <v>29</v>
      </c>
      <c r="BP1" s="19" t="s">
        <v>70</v>
      </c>
      <c r="BQ1" s="19" t="s">
        <v>71</v>
      </c>
      <c r="BR1" s="20" t="s">
        <v>72</v>
      </c>
      <c r="BS1" s="21" t="s">
        <v>73</v>
      </c>
      <c r="BT1" s="22" t="s">
        <v>74</v>
      </c>
      <c r="BU1" s="14" t="s">
        <v>75</v>
      </c>
      <c r="BV1" s="15" t="s">
        <v>76</v>
      </c>
      <c r="BW1" s="26" t="s">
        <v>77</v>
      </c>
      <c r="BX1" s="24" t="s">
        <v>78</v>
      </c>
      <c r="BY1" s="31" t="s">
        <v>79</v>
      </c>
      <c r="BZ1" s="18" t="s">
        <v>29</v>
      </c>
      <c r="CA1" s="19" t="s">
        <v>80</v>
      </c>
      <c r="CB1" s="19" t="s">
        <v>81</v>
      </c>
      <c r="CC1" s="20" t="s">
        <v>82</v>
      </c>
      <c r="CD1" s="21" t="s">
        <v>83</v>
      </c>
      <c r="CE1" s="22" t="s">
        <v>84</v>
      </c>
      <c r="CF1" s="14" t="s">
        <v>85</v>
      </c>
      <c r="CG1" s="15" t="s">
        <v>86</v>
      </c>
      <c r="CH1" s="23" t="s">
        <v>87</v>
      </c>
      <c r="CI1" s="24" t="s">
        <v>88</v>
      </c>
      <c r="CJ1" s="29" t="s">
        <v>89</v>
      </c>
      <c r="CK1" s="32" t="s">
        <v>90</v>
      </c>
      <c r="CL1" s="33" t="s">
        <v>91</v>
      </c>
      <c r="CM1" s="33" t="s">
        <v>92</v>
      </c>
      <c r="CN1" s="33" t="s">
        <v>93</v>
      </c>
      <c r="CO1" s="34" t="s">
        <v>94</v>
      </c>
      <c r="CP1" s="35" t="s">
        <v>95</v>
      </c>
      <c r="CQ1" s="36" t="s">
        <v>96</v>
      </c>
      <c r="CR1" s="36" t="s">
        <v>97</v>
      </c>
      <c r="CS1" s="36" t="s">
        <v>98</v>
      </c>
      <c r="CT1" s="36" t="s">
        <v>99</v>
      </c>
      <c r="CU1" s="36" t="s">
        <v>100</v>
      </c>
      <c r="CV1" s="37" t="s">
        <v>101</v>
      </c>
      <c r="CW1" s="38" t="s">
        <v>29</v>
      </c>
      <c r="CX1" s="39" t="s">
        <v>102</v>
      </c>
      <c r="CY1" s="39" t="s">
        <v>103</v>
      </c>
      <c r="CZ1" s="40" t="s">
        <v>104</v>
      </c>
      <c r="DA1" s="41" t="s">
        <v>105</v>
      </c>
      <c r="DB1" s="41" t="s">
        <v>106</v>
      </c>
      <c r="DC1" s="42" t="s">
        <v>107</v>
      </c>
      <c r="DD1" s="43" t="s">
        <v>108</v>
      </c>
      <c r="DE1" s="43" t="s">
        <v>109</v>
      </c>
      <c r="DF1" s="44" t="s">
        <v>110</v>
      </c>
      <c r="DG1" s="44" t="s">
        <v>111</v>
      </c>
      <c r="DH1" s="38" t="s">
        <v>29</v>
      </c>
      <c r="DI1" s="39" t="s">
        <v>112</v>
      </c>
      <c r="DJ1" s="39" t="s">
        <v>113</v>
      </c>
      <c r="DK1" s="40" t="s">
        <v>114</v>
      </c>
      <c r="DL1" s="41" t="s">
        <v>115</v>
      </c>
      <c r="DM1" s="41" t="s">
        <v>116</v>
      </c>
      <c r="DN1" s="42" t="s">
        <v>117</v>
      </c>
      <c r="DO1" s="43" t="s">
        <v>118</v>
      </c>
      <c r="DP1" s="43" t="s">
        <v>119</v>
      </c>
      <c r="DQ1" s="44" t="s">
        <v>120</v>
      </c>
      <c r="DR1" s="44" t="s">
        <v>121</v>
      </c>
      <c r="DS1" s="45" t="s">
        <v>122</v>
      </c>
      <c r="DT1" s="45" t="s">
        <v>123</v>
      </c>
      <c r="DU1" s="42" t="s">
        <v>124</v>
      </c>
      <c r="DV1" s="43" t="s">
        <v>125</v>
      </c>
      <c r="DW1" s="43" t="s">
        <v>126</v>
      </c>
      <c r="DX1" s="44" t="s">
        <v>127</v>
      </c>
      <c r="DY1" s="44" t="s">
        <v>128</v>
      </c>
      <c r="DZ1" s="38" t="s">
        <v>29</v>
      </c>
      <c r="EA1" s="39" t="s">
        <v>129</v>
      </c>
      <c r="EB1" s="39" t="s">
        <v>130</v>
      </c>
      <c r="EC1" s="40" t="s">
        <v>131</v>
      </c>
      <c r="ED1" s="41" t="s">
        <v>132</v>
      </c>
      <c r="EE1" s="41" t="s">
        <v>133</v>
      </c>
      <c r="EF1" s="42" t="s">
        <v>134</v>
      </c>
      <c r="EG1" s="43" t="s">
        <v>135</v>
      </c>
      <c r="EH1" s="43" t="s">
        <v>136</v>
      </c>
      <c r="EI1" s="44" t="s">
        <v>137</v>
      </c>
      <c r="EJ1" s="44" t="s">
        <v>138</v>
      </c>
      <c r="EK1" s="38" t="s">
        <v>29</v>
      </c>
      <c r="EL1" s="39" t="s">
        <v>139</v>
      </c>
      <c r="EM1" s="39" t="s">
        <v>140</v>
      </c>
      <c r="EN1" s="40" t="s">
        <v>141</v>
      </c>
      <c r="EO1" s="41" t="s">
        <v>142</v>
      </c>
      <c r="EP1" s="41" t="s">
        <v>143</v>
      </c>
      <c r="EQ1" s="42" t="s">
        <v>144</v>
      </c>
      <c r="ER1" s="43" t="s">
        <v>145</v>
      </c>
      <c r="ES1" s="43" t="s">
        <v>146</v>
      </c>
      <c r="ET1" s="44" t="s">
        <v>147</v>
      </c>
      <c r="EU1" s="44" t="s">
        <v>148</v>
      </c>
      <c r="EV1" s="38" t="s">
        <v>29</v>
      </c>
      <c r="EW1" s="39" t="s">
        <v>149</v>
      </c>
      <c r="EX1" s="39" t="s">
        <v>150</v>
      </c>
      <c r="EY1" s="40" t="s">
        <v>151</v>
      </c>
      <c r="EZ1" s="41" t="s">
        <v>152</v>
      </c>
      <c r="FA1" s="41" t="s">
        <v>153</v>
      </c>
      <c r="FB1" s="42" t="s">
        <v>154</v>
      </c>
      <c r="FC1" s="43" t="s">
        <v>155</v>
      </c>
      <c r="FD1" s="43" t="s">
        <v>156</v>
      </c>
      <c r="FE1" s="44" t="s">
        <v>157</v>
      </c>
      <c r="FF1" s="44" t="s">
        <v>158</v>
      </c>
      <c r="FG1" s="38" t="s">
        <v>29</v>
      </c>
      <c r="FH1" s="39" t="s">
        <v>159</v>
      </c>
      <c r="FI1" s="39" t="s">
        <v>160</v>
      </c>
      <c r="FJ1" s="40" t="s">
        <v>161</v>
      </c>
      <c r="FK1" s="41" t="s">
        <v>162</v>
      </c>
      <c r="FL1" s="41" t="s">
        <v>163</v>
      </c>
      <c r="FM1" s="42" t="s">
        <v>164</v>
      </c>
      <c r="FN1" s="43" t="s">
        <v>165</v>
      </c>
      <c r="FO1" s="43" t="s">
        <v>166</v>
      </c>
      <c r="FP1" s="44" t="s">
        <v>167</v>
      </c>
      <c r="FQ1" s="44" t="s">
        <v>168</v>
      </c>
      <c r="FR1" s="38" t="s">
        <v>29</v>
      </c>
      <c r="FS1" s="39" t="s">
        <v>169</v>
      </c>
      <c r="FT1" s="39" t="s">
        <v>170</v>
      </c>
      <c r="FU1" s="40" t="s">
        <v>171</v>
      </c>
      <c r="FV1" s="41" t="s">
        <v>172</v>
      </c>
      <c r="FW1" s="41" t="s">
        <v>173</v>
      </c>
      <c r="FX1" s="42" t="s">
        <v>174</v>
      </c>
      <c r="FY1" s="43" t="s">
        <v>175</v>
      </c>
      <c r="FZ1" s="43" t="s">
        <v>176</v>
      </c>
      <c r="GA1" s="44" t="s">
        <v>177</v>
      </c>
      <c r="GB1" s="44" t="s">
        <v>178</v>
      </c>
      <c r="GC1" s="38" t="s">
        <v>29</v>
      </c>
      <c r="GD1" s="39" t="s">
        <v>179</v>
      </c>
      <c r="GE1" s="39" t="s">
        <v>180</v>
      </c>
      <c r="GF1" s="40" t="s">
        <v>181</v>
      </c>
      <c r="GG1" s="41" t="s">
        <v>182</v>
      </c>
      <c r="GH1" s="41" t="s">
        <v>183</v>
      </c>
      <c r="GI1" s="42" t="s">
        <v>184</v>
      </c>
      <c r="GJ1" s="43" t="s">
        <v>185</v>
      </c>
      <c r="GK1" s="43" t="s">
        <v>186</v>
      </c>
      <c r="GL1" s="44" t="s">
        <v>187</v>
      </c>
      <c r="GM1" s="44" t="s">
        <v>188</v>
      </c>
      <c r="GN1" s="38" t="s">
        <v>29</v>
      </c>
      <c r="GO1" s="39" t="s">
        <v>189</v>
      </c>
      <c r="GP1" s="39" t="s">
        <v>190</v>
      </c>
      <c r="GQ1" s="40" t="s">
        <v>191</v>
      </c>
      <c r="GR1" s="41" t="s">
        <v>192</v>
      </c>
      <c r="GS1" s="41" t="s">
        <v>193</v>
      </c>
      <c r="GT1" s="42" t="s">
        <v>194</v>
      </c>
      <c r="GU1" s="43" t="s">
        <v>195</v>
      </c>
      <c r="GV1" s="43" t="s">
        <v>196</v>
      </c>
      <c r="GW1" s="44" t="s">
        <v>197</v>
      </c>
      <c r="GX1" s="44" t="s">
        <v>198</v>
      </c>
      <c r="GY1" s="32" t="s">
        <v>199</v>
      </c>
      <c r="GZ1" s="33" t="s">
        <v>200</v>
      </c>
      <c r="HA1" s="33" t="s">
        <v>201</v>
      </c>
      <c r="HB1" s="33" t="s">
        <v>202</v>
      </c>
      <c r="HC1" s="34" t="s">
        <v>203</v>
      </c>
      <c r="HD1" s="35" t="s">
        <v>204</v>
      </c>
      <c r="HE1" s="36" t="s">
        <v>96</v>
      </c>
      <c r="HF1" s="36" t="s">
        <v>97</v>
      </c>
      <c r="HG1" s="36" t="s">
        <v>98</v>
      </c>
      <c r="HH1" s="36" t="s">
        <v>99</v>
      </c>
      <c r="HI1" s="36" t="s">
        <v>100</v>
      </c>
      <c r="HJ1" s="37" t="s">
        <v>205</v>
      </c>
      <c r="HK1" s="18" t="s">
        <v>29</v>
      </c>
      <c r="HL1" s="19" t="s">
        <v>225</v>
      </c>
      <c r="HM1" s="19" t="s">
        <v>226</v>
      </c>
      <c r="HN1" s="20" t="s">
        <v>227</v>
      </c>
      <c r="HO1" s="21" t="s">
        <v>228</v>
      </c>
      <c r="HP1" s="21" t="s">
        <v>229</v>
      </c>
      <c r="HQ1" s="14" t="s">
        <v>230</v>
      </c>
      <c r="HR1" s="15" t="s">
        <v>231</v>
      </c>
      <c r="HS1" s="15" t="s">
        <v>232</v>
      </c>
      <c r="HT1" s="24" t="s">
        <v>233</v>
      </c>
      <c r="HU1" s="24" t="s">
        <v>234</v>
      </c>
      <c r="HV1" s="18" t="s">
        <v>29</v>
      </c>
      <c r="HW1" s="19" t="s">
        <v>235</v>
      </c>
      <c r="HX1" s="19" t="s">
        <v>236</v>
      </c>
      <c r="HY1" s="20" t="s">
        <v>237</v>
      </c>
      <c r="HZ1" s="21" t="s">
        <v>238</v>
      </c>
      <c r="IA1" s="21" t="s">
        <v>239</v>
      </c>
      <c r="IB1" s="14" t="s">
        <v>240</v>
      </c>
      <c r="IC1" s="15" t="s">
        <v>241</v>
      </c>
      <c r="ID1" s="15" t="s">
        <v>242</v>
      </c>
      <c r="IE1" s="24" t="s">
        <v>243</v>
      </c>
      <c r="IF1" s="29" t="s">
        <v>244</v>
      </c>
    </row>
    <row r="2" spans="1:240" ht="18">
      <c r="A2" s="5">
        <v>1</v>
      </c>
      <c r="B2" s="9" t="s">
        <v>11</v>
      </c>
      <c r="C2" s="10" t="s">
        <v>12</v>
      </c>
      <c r="D2" s="11" t="s">
        <v>13</v>
      </c>
      <c r="E2" s="12" t="s">
        <v>9</v>
      </c>
      <c r="F2" s="46"/>
      <c r="G2" s="47"/>
      <c r="H2" s="6"/>
      <c r="I2" s="48"/>
      <c r="J2" s="48"/>
      <c r="K2" s="49"/>
      <c r="L2" s="50" t="str">
        <f t="shared" ref="L2:L9" si="0">TEXT(K2,"0,0")</f>
        <v>00</v>
      </c>
      <c r="M2" s="51" t="str">
        <f t="shared" ref="M2:M9" si="1">IF(K2&gt;=8.5,"A",IF(K2&gt;=8,"B+",IF(K2&gt;=7,"B",IF(K2&gt;=6.5,"C+",IF(K2&gt;=5.5,"C",IF(K2&gt;=5,"D+",IF(K2&gt;=4,"D","F")))))))</f>
        <v>F</v>
      </c>
      <c r="N2" s="52">
        <f t="shared" ref="N2:N9" si="2">IF(M2="A",4,IF(M2="B+",3.5,IF(M2="B",3,IF(M2="C+",2.5,IF(M2="C",2,IF(M2="D+",1.5,IF(M2="D",1,0)))))))</f>
        <v>0</v>
      </c>
      <c r="O2" s="53" t="str">
        <f t="shared" ref="O2:O9" si="3">TEXT(N2,"0,0")</f>
        <v>00</v>
      </c>
      <c r="P2" s="54">
        <v>2</v>
      </c>
      <c r="Q2" s="55"/>
      <c r="R2" s="50" t="str">
        <f t="shared" ref="R2:R9" si="4">TEXT(Q2,"0,0")</f>
        <v>00</v>
      </c>
      <c r="S2" s="51" t="str">
        <f t="shared" ref="S2:S9" si="5">IF(Q2&gt;=8.5,"A",IF(Q2&gt;=8,"B+",IF(Q2&gt;=7,"B",IF(Q2&gt;=6.5,"C+",IF(Q2&gt;=5.5,"C",IF(Q2&gt;=5,"D+",IF(Q2&gt;=4,"D","F")))))))</f>
        <v>F</v>
      </c>
      <c r="T2" s="52">
        <f t="shared" ref="T2:T9" si="6">IF(S2="A",4,IF(S2="B+",3.5,IF(S2="B",3,IF(S2="C+",2.5,IF(S2="C",2,IF(S2="D+",1.5,IF(S2="D",1,0)))))))</f>
        <v>0</v>
      </c>
      <c r="U2" s="53" t="str">
        <f t="shared" ref="U2:U9" si="7">TEXT(T2,"0,0")</f>
        <v>00</v>
      </c>
      <c r="V2" s="54">
        <v>3</v>
      </c>
      <c r="W2" s="99"/>
      <c r="X2" s="103"/>
      <c r="Y2" s="104"/>
      <c r="Z2" s="59">
        <f t="shared" ref="Z2:Z9" si="8">ROUND((W2*0.4+X2*0.6),1)</f>
        <v>0</v>
      </c>
      <c r="AA2" s="50">
        <f t="shared" ref="AA2:AA9" si="9">ROUND(MAX((W2*0.4+X2*0.6),(W2*0.4+Y2*0.6)),1)</f>
        <v>0</v>
      </c>
      <c r="AB2" s="50" t="str">
        <f t="shared" ref="AB2:AB9" si="10">TEXT(AA2,"0,0")</f>
        <v>00</v>
      </c>
      <c r="AC2" s="51" t="str">
        <f t="shared" ref="AC2:AC9" si="11">IF(AA2&gt;=8.5,"A",IF(AA2&gt;=8,"B+",IF(AA2&gt;=7,"B",IF(AA2&gt;=6.5,"C+",IF(AA2&gt;=5.5,"C",IF(AA2&gt;=5,"D+",IF(AA2&gt;=4,"D","F")))))))</f>
        <v>F</v>
      </c>
      <c r="AD2" s="60">
        <f t="shared" ref="AD2:AD9" si="12">IF(AC2="A",4,IF(AC2="B+",3.5,IF(AC2="B",3,IF(AC2="C+",2.5,IF(AC2="C",2,IF(AC2="D+",1.5,IF(AC2="D",1,0)))))))</f>
        <v>0</v>
      </c>
      <c r="AE2" s="53" t="str">
        <f t="shared" ref="AE2:AE9" si="13">TEXT(AD2,"0,0")</f>
        <v>00</v>
      </c>
      <c r="AF2" s="61">
        <v>4</v>
      </c>
      <c r="AG2" s="62">
        <v>4</v>
      </c>
      <c r="AH2" s="99">
        <v>6</v>
      </c>
      <c r="AI2" s="103">
        <v>5</v>
      </c>
      <c r="AJ2" s="58"/>
      <c r="AK2" s="59">
        <f t="shared" ref="AK2:AK9" si="14">ROUND((AH2*0.4+AI2*0.6),1)</f>
        <v>5.4</v>
      </c>
      <c r="AL2" s="50">
        <f t="shared" ref="AL2:AL9" si="15">ROUND(MAX((AH2*0.4+AI2*0.6),(AH2*0.4+AJ2*0.6)),1)</f>
        <v>5.4</v>
      </c>
      <c r="AM2" s="50" t="str">
        <f t="shared" ref="AM2:AM9" si="16">TEXT(AL2,"0,0")</f>
        <v>05</v>
      </c>
      <c r="AN2" s="51" t="str">
        <f t="shared" ref="AN2:AN9" si="17">IF(AL2&gt;=8.5,"A",IF(AL2&gt;=8,"B+",IF(AL2&gt;=7,"B",IF(AL2&gt;=6.5,"C+",IF(AL2&gt;=5.5,"C",IF(AL2&gt;=5,"D+",IF(AL2&gt;=4,"D","F")))))))</f>
        <v>D+</v>
      </c>
      <c r="AO2" s="60">
        <f t="shared" ref="AO2:AO9" si="18">IF(AN2="A",4,IF(AN2="B+",3.5,IF(AN2="B",3,IF(AN2="C+",2.5,IF(AN2="C",2,IF(AN2="D+",1.5,IF(AN2="D",1,0)))))))</f>
        <v>1.5</v>
      </c>
      <c r="AP2" s="53" t="str">
        <f t="shared" ref="AP2:AP9" si="19">TEXT(AO2,"0,0")</f>
        <v>02</v>
      </c>
      <c r="AQ2" s="63">
        <v>2</v>
      </c>
      <c r="AR2" s="64">
        <v>2</v>
      </c>
      <c r="AS2" s="65"/>
      <c r="AT2" s="57"/>
      <c r="AU2" s="58"/>
      <c r="AV2" s="66">
        <f>ROUND((AS2*0.4+AT2*0.6),1)</f>
        <v>0</v>
      </c>
      <c r="AW2" s="67">
        <f>ROUND(MAX((AS2*0.4+AT2*0.6),(AS2*0.4+AU2*0.6)),1)</f>
        <v>0</v>
      </c>
      <c r="AX2" s="50" t="str">
        <f>TEXT(AW2,"0,0")</f>
        <v>00</v>
      </c>
      <c r="AY2" s="51" t="str">
        <f>IF(AW2&gt;=8.5,"A",IF(AW2&gt;=8,"B+",IF(AW2&gt;=7,"B",IF(AW2&gt;=6.5,"C+",IF(AW2&gt;=5.5,"C",IF(AW2&gt;=5,"D+",IF(AW2&gt;=4,"D","F")))))))</f>
        <v>F</v>
      </c>
      <c r="AZ2" s="60">
        <f t="shared" ref="AZ2:AZ9" si="20">IF(AY2="A",4,IF(AY2="B+",3.5,IF(AY2="B",3,IF(AY2="C+",2.5,IF(AY2="C",2,IF(AY2="D+",1.5,IF(AY2="D",1,0)))))))</f>
        <v>0</v>
      </c>
      <c r="BA2" s="53" t="str">
        <f>TEXT(AZ2,"0,0")</f>
        <v>00</v>
      </c>
      <c r="BB2" s="61">
        <v>3</v>
      </c>
      <c r="BC2" s="62">
        <v>3</v>
      </c>
      <c r="BD2" s="99"/>
      <c r="BE2" s="103"/>
      <c r="BF2" s="104"/>
      <c r="BG2" s="66">
        <f t="shared" ref="BG2:BG9" si="21">ROUND((BD2*0.4+BE2*0.6),1)</f>
        <v>0</v>
      </c>
      <c r="BH2" s="67">
        <f t="shared" ref="BH2:BH9" si="22">ROUND(MAX((BD2*0.4+BE2*0.6),(BD2*0.4+BF2*0.6)),1)</f>
        <v>0</v>
      </c>
      <c r="BI2" s="50" t="str">
        <f>TEXT(BH2,"0,0")</f>
        <v>00</v>
      </c>
      <c r="BJ2" s="51" t="str">
        <f t="shared" ref="BJ2:BJ9" si="23">IF(BH2&gt;=8.5,"A",IF(BH2&gt;=8,"B+",IF(BH2&gt;=7,"B",IF(BH2&gt;=6.5,"C+",IF(BH2&gt;=5.5,"C",IF(BH2&gt;=5,"D+",IF(BH2&gt;=4,"D","F")))))))</f>
        <v>F</v>
      </c>
      <c r="BK2" s="60">
        <f t="shared" ref="BK2:BK9" si="24">IF(BJ2="A",4,IF(BJ2="B+",3.5,IF(BJ2="B",3,IF(BJ2="C+",2.5,IF(BJ2="C",2,IF(BJ2="D+",1.5,IF(BJ2="D",1,0)))))))</f>
        <v>0</v>
      </c>
      <c r="BL2" s="53" t="str">
        <f>TEXT(BK2,"0,0")</f>
        <v>00</v>
      </c>
      <c r="BM2" s="61">
        <v>3</v>
      </c>
      <c r="BN2" s="62">
        <v>3</v>
      </c>
      <c r="BO2" s="99"/>
      <c r="BP2" s="103"/>
      <c r="BQ2" s="104"/>
      <c r="BR2" s="59">
        <f t="shared" ref="BR2:BR9" si="25">ROUND((BO2*0.4+BP2*0.6),1)</f>
        <v>0</v>
      </c>
      <c r="BS2" s="50">
        <f t="shared" ref="BS2:BS9" si="26">ROUND(MAX((BO2*0.4+BP2*0.6),(BO2*0.4+BQ2*0.6)),1)</f>
        <v>0</v>
      </c>
      <c r="BT2" s="50" t="str">
        <f>TEXT(BS2,"0,0")</f>
        <v>00</v>
      </c>
      <c r="BU2" s="51" t="str">
        <f t="shared" ref="BU2:BU9" si="27">IF(BS2&gt;=8.5,"A",IF(BS2&gt;=8,"B+",IF(BS2&gt;=7,"B",IF(BS2&gt;=6.5,"C+",IF(BS2&gt;=5.5,"C",IF(BS2&gt;=5,"D+",IF(BS2&gt;=4,"D","F")))))))</f>
        <v>F</v>
      </c>
      <c r="BV2" s="68">
        <f t="shared" ref="BV2:BV9" si="28">IF(BU2="A",4,IF(BU2="B+",3.5,IF(BU2="B",3,IF(BU2="C+",2.5,IF(BU2="C",2,IF(BU2="D+",1.5,IF(BU2="D",1,0)))))))</f>
        <v>0</v>
      </c>
      <c r="BW2" s="53" t="str">
        <f>TEXT(BV2,"0,0")</f>
        <v>00</v>
      </c>
      <c r="BX2" s="61">
        <v>2</v>
      </c>
      <c r="BY2" s="69">
        <v>2</v>
      </c>
      <c r="BZ2" s="99"/>
      <c r="CA2" s="103"/>
      <c r="CB2" s="104"/>
      <c r="CC2" s="66">
        <f t="shared" ref="CC2:CC9" si="29">ROUND((BZ2*0.4+CA2*0.6),1)</f>
        <v>0</v>
      </c>
      <c r="CD2" s="67">
        <f t="shared" ref="CD2:CD9" si="30">ROUND(MAX((BZ2*0.4+CA2*0.6),(BZ2*0.4+CB2*0.6)),1)</f>
        <v>0</v>
      </c>
      <c r="CE2" s="50" t="str">
        <f>TEXT(CD2,"0,0")</f>
        <v>00</v>
      </c>
      <c r="CF2" s="51" t="str">
        <f t="shared" ref="CF2:CF9" si="31">IF(CD2&gt;=8.5,"A",IF(CD2&gt;=8,"B+",IF(CD2&gt;=7,"B",IF(CD2&gt;=6.5,"C+",IF(CD2&gt;=5.5,"C",IF(CD2&gt;=5,"D+",IF(CD2&gt;=4,"D","F")))))))</f>
        <v>F</v>
      </c>
      <c r="CG2" s="60">
        <f t="shared" ref="CG2:CG9" si="32">IF(CF2="A",4,IF(CF2="B+",3.5,IF(CF2="B",3,IF(CF2="C+",2.5,IF(CF2="C",2,IF(CF2="D+",1.5,IF(CF2="D",1,0)))))))</f>
        <v>0</v>
      </c>
      <c r="CH2" s="53" t="str">
        <f>TEXT(CG2,"0,0")</f>
        <v>00</v>
      </c>
      <c r="CI2" s="61">
        <v>3</v>
      </c>
      <c r="CJ2" s="62">
        <v>3</v>
      </c>
      <c r="CK2" s="71">
        <f>AQ2+AF2+BB2+BM2+BX2+CI2</f>
        <v>17</v>
      </c>
      <c r="CL2" s="72">
        <f t="shared" ref="CL2:CL9" si="33">(AL2*AQ2+AA2*AF2+AW2*BB2+BH2*BM2+BS2*BX2+CD2*CI2)/CK2</f>
        <v>0.6352941176470589</v>
      </c>
      <c r="CM2" s="73" t="str">
        <f t="shared" ref="CM2:CM9" si="34">TEXT(CL2,"0,00")</f>
        <v>001</v>
      </c>
      <c r="CN2" s="72">
        <f t="shared" ref="CN2:CN9" si="35">(AO2*AQ2+AD2*AF2+AZ2*BB2+BK2*BM2+BV2*BX2+CG2*CI2)/CK2</f>
        <v>0.17647058823529413</v>
      </c>
      <c r="CO2" s="73" t="str">
        <f>TEXT(CN2,"0,00")</f>
        <v>000</v>
      </c>
      <c r="CP2" s="74" t="str">
        <f>IF(AND(CN2&lt;0.8),"Cảnh báo KQHT","Lên lớp")</f>
        <v>Cảnh báo KQHT</v>
      </c>
      <c r="CQ2" s="74">
        <f t="shared" ref="CQ2:CQ9" si="36">CJ2+BY2+BN2+BC2+AG2+AR2</f>
        <v>17</v>
      </c>
      <c r="CR2" s="72">
        <f t="shared" ref="CR2:CR9" si="37">(AL2*AR2+AA2*AG2+AW2*BC2+BH2*BN2+BS2*BY2+CD2*CJ2)/CQ2</f>
        <v>0.6352941176470589</v>
      </c>
      <c r="CS2" s="74" t="str">
        <f>TEXT(CR2,"0,00")</f>
        <v>001</v>
      </c>
      <c r="CT2" s="75">
        <f t="shared" ref="CT2:CT9" si="38">(AO2*AR2+AD2*AG2+AZ2*BC2+BK2*BN2+BV2*BY2+CG2*CJ2)/CQ2</f>
        <v>0.17647058823529413</v>
      </c>
      <c r="CU2" s="74" t="str">
        <f>TEXT(CT2,"0,00")</f>
        <v>000</v>
      </c>
      <c r="CV2" s="7" t="str">
        <f t="shared" ref="CV2:CV9" si="39">IF(AND(CT2&lt;1.2),"Cảnh báo KQHT","Lên lớp")</f>
        <v>Cảnh báo KQHT</v>
      </c>
      <c r="CW2" s="76">
        <v>6</v>
      </c>
      <c r="CX2" s="74">
        <v>7</v>
      </c>
      <c r="CY2" s="74"/>
      <c r="CZ2" s="77">
        <f>ROUND((CW2*0.4+CX2*0.6),1)</f>
        <v>6.6</v>
      </c>
      <c r="DA2" s="78">
        <f>ROUND(MAX((CW2*0.4+CX2*0.6),(CW2*0.4+CY2*0.6)),1)</f>
        <v>6.6</v>
      </c>
      <c r="DB2" s="79" t="str">
        <f>TEXT(DA2,"0,0")</f>
        <v>07</v>
      </c>
      <c r="DC2" s="80" t="str">
        <f>IF(DA2&gt;=8.5,"A",IF(DA2&gt;=8,"B+",IF(DA2&gt;=7,"B",IF(DA2&gt;=6.5,"C+",IF(DA2&gt;=5.5,"C",IF(DA2&gt;=5,"D+",IF(DA2&gt;=4,"D","F")))))))</f>
        <v>C+</v>
      </c>
      <c r="DD2" s="79">
        <f>IF(DC2="A",4,IF(DC2="B+",3.5,IF(DC2="B",3,IF(DC2="C+",2.5,IF(DC2="C",2,IF(DC2="D+",1.5,IF(DC2="D",1,0)))))))</f>
        <v>2.5</v>
      </c>
      <c r="DE2" s="79" t="str">
        <f>TEXT(DD2,"0,0")</f>
        <v>03</v>
      </c>
      <c r="DF2" s="81"/>
      <c r="DG2" s="82"/>
      <c r="DH2" s="83">
        <v>6</v>
      </c>
      <c r="DI2" s="84">
        <v>9</v>
      </c>
      <c r="DJ2" s="84"/>
      <c r="DK2" s="66">
        <f>ROUND((DH2*0.4+DI2*0.6),1)</f>
        <v>7.8</v>
      </c>
      <c r="DL2" s="67">
        <f>ROUND(MAX((DH2*0.4+DI2*0.6),(DH2*0.4+DJ2*0.6)),1)</f>
        <v>7.8</v>
      </c>
      <c r="DM2" s="67"/>
      <c r="DN2" s="51" t="str">
        <f>IF(DL2&gt;=8.5,"A",IF(DL2&gt;=8,"B+",IF(DL2&gt;=7,"B",IF(DL2&gt;=6.5,"C+",IF(DL2&gt;=5.5,"C",IF(DL2&gt;=5,"D+",IF(DL2&gt;=4,"D","F")))))))</f>
        <v>B</v>
      </c>
      <c r="DO2" s="60">
        <f>IF(DN2="A",4,IF(DN2="B+",3.5,IF(DN2="B",3,IF(DN2="C+",2.5,IF(DN2="C",2,IF(DN2="D+",1.5,IF(DN2="D",1,0)))))))</f>
        <v>3</v>
      </c>
      <c r="DP2" s="60" t="str">
        <f>TEXT(DO2,"0,0")</f>
        <v>03</v>
      </c>
      <c r="DQ2" s="81"/>
      <c r="DR2" s="82"/>
      <c r="DS2" s="85">
        <f t="shared" ref="DS2:DS9" si="40">(DA2+DL2)/2</f>
        <v>7.1999999999999993</v>
      </c>
      <c r="DT2" s="67"/>
      <c r="DU2" s="51" t="str">
        <f>IF(DS2&gt;=8.5,"A",IF(DS2&gt;=8,"B+",IF(DS2&gt;=7,"B",IF(DS2&gt;=6.5,"C+",IF(DS2&gt;=5.5,"C",IF(DS2&gt;=5,"D+",IF(DS2&gt;=4,"D","F")))))))</f>
        <v>B</v>
      </c>
      <c r="DV2" s="60">
        <f>IF(DU2="A",4,IF(DU2="B+",3.5,IF(DU2="B",3,IF(DU2="C+",2.5,IF(DU2="C",2,IF(DU2="D+",1.5,IF(DU2="D",1,0)))))))</f>
        <v>3</v>
      </c>
      <c r="DW2" s="60" t="str">
        <f>TEXT(DV2,"0,0")</f>
        <v>03</v>
      </c>
      <c r="DX2" s="63">
        <v>3</v>
      </c>
      <c r="DY2" s="86">
        <v>3</v>
      </c>
      <c r="DZ2" s="76">
        <v>5</v>
      </c>
      <c r="EA2" s="74">
        <v>7</v>
      </c>
      <c r="EB2" s="74"/>
      <c r="EC2" s="77">
        <f>ROUND((DZ2*0.4+EA2*0.6),1)</f>
        <v>6.2</v>
      </c>
      <c r="ED2" s="78">
        <f>ROUND(MAX((DZ2*0.4+EA2*0.6),(DZ2*0.4+EB2*0.6)),1)</f>
        <v>6.2</v>
      </c>
      <c r="EE2" s="79" t="str">
        <f>TEXT(ED2,"0,0")</f>
        <v>06</v>
      </c>
      <c r="EF2" s="80" t="str">
        <f>IF(ED2&gt;=8.5,"A",IF(ED2&gt;=8,"B+",IF(ED2&gt;=7,"B",IF(ED2&gt;=6.5,"C+",IF(ED2&gt;=5.5,"C",IF(ED2&gt;=5,"D+",IF(ED2&gt;=4,"D","F")))))))</f>
        <v>C</v>
      </c>
      <c r="EG2" s="79">
        <f>IF(EF2="A",4,IF(EF2="B+",3.5,IF(EF2="B",3,IF(EF2="C+",2.5,IF(EF2="C",2,IF(EF2="D+",1.5,IF(EF2="D",1,0)))))))</f>
        <v>2</v>
      </c>
      <c r="EH2" s="79" t="str">
        <f>TEXT(EG2,"0,0")</f>
        <v>02</v>
      </c>
      <c r="EI2" s="81">
        <v>3</v>
      </c>
      <c r="EJ2" s="82">
        <v>3</v>
      </c>
      <c r="EK2" s="106">
        <v>0.7</v>
      </c>
      <c r="EL2" s="107"/>
      <c r="EM2" s="107"/>
      <c r="EN2" s="77">
        <f>ROUND((EK2*0.4+EL2*0.6),1)</f>
        <v>0.3</v>
      </c>
      <c r="EO2" s="78">
        <f>ROUND(MAX((EK2*0.4+EL2*0.6),(EK2*0.4+EM2*0.6)),1)</f>
        <v>0.3</v>
      </c>
      <c r="EP2" s="79" t="str">
        <f>TEXT(EO2,"0,0")</f>
        <v>00</v>
      </c>
      <c r="EQ2" s="80" t="str">
        <f>IF(EO2&gt;=8.5,"A",IF(EO2&gt;=8,"B+",IF(EO2&gt;=7,"B",IF(EO2&gt;=6.5,"C+",IF(EO2&gt;=5.5,"C",IF(EO2&gt;=5,"D+",IF(EO2&gt;=4,"D","F")))))))</f>
        <v>F</v>
      </c>
      <c r="ER2" s="79">
        <f>IF(EQ2="A",4,IF(EQ2="B+",3.5,IF(EQ2="B",3,IF(EQ2="C+",2.5,IF(EQ2="C",2,IF(EQ2="D+",1.5,IF(EQ2="D",1,0)))))))</f>
        <v>0</v>
      </c>
      <c r="ES2" s="79" t="str">
        <f>TEXT(ER2,"0,0")</f>
        <v>00</v>
      </c>
      <c r="ET2" s="81">
        <v>3</v>
      </c>
      <c r="EU2" s="82">
        <v>3</v>
      </c>
      <c r="EV2" s="76">
        <v>6.3</v>
      </c>
      <c r="EW2" s="74">
        <v>8</v>
      </c>
      <c r="EX2" s="74"/>
      <c r="EY2" s="77">
        <f>ROUND((EV2*0.4+EW2*0.6),1)</f>
        <v>7.3</v>
      </c>
      <c r="EZ2" s="78">
        <f>ROUND(MAX((EV2*0.4+EW2*0.6),(EV2*0.4+EX2*0.6)),1)</f>
        <v>7.3</v>
      </c>
      <c r="FA2" s="79" t="str">
        <f>TEXT(EZ2,"0,0")</f>
        <v>07</v>
      </c>
      <c r="FB2" s="80" t="str">
        <f>IF(EZ2&gt;=8.5,"A",IF(EZ2&gt;=8,"B+",IF(EZ2&gt;=7,"B",IF(EZ2&gt;=6.5,"C+",IF(EZ2&gt;=5.5,"C",IF(EZ2&gt;=5,"D+",IF(EZ2&gt;=4,"D","F")))))))</f>
        <v>B</v>
      </c>
      <c r="FC2" s="79">
        <f>IF(FB2="A",4,IF(FB2="B+",3.5,IF(FB2="B",3,IF(FB2="C+",2.5,IF(FB2="C",2,IF(FB2="D+",1.5,IF(FB2="D",1,0)))))))</f>
        <v>3</v>
      </c>
      <c r="FD2" s="79" t="str">
        <f>TEXT(FC2,"0,0")</f>
        <v>03</v>
      </c>
      <c r="FE2" s="81">
        <v>2</v>
      </c>
      <c r="FF2" s="82">
        <v>2</v>
      </c>
      <c r="FG2" s="96">
        <v>6.9</v>
      </c>
      <c r="FH2" s="97">
        <v>7</v>
      </c>
      <c r="FI2" s="97"/>
      <c r="FJ2" s="77">
        <f>ROUND((FG2*0.4+FH2*0.6),1)</f>
        <v>7</v>
      </c>
      <c r="FK2" s="78">
        <f>ROUND(MAX((FG2*0.4+FH2*0.6),(FG2*0.4+FI2*0.6)),1)</f>
        <v>7</v>
      </c>
      <c r="FL2" s="79" t="str">
        <f>TEXT(FK2,"0,0")</f>
        <v>07</v>
      </c>
      <c r="FM2" s="80" t="str">
        <f>IF(FK2&gt;=8.5,"A",IF(FK2&gt;=8,"B+",IF(FK2&gt;=7,"B",IF(FK2&gt;=6.5,"C+",IF(FK2&gt;=5.5,"C",IF(FK2&gt;=5,"D+",IF(FK2&gt;=4,"D","F")))))))</f>
        <v>B</v>
      </c>
      <c r="FN2" s="79">
        <f>IF(FM2="A",4,IF(FM2="B+",3.5,IF(FM2="B",3,IF(FM2="C+",2.5,IF(FM2="C",2,IF(FM2="D+",1.5,IF(FM2="D",1,0)))))))</f>
        <v>3</v>
      </c>
      <c r="FO2" s="79" t="str">
        <f>TEXT(FN2,"0,0")</f>
        <v>03</v>
      </c>
      <c r="FP2" s="81">
        <v>3</v>
      </c>
      <c r="FQ2" s="82">
        <v>3</v>
      </c>
      <c r="FR2" s="83">
        <v>6.9</v>
      </c>
      <c r="FS2" s="74">
        <v>8</v>
      </c>
      <c r="FT2" s="74"/>
      <c r="FU2" s="77">
        <f>ROUND((FR2*0.4+FS2*0.6),1)</f>
        <v>7.6</v>
      </c>
      <c r="FV2" s="78">
        <f>ROUND(MAX((FR2*0.4+FS2*0.6),(FR2*0.4+FT2*0.6)),1)</f>
        <v>7.6</v>
      </c>
      <c r="FW2" s="79" t="str">
        <f>TEXT(FV2,"0,0")</f>
        <v>08</v>
      </c>
      <c r="FX2" s="80" t="str">
        <f>IF(FV2&gt;=8.5,"A",IF(FV2&gt;=8,"B+",IF(FV2&gt;=7,"B",IF(FV2&gt;=6.5,"C+",IF(FV2&gt;=5.5,"C",IF(FV2&gt;=5,"D+",IF(FV2&gt;=4,"D","F")))))))</f>
        <v>B</v>
      </c>
      <c r="FY2" s="79">
        <f>IF(FX2="A",4,IF(FX2="B+",3.5,IF(FX2="B",3,IF(FX2="C+",2.5,IF(FX2="C",2,IF(FX2="D+",1.5,IF(FX2="D",1,0)))))))</f>
        <v>3</v>
      </c>
      <c r="FZ2" s="79" t="str">
        <f>TEXT(FY2,"0,0")</f>
        <v>03</v>
      </c>
      <c r="GA2" s="81">
        <v>2</v>
      </c>
      <c r="GB2" s="82">
        <v>2</v>
      </c>
      <c r="GC2" s="76">
        <v>7.3</v>
      </c>
      <c r="GD2" s="74">
        <v>9</v>
      </c>
      <c r="GE2" s="74"/>
      <c r="GF2" s="77">
        <f>ROUND((GC2*0.4+GD2*0.6),1)</f>
        <v>8.3000000000000007</v>
      </c>
      <c r="GG2" s="78">
        <f>ROUND(MAX((GC2*0.4+GD2*0.6),(GC2*0.4+GE2*0.6)),1)</f>
        <v>8.3000000000000007</v>
      </c>
      <c r="GH2" s="79" t="str">
        <f>TEXT(GG2,"0,0")</f>
        <v>08</v>
      </c>
      <c r="GI2" s="80" t="str">
        <f>IF(GG2&gt;=8.5,"A",IF(GG2&gt;=8,"B+",IF(GG2&gt;=7,"B",IF(GG2&gt;=6.5,"C+",IF(GG2&gt;=5.5,"C",IF(GG2&gt;=5,"D+",IF(GG2&gt;=4,"D","F")))))))</f>
        <v>B+</v>
      </c>
      <c r="GJ2" s="79">
        <f>IF(GI2="A",4,IF(GI2="B+",3.5,IF(GI2="B",3,IF(GI2="C+",2.5,IF(GI2="C",2,IF(GI2="D+",1.5,IF(GI2="D",1,0)))))))</f>
        <v>3.5</v>
      </c>
      <c r="GK2" s="79" t="str">
        <f>TEXT(GJ2,"0,0")</f>
        <v>04</v>
      </c>
      <c r="GL2" s="81">
        <v>2</v>
      </c>
      <c r="GM2" s="82">
        <v>2</v>
      </c>
      <c r="GN2" s="96">
        <v>5</v>
      </c>
      <c r="GO2" s="97">
        <v>1</v>
      </c>
      <c r="GP2" s="97">
        <v>2</v>
      </c>
      <c r="GQ2" s="77">
        <f>ROUND((GN2*0.4+GO2*0.6),1)</f>
        <v>2.6</v>
      </c>
      <c r="GR2" s="78">
        <f>ROUND(MAX((GN2*0.4+GO2*0.6),(GN2*0.4+GP2*0.6)),1)</f>
        <v>3.2</v>
      </c>
      <c r="GS2" s="79" t="str">
        <f>TEXT(GR2,"0,0")</f>
        <v>03</v>
      </c>
      <c r="GT2" s="80" t="str">
        <f>IF(GR2&gt;=8.5,"A",IF(GR2&gt;=8,"B+",IF(GR2&gt;=7,"B",IF(GR2&gt;=6.5,"C+",IF(GR2&gt;=5.5,"C",IF(GR2&gt;=5,"D+",IF(GR2&gt;=4,"D","F")))))))</f>
        <v>F</v>
      </c>
      <c r="GU2" s="79">
        <f>IF(GT2="A",4,IF(GT2="B+",3.5,IF(GT2="B",3,IF(GT2="C+",2.5,IF(GT2="C",2,IF(GT2="D+",1.5,IF(GT2="D",1,0)))))))</f>
        <v>0</v>
      </c>
      <c r="GV2" s="79" t="str">
        <f>TEXT(GU2,"0,0")</f>
        <v>00</v>
      </c>
      <c r="GW2" s="81">
        <v>2</v>
      </c>
      <c r="GX2" s="82">
        <v>2</v>
      </c>
      <c r="GY2" s="71">
        <f>DX2+EI2+FE2+ET2+FP2+GA2+GL2+GW2</f>
        <v>20</v>
      </c>
      <c r="GZ2" s="72">
        <f>(DS2*DX2+ED2*EI2+EZ2*FE2+EO2*ET2+FK2*FP2+FV2*GA2+GG2*GL2+GR2*GW2)/GY2</f>
        <v>5.7450000000000001</v>
      </c>
      <c r="HA2" s="73" t="str">
        <f>TEXT(GZ2,"0,00")</f>
        <v>006</v>
      </c>
      <c r="HB2" s="72">
        <f>(DV2*DX2+EG2*EI2+FC2*FE2+ER2*ET2+FN2*FP2+FY2*GA2+GJ2*GL2+GU2*GW2)/GY2</f>
        <v>2.15</v>
      </c>
      <c r="HC2" s="73" t="str">
        <f>TEXT(HB2,"0,00")</f>
        <v>002</v>
      </c>
      <c r="HD2" s="74" t="str">
        <f>IF(AND(HB2&lt;1),"Cảnh báo KQHT","Lên lớp")</f>
        <v>Lên lớp</v>
      </c>
      <c r="HE2" s="74">
        <f>DY2+EJ2+GX2+GM2+GB2+FQ2+EU2+FF2</f>
        <v>20</v>
      </c>
      <c r="HF2" s="72">
        <f>(DS2*DY2+ED2*EJ2+EZ2*FF2+EO2*EU2+FK2*FQ2+FV2*GB2+GG2*GM2+GR2*GX2)/HE2</f>
        <v>5.7450000000000001</v>
      </c>
      <c r="HG2" s="74" t="str">
        <f>TEXT(HF2,"0,00")</f>
        <v>006</v>
      </c>
      <c r="HH2" s="75">
        <f>(DV2*DY2+EG2*EJ2+FC2*FF2+ER2*EU2+FN2*FQ2+FY2*GB2+GJ2*GM2+GU2*GX2)/HE2</f>
        <v>2.15</v>
      </c>
      <c r="HI2" s="74" t="str">
        <f>TEXT(HH2,"0,00")</f>
        <v>002</v>
      </c>
      <c r="HJ2" s="7" t="str">
        <f t="shared" ref="HJ2:HJ9" si="41">IF(AND(HH2&lt;1.2),"Cảnh báo KQHT","Lên lớp")</f>
        <v>Lên lớp</v>
      </c>
      <c r="HK2" s="65">
        <v>6</v>
      </c>
      <c r="HL2" s="57"/>
      <c r="HM2" s="58"/>
      <c r="HN2" s="66">
        <f>ROUND((HK2*0.4+HL2*0.6),1)</f>
        <v>2.4</v>
      </c>
      <c r="HO2" s="110">
        <f>ROUND(MAX((HK2*0.4+HL2*0.6),(HK2*0.4+HM2*0.6)),1)</f>
        <v>2.4</v>
      </c>
      <c r="HP2" s="50" t="str">
        <f>TEXT(HO2,"0.0")</f>
        <v>2.4</v>
      </c>
      <c r="HQ2" s="111" t="str">
        <f>IF(HO2&gt;=8.5,"A",IF(HO2&gt;=8,"B+",IF(HO2&gt;=7,"B",IF(HO2&gt;=6.5,"C+",IF(HO2&gt;=5.5,"C",IF(HO2&gt;=5,"D+",IF(HO2&gt;=4,"D","F")))))))</f>
        <v>F</v>
      </c>
      <c r="HR2" s="112">
        <f>IF(HQ2="A",4,IF(HQ2="B+",3.5,IF(HQ2="B",3,IF(HQ2="C+",2.5,IF(HQ2="C",2,IF(HQ2="D+",1.5,IF(HQ2="D",1,0)))))))</f>
        <v>0</v>
      </c>
      <c r="HS2" s="113" t="str">
        <f>TEXT(HR2,"0.0")</f>
        <v>0.0</v>
      </c>
      <c r="HT2" s="61">
        <v>3</v>
      </c>
      <c r="HU2" s="62">
        <v>3</v>
      </c>
      <c r="HV2" s="65"/>
      <c r="HW2" s="57"/>
      <c r="HX2" s="58"/>
      <c r="HY2" s="66">
        <f>ROUND((HV2*0.4+HW2*0.6),1)</f>
        <v>0</v>
      </c>
      <c r="HZ2" s="110">
        <f>ROUND(MAX((HV2*0.4+HW2*0.6),(HV2*0.4+HX2*0.6)),1)</f>
        <v>0</v>
      </c>
      <c r="IA2" s="50" t="str">
        <f>TEXT(HZ2,"0.0")</f>
        <v>0.0</v>
      </c>
      <c r="IB2" s="111" t="str">
        <f>IF(HZ2&gt;=8.5,"A",IF(HZ2&gt;=8,"B+",IF(HZ2&gt;=7,"B",IF(HZ2&gt;=6.5,"C+",IF(HZ2&gt;=5.5,"C",IF(HZ2&gt;=5,"D+",IF(HZ2&gt;=4,"D","F")))))))</f>
        <v>F</v>
      </c>
      <c r="IC2" s="112">
        <f>IF(IB2="A",4,IF(IB2="B+",3.5,IF(IB2="B",3,IF(IB2="C+",2.5,IF(IB2="C",2,IF(IB2="D+",1.5,IF(IB2="D",1,0)))))))</f>
        <v>0</v>
      </c>
      <c r="ID2" s="113" t="str">
        <f>TEXT(IC2,"0.0")</f>
        <v>0.0</v>
      </c>
      <c r="IE2" s="61">
        <v>1</v>
      </c>
      <c r="IF2" s="62">
        <v>1</v>
      </c>
    </row>
    <row r="3" spans="1:240" ht="18">
      <c r="A3" s="5">
        <v>2</v>
      </c>
      <c r="B3" s="9" t="s">
        <v>11</v>
      </c>
      <c r="C3" s="10" t="s">
        <v>14</v>
      </c>
      <c r="D3" s="11" t="s">
        <v>15</v>
      </c>
      <c r="E3" s="12" t="s">
        <v>10</v>
      </c>
      <c r="F3" s="87"/>
      <c r="G3" s="47"/>
      <c r="H3" s="6"/>
      <c r="I3" s="48"/>
      <c r="J3" s="48"/>
      <c r="K3" s="49"/>
      <c r="L3" s="50" t="str">
        <f t="shared" si="0"/>
        <v>00</v>
      </c>
      <c r="M3" s="51" t="str">
        <f t="shared" si="1"/>
        <v>F</v>
      </c>
      <c r="N3" s="52">
        <f t="shared" si="2"/>
        <v>0</v>
      </c>
      <c r="O3" s="53" t="str">
        <f t="shared" si="3"/>
        <v>00</v>
      </c>
      <c r="P3" s="54">
        <v>2</v>
      </c>
      <c r="Q3" s="55"/>
      <c r="R3" s="50" t="str">
        <f t="shared" si="4"/>
        <v>00</v>
      </c>
      <c r="S3" s="51" t="str">
        <f t="shared" si="5"/>
        <v>F</v>
      </c>
      <c r="T3" s="52">
        <f t="shared" si="6"/>
        <v>0</v>
      </c>
      <c r="U3" s="53" t="str">
        <f t="shared" si="7"/>
        <v>00</v>
      </c>
      <c r="V3" s="54">
        <v>3</v>
      </c>
      <c r="W3" s="99">
        <v>9.3000000000000007</v>
      </c>
      <c r="X3" s="103">
        <v>8</v>
      </c>
      <c r="Y3" s="104"/>
      <c r="Z3" s="59">
        <f t="shared" si="8"/>
        <v>8.5</v>
      </c>
      <c r="AA3" s="50">
        <f t="shared" si="9"/>
        <v>8.5</v>
      </c>
      <c r="AB3" s="50" t="str">
        <f t="shared" si="10"/>
        <v>09</v>
      </c>
      <c r="AC3" s="51" t="str">
        <f t="shared" si="11"/>
        <v>A</v>
      </c>
      <c r="AD3" s="60">
        <f t="shared" si="12"/>
        <v>4</v>
      </c>
      <c r="AE3" s="53" t="str">
        <f t="shared" si="13"/>
        <v>04</v>
      </c>
      <c r="AF3" s="61">
        <v>4</v>
      </c>
      <c r="AG3" s="62">
        <v>4</v>
      </c>
      <c r="AH3" s="99"/>
      <c r="AI3" s="103"/>
      <c r="AJ3" s="58"/>
      <c r="AK3" s="59">
        <f t="shared" si="14"/>
        <v>0</v>
      </c>
      <c r="AL3" s="50">
        <f t="shared" si="15"/>
        <v>0</v>
      </c>
      <c r="AM3" s="50" t="str">
        <f t="shared" si="16"/>
        <v>00</v>
      </c>
      <c r="AN3" s="51" t="str">
        <f t="shared" si="17"/>
        <v>F</v>
      </c>
      <c r="AO3" s="60">
        <f t="shared" si="18"/>
        <v>0</v>
      </c>
      <c r="AP3" s="53" t="str">
        <f t="shared" si="19"/>
        <v>00</v>
      </c>
      <c r="AQ3" s="63">
        <v>2</v>
      </c>
      <c r="AR3" s="64">
        <v>2</v>
      </c>
      <c r="AS3" s="65"/>
      <c r="AT3" s="57"/>
      <c r="AU3" s="58"/>
      <c r="AV3" s="59">
        <f t="shared" ref="AV3:AV9" si="42">ROUND((AS3*0.4+AT3*0.6),1)</f>
        <v>0</v>
      </c>
      <c r="AW3" s="50">
        <f t="shared" ref="AW3:AW9" si="43">ROUND(MAX((AS3*0.4+AT3*0.6),(AS3*0.4+AU3*0.6)),1)</f>
        <v>0</v>
      </c>
      <c r="AX3" s="50" t="str">
        <f t="shared" ref="AX3:AX9" si="44">TEXT(AW3,"0,0")</f>
        <v>00</v>
      </c>
      <c r="AY3" s="51" t="str">
        <f t="shared" ref="AY3:AY9" si="45">IF(AW3&gt;=8.5,"A",IF(AW3&gt;=8,"B+",IF(AW3&gt;=7,"B",IF(AW3&gt;=6.5,"C+",IF(AW3&gt;=5.5,"C",IF(AW3&gt;=5,"D+",IF(AW3&gt;=4,"D","F")))))))</f>
        <v>F</v>
      </c>
      <c r="AZ3" s="60">
        <f t="shared" si="20"/>
        <v>0</v>
      </c>
      <c r="BA3" s="53" t="str">
        <f t="shared" ref="BA3:BA9" si="46">TEXT(AZ3,"0,0")</f>
        <v>00</v>
      </c>
      <c r="BB3" s="61">
        <v>3</v>
      </c>
      <c r="BC3" s="62">
        <v>3</v>
      </c>
      <c r="BD3" s="99">
        <v>7.2</v>
      </c>
      <c r="BE3" s="103">
        <v>0</v>
      </c>
      <c r="BF3" s="104">
        <v>9</v>
      </c>
      <c r="BG3" s="59">
        <f t="shared" si="21"/>
        <v>2.9</v>
      </c>
      <c r="BH3" s="50">
        <f t="shared" si="22"/>
        <v>8.3000000000000007</v>
      </c>
      <c r="BI3" s="50" t="str">
        <f t="shared" ref="BI3:BI9" si="47">TEXT(BH3,"0,0")</f>
        <v>08</v>
      </c>
      <c r="BJ3" s="51" t="str">
        <f t="shared" si="23"/>
        <v>B+</v>
      </c>
      <c r="BK3" s="60">
        <f t="shared" si="24"/>
        <v>3.5</v>
      </c>
      <c r="BL3" s="53" t="str">
        <f t="shared" ref="BL3:BL9" si="48">TEXT(BK3,"0,0")</f>
        <v>04</v>
      </c>
      <c r="BM3" s="61">
        <v>3</v>
      </c>
      <c r="BN3" s="62">
        <v>3</v>
      </c>
      <c r="BO3" s="99"/>
      <c r="BP3" s="103"/>
      <c r="BQ3" s="104"/>
      <c r="BR3" s="59">
        <f t="shared" si="25"/>
        <v>0</v>
      </c>
      <c r="BS3" s="50">
        <f t="shared" si="26"/>
        <v>0</v>
      </c>
      <c r="BT3" s="50" t="str">
        <f t="shared" ref="BT3:BT9" si="49">TEXT(BS3,"0,0")</f>
        <v>00</v>
      </c>
      <c r="BU3" s="51" t="str">
        <f t="shared" si="27"/>
        <v>F</v>
      </c>
      <c r="BV3" s="68">
        <f t="shared" si="28"/>
        <v>0</v>
      </c>
      <c r="BW3" s="53" t="str">
        <f t="shared" ref="BW3:BW9" si="50">TEXT(BV3,"0,0")</f>
        <v>00</v>
      </c>
      <c r="BX3" s="61"/>
      <c r="BY3" s="69"/>
      <c r="BZ3" s="99"/>
      <c r="CA3" s="103"/>
      <c r="CB3" s="104"/>
      <c r="CC3" s="59">
        <f t="shared" si="29"/>
        <v>0</v>
      </c>
      <c r="CD3" s="50">
        <f t="shared" si="30"/>
        <v>0</v>
      </c>
      <c r="CE3" s="50" t="str">
        <f t="shared" ref="CE3:CE9" si="51">TEXT(CD3,"0,0")</f>
        <v>00</v>
      </c>
      <c r="CF3" s="51" t="str">
        <f t="shared" si="31"/>
        <v>F</v>
      </c>
      <c r="CG3" s="60">
        <f t="shared" si="32"/>
        <v>0</v>
      </c>
      <c r="CH3" s="53" t="str">
        <f t="shared" ref="CH3:CH9" si="52">TEXT(CG3,"0,0")</f>
        <v>00</v>
      </c>
      <c r="CI3" s="61">
        <v>3</v>
      </c>
      <c r="CJ3" s="62">
        <v>3</v>
      </c>
      <c r="CK3" s="71">
        <f t="shared" ref="CK3:CK9" si="53">AQ3+BB3+BM3+BX3+CI3+AF3</f>
        <v>15</v>
      </c>
      <c r="CL3" s="72">
        <f t="shared" si="33"/>
        <v>3.9266666666666672</v>
      </c>
      <c r="CM3" s="73" t="str">
        <f t="shared" si="34"/>
        <v>004</v>
      </c>
      <c r="CN3" s="72">
        <f t="shared" si="35"/>
        <v>1.7666666666666666</v>
      </c>
      <c r="CO3" s="93" t="str">
        <f t="shared" ref="CO3:CO9" si="54">TEXT(CN3,"0,00")</f>
        <v>002</v>
      </c>
      <c r="CP3" s="7" t="str">
        <f>IF(AND(CN3&lt;0.8),"Cảnh báo KQHT","Lên lớp")</f>
        <v>Lên lớp</v>
      </c>
      <c r="CQ3" s="7">
        <f t="shared" si="36"/>
        <v>15</v>
      </c>
      <c r="CR3" s="72">
        <f t="shared" si="37"/>
        <v>3.9266666666666672</v>
      </c>
      <c r="CS3" s="74" t="str">
        <f t="shared" ref="CS3:CS9" si="55">TEXT(CR3,"0,00")</f>
        <v>004</v>
      </c>
      <c r="CT3" s="72">
        <f t="shared" si="38"/>
        <v>1.7666666666666666</v>
      </c>
      <c r="CU3" s="7" t="str">
        <f>TEXT(CT3,"0,00")</f>
        <v>002</v>
      </c>
      <c r="CV3" s="7" t="str">
        <f t="shared" si="39"/>
        <v>Lên lớp</v>
      </c>
      <c r="CW3" s="76">
        <v>8.6</v>
      </c>
      <c r="CX3" s="74">
        <v>7</v>
      </c>
      <c r="CY3" s="74"/>
      <c r="CZ3" s="77">
        <f t="shared" ref="CZ3:CZ9" si="56">ROUND((CW3*0.4+CX3*0.6),1)</f>
        <v>7.6</v>
      </c>
      <c r="DA3" s="78">
        <f t="shared" ref="DA3:DA9" si="57">ROUND(MAX((CW3*0.4+CX3*0.6),(CW3*0.4+CY3*0.6)),1)</f>
        <v>7.6</v>
      </c>
      <c r="DB3" s="79" t="str">
        <f t="shared" ref="DB3:DB9" si="58">TEXT(DA3,"0,0")</f>
        <v>08</v>
      </c>
      <c r="DC3" s="80" t="str">
        <f t="shared" ref="DC3:DC9" si="59">IF(DA3&gt;=8.5,"A",IF(DA3&gt;=8,"B+",IF(DA3&gt;=7,"B",IF(DA3&gt;=6.5,"C+",IF(DA3&gt;=5.5,"C",IF(DA3&gt;=5,"D+",IF(DA3&gt;=4,"D","F")))))))</f>
        <v>B</v>
      </c>
      <c r="DD3" s="79">
        <f t="shared" ref="DD3:DD9" si="60">IF(DC3="A",4,IF(DC3="B+",3.5,IF(DC3="B",3,IF(DC3="C+",2.5,IF(DC3="C",2,IF(DC3="D+",1.5,IF(DC3="D",1,0)))))))</f>
        <v>3</v>
      </c>
      <c r="DE3" s="79" t="str">
        <f t="shared" ref="DE3:DE9" si="61">TEXT(DD3,"0,0")</f>
        <v>03</v>
      </c>
      <c r="DF3" s="81"/>
      <c r="DG3" s="82"/>
      <c r="DH3" s="83">
        <v>6.4</v>
      </c>
      <c r="DI3" s="84">
        <v>7</v>
      </c>
      <c r="DJ3" s="84"/>
      <c r="DK3" s="66">
        <f t="shared" ref="DK3:DK9" si="62">ROUND((DH3*0.4+DI3*0.6),1)</f>
        <v>6.8</v>
      </c>
      <c r="DL3" s="67">
        <f t="shared" ref="DL3:DL9" si="63">ROUND(MAX((DH3*0.4+DI3*0.6),(DH3*0.4+DJ3*0.6)),1)</f>
        <v>6.8</v>
      </c>
      <c r="DM3" s="67"/>
      <c r="DN3" s="51" t="str">
        <f t="shared" ref="DN3:DN9" si="64">IF(DL3&gt;=8.5,"A",IF(DL3&gt;=8,"B+",IF(DL3&gt;=7,"B",IF(DL3&gt;=6.5,"C+",IF(DL3&gt;=5.5,"C",IF(DL3&gt;=5,"D+",IF(DL3&gt;=4,"D","F")))))))</f>
        <v>C+</v>
      </c>
      <c r="DO3" s="60">
        <f t="shared" ref="DO3:DO9" si="65">IF(DN3="A",4,IF(DN3="B+",3.5,IF(DN3="B",3,IF(DN3="C+",2.5,IF(DN3="C",2,IF(DN3="D+",1.5,IF(DN3="D",1,0)))))))</f>
        <v>2.5</v>
      </c>
      <c r="DP3" s="60" t="str">
        <f t="shared" ref="DP3:DP9" si="66">TEXT(DO3,"0,0")</f>
        <v>03</v>
      </c>
      <c r="DQ3" s="81"/>
      <c r="DR3" s="82"/>
      <c r="DS3" s="85">
        <f t="shared" si="40"/>
        <v>7.1999999999999993</v>
      </c>
      <c r="DT3" s="67"/>
      <c r="DU3" s="51" t="str">
        <f t="shared" ref="DU3:DU9" si="67">IF(DS3&gt;=8.5,"A",IF(DS3&gt;=8,"B+",IF(DS3&gt;=7,"B",IF(DS3&gt;=6.5,"C+",IF(DS3&gt;=5.5,"C",IF(DS3&gt;=5,"D+",IF(DS3&gt;=4,"D","F")))))))</f>
        <v>B</v>
      </c>
      <c r="DV3" s="60">
        <f t="shared" ref="DV3:DV9" si="68">IF(DU3="A",4,IF(DU3="B+",3.5,IF(DU3="B",3,IF(DU3="C+",2.5,IF(DU3="C",2,IF(DU3="D+",1.5,IF(DU3="D",1,0)))))))</f>
        <v>3</v>
      </c>
      <c r="DW3" s="60" t="str">
        <f t="shared" ref="DW3:DW9" si="69">TEXT(DV3,"0,0")</f>
        <v>03</v>
      </c>
      <c r="DX3" s="63">
        <v>3</v>
      </c>
      <c r="DY3" s="86">
        <v>3</v>
      </c>
      <c r="DZ3" s="76"/>
      <c r="EA3" s="74"/>
      <c r="EB3" s="74"/>
      <c r="EC3" s="77">
        <f t="shared" ref="EC3:EC9" si="70">ROUND((DZ3*0.4+EA3*0.6),1)</f>
        <v>0</v>
      </c>
      <c r="ED3" s="78">
        <f t="shared" ref="ED3:ED9" si="71">ROUND(MAX((DZ3*0.4+EA3*0.6),(DZ3*0.4+EB3*0.6)),1)</f>
        <v>0</v>
      </c>
      <c r="EE3" s="79" t="str">
        <f t="shared" ref="EE3:EE9" si="72">TEXT(ED3,"0,0")</f>
        <v>00</v>
      </c>
      <c r="EF3" s="80" t="str">
        <f t="shared" ref="EF3:EF9" si="73">IF(ED3&gt;=8.5,"A",IF(ED3&gt;=8,"B+",IF(ED3&gt;=7,"B",IF(ED3&gt;=6.5,"C+",IF(ED3&gt;=5.5,"C",IF(ED3&gt;=5,"D+",IF(ED3&gt;=4,"D","F")))))))</f>
        <v>F</v>
      </c>
      <c r="EG3" s="79">
        <f t="shared" ref="EG3:EG9" si="74">IF(EF3="A",4,IF(EF3="B+",3.5,IF(EF3="B",3,IF(EF3="C+",2.5,IF(EF3="C",2,IF(EF3="D+",1.5,IF(EF3="D",1,0)))))))</f>
        <v>0</v>
      </c>
      <c r="EH3" s="79" t="str">
        <f t="shared" ref="EH3:EH9" si="75">TEXT(EG3,"0,0")</f>
        <v>00</v>
      </c>
      <c r="EI3" s="81">
        <v>3</v>
      </c>
      <c r="EJ3" s="82">
        <v>3</v>
      </c>
      <c r="EK3" s="106">
        <v>5.3</v>
      </c>
      <c r="EL3" s="107">
        <v>5</v>
      </c>
      <c r="EM3" s="107"/>
      <c r="EN3" s="77">
        <f t="shared" ref="EN3:EN9" si="76">ROUND((EK3*0.4+EL3*0.6),1)</f>
        <v>5.0999999999999996</v>
      </c>
      <c r="EO3" s="78">
        <f t="shared" ref="EO3:EO9" si="77">ROUND(MAX((EK3*0.4+EL3*0.6),(EK3*0.4+EM3*0.6)),1)</f>
        <v>5.0999999999999996</v>
      </c>
      <c r="EP3" s="79" t="str">
        <f t="shared" ref="EP3:EP9" si="78">TEXT(EO3,"0,0")</f>
        <v>05</v>
      </c>
      <c r="EQ3" s="80" t="str">
        <f t="shared" ref="EQ3:EQ9" si="79">IF(EO3&gt;=8.5,"A",IF(EO3&gt;=8,"B+",IF(EO3&gt;=7,"B",IF(EO3&gt;=6.5,"C+",IF(EO3&gt;=5.5,"C",IF(EO3&gt;=5,"D+",IF(EO3&gt;=4,"D","F")))))))</f>
        <v>D+</v>
      </c>
      <c r="ER3" s="79">
        <f t="shared" ref="ER3:ER9" si="80">IF(EQ3="A",4,IF(EQ3="B+",3.5,IF(EQ3="B",3,IF(EQ3="C+",2.5,IF(EQ3="C",2,IF(EQ3="D+",1.5,IF(EQ3="D",1,0)))))))</f>
        <v>1.5</v>
      </c>
      <c r="ES3" s="79" t="str">
        <f t="shared" ref="ES3:ES9" si="81">TEXT(ER3,"0,0")</f>
        <v>02</v>
      </c>
      <c r="ET3" s="81">
        <v>3</v>
      </c>
      <c r="EU3" s="82">
        <v>3</v>
      </c>
      <c r="EV3" s="76"/>
      <c r="EW3" s="74"/>
      <c r="EX3" s="74"/>
      <c r="EY3" s="77">
        <f t="shared" ref="EY3:EY9" si="82">ROUND((EV3*0.4+EW3*0.6),1)</f>
        <v>0</v>
      </c>
      <c r="EZ3" s="78">
        <f t="shared" ref="EZ3:EZ9" si="83">ROUND(MAX((EV3*0.4+EW3*0.6),(EV3*0.4+EX3*0.6)),1)</f>
        <v>0</v>
      </c>
      <c r="FA3" s="79" t="str">
        <f t="shared" ref="FA3:FA9" si="84">TEXT(EZ3,"0,0")</f>
        <v>00</v>
      </c>
      <c r="FB3" s="80" t="str">
        <f t="shared" ref="FB3:FB9" si="85">IF(EZ3&gt;=8.5,"A",IF(EZ3&gt;=8,"B+",IF(EZ3&gt;=7,"B",IF(EZ3&gt;=6.5,"C+",IF(EZ3&gt;=5.5,"C",IF(EZ3&gt;=5,"D+",IF(EZ3&gt;=4,"D","F")))))))</f>
        <v>F</v>
      </c>
      <c r="FC3" s="79">
        <f t="shared" ref="FC3:FC9" si="86">IF(FB3="A",4,IF(FB3="B+",3.5,IF(FB3="B",3,IF(FB3="C+",2.5,IF(FB3="C",2,IF(FB3="D+",1.5,IF(FB3="D",1,0)))))))</f>
        <v>0</v>
      </c>
      <c r="FD3" s="79" t="str">
        <f t="shared" ref="FD3:FD9" si="87">TEXT(FC3,"0,0")</f>
        <v>00</v>
      </c>
      <c r="FE3" s="81">
        <v>2</v>
      </c>
      <c r="FF3" s="82">
        <v>2</v>
      </c>
      <c r="FG3" s="96">
        <v>0.9</v>
      </c>
      <c r="FH3" s="97"/>
      <c r="FI3" s="97"/>
      <c r="FJ3" s="77">
        <f t="shared" ref="FJ3:FJ9" si="88">ROUND((FG3*0.4+FH3*0.6),1)</f>
        <v>0.4</v>
      </c>
      <c r="FK3" s="78">
        <f t="shared" ref="FK3:FK9" si="89">ROUND(MAX((FG3*0.4+FH3*0.6),(FG3*0.4+FI3*0.6)),1)</f>
        <v>0.4</v>
      </c>
      <c r="FL3" s="79" t="str">
        <f t="shared" ref="FL3:FL9" si="90">TEXT(FK3,"0,0")</f>
        <v>00</v>
      </c>
      <c r="FM3" s="80" t="str">
        <f t="shared" ref="FM3:FM9" si="91">IF(FK3&gt;=8.5,"A",IF(FK3&gt;=8,"B+",IF(FK3&gt;=7,"B",IF(FK3&gt;=6.5,"C+",IF(FK3&gt;=5.5,"C",IF(FK3&gt;=5,"D+",IF(FK3&gt;=4,"D","F")))))))</f>
        <v>F</v>
      </c>
      <c r="FN3" s="79">
        <f t="shared" ref="FN3:FN9" si="92">IF(FM3="A",4,IF(FM3="B+",3.5,IF(FM3="B",3,IF(FM3="C+",2.5,IF(FM3="C",2,IF(FM3="D+",1.5,IF(FM3="D",1,0)))))))</f>
        <v>0</v>
      </c>
      <c r="FO3" s="79" t="str">
        <f t="shared" ref="FO3:FO9" si="93">TEXT(FN3,"0,0")</f>
        <v>00</v>
      </c>
      <c r="FP3" s="81">
        <v>3</v>
      </c>
      <c r="FQ3" s="82">
        <v>3</v>
      </c>
      <c r="FR3" s="83">
        <v>6.7</v>
      </c>
      <c r="FS3" s="74">
        <v>8</v>
      </c>
      <c r="FT3" s="74"/>
      <c r="FU3" s="77">
        <f t="shared" ref="FU3:FU9" si="94">ROUND((FR3*0.4+FS3*0.6),1)</f>
        <v>7.5</v>
      </c>
      <c r="FV3" s="78">
        <f t="shared" ref="FV3:FV9" si="95">ROUND(MAX((FR3*0.4+FS3*0.6),(FR3*0.4+FT3*0.6)),1)</f>
        <v>7.5</v>
      </c>
      <c r="FW3" s="79" t="str">
        <f t="shared" ref="FW3:FW9" si="96">TEXT(FV3,"0,0")</f>
        <v>08</v>
      </c>
      <c r="FX3" s="80" t="str">
        <f t="shared" ref="FX3:FX9" si="97">IF(FV3&gt;=8.5,"A",IF(FV3&gt;=8,"B+",IF(FV3&gt;=7,"B",IF(FV3&gt;=6.5,"C+",IF(FV3&gt;=5.5,"C",IF(FV3&gt;=5,"D+",IF(FV3&gt;=4,"D","F")))))))</f>
        <v>B</v>
      </c>
      <c r="FY3" s="79">
        <f t="shared" ref="FY3:FY9" si="98">IF(FX3="A",4,IF(FX3="B+",3.5,IF(FX3="B",3,IF(FX3="C+",2.5,IF(FX3="C",2,IF(FX3="D+",1.5,IF(FX3="D",1,0)))))))</f>
        <v>3</v>
      </c>
      <c r="FZ3" s="79" t="str">
        <f t="shared" ref="FZ3:FZ9" si="99">TEXT(FY3,"0,0")</f>
        <v>03</v>
      </c>
      <c r="GA3" s="81">
        <v>2</v>
      </c>
      <c r="GB3" s="82">
        <v>2</v>
      </c>
      <c r="GC3" s="76">
        <v>7.7</v>
      </c>
      <c r="GD3" s="74">
        <v>8</v>
      </c>
      <c r="GE3" s="74"/>
      <c r="GF3" s="77">
        <f t="shared" ref="GF3:GF9" si="100">ROUND((GC3*0.4+GD3*0.6),1)</f>
        <v>7.9</v>
      </c>
      <c r="GG3" s="78">
        <f t="shared" ref="GG3:GG9" si="101">ROUND(MAX((GC3*0.4+GD3*0.6),(GC3*0.4+GE3*0.6)),1)</f>
        <v>7.9</v>
      </c>
      <c r="GH3" s="79" t="str">
        <f t="shared" ref="GH3:GH9" si="102">TEXT(GG3,"0,0")</f>
        <v>08</v>
      </c>
      <c r="GI3" s="80" t="str">
        <f t="shared" ref="GI3:GI9" si="103">IF(GG3&gt;=8.5,"A",IF(GG3&gt;=8,"B+",IF(GG3&gt;=7,"B",IF(GG3&gt;=6.5,"C+",IF(GG3&gt;=5.5,"C",IF(GG3&gt;=5,"D+",IF(GG3&gt;=4,"D","F")))))))</f>
        <v>B</v>
      </c>
      <c r="GJ3" s="79">
        <f t="shared" ref="GJ3:GJ9" si="104">IF(GI3="A",4,IF(GI3="B+",3.5,IF(GI3="B",3,IF(GI3="C+",2.5,IF(GI3="C",2,IF(GI3="D+",1.5,IF(GI3="D",1,0)))))))</f>
        <v>3</v>
      </c>
      <c r="GK3" s="79" t="str">
        <f t="shared" ref="GK3:GK9" si="105">TEXT(GJ3,"0,0")</f>
        <v>03</v>
      </c>
      <c r="GL3" s="81">
        <v>2</v>
      </c>
      <c r="GM3" s="82">
        <v>2</v>
      </c>
      <c r="GN3" s="96"/>
      <c r="GO3" s="97"/>
      <c r="GP3" s="97"/>
      <c r="GQ3" s="77">
        <f t="shared" ref="GQ3:GQ9" si="106">ROUND((GN3*0.4+GO3*0.6),1)</f>
        <v>0</v>
      </c>
      <c r="GR3" s="78">
        <f t="shared" ref="GR3:GR9" si="107">ROUND(MAX((GN3*0.4+GO3*0.6),(GN3*0.4+GP3*0.6)),1)</f>
        <v>0</v>
      </c>
      <c r="GS3" s="79" t="str">
        <f t="shared" ref="GS3:GS9" si="108">TEXT(GR3,"0,0")</f>
        <v>00</v>
      </c>
      <c r="GT3" s="80" t="str">
        <f t="shared" ref="GT3:GT9" si="109">IF(GR3&gt;=8.5,"A",IF(GR3&gt;=8,"B+",IF(GR3&gt;=7,"B",IF(GR3&gt;=6.5,"C+",IF(GR3&gt;=5.5,"C",IF(GR3&gt;=5,"D+",IF(GR3&gt;=4,"D","F")))))))</f>
        <v>F</v>
      </c>
      <c r="GU3" s="79">
        <f t="shared" ref="GU3:GU9" si="110">IF(GT3="A",4,IF(GT3="B+",3.5,IF(GT3="B",3,IF(GT3="C+",2.5,IF(GT3="C",2,IF(GT3="D+",1.5,IF(GT3="D",1,0)))))))</f>
        <v>0</v>
      </c>
      <c r="GV3" s="79" t="str">
        <f t="shared" ref="GV3:GV9" si="111">TEXT(GU3,"0,0")</f>
        <v>00</v>
      </c>
      <c r="GW3" s="81">
        <v>2</v>
      </c>
      <c r="GX3" s="82">
        <v>2</v>
      </c>
      <c r="GY3" s="71">
        <f t="shared" ref="GY3:GY9" si="112">DX3+EI3+FE3+ET3+FP3+GA3+GL3+GW3</f>
        <v>20</v>
      </c>
      <c r="GZ3" s="72">
        <f t="shared" ref="GZ3:GZ9" si="113">(DS3*DX3+ED3*EI3+EZ3*FE3+EO3*ET3+FK3*FP3+FV3*GA3+GG3*GL3+GR3*GW3)/GY3</f>
        <v>3.4450000000000003</v>
      </c>
      <c r="HA3" s="73" t="str">
        <f t="shared" ref="HA3:HA9" si="114">TEXT(GZ3,"0,00")</f>
        <v>003</v>
      </c>
      <c r="HB3" s="72">
        <f t="shared" ref="HB3:HB9" si="115">(DV3*DX3+EG3*EI3+FC3*FE3+ER3*ET3+FN3*FP3+FY3*GA3+GJ3*GL3+GU3*GW3)/GY3</f>
        <v>1.2749999999999999</v>
      </c>
      <c r="HC3" s="73" t="str">
        <f t="shared" ref="HC3:HC9" si="116">TEXT(HB3,"0,00")</f>
        <v>001</v>
      </c>
      <c r="HD3" s="74" t="str">
        <f t="shared" ref="HD3:HD9" si="117">IF(AND(HB3&lt;1),"Cảnh báo KQHT","Lên lớp")</f>
        <v>Lên lớp</v>
      </c>
      <c r="HE3" s="74">
        <f t="shared" ref="HE3:HE9" si="118">DY3+EJ3+GX3+GM3+GB3+FQ3+EU3+FF3</f>
        <v>20</v>
      </c>
      <c r="HF3" s="72">
        <f t="shared" ref="HF3:HF9" si="119">(DS3*DY3+ED3*EJ3+EZ3*FF3+EO3*EU3+FK3*FQ3+FV3*GB3+GG3*GM3+GR3*GX3)/HE3</f>
        <v>3.4450000000000003</v>
      </c>
      <c r="HG3" s="74" t="str">
        <f t="shared" ref="HG3:HG9" si="120">TEXT(HF3,"0,00")</f>
        <v>003</v>
      </c>
      <c r="HH3" s="75">
        <f t="shared" ref="HH3:HH9" si="121">(DV3*DY3+EG3*EJ3+FC3*FF3+ER3*EU3+FN3*FQ3+FY3*GB3+GJ3*GM3+GU3*GX3)/HE3</f>
        <v>1.2749999999999999</v>
      </c>
      <c r="HI3" s="74" t="str">
        <f t="shared" ref="HI3:HI9" si="122">TEXT(HH3,"0,00")</f>
        <v>001</v>
      </c>
      <c r="HJ3" s="7" t="str">
        <f t="shared" si="41"/>
        <v>Lên lớp</v>
      </c>
      <c r="HK3" s="65"/>
      <c r="HL3" s="57"/>
      <c r="HM3" s="58"/>
      <c r="HN3" s="66">
        <f>ROUND((HK3*0.4+HL3*0.6),1)</f>
        <v>0</v>
      </c>
      <c r="HO3" s="110">
        <f>ROUND(MAX((HK3*0.4+HL3*0.6),(HK3*0.4+HM3*0.6)),1)</f>
        <v>0</v>
      </c>
      <c r="HP3" s="67" t="str">
        <f>TEXT(HO3,"0.0")</f>
        <v>0.0</v>
      </c>
      <c r="HQ3" s="111" t="str">
        <f>IF(HO3&gt;=8.5,"A",IF(HO3&gt;=8,"B+",IF(HO3&gt;=7,"B",IF(HO3&gt;=6.5,"C+",IF(HO3&gt;=5.5,"C",IF(HO3&gt;=5,"D+",IF(HO3&gt;=4,"D","F")))))))</f>
        <v>F</v>
      </c>
      <c r="HR3" s="112">
        <f>IF(HQ3="A",4,IF(HQ3="B+",3.5,IF(HQ3="B",3,IF(HQ3="C+",2.5,IF(HQ3="C",2,IF(HQ3="D+",1.5,IF(HQ3="D",1,0)))))))</f>
        <v>0</v>
      </c>
      <c r="HS3" s="113" t="str">
        <f>TEXT(HR3,"0.0")</f>
        <v>0.0</v>
      </c>
      <c r="HT3" s="61">
        <v>3</v>
      </c>
      <c r="HU3" s="62">
        <v>3</v>
      </c>
      <c r="HV3" s="65"/>
      <c r="HW3" s="57"/>
      <c r="HX3" s="58"/>
      <c r="HY3" s="66">
        <f>ROUND((HV3*0.4+HW3*0.6),1)</f>
        <v>0</v>
      </c>
      <c r="HZ3" s="110">
        <f>ROUND(MAX((HV3*0.4+HW3*0.6),(HV3*0.4+HX3*0.6)),1)</f>
        <v>0</v>
      </c>
      <c r="IA3" s="50" t="str">
        <f>TEXT(HZ3,"0.0")</f>
        <v>0.0</v>
      </c>
      <c r="IB3" s="111" t="str">
        <f>IF(HZ3&gt;=8.5,"A",IF(HZ3&gt;=8,"B+",IF(HZ3&gt;=7,"B",IF(HZ3&gt;=6.5,"C+",IF(HZ3&gt;=5.5,"C",IF(HZ3&gt;=5,"D+",IF(HZ3&gt;=4,"D","F")))))))</f>
        <v>F</v>
      </c>
      <c r="IC3" s="112">
        <f>IF(IB3="A",4,IF(IB3="B+",3.5,IF(IB3="B",3,IF(IB3="C+",2.5,IF(IB3="C",2,IF(IB3="D+",1.5,IF(IB3="D",1,0)))))))</f>
        <v>0</v>
      </c>
      <c r="ID3" s="113" t="str">
        <f>TEXT(IC3,"0.0")</f>
        <v>0.0</v>
      </c>
      <c r="IE3" s="61">
        <v>1</v>
      </c>
      <c r="IF3" s="62">
        <v>1</v>
      </c>
    </row>
    <row r="4" spans="1:240" ht="18">
      <c r="A4" s="5">
        <v>3</v>
      </c>
      <c r="B4" s="9" t="s">
        <v>11</v>
      </c>
      <c r="C4" s="10" t="s">
        <v>209</v>
      </c>
      <c r="D4" s="11" t="s">
        <v>210</v>
      </c>
      <c r="E4" s="12" t="s">
        <v>211</v>
      </c>
      <c r="F4" s="87"/>
      <c r="G4" s="47"/>
      <c r="H4" s="6"/>
      <c r="I4" s="48"/>
      <c r="J4" s="48"/>
      <c r="K4" s="49"/>
      <c r="L4" s="50" t="str">
        <f t="shared" si="0"/>
        <v>00</v>
      </c>
      <c r="M4" s="51" t="str">
        <f t="shared" si="1"/>
        <v>F</v>
      </c>
      <c r="N4" s="52">
        <f t="shared" si="2"/>
        <v>0</v>
      </c>
      <c r="O4" s="53" t="str">
        <f t="shared" si="3"/>
        <v>00</v>
      </c>
      <c r="P4" s="54">
        <v>2</v>
      </c>
      <c r="Q4" s="94"/>
      <c r="R4" s="50" t="str">
        <f t="shared" si="4"/>
        <v>00</v>
      </c>
      <c r="S4" s="51" t="str">
        <f t="shared" si="5"/>
        <v>F</v>
      </c>
      <c r="T4" s="52">
        <f t="shared" si="6"/>
        <v>0</v>
      </c>
      <c r="U4" s="53" t="str">
        <f t="shared" si="7"/>
        <v>00</v>
      </c>
      <c r="V4" s="54">
        <v>3</v>
      </c>
      <c r="W4" s="99"/>
      <c r="X4" s="103"/>
      <c r="Y4" s="104"/>
      <c r="Z4" s="59">
        <f t="shared" si="8"/>
        <v>0</v>
      </c>
      <c r="AA4" s="50">
        <f t="shared" si="9"/>
        <v>0</v>
      </c>
      <c r="AB4" s="50" t="str">
        <f t="shared" si="10"/>
        <v>00</v>
      </c>
      <c r="AC4" s="51" t="str">
        <f t="shared" si="11"/>
        <v>F</v>
      </c>
      <c r="AD4" s="60">
        <f t="shared" si="12"/>
        <v>0</v>
      </c>
      <c r="AE4" s="53" t="str">
        <f t="shared" si="13"/>
        <v>00</v>
      </c>
      <c r="AF4" s="61">
        <v>4</v>
      </c>
      <c r="AG4" s="62">
        <v>4</v>
      </c>
      <c r="AH4" s="99">
        <v>6.3</v>
      </c>
      <c r="AI4" s="103">
        <v>6</v>
      </c>
      <c r="AJ4" s="58"/>
      <c r="AK4" s="59">
        <f t="shared" si="14"/>
        <v>6.1</v>
      </c>
      <c r="AL4" s="50">
        <f t="shared" si="15"/>
        <v>6.1</v>
      </c>
      <c r="AM4" s="50" t="str">
        <f t="shared" si="16"/>
        <v>06</v>
      </c>
      <c r="AN4" s="51" t="str">
        <f t="shared" si="17"/>
        <v>C</v>
      </c>
      <c r="AO4" s="60">
        <f t="shared" si="18"/>
        <v>2</v>
      </c>
      <c r="AP4" s="53" t="str">
        <f t="shared" si="19"/>
        <v>02</v>
      </c>
      <c r="AQ4" s="63">
        <v>2</v>
      </c>
      <c r="AR4" s="64">
        <v>2</v>
      </c>
      <c r="AS4" s="65"/>
      <c r="AT4" s="57"/>
      <c r="AU4" s="58"/>
      <c r="AV4" s="59">
        <f t="shared" si="42"/>
        <v>0</v>
      </c>
      <c r="AW4" s="50">
        <f t="shared" si="43"/>
        <v>0</v>
      </c>
      <c r="AX4" s="50" t="str">
        <f t="shared" si="44"/>
        <v>00</v>
      </c>
      <c r="AY4" s="51" t="str">
        <f t="shared" si="45"/>
        <v>F</v>
      </c>
      <c r="AZ4" s="60">
        <f t="shared" si="20"/>
        <v>0</v>
      </c>
      <c r="BA4" s="53" t="str">
        <f t="shared" si="46"/>
        <v>00</v>
      </c>
      <c r="BB4" s="61">
        <v>3</v>
      </c>
      <c r="BC4" s="62">
        <v>3</v>
      </c>
      <c r="BD4" s="99">
        <v>5.4</v>
      </c>
      <c r="BE4" s="103">
        <v>0</v>
      </c>
      <c r="BF4" s="104">
        <v>0</v>
      </c>
      <c r="BG4" s="59">
        <f t="shared" si="21"/>
        <v>2.2000000000000002</v>
      </c>
      <c r="BH4" s="50">
        <f t="shared" si="22"/>
        <v>2.2000000000000002</v>
      </c>
      <c r="BI4" s="50" t="str">
        <f t="shared" si="47"/>
        <v>02</v>
      </c>
      <c r="BJ4" s="51" t="str">
        <f t="shared" si="23"/>
        <v>F</v>
      </c>
      <c r="BK4" s="60">
        <f t="shared" si="24"/>
        <v>0</v>
      </c>
      <c r="BL4" s="53" t="str">
        <f t="shared" si="48"/>
        <v>00</v>
      </c>
      <c r="BM4" s="61">
        <v>3</v>
      </c>
      <c r="BN4" s="62">
        <v>3</v>
      </c>
      <c r="BO4" s="99"/>
      <c r="BP4" s="103"/>
      <c r="BQ4" s="104"/>
      <c r="BR4" s="59">
        <f t="shared" si="25"/>
        <v>0</v>
      </c>
      <c r="BS4" s="50">
        <f t="shared" si="26"/>
        <v>0</v>
      </c>
      <c r="BT4" s="50" t="str">
        <f t="shared" si="49"/>
        <v>00</v>
      </c>
      <c r="BU4" s="51" t="str">
        <f t="shared" si="27"/>
        <v>F</v>
      </c>
      <c r="BV4" s="68">
        <f t="shared" si="28"/>
        <v>0</v>
      </c>
      <c r="BW4" s="53" t="str">
        <f t="shared" si="50"/>
        <v>00</v>
      </c>
      <c r="BX4" s="61">
        <v>2</v>
      </c>
      <c r="BY4" s="69">
        <v>2</v>
      </c>
      <c r="BZ4" s="99"/>
      <c r="CA4" s="103"/>
      <c r="CB4" s="104"/>
      <c r="CC4" s="59">
        <f t="shared" si="29"/>
        <v>0</v>
      </c>
      <c r="CD4" s="50">
        <f t="shared" si="30"/>
        <v>0</v>
      </c>
      <c r="CE4" s="50" t="str">
        <f t="shared" si="51"/>
        <v>00</v>
      </c>
      <c r="CF4" s="51" t="str">
        <f t="shared" si="31"/>
        <v>F</v>
      </c>
      <c r="CG4" s="60">
        <f t="shared" si="32"/>
        <v>0</v>
      </c>
      <c r="CH4" s="53" t="str">
        <f t="shared" si="52"/>
        <v>00</v>
      </c>
      <c r="CI4" s="61">
        <v>3</v>
      </c>
      <c r="CJ4" s="62">
        <v>3</v>
      </c>
      <c r="CK4" s="71">
        <f t="shared" si="53"/>
        <v>17</v>
      </c>
      <c r="CL4" s="72">
        <f t="shared" si="33"/>
        <v>1.1058823529411765</v>
      </c>
      <c r="CM4" s="73" t="str">
        <f t="shared" si="34"/>
        <v>001</v>
      </c>
      <c r="CN4" s="72">
        <f t="shared" si="35"/>
        <v>0.23529411764705882</v>
      </c>
      <c r="CO4" s="95" t="str">
        <f t="shared" si="54"/>
        <v>000</v>
      </c>
      <c r="CP4" s="7" t="str">
        <f t="shared" ref="CP4:CP9" si="123">IF(AND(CN4&lt;0.8),"Cảnh báo KQHT","Lên lớp")</f>
        <v>Cảnh báo KQHT</v>
      </c>
      <c r="CQ4" s="7">
        <f t="shared" si="36"/>
        <v>17</v>
      </c>
      <c r="CR4" s="72">
        <f t="shared" si="37"/>
        <v>1.1058823529411765</v>
      </c>
      <c r="CS4" s="74" t="str">
        <f t="shared" si="55"/>
        <v>001</v>
      </c>
      <c r="CT4" s="72">
        <f t="shared" si="38"/>
        <v>0.23529411764705882</v>
      </c>
      <c r="CU4" s="7" t="str">
        <f t="shared" ref="CU4:CU9" si="124">TEXT(CT4,"0,00")</f>
        <v>000</v>
      </c>
      <c r="CV4" s="7" t="str">
        <f t="shared" si="39"/>
        <v>Cảnh báo KQHT</v>
      </c>
      <c r="CW4" s="76">
        <v>7</v>
      </c>
      <c r="CX4" s="74">
        <v>7</v>
      </c>
      <c r="CY4" s="74"/>
      <c r="CZ4" s="77">
        <f t="shared" si="56"/>
        <v>7</v>
      </c>
      <c r="DA4" s="78">
        <f t="shared" si="57"/>
        <v>7</v>
      </c>
      <c r="DB4" s="79" t="str">
        <f t="shared" si="58"/>
        <v>07</v>
      </c>
      <c r="DC4" s="80" t="str">
        <f t="shared" si="59"/>
        <v>B</v>
      </c>
      <c r="DD4" s="79">
        <f t="shared" si="60"/>
        <v>3</v>
      </c>
      <c r="DE4" s="79" t="str">
        <f t="shared" si="61"/>
        <v>03</v>
      </c>
      <c r="DF4" s="81"/>
      <c r="DG4" s="82"/>
      <c r="DH4" s="83">
        <v>6.6</v>
      </c>
      <c r="DI4" s="84">
        <v>6</v>
      </c>
      <c r="DJ4" s="84"/>
      <c r="DK4" s="66">
        <f t="shared" si="62"/>
        <v>6.2</v>
      </c>
      <c r="DL4" s="67">
        <f t="shared" si="63"/>
        <v>6.2</v>
      </c>
      <c r="DM4" s="67"/>
      <c r="DN4" s="51" t="str">
        <f t="shared" si="64"/>
        <v>C</v>
      </c>
      <c r="DO4" s="60">
        <f t="shared" si="65"/>
        <v>2</v>
      </c>
      <c r="DP4" s="60" t="str">
        <f t="shared" si="66"/>
        <v>02</v>
      </c>
      <c r="DQ4" s="81"/>
      <c r="DR4" s="82"/>
      <c r="DS4" s="85">
        <f t="shared" si="40"/>
        <v>6.6</v>
      </c>
      <c r="DT4" s="67"/>
      <c r="DU4" s="51" t="str">
        <f t="shared" si="67"/>
        <v>C+</v>
      </c>
      <c r="DV4" s="60">
        <f t="shared" si="68"/>
        <v>2.5</v>
      </c>
      <c r="DW4" s="60" t="str">
        <f t="shared" si="69"/>
        <v>03</v>
      </c>
      <c r="DX4" s="63">
        <v>3</v>
      </c>
      <c r="DY4" s="86">
        <v>3</v>
      </c>
      <c r="DZ4" s="76">
        <v>7.4</v>
      </c>
      <c r="EA4" s="74">
        <v>1</v>
      </c>
      <c r="EB4" s="74">
        <v>0</v>
      </c>
      <c r="EC4" s="77">
        <f t="shared" si="70"/>
        <v>3.6</v>
      </c>
      <c r="ED4" s="78">
        <f t="shared" si="71"/>
        <v>3.6</v>
      </c>
      <c r="EE4" s="79" t="str">
        <f t="shared" si="72"/>
        <v>04</v>
      </c>
      <c r="EF4" s="80" t="str">
        <f t="shared" si="73"/>
        <v>F</v>
      </c>
      <c r="EG4" s="79">
        <f t="shared" si="74"/>
        <v>0</v>
      </c>
      <c r="EH4" s="79" t="str">
        <f t="shared" si="75"/>
        <v>00</v>
      </c>
      <c r="EI4" s="81">
        <v>3</v>
      </c>
      <c r="EJ4" s="82">
        <v>3</v>
      </c>
      <c r="EK4" s="106">
        <v>6</v>
      </c>
      <c r="EL4" s="107">
        <v>2</v>
      </c>
      <c r="EM4" s="107">
        <v>0</v>
      </c>
      <c r="EN4" s="77">
        <f t="shared" si="76"/>
        <v>3.6</v>
      </c>
      <c r="EO4" s="78">
        <f t="shared" si="77"/>
        <v>3.6</v>
      </c>
      <c r="EP4" s="79" t="str">
        <f t="shared" si="78"/>
        <v>04</v>
      </c>
      <c r="EQ4" s="80" t="str">
        <f t="shared" si="79"/>
        <v>F</v>
      </c>
      <c r="ER4" s="79">
        <f t="shared" si="80"/>
        <v>0</v>
      </c>
      <c r="ES4" s="79" t="str">
        <f t="shared" si="81"/>
        <v>00</v>
      </c>
      <c r="ET4" s="81">
        <v>3</v>
      </c>
      <c r="EU4" s="82">
        <v>3</v>
      </c>
      <c r="EV4" s="76">
        <v>7</v>
      </c>
      <c r="EW4" s="74">
        <v>5</v>
      </c>
      <c r="EX4" s="74"/>
      <c r="EY4" s="77">
        <f t="shared" si="82"/>
        <v>5.8</v>
      </c>
      <c r="EZ4" s="78">
        <f t="shared" si="83"/>
        <v>5.8</v>
      </c>
      <c r="FA4" s="79" t="str">
        <f t="shared" si="84"/>
        <v>06</v>
      </c>
      <c r="FB4" s="80" t="str">
        <f t="shared" si="85"/>
        <v>C</v>
      </c>
      <c r="FC4" s="79">
        <f t="shared" si="86"/>
        <v>2</v>
      </c>
      <c r="FD4" s="79" t="str">
        <f t="shared" si="87"/>
        <v>02</v>
      </c>
      <c r="FE4" s="81">
        <v>2</v>
      </c>
      <c r="FF4" s="82">
        <v>2</v>
      </c>
      <c r="FG4" s="96">
        <v>6.6</v>
      </c>
      <c r="FH4" s="97">
        <v>0</v>
      </c>
      <c r="FI4" s="97">
        <v>0</v>
      </c>
      <c r="FJ4" s="77">
        <f t="shared" si="88"/>
        <v>2.6</v>
      </c>
      <c r="FK4" s="78">
        <f t="shared" si="89"/>
        <v>2.6</v>
      </c>
      <c r="FL4" s="79" t="str">
        <f t="shared" si="90"/>
        <v>03</v>
      </c>
      <c r="FM4" s="80" t="str">
        <f t="shared" si="91"/>
        <v>F</v>
      </c>
      <c r="FN4" s="79">
        <f t="shared" si="92"/>
        <v>0</v>
      </c>
      <c r="FO4" s="79" t="str">
        <f t="shared" si="93"/>
        <v>00</v>
      </c>
      <c r="FP4" s="81">
        <v>3</v>
      </c>
      <c r="FQ4" s="82">
        <v>3</v>
      </c>
      <c r="FR4" s="83">
        <v>7.3</v>
      </c>
      <c r="FS4" s="74">
        <v>8</v>
      </c>
      <c r="FT4" s="74"/>
      <c r="FU4" s="77">
        <f t="shared" si="94"/>
        <v>7.7</v>
      </c>
      <c r="FV4" s="78">
        <f t="shared" si="95"/>
        <v>7.7</v>
      </c>
      <c r="FW4" s="79" t="str">
        <f t="shared" si="96"/>
        <v>08</v>
      </c>
      <c r="FX4" s="80" t="str">
        <f t="shared" si="97"/>
        <v>B</v>
      </c>
      <c r="FY4" s="79">
        <f t="shared" si="98"/>
        <v>3</v>
      </c>
      <c r="FZ4" s="79" t="str">
        <f t="shared" si="99"/>
        <v>03</v>
      </c>
      <c r="GA4" s="81">
        <v>2</v>
      </c>
      <c r="GB4" s="82">
        <v>2</v>
      </c>
      <c r="GC4" s="76">
        <v>7</v>
      </c>
      <c r="GD4" s="74">
        <v>5</v>
      </c>
      <c r="GE4" s="74"/>
      <c r="GF4" s="77">
        <f t="shared" si="100"/>
        <v>5.8</v>
      </c>
      <c r="GG4" s="78">
        <f t="shared" si="101"/>
        <v>5.8</v>
      </c>
      <c r="GH4" s="79" t="str">
        <f t="shared" si="102"/>
        <v>06</v>
      </c>
      <c r="GI4" s="80" t="str">
        <f t="shared" si="103"/>
        <v>C</v>
      </c>
      <c r="GJ4" s="79">
        <f t="shared" si="104"/>
        <v>2</v>
      </c>
      <c r="GK4" s="79" t="str">
        <f t="shared" si="105"/>
        <v>02</v>
      </c>
      <c r="GL4" s="81">
        <v>2</v>
      </c>
      <c r="GM4" s="82">
        <v>2</v>
      </c>
      <c r="GN4" s="96">
        <v>7.8</v>
      </c>
      <c r="GO4" s="97">
        <v>0</v>
      </c>
      <c r="GP4" s="97">
        <v>0</v>
      </c>
      <c r="GQ4" s="77">
        <f t="shared" si="106"/>
        <v>3.1</v>
      </c>
      <c r="GR4" s="78">
        <f t="shared" si="107"/>
        <v>3.1</v>
      </c>
      <c r="GS4" s="79" t="str">
        <f t="shared" si="108"/>
        <v>03</v>
      </c>
      <c r="GT4" s="80" t="str">
        <f t="shared" si="109"/>
        <v>F</v>
      </c>
      <c r="GU4" s="79">
        <f t="shared" si="110"/>
        <v>0</v>
      </c>
      <c r="GV4" s="79" t="str">
        <f t="shared" si="111"/>
        <v>00</v>
      </c>
      <c r="GW4" s="81">
        <v>2</v>
      </c>
      <c r="GX4" s="82">
        <v>2</v>
      </c>
      <c r="GY4" s="71">
        <f t="shared" si="112"/>
        <v>20</v>
      </c>
      <c r="GZ4" s="72">
        <f t="shared" si="113"/>
        <v>4.7</v>
      </c>
      <c r="HA4" s="73" t="str">
        <f t="shared" si="114"/>
        <v>005</v>
      </c>
      <c r="HB4" s="72">
        <f t="shared" si="115"/>
        <v>1.075</v>
      </c>
      <c r="HC4" s="73" t="str">
        <f t="shared" si="116"/>
        <v>001</v>
      </c>
      <c r="HD4" s="74" t="str">
        <f t="shared" si="117"/>
        <v>Lên lớp</v>
      </c>
      <c r="HE4" s="74">
        <f t="shared" si="118"/>
        <v>20</v>
      </c>
      <c r="HF4" s="72">
        <f t="shared" si="119"/>
        <v>4.7</v>
      </c>
      <c r="HG4" s="74" t="str">
        <f t="shared" si="120"/>
        <v>005</v>
      </c>
      <c r="HH4" s="75">
        <f t="shared" si="121"/>
        <v>1.075</v>
      </c>
      <c r="HI4" s="74" t="str">
        <f t="shared" si="122"/>
        <v>001</v>
      </c>
      <c r="HJ4" s="7" t="str">
        <f t="shared" si="41"/>
        <v>Cảnh báo KQHT</v>
      </c>
      <c r="HK4" s="65">
        <v>6</v>
      </c>
      <c r="HL4" s="57"/>
      <c r="HM4" s="58"/>
      <c r="HN4" s="59">
        <f t="shared" ref="HN4:HN30" si="125">ROUND((HK4*0.4+HL4*0.6),1)</f>
        <v>2.4</v>
      </c>
      <c r="HO4" s="114">
        <f t="shared" ref="HO4:HO30" si="126">ROUND(MAX((HK4*0.4+HL4*0.6),(HK4*0.4+HM4*0.6)),1)</f>
        <v>2.4</v>
      </c>
      <c r="HP4" s="50" t="str">
        <f>TEXT(HO4,"0.0")</f>
        <v>2.4</v>
      </c>
      <c r="HQ4" s="111" t="str">
        <f t="shared" ref="HQ4:HQ30" si="127">IF(HO4&gt;=8.5,"A",IF(HO4&gt;=8,"B+",IF(HO4&gt;=7,"B",IF(HO4&gt;=6.5,"C+",IF(HO4&gt;=5.5,"C",IF(HO4&gt;=5,"D+",IF(HO4&gt;=4,"D","F")))))))</f>
        <v>F</v>
      </c>
      <c r="HR4" s="112">
        <f t="shared" ref="HR4:HR30" si="128">IF(HQ4="A",4,IF(HQ4="B+",3.5,IF(HQ4="B",3,IF(HQ4="C+",2.5,IF(HQ4="C",2,IF(HQ4="D+",1.5,IF(HQ4="D",1,0)))))))</f>
        <v>0</v>
      </c>
      <c r="HS4" s="113" t="str">
        <f t="shared" ref="HS4:HS30" si="129">TEXT(HR4,"0.0")</f>
        <v>0.0</v>
      </c>
      <c r="HT4" s="61">
        <v>3</v>
      </c>
      <c r="HU4" s="62">
        <v>3</v>
      </c>
      <c r="HV4" s="65"/>
      <c r="HW4" s="57"/>
      <c r="HX4" s="58"/>
      <c r="HY4" s="59">
        <f t="shared" ref="HY4:HY30" si="130">ROUND((HV4*0.4+HW4*0.6),1)</f>
        <v>0</v>
      </c>
      <c r="HZ4" s="114">
        <f t="shared" ref="HZ4:HZ30" si="131">ROUND(MAX((HV4*0.4+HW4*0.6),(HV4*0.4+HX4*0.6)),1)</f>
        <v>0</v>
      </c>
      <c r="IA4" s="50" t="str">
        <f>TEXT(HZ4,"0.0")</f>
        <v>0.0</v>
      </c>
      <c r="IB4" s="111" t="str">
        <f t="shared" ref="IB4:IB30" si="132">IF(HZ4&gt;=8.5,"A",IF(HZ4&gt;=8,"B+",IF(HZ4&gt;=7,"B",IF(HZ4&gt;=6.5,"C+",IF(HZ4&gt;=5.5,"C",IF(HZ4&gt;=5,"D+",IF(HZ4&gt;=4,"D","F")))))))</f>
        <v>F</v>
      </c>
      <c r="IC4" s="112">
        <f t="shared" ref="IC4:IC30" si="133">IF(IB4="A",4,IF(IB4="B+",3.5,IF(IB4="B",3,IF(IB4="C+",2.5,IF(IB4="C",2,IF(IB4="D+",1.5,IF(IB4="D",1,0)))))))</f>
        <v>0</v>
      </c>
      <c r="ID4" s="113" t="str">
        <f t="shared" ref="ID4:ID30" si="134">TEXT(IC4,"0.0")</f>
        <v>0.0</v>
      </c>
      <c r="IE4" s="61">
        <v>1</v>
      </c>
      <c r="IF4" s="62">
        <v>1</v>
      </c>
    </row>
    <row r="5" spans="1:240" ht="18">
      <c r="A5" s="5">
        <v>4</v>
      </c>
      <c r="B5" s="9" t="s">
        <v>11</v>
      </c>
      <c r="C5" s="10" t="s">
        <v>212</v>
      </c>
      <c r="D5" s="11" t="s">
        <v>213</v>
      </c>
      <c r="E5" s="12" t="s">
        <v>214</v>
      </c>
      <c r="F5" s="87"/>
      <c r="G5" s="47"/>
      <c r="H5" s="6"/>
      <c r="I5" s="48"/>
      <c r="J5" s="48"/>
      <c r="K5" s="49"/>
      <c r="L5" s="50" t="str">
        <f t="shared" si="0"/>
        <v>00</v>
      </c>
      <c r="M5" s="51" t="str">
        <f t="shared" si="1"/>
        <v>F</v>
      </c>
      <c r="N5" s="52">
        <f t="shared" si="2"/>
        <v>0</v>
      </c>
      <c r="O5" s="53" t="str">
        <f t="shared" si="3"/>
        <v>00</v>
      </c>
      <c r="P5" s="54">
        <v>2</v>
      </c>
      <c r="Q5" s="94"/>
      <c r="R5" s="50" t="str">
        <f t="shared" si="4"/>
        <v>00</v>
      </c>
      <c r="S5" s="51" t="str">
        <f t="shared" si="5"/>
        <v>F</v>
      </c>
      <c r="T5" s="52">
        <f t="shared" si="6"/>
        <v>0</v>
      </c>
      <c r="U5" s="53" t="str">
        <f t="shared" si="7"/>
        <v>00</v>
      </c>
      <c r="V5" s="54">
        <v>3</v>
      </c>
      <c r="W5" s="99"/>
      <c r="X5" s="103"/>
      <c r="Y5" s="104"/>
      <c r="Z5" s="59">
        <f t="shared" si="8"/>
        <v>0</v>
      </c>
      <c r="AA5" s="50">
        <f t="shared" si="9"/>
        <v>0</v>
      </c>
      <c r="AB5" s="50" t="str">
        <f t="shared" si="10"/>
        <v>00</v>
      </c>
      <c r="AC5" s="51" t="str">
        <f t="shared" si="11"/>
        <v>F</v>
      </c>
      <c r="AD5" s="60">
        <f t="shared" si="12"/>
        <v>0</v>
      </c>
      <c r="AE5" s="53" t="str">
        <f t="shared" si="13"/>
        <v>00</v>
      </c>
      <c r="AF5" s="61">
        <v>4</v>
      </c>
      <c r="AG5" s="62">
        <v>4</v>
      </c>
      <c r="AH5" s="99"/>
      <c r="AI5" s="103"/>
      <c r="AJ5" s="58"/>
      <c r="AK5" s="59">
        <f t="shared" si="14"/>
        <v>0</v>
      </c>
      <c r="AL5" s="50">
        <f t="shared" si="15"/>
        <v>0</v>
      </c>
      <c r="AM5" s="50" t="str">
        <f t="shared" si="16"/>
        <v>00</v>
      </c>
      <c r="AN5" s="51" t="str">
        <f t="shared" si="17"/>
        <v>F</v>
      </c>
      <c r="AO5" s="60">
        <f t="shared" si="18"/>
        <v>0</v>
      </c>
      <c r="AP5" s="53" t="str">
        <f t="shared" si="19"/>
        <v>00</v>
      </c>
      <c r="AQ5" s="63">
        <v>2</v>
      </c>
      <c r="AR5" s="64">
        <v>2</v>
      </c>
      <c r="AS5" s="65"/>
      <c r="AT5" s="57"/>
      <c r="AU5" s="58"/>
      <c r="AV5" s="59">
        <f t="shared" si="42"/>
        <v>0</v>
      </c>
      <c r="AW5" s="50">
        <f t="shared" si="43"/>
        <v>0</v>
      </c>
      <c r="AX5" s="50" t="str">
        <f t="shared" si="44"/>
        <v>00</v>
      </c>
      <c r="AY5" s="51" t="str">
        <f t="shared" si="45"/>
        <v>F</v>
      </c>
      <c r="AZ5" s="60">
        <f t="shared" si="20"/>
        <v>0</v>
      </c>
      <c r="BA5" s="53" t="str">
        <f t="shared" si="46"/>
        <v>00</v>
      </c>
      <c r="BB5" s="61">
        <v>3</v>
      </c>
      <c r="BC5" s="62">
        <v>3</v>
      </c>
      <c r="BD5" s="99"/>
      <c r="BE5" s="103"/>
      <c r="BF5" s="104"/>
      <c r="BG5" s="66">
        <f t="shared" si="21"/>
        <v>0</v>
      </c>
      <c r="BH5" s="67">
        <f t="shared" si="22"/>
        <v>0</v>
      </c>
      <c r="BI5" s="50" t="str">
        <f t="shared" si="47"/>
        <v>00</v>
      </c>
      <c r="BJ5" s="51" t="str">
        <f t="shared" si="23"/>
        <v>F</v>
      </c>
      <c r="BK5" s="60">
        <f t="shared" si="24"/>
        <v>0</v>
      </c>
      <c r="BL5" s="53" t="str">
        <f t="shared" si="48"/>
        <v>00</v>
      </c>
      <c r="BM5" s="61">
        <v>3</v>
      </c>
      <c r="BN5" s="62">
        <v>3</v>
      </c>
      <c r="BO5" s="99"/>
      <c r="BP5" s="103"/>
      <c r="BQ5" s="104"/>
      <c r="BR5" s="59">
        <f t="shared" si="25"/>
        <v>0</v>
      </c>
      <c r="BS5" s="50">
        <f t="shared" si="26"/>
        <v>0</v>
      </c>
      <c r="BT5" s="50" t="str">
        <f t="shared" si="49"/>
        <v>00</v>
      </c>
      <c r="BU5" s="51" t="str">
        <f t="shared" si="27"/>
        <v>F</v>
      </c>
      <c r="BV5" s="68">
        <f t="shared" si="28"/>
        <v>0</v>
      </c>
      <c r="BW5" s="53" t="str">
        <f t="shared" si="50"/>
        <v>00</v>
      </c>
      <c r="BX5" s="61">
        <v>2</v>
      </c>
      <c r="BY5" s="69">
        <v>2</v>
      </c>
      <c r="BZ5" s="99"/>
      <c r="CA5" s="103"/>
      <c r="CB5" s="104"/>
      <c r="CC5" s="66">
        <f t="shared" si="29"/>
        <v>0</v>
      </c>
      <c r="CD5" s="67">
        <f t="shared" si="30"/>
        <v>0</v>
      </c>
      <c r="CE5" s="50" t="str">
        <f t="shared" si="51"/>
        <v>00</v>
      </c>
      <c r="CF5" s="51" t="str">
        <f t="shared" si="31"/>
        <v>F</v>
      </c>
      <c r="CG5" s="60">
        <f t="shared" si="32"/>
        <v>0</v>
      </c>
      <c r="CH5" s="53" t="str">
        <f t="shared" si="52"/>
        <v>00</v>
      </c>
      <c r="CI5" s="61">
        <v>3</v>
      </c>
      <c r="CJ5" s="62">
        <v>3</v>
      </c>
      <c r="CK5" s="71">
        <f t="shared" si="53"/>
        <v>17</v>
      </c>
      <c r="CL5" s="72">
        <f t="shared" si="33"/>
        <v>0</v>
      </c>
      <c r="CM5" s="73" t="str">
        <f t="shared" si="34"/>
        <v>000</v>
      </c>
      <c r="CN5" s="72">
        <f t="shared" si="35"/>
        <v>0</v>
      </c>
      <c r="CO5" s="95" t="str">
        <f t="shared" si="54"/>
        <v>000</v>
      </c>
      <c r="CP5" s="7" t="str">
        <f t="shared" si="123"/>
        <v>Cảnh báo KQHT</v>
      </c>
      <c r="CQ5" s="7">
        <f t="shared" si="36"/>
        <v>17</v>
      </c>
      <c r="CR5" s="72">
        <f t="shared" si="37"/>
        <v>0</v>
      </c>
      <c r="CS5" s="74" t="str">
        <f t="shared" si="55"/>
        <v>000</v>
      </c>
      <c r="CT5" s="72">
        <f t="shared" si="38"/>
        <v>0</v>
      </c>
      <c r="CU5" s="7" t="str">
        <f t="shared" si="124"/>
        <v>000</v>
      </c>
      <c r="CV5" s="7" t="str">
        <f t="shared" si="39"/>
        <v>Cảnh báo KQHT</v>
      </c>
      <c r="CW5" s="76"/>
      <c r="CX5" s="74"/>
      <c r="CY5" s="74"/>
      <c r="CZ5" s="77">
        <f t="shared" si="56"/>
        <v>0</v>
      </c>
      <c r="DA5" s="78">
        <f t="shared" si="57"/>
        <v>0</v>
      </c>
      <c r="DB5" s="79" t="str">
        <f t="shared" si="58"/>
        <v>00</v>
      </c>
      <c r="DC5" s="80" t="str">
        <f t="shared" si="59"/>
        <v>F</v>
      </c>
      <c r="DD5" s="79">
        <f t="shared" si="60"/>
        <v>0</v>
      </c>
      <c r="DE5" s="79" t="str">
        <f t="shared" si="61"/>
        <v>00</v>
      </c>
      <c r="DF5" s="81"/>
      <c r="DG5" s="82"/>
      <c r="DH5" s="83"/>
      <c r="DI5" s="84"/>
      <c r="DJ5" s="84"/>
      <c r="DK5" s="66">
        <f t="shared" si="62"/>
        <v>0</v>
      </c>
      <c r="DL5" s="67">
        <f t="shared" si="63"/>
        <v>0</v>
      </c>
      <c r="DM5" s="67"/>
      <c r="DN5" s="51" t="str">
        <f t="shared" si="64"/>
        <v>F</v>
      </c>
      <c r="DO5" s="60">
        <f t="shared" si="65"/>
        <v>0</v>
      </c>
      <c r="DP5" s="60" t="str">
        <f t="shared" si="66"/>
        <v>00</v>
      </c>
      <c r="DQ5" s="81"/>
      <c r="DR5" s="82"/>
      <c r="DS5" s="85">
        <f t="shared" si="40"/>
        <v>0</v>
      </c>
      <c r="DT5" s="67"/>
      <c r="DU5" s="51" t="str">
        <f t="shared" si="67"/>
        <v>F</v>
      </c>
      <c r="DV5" s="60">
        <f t="shared" si="68"/>
        <v>0</v>
      </c>
      <c r="DW5" s="60" t="str">
        <f t="shared" si="69"/>
        <v>00</v>
      </c>
      <c r="DX5" s="63">
        <v>3</v>
      </c>
      <c r="DY5" s="86">
        <v>3</v>
      </c>
      <c r="DZ5" s="76"/>
      <c r="EA5" s="74"/>
      <c r="EB5" s="74"/>
      <c r="EC5" s="77">
        <f t="shared" si="70"/>
        <v>0</v>
      </c>
      <c r="ED5" s="78">
        <f t="shared" si="71"/>
        <v>0</v>
      </c>
      <c r="EE5" s="79" t="str">
        <f t="shared" si="72"/>
        <v>00</v>
      </c>
      <c r="EF5" s="80" t="str">
        <f t="shared" si="73"/>
        <v>F</v>
      </c>
      <c r="EG5" s="79">
        <f t="shared" si="74"/>
        <v>0</v>
      </c>
      <c r="EH5" s="79" t="str">
        <f t="shared" si="75"/>
        <v>00</v>
      </c>
      <c r="EI5" s="81">
        <v>3</v>
      </c>
      <c r="EJ5" s="82">
        <v>3</v>
      </c>
      <c r="EK5" s="106"/>
      <c r="EL5" s="107"/>
      <c r="EM5" s="107"/>
      <c r="EN5" s="77">
        <f t="shared" si="76"/>
        <v>0</v>
      </c>
      <c r="EO5" s="78">
        <f t="shared" si="77"/>
        <v>0</v>
      </c>
      <c r="EP5" s="79" t="str">
        <f t="shared" si="78"/>
        <v>00</v>
      </c>
      <c r="EQ5" s="80" t="str">
        <f t="shared" si="79"/>
        <v>F</v>
      </c>
      <c r="ER5" s="79">
        <f t="shared" si="80"/>
        <v>0</v>
      </c>
      <c r="ES5" s="79" t="str">
        <f t="shared" si="81"/>
        <v>00</v>
      </c>
      <c r="ET5" s="81">
        <v>3</v>
      </c>
      <c r="EU5" s="82">
        <v>3</v>
      </c>
      <c r="EV5" s="76"/>
      <c r="EW5" s="74"/>
      <c r="EX5" s="74"/>
      <c r="EY5" s="77">
        <f t="shared" si="82"/>
        <v>0</v>
      </c>
      <c r="EZ5" s="78">
        <f t="shared" si="83"/>
        <v>0</v>
      </c>
      <c r="FA5" s="79" t="str">
        <f t="shared" si="84"/>
        <v>00</v>
      </c>
      <c r="FB5" s="80" t="str">
        <f t="shared" si="85"/>
        <v>F</v>
      </c>
      <c r="FC5" s="79">
        <f t="shared" si="86"/>
        <v>0</v>
      </c>
      <c r="FD5" s="79" t="str">
        <f t="shared" si="87"/>
        <v>00</v>
      </c>
      <c r="FE5" s="81">
        <v>2</v>
      </c>
      <c r="FF5" s="82">
        <v>2</v>
      </c>
      <c r="FG5" s="96"/>
      <c r="FH5" s="97"/>
      <c r="FI5" s="97"/>
      <c r="FJ5" s="77">
        <f t="shared" si="88"/>
        <v>0</v>
      </c>
      <c r="FK5" s="78">
        <f t="shared" si="89"/>
        <v>0</v>
      </c>
      <c r="FL5" s="79" t="str">
        <f t="shared" si="90"/>
        <v>00</v>
      </c>
      <c r="FM5" s="80" t="str">
        <f t="shared" si="91"/>
        <v>F</v>
      </c>
      <c r="FN5" s="79">
        <f t="shared" si="92"/>
        <v>0</v>
      </c>
      <c r="FO5" s="79" t="str">
        <f t="shared" si="93"/>
        <v>00</v>
      </c>
      <c r="FP5" s="81">
        <v>3</v>
      </c>
      <c r="FQ5" s="82">
        <v>3</v>
      </c>
      <c r="FR5" s="83"/>
      <c r="FS5" s="74"/>
      <c r="FT5" s="74"/>
      <c r="FU5" s="77">
        <f t="shared" si="94"/>
        <v>0</v>
      </c>
      <c r="FV5" s="78">
        <f t="shared" si="95"/>
        <v>0</v>
      </c>
      <c r="FW5" s="79" t="str">
        <f t="shared" si="96"/>
        <v>00</v>
      </c>
      <c r="FX5" s="80" t="str">
        <f t="shared" si="97"/>
        <v>F</v>
      </c>
      <c r="FY5" s="79">
        <f t="shared" si="98"/>
        <v>0</v>
      </c>
      <c r="FZ5" s="79" t="str">
        <f t="shared" si="99"/>
        <v>00</v>
      </c>
      <c r="GA5" s="81">
        <v>2</v>
      </c>
      <c r="GB5" s="82">
        <v>2</v>
      </c>
      <c r="GC5" s="76"/>
      <c r="GD5" s="74"/>
      <c r="GE5" s="74"/>
      <c r="GF5" s="77">
        <f t="shared" si="100"/>
        <v>0</v>
      </c>
      <c r="GG5" s="78">
        <f t="shared" si="101"/>
        <v>0</v>
      </c>
      <c r="GH5" s="79" t="str">
        <f t="shared" si="102"/>
        <v>00</v>
      </c>
      <c r="GI5" s="80" t="str">
        <f t="shared" si="103"/>
        <v>F</v>
      </c>
      <c r="GJ5" s="79">
        <f t="shared" si="104"/>
        <v>0</v>
      </c>
      <c r="GK5" s="79" t="str">
        <f t="shared" si="105"/>
        <v>00</v>
      </c>
      <c r="GL5" s="81">
        <v>2</v>
      </c>
      <c r="GM5" s="82">
        <v>2</v>
      </c>
      <c r="GN5" s="96"/>
      <c r="GO5" s="97"/>
      <c r="GP5" s="97"/>
      <c r="GQ5" s="77">
        <f t="shared" si="106"/>
        <v>0</v>
      </c>
      <c r="GR5" s="78">
        <f t="shared" si="107"/>
        <v>0</v>
      </c>
      <c r="GS5" s="79" t="str">
        <f t="shared" si="108"/>
        <v>00</v>
      </c>
      <c r="GT5" s="80" t="str">
        <f t="shared" si="109"/>
        <v>F</v>
      </c>
      <c r="GU5" s="79">
        <f t="shared" si="110"/>
        <v>0</v>
      </c>
      <c r="GV5" s="79" t="str">
        <f t="shared" si="111"/>
        <v>00</v>
      </c>
      <c r="GW5" s="81">
        <v>2</v>
      </c>
      <c r="GX5" s="82">
        <v>2</v>
      </c>
      <c r="GY5" s="71">
        <f t="shared" si="112"/>
        <v>20</v>
      </c>
      <c r="GZ5" s="72">
        <f t="shared" si="113"/>
        <v>0</v>
      </c>
      <c r="HA5" s="73" t="str">
        <f t="shared" si="114"/>
        <v>000</v>
      </c>
      <c r="HB5" s="72">
        <f t="shared" si="115"/>
        <v>0</v>
      </c>
      <c r="HC5" s="73" t="str">
        <f t="shared" si="116"/>
        <v>000</v>
      </c>
      <c r="HD5" s="74" t="str">
        <f t="shared" si="117"/>
        <v>Cảnh báo KQHT</v>
      </c>
      <c r="HE5" s="74">
        <f t="shared" si="118"/>
        <v>20</v>
      </c>
      <c r="HF5" s="72">
        <f t="shared" si="119"/>
        <v>0</v>
      </c>
      <c r="HG5" s="74" t="str">
        <f t="shared" si="120"/>
        <v>000</v>
      </c>
      <c r="HH5" s="75">
        <f t="shared" si="121"/>
        <v>0</v>
      </c>
      <c r="HI5" s="74" t="str">
        <f t="shared" si="122"/>
        <v>000</v>
      </c>
      <c r="HJ5" s="7" t="str">
        <f t="shared" si="41"/>
        <v>Cảnh báo KQHT</v>
      </c>
      <c r="HK5" s="65"/>
      <c r="HL5" s="57"/>
      <c r="HM5" s="58"/>
      <c r="HN5" s="59">
        <f t="shared" si="125"/>
        <v>0</v>
      </c>
      <c r="HO5" s="114">
        <f t="shared" si="126"/>
        <v>0</v>
      </c>
      <c r="HP5" s="50" t="str">
        <f t="shared" ref="HP5:HP30" si="135">TEXT(HO5,"0.0")</f>
        <v>0.0</v>
      </c>
      <c r="HQ5" s="111" t="str">
        <f t="shared" si="127"/>
        <v>F</v>
      </c>
      <c r="HR5" s="112">
        <f t="shared" si="128"/>
        <v>0</v>
      </c>
      <c r="HS5" s="113" t="str">
        <f t="shared" si="129"/>
        <v>0.0</v>
      </c>
      <c r="HT5" s="61">
        <v>3</v>
      </c>
      <c r="HU5" s="62">
        <v>3</v>
      </c>
      <c r="HV5" s="65"/>
      <c r="HW5" s="57"/>
      <c r="HX5" s="58"/>
      <c r="HY5" s="59">
        <f t="shared" si="130"/>
        <v>0</v>
      </c>
      <c r="HZ5" s="114">
        <f t="shared" si="131"/>
        <v>0</v>
      </c>
      <c r="IA5" s="50" t="str">
        <f t="shared" ref="IA5:IA30" si="136">TEXT(HZ5,"0.0")</f>
        <v>0.0</v>
      </c>
      <c r="IB5" s="111" t="str">
        <f t="shared" si="132"/>
        <v>F</v>
      </c>
      <c r="IC5" s="112">
        <f t="shared" si="133"/>
        <v>0</v>
      </c>
      <c r="ID5" s="113" t="str">
        <f t="shared" si="134"/>
        <v>0.0</v>
      </c>
      <c r="IE5" s="61">
        <v>1</v>
      </c>
      <c r="IF5" s="62">
        <v>1</v>
      </c>
    </row>
    <row r="6" spans="1:240" ht="18">
      <c r="A6" s="5">
        <v>5</v>
      </c>
      <c r="B6" s="9" t="s">
        <v>11</v>
      </c>
      <c r="C6" s="10" t="s">
        <v>215</v>
      </c>
      <c r="D6" s="11" t="s">
        <v>216</v>
      </c>
      <c r="E6" s="12" t="s">
        <v>207</v>
      </c>
      <c r="F6" s="8"/>
      <c r="G6" s="47"/>
      <c r="H6" s="6"/>
      <c r="I6" s="48"/>
      <c r="J6" s="48"/>
      <c r="K6" s="49"/>
      <c r="L6" s="50" t="str">
        <f t="shared" si="0"/>
        <v>00</v>
      </c>
      <c r="M6" s="51" t="str">
        <f t="shared" si="1"/>
        <v>F</v>
      </c>
      <c r="N6" s="52">
        <f t="shared" si="2"/>
        <v>0</v>
      </c>
      <c r="O6" s="53" t="str">
        <f t="shared" si="3"/>
        <v>00</v>
      </c>
      <c r="P6" s="54">
        <v>2</v>
      </c>
      <c r="Q6" s="94"/>
      <c r="R6" s="50" t="str">
        <f t="shared" si="4"/>
        <v>00</v>
      </c>
      <c r="S6" s="51" t="str">
        <f t="shared" si="5"/>
        <v>F</v>
      </c>
      <c r="T6" s="52">
        <f t="shared" si="6"/>
        <v>0</v>
      </c>
      <c r="U6" s="53" t="str">
        <f t="shared" si="7"/>
        <v>00</v>
      </c>
      <c r="V6" s="54">
        <v>3</v>
      </c>
      <c r="W6" s="99"/>
      <c r="X6" s="103"/>
      <c r="Y6" s="104"/>
      <c r="Z6" s="59">
        <f t="shared" si="8"/>
        <v>0</v>
      </c>
      <c r="AA6" s="50">
        <f t="shared" si="9"/>
        <v>0</v>
      </c>
      <c r="AB6" s="50" t="str">
        <f t="shared" si="10"/>
        <v>00</v>
      </c>
      <c r="AC6" s="51" t="str">
        <f t="shared" si="11"/>
        <v>F</v>
      </c>
      <c r="AD6" s="60">
        <f t="shared" si="12"/>
        <v>0</v>
      </c>
      <c r="AE6" s="53" t="str">
        <f t="shared" si="13"/>
        <v>00</v>
      </c>
      <c r="AF6" s="61">
        <v>4</v>
      </c>
      <c r="AG6" s="62">
        <v>4</v>
      </c>
      <c r="AH6" s="99"/>
      <c r="AI6" s="103"/>
      <c r="AJ6" s="58"/>
      <c r="AK6" s="59">
        <f t="shared" si="14"/>
        <v>0</v>
      </c>
      <c r="AL6" s="50">
        <f t="shared" si="15"/>
        <v>0</v>
      </c>
      <c r="AM6" s="50" t="str">
        <f t="shared" si="16"/>
        <v>00</v>
      </c>
      <c r="AN6" s="51" t="str">
        <f t="shared" si="17"/>
        <v>F</v>
      </c>
      <c r="AO6" s="60">
        <f t="shared" si="18"/>
        <v>0</v>
      </c>
      <c r="AP6" s="53" t="str">
        <f t="shared" si="19"/>
        <v>00</v>
      </c>
      <c r="AQ6" s="63">
        <v>2</v>
      </c>
      <c r="AR6" s="64">
        <v>2</v>
      </c>
      <c r="AS6" s="65"/>
      <c r="AT6" s="57"/>
      <c r="AU6" s="58"/>
      <c r="AV6" s="59">
        <f t="shared" si="42"/>
        <v>0</v>
      </c>
      <c r="AW6" s="50">
        <f t="shared" si="43"/>
        <v>0</v>
      </c>
      <c r="AX6" s="50" t="str">
        <f t="shared" si="44"/>
        <v>00</v>
      </c>
      <c r="AY6" s="51" t="str">
        <f t="shared" si="45"/>
        <v>F</v>
      </c>
      <c r="AZ6" s="60">
        <f t="shared" si="20"/>
        <v>0</v>
      </c>
      <c r="BA6" s="53" t="str">
        <f t="shared" si="46"/>
        <v>00</v>
      </c>
      <c r="BB6" s="61">
        <v>3</v>
      </c>
      <c r="BC6" s="62">
        <v>3</v>
      </c>
      <c r="BD6" s="99"/>
      <c r="BE6" s="103"/>
      <c r="BF6" s="104"/>
      <c r="BG6" s="66">
        <f t="shared" si="21"/>
        <v>0</v>
      </c>
      <c r="BH6" s="67">
        <f t="shared" si="22"/>
        <v>0</v>
      </c>
      <c r="BI6" s="50" t="str">
        <f t="shared" si="47"/>
        <v>00</v>
      </c>
      <c r="BJ6" s="51" t="str">
        <f t="shared" si="23"/>
        <v>F</v>
      </c>
      <c r="BK6" s="60">
        <f t="shared" si="24"/>
        <v>0</v>
      </c>
      <c r="BL6" s="53" t="str">
        <f t="shared" si="48"/>
        <v>00</v>
      </c>
      <c r="BM6" s="61">
        <v>3</v>
      </c>
      <c r="BN6" s="62">
        <v>3</v>
      </c>
      <c r="BO6" s="99"/>
      <c r="BP6" s="103"/>
      <c r="BQ6" s="104"/>
      <c r="BR6" s="59">
        <f t="shared" si="25"/>
        <v>0</v>
      </c>
      <c r="BS6" s="50">
        <f t="shared" si="26"/>
        <v>0</v>
      </c>
      <c r="BT6" s="50" t="str">
        <f t="shared" si="49"/>
        <v>00</v>
      </c>
      <c r="BU6" s="51" t="str">
        <f t="shared" si="27"/>
        <v>F</v>
      </c>
      <c r="BV6" s="68">
        <f t="shared" si="28"/>
        <v>0</v>
      </c>
      <c r="BW6" s="53" t="str">
        <f t="shared" si="50"/>
        <v>00</v>
      </c>
      <c r="BX6" s="61">
        <v>2</v>
      </c>
      <c r="BY6" s="69">
        <v>2</v>
      </c>
      <c r="BZ6" s="99"/>
      <c r="CA6" s="103"/>
      <c r="CB6" s="104"/>
      <c r="CC6" s="66">
        <f t="shared" si="29"/>
        <v>0</v>
      </c>
      <c r="CD6" s="67">
        <f t="shared" si="30"/>
        <v>0</v>
      </c>
      <c r="CE6" s="50" t="str">
        <f t="shared" si="51"/>
        <v>00</v>
      </c>
      <c r="CF6" s="51" t="str">
        <f t="shared" si="31"/>
        <v>F</v>
      </c>
      <c r="CG6" s="60">
        <f t="shared" si="32"/>
        <v>0</v>
      </c>
      <c r="CH6" s="53" t="str">
        <f t="shared" si="52"/>
        <v>00</v>
      </c>
      <c r="CI6" s="61">
        <v>3</v>
      </c>
      <c r="CJ6" s="62">
        <v>3</v>
      </c>
      <c r="CK6" s="71">
        <f t="shared" si="53"/>
        <v>17</v>
      </c>
      <c r="CL6" s="72">
        <f t="shared" si="33"/>
        <v>0</v>
      </c>
      <c r="CM6" s="73" t="str">
        <f t="shared" si="34"/>
        <v>000</v>
      </c>
      <c r="CN6" s="72">
        <f t="shared" si="35"/>
        <v>0</v>
      </c>
      <c r="CO6" s="95" t="str">
        <f t="shared" si="54"/>
        <v>000</v>
      </c>
      <c r="CP6" s="7" t="str">
        <f t="shared" si="123"/>
        <v>Cảnh báo KQHT</v>
      </c>
      <c r="CQ6" s="7">
        <f t="shared" si="36"/>
        <v>17</v>
      </c>
      <c r="CR6" s="72">
        <f t="shared" si="37"/>
        <v>0</v>
      </c>
      <c r="CS6" s="74" t="str">
        <f t="shared" si="55"/>
        <v>000</v>
      </c>
      <c r="CT6" s="72">
        <f t="shared" si="38"/>
        <v>0</v>
      </c>
      <c r="CU6" s="7" t="str">
        <f t="shared" si="124"/>
        <v>000</v>
      </c>
      <c r="CV6" s="7" t="str">
        <f t="shared" si="39"/>
        <v>Cảnh báo KQHT</v>
      </c>
      <c r="CW6" s="76"/>
      <c r="CX6" s="74"/>
      <c r="CY6" s="74"/>
      <c r="CZ6" s="77">
        <f t="shared" si="56"/>
        <v>0</v>
      </c>
      <c r="DA6" s="78">
        <f t="shared" si="57"/>
        <v>0</v>
      </c>
      <c r="DB6" s="79" t="str">
        <f t="shared" si="58"/>
        <v>00</v>
      </c>
      <c r="DC6" s="80" t="str">
        <f t="shared" si="59"/>
        <v>F</v>
      </c>
      <c r="DD6" s="79">
        <f t="shared" si="60"/>
        <v>0</v>
      </c>
      <c r="DE6" s="79" t="str">
        <f t="shared" si="61"/>
        <v>00</v>
      </c>
      <c r="DF6" s="81"/>
      <c r="DG6" s="82"/>
      <c r="DH6" s="83"/>
      <c r="DI6" s="84"/>
      <c r="DJ6" s="84"/>
      <c r="DK6" s="66">
        <f t="shared" si="62"/>
        <v>0</v>
      </c>
      <c r="DL6" s="67">
        <f t="shared" si="63"/>
        <v>0</v>
      </c>
      <c r="DM6" s="67"/>
      <c r="DN6" s="51" t="str">
        <f t="shared" si="64"/>
        <v>F</v>
      </c>
      <c r="DO6" s="60">
        <f t="shared" si="65"/>
        <v>0</v>
      </c>
      <c r="DP6" s="60" t="str">
        <f t="shared" si="66"/>
        <v>00</v>
      </c>
      <c r="DQ6" s="81"/>
      <c r="DR6" s="82"/>
      <c r="DS6" s="85">
        <f t="shared" si="40"/>
        <v>0</v>
      </c>
      <c r="DT6" s="67"/>
      <c r="DU6" s="51" t="str">
        <f t="shared" si="67"/>
        <v>F</v>
      </c>
      <c r="DV6" s="60">
        <f t="shared" si="68"/>
        <v>0</v>
      </c>
      <c r="DW6" s="60" t="str">
        <f t="shared" si="69"/>
        <v>00</v>
      </c>
      <c r="DX6" s="63">
        <v>3</v>
      </c>
      <c r="DY6" s="86">
        <v>3</v>
      </c>
      <c r="DZ6" s="76"/>
      <c r="EA6" s="74"/>
      <c r="EB6" s="74"/>
      <c r="EC6" s="77">
        <f t="shared" si="70"/>
        <v>0</v>
      </c>
      <c r="ED6" s="78">
        <f t="shared" si="71"/>
        <v>0</v>
      </c>
      <c r="EE6" s="79" t="str">
        <f t="shared" si="72"/>
        <v>00</v>
      </c>
      <c r="EF6" s="80" t="str">
        <f t="shared" si="73"/>
        <v>F</v>
      </c>
      <c r="EG6" s="79">
        <f t="shared" si="74"/>
        <v>0</v>
      </c>
      <c r="EH6" s="79" t="str">
        <f t="shared" si="75"/>
        <v>00</v>
      </c>
      <c r="EI6" s="81">
        <v>3</v>
      </c>
      <c r="EJ6" s="82">
        <v>3</v>
      </c>
      <c r="EK6" s="106"/>
      <c r="EL6" s="107"/>
      <c r="EM6" s="107"/>
      <c r="EN6" s="77">
        <f t="shared" si="76"/>
        <v>0</v>
      </c>
      <c r="EO6" s="78">
        <f t="shared" si="77"/>
        <v>0</v>
      </c>
      <c r="EP6" s="79" t="str">
        <f t="shared" si="78"/>
        <v>00</v>
      </c>
      <c r="EQ6" s="80" t="str">
        <f t="shared" si="79"/>
        <v>F</v>
      </c>
      <c r="ER6" s="79">
        <f t="shared" si="80"/>
        <v>0</v>
      </c>
      <c r="ES6" s="79" t="str">
        <f t="shared" si="81"/>
        <v>00</v>
      </c>
      <c r="ET6" s="81">
        <v>3</v>
      </c>
      <c r="EU6" s="82">
        <v>3</v>
      </c>
      <c r="EV6" s="76"/>
      <c r="EW6" s="74"/>
      <c r="EX6" s="74"/>
      <c r="EY6" s="77">
        <f t="shared" si="82"/>
        <v>0</v>
      </c>
      <c r="EZ6" s="78">
        <f t="shared" si="83"/>
        <v>0</v>
      </c>
      <c r="FA6" s="79" t="str">
        <f t="shared" si="84"/>
        <v>00</v>
      </c>
      <c r="FB6" s="80" t="str">
        <f t="shared" si="85"/>
        <v>F</v>
      </c>
      <c r="FC6" s="79">
        <f t="shared" si="86"/>
        <v>0</v>
      </c>
      <c r="FD6" s="79" t="str">
        <f t="shared" si="87"/>
        <v>00</v>
      </c>
      <c r="FE6" s="81">
        <v>2</v>
      </c>
      <c r="FF6" s="82">
        <v>2</v>
      </c>
      <c r="FG6" s="96"/>
      <c r="FH6" s="97"/>
      <c r="FI6" s="97"/>
      <c r="FJ6" s="77">
        <f t="shared" si="88"/>
        <v>0</v>
      </c>
      <c r="FK6" s="78">
        <f t="shared" si="89"/>
        <v>0</v>
      </c>
      <c r="FL6" s="79" t="str">
        <f t="shared" si="90"/>
        <v>00</v>
      </c>
      <c r="FM6" s="80" t="str">
        <f t="shared" si="91"/>
        <v>F</v>
      </c>
      <c r="FN6" s="79">
        <f t="shared" si="92"/>
        <v>0</v>
      </c>
      <c r="FO6" s="79" t="str">
        <f t="shared" si="93"/>
        <v>00</v>
      </c>
      <c r="FP6" s="81">
        <v>3</v>
      </c>
      <c r="FQ6" s="82">
        <v>3</v>
      </c>
      <c r="FR6" s="83"/>
      <c r="FS6" s="74"/>
      <c r="FT6" s="74"/>
      <c r="FU6" s="77">
        <f t="shared" si="94"/>
        <v>0</v>
      </c>
      <c r="FV6" s="78">
        <f t="shared" si="95"/>
        <v>0</v>
      </c>
      <c r="FW6" s="79" t="str">
        <f t="shared" si="96"/>
        <v>00</v>
      </c>
      <c r="FX6" s="80" t="str">
        <f t="shared" si="97"/>
        <v>F</v>
      </c>
      <c r="FY6" s="79">
        <f t="shared" si="98"/>
        <v>0</v>
      </c>
      <c r="FZ6" s="79" t="str">
        <f t="shared" si="99"/>
        <v>00</v>
      </c>
      <c r="GA6" s="81">
        <v>2</v>
      </c>
      <c r="GB6" s="82">
        <v>2</v>
      </c>
      <c r="GC6" s="76"/>
      <c r="GD6" s="74"/>
      <c r="GE6" s="74"/>
      <c r="GF6" s="77">
        <f t="shared" si="100"/>
        <v>0</v>
      </c>
      <c r="GG6" s="78">
        <f t="shared" si="101"/>
        <v>0</v>
      </c>
      <c r="GH6" s="79" t="str">
        <f t="shared" si="102"/>
        <v>00</v>
      </c>
      <c r="GI6" s="80" t="str">
        <f t="shared" si="103"/>
        <v>F</v>
      </c>
      <c r="GJ6" s="79">
        <f t="shared" si="104"/>
        <v>0</v>
      </c>
      <c r="GK6" s="79" t="str">
        <f t="shared" si="105"/>
        <v>00</v>
      </c>
      <c r="GL6" s="81">
        <v>2</v>
      </c>
      <c r="GM6" s="82">
        <v>2</v>
      </c>
      <c r="GN6" s="96"/>
      <c r="GO6" s="97"/>
      <c r="GP6" s="97"/>
      <c r="GQ6" s="77">
        <f t="shared" si="106"/>
        <v>0</v>
      </c>
      <c r="GR6" s="78">
        <f t="shared" si="107"/>
        <v>0</v>
      </c>
      <c r="GS6" s="79" t="str">
        <f t="shared" si="108"/>
        <v>00</v>
      </c>
      <c r="GT6" s="80" t="str">
        <f t="shared" si="109"/>
        <v>F</v>
      </c>
      <c r="GU6" s="79">
        <f t="shared" si="110"/>
        <v>0</v>
      </c>
      <c r="GV6" s="79" t="str">
        <f t="shared" si="111"/>
        <v>00</v>
      </c>
      <c r="GW6" s="81">
        <v>2</v>
      </c>
      <c r="GX6" s="82">
        <v>2</v>
      </c>
      <c r="GY6" s="71">
        <f t="shared" si="112"/>
        <v>20</v>
      </c>
      <c r="GZ6" s="72">
        <f t="shared" si="113"/>
        <v>0</v>
      </c>
      <c r="HA6" s="73" t="str">
        <f t="shared" si="114"/>
        <v>000</v>
      </c>
      <c r="HB6" s="72">
        <f t="shared" si="115"/>
        <v>0</v>
      </c>
      <c r="HC6" s="73" t="str">
        <f t="shared" si="116"/>
        <v>000</v>
      </c>
      <c r="HD6" s="74" t="str">
        <f t="shared" si="117"/>
        <v>Cảnh báo KQHT</v>
      </c>
      <c r="HE6" s="74">
        <f t="shared" si="118"/>
        <v>20</v>
      </c>
      <c r="HF6" s="72">
        <f t="shared" si="119"/>
        <v>0</v>
      </c>
      <c r="HG6" s="74" t="str">
        <f t="shared" si="120"/>
        <v>000</v>
      </c>
      <c r="HH6" s="75">
        <f t="shared" si="121"/>
        <v>0</v>
      </c>
      <c r="HI6" s="74" t="str">
        <f t="shared" si="122"/>
        <v>000</v>
      </c>
      <c r="HJ6" s="7" t="str">
        <f t="shared" si="41"/>
        <v>Cảnh báo KQHT</v>
      </c>
      <c r="HK6" s="65"/>
      <c r="HL6" s="57"/>
      <c r="HM6" s="58"/>
      <c r="HN6" s="66">
        <f t="shared" si="125"/>
        <v>0</v>
      </c>
      <c r="HO6" s="110">
        <f t="shared" si="126"/>
        <v>0</v>
      </c>
      <c r="HP6" s="50" t="str">
        <f t="shared" si="135"/>
        <v>0.0</v>
      </c>
      <c r="HQ6" s="111" t="str">
        <f t="shared" si="127"/>
        <v>F</v>
      </c>
      <c r="HR6" s="112">
        <f t="shared" si="128"/>
        <v>0</v>
      </c>
      <c r="HS6" s="113" t="str">
        <f t="shared" si="129"/>
        <v>0.0</v>
      </c>
      <c r="HT6" s="61">
        <v>3</v>
      </c>
      <c r="HU6" s="62">
        <v>3</v>
      </c>
      <c r="HV6" s="65"/>
      <c r="HW6" s="57"/>
      <c r="HX6" s="58"/>
      <c r="HY6" s="66">
        <f t="shared" si="130"/>
        <v>0</v>
      </c>
      <c r="HZ6" s="110">
        <f t="shared" si="131"/>
        <v>0</v>
      </c>
      <c r="IA6" s="50" t="str">
        <f t="shared" si="136"/>
        <v>0.0</v>
      </c>
      <c r="IB6" s="111" t="str">
        <f t="shared" si="132"/>
        <v>F</v>
      </c>
      <c r="IC6" s="112">
        <f t="shared" si="133"/>
        <v>0</v>
      </c>
      <c r="ID6" s="113" t="str">
        <f t="shared" si="134"/>
        <v>0.0</v>
      </c>
      <c r="IE6" s="61">
        <v>1</v>
      </c>
      <c r="IF6" s="62">
        <v>1</v>
      </c>
    </row>
    <row r="7" spans="1:240" ht="18">
      <c r="A7" s="5">
        <v>6</v>
      </c>
      <c r="B7" s="9" t="s">
        <v>11</v>
      </c>
      <c r="C7" s="10" t="s">
        <v>217</v>
      </c>
      <c r="D7" s="11" t="s">
        <v>208</v>
      </c>
      <c r="E7" s="12" t="s">
        <v>218</v>
      </c>
      <c r="F7" s="8"/>
      <c r="G7" s="47"/>
      <c r="H7" s="6"/>
      <c r="I7" s="48"/>
      <c r="J7" s="48"/>
      <c r="K7" s="98"/>
      <c r="L7" s="50" t="str">
        <f t="shared" si="0"/>
        <v>00</v>
      </c>
      <c r="M7" s="51" t="str">
        <f t="shared" si="1"/>
        <v>F</v>
      </c>
      <c r="N7" s="52">
        <f t="shared" si="2"/>
        <v>0</v>
      </c>
      <c r="O7" s="53" t="str">
        <f t="shared" si="3"/>
        <v>00</v>
      </c>
      <c r="P7" s="54">
        <v>2</v>
      </c>
      <c r="Q7" s="94"/>
      <c r="R7" s="50" t="str">
        <f t="shared" si="4"/>
        <v>00</v>
      </c>
      <c r="S7" s="51" t="str">
        <f t="shared" si="5"/>
        <v>F</v>
      </c>
      <c r="T7" s="52">
        <f t="shared" si="6"/>
        <v>0</v>
      </c>
      <c r="U7" s="53" t="str">
        <f t="shared" si="7"/>
        <v>00</v>
      </c>
      <c r="V7" s="54">
        <v>3</v>
      </c>
      <c r="W7" s="99"/>
      <c r="X7" s="103"/>
      <c r="Y7" s="104"/>
      <c r="Z7" s="59">
        <f t="shared" si="8"/>
        <v>0</v>
      </c>
      <c r="AA7" s="50">
        <f t="shared" si="9"/>
        <v>0</v>
      </c>
      <c r="AB7" s="50" t="str">
        <f t="shared" si="10"/>
        <v>00</v>
      </c>
      <c r="AC7" s="51" t="str">
        <f t="shared" si="11"/>
        <v>F</v>
      </c>
      <c r="AD7" s="60">
        <f t="shared" si="12"/>
        <v>0</v>
      </c>
      <c r="AE7" s="53" t="str">
        <f t="shared" si="13"/>
        <v>00</v>
      </c>
      <c r="AF7" s="61">
        <v>4</v>
      </c>
      <c r="AG7" s="62">
        <v>4</v>
      </c>
      <c r="AH7" s="99"/>
      <c r="AI7" s="103"/>
      <c r="AJ7" s="58"/>
      <c r="AK7" s="59">
        <f t="shared" si="14"/>
        <v>0</v>
      </c>
      <c r="AL7" s="50">
        <f t="shared" si="15"/>
        <v>0</v>
      </c>
      <c r="AM7" s="50" t="str">
        <f t="shared" si="16"/>
        <v>00</v>
      </c>
      <c r="AN7" s="51" t="str">
        <f t="shared" si="17"/>
        <v>F</v>
      </c>
      <c r="AO7" s="60">
        <f t="shared" si="18"/>
        <v>0</v>
      </c>
      <c r="AP7" s="53" t="str">
        <f t="shared" si="19"/>
        <v>00</v>
      </c>
      <c r="AQ7" s="63">
        <v>2</v>
      </c>
      <c r="AR7" s="64">
        <v>2</v>
      </c>
      <c r="AS7" s="65"/>
      <c r="AT7" s="57"/>
      <c r="AU7" s="58"/>
      <c r="AV7" s="59">
        <f t="shared" si="42"/>
        <v>0</v>
      </c>
      <c r="AW7" s="50">
        <f t="shared" si="43"/>
        <v>0</v>
      </c>
      <c r="AX7" s="50" t="str">
        <f t="shared" si="44"/>
        <v>00</v>
      </c>
      <c r="AY7" s="51" t="str">
        <f t="shared" si="45"/>
        <v>F</v>
      </c>
      <c r="AZ7" s="60">
        <f t="shared" si="20"/>
        <v>0</v>
      </c>
      <c r="BA7" s="53" t="str">
        <f t="shared" si="46"/>
        <v>00</v>
      </c>
      <c r="BB7" s="61">
        <v>3</v>
      </c>
      <c r="BC7" s="62">
        <v>3</v>
      </c>
      <c r="BD7" s="99"/>
      <c r="BE7" s="103"/>
      <c r="BF7" s="104"/>
      <c r="BG7" s="66">
        <f t="shared" si="21"/>
        <v>0</v>
      </c>
      <c r="BH7" s="67">
        <f t="shared" si="22"/>
        <v>0</v>
      </c>
      <c r="BI7" s="50" t="str">
        <f t="shared" si="47"/>
        <v>00</v>
      </c>
      <c r="BJ7" s="51" t="str">
        <f t="shared" si="23"/>
        <v>F</v>
      </c>
      <c r="BK7" s="60">
        <f t="shared" si="24"/>
        <v>0</v>
      </c>
      <c r="BL7" s="53" t="str">
        <f t="shared" si="48"/>
        <v>00</v>
      </c>
      <c r="BM7" s="61">
        <v>3</v>
      </c>
      <c r="BN7" s="62">
        <v>3</v>
      </c>
      <c r="BO7" s="99"/>
      <c r="BP7" s="103"/>
      <c r="BQ7" s="104"/>
      <c r="BR7" s="59">
        <f t="shared" si="25"/>
        <v>0</v>
      </c>
      <c r="BS7" s="50">
        <f t="shared" si="26"/>
        <v>0</v>
      </c>
      <c r="BT7" s="50" t="str">
        <f t="shared" si="49"/>
        <v>00</v>
      </c>
      <c r="BU7" s="51" t="str">
        <f t="shared" si="27"/>
        <v>F</v>
      </c>
      <c r="BV7" s="68">
        <f t="shared" si="28"/>
        <v>0</v>
      </c>
      <c r="BW7" s="53" t="str">
        <f t="shared" si="50"/>
        <v>00</v>
      </c>
      <c r="BX7" s="61">
        <v>2</v>
      </c>
      <c r="BY7" s="69">
        <v>2</v>
      </c>
      <c r="BZ7" s="99"/>
      <c r="CA7" s="103"/>
      <c r="CB7" s="104"/>
      <c r="CC7" s="66">
        <f t="shared" si="29"/>
        <v>0</v>
      </c>
      <c r="CD7" s="67">
        <f t="shared" si="30"/>
        <v>0</v>
      </c>
      <c r="CE7" s="50" t="str">
        <f t="shared" si="51"/>
        <v>00</v>
      </c>
      <c r="CF7" s="51" t="str">
        <f t="shared" si="31"/>
        <v>F</v>
      </c>
      <c r="CG7" s="60">
        <f t="shared" si="32"/>
        <v>0</v>
      </c>
      <c r="CH7" s="53" t="str">
        <f t="shared" si="52"/>
        <v>00</v>
      </c>
      <c r="CI7" s="61">
        <v>3</v>
      </c>
      <c r="CJ7" s="62">
        <v>3</v>
      </c>
      <c r="CK7" s="71">
        <f t="shared" si="53"/>
        <v>17</v>
      </c>
      <c r="CL7" s="72">
        <f t="shared" si="33"/>
        <v>0</v>
      </c>
      <c r="CM7" s="73" t="str">
        <f t="shared" si="34"/>
        <v>000</v>
      </c>
      <c r="CN7" s="72">
        <f t="shared" si="35"/>
        <v>0</v>
      </c>
      <c r="CO7" s="95" t="str">
        <f t="shared" si="54"/>
        <v>000</v>
      </c>
      <c r="CP7" s="7" t="str">
        <f t="shared" si="123"/>
        <v>Cảnh báo KQHT</v>
      </c>
      <c r="CQ7" s="7">
        <f t="shared" si="36"/>
        <v>17</v>
      </c>
      <c r="CR7" s="72">
        <f t="shared" si="37"/>
        <v>0</v>
      </c>
      <c r="CS7" s="74" t="str">
        <f t="shared" si="55"/>
        <v>000</v>
      </c>
      <c r="CT7" s="72">
        <f t="shared" si="38"/>
        <v>0</v>
      </c>
      <c r="CU7" s="7" t="str">
        <f t="shared" si="124"/>
        <v>000</v>
      </c>
      <c r="CV7" s="7" t="str">
        <f t="shared" si="39"/>
        <v>Cảnh báo KQHT</v>
      </c>
      <c r="CW7" s="76"/>
      <c r="CX7" s="74"/>
      <c r="CY7" s="74"/>
      <c r="CZ7" s="77">
        <f t="shared" si="56"/>
        <v>0</v>
      </c>
      <c r="DA7" s="78">
        <f t="shared" si="57"/>
        <v>0</v>
      </c>
      <c r="DB7" s="79" t="str">
        <f t="shared" si="58"/>
        <v>00</v>
      </c>
      <c r="DC7" s="80" t="str">
        <f t="shared" si="59"/>
        <v>F</v>
      </c>
      <c r="DD7" s="79">
        <f t="shared" si="60"/>
        <v>0</v>
      </c>
      <c r="DE7" s="79" t="str">
        <f t="shared" si="61"/>
        <v>00</v>
      </c>
      <c r="DF7" s="81"/>
      <c r="DG7" s="82"/>
      <c r="DH7" s="83"/>
      <c r="DI7" s="84"/>
      <c r="DJ7" s="84"/>
      <c r="DK7" s="66">
        <f t="shared" si="62"/>
        <v>0</v>
      </c>
      <c r="DL7" s="67">
        <f t="shared" si="63"/>
        <v>0</v>
      </c>
      <c r="DM7" s="67"/>
      <c r="DN7" s="51" t="str">
        <f t="shared" si="64"/>
        <v>F</v>
      </c>
      <c r="DO7" s="60">
        <f t="shared" si="65"/>
        <v>0</v>
      </c>
      <c r="DP7" s="60" t="str">
        <f t="shared" si="66"/>
        <v>00</v>
      </c>
      <c r="DQ7" s="81"/>
      <c r="DR7" s="82"/>
      <c r="DS7" s="85">
        <f t="shared" si="40"/>
        <v>0</v>
      </c>
      <c r="DT7" s="67"/>
      <c r="DU7" s="51" t="str">
        <f t="shared" si="67"/>
        <v>F</v>
      </c>
      <c r="DV7" s="60">
        <f t="shared" si="68"/>
        <v>0</v>
      </c>
      <c r="DW7" s="60" t="str">
        <f t="shared" si="69"/>
        <v>00</v>
      </c>
      <c r="DX7" s="63">
        <v>3</v>
      </c>
      <c r="DY7" s="86">
        <v>3</v>
      </c>
      <c r="DZ7" s="76"/>
      <c r="EA7" s="74"/>
      <c r="EB7" s="74"/>
      <c r="EC7" s="77">
        <f t="shared" si="70"/>
        <v>0</v>
      </c>
      <c r="ED7" s="78">
        <f t="shared" si="71"/>
        <v>0</v>
      </c>
      <c r="EE7" s="79" t="str">
        <f t="shared" si="72"/>
        <v>00</v>
      </c>
      <c r="EF7" s="80" t="str">
        <f t="shared" si="73"/>
        <v>F</v>
      </c>
      <c r="EG7" s="79">
        <f t="shared" si="74"/>
        <v>0</v>
      </c>
      <c r="EH7" s="79" t="str">
        <f t="shared" si="75"/>
        <v>00</v>
      </c>
      <c r="EI7" s="81">
        <v>3</v>
      </c>
      <c r="EJ7" s="82">
        <v>3</v>
      </c>
      <c r="EK7" s="106"/>
      <c r="EL7" s="107"/>
      <c r="EM7" s="107"/>
      <c r="EN7" s="77">
        <f t="shared" si="76"/>
        <v>0</v>
      </c>
      <c r="EO7" s="78">
        <f t="shared" si="77"/>
        <v>0</v>
      </c>
      <c r="EP7" s="79" t="str">
        <f t="shared" si="78"/>
        <v>00</v>
      </c>
      <c r="EQ7" s="80" t="str">
        <f t="shared" si="79"/>
        <v>F</v>
      </c>
      <c r="ER7" s="79">
        <f t="shared" si="80"/>
        <v>0</v>
      </c>
      <c r="ES7" s="79" t="str">
        <f t="shared" si="81"/>
        <v>00</v>
      </c>
      <c r="ET7" s="81">
        <v>3</v>
      </c>
      <c r="EU7" s="82">
        <v>3</v>
      </c>
      <c r="EV7" s="76"/>
      <c r="EW7" s="74"/>
      <c r="EX7" s="74"/>
      <c r="EY7" s="77">
        <f t="shared" si="82"/>
        <v>0</v>
      </c>
      <c r="EZ7" s="78">
        <f t="shared" si="83"/>
        <v>0</v>
      </c>
      <c r="FA7" s="79" t="str">
        <f t="shared" si="84"/>
        <v>00</v>
      </c>
      <c r="FB7" s="80" t="str">
        <f t="shared" si="85"/>
        <v>F</v>
      </c>
      <c r="FC7" s="79">
        <f t="shared" si="86"/>
        <v>0</v>
      </c>
      <c r="FD7" s="79" t="str">
        <f t="shared" si="87"/>
        <v>00</v>
      </c>
      <c r="FE7" s="81">
        <v>2</v>
      </c>
      <c r="FF7" s="82">
        <v>2</v>
      </c>
      <c r="FG7" s="96"/>
      <c r="FH7" s="97"/>
      <c r="FI7" s="97"/>
      <c r="FJ7" s="77">
        <f t="shared" si="88"/>
        <v>0</v>
      </c>
      <c r="FK7" s="78">
        <f t="shared" si="89"/>
        <v>0</v>
      </c>
      <c r="FL7" s="79" t="str">
        <f t="shared" si="90"/>
        <v>00</v>
      </c>
      <c r="FM7" s="80" t="str">
        <f t="shared" si="91"/>
        <v>F</v>
      </c>
      <c r="FN7" s="79">
        <f t="shared" si="92"/>
        <v>0</v>
      </c>
      <c r="FO7" s="79" t="str">
        <f t="shared" si="93"/>
        <v>00</v>
      </c>
      <c r="FP7" s="81">
        <v>3</v>
      </c>
      <c r="FQ7" s="82">
        <v>3</v>
      </c>
      <c r="FR7" s="83">
        <v>7.3</v>
      </c>
      <c r="FS7" s="74">
        <v>0</v>
      </c>
      <c r="FT7" s="74">
        <v>0</v>
      </c>
      <c r="FU7" s="77">
        <f t="shared" si="94"/>
        <v>2.9</v>
      </c>
      <c r="FV7" s="78">
        <f t="shared" si="95"/>
        <v>2.9</v>
      </c>
      <c r="FW7" s="79" t="str">
        <f t="shared" si="96"/>
        <v>03</v>
      </c>
      <c r="FX7" s="80" t="str">
        <f t="shared" si="97"/>
        <v>F</v>
      </c>
      <c r="FY7" s="79">
        <f t="shared" si="98"/>
        <v>0</v>
      </c>
      <c r="FZ7" s="79" t="str">
        <f t="shared" si="99"/>
        <v>00</v>
      </c>
      <c r="GA7" s="81">
        <v>2</v>
      </c>
      <c r="GB7" s="82">
        <v>2</v>
      </c>
      <c r="GC7" s="76"/>
      <c r="GD7" s="74"/>
      <c r="GE7" s="74"/>
      <c r="GF7" s="77">
        <f t="shared" si="100"/>
        <v>0</v>
      </c>
      <c r="GG7" s="78">
        <f t="shared" si="101"/>
        <v>0</v>
      </c>
      <c r="GH7" s="79" t="str">
        <f t="shared" si="102"/>
        <v>00</v>
      </c>
      <c r="GI7" s="80" t="str">
        <f t="shared" si="103"/>
        <v>F</v>
      </c>
      <c r="GJ7" s="79">
        <f t="shared" si="104"/>
        <v>0</v>
      </c>
      <c r="GK7" s="79" t="str">
        <f t="shared" si="105"/>
        <v>00</v>
      </c>
      <c r="GL7" s="81">
        <v>2</v>
      </c>
      <c r="GM7" s="82">
        <v>2</v>
      </c>
      <c r="GN7" s="96"/>
      <c r="GO7" s="97"/>
      <c r="GP7" s="97"/>
      <c r="GQ7" s="77">
        <f t="shared" si="106"/>
        <v>0</v>
      </c>
      <c r="GR7" s="78">
        <f t="shared" si="107"/>
        <v>0</v>
      </c>
      <c r="GS7" s="79" t="str">
        <f t="shared" si="108"/>
        <v>00</v>
      </c>
      <c r="GT7" s="80" t="str">
        <f t="shared" si="109"/>
        <v>F</v>
      </c>
      <c r="GU7" s="79">
        <f t="shared" si="110"/>
        <v>0</v>
      </c>
      <c r="GV7" s="79" t="str">
        <f t="shared" si="111"/>
        <v>00</v>
      </c>
      <c r="GW7" s="81">
        <v>2</v>
      </c>
      <c r="GX7" s="82">
        <v>2</v>
      </c>
      <c r="GY7" s="71">
        <f t="shared" si="112"/>
        <v>20</v>
      </c>
      <c r="GZ7" s="72">
        <f t="shared" si="113"/>
        <v>0.28999999999999998</v>
      </c>
      <c r="HA7" s="73" t="str">
        <f t="shared" si="114"/>
        <v>000</v>
      </c>
      <c r="HB7" s="72">
        <f t="shared" si="115"/>
        <v>0</v>
      </c>
      <c r="HC7" s="73" t="str">
        <f t="shared" si="116"/>
        <v>000</v>
      </c>
      <c r="HD7" s="74" t="str">
        <f t="shared" si="117"/>
        <v>Cảnh báo KQHT</v>
      </c>
      <c r="HE7" s="74">
        <f t="shared" si="118"/>
        <v>20</v>
      </c>
      <c r="HF7" s="72">
        <f t="shared" si="119"/>
        <v>0.28999999999999998</v>
      </c>
      <c r="HG7" s="74" t="str">
        <f t="shared" si="120"/>
        <v>000</v>
      </c>
      <c r="HH7" s="75">
        <f t="shared" si="121"/>
        <v>0</v>
      </c>
      <c r="HI7" s="74" t="str">
        <f t="shared" si="122"/>
        <v>000</v>
      </c>
      <c r="HJ7" s="7" t="str">
        <f t="shared" si="41"/>
        <v>Cảnh báo KQHT</v>
      </c>
      <c r="HK7" s="65"/>
      <c r="HL7" s="57"/>
      <c r="HM7" s="58"/>
      <c r="HN7" s="66">
        <f t="shared" si="125"/>
        <v>0</v>
      </c>
      <c r="HO7" s="110">
        <f t="shared" si="126"/>
        <v>0</v>
      </c>
      <c r="HP7" s="50" t="str">
        <f t="shared" si="135"/>
        <v>0.0</v>
      </c>
      <c r="HQ7" s="111" t="str">
        <f t="shared" si="127"/>
        <v>F</v>
      </c>
      <c r="HR7" s="112">
        <f t="shared" si="128"/>
        <v>0</v>
      </c>
      <c r="HS7" s="113" t="str">
        <f t="shared" si="129"/>
        <v>0.0</v>
      </c>
      <c r="HT7" s="61">
        <v>3</v>
      </c>
      <c r="HU7" s="62">
        <v>3</v>
      </c>
      <c r="HV7" s="65"/>
      <c r="HW7" s="57"/>
      <c r="HX7" s="58"/>
      <c r="HY7" s="66">
        <f t="shared" si="130"/>
        <v>0</v>
      </c>
      <c r="HZ7" s="110">
        <f t="shared" si="131"/>
        <v>0</v>
      </c>
      <c r="IA7" s="50" t="str">
        <f t="shared" si="136"/>
        <v>0.0</v>
      </c>
      <c r="IB7" s="111" t="str">
        <f t="shared" si="132"/>
        <v>F</v>
      </c>
      <c r="IC7" s="112">
        <f t="shared" si="133"/>
        <v>0</v>
      </c>
      <c r="ID7" s="113" t="str">
        <f t="shared" si="134"/>
        <v>0.0</v>
      </c>
      <c r="IE7" s="61">
        <v>1</v>
      </c>
      <c r="IF7" s="62">
        <v>1</v>
      </c>
    </row>
    <row r="8" spans="1:240" ht="18">
      <c r="A8" s="5">
        <v>7</v>
      </c>
      <c r="B8" s="9" t="s">
        <v>11</v>
      </c>
      <c r="C8" s="10" t="s">
        <v>219</v>
      </c>
      <c r="D8" s="11" t="s">
        <v>220</v>
      </c>
      <c r="E8" s="12" t="s">
        <v>221</v>
      </c>
      <c r="F8" s="8"/>
      <c r="G8" s="47"/>
      <c r="H8" s="6"/>
      <c r="I8" s="48"/>
      <c r="J8" s="48"/>
      <c r="K8" s="49"/>
      <c r="L8" s="50" t="str">
        <f t="shared" si="0"/>
        <v>00</v>
      </c>
      <c r="M8" s="51" t="str">
        <f t="shared" si="1"/>
        <v>F</v>
      </c>
      <c r="N8" s="52">
        <f t="shared" si="2"/>
        <v>0</v>
      </c>
      <c r="O8" s="53" t="str">
        <f t="shared" si="3"/>
        <v>00</v>
      </c>
      <c r="P8" s="54">
        <v>2</v>
      </c>
      <c r="Q8" s="94"/>
      <c r="R8" s="50" t="str">
        <f t="shared" si="4"/>
        <v>00</v>
      </c>
      <c r="S8" s="51" t="str">
        <f t="shared" si="5"/>
        <v>F</v>
      </c>
      <c r="T8" s="52">
        <f t="shared" si="6"/>
        <v>0</v>
      </c>
      <c r="U8" s="53" t="str">
        <f t="shared" si="7"/>
        <v>00</v>
      </c>
      <c r="V8" s="54">
        <v>3</v>
      </c>
      <c r="W8" s="99">
        <v>7.8</v>
      </c>
      <c r="X8" s="103">
        <v>8</v>
      </c>
      <c r="Y8" s="104"/>
      <c r="Z8" s="59">
        <f t="shared" si="8"/>
        <v>7.9</v>
      </c>
      <c r="AA8" s="50">
        <f t="shared" si="9"/>
        <v>7.9</v>
      </c>
      <c r="AB8" s="50" t="str">
        <f t="shared" si="10"/>
        <v>08</v>
      </c>
      <c r="AC8" s="51" t="str">
        <f t="shared" si="11"/>
        <v>B</v>
      </c>
      <c r="AD8" s="60">
        <f t="shared" si="12"/>
        <v>3</v>
      </c>
      <c r="AE8" s="53" t="str">
        <f t="shared" si="13"/>
        <v>03</v>
      </c>
      <c r="AF8" s="61">
        <v>4</v>
      </c>
      <c r="AG8" s="62">
        <v>4</v>
      </c>
      <c r="AH8" s="99"/>
      <c r="AI8" s="103"/>
      <c r="AJ8" s="58"/>
      <c r="AK8" s="59">
        <f t="shared" si="14"/>
        <v>0</v>
      </c>
      <c r="AL8" s="50">
        <f t="shared" si="15"/>
        <v>0</v>
      </c>
      <c r="AM8" s="50" t="str">
        <f t="shared" si="16"/>
        <v>00</v>
      </c>
      <c r="AN8" s="51" t="str">
        <f t="shared" si="17"/>
        <v>F</v>
      </c>
      <c r="AO8" s="60">
        <f t="shared" si="18"/>
        <v>0</v>
      </c>
      <c r="AP8" s="53" t="str">
        <f t="shared" si="19"/>
        <v>00</v>
      </c>
      <c r="AQ8" s="63">
        <v>2</v>
      </c>
      <c r="AR8" s="64">
        <v>2</v>
      </c>
      <c r="AS8" s="65"/>
      <c r="AT8" s="57"/>
      <c r="AU8" s="58"/>
      <c r="AV8" s="59">
        <f t="shared" si="42"/>
        <v>0</v>
      </c>
      <c r="AW8" s="50">
        <f t="shared" si="43"/>
        <v>0</v>
      </c>
      <c r="AX8" s="50" t="str">
        <f t="shared" si="44"/>
        <v>00</v>
      </c>
      <c r="AY8" s="51" t="str">
        <f t="shared" si="45"/>
        <v>F</v>
      </c>
      <c r="AZ8" s="60">
        <f t="shared" si="20"/>
        <v>0</v>
      </c>
      <c r="BA8" s="53" t="str">
        <f t="shared" si="46"/>
        <v>00</v>
      </c>
      <c r="BB8" s="61">
        <v>3</v>
      </c>
      <c r="BC8" s="62">
        <v>3</v>
      </c>
      <c r="BD8" s="99">
        <v>8.4</v>
      </c>
      <c r="BE8" s="103">
        <v>0</v>
      </c>
      <c r="BF8" s="104">
        <v>8</v>
      </c>
      <c r="BG8" s="59">
        <f t="shared" si="21"/>
        <v>3.4</v>
      </c>
      <c r="BH8" s="50">
        <f t="shared" si="22"/>
        <v>8.1999999999999993</v>
      </c>
      <c r="BI8" s="50" t="str">
        <f t="shared" si="47"/>
        <v>08</v>
      </c>
      <c r="BJ8" s="51" t="str">
        <f t="shared" si="23"/>
        <v>B+</v>
      </c>
      <c r="BK8" s="60">
        <f t="shared" si="24"/>
        <v>3.5</v>
      </c>
      <c r="BL8" s="53" t="str">
        <f t="shared" si="48"/>
        <v>04</v>
      </c>
      <c r="BM8" s="61">
        <v>3</v>
      </c>
      <c r="BN8" s="62">
        <v>3</v>
      </c>
      <c r="BO8" s="99"/>
      <c r="BP8" s="103"/>
      <c r="BQ8" s="104"/>
      <c r="BR8" s="66">
        <f t="shared" si="25"/>
        <v>0</v>
      </c>
      <c r="BS8" s="67">
        <f t="shared" si="26"/>
        <v>0</v>
      </c>
      <c r="BT8" s="50" t="str">
        <f t="shared" si="49"/>
        <v>00</v>
      </c>
      <c r="BU8" s="51" t="str">
        <f t="shared" si="27"/>
        <v>F</v>
      </c>
      <c r="BV8" s="68">
        <f t="shared" si="28"/>
        <v>0</v>
      </c>
      <c r="BW8" s="53" t="str">
        <f t="shared" si="50"/>
        <v>00</v>
      </c>
      <c r="BX8" s="61">
        <v>2</v>
      </c>
      <c r="BY8" s="69">
        <v>2</v>
      </c>
      <c r="BZ8" s="99"/>
      <c r="CA8" s="103"/>
      <c r="CB8" s="104"/>
      <c r="CC8" s="66">
        <f t="shared" si="29"/>
        <v>0</v>
      </c>
      <c r="CD8" s="67">
        <f t="shared" si="30"/>
        <v>0</v>
      </c>
      <c r="CE8" s="50" t="str">
        <f t="shared" si="51"/>
        <v>00</v>
      </c>
      <c r="CF8" s="51" t="str">
        <f t="shared" si="31"/>
        <v>F</v>
      </c>
      <c r="CG8" s="60">
        <f t="shared" si="32"/>
        <v>0</v>
      </c>
      <c r="CH8" s="53" t="str">
        <f t="shared" si="52"/>
        <v>00</v>
      </c>
      <c r="CI8" s="61">
        <v>3</v>
      </c>
      <c r="CJ8" s="62">
        <v>3</v>
      </c>
      <c r="CK8" s="71">
        <f t="shared" si="53"/>
        <v>17</v>
      </c>
      <c r="CL8" s="72">
        <f t="shared" si="33"/>
        <v>3.3058823529411767</v>
      </c>
      <c r="CM8" s="73" t="str">
        <f t="shared" si="34"/>
        <v>003</v>
      </c>
      <c r="CN8" s="72">
        <f t="shared" si="35"/>
        <v>1.3235294117647058</v>
      </c>
      <c r="CO8" s="95" t="str">
        <f t="shared" si="54"/>
        <v>001</v>
      </c>
      <c r="CP8" s="7" t="str">
        <f t="shared" si="123"/>
        <v>Lên lớp</v>
      </c>
      <c r="CQ8" s="7">
        <f t="shared" si="36"/>
        <v>17</v>
      </c>
      <c r="CR8" s="72">
        <f t="shared" si="37"/>
        <v>3.3058823529411767</v>
      </c>
      <c r="CS8" s="74" t="str">
        <f t="shared" si="55"/>
        <v>003</v>
      </c>
      <c r="CT8" s="72">
        <f t="shared" si="38"/>
        <v>1.3235294117647058</v>
      </c>
      <c r="CU8" s="7" t="str">
        <f t="shared" si="124"/>
        <v>001</v>
      </c>
      <c r="CV8" s="7" t="str">
        <f t="shared" si="39"/>
        <v>Lên lớp</v>
      </c>
      <c r="CW8" s="76"/>
      <c r="CX8" s="74"/>
      <c r="CY8" s="74"/>
      <c r="CZ8" s="77">
        <f t="shared" si="56"/>
        <v>0</v>
      </c>
      <c r="DA8" s="78">
        <f t="shared" si="57"/>
        <v>0</v>
      </c>
      <c r="DB8" s="79" t="str">
        <f t="shared" si="58"/>
        <v>00</v>
      </c>
      <c r="DC8" s="80" t="str">
        <f t="shared" si="59"/>
        <v>F</v>
      </c>
      <c r="DD8" s="79">
        <f t="shared" si="60"/>
        <v>0</v>
      </c>
      <c r="DE8" s="79" t="str">
        <f t="shared" si="61"/>
        <v>00</v>
      </c>
      <c r="DF8" s="81"/>
      <c r="DG8" s="82"/>
      <c r="DH8" s="83"/>
      <c r="DI8" s="84"/>
      <c r="DJ8" s="84"/>
      <c r="DK8" s="66">
        <f t="shared" si="62"/>
        <v>0</v>
      </c>
      <c r="DL8" s="67">
        <f t="shared" si="63"/>
        <v>0</v>
      </c>
      <c r="DM8" s="67"/>
      <c r="DN8" s="51" t="str">
        <f t="shared" si="64"/>
        <v>F</v>
      </c>
      <c r="DO8" s="60">
        <f t="shared" si="65"/>
        <v>0</v>
      </c>
      <c r="DP8" s="60" t="str">
        <f t="shared" si="66"/>
        <v>00</v>
      </c>
      <c r="DQ8" s="81"/>
      <c r="DR8" s="82"/>
      <c r="DS8" s="85">
        <f t="shared" si="40"/>
        <v>0</v>
      </c>
      <c r="DT8" s="67"/>
      <c r="DU8" s="51" t="str">
        <f t="shared" si="67"/>
        <v>F</v>
      </c>
      <c r="DV8" s="60">
        <f t="shared" si="68"/>
        <v>0</v>
      </c>
      <c r="DW8" s="60" t="str">
        <f t="shared" si="69"/>
        <v>00</v>
      </c>
      <c r="DX8" s="63">
        <v>3</v>
      </c>
      <c r="DY8" s="86"/>
      <c r="DZ8" s="76"/>
      <c r="EA8" s="74"/>
      <c r="EB8" s="74"/>
      <c r="EC8" s="77">
        <f t="shared" si="70"/>
        <v>0</v>
      </c>
      <c r="ED8" s="78">
        <f t="shared" si="71"/>
        <v>0</v>
      </c>
      <c r="EE8" s="79" t="str">
        <f t="shared" si="72"/>
        <v>00</v>
      </c>
      <c r="EF8" s="80" t="str">
        <f t="shared" si="73"/>
        <v>F</v>
      </c>
      <c r="EG8" s="79">
        <f t="shared" si="74"/>
        <v>0</v>
      </c>
      <c r="EH8" s="79" t="str">
        <f t="shared" si="75"/>
        <v>00</v>
      </c>
      <c r="EI8" s="81">
        <v>3</v>
      </c>
      <c r="EJ8" s="82"/>
      <c r="EK8" s="108"/>
      <c r="EL8" s="109"/>
      <c r="EM8" s="107"/>
      <c r="EN8" s="77">
        <f t="shared" si="76"/>
        <v>0</v>
      </c>
      <c r="EO8" s="78">
        <f t="shared" si="77"/>
        <v>0</v>
      </c>
      <c r="EP8" s="79" t="str">
        <f t="shared" si="78"/>
        <v>00</v>
      </c>
      <c r="EQ8" s="80" t="str">
        <f t="shared" si="79"/>
        <v>F</v>
      </c>
      <c r="ER8" s="79">
        <f t="shared" si="80"/>
        <v>0</v>
      </c>
      <c r="ES8" s="79" t="str">
        <f t="shared" si="81"/>
        <v>00</v>
      </c>
      <c r="ET8" s="81">
        <v>3</v>
      </c>
      <c r="EU8" s="82"/>
      <c r="EV8" s="76"/>
      <c r="EW8" s="74"/>
      <c r="EX8" s="74"/>
      <c r="EY8" s="77">
        <f t="shared" si="82"/>
        <v>0</v>
      </c>
      <c r="EZ8" s="78">
        <f t="shared" si="83"/>
        <v>0</v>
      </c>
      <c r="FA8" s="79" t="str">
        <f t="shared" si="84"/>
        <v>00</v>
      </c>
      <c r="FB8" s="80" t="str">
        <f t="shared" si="85"/>
        <v>F</v>
      </c>
      <c r="FC8" s="79">
        <f t="shared" si="86"/>
        <v>0</v>
      </c>
      <c r="FD8" s="79" t="str">
        <f t="shared" si="87"/>
        <v>00</v>
      </c>
      <c r="FE8" s="81">
        <v>2</v>
      </c>
      <c r="FF8" s="82"/>
      <c r="FG8" s="96">
        <v>8.6999999999999993</v>
      </c>
      <c r="FH8" s="97">
        <v>9</v>
      </c>
      <c r="FI8" s="97"/>
      <c r="FJ8" s="77">
        <f t="shared" si="88"/>
        <v>8.9</v>
      </c>
      <c r="FK8" s="78">
        <f t="shared" si="89"/>
        <v>8.9</v>
      </c>
      <c r="FL8" s="79" t="str">
        <f t="shared" si="90"/>
        <v>09</v>
      </c>
      <c r="FM8" s="80" t="str">
        <f t="shared" si="91"/>
        <v>A</v>
      </c>
      <c r="FN8" s="79">
        <f t="shared" si="92"/>
        <v>4</v>
      </c>
      <c r="FO8" s="79" t="str">
        <f t="shared" si="93"/>
        <v>04</v>
      </c>
      <c r="FP8" s="81">
        <v>3</v>
      </c>
      <c r="FQ8" s="82">
        <v>3</v>
      </c>
      <c r="FR8" s="83">
        <v>9</v>
      </c>
      <c r="FS8" s="74">
        <v>8</v>
      </c>
      <c r="FT8" s="74"/>
      <c r="FU8" s="77">
        <f t="shared" si="94"/>
        <v>8.4</v>
      </c>
      <c r="FV8" s="78">
        <f t="shared" si="95"/>
        <v>8.4</v>
      </c>
      <c r="FW8" s="79" t="str">
        <f t="shared" si="96"/>
        <v>08</v>
      </c>
      <c r="FX8" s="80" t="str">
        <f t="shared" si="97"/>
        <v>B+</v>
      </c>
      <c r="FY8" s="79">
        <f t="shared" si="98"/>
        <v>3.5</v>
      </c>
      <c r="FZ8" s="79" t="str">
        <f t="shared" si="99"/>
        <v>04</v>
      </c>
      <c r="GA8" s="81">
        <v>2</v>
      </c>
      <c r="GB8" s="82">
        <v>2</v>
      </c>
      <c r="GC8" s="76">
        <v>8</v>
      </c>
      <c r="GD8" s="74">
        <v>5</v>
      </c>
      <c r="GE8" s="74"/>
      <c r="GF8" s="77">
        <f t="shared" si="100"/>
        <v>6.2</v>
      </c>
      <c r="GG8" s="78">
        <f t="shared" si="101"/>
        <v>6.2</v>
      </c>
      <c r="GH8" s="79" t="str">
        <f t="shared" si="102"/>
        <v>06</v>
      </c>
      <c r="GI8" s="80" t="str">
        <f t="shared" si="103"/>
        <v>C</v>
      </c>
      <c r="GJ8" s="79">
        <f t="shared" si="104"/>
        <v>2</v>
      </c>
      <c r="GK8" s="79" t="str">
        <f t="shared" si="105"/>
        <v>02</v>
      </c>
      <c r="GL8" s="81">
        <v>2</v>
      </c>
      <c r="GM8" s="82">
        <v>2</v>
      </c>
      <c r="GN8" s="96">
        <v>5</v>
      </c>
      <c r="GO8" s="97">
        <v>6</v>
      </c>
      <c r="GP8" s="97"/>
      <c r="GQ8" s="77">
        <f t="shared" si="106"/>
        <v>5.6</v>
      </c>
      <c r="GR8" s="78">
        <f t="shared" si="107"/>
        <v>5.6</v>
      </c>
      <c r="GS8" s="79" t="str">
        <f t="shared" si="108"/>
        <v>06</v>
      </c>
      <c r="GT8" s="80" t="str">
        <f t="shared" si="109"/>
        <v>C</v>
      </c>
      <c r="GU8" s="79">
        <f t="shared" si="110"/>
        <v>2</v>
      </c>
      <c r="GV8" s="79" t="str">
        <f t="shared" si="111"/>
        <v>02</v>
      </c>
      <c r="GW8" s="81">
        <v>2</v>
      </c>
      <c r="GX8" s="82">
        <v>2</v>
      </c>
      <c r="GY8" s="71">
        <f t="shared" si="112"/>
        <v>20</v>
      </c>
      <c r="GZ8" s="72">
        <f t="shared" si="113"/>
        <v>3.3549999999999995</v>
      </c>
      <c r="HA8" s="73" t="str">
        <f t="shared" si="114"/>
        <v>003</v>
      </c>
      <c r="HB8" s="72">
        <f t="shared" si="115"/>
        <v>1.35</v>
      </c>
      <c r="HC8" s="73" t="str">
        <f t="shared" si="116"/>
        <v>001</v>
      </c>
      <c r="HD8" s="74" t="str">
        <f t="shared" si="117"/>
        <v>Lên lớp</v>
      </c>
      <c r="HE8" s="74">
        <f t="shared" si="118"/>
        <v>9</v>
      </c>
      <c r="HF8" s="72">
        <f t="shared" si="119"/>
        <v>7.4555555555555548</v>
      </c>
      <c r="HG8" s="74" t="str">
        <f t="shared" si="120"/>
        <v>007</v>
      </c>
      <c r="HH8" s="75">
        <f t="shared" si="121"/>
        <v>3</v>
      </c>
      <c r="HI8" s="74" t="str">
        <f t="shared" si="122"/>
        <v>003</v>
      </c>
      <c r="HJ8" s="7" t="str">
        <f t="shared" si="41"/>
        <v>Lên lớp</v>
      </c>
      <c r="HK8" s="65"/>
      <c r="HL8" s="57"/>
      <c r="HM8" s="58"/>
      <c r="HN8" s="66">
        <f t="shared" si="125"/>
        <v>0</v>
      </c>
      <c r="HO8" s="110">
        <f t="shared" si="126"/>
        <v>0</v>
      </c>
      <c r="HP8" s="50" t="str">
        <f t="shared" si="135"/>
        <v>0.0</v>
      </c>
      <c r="HQ8" s="111" t="str">
        <f t="shared" si="127"/>
        <v>F</v>
      </c>
      <c r="HR8" s="112">
        <f t="shared" si="128"/>
        <v>0</v>
      </c>
      <c r="HS8" s="113" t="str">
        <f t="shared" si="129"/>
        <v>0.0</v>
      </c>
      <c r="HT8" s="61">
        <v>3</v>
      </c>
      <c r="HU8" s="62">
        <v>3</v>
      </c>
      <c r="HV8" s="65"/>
      <c r="HW8" s="57"/>
      <c r="HX8" s="58"/>
      <c r="HY8" s="66">
        <f t="shared" si="130"/>
        <v>0</v>
      </c>
      <c r="HZ8" s="110">
        <f t="shared" si="131"/>
        <v>0</v>
      </c>
      <c r="IA8" s="50" t="str">
        <f t="shared" si="136"/>
        <v>0.0</v>
      </c>
      <c r="IB8" s="111" t="str">
        <f t="shared" si="132"/>
        <v>F</v>
      </c>
      <c r="IC8" s="112">
        <f t="shared" si="133"/>
        <v>0</v>
      </c>
      <c r="ID8" s="113" t="str">
        <f t="shared" si="134"/>
        <v>0.0</v>
      </c>
      <c r="IE8" s="61">
        <v>1</v>
      </c>
      <c r="IF8" s="62">
        <v>1</v>
      </c>
    </row>
    <row r="9" spans="1:240" ht="18">
      <c r="A9" s="5">
        <v>8</v>
      </c>
      <c r="B9" s="9" t="s">
        <v>11</v>
      </c>
      <c r="C9" s="10" t="s">
        <v>222</v>
      </c>
      <c r="D9" s="11" t="s">
        <v>223</v>
      </c>
      <c r="E9" s="12" t="s">
        <v>206</v>
      </c>
      <c r="F9" s="6"/>
      <c r="G9" s="47"/>
      <c r="H9" s="6"/>
      <c r="I9" s="48"/>
      <c r="J9" s="48"/>
      <c r="K9" s="105"/>
      <c r="L9" s="50" t="str">
        <f t="shared" si="0"/>
        <v>00</v>
      </c>
      <c r="M9" s="51" t="str">
        <f t="shared" si="1"/>
        <v>F</v>
      </c>
      <c r="N9" s="52">
        <f t="shared" si="2"/>
        <v>0</v>
      </c>
      <c r="O9" s="53" t="str">
        <f t="shared" si="3"/>
        <v>00</v>
      </c>
      <c r="P9" s="54">
        <v>2</v>
      </c>
      <c r="Q9" s="94"/>
      <c r="R9" s="50" t="str">
        <f t="shared" si="4"/>
        <v>00</v>
      </c>
      <c r="S9" s="51" t="str">
        <f t="shared" si="5"/>
        <v>F</v>
      </c>
      <c r="T9" s="52">
        <f t="shared" si="6"/>
        <v>0</v>
      </c>
      <c r="U9" s="53" t="str">
        <f t="shared" si="7"/>
        <v>00</v>
      </c>
      <c r="V9" s="54">
        <v>3</v>
      </c>
      <c r="W9" s="99"/>
      <c r="X9" s="103"/>
      <c r="Y9" s="104"/>
      <c r="Z9" s="59">
        <f t="shared" si="8"/>
        <v>0</v>
      </c>
      <c r="AA9" s="50">
        <f t="shared" si="9"/>
        <v>0</v>
      </c>
      <c r="AB9" s="50" t="str">
        <f t="shared" si="10"/>
        <v>00</v>
      </c>
      <c r="AC9" s="51" t="str">
        <f t="shared" si="11"/>
        <v>F</v>
      </c>
      <c r="AD9" s="60">
        <f t="shared" si="12"/>
        <v>0</v>
      </c>
      <c r="AE9" s="53" t="str">
        <f t="shared" si="13"/>
        <v>00</v>
      </c>
      <c r="AF9" s="61">
        <v>4</v>
      </c>
      <c r="AG9" s="62">
        <v>4</v>
      </c>
      <c r="AH9" s="99"/>
      <c r="AI9" s="103"/>
      <c r="AJ9" s="58"/>
      <c r="AK9" s="59">
        <f t="shared" si="14"/>
        <v>0</v>
      </c>
      <c r="AL9" s="50">
        <f t="shared" si="15"/>
        <v>0</v>
      </c>
      <c r="AM9" s="50" t="str">
        <f t="shared" si="16"/>
        <v>00</v>
      </c>
      <c r="AN9" s="51" t="str">
        <f t="shared" si="17"/>
        <v>F</v>
      </c>
      <c r="AO9" s="60">
        <f t="shared" si="18"/>
        <v>0</v>
      </c>
      <c r="AP9" s="53" t="str">
        <f t="shared" si="19"/>
        <v>00</v>
      </c>
      <c r="AQ9" s="63">
        <v>2</v>
      </c>
      <c r="AR9" s="64">
        <v>2</v>
      </c>
      <c r="AS9" s="65"/>
      <c r="AT9" s="57"/>
      <c r="AU9" s="58"/>
      <c r="AV9" s="59">
        <f t="shared" si="42"/>
        <v>0</v>
      </c>
      <c r="AW9" s="50">
        <f t="shared" si="43"/>
        <v>0</v>
      </c>
      <c r="AX9" s="50" t="str">
        <f t="shared" si="44"/>
        <v>00</v>
      </c>
      <c r="AY9" s="51" t="str">
        <f t="shared" si="45"/>
        <v>F</v>
      </c>
      <c r="AZ9" s="60">
        <f t="shared" si="20"/>
        <v>0</v>
      </c>
      <c r="BA9" s="53" t="str">
        <f t="shared" si="46"/>
        <v>00</v>
      </c>
      <c r="BB9" s="61">
        <v>3</v>
      </c>
      <c r="BC9" s="62">
        <v>3</v>
      </c>
      <c r="BD9" s="99"/>
      <c r="BE9" s="103"/>
      <c r="BF9" s="104"/>
      <c r="BG9" s="59">
        <f t="shared" si="21"/>
        <v>0</v>
      </c>
      <c r="BH9" s="50">
        <f t="shared" si="22"/>
        <v>0</v>
      </c>
      <c r="BI9" s="50" t="str">
        <f t="shared" si="47"/>
        <v>00</v>
      </c>
      <c r="BJ9" s="51" t="str">
        <f t="shared" si="23"/>
        <v>F</v>
      </c>
      <c r="BK9" s="60">
        <f t="shared" si="24"/>
        <v>0</v>
      </c>
      <c r="BL9" s="53" t="str">
        <f t="shared" si="48"/>
        <v>00</v>
      </c>
      <c r="BM9" s="61">
        <v>3</v>
      </c>
      <c r="BN9" s="62">
        <v>3</v>
      </c>
      <c r="BO9" s="99"/>
      <c r="BP9" s="103"/>
      <c r="BQ9" s="104"/>
      <c r="BR9" s="59">
        <f t="shared" si="25"/>
        <v>0</v>
      </c>
      <c r="BS9" s="50">
        <f t="shared" si="26"/>
        <v>0</v>
      </c>
      <c r="BT9" s="50" t="str">
        <f t="shared" si="49"/>
        <v>00</v>
      </c>
      <c r="BU9" s="51" t="str">
        <f t="shared" si="27"/>
        <v>F</v>
      </c>
      <c r="BV9" s="68">
        <f t="shared" si="28"/>
        <v>0</v>
      </c>
      <c r="BW9" s="53" t="str">
        <f t="shared" si="50"/>
        <v>00</v>
      </c>
      <c r="BX9" s="61"/>
      <c r="BY9" s="69"/>
      <c r="BZ9" s="99"/>
      <c r="CA9" s="103"/>
      <c r="CB9" s="104"/>
      <c r="CC9" s="66">
        <f t="shared" si="29"/>
        <v>0</v>
      </c>
      <c r="CD9" s="67">
        <f t="shared" si="30"/>
        <v>0</v>
      </c>
      <c r="CE9" s="50" t="str">
        <f t="shared" si="51"/>
        <v>00</v>
      </c>
      <c r="CF9" s="51" t="str">
        <f t="shared" si="31"/>
        <v>F</v>
      </c>
      <c r="CG9" s="60">
        <f t="shared" si="32"/>
        <v>0</v>
      </c>
      <c r="CH9" s="53" t="str">
        <f t="shared" si="52"/>
        <v>00</v>
      </c>
      <c r="CI9" s="61">
        <v>3</v>
      </c>
      <c r="CJ9" s="62">
        <v>3</v>
      </c>
      <c r="CK9" s="71">
        <f t="shared" si="53"/>
        <v>15</v>
      </c>
      <c r="CL9" s="72">
        <f t="shared" si="33"/>
        <v>0</v>
      </c>
      <c r="CM9" s="73" t="str">
        <f t="shared" si="34"/>
        <v>000</v>
      </c>
      <c r="CN9" s="72">
        <f t="shared" si="35"/>
        <v>0</v>
      </c>
      <c r="CO9" s="95" t="str">
        <f t="shared" si="54"/>
        <v>000</v>
      </c>
      <c r="CP9" s="7" t="str">
        <f t="shared" si="123"/>
        <v>Cảnh báo KQHT</v>
      </c>
      <c r="CQ9" s="7">
        <f t="shared" si="36"/>
        <v>15</v>
      </c>
      <c r="CR9" s="72">
        <f t="shared" si="37"/>
        <v>0</v>
      </c>
      <c r="CS9" s="74" t="str">
        <f t="shared" si="55"/>
        <v>000</v>
      </c>
      <c r="CT9" s="72">
        <f t="shared" si="38"/>
        <v>0</v>
      </c>
      <c r="CU9" s="7" t="str">
        <f t="shared" si="124"/>
        <v>000</v>
      </c>
      <c r="CV9" s="7" t="str">
        <f t="shared" si="39"/>
        <v>Cảnh báo KQHT</v>
      </c>
      <c r="CW9" s="76"/>
      <c r="CX9" s="74"/>
      <c r="CY9" s="74"/>
      <c r="CZ9" s="77">
        <f t="shared" si="56"/>
        <v>0</v>
      </c>
      <c r="DA9" s="78">
        <f t="shared" si="57"/>
        <v>0</v>
      </c>
      <c r="DB9" s="79" t="str">
        <f t="shared" si="58"/>
        <v>00</v>
      </c>
      <c r="DC9" s="80" t="str">
        <f t="shared" si="59"/>
        <v>F</v>
      </c>
      <c r="DD9" s="79">
        <f t="shared" si="60"/>
        <v>0</v>
      </c>
      <c r="DE9" s="79" t="str">
        <f t="shared" si="61"/>
        <v>00</v>
      </c>
      <c r="DF9" s="81"/>
      <c r="DG9" s="82"/>
      <c r="DH9" s="83"/>
      <c r="DI9" s="84"/>
      <c r="DJ9" s="84"/>
      <c r="DK9" s="66">
        <f t="shared" si="62"/>
        <v>0</v>
      </c>
      <c r="DL9" s="67">
        <f t="shared" si="63"/>
        <v>0</v>
      </c>
      <c r="DM9" s="67"/>
      <c r="DN9" s="51" t="str">
        <f t="shared" si="64"/>
        <v>F</v>
      </c>
      <c r="DO9" s="60">
        <f t="shared" si="65"/>
        <v>0</v>
      </c>
      <c r="DP9" s="60" t="str">
        <f t="shared" si="66"/>
        <v>00</v>
      </c>
      <c r="DQ9" s="81"/>
      <c r="DR9" s="82"/>
      <c r="DS9" s="85">
        <f t="shared" si="40"/>
        <v>0</v>
      </c>
      <c r="DT9" s="67"/>
      <c r="DU9" s="51" t="str">
        <f t="shared" si="67"/>
        <v>F</v>
      </c>
      <c r="DV9" s="60">
        <f t="shared" si="68"/>
        <v>0</v>
      </c>
      <c r="DW9" s="60" t="str">
        <f t="shared" si="69"/>
        <v>00</v>
      </c>
      <c r="DX9" s="63">
        <v>3</v>
      </c>
      <c r="DY9" s="86">
        <v>3</v>
      </c>
      <c r="DZ9" s="76"/>
      <c r="EA9" s="74"/>
      <c r="EB9" s="74"/>
      <c r="EC9" s="77">
        <f t="shared" si="70"/>
        <v>0</v>
      </c>
      <c r="ED9" s="78">
        <f t="shared" si="71"/>
        <v>0</v>
      </c>
      <c r="EE9" s="79" t="str">
        <f t="shared" si="72"/>
        <v>00</v>
      </c>
      <c r="EF9" s="80" t="str">
        <f t="shared" si="73"/>
        <v>F</v>
      </c>
      <c r="EG9" s="79">
        <f t="shared" si="74"/>
        <v>0</v>
      </c>
      <c r="EH9" s="79" t="str">
        <f t="shared" si="75"/>
        <v>00</v>
      </c>
      <c r="EI9" s="81">
        <v>3</v>
      </c>
      <c r="EJ9" s="82">
        <v>3</v>
      </c>
      <c r="EK9" s="106"/>
      <c r="EL9" s="107"/>
      <c r="EM9" s="107"/>
      <c r="EN9" s="77">
        <f t="shared" si="76"/>
        <v>0</v>
      </c>
      <c r="EO9" s="78">
        <f t="shared" si="77"/>
        <v>0</v>
      </c>
      <c r="EP9" s="79" t="str">
        <f t="shared" si="78"/>
        <v>00</v>
      </c>
      <c r="EQ9" s="80" t="str">
        <f t="shared" si="79"/>
        <v>F</v>
      </c>
      <c r="ER9" s="79">
        <f t="shared" si="80"/>
        <v>0</v>
      </c>
      <c r="ES9" s="79" t="str">
        <f t="shared" si="81"/>
        <v>00</v>
      </c>
      <c r="ET9" s="81">
        <v>3</v>
      </c>
      <c r="EU9" s="82">
        <v>3</v>
      </c>
      <c r="EV9" s="76"/>
      <c r="EW9" s="74"/>
      <c r="EX9" s="74"/>
      <c r="EY9" s="77">
        <f t="shared" si="82"/>
        <v>0</v>
      </c>
      <c r="EZ9" s="78">
        <f t="shared" si="83"/>
        <v>0</v>
      </c>
      <c r="FA9" s="79" t="str">
        <f t="shared" si="84"/>
        <v>00</v>
      </c>
      <c r="FB9" s="80" t="str">
        <f t="shared" si="85"/>
        <v>F</v>
      </c>
      <c r="FC9" s="79">
        <f t="shared" si="86"/>
        <v>0</v>
      </c>
      <c r="FD9" s="79" t="str">
        <f t="shared" si="87"/>
        <v>00</v>
      </c>
      <c r="FE9" s="81">
        <v>2</v>
      </c>
      <c r="FF9" s="82">
        <v>2</v>
      </c>
      <c r="FG9" s="96"/>
      <c r="FH9" s="97"/>
      <c r="FI9" s="97"/>
      <c r="FJ9" s="77">
        <f t="shared" si="88"/>
        <v>0</v>
      </c>
      <c r="FK9" s="78">
        <f t="shared" si="89"/>
        <v>0</v>
      </c>
      <c r="FL9" s="79" t="str">
        <f t="shared" si="90"/>
        <v>00</v>
      </c>
      <c r="FM9" s="80" t="str">
        <f t="shared" si="91"/>
        <v>F</v>
      </c>
      <c r="FN9" s="79">
        <f t="shared" si="92"/>
        <v>0</v>
      </c>
      <c r="FO9" s="79" t="str">
        <f t="shared" si="93"/>
        <v>00</v>
      </c>
      <c r="FP9" s="81">
        <v>3</v>
      </c>
      <c r="FQ9" s="82">
        <v>3</v>
      </c>
      <c r="FR9" s="83"/>
      <c r="FS9" s="74"/>
      <c r="FT9" s="74"/>
      <c r="FU9" s="77">
        <f t="shared" si="94"/>
        <v>0</v>
      </c>
      <c r="FV9" s="78">
        <f t="shared" si="95"/>
        <v>0</v>
      </c>
      <c r="FW9" s="79" t="str">
        <f t="shared" si="96"/>
        <v>00</v>
      </c>
      <c r="FX9" s="80" t="str">
        <f t="shared" si="97"/>
        <v>F</v>
      </c>
      <c r="FY9" s="79">
        <f t="shared" si="98"/>
        <v>0</v>
      </c>
      <c r="FZ9" s="79" t="str">
        <f t="shared" si="99"/>
        <v>00</v>
      </c>
      <c r="GA9" s="81">
        <v>2</v>
      </c>
      <c r="GB9" s="82">
        <v>2</v>
      </c>
      <c r="GC9" s="76"/>
      <c r="GD9" s="74"/>
      <c r="GE9" s="74"/>
      <c r="GF9" s="77">
        <f t="shared" si="100"/>
        <v>0</v>
      </c>
      <c r="GG9" s="78">
        <f t="shared" si="101"/>
        <v>0</v>
      </c>
      <c r="GH9" s="79" t="str">
        <f t="shared" si="102"/>
        <v>00</v>
      </c>
      <c r="GI9" s="80" t="str">
        <f t="shared" si="103"/>
        <v>F</v>
      </c>
      <c r="GJ9" s="79">
        <f t="shared" si="104"/>
        <v>0</v>
      </c>
      <c r="GK9" s="79" t="str">
        <f t="shared" si="105"/>
        <v>00</v>
      </c>
      <c r="GL9" s="81">
        <v>2</v>
      </c>
      <c r="GM9" s="82">
        <v>2</v>
      </c>
      <c r="GN9" s="96"/>
      <c r="GO9" s="97"/>
      <c r="GP9" s="97"/>
      <c r="GQ9" s="77">
        <f t="shared" si="106"/>
        <v>0</v>
      </c>
      <c r="GR9" s="78">
        <f t="shared" si="107"/>
        <v>0</v>
      </c>
      <c r="GS9" s="79" t="str">
        <f t="shared" si="108"/>
        <v>00</v>
      </c>
      <c r="GT9" s="80" t="str">
        <f t="shared" si="109"/>
        <v>F</v>
      </c>
      <c r="GU9" s="79">
        <f t="shared" si="110"/>
        <v>0</v>
      </c>
      <c r="GV9" s="79" t="str">
        <f t="shared" si="111"/>
        <v>00</v>
      </c>
      <c r="GW9" s="81">
        <v>2</v>
      </c>
      <c r="GX9" s="82">
        <v>2</v>
      </c>
      <c r="GY9" s="71">
        <f t="shared" si="112"/>
        <v>20</v>
      </c>
      <c r="GZ9" s="72">
        <f t="shared" si="113"/>
        <v>0</v>
      </c>
      <c r="HA9" s="73" t="str">
        <f t="shared" si="114"/>
        <v>000</v>
      </c>
      <c r="HB9" s="72">
        <f t="shared" si="115"/>
        <v>0</v>
      </c>
      <c r="HC9" s="73" t="str">
        <f t="shared" si="116"/>
        <v>000</v>
      </c>
      <c r="HD9" s="74" t="str">
        <f t="shared" si="117"/>
        <v>Cảnh báo KQHT</v>
      </c>
      <c r="HE9" s="74">
        <f t="shared" si="118"/>
        <v>20</v>
      </c>
      <c r="HF9" s="72">
        <f t="shared" si="119"/>
        <v>0</v>
      </c>
      <c r="HG9" s="74" t="str">
        <f t="shared" si="120"/>
        <v>000</v>
      </c>
      <c r="HH9" s="75">
        <f t="shared" si="121"/>
        <v>0</v>
      </c>
      <c r="HI9" s="74" t="str">
        <f t="shared" si="122"/>
        <v>000</v>
      </c>
      <c r="HJ9" s="7" t="str">
        <f t="shared" si="41"/>
        <v>Cảnh báo KQHT</v>
      </c>
      <c r="HK9" s="65"/>
      <c r="HL9" s="57"/>
      <c r="HM9" s="58"/>
      <c r="HN9" s="66">
        <f t="shared" si="125"/>
        <v>0</v>
      </c>
      <c r="HO9" s="110">
        <f t="shared" si="126"/>
        <v>0</v>
      </c>
      <c r="HP9" s="67" t="str">
        <f t="shared" si="135"/>
        <v>0.0</v>
      </c>
      <c r="HQ9" s="111" t="str">
        <f t="shared" si="127"/>
        <v>F</v>
      </c>
      <c r="HR9" s="112">
        <f t="shared" si="128"/>
        <v>0</v>
      </c>
      <c r="HS9" s="113" t="str">
        <f t="shared" si="129"/>
        <v>0.0</v>
      </c>
      <c r="HT9" s="61">
        <v>3</v>
      </c>
      <c r="HU9" s="62">
        <v>3</v>
      </c>
      <c r="HV9" s="65"/>
      <c r="HW9" s="57"/>
      <c r="HX9" s="58"/>
      <c r="HY9" s="66">
        <f t="shared" si="130"/>
        <v>0</v>
      </c>
      <c r="HZ9" s="110">
        <f t="shared" si="131"/>
        <v>0</v>
      </c>
      <c r="IA9" s="67" t="str">
        <f t="shared" si="136"/>
        <v>0.0</v>
      </c>
      <c r="IB9" s="111" t="str">
        <f t="shared" si="132"/>
        <v>F</v>
      </c>
      <c r="IC9" s="112">
        <f t="shared" si="133"/>
        <v>0</v>
      </c>
      <c r="ID9" s="113" t="str">
        <f t="shared" si="134"/>
        <v>0.0</v>
      </c>
      <c r="IE9" s="61">
        <v>1</v>
      </c>
      <c r="IF9" s="62">
        <v>1</v>
      </c>
    </row>
    <row r="10" spans="1:240" ht="18">
      <c r="A10" s="5"/>
      <c r="B10" s="9"/>
      <c r="C10" s="10"/>
      <c r="D10" s="11"/>
      <c r="E10" s="12"/>
      <c r="F10" s="6"/>
      <c r="G10" s="47"/>
      <c r="H10" s="6"/>
      <c r="I10" s="48"/>
      <c r="J10" s="48"/>
      <c r="K10" s="98"/>
      <c r="L10" s="50"/>
      <c r="M10" s="51"/>
      <c r="N10" s="52"/>
      <c r="O10" s="53"/>
      <c r="P10" s="54"/>
      <c r="Q10" s="94"/>
      <c r="R10" s="50"/>
      <c r="S10" s="51"/>
      <c r="T10" s="52"/>
      <c r="U10" s="53"/>
      <c r="V10" s="54"/>
      <c r="W10" s="99"/>
      <c r="X10" s="103"/>
      <c r="Y10" s="104"/>
      <c r="Z10" s="59"/>
      <c r="AA10" s="50"/>
      <c r="AB10" s="50"/>
      <c r="AC10" s="51"/>
      <c r="AD10" s="60"/>
      <c r="AE10" s="53"/>
      <c r="AF10" s="61"/>
      <c r="AG10" s="62"/>
      <c r="AH10" s="99"/>
      <c r="AI10" s="103"/>
      <c r="AJ10" s="58"/>
      <c r="AK10" s="59"/>
      <c r="AL10" s="50"/>
      <c r="AM10" s="50"/>
      <c r="AN10" s="51"/>
      <c r="AO10" s="60"/>
      <c r="AP10" s="53"/>
      <c r="AQ10" s="63"/>
      <c r="AR10" s="64"/>
      <c r="AS10" s="65"/>
      <c r="AT10" s="57"/>
      <c r="AU10" s="58"/>
      <c r="AV10" s="59"/>
      <c r="AW10" s="50"/>
      <c r="AX10" s="50"/>
      <c r="AY10" s="51"/>
      <c r="AZ10" s="60"/>
      <c r="BA10" s="53"/>
      <c r="BB10" s="61"/>
      <c r="BC10" s="62"/>
      <c r="BD10" s="99"/>
      <c r="BE10" s="103"/>
      <c r="BF10" s="104"/>
      <c r="BG10" s="59"/>
      <c r="BH10" s="50"/>
      <c r="BI10" s="50"/>
      <c r="BJ10" s="51"/>
      <c r="BK10" s="60"/>
      <c r="BL10" s="53"/>
      <c r="BM10" s="61"/>
      <c r="BN10" s="62"/>
      <c r="BO10" s="99"/>
      <c r="BP10" s="103"/>
      <c r="BQ10" s="104"/>
      <c r="BR10" s="59"/>
      <c r="BS10" s="50"/>
      <c r="BT10" s="50"/>
      <c r="BU10" s="51"/>
      <c r="BV10" s="68"/>
      <c r="BW10" s="53"/>
      <c r="BX10" s="61"/>
      <c r="BY10" s="69"/>
      <c r="BZ10" s="99"/>
      <c r="CA10" s="103"/>
      <c r="CB10" s="104"/>
      <c r="CC10" s="66"/>
      <c r="CD10" s="67"/>
      <c r="CE10" s="50"/>
      <c r="CF10" s="51"/>
      <c r="CG10" s="60"/>
      <c r="CH10" s="53"/>
      <c r="CI10" s="61"/>
      <c r="CJ10" s="62"/>
      <c r="CK10" s="71"/>
      <c r="CL10" s="72"/>
      <c r="CM10" s="73"/>
      <c r="CN10" s="72"/>
      <c r="CO10" s="95"/>
      <c r="CP10" s="7"/>
      <c r="CQ10" s="7"/>
      <c r="CR10" s="72"/>
      <c r="CS10" s="74"/>
      <c r="CT10" s="72"/>
      <c r="CU10" s="7"/>
      <c r="CV10" s="7"/>
      <c r="CW10" s="76"/>
      <c r="CX10" s="74"/>
      <c r="CY10" s="74"/>
      <c r="CZ10" s="77"/>
      <c r="DA10" s="78"/>
      <c r="DB10" s="79"/>
      <c r="DC10" s="80"/>
      <c r="DD10" s="79"/>
      <c r="DE10" s="79"/>
      <c r="DF10" s="81"/>
      <c r="DG10" s="82"/>
      <c r="DH10" s="83"/>
      <c r="DI10" s="84"/>
      <c r="DJ10" s="84"/>
      <c r="DK10" s="66"/>
      <c r="DL10" s="67"/>
      <c r="DM10" s="67"/>
      <c r="DN10" s="51"/>
      <c r="DO10" s="60"/>
      <c r="DP10" s="60"/>
      <c r="DQ10" s="81"/>
      <c r="DR10" s="82"/>
      <c r="DS10" s="85"/>
      <c r="DT10" s="67"/>
      <c r="DU10" s="51"/>
      <c r="DV10" s="60"/>
      <c r="DW10" s="60"/>
      <c r="DX10" s="63"/>
      <c r="DY10" s="86"/>
      <c r="DZ10" s="76"/>
      <c r="EA10" s="74"/>
      <c r="EB10" s="74"/>
      <c r="EC10" s="77"/>
      <c r="ED10" s="78"/>
      <c r="EE10" s="79"/>
      <c r="EF10" s="80"/>
      <c r="EG10" s="79"/>
      <c r="EH10" s="79"/>
      <c r="EI10" s="81"/>
      <c r="EJ10" s="82"/>
      <c r="EK10" s="108"/>
      <c r="EL10" s="109"/>
      <c r="EM10" s="107"/>
      <c r="EN10" s="77"/>
      <c r="EO10" s="78"/>
      <c r="EP10" s="79"/>
      <c r="EQ10" s="80"/>
      <c r="ER10" s="79"/>
      <c r="ES10" s="79"/>
      <c r="ET10" s="81"/>
      <c r="EU10" s="82"/>
      <c r="EV10" s="76"/>
      <c r="EW10" s="74"/>
      <c r="EX10" s="74"/>
      <c r="EY10" s="77"/>
      <c r="EZ10" s="78"/>
      <c r="FA10" s="79"/>
      <c r="FB10" s="80"/>
      <c r="FC10" s="79"/>
      <c r="FD10" s="79"/>
      <c r="FE10" s="81"/>
      <c r="FF10" s="82"/>
      <c r="FG10" s="96"/>
      <c r="FH10" s="97"/>
      <c r="FI10" s="97"/>
      <c r="FJ10" s="77"/>
      <c r="FK10" s="78"/>
      <c r="FL10" s="79"/>
      <c r="FM10" s="80"/>
      <c r="FN10" s="79"/>
      <c r="FO10" s="79"/>
      <c r="FP10" s="81"/>
      <c r="FQ10" s="82"/>
      <c r="FR10" s="83"/>
      <c r="FS10" s="74"/>
      <c r="FT10" s="74"/>
      <c r="FU10" s="77"/>
      <c r="FV10" s="78"/>
      <c r="FW10" s="79"/>
      <c r="FX10" s="80"/>
      <c r="FY10" s="79"/>
      <c r="FZ10" s="79"/>
      <c r="GA10" s="81"/>
      <c r="GB10" s="82"/>
      <c r="GC10" s="76"/>
      <c r="GD10" s="74"/>
      <c r="GE10" s="74"/>
      <c r="GF10" s="77"/>
      <c r="GG10" s="78"/>
      <c r="GH10" s="79"/>
      <c r="GI10" s="80"/>
      <c r="GJ10" s="79"/>
      <c r="GK10" s="79"/>
      <c r="GL10" s="81"/>
      <c r="GM10" s="82"/>
      <c r="GN10" s="96"/>
      <c r="GO10" s="97"/>
      <c r="GP10" s="97"/>
      <c r="GQ10" s="77"/>
      <c r="GR10" s="78"/>
      <c r="GS10" s="79"/>
      <c r="GT10" s="80"/>
      <c r="GU10" s="79"/>
      <c r="GV10" s="79"/>
      <c r="GW10" s="81"/>
      <c r="GX10" s="82"/>
      <c r="GY10" s="71"/>
      <c r="GZ10" s="72"/>
      <c r="HA10" s="73"/>
      <c r="HB10" s="72"/>
      <c r="HC10" s="73"/>
      <c r="HD10" s="74"/>
      <c r="HE10" s="74"/>
      <c r="HF10" s="72"/>
      <c r="HG10" s="74"/>
      <c r="HH10" s="75"/>
      <c r="HI10" s="74"/>
      <c r="HJ10" s="7"/>
      <c r="HK10" s="65"/>
      <c r="HL10" s="57"/>
      <c r="HM10" s="58"/>
      <c r="HN10" s="66">
        <f t="shared" si="125"/>
        <v>0</v>
      </c>
      <c r="HO10" s="110">
        <f t="shared" si="126"/>
        <v>0</v>
      </c>
      <c r="HP10" s="50" t="str">
        <f t="shared" si="135"/>
        <v>0.0</v>
      </c>
      <c r="HQ10" s="111" t="str">
        <f t="shared" si="127"/>
        <v>F</v>
      </c>
      <c r="HR10" s="112">
        <f t="shared" si="128"/>
        <v>0</v>
      </c>
      <c r="HS10" s="113" t="str">
        <f t="shared" si="129"/>
        <v>0.0</v>
      </c>
      <c r="HT10" s="61">
        <v>3</v>
      </c>
      <c r="HU10" s="62">
        <v>3</v>
      </c>
      <c r="HV10" s="65"/>
      <c r="HW10" s="57"/>
      <c r="HX10" s="58"/>
      <c r="HY10" s="66">
        <f t="shared" si="130"/>
        <v>0</v>
      </c>
      <c r="HZ10" s="110">
        <f t="shared" si="131"/>
        <v>0</v>
      </c>
      <c r="IA10" s="50" t="str">
        <f t="shared" si="136"/>
        <v>0.0</v>
      </c>
      <c r="IB10" s="111" t="str">
        <f t="shared" si="132"/>
        <v>F</v>
      </c>
      <c r="IC10" s="112">
        <f t="shared" si="133"/>
        <v>0</v>
      </c>
      <c r="ID10" s="113" t="str">
        <f t="shared" si="134"/>
        <v>0.0</v>
      </c>
      <c r="IE10" s="61">
        <v>1</v>
      </c>
      <c r="IF10" s="62">
        <v>1</v>
      </c>
    </row>
    <row r="11" spans="1:240" ht="18">
      <c r="A11" s="5"/>
      <c r="B11" s="9"/>
      <c r="C11" s="10"/>
      <c r="D11" s="11"/>
      <c r="E11" s="12"/>
      <c r="F11" s="6"/>
      <c r="G11" s="47"/>
      <c r="H11" s="6"/>
      <c r="I11" s="88"/>
      <c r="J11" s="88"/>
      <c r="K11" s="98"/>
      <c r="L11" s="50"/>
      <c r="M11" s="51"/>
      <c r="N11" s="52"/>
      <c r="O11" s="53"/>
      <c r="P11" s="54"/>
      <c r="Q11" s="94"/>
      <c r="R11" s="50"/>
      <c r="S11" s="51"/>
      <c r="T11" s="52"/>
      <c r="U11" s="53"/>
      <c r="V11" s="54"/>
      <c r="W11" s="65"/>
      <c r="X11" s="57"/>
      <c r="Y11" s="58"/>
      <c r="Z11" s="59"/>
      <c r="AA11" s="50"/>
      <c r="AB11" s="50"/>
      <c r="AC11" s="51"/>
      <c r="AD11" s="60"/>
      <c r="AE11" s="53"/>
      <c r="AF11" s="61"/>
      <c r="AG11" s="62"/>
      <c r="AH11" s="99"/>
      <c r="AI11" s="103"/>
      <c r="AJ11" s="58"/>
      <c r="AK11" s="59"/>
      <c r="AL11" s="50"/>
      <c r="AM11" s="50"/>
      <c r="AN11" s="51"/>
      <c r="AO11" s="60"/>
      <c r="AP11" s="53"/>
      <c r="AQ11" s="63"/>
      <c r="AR11" s="64"/>
      <c r="AS11" s="65"/>
      <c r="AT11" s="57"/>
      <c r="AU11" s="58"/>
      <c r="AV11" s="59"/>
      <c r="AW11" s="50"/>
      <c r="AX11" s="50"/>
      <c r="AY11" s="51"/>
      <c r="AZ11" s="60"/>
      <c r="BA11" s="53"/>
      <c r="BB11" s="61"/>
      <c r="BC11" s="62"/>
      <c r="BD11" s="99"/>
      <c r="BE11" s="103"/>
      <c r="BF11" s="104"/>
      <c r="BG11" s="59"/>
      <c r="BH11" s="50"/>
      <c r="BI11" s="50"/>
      <c r="BJ11" s="51"/>
      <c r="BK11" s="60"/>
      <c r="BL11" s="53"/>
      <c r="BM11" s="61"/>
      <c r="BN11" s="62"/>
      <c r="BO11" s="99"/>
      <c r="BP11" s="103"/>
      <c r="BQ11" s="104"/>
      <c r="BR11" s="66"/>
      <c r="BS11" s="67"/>
      <c r="BT11" s="50"/>
      <c r="BU11" s="51"/>
      <c r="BV11" s="68"/>
      <c r="BW11" s="53"/>
      <c r="BX11" s="61"/>
      <c r="BY11" s="69"/>
      <c r="BZ11" s="99"/>
      <c r="CA11" s="103"/>
      <c r="CB11" s="104"/>
      <c r="CC11" s="66"/>
      <c r="CD11" s="67"/>
      <c r="CE11" s="50"/>
      <c r="CF11" s="51"/>
      <c r="CG11" s="60"/>
      <c r="CH11" s="53"/>
      <c r="CI11" s="61"/>
      <c r="CJ11" s="62"/>
      <c r="CK11" s="71"/>
      <c r="CL11" s="72"/>
      <c r="CM11" s="73"/>
      <c r="CN11" s="72"/>
      <c r="CO11" s="95"/>
      <c r="CP11" s="7"/>
      <c r="CQ11" s="7"/>
      <c r="CR11" s="72"/>
      <c r="CS11" s="74"/>
      <c r="CT11" s="72"/>
      <c r="CU11" s="7"/>
      <c r="CV11" s="7"/>
      <c r="CW11" s="76"/>
      <c r="CX11" s="74"/>
      <c r="CY11" s="74"/>
      <c r="CZ11" s="77"/>
      <c r="DA11" s="78"/>
      <c r="DB11" s="79"/>
      <c r="DC11" s="80"/>
      <c r="DD11" s="79"/>
      <c r="DE11" s="79"/>
      <c r="DF11" s="81"/>
      <c r="DG11" s="82"/>
      <c r="DH11" s="83"/>
      <c r="DI11" s="84"/>
      <c r="DJ11" s="84"/>
      <c r="DK11" s="66"/>
      <c r="DL11" s="67"/>
      <c r="DM11" s="67"/>
      <c r="DN11" s="51"/>
      <c r="DO11" s="60"/>
      <c r="DP11" s="60"/>
      <c r="DQ11" s="81"/>
      <c r="DR11" s="82"/>
      <c r="DS11" s="85"/>
      <c r="DT11" s="67"/>
      <c r="DU11" s="51"/>
      <c r="DV11" s="60"/>
      <c r="DW11" s="60"/>
      <c r="DX11" s="63"/>
      <c r="DY11" s="86"/>
      <c r="DZ11" s="76"/>
      <c r="EA11" s="74"/>
      <c r="EB11" s="74"/>
      <c r="EC11" s="77"/>
      <c r="ED11" s="78"/>
      <c r="EE11" s="79"/>
      <c r="EF11" s="80"/>
      <c r="EG11" s="79"/>
      <c r="EH11" s="79"/>
      <c r="EI11" s="81"/>
      <c r="EJ11" s="82"/>
      <c r="EK11" s="108"/>
      <c r="EL11" s="109"/>
      <c r="EM11" s="107"/>
      <c r="EN11" s="77"/>
      <c r="EO11" s="78"/>
      <c r="EP11" s="79"/>
      <c r="EQ11" s="80"/>
      <c r="ER11" s="79"/>
      <c r="ES11" s="79"/>
      <c r="ET11" s="81"/>
      <c r="EU11" s="82"/>
      <c r="EV11" s="76"/>
      <c r="EW11" s="74"/>
      <c r="EX11" s="74"/>
      <c r="EY11" s="77"/>
      <c r="EZ11" s="78"/>
      <c r="FA11" s="79"/>
      <c r="FB11" s="80"/>
      <c r="FC11" s="79"/>
      <c r="FD11" s="79"/>
      <c r="FE11" s="81"/>
      <c r="FF11" s="82"/>
      <c r="FG11" s="96"/>
      <c r="FH11" s="97"/>
      <c r="FI11" s="97"/>
      <c r="FJ11" s="77"/>
      <c r="FK11" s="78"/>
      <c r="FL11" s="79"/>
      <c r="FM11" s="80"/>
      <c r="FN11" s="79"/>
      <c r="FO11" s="79"/>
      <c r="FP11" s="81"/>
      <c r="FQ11" s="82"/>
      <c r="FR11" s="83"/>
      <c r="FS11" s="74"/>
      <c r="FT11" s="74"/>
      <c r="FU11" s="77"/>
      <c r="FV11" s="78"/>
      <c r="FW11" s="79"/>
      <c r="FX11" s="80"/>
      <c r="FY11" s="79"/>
      <c r="FZ11" s="79"/>
      <c r="GA11" s="81"/>
      <c r="GB11" s="82"/>
      <c r="GC11" s="76"/>
      <c r="GD11" s="74"/>
      <c r="GE11" s="74"/>
      <c r="GF11" s="77"/>
      <c r="GG11" s="78"/>
      <c r="GH11" s="79"/>
      <c r="GI11" s="80"/>
      <c r="GJ11" s="79"/>
      <c r="GK11" s="79"/>
      <c r="GL11" s="81"/>
      <c r="GM11" s="82"/>
      <c r="GN11" s="96"/>
      <c r="GO11" s="97"/>
      <c r="GP11" s="97"/>
      <c r="GQ11" s="77"/>
      <c r="GR11" s="78"/>
      <c r="GS11" s="79"/>
      <c r="GT11" s="80"/>
      <c r="GU11" s="79"/>
      <c r="GV11" s="79"/>
      <c r="GW11" s="81"/>
      <c r="GX11" s="82"/>
      <c r="GY11" s="71"/>
      <c r="GZ11" s="72"/>
      <c r="HA11" s="73"/>
      <c r="HB11" s="72"/>
      <c r="HC11" s="73"/>
      <c r="HD11" s="74"/>
      <c r="HE11" s="74"/>
      <c r="HF11" s="72"/>
      <c r="HG11" s="74"/>
      <c r="HH11" s="75"/>
      <c r="HI11" s="74"/>
      <c r="HJ11" s="7"/>
      <c r="HK11" s="65"/>
      <c r="HL11" s="57"/>
      <c r="HM11" s="58"/>
      <c r="HN11" s="66">
        <f t="shared" si="125"/>
        <v>0</v>
      </c>
      <c r="HO11" s="110">
        <f t="shared" si="126"/>
        <v>0</v>
      </c>
      <c r="HP11" s="50" t="str">
        <f t="shared" si="135"/>
        <v>0.0</v>
      </c>
      <c r="HQ11" s="111" t="str">
        <f t="shared" si="127"/>
        <v>F</v>
      </c>
      <c r="HR11" s="112">
        <f t="shared" si="128"/>
        <v>0</v>
      </c>
      <c r="HS11" s="113" t="str">
        <f t="shared" si="129"/>
        <v>0.0</v>
      </c>
      <c r="HT11" s="61">
        <v>3</v>
      </c>
      <c r="HU11" s="62">
        <v>3</v>
      </c>
      <c r="HV11" s="65"/>
      <c r="HW11" s="57"/>
      <c r="HX11" s="58"/>
      <c r="HY11" s="66">
        <f t="shared" si="130"/>
        <v>0</v>
      </c>
      <c r="HZ11" s="110">
        <f t="shared" si="131"/>
        <v>0</v>
      </c>
      <c r="IA11" s="50" t="str">
        <f t="shared" si="136"/>
        <v>0.0</v>
      </c>
      <c r="IB11" s="111" t="str">
        <f t="shared" si="132"/>
        <v>F</v>
      </c>
      <c r="IC11" s="112">
        <f t="shared" si="133"/>
        <v>0</v>
      </c>
      <c r="ID11" s="113" t="str">
        <f t="shared" si="134"/>
        <v>0.0</v>
      </c>
      <c r="IE11" s="61">
        <v>1</v>
      </c>
      <c r="IF11" s="62">
        <v>1</v>
      </c>
    </row>
    <row r="12" spans="1:240" ht="18">
      <c r="A12" s="5"/>
      <c r="B12" s="9"/>
      <c r="C12" s="10"/>
      <c r="D12" s="11"/>
      <c r="E12" s="12"/>
      <c r="F12" s="6"/>
      <c r="G12" s="47"/>
      <c r="H12" s="6"/>
      <c r="I12" s="48"/>
      <c r="J12" s="48"/>
      <c r="K12" s="98"/>
      <c r="L12" s="50"/>
      <c r="M12" s="51"/>
      <c r="N12" s="52"/>
      <c r="O12" s="53"/>
      <c r="P12" s="54"/>
      <c r="Q12" s="94"/>
      <c r="R12" s="50"/>
      <c r="S12" s="51"/>
      <c r="T12" s="52"/>
      <c r="U12" s="53"/>
      <c r="V12" s="54"/>
      <c r="W12" s="65"/>
      <c r="X12" s="57"/>
      <c r="Y12" s="58"/>
      <c r="Z12" s="59"/>
      <c r="AA12" s="50"/>
      <c r="AB12" s="50"/>
      <c r="AC12" s="51"/>
      <c r="AD12" s="60"/>
      <c r="AE12" s="53"/>
      <c r="AF12" s="61"/>
      <c r="AG12" s="62"/>
      <c r="AH12" s="99"/>
      <c r="AI12" s="103"/>
      <c r="AJ12" s="58"/>
      <c r="AK12" s="59"/>
      <c r="AL12" s="50"/>
      <c r="AM12" s="50"/>
      <c r="AN12" s="51"/>
      <c r="AO12" s="60"/>
      <c r="AP12" s="53"/>
      <c r="AQ12" s="63"/>
      <c r="AR12" s="64"/>
      <c r="AS12" s="65"/>
      <c r="AT12" s="57"/>
      <c r="AU12" s="58"/>
      <c r="AV12" s="59"/>
      <c r="AW12" s="50"/>
      <c r="AX12" s="50"/>
      <c r="AY12" s="51"/>
      <c r="AZ12" s="60"/>
      <c r="BA12" s="53"/>
      <c r="BB12" s="61"/>
      <c r="BC12" s="62"/>
      <c r="BD12" s="99"/>
      <c r="BE12" s="103"/>
      <c r="BF12" s="104"/>
      <c r="BG12" s="59"/>
      <c r="BH12" s="50"/>
      <c r="BI12" s="50"/>
      <c r="BJ12" s="51"/>
      <c r="BK12" s="60"/>
      <c r="BL12" s="53"/>
      <c r="BM12" s="61"/>
      <c r="BN12" s="62"/>
      <c r="BO12" s="99"/>
      <c r="BP12" s="103"/>
      <c r="BQ12" s="104"/>
      <c r="BR12" s="59"/>
      <c r="BS12" s="50"/>
      <c r="BT12" s="50"/>
      <c r="BU12" s="51"/>
      <c r="BV12" s="68"/>
      <c r="BW12" s="53"/>
      <c r="BX12" s="61"/>
      <c r="BY12" s="69"/>
      <c r="BZ12" s="99"/>
      <c r="CA12" s="103"/>
      <c r="CB12" s="104"/>
      <c r="CC12" s="66"/>
      <c r="CD12" s="67"/>
      <c r="CE12" s="50"/>
      <c r="CF12" s="51"/>
      <c r="CG12" s="60"/>
      <c r="CH12" s="53"/>
      <c r="CI12" s="61"/>
      <c r="CJ12" s="62"/>
      <c r="CK12" s="71"/>
      <c r="CL12" s="72"/>
      <c r="CM12" s="73"/>
      <c r="CN12" s="72"/>
      <c r="CO12" s="95"/>
      <c r="CP12" s="7"/>
      <c r="CQ12" s="7"/>
      <c r="CR12" s="72"/>
      <c r="CS12" s="74"/>
      <c r="CT12" s="72"/>
      <c r="CU12" s="7"/>
      <c r="CV12" s="7"/>
      <c r="CW12" s="76"/>
      <c r="CX12" s="74"/>
      <c r="CY12" s="74"/>
      <c r="CZ12" s="77"/>
      <c r="DA12" s="78"/>
      <c r="DB12" s="79"/>
      <c r="DC12" s="80"/>
      <c r="DD12" s="79"/>
      <c r="DE12" s="79"/>
      <c r="DF12" s="81"/>
      <c r="DG12" s="82"/>
      <c r="DH12" s="83"/>
      <c r="DI12" s="84"/>
      <c r="DJ12" s="84"/>
      <c r="DK12" s="66"/>
      <c r="DL12" s="67"/>
      <c r="DM12" s="67"/>
      <c r="DN12" s="51"/>
      <c r="DO12" s="60"/>
      <c r="DP12" s="60"/>
      <c r="DQ12" s="81"/>
      <c r="DR12" s="82"/>
      <c r="DS12" s="85"/>
      <c r="DT12" s="67"/>
      <c r="DU12" s="51"/>
      <c r="DV12" s="60"/>
      <c r="DW12" s="60"/>
      <c r="DX12" s="63"/>
      <c r="DY12" s="86"/>
      <c r="DZ12" s="76"/>
      <c r="EA12" s="74"/>
      <c r="EB12" s="74"/>
      <c r="EC12" s="77"/>
      <c r="ED12" s="78"/>
      <c r="EE12" s="79"/>
      <c r="EF12" s="80"/>
      <c r="EG12" s="79"/>
      <c r="EH12" s="79"/>
      <c r="EI12" s="81"/>
      <c r="EJ12" s="82"/>
      <c r="EK12" s="106"/>
      <c r="EL12" s="107"/>
      <c r="EM12" s="107"/>
      <c r="EN12" s="77"/>
      <c r="EO12" s="78"/>
      <c r="EP12" s="79"/>
      <c r="EQ12" s="80"/>
      <c r="ER12" s="79"/>
      <c r="ES12" s="79"/>
      <c r="ET12" s="81"/>
      <c r="EU12" s="82"/>
      <c r="EV12" s="76"/>
      <c r="EW12" s="74"/>
      <c r="EX12" s="74"/>
      <c r="EY12" s="77"/>
      <c r="EZ12" s="78"/>
      <c r="FA12" s="79"/>
      <c r="FB12" s="80"/>
      <c r="FC12" s="79"/>
      <c r="FD12" s="79"/>
      <c r="FE12" s="81"/>
      <c r="FF12" s="82"/>
      <c r="FG12" s="96"/>
      <c r="FH12" s="97"/>
      <c r="FI12" s="97"/>
      <c r="FJ12" s="77"/>
      <c r="FK12" s="78"/>
      <c r="FL12" s="79"/>
      <c r="FM12" s="80"/>
      <c r="FN12" s="79"/>
      <c r="FO12" s="79"/>
      <c r="FP12" s="81"/>
      <c r="FQ12" s="82"/>
      <c r="FR12" s="83"/>
      <c r="FS12" s="74"/>
      <c r="FT12" s="74"/>
      <c r="FU12" s="77"/>
      <c r="FV12" s="78"/>
      <c r="FW12" s="79"/>
      <c r="FX12" s="80"/>
      <c r="FY12" s="79"/>
      <c r="FZ12" s="79"/>
      <c r="GA12" s="81"/>
      <c r="GB12" s="82"/>
      <c r="GC12" s="76"/>
      <c r="GD12" s="74"/>
      <c r="GE12" s="74"/>
      <c r="GF12" s="77"/>
      <c r="GG12" s="78"/>
      <c r="GH12" s="79"/>
      <c r="GI12" s="80"/>
      <c r="GJ12" s="79"/>
      <c r="GK12" s="79"/>
      <c r="GL12" s="81"/>
      <c r="GM12" s="82"/>
      <c r="GN12" s="96"/>
      <c r="GO12" s="97"/>
      <c r="GP12" s="97"/>
      <c r="GQ12" s="77"/>
      <c r="GR12" s="78"/>
      <c r="GS12" s="79"/>
      <c r="GT12" s="80"/>
      <c r="GU12" s="79"/>
      <c r="GV12" s="79"/>
      <c r="GW12" s="81"/>
      <c r="GX12" s="82"/>
      <c r="GY12" s="71"/>
      <c r="GZ12" s="72"/>
      <c r="HA12" s="73"/>
      <c r="HB12" s="72"/>
      <c r="HC12" s="73"/>
      <c r="HD12" s="74"/>
      <c r="HE12" s="74"/>
      <c r="HF12" s="72"/>
      <c r="HG12" s="74"/>
      <c r="HH12" s="75"/>
      <c r="HI12" s="74"/>
      <c r="HJ12" s="7"/>
      <c r="HK12" s="65"/>
      <c r="HL12" s="57"/>
      <c r="HM12" s="58"/>
      <c r="HN12" s="66">
        <f t="shared" si="125"/>
        <v>0</v>
      </c>
      <c r="HO12" s="110">
        <f t="shared" si="126"/>
        <v>0</v>
      </c>
      <c r="HP12" s="67" t="str">
        <f t="shared" si="135"/>
        <v>0.0</v>
      </c>
      <c r="HQ12" s="111" t="str">
        <f t="shared" si="127"/>
        <v>F</v>
      </c>
      <c r="HR12" s="112">
        <f t="shared" si="128"/>
        <v>0</v>
      </c>
      <c r="HS12" s="113" t="str">
        <f t="shared" si="129"/>
        <v>0.0</v>
      </c>
      <c r="HT12" s="61">
        <v>3</v>
      </c>
      <c r="HU12" s="62">
        <v>3</v>
      </c>
      <c r="HV12" s="65"/>
      <c r="HW12" s="57"/>
      <c r="HX12" s="58"/>
      <c r="HY12" s="66">
        <f t="shared" si="130"/>
        <v>0</v>
      </c>
      <c r="HZ12" s="110">
        <f t="shared" si="131"/>
        <v>0</v>
      </c>
      <c r="IA12" s="50" t="str">
        <f t="shared" si="136"/>
        <v>0.0</v>
      </c>
      <c r="IB12" s="111" t="str">
        <f t="shared" si="132"/>
        <v>F</v>
      </c>
      <c r="IC12" s="112">
        <f t="shared" si="133"/>
        <v>0</v>
      </c>
      <c r="ID12" s="113" t="str">
        <f t="shared" si="134"/>
        <v>0.0</v>
      </c>
      <c r="IE12" s="61">
        <v>1</v>
      </c>
      <c r="IF12" s="62">
        <v>1</v>
      </c>
    </row>
    <row r="13" spans="1:240" ht="18">
      <c r="A13" s="5"/>
      <c r="B13" s="9"/>
      <c r="C13" s="10"/>
      <c r="D13" s="11"/>
      <c r="E13" s="12"/>
      <c r="F13" s="6"/>
      <c r="G13" s="47"/>
      <c r="H13" s="6"/>
      <c r="I13" s="48"/>
      <c r="J13" s="48"/>
      <c r="K13" s="98"/>
      <c r="L13" s="50"/>
      <c r="M13" s="51"/>
      <c r="N13" s="52"/>
      <c r="O13" s="53"/>
      <c r="P13" s="54"/>
      <c r="Q13" s="94"/>
      <c r="R13" s="50"/>
      <c r="S13" s="51"/>
      <c r="T13" s="52"/>
      <c r="U13" s="53"/>
      <c r="V13" s="54"/>
      <c r="W13" s="65"/>
      <c r="X13" s="57"/>
      <c r="Y13" s="58"/>
      <c r="Z13" s="59"/>
      <c r="AA13" s="50"/>
      <c r="AB13" s="50"/>
      <c r="AC13" s="51"/>
      <c r="AD13" s="60"/>
      <c r="AE13" s="53"/>
      <c r="AF13" s="61"/>
      <c r="AG13" s="62"/>
      <c r="AH13" s="99"/>
      <c r="AI13" s="103"/>
      <c r="AJ13" s="58"/>
      <c r="AK13" s="59"/>
      <c r="AL13" s="50"/>
      <c r="AM13" s="50"/>
      <c r="AN13" s="51"/>
      <c r="AO13" s="60"/>
      <c r="AP13" s="53"/>
      <c r="AQ13" s="63"/>
      <c r="AR13" s="64"/>
      <c r="AS13" s="65"/>
      <c r="AT13" s="57"/>
      <c r="AU13" s="58"/>
      <c r="AV13" s="59"/>
      <c r="AW13" s="50"/>
      <c r="AX13" s="50"/>
      <c r="AY13" s="51"/>
      <c r="AZ13" s="60"/>
      <c r="BA13" s="53"/>
      <c r="BB13" s="61"/>
      <c r="BC13" s="62"/>
      <c r="BD13" s="99"/>
      <c r="BE13" s="103"/>
      <c r="BF13" s="104"/>
      <c r="BG13" s="59"/>
      <c r="BH13" s="50"/>
      <c r="BI13" s="50"/>
      <c r="BJ13" s="51"/>
      <c r="BK13" s="60"/>
      <c r="BL13" s="53"/>
      <c r="BM13" s="61"/>
      <c r="BN13" s="62"/>
      <c r="BO13" s="99"/>
      <c r="BP13" s="103"/>
      <c r="BQ13" s="104"/>
      <c r="BR13" s="59"/>
      <c r="BS13" s="50"/>
      <c r="BT13" s="50"/>
      <c r="BU13" s="51"/>
      <c r="BV13" s="68"/>
      <c r="BW13" s="53"/>
      <c r="BX13" s="61"/>
      <c r="BY13" s="69"/>
      <c r="BZ13" s="99"/>
      <c r="CA13" s="103"/>
      <c r="CB13" s="104"/>
      <c r="CC13" s="66"/>
      <c r="CD13" s="67"/>
      <c r="CE13" s="50"/>
      <c r="CF13" s="51"/>
      <c r="CG13" s="60"/>
      <c r="CH13" s="53"/>
      <c r="CI13" s="61"/>
      <c r="CJ13" s="62"/>
      <c r="CK13" s="71"/>
      <c r="CL13" s="72"/>
      <c r="CM13" s="73"/>
      <c r="CN13" s="72"/>
      <c r="CO13" s="95"/>
      <c r="CP13" s="7"/>
      <c r="CQ13" s="7"/>
      <c r="CR13" s="72"/>
      <c r="CS13" s="74"/>
      <c r="CT13" s="72"/>
      <c r="CU13" s="7"/>
      <c r="CV13" s="7"/>
      <c r="CW13" s="76"/>
      <c r="CX13" s="74"/>
      <c r="CY13" s="74"/>
      <c r="CZ13" s="77"/>
      <c r="DA13" s="78"/>
      <c r="DB13" s="79"/>
      <c r="DC13" s="80"/>
      <c r="DD13" s="79"/>
      <c r="DE13" s="79"/>
      <c r="DF13" s="81"/>
      <c r="DG13" s="82"/>
      <c r="DH13" s="83"/>
      <c r="DI13" s="84"/>
      <c r="DJ13" s="84"/>
      <c r="DK13" s="66"/>
      <c r="DL13" s="67"/>
      <c r="DM13" s="67"/>
      <c r="DN13" s="51"/>
      <c r="DO13" s="60"/>
      <c r="DP13" s="60"/>
      <c r="DQ13" s="81"/>
      <c r="DR13" s="82"/>
      <c r="DS13" s="85"/>
      <c r="DT13" s="67"/>
      <c r="DU13" s="51"/>
      <c r="DV13" s="60"/>
      <c r="DW13" s="60"/>
      <c r="DX13" s="63"/>
      <c r="DY13" s="86"/>
      <c r="DZ13" s="76"/>
      <c r="EA13" s="74"/>
      <c r="EB13" s="74"/>
      <c r="EC13" s="77"/>
      <c r="ED13" s="78"/>
      <c r="EE13" s="79"/>
      <c r="EF13" s="80"/>
      <c r="EG13" s="79"/>
      <c r="EH13" s="79"/>
      <c r="EI13" s="81"/>
      <c r="EJ13" s="82"/>
      <c r="EK13" s="106"/>
      <c r="EL13" s="107"/>
      <c r="EM13" s="107"/>
      <c r="EN13" s="77"/>
      <c r="EO13" s="78"/>
      <c r="EP13" s="79"/>
      <c r="EQ13" s="80"/>
      <c r="ER13" s="79"/>
      <c r="ES13" s="79"/>
      <c r="ET13" s="81"/>
      <c r="EU13" s="82"/>
      <c r="EV13" s="76"/>
      <c r="EW13" s="74"/>
      <c r="EX13" s="74"/>
      <c r="EY13" s="77"/>
      <c r="EZ13" s="78"/>
      <c r="FA13" s="79"/>
      <c r="FB13" s="80"/>
      <c r="FC13" s="79"/>
      <c r="FD13" s="79"/>
      <c r="FE13" s="81"/>
      <c r="FF13" s="82"/>
      <c r="FG13" s="96"/>
      <c r="FH13" s="97"/>
      <c r="FI13" s="97"/>
      <c r="FJ13" s="77"/>
      <c r="FK13" s="78"/>
      <c r="FL13" s="79"/>
      <c r="FM13" s="80"/>
      <c r="FN13" s="79"/>
      <c r="FO13" s="79"/>
      <c r="FP13" s="81"/>
      <c r="FQ13" s="82"/>
      <c r="FR13" s="83"/>
      <c r="FS13" s="74"/>
      <c r="FT13" s="74"/>
      <c r="FU13" s="77"/>
      <c r="FV13" s="78"/>
      <c r="FW13" s="79"/>
      <c r="FX13" s="80"/>
      <c r="FY13" s="79"/>
      <c r="FZ13" s="79"/>
      <c r="GA13" s="81"/>
      <c r="GB13" s="82"/>
      <c r="GC13" s="76"/>
      <c r="GD13" s="74"/>
      <c r="GE13" s="74"/>
      <c r="GF13" s="77"/>
      <c r="GG13" s="78"/>
      <c r="GH13" s="79"/>
      <c r="GI13" s="80"/>
      <c r="GJ13" s="79"/>
      <c r="GK13" s="79"/>
      <c r="GL13" s="81"/>
      <c r="GM13" s="82"/>
      <c r="GN13" s="96"/>
      <c r="GO13" s="97"/>
      <c r="GP13" s="97"/>
      <c r="GQ13" s="77"/>
      <c r="GR13" s="78"/>
      <c r="GS13" s="79"/>
      <c r="GT13" s="80"/>
      <c r="GU13" s="79"/>
      <c r="GV13" s="79"/>
      <c r="GW13" s="81"/>
      <c r="GX13" s="82"/>
      <c r="GY13" s="71"/>
      <c r="GZ13" s="72"/>
      <c r="HA13" s="73"/>
      <c r="HB13" s="72"/>
      <c r="HC13" s="73"/>
      <c r="HD13" s="74"/>
      <c r="HE13" s="74"/>
      <c r="HF13" s="72"/>
      <c r="HG13" s="74"/>
      <c r="HH13" s="75"/>
      <c r="HI13" s="74"/>
      <c r="HJ13" s="7"/>
      <c r="HK13" s="65"/>
      <c r="HL13" s="57"/>
      <c r="HM13" s="58"/>
      <c r="HN13" s="66">
        <f t="shared" si="125"/>
        <v>0</v>
      </c>
      <c r="HO13" s="110">
        <f t="shared" si="126"/>
        <v>0</v>
      </c>
      <c r="HP13" s="50" t="str">
        <f t="shared" si="135"/>
        <v>0.0</v>
      </c>
      <c r="HQ13" s="111" t="str">
        <f t="shared" si="127"/>
        <v>F</v>
      </c>
      <c r="HR13" s="112">
        <f t="shared" si="128"/>
        <v>0</v>
      </c>
      <c r="HS13" s="113" t="str">
        <f t="shared" si="129"/>
        <v>0.0</v>
      </c>
      <c r="HT13" s="61">
        <v>3</v>
      </c>
      <c r="HU13" s="62">
        <v>3</v>
      </c>
      <c r="HV13" s="65"/>
      <c r="HW13" s="57"/>
      <c r="HX13" s="58"/>
      <c r="HY13" s="66">
        <f t="shared" si="130"/>
        <v>0</v>
      </c>
      <c r="HZ13" s="110">
        <f t="shared" si="131"/>
        <v>0</v>
      </c>
      <c r="IA13" s="50" t="str">
        <f t="shared" si="136"/>
        <v>0.0</v>
      </c>
      <c r="IB13" s="111" t="str">
        <f t="shared" si="132"/>
        <v>F</v>
      </c>
      <c r="IC13" s="112">
        <f t="shared" si="133"/>
        <v>0</v>
      </c>
      <c r="ID13" s="113" t="str">
        <f t="shared" si="134"/>
        <v>0.0</v>
      </c>
      <c r="IE13" s="61">
        <v>1</v>
      </c>
      <c r="IF13" s="62">
        <v>1</v>
      </c>
    </row>
    <row r="14" spans="1:240" ht="18">
      <c r="A14" s="5"/>
      <c r="B14" s="9"/>
      <c r="C14" s="10"/>
      <c r="D14" s="11"/>
      <c r="E14" s="12"/>
      <c r="F14" s="6"/>
      <c r="G14" s="47"/>
      <c r="H14" s="6"/>
      <c r="I14" s="48"/>
      <c r="J14" s="48"/>
      <c r="K14" s="98"/>
      <c r="L14" s="50"/>
      <c r="M14" s="51"/>
      <c r="N14" s="52"/>
      <c r="O14" s="53"/>
      <c r="P14" s="54"/>
      <c r="Q14" s="94"/>
      <c r="R14" s="50"/>
      <c r="S14" s="51"/>
      <c r="T14" s="52"/>
      <c r="U14" s="53"/>
      <c r="V14" s="54"/>
      <c r="W14" s="99"/>
      <c r="X14" s="57"/>
      <c r="Y14" s="58"/>
      <c r="Z14" s="59"/>
      <c r="AA14" s="50"/>
      <c r="AB14" s="50"/>
      <c r="AC14" s="51"/>
      <c r="AD14" s="60"/>
      <c r="AE14" s="53"/>
      <c r="AF14" s="61"/>
      <c r="AG14" s="62"/>
      <c r="AH14" s="99"/>
      <c r="AI14" s="103"/>
      <c r="AJ14" s="58"/>
      <c r="AK14" s="59"/>
      <c r="AL14" s="50"/>
      <c r="AM14" s="50"/>
      <c r="AN14" s="51"/>
      <c r="AO14" s="60"/>
      <c r="AP14" s="53"/>
      <c r="AQ14" s="63"/>
      <c r="AR14" s="64"/>
      <c r="AS14" s="99"/>
      <c r="AT14" s="103"/>
      <c r="AU14" s="58"/>
      <c r="AV14" s="59"/>
      <c r="AW14" s="50"/>
      <c r="AX14" s="50"/>
      <c r="AY14" s="51"/>
      <c r="AZ14" s="60"/>
      <c r="BA14" s="53"/>
      <c r="BB14" s="61"/>
      <c r="BC14" s="62"/>
      <c r="BD14" s="99"/>
      <c r="BE14" s="103"/>
      <c r="BF14" s="104"/>
      <c r="BG14" s="59"/>
      <c r="BH14" s="50"/>
      <c r="BI14" s="50"/>
      <c r="BJ14" s="51"/>
      <c r="BK14" s="60"/>
      <c r="BL14" s="53"/>
      <c r="BM14" s="61"/>
      <c r="BN14" s="62"/>
      <c r="BO14" s="99"/>
      <c r="BP14" s="103"/>
      <c r="BQ14" s="104"/>
      <c r="BR14" s="66"/>
      <c r="BS14" s="67"/>
      <c r="BT14" s="50"/>
      <c r="BU14" s="51"/>
      <c r="BV14" s="68"/>
      <c r="BW14" s="53"/>
      <c r="BX14" s="61"/>
      <c r="BY14" s="69"/>
      <c r="BZ14" s="99"/>
      <c r="CA14" s="103"/>
      <c r="CB14" s="104"/>
      <c r="CC14" s="66"/>
      <c r="CD14" s="67"/>
      <c r="CE14" s="50"/>
      <c r="CF14" s="51"/>
      <c r="CG14" s="60"/>
      <c r="CH14" s="53"/>
      <c r="CI14" s="61"/>
      <c r="CJ14" s="62"/>
      <c r="CK14" s="71"/>
      <c r="CL14" s="72"/>
      <c r="CM14" s="73"/>
      <c r="CN14" s="72"/>
      <c r="CO14" s="95"/>
      <c r="CP14" s="7"/>
      <c r="CQ14" s="7"/>
      <c r="CR14" s="72"/>
      <c r="CS14" s="74"/>
      <c r="CT14" s="72"/>
      <c r="CU14" s="7"/>
      <c r="CV14" s="7"/>
      <c r="CW14" s="76"/>
      <c r="CX14" s="74"/>
      <c r="CY14" s="74"/>
      <c r="CZ14" s="77"/>
      <c r="DA14" s="78"/>
      <c r="DB14" s="79"/>
      <c r="DC14" s="80"/>
      <c r="DD14" s="79"/>
      <c r="DE14" s="79"/>
      <c r="DF14" s="81"/>
      <c r="DG14" s="82"/>
      <c r="DH14" s="83"/>
      <c r="DI14" s="84"/>
      <c r="DJ14" s="84"/>
      <c r="DK14" s="66"/>
      <c r="DL14" s="67"/>
      <c r="DM14" s="67"/>
      <c r="DN14" s="51"/>
      <c r="DO14" s="60"/>
      <c r="DP14" s="60"/>
      <c r="DQ14" s="81"/>
      <c r="DR14" s="82"/>
      <c r="DS14" s="85"/>
      <c r="DT14" s="67"/>
      <c r="DU14" s="51"/>
      <c r="DV14" s="60"/>
      <c r="DW14" s="60"/>
      <c r="DX14" s="63"/>
      <c r="DY14" s="86"/>
      <c r="DZ14" s="76"/>
      <c r="EA14" s="74"/>
      <c r="EB14" s="74"/>
      <c r="EC14" s="77"/>
      <c r="ED14" s="78"/>
      <c r="EE14" s="79"/>
      <c r="EF14" s="80"/>
      <c r="EG14" s="79"/>
      <c r="EH14" s="79"/>
      <c r="EI14" s="81"/>
      <c r="EJ14" s="82"/>
      <c r="EK14" s="76"/>
      <c r="EL14" s="74"/>
      <c r="EM14" s="74"/>
      <c r="EN14" s="77"/>
      <c r="EO14" s="78"/>
      <c r="EP14" s="79"/>
      <c r="EQ14" s="80"/>
      <c r="ER14" s="79"/>
      <c r="ES14" s="79"/>
      <c r="ET14" s="81"/>
      <c r="EU14" s="82"/>
      <c r="EV14" s="76"/>
      <c r="EW14" s="74"/>
      <c r="EX14" s="74"/>
      <c r="EY14" s="77"/>
      <c r="EZ14" s="78"/>
      <c r="FA14" s="79"/>
      <c r="FB14" s="80"/>
      <c r="FC14" s="79"/>
      <c r="FD14" s="79"/>
      <c r="FE14" s="81"/>
      <c r="FF14" s="82"/>
      <c r="FG14" s="96"/>
      <c r="FH14" s="97"/>
      <c r="FI14" s="97"/>
      <c r="FJ14" s="77"/>
      <c r="FK14" s="78"/>
      <c r="FL14" s="79"/>
      <c r="FM14" s="80"/>
      <c r="FN14" s="79"/>
      <c r="FO14" s="79"/>
      <c r="FP14" s="81"/>
      <c r="FQ14" s="82"/>
      <c r="FR14" s="83"/>
      <c r="FS14" s="74"/>
      <c r="FT14" s="74"/>
      <c r="FU14" s="77"/>
      <c r="FV14" s="78"/>
      <c r="FW14" s="79"/>
      <c r="FX14" s="80"/>
      <c r="FY14" s="79"/>
      <c r="FZ14" s="79"/>
      <c r="GA14" s="81"/>
      <c r="GB14" s="82"/>
      <c r="GC14" s="76"/>
      <c r="GD14" s="74"/>
      <c r="GE14" s="74"/>
      <c r="GF14" s="77"/>
      <c r="GG14" s="78"/>
      <c r="GH14" s="79"/>
      <c r="GI14" s="80"/>
      <c r="GJ14" s="79"/>
      <c r="GK14" s="79"/>
      <c r="GL14" s="81"/>
      <c r="GM14" s="82"/>
      <c r="GN14" s="96"/>
      <c r="GO14" s="97"/>
      <c r="GP14" s="97"/>
      <c r="GQ14" s="77"/>
      <c r="GR14" s="78"/>
      <c r="GS14" s="79"/>
      <c r="GT14" s="80"/>
      <c r="GU14" s="79"/>
      <c r="GV14" s="79"/>
      <c r="GW14" s="81"/>
      <c r="GX14" s="82"/>
      <c r="GY14" s="71"/>
      <c r="GZ14" s="72"/>
      <c r="HA14" s="73"/>
      <c r="HB14" s="72"/>
      <c r="HC14" s="73"/>
      <c r="HD14" s="74"/>
      <c r="HE14" s="74"/>
      <c r="HF14" s="72"/>
      <c r="HG14" s="74"/>
      <c r="HH14" s="75"/>
      <c r="HI14" s="74"/>
      <c r="HJ14" s="7"/>
      <c r="HK14" s="65"/>
      <c r="HL14" s="57"/>
      <c r="HM14" s="58"/>
      <c r="HN14" s="66">
        <f t="shared" si="125"/>
        <v>0</v>
      </c>
      <c r="HO14" s="110">
        <f t="shared" si="126"/>
        <v>0</v>
      </c>
      <c r="HP14" s="67" t="str">
        <f t="shared" si="135"/>
        <v>0.0</v>
      </c>
      <c r="HQ14" s="111" t="str">
        <f t="shared" si="127"/>
        <v>F</v>
      </c>
      <c r="HR14" s="112">
        <f t="shared" si="128"/>
        <v>0</v>
      </c>
      <c r="HS14" s="113" t="str">
        <f t="shared" si="129"/>
        <v>0.0</v>
      </c>
      <c r="HT14" s="61">
        <v>3</v>
      </c>
      <c r="HU14" s="62">
        <v>3</v>
      </c>
      <c r="HV14" s="65"/>
      <c r="HW14" s="57"/>
      <c r="HX14" s="58"/>
      <c r="HY14" s="66">
        <f t="shared" si="130"/>
        <v>0</v>
      </c>
      <c r="HZ14" s="110">
        <f t="shared" si="131"/>
        <v>0</v>
      </c>
      <c r="IA14" s="50" t="str">
        <f t="shared" si="136"/>
        <v>0.0</v>
      </c>
      <c r="IB14" s="111" t="str">
        <f t="shared" si="132"/>
        <v>F</v>
      </c>
      <c r="IC14" s="112">
        <f t="shared" si="133"/>
        <v>0</v>
      </c>
      <c r="ID14" s="113" t="str">
        <f t="shared" si="134"/>
        <v>0.0</v>
      </c>
      <c r="IE14" s="61">
        <v>1</v>
      </c>
      <c r="IF14" s="62">
        <v>1</v>
      </c>
    </row>
    <row r="15" spans="1:240" ht="18">
      <c r="A15" s="5"/>
      <c r="B15" s="9"/>
      <c r="C15" s="10"/>
      <c r="D15" s="11"/>
      <c r="E15" s="12"/>
      <c r="F15" s="6"/>
      <c r="G15" s="47"/>
      <c r="H15" s="6"/>
      <c r="I15" s="48"/>
      <c r="J15" s="48"/>
      <c r="K15" s="98"/>
      <c r="L15" s="50"/>
      <c r="M15" s="51"/>
      <c r="N15" s="52"/>
      <c r="O15" s="53"/>
      <c r="P15" s="54"/>
      <c r="Q15" s="94"/>
      <c r="R15" s="50"/>
      <c r="S15" s="51"/>
      <c r="T15" s="52"/>
      <c r="U15" s="53"/>
      <c r="V15" s="54"/>
      <c r="W15" s="99"/>
      <c r="X15" s="57"/>
      <c r="Y15" s="58"/>
      <c r="Z15" s="59"/>
      <c r="AA15" s="50"/>
      <c r="AB15" s="50"/>
      <c r="AC15" s="51"/>
      <c r="AD15" s="60"/>
      <c r="AE15" s="53"/>
      <c r="AF15" s="61"/>
      <c r="AG15" s="62"/>
      <c r="AH15" s="99"/>
      <c r="AI15" s="103"/>
      <c r="AJ15" s="58"/>
      <c r="AK15" s="59"/>
      <c r="AL15" s="50"/>
      <c r="AM15" s="50"/>
      <c r="AN15" s="51"/>
      <c r="AO15" s="60"/>
      <c r="AP15" s="53"/>
      <c r="AQ15" s="63"/>
      <c r="AR15" s="64"/>
      <c r="AS15" s="99"/>
      <c r="AT15" s="103"/>
      <c r="AU15" s="58"/>
      <c r="AV15" s="59"/>
      <c r="AW15" s="50"/>
      <c r="AX15" s="50"/>
      <c r="AY15" s="51"/>
      <c r="AZ15" s="60"/>
      <c r="BA15" s="53"/>
      <c r="BB15" s="61"/>
      <c r="BC15" s="62"/>
      <c r="BD15" s="99"/>
      <c r="BE15" s="103"/>
      <c r="BF15" s="104"/>
      <c r="BG15" s="59"/>
      <c r="BH15" s="50"/>
      <c r="BI15" s="50"/>
      <c r="BJ15" s="51"/>
      <c r="BK15" s="60"/>
      <c r="BL15" s="53"/>
      <c r="BM15" s="61"/>
      <c r="BN15" s="62"/>
      <c r="BO15" s="99"/>
      <c r="BP15" s="103"/>
      <c r="BQ15" s="104"/>
      <c r="BR15" s="59"/>
      <c r="BS15" s="50"/>
      <c r="BT15" s="50"/>
      <c r="BU15" s="51"/>
      <c r="BV15" s="68"/>
      <c r="BW15" s="53"/>
      <c r="BX15" s="61"/>
      <c r="BY15" s="69"/>
      <c r="BZ15" s="99"/>
      <c r="CA15" s="103"/>
      <c r="CB15" s="104"/>
      <c r="CC15" s="66"/>
      <c r="CD15" s="67"/>
      <c r="CE15" s="50"/>
      <c r="CF15" s="51"/>
      <c r="CG15" s="60"/>
      <c r="CH15" s="53"/>
      <c r="CI15" s="61"/>
      <c r="CJ15" s="62"/>
      <c r="CK15" s="71"/>
      <c r="CL15" s="72"/>
      <c r="CM15" s="73"/>
      <c r="CN15" s="72"/>
      <c r="CO15" s="95"/>
      <c r="CP15" s="7"/>
      <c r="CQ15" s="7"/>
      <c r="CR15" s="72"/>
      <c r="CS15" s="74"/>
      <c r="CT15" s="72"/>
      <c r="CU15" s="7"/>
      <c r="CV15" s="7"/>
      <c r="CW15" s="76"/>
      <c r="CX15" s="74"/>
      <c r="CY15" s="74"/>
      <c r="CZ15" s="77"/>
      <c r="DA15" s="78"/>
      <c r="DB15" s="79"/>
      <c r="DC15" s="80"/>
      <c r="DD15" s="79"/>
      <c r="DE15" s="79"/>
      <c r="DF15" s="81"/>
      <c r="DG15" s="82"/>
      <c r="DH15" s="83"/>
      <c r="DI15" s="84"/>
      <c r="DJ15" s="84"/>
      <c r="DK15" s="66"/>
      <c r="DL15" s="67"/>
      <c r="DM15" s="67"/>
      <c r="DN15" s="51"/>
      <c r="DO15" s="60"/>
      <c r="DP15" s="60"/>
      <c r="DQ15" s="81"/>
      <c r="DR15" s="82"/>
      <c r="DS15" s="85"/>
      <c r="DT15" s="67"/>
      <c r="DU15" s="51"/>
      <c r="DV15" s="60"/>
      <c r="DW15" s="60"/>
      <c r="DX15" s="63"/>
      <c r="DY15" s="86"/>
      <c r="DZ15" s="76"/>
      <c r="EA15" s="74"/>
      <c r="EB15" s="74"/>
      <c r="EC15" s="77"/>
      <c r="ED15" s="78"/>
      <c r="EE15" s="79"/>
      <c r="EF15" s="80"/>
      <c r="EG15" s="79"/>
      <c r="EH15" s="79"/>
      <c r="EI15" s="81"/>
      <c r="EJ15" s="82"/>
      <c r="EK15" s="76"/>
      <c r="EL15" s="74"/>
      <c r="EM15" s="74"/>
      <c r="EN15" s="77"/>
      <c r="EO15" s="78"/>
      <c r="EP15" s="79"/>
      <c r="EQ15" s="80"/>
      <c r="ER15" s="79"/>
      <c r="ES15" s="79"/>
      <c r="ET15" s="81"/>
      <c r="EU15" s="82"/>
      <c r="EV15" s="76"/>
      <c r="EW15" s="74"/>
      <c r="EX15" s="74"/>
      <c r="EY15" s="77"/>
      <c r="EZ15" s="78"/>
      <c r="FA15" s="79"/>
      <c r="FB15" s="80"/>
      <c r="FC15" s="79"/>
      <c r="FD15" s="79"/>
      <c r="FE15" s="81"/>
      <c r="FF15" s="82"/>
      <c r="FG15" s="96"/>
      <c r="FH15" s="97"/>
      <c r="FI15" s="97"/>
      <c r="FJ15" s="77"/>
      <c r="FK15" s="78"/>
      <c r="FL15" s="79"/>
      <c r="FM15" s="80"/>
      <c r="FN15" s="79"/>
      <c r="FO15" s="79"/>
      <c r="FP15" s="81"/>
      <c r="FQ15" s="82"/>
      <c r="FR15" s="83"/>
      <c r="FS15" s="74"/>
      <c r="FT15" s="74"/>
      <c r="FU15" s="77"/>
      <c r="FV15" s="78"/>
      <c r="FW15" s="79"/>
      <c r="FX15" s="80"/>
      <c r="FY15" s="79"/>
      <c r="FZ15" s="79"/>
      <c r="GA15" s="81"/>
      <c r="GB15" s="82"/>
      <c r="GC15" s="76"/>
      <c r="GD15" s="74"/>
      <c r="GE15" s="74"/>
      <c r="GF15" s="77"/>
      <c r="GG15" s="78"/>
      <c r="GH15" s="79"/>
      <c r="GI15" s="80"/>
      <c r="GJ15" s="79"/>
      <c r="GK15" s="79"/>
      <c r="GL15" s="81"/>
      <c r="GM15" s="82"/>
      <c r="GN15" s="96"/>
      <c r="GO15" s="97"/>
      <c r="GP15" s="97"/>
      <c r="GQ15" s="77"/>
      <c r="GR15" s="78"/>
      <c r="GS15" s="79"/>
      <c r="GT15" s="80"/>
      <c r="GU15" s="79"/>
      <c r="GV15" s="79"/>
      <c r="GW15" s="81"/>
      <c r="GX15" s="82"/>
      <c r="GY15" s="71"/>
      <c r="GZ15" s="72"/>
      <c r="HA15" s="73"/>
      <c r="HB15" s="72"/>
      <c r="HC15" s="73"/>
      <c r="HD15" s="74"/>
      <c r="HE15" s="74"/>
      <c r="HF15" s="72"/>
      <c r="HG15" s="74"/>
      <c r="HH15" s="75"/>
      <c r="HI15" s="74"/>
      <c r="HJ15" s="7"/>
      <c r="HK15" s="65"/>
      <c r="HL15" s="57"/>
      <c r="HM15" s="58"/>
      <c r="HN15" s="66">
        <f t="shared" si="125"/>
        <v>0</v>
      </c>
      <c r="HO15" s="110">
        <f t="shared" si="126"/>
        <v>0</v>
      </c>
      <c r="HP15" s="50" t="str">
        <f t="shared" si="135"/>
        <v>0.0</v>
      </c>
      <c r="HQ15" s="111" t="str">
        <f t="shared" si="127"/>
        <v>F</v>
      </c>
      <c r="HR15" s="112">
        <f t="shared" si="128"/>
        <v>0</v>
      </c>
      <c r="HS15" s="113" t="str">
        <f t="shared" si="129"/>
        <v>0.0</v>
      </c>
      <c r="HT15" s="61">
        <v>3</v>
      </c>
      <c r="HU15" s="62">
        <v>3</v>
      </c>
      <c r="HV15" s="65"/>
      <c r="HW15" s="57"/>
      <c r="HX15" s="58"/>
      <c r="HY15" s="66">
        <f t="shared" si="130"/>
        <v>0</v>
      </c>
      <c r="HZ15" s="110">
        <f t="shared" si="131"/>
        <v>0</v>
      </c>
      <c r="IA15" s="50" t="str">
        <f t="shared" si="136"/>
        <v>0.0</v>
      </c>
      <c r="IB15" s="111" t="str">
        <f t="shared" si="132"/>
        <v>F</v>
      </c>
      <c r="IC15" s="112">
        <f t="shared" si="133"/>
        <v>0</v>
      </c>
      <c r="ID15" s="113" t="str">
        <f t="shared" si="134"/>
        <v>0.0</v>
      </c>
      <c r="IE15" s="61">
        <v>1</v>
      </c>
      <c r="IF15" s="62">
        <v>1</v>
      </c>
    </row>
    <row r="16" spans="1:240" ht="18">
      <c r="A16" s="5"/>
      <c r="B16" s="9"/>
      <c r="C16" s="10"/>
      <c r="D16" s="11"/>
      <c r="E16" s="12"/>
      <c r="F16" s="6"/>
      <c r="G16" s="47"/>
      <c r="H16" s="6"/>
      <c r="I16" s="48"/>
      <c r="J16" s="48"/>
      <c r="K16" s="98"/>
      <c r="L16" s="50"/>
      <c r="M16" s="51"/>
      <c r="N16" s="52"/>
      <c r="O16" s="53"/>
      <c r="P16" s="54"/>
      <c r="Q16" s="94"/>
      <c r="R16" s="50"/>
      <c r="S16" s="51"/>
      <c r="T16" s="52"/>
      <c r="U16" s="53"/>
      <c r="V16" s="54"/>
      <c r="W16" s="99"/>
      <c r="X16" s="57"/>
      <c r="Y16" s="58"/>
      <c r="Z16" s="59"/>
      <c r="AA16" s="50"/>
      <c r="AB16" s="50"/>
      <c r="AC16" s="51"/>
      <c r="AD16" s="60"/>
      <c r="AE16" s="53"/>
      <c r="AF16" s="61"/>
      <c r="AG16" s="62"/>
      <c r="AH16" s="99"/>
      <c r="AI16" s="103"/>
      <c r="AJ16" s="58"/>
      <c r="AK16" s="59"/>
      <c r="AL16" s="50"/>
      <c r="AM16" s="50"/>
      <c r="AN16" s="51"/>
      <c r="AO16" s="60"/>
      <c r="AP16" s="53"/>
      <c r="AQ16" s="63"/>
      <c r="AR16" s="64"/>
      <c r="AS16" s="99"/>
      <c r="AT16" s="103"/>
      <c r="AU16" s="58"/>
      <c r="AV16" s="59"/>
      <c r="AW16" s="50"/>
      <c r="AX16" s="50"/>
      <c r="AY16" s="51"/>
      <c r="AZ16" s="60"/>
      <c r="BA16" s="53"/>
      <c r="BB16" s="61"/>
      <c r="BC16" s="62"/>
      <c r="BD16" s="99"/>
      <c r="BE16" s="103"/>
      <c r="BF16" s="104"/>
      <c r="BG16" s="59"/>
      <c r="BH16" s="50"/>
      <c r="BI16" s="50"/>
      <c r="BJ16" s="51"/>
      <c r="BK16" s="60"/>
      <c r="BL16" s="53"/>
      <c r="BM16" s="61"/>
      <c r="BN16" s="62"/>
      <c r="BO16" s="99"/>
      <c r="BP16" s="103"/>
      <c r="BQ16" s="104"/>
      <c r="BR16" s="59"/>
      <c r="BS16" s="50"/>
      <c r="BT16" s="50"/>
      <c r="BU16" s="51"/>
      <c r="BV16" s="68"/>
      <c r="BW16" s="53"/>
      <c r="BX16" s="61"/>
      <c r="BY16" s="69"/>
      <c r="BZ16" s="65"/>
      <c r="CA16" s="57"/>
      <c r="CB16" s="58"/>
      <c r="CC16" s="66"/>
      <c r="CD16" s="67"/>
      <c r="CE16" s="50"/>
      <c r="CF16" s="51"/>
      <c r="CG16" s="60"/>
      <c r="CH16" s="53"/>
      <c r="CI16" s="61"/>
      <c r="CJ16" s="62"/>
      <c r="CK16" s="71"/>
      <c r="CL16" s="72"/>
      <c r="CM16" s="73"/>
      <c r="CN16" s="72"/>
      <c r="CO16" s="95"/>
      <c r="CP16" s="7"/>
      <c r="CQ16" s="7"/>
      <c r="CR16" s="72"/>
      <c r="CS16" s="74"/>
      <c r="CT16" s="72"/>
      <c r="CU16" s="7"/>
      <c r="CV16" s="7"/>
      <c r="CW16" s="76"/>
      <c r="CX16" s="74"/>
      <c r="CY16" s="74"/>
      <c r="CZ16" s="77"/>
      <c r="DA16" s="78"/>
      <c r="DB16" s="79"/>
      <c r="DC16" s="80"/>
      <c r="DD16" s="79"/>
      <c r="DE16" s="79"/>
      <c r="DF16" s="81"/>
      <c r="DG16" s="82"/>
      <c r="DH16" s="83"/>
      <c r="DI16" s="84"/>
      <c r="DJ16" s="84"/>
      <c r="DK16" s="66"/>
      <c r="DL16" s="67"/>
      <c r="DM16" s="67"/>
      <c r="DN16" s="51"/>
      <c r="DO16" s="60"/>
      <c r="DP16" s="60"/>
      <c r="DQ16" s="81"/>
      <c r="DR16" s="82"/>
      <c r="DS16" s="85"/>
      <c r="DT16" s="67"/>
      <c r="DU16" s="51"/>
      <c r="DV16" s="60"/>
      <c r="DW16" s="60"/>
      <c r="DX16" s="63"/>
      <c r="DY16" s="86"/>
      <c r="DZ16" s="76"/>
      <c r="EA16" s="74"/>
      <c r="EB16" s="74"/>
      <c r="EC16" s="77"/>
      <c r="ED16" s="78"/>
      <c r="EE16" s="79"/>
      <c r="EF16" s="80"/>
      <c r="EG16" s="79"/>
      <c r="EH16" s="79"/>
      <c r="EI16" s="81"/>
      <c r="EJ16" s="82"/>
      <c r="EK16" s="76"/>
      <c r="EL16" s="74"/>
      <c r="EM16" s="74"/>
      <c r="EN16" s="77"/>
      <c r="EO16" s="78"/>
      <c r="EP16" s="79"/>
      <c r="EQ16" s="80"/>
      <c r="ER16" s="79"/>
      <c r="ES16" s="79"/>
      <c r="ET16" s="81"/>
      <c r="EU16" s="82"/>
      <c r="EV16" s="76"/>
      <c r="EW16" s="74"/>
      <c r="EX16" s="74"/>
      <c r="EY16" s="77"/>
      <c r="EZ16" s="78"/>
      <c r="FA16" s="79"/>
      <c r="FB16" s="80"/>
      <c r="FC16" s="79"/>
      <c r="FD16" s="79"/>
      <c r="FE16" s="81"/>
      <c r="FF16" s="82"/>
      <c r="FG16" s="96"/>
      <c r="FH16" s="97"/>
      <c r="FI16" s="97"/>
      <c r="FJ16" s="77"/>
      <c r="FK16" s="78"/>
      <c r="FL16" s="79"/>
      <c r="FM16" s="80"/>
      <c r="FN16" s="79"/>
      <c r="FO16" s="79"/>
      <c r="FP16" s="81"/>
      <c r="FQ16" s="82"/>
      <c r="FR16" s="83"/>
      <c r="FS16" s="74"/>
      <c r="FT16" s="74"/>
      <c r="FU16" s="77"/>
      <c r="FV16" s="78"/>
      <c r="FW16" s="79"/>
      <c r="FX16" s="80"/>
      <c r="FY16" s="79"/>
      <c r="FZ16" s="79"/>
      <c r="GA16" s="81"/>
      <c r="GB16" s="82"/>
      <c r="GC16" s="76"/>
      <c r="GD16" s="74"/>
      <c r="GE16" s="74"/>
      <c r="GF16" s="77"/>
      <c r="GG16" s="78"/>
      <c r="GH16" s="79"/>
      <c r="GI16" s="80"/>
      <c r="GJ16" s="79"/>
      <c r="GK16" s="79"/>
      <c r="GL16" s="81"/>
      <c r="GM16" s="82"/>
      <c r="GN16" s="96"/>
      <c r="GO16" s="97"/>
      <c r="GP16" s="97"/>
      <c r="GQ16" s="77"/>
      <c r="GR16" s="78"/>
      <c r="GS16" s="79"/>
      <c r="GT16" s="80"/>
      <c r="GU16" s="79"/>
      <c r="GV16" s="79"/>
      <c r="GW16" s="81"/>
      <c r="GX16" s="82"/>
      <c r="GY16" s="71"/>
      <c r="GZ16" s="72"/>
      <c r="HA16" s="73"/>
      <c r="HB16" s="72"/>
      <c r="HC16" s="73"/>
      <c r="HD16" s="74"/>
      <c r="HE16" s="74"/>
      <c r="HF16" s="72"/>
      <c r="HG16" s="74"/>
      <c r="HH16" s="75"/>
      <c r="HI16" s="74"/>
      <c r="HJ16" s="7"/>
      <c r="HK16" s="65"/>
      <c r="HL16" s="57"/>
      <c r="HM16" s="58"/>
      <c r="HN16" s="66">
        <f t="shared" si="125"/>
        <v>0</v>
      </c>
      <c r="HO16" s="110">
        <f t="shared" si="126"/>
        <v>0</v>
      </c>
      <c r="HP16" s="50" t="str">
        <f t="shared" si="135"/>
        <v>0.0</v>
      </c>
      <c r="HQ16" s="111" t="str">
        <f t="shared" si="127"/>
        <v>F</v>
      </c>
      <c r="HR16" s="112">
        <f t="shared" si="128"/>
        <v>0</v>
      </c>
      <c r="HS16" s="113" t="str">
        <f t="shared" si="129"/>
        <v>0.0</v>
      </c>
      <c r="HT16" s="61">
        <v>3</v>
      </c>
      <c r="HU16" s="62">
        <v>3</v>
      </c>
      <c r="HV16" s="65"/>
      <c r="HW16" s="57"/>
      <c r="HX16" s="58"/>
      <c r="HY16" s="66">
        <f t="shared" si="130"/>
        <v>0</v>
      </c>
      <c r="HZ16" s="110">
        <f t="shared" si="131"/>
        <v>0</v>
      </c>
      <c r="IA16" s="67" t="str">
        <f t="shared" si="136"/>
        <v>0.0</v>
      </c>
      <c r="IB16" s="111" t="str">
        <f t="shared" si="132"/>
        <v>F</v>
      </c>
      <c r="IC16" s="112">
        <f t="shared" si="133"/>
        <v>0</v>
      </c>
      <c r="ID16" s="113" t="str">
        <f t="shared" si="134"/>
        <v>0.0</v>
      </c>
      <c r="IE16" s="61">
        <v>1</v>
      </c>
      <c r="IF16" s="62">
        <v>1</v>
      </c>
    </row>
    <row r="17" spans="1:240" ht="18">
      <c r="A17" s="5"/>
      <c r="B17" s="9"/>
      <c r="C17" s="10"/>
      <c r="D17" s="11"/>
      <c r="E17" s="12"/>
      <c r="F17" s="6"/>
      <c r="G17" s="47"/>
      <c r="H17" s="6"/>
      <c r="I17" s="48"/>
      <c r="J17" s="48"/>
      <c r="K17" s="98"/>
      <c r="L17" s="50"/>
      <c r="M17" s="51"/>
      <c r="N17" s="52"/>
      <c r="O17" s="53"/>
      <c r="P17" s="54"/>
      <c r="Q17" s="94"/>
      <c r="R17" s="50"/>
      <c r="S17" s="51"/>
      <c r="T17" s="52"/>
      <c r="U17" s="53"/>
      <c r="V17" s="54"/>
      <c r="W17" s="99"/>
      <c r="X17" s="57"/>
      <c r="Y17" s="58"/>
      <c r="Z17" s="59"/>
      <c r="AA17" s="50"/>
      <c r="AB17" s="50"/>
      <c r="AC17" s="51"/>
      <c r="AD17" s="60"/>
      <c r="AE17" s="53"/>
      <c r="AF17" s="61"/>
      <c r="AG17" s="62"/>
      <c r="AH17" s="99"/>
      <c r="AI17" s="103"/>
      <c r="AJ17" s="58"/>
      <c r="AK17" s="59"/>
      <c r="AL17" s="50"/>
      <c r="AM17" s="50"/>
      <c r="AN17" s="51"/>
      <c r="AO17" s="60"/>
      <c r="AP17" s="53"/>
      <c r="AQ17" s="63"/>
      <c r="AR17" s="64"/>
      <c r="AS17" s="99"/>
      <c r="AT17" s="103"/>
      <c r="AU17" s="58"/>
      <c r="AV17" s="59"/>
      <c r="AW17" s="50"/>
      <c r="AX17" s="50"/>
      <c r="AY17" s="51"/>
      <c r="AZ17" s="60"/>
      <c r="BA17" s="53"/>
      <c r="BB17" s="61"/>
      <c r="BC17" s="62"/>
      <c r="BD17" s="65"/>
      <c r="BE17" s="57"/>
      <c r="BF17" s="58"/>
      <c r="BG17" s="59"/>
      <c r="BH17" s="50"/>
      <c r="BI17" s="50"/>
      <c r="BJ17" s="51"/>
      <c r="BK17" s="60"/>
      <c r="BL17" s="53"/>
      <c r="BM17" s="61"/>
      <c r="BN17" s="62"/>
      <c r="BO17" s="99"/>
      <c r="BP17" s="103"/>
      <c r="BQ17" s="104"/>
      <c r="BR17" s="66"/>
      <c r="BS17" s="67"/>
      <c r="BT17" s="50"/>
      <c r="BU17" s="51"/>
      <c r="BV17" s="68"/>
      <c r="BW17" s="53"/>
      <c r="BX17" s="61"/>
      <c r="BY17" s="69"/>
      <c r="BZ17" s="65"/>
      <c r="CA17" s="57"/>
      <c r="CB17" s="58"/>
      <c r="CC17" s="66"/>
      <c r="CD17" s="67"/>
      <c r="CE17" s="50"/>
      <c r="CF17" s="51"/>
      <c r="CG17" s="60"/>
      <c r="CH17" s="53"/>
      <c r="CI17" s="61"/>
      <c r="CJ17" s="62"/>
      <c r="CK17" s="71"/>
      <c r="CL17" s="72"/>
      <c r="CM17" s="73"/>
      <c r="CN17" s="72"/>
      <c r="CO17" s="95"/>
      <c r="CP17" s="7"/>
      <c r="CQ17" s="7"/>
      <c r="CR17" s="72"/>
      <c r="CS17" s="74"/>
      <c r="CT17" s="72"/>
      <c r="CU17" s="7"/>
      <c r="CV17" s="7"/>
      <c r="CW17" s="76"/>
      <c r="CX17" s="74"/>
      <c r="CY17" s="74"/>
      <c r="CZ17" s="77"/>
      <c r="DA17" s="78"/>
      <c r="DB17" s="79"/>
      <c r="DC17" s="80"/>
      <c r="DD17" s="79"/>
      <c r="DE17" s="79"/>
      <c r="DF17" s="81"/>
      <c r="DG17" s="82"/>
      <c r="DH17" s="83"/>
      <c r="DI17" s="84"/>
      <c r="DJ17" s="84"/>
      <c r="DK17" s="66"/>
      <c r="DL17" s="67"/>
      <c r="DM17" s="67"/>
      <c r="DN17" s="51"/>
      <c r="DO17" s="60"/>
      <c r="DP17" s="60"/>
      <c r="DQ17" s="81"/>
      <c r="DR17" s="82"/>
      <c r="DS17" s="85"/>
      <c r="DT17" s="67"/>
      <c r="DU17" s="51"/>
      <c r="DV17" s="60"/>
      <c r="DW17" s="60"/>
      <c r="DX17" s="63"/>
      <c r="DY17" s="86"/>
      <c r="DZ17" s="76"/>
      <c r="EA17" s="74"/>
      <c r="EB17" s="74"/>
      <c r="EC17" s="77"/>
      <c r="ED17" s="78"/>
      <c r="EE17" s="79"/>
      <c r="EF17" s="80"/>
      <c r="EG17" s="79"/>
      <c r="EH17" s="79"/>
      <c r="EI17" s="81"/>
      <c r="EJ17" s="82"/>
      <c r="EK17" s="76"/>
      <c r="EL17" s="74"/>
      <c r="EM17" s="74"/>
      <c r="EN17" s="77"/>
      <c r="EO17" s="78"/>
      <c r="EP17" s="79"/>
      <c r="EQ17" s="80"/>
      <c r="ER17" s="79"/>
      <c r="ES17" s="79"/>
      <c r="ET17" s="81"/>
      <c r="EU17" s="82"/>
      <c r="EV17" s="76"/>
      <c r="EW17" s="74"/>
      <c r="EX17" s="74"/>
      <c r="EY17" s="77"/>
      <c r="EZ17" s="78"/>
      <c r="FA17" s="79"/>
      <c r="FB17" s="80"/>
      <c r="FC17" s="79"/>
      <c r="FD17" s="79"/>
      <c r="FE17" s="81"/>
      <c r="FF17" s="82"/>
      <c r="FG17" s="96"/>
      <c r="FH17" s="97"/>
      <c r="FI17" s="97"/>
      <c r="FJ17" s="77"/>
      <c r="FK17" s="78"/>
      <c r="FL17" s="79"/>
      <c r="FM17" s="80"/>
      <c r="FN17" s="79"/>
      <c r="FO17" s="79"/>
      <c r="FP17" s="81"/>
      <c r="FQ17" s="82"/>
      <c r="FR17" s="83"/>
      <c r="FS17" s="74"/>
      <c r="FT17" s="74"/>
      <c r="FU17" s="77"/>
      <c r="FV17" s="78"/>
      <c r="FW17" s="79"/>
      <c r="FX17" s="80"/>
      <c r="FY17" s="79"/>
      <c r="FZ17" s="79"/>
      <c r="GA17" s="81"/>
      <c r="GB17" s="82"/>
      <c r="GC17" s="76"/>
      <c r="GD17" s="74"/>
      <c r="GE17" s="74"/>
      <c r="GF17" s="77"/>
      <c r="GG17" s="78"/>
      <c r="GH17" s="79"/>
      <c r="GI17" s="80"/>
      <c r="GJ17" s="79"/>
      <c r="GK17" s="79"/>
      <c r="GL17" s="81"/>
      <c r="GM17" s="82"/>
      <c r="GN17" s="96"/>
      <c r="GO17" s="97"/>
      <c r="GP17" s="97"/>
      <c r="GQ17" s="77"/>
      <c r="GR17" s="78"/>
      <c r="GS17" s="79"/>
      <c r="GT17" s="80"/>
      <c r="GU17" s="79"/>
      <c r="GV17" s="79"/>
      <c r="GW17" s="81"/>
      <c r="GX17" s="82"/>
      <c r="GY17" s="71"/>
      <c r="GZ17" s="72"/>
      <c r="HA17" s="73"/>
      <c r="HB17" s="72"/>
      <c r="HC17" s="73"/>
      <c r="HD17" s="74"/>
      <c r="HE17" s="74"/>
      <c r="HF17" s="72"/>
      <c r="HG17" s="74"/>
      <c r="HH17" s="75"/>
      <c r="HI17" s="74"/>
      <c r="HJ17" s="7"/>
      <c r="HK17" s="65"/>
      <c r="HL17" s="57"/>
      <c r="HM17" s="58"/>
      <c r="HN17" s="66">
        <f t="shared" si="125"/>
        <v>0</v>
      </c>
      <c r="HO17" s="110">
        <f t="shared" si="126"/>
        <v>0</v>
      </c>
      <c r="HP17" s="50" t="str">
        <f t="shared" si="135"/>
        <v>0.0</v>
      </c>
      <c r="HQ17" s="111" t="str">
        <f t="shared" si="127"/>
        <v>F</v>
      </c>
      <c r="HR17" s="112">
        <f t="shared" si="128"/>
        <v>0</v>
      </c>
      <c r="HS17" s="113" t="str">
        <f t="shared" si="129"/>
        <v>0.0</v>
      </c>
      <c r="HT17" s="61">
        <v>3</v>
      </c>
      <c r="HU17" s="62">
        <v>3</v>
      </c>
      <c r="HV17" s="65"/>
      <c r="HW17" s="57"/>
      <c r="HX17" s="58"/>
      <c r="HY17" s="66">
        <f t="shared" si="130"/>
        <v>0</v>
      </c>
      <c r="HZ17" s="110">
        <f t="shared" si="131"/>
        <v>0</v>
      </c>
      <c r="IA17" s="50" t="str">
        <f t="shared" si="136"/>
        <v>0.0</v>
      </c>
      <c r="IB17" s="111" t="str">
        <f t="shared" si="132"/>
        <v>F</v>
      </c>
      <c r="IC17" s="112">
        <f t="shared" si="133"/>
        <v>0</v>
      </c>
      <c r="ID17" s="113" t="str">
        <f t="shared" si="134"/>
        <v>0.0</v>
      </c>
      <c r="IE17" s="61">
        <v>1</v>
      </c>
      <c r="IF17" s="62">
        <v>1</v>
      </c>
    </row>
    <row r="18" spans="1:240" ht="18">
      <c r="A18" s="5"/>
      <c r="B18" s="9"/>
      <c r="C18" s="10"/>
      <c r="D18" s="11"/>
      <c r="E18" s="12"/>
      <c r="F18" s="6"/>
      <c r="G18" s="47"/>
      <c r="H18" s="6"/>
      <c r="I18" s="48"/>
      <c r="J18" s="48"/>
      <c r="K18" s="98"/>
      <c r="L18" s="50"/>
      <c r="M18" s="51"/>
      <c r="N18" s="52"/>
      <c r="O18" s="53"/>
      <c r="P18" s="54"/>
      <c r="Q18" s="94"/>
      <c r="R18" s="50"/>
      <c r="S18" s="51"/>
      <c r="T18" s="52"/>
      <c r="U18" s="53"/>
      <c r="V18" s="54"/>
      <c r="W18" s="99"/>
      <c r="X18" s="57"/>
      <c r="Y18" s="58"/>
      <c r="Z18" s="59"/>
      <c r="AA18" s="50"/>
      <c r="AB18" s="50"/>
      <c r="AC18" s="51"/>
      <c r="AD18" s="60"/>
      <c r="AE18" s="53"/>
      <c r="AF18" s="61"/>
      <c r="AG18" s="62"/>
      <c r="AH18" s="99"/>
      <c r="AI18" s="103"/>
      <c r="AJ18" s="58"/>
      <c r="AK18" s="59"/>
      <c r="AL18" s="50"/>
      <c r="AM18" s="50"/>
      <c r="AN18" s="51"/>
      <c r="AO18" s="60"/>
      <c r="AP18" s="53"/>
      <c r="AQ18" s="63"/>
      <c r="AR18" s="64"/>
      <c r="AS18" s="99"/>
      <c r="AT18" s="103"/>
      <c r="AU18" s="58"/>
      <c r="AV18" s="59"/>
      <c r="AW18" s="50"/>
      <c r="AX18" s="50"/>
      <c r="AY18" s="51"/>
      <c r="AZ18" s="60"/>
      <c r="BA18" s="53"/>
      <c r="BB18" s="61"/>
      <c r="BC18" s="62"/>
      <c r="BD18" s="65"/>
      <c r="BE18" s="57"/>
      <c r="BF18" s="58"/>
      <c r="BG18" s="59"/>
      <c r="BH18" s="50"/>
      <c r="BI18" s="50"/>
      <c r="BJ18" s="51"/>
      <c r="BK18" s="60"/>
      <c r="BL18" s="53"/>
      <c r="BM18" s="61"/>
      <c r="BN18" s="62"/>
      <c r="BO18" s="99"/>
      <c r="BP18" s="103"/>
      <c r="BQ18" s="104"/>
      <c r="BR18" s="59"/>
      <c r="BS18" s="50"/>
      <c r="BT18" s="50"/>
      <c r="BU18" s="51"/>
      <c r="BV18" s="68"/>
      <c r="BW18" s="53"/>
      <c r="BX18" s="61"/>
      <c r="BY18" s="69"/>
      <c r="BZ18" s="65"/>
      <c r="CA18" s="57"/>
      <c r="CB18" s="58"/>
      <c r="CC18" s="66"/>
      <c r="CD18" s="67"/>
      <c r="CE18" s="50"/>
      <c r="CF18" s="51"/>
      <c r="CG18" s="60"/>
      <c r="CH18" s="53"/>
      <c r="CI18" s="61"/>
      <c r="CJ18" s="62"/>
      <c r="CK18" s="71"/>
      <c r="CL18" s="72"/>
      <c r="CM18" s="73"/>
      <c r="CN18" s="72"/>
      <c r="CO18" s="95"/>
      <c r="CP18" s="7"/>
      <c r="CQ18" s="7"/>
      <c r="CR18" s="72"/>
      <c r="CS18" s="74"/>
      <c r="CT18" s="72"/>
      <c r="CU18" s="7"/>
      <c r="CV18" s="7"/>
      <c r="CW18" s="76"/>
      <c r="CX18" s="74"/>
      <c r="CY18" s="74"/>
      <c r="CZ18" s="77"/>
      <c r="DA18" s="78"/>
      <c r="DB18" s="79"/>
      <c r="DC18" s="80"/>
      <c r="DD18" s="79"/>
      <c r="DE18" s="79"/>
      <c r="DF18" s="81"/>
      <c r="DG18" s="82"/>
      <c r="DH18" s="83"/>
      <c r="DI18" s="84"/>
      <c r="DJ18" s="84"/>
      <c r="DK18" s="66"/>
      <c r="DL18" s="67"/>
      <c r="DM18" s="67"/>
      <c r="DN18" s="51"/>
      <c r="DO18" s="60"/>
      <c r="DP18" s="60"/>
      <c r="DQ18" s="81"/>
      <c r="DR18" s="82"/>
      <c r="DS18" s="85"/>
      <c r="DT18" s="67"/>
      <c r="DU18" s="51"/>
      <c r="DV18" s="60"/>
      <c r="DW18" s="60"/>
      <c r="DX18" s="63"/>
      <c r="DY18" s="86"/>
      <c r="DZ18" s="76"/>
      <c r="EA18" s="74"/>
      <c r="EB18" s="74"/>
      <c r="EC18" s="77"/>
      <c r="ED18" s="78"/>
      <c r="EE18" s="79"/>
      <c r="EF18" s="80"/>
      <c r="EG18" s="79"/>
      <c r="EH18" s="79"/>
      <c r="EI18" s="81"/>
      <c r="EJ18" s="82"/>
      <c r="EK18" s="76"/>
      <c r="EL18" s="74"/>
      <c r="EM18" s="74"/>
      <c r="EN18" s="77"/>
      <c r="EO18" s="78"/>
      <c r="EP18" s="79"/>
      <c r="EQ18" s="80"/>
      <c r="ER18" s="79"/>
      <c r="ES18" s="79"/>
      <c r="ET18" s="81"/>
      <c r="EU18" s="82"/>
      <c r="EV18" s="76"/>
      <c r="EW18" s="74"/>
      <c r="EX18" s="74"/>
      <c r="EY18" s="77"/>
      <c r="EZ18" s="78"/>
      <c r="FA18" s="79"/>
      <c r="FB18" s="80"/>
      <c r="FC18" s="79"/>
      <c r="FD18" s="79"/>
      <c r="FE18" s="81"/>
      <c r="FF18" s="82"/>
      <c r="FG18" s="96"/>
      <c r="FH18" s="97"/>
      <c r="FI18" s="97"/>
      <c r="FJ18" s="77"/>
      <c r="FK18" s="78"/>
      <c r="FL18" s="79"/>
      <c r="FM18" s="80"/>
      <c r="FN18" s="79"/>
      <c r="FO18" s="79"/>
      <c r="FP18" s="81"/>
      <c r="FQ18" s="82"/>
      <c r="FR18" s="83"/>
      <c r="FS18" s="74"/>
      <c r="FT18" s="74"/>
      <c r="FU18" s="77"/>
      <c r="FV18" s="78"/>
      <c r="FW18" s="79"/>
      <c r="FX18" s="80"/>
      <c r="FY18" s="79"/>
      <c r="FZ18" s="79"/>
      <c r="GA18" s="81"/>
      <c r="GB18" s="82"/>
      <c r="GC18" s="76"/>
      <c r="GD18" s="74"/>
      <c r="GE18" s="74"/>
      <c r="GF18" s="77"/>
      <c r="GG18" s="78"/>
      <c r="GH18" s="79"/>
      <c r="GI18" s="80"/>
      <c r="GJ18" s="79"/>
      <c r="GK18" s="79"/>
      <c r="GL18" s="81"/>
      <c r="GM18" s="82"/>
      <c r="GN18" s="96"/>
      <c r="GO18" s="97"/>
      <c r="GP18" s="97"/>
      <c r="GQ18" s="77"/>
      <c r="GR18" s="78"/>
      <c r="GS18" s="79"/>
      <c r="GT18" s="80"/>
      <c r="GU18" s="79"/>
      <c r="GV18" s="79"/>
      <c r="GW18" s="81"/>
      <c r="GX18" s="82"/>
      <c r="GY18" s="71"/>
      <c r="GZ18" s="72"/>
      <c r="HA18" s="73"/>
      <c r="HB18" s="72"/>
      <c r="HC18" s="73"/>
      <c r="HD18" s="74"/>
      <c r="HE18" s="74"/>
      <c r="HF18" s="72"/>
      <c r="HG18" s="74"/>
      <c r="HH18" s="75"/>
      <c r="HI18" s="74"/>
      <c r="HJ18" s="7"/>
      <c r="HK18" s="65"/>
      <c r="HL18" s="57"/>
      <c r="HM18" s="58"/>
      <c r="HN18" s="66">
        <f t="shared" si="125"/>
        <v>0</v>
      </c>
      <c r="HO18" s="110">
        <f t="shared" si="126"/>
        <v>0</v>
      </c>
      <c r="HP18" s="67" t="str">
        <f t="shared" si="135"/>
        <v>0.0</v>
      </c>
      <c r="HQ18" s="111" t="str">
        <f t="shared" si="127"/>
        <v>F</v>
      </c>
      <c r="HR18" s="112">
        <f t="shared" si="128"/>
        <v>0</v>
      </c>
      <c r="HS18" s="113" t="str">
        <f t="shared" si="129"/>
        <v>0.0</v>
      </c>
      <c r="HT18" s="61">
        <v>3</v>
      </c>
      <c r="HU18" s="62">
        <v>3</v>
      </c>
      <c r="HV18" s="65"/>
      <c r="HW18" s="57"/>
      <c r="HX18" s="58"/>
      <c r="HY18" s="66">
        <f t="shared" si="130"/>
        <v>0</v>
      </c>
      <c r="HZ18" s="110">
        <f t="shared" si="131"/>
        <v>0</v>
      </c>
      <c r="IA18" s="50" t="str">
        <f t="shared" si="136"/>
        <v>0.0</v>
      </c>
      <c r="IB18" s="111" t="str">
        <f t="shared" si="132"/>
        <v>F</v>
      </c>
      <c r="IC18" s="112">
        <f t="shared" si="133"/>
        <v>0</v>
      </c>
      <c r="ID18" s="113" t="str">
        <f t="shared" si="134"/>
        <v>0.0</v>
      </c>
      <c r="IE18" s="61">
        <v>1</v>
      </c>
      <c r="IF18" s="62">
        <v>1</v>
      </c>
    </row>
    <row r="19" spans="1:240" ht="18">
      <c r="A19" s="5"/>
      <c r="B19" s="9"/>
      <c r="C19" s="10"/>
      <c r="D19" s="11"/>
      <c r="E19" s="12"/>
      <c r="F19" s="6"/>
      <c r="G19" s="47"/>
      <c r="H19" s="6"/>
      <c r="I19" s="48"/>
      <c r="J19" s="48"/>
      <c r="K19" s="98"/>
      <c r="L19" s="50"/>
      <c r="M19" s="51"/>
      <c r="N19" s="52"/>
      <c r="O19" s="53"/>
      <c r="P19" s="54"/>
      <c r="Q19" s="94"/>
      <c r="R19" s="50"/>
      <c r="S19" s="51"/>
      <c r="T19" s="52"/>
      <c r="U19" s="53"/>
      <c r="V19" s="54"/>
      <c r="W19" s="65"/>
      <c r="X19" s="57"/>
      <c r="Y19" s="58"/>
      <c r="Z19" s="59"/>
      <c r="AA19" s="50"/>
      <c r="AB19" s="50"/>
      <c r="AC19" s="51"/>
      <c r="AD19" s="60"/>
      <c r="AE19" s="53"/>
      <c r="AF19" s="61"/>
      <c r="AG19" s="62"/>
      <c r="AH19" s="99"/>
      <c r="AI19" s="103"/>
      <c r="AJ19" s="58"/>
      <c r="AK19" s="59"/>
      <c r="AL19" s="50"/>
      <c r="AM19" s="50"/>
      <c r="AN19" s="51"/>
      <c r="AO19" s="60"/>
      <c r="AP19" s="53"/>
      <c r="AQ19" s="63"/>
      <c r="AR19" s="64"/>
      <c r="AS19" s="65"/>
      <c r="AT19" s="57"/>
      <c r="AU19" s="58"/>
      <c r="AV19" s="59"/>
      <c r="AW19" s="50"/>
      <c r="AX19" s="50"/>
      <c r="AY19" s="51"/>
      <c r="AZ19" s="60"/>
      <c r="BA19" s="53"/>
      <c r="BB19" s="61"/>
      <c r="BC19" s="62"/>
      <c r="BD19" s="65"/>
      <c r="BE19" s="57"/>
      <c r="BF19" s="58"/>
      <c r="BG19" s="59"/>
      <c r="BH19" s="50"/>
      <c r="BI19" s="50"/>
      <c r="BJ19" s="51"/>
      <c r="BK19" s="60"/>
      <c r="BL19" s="53"/>
      <c r="BM19" s="61"/>
      <c r="BN19" s="62"/>
      <c r="BO19" s="99"/>
      <c r="BP19" s="103"/>
      <c r="BQ19" s="104"/>
      <c r="BR19" s="59"/>
      <c r="BS19" s="50"/>
      <c r="BT19" s="50"/>
      <c r="BU19" s="51"/>
      <c r="BV19" s="68"/>
      <c r="BW19" s="53"/>
      <c r="BX19" s="61"/>
      <c r="BY19" s="69"/>
      <c r="BZ19" s="65"/>
      <c r="CA19" s="57"/>
      <c r="CB19" s="58"/>
      <c r="CC19" s="66"/>
      <c r="CD19" s="67"/>
      <c r="CE19" s="50"/>
      <c r="CF19" s="51"/>
      <c r="CG19" s="60"/>
      <c r="CH19" s="53"/>
      <c r="CI19" s="61"/>
      <c r="CJ19" s="62"/>
      <c r="CK19" s="71"/>
      <c r="CL19" s="72"/>
      <c r="CM19" s="73"/>
      <c r="CN19" s="72"/>
      <c r="CO19" s="95"/>
      <c r="CP19" s="7"/>
      <c r="CQ19" s="7"/>
      <c r="CR19" s="72"/>
      <c r="CS19" s="74"/>
      <c r="CT19" s="72"/>
      <c r="CU19" s="7"/>
      <c r="CV19" s="7"/>
      <c r="CW19" s="76"/>
      <c r="CX19" s="74"/>
      <c r="CY19" s="74"/>
      <c r="CZ19" s="77"/>
      <c r="DA19" s="78"/>
      <c r="DB19" s="79"/>
      <c r="DC19" s="80"/>
      <c r="DD19" s="79"/>
      <c r="DE19" s="79"/>
      <c r="DF19" s="81"/>
      <c r="DG19" s="82"/>
      <c r="DH19" s="83"/>
      <c r="DI19" s="84"/>
      <c r="DJ19" s="84"/>
      <c r="DK19" s="66"/>
      <c r="DL19" s="67"/>
      <c r="DM19" s="67"/>
      <c r="DN19" s="51"/>
      <c r="DO19" s="60"/>
      <c r="DP19" s="60"/>
      <c r="DQ19" s="81"/>
      <c r="DR19" s="82"/>
      <c r="DS19" s="85"/>
      <c r="DT19" s="67"/>
      <c r="DU19" s="51"/>
      <c r="DV19" s="60"/>
      <c r="DW19" s="60"/>
      <c r="DX19" s="63"/>
      <c r="DY19" s="86"/>
      <c r="DZ19" s="76"/>
      <c r="EA19" s="74"/>
      <c r="EB19" s="74"/>
      <c r="EC19" s="77"/>
      <c r="ED19" s="78"/>
      <c r="EE19" s="79"/>
      <c r="EF19" s="80"/>
      <c r="EG19" s="79"/>
      <c r="EH19" s="79"/>
      <c r="EI19" s="81"/>
      <c r="EJ19" s="82"/>
      <c r="EK19" s="76"/>
      <c r="EL19" s="74"/>
      <c r="EM19" s="74"/>
      <c r="EN19" s="77"/>
      <c r="EO19" s="78"/>
      <c r="EP19" s="79"/>
      <c r="EQ19" s="80"/>
      <c r="ER19" s="79"/>
      <c r="ES19" s="79"/>
      <c r="ET19" s="81"/>
      <c r="EU19" s="82"/>
      <c r="EV19" s="76"/>
      <c r="EW19" s="74"/>
      <c r="EX19" s="74"/>
      <c r="EY19" s="77"/>
      <c r="EZ19" s="78"/>
      <c r="FA19" s="79"/>
      <c r="FB19" s="80"/>
      <c r="FC19" s="79"/>
      <c r="FD19" s="79"/>
      <c r="FE19" s="81"/>
      <c r="FF19" s="82"/>
      <c r="FG19" s="96"/>
      <c r="FH19" s="97"/>
      <c r="FI19" s="97"/>
      <c r="FJ19" s="77"/>
      <c r="FK19" s="78"/>
      <c r="FL19" s="79"/>
      <c r="FM19" s="80"/>
      <c r="FN19" s="79"/>
      <c r="FO19" s="79"/>
      <c r="FP19" s="81"/>
      <c r="FQ19" s="82"/>
      <c r="FR19" s="83"/>
      <c r="FS19" s="74"/>
      <c r="FT19" s="74"/>
      <c r="FU19" s="77"/>
      <c r="FV19" s="78"/>
      <c r="FW19" s="79"/>
      <c r="FX19" s="80"/>
      <c r="FY19" s="79"/>
      <c r="FZ19" s="79"/>
      <c r="GA19" s="81"/>
      <c r="GB19" s="82"/>
      <c r="GC19" s="76"/>
      <c r="GD19" s="74"/>
      <c r="GE19" s="74"/>
      <c r="GF19" s="77"/>
      <c r="GG19" s="78"/>
      <c r="GH19" s="79"/>
      <c r="GI19" s="80"/>
      <c r="GJ19" s="79"/>
      <c r="GK19" s="79"/>
      <c r="GL19" s="81"/>
      <c r="GM19" s="82"/>
      <c r="GN19" s="96"/>
      <c r="GO19" s="97"/>
      <c r="GP19" s="97"/>
      <c r="GQ19" s="77"/>
      <c r="GR19" s="78"/>
      <c r="GS19" s="79"/>
      <c r="GT19" s="80"/>
      <c r="GU19" s="79"/>
      <c r="GV19" s="79"/>
      <c r="GW19" s="81"/>
      <c r="GX19" s="82"/>
      <c r="GY19" s="71"/>
      <c r="GZ19" s="72"/>
      <c r="HA19" s="73"/>
      <c r="HB19" s="72"/>
      <c r="HC19" s="73"/>
      <c r="HD19" s="74"/>
      <c r="HE19" s="74"/>
      <c r="HF19" s="72"/>
      <c r="HG19" s="74"/>
      <c r="HH19" s="75"/>
      <c r="HI19" s="74"/>
      <c r="HJ19" s="7"/>
      <c r="HK19" s="65"/>
      <c r="HL19" s="57"/>
      <c r="HM19" s="58"/>
      <c r="HN19" s="66">
        <f t="shared" si="125"/>
        <v>0</v>
      </c>
      <c r="HO19" s="110">
        <f t="shared" si="126"/>
        <v>0</v>
      </c>
      <c r="HP19" s="50" t="str">
        <f t="shared" si="135"/>
        <v>0.0</v>
      </c>
      <c r="HQ19" s="111" t="str">
        <f t="shared" si="127"/>
        <v>F</v>
      </c>
      <c r="HR19" s="112">
        <f t="shared" si="128"/>
        <v>0</v>
      </c>
      <c r="HS19" s="113" t="str">
        <f t="shared" si="129"/>
        <v>0.0</v>
      </c>
      <c r="HT19" s="61">
        <v>3</v>
      </c>
      <c r="HU19" s="62">
        <v>3</v>
      </c>
      <c r="HV19" s="65"/>
      <c r="HW19" s="57"/>
      <c r="HX19" s="58"/>
      <c r="HY19" s="66">
        <f t="shared" si="130"/>
        <v>0</v>
      </c>
      <c r="HZ19" s="110">
        <f t="shared" si="131"/>
        <v>0</v>
      </c>
      <c r="IA19" s="50" t="str">
        <f t="shared" si="136"/>
        <v>0.0</v>
      </c>
      <c r="IB19" s="111" t="str">
        <f t="shared" si="132"/>
        <v>F</v>
      </c>
      <c r="IC19" s="112">
        <f t="shared" si="133"/>
        <v>0</v>
      </c>
      <c r="ID19" s="113" t="str">
        <f t="shared" si="134"/>
        <v>0.0</v>
      </c>
      <c r="IE19" s="61">
        <v>1</v>
      </c>
      <c r="IF19" s="62">
        <v>1</v>
      </c>
    </row>
    <row r="20" spans="1:240" ht="18">
      <c r="A20" s="5"/>
      <c r="B20" s="9"/>
      <c r="C20" s="10"/>
      <c r="D20" s="11"/>
      <c r="E20" s="12"/>
      <c r="F20" s="6"/>
      <c r="G20" s="47"/>
      <c r="H20" s="6"/>
      <c r="I20" s="48"/>
      <c r="J20" s="48"/>
      <c r="K20" s="49"/>
      <c r="L20" s="50"/>
      <c r="M20" s="51"/>
      <c r="N20" s="52"/>
      <c r="O20" s="53"/>
      <c r="P20" s="54"/>
      <c r="Q20" s="94"/>
      <c r="R20" s="50"/>
      <c r="S20" s="51"/>
      <c r="T20" s="52"/>
      <c r="U20" s="53"/>
      <c r="V20" s="54"/>
      <c r="W20" s="65"/>
      <c r="X20" s="57"/>
      <c r="Y20" s="58"/>
      <c r="Z20" s="59"/>
      <c r="AA20" s="50"/>
      <c r="AB20" s="50"/>
      <c r="AC20" s="51"/>
      <c r="AD20" s="60"/>
      <c r="AE20" s="53"/>
      <c r="AF20" s="61"/>
      <c r="AG20" s="62"/>
      <c r="AH20" s="65"/>
      <c r="AI20" s="57"/>
      <c r="AJ20" s="58"/>
      <c r="AK20" s="59"/>
      <c r="AL20" s="50"/>
      <c r="AM20" s="50"/>
      <c r="AN20" s="51"/>
      <c r="AO20" s="60"/>
      <c r="AP20" s="53"/>
      <c r="AQ20" s="63"/>
      <c r="AR20" s="64"/>
      <c r="AS20" s="65"/>
      <c r="AT20" s="57"/>
      <c r="AU20" s="58"/>
      <c r="AV20" s="59"/>
      <c r="AW20" s="50"/>
      <c r="AX20" s="50"/>
      <c r="AY20" s="51"/>
      <c r="AZ20" s="60"/>
      <c r="BA20" s="53"/>
      <c r="BB20" s="61"/>
      <c r="BC20" s="62"/>
      <c r="BD20" s="65"/>
      <c r="BE20" s="57"/>
      <c r="BF20" s="58"/>
      <c r="BG20" s="59"/>
      <c r="BH20" s="50"/>
      <c r="BI20" s="50"/>
      <c r="BJ20" s="51"/>
      <c r="BK20" s="60"/>
      <c r="BL20" s="53"/>
      <c r="BM20" s="61"/>
      <c r="BN20" s="62"/>
      <c r="BO20" s="99"/>
      <c r="BP20" s="103"/>
      <c r="BQ20" s="104"/>
      <c r="BR20" s="66"/>
      <c r="BS20" s="67"/>
      <c r="BT20" s="50"/>
      <c r="BU20" s="51"/>
      <c r="BV20" s="68"/>
      <c r="BW20" s="53"/>
      <c r="BX20" s="61"/>
      <c r="BY20" s="69"/>
      <c r="BZ20" s="65"/>
      <c r="CA20" s="57"/>
      <c r="CB20" s="58"/>
      <c r="CC20" s="66"/>
      <c r="CD20" s="67"/>
      <c r="CE20" s="50"/>
      <c r="CF20" s="51"/>
      <c r="CG20" s="60"/>
      <c r="CH20" s="53"/>
      <c r="CI20" s="61"/>
      <c r="CJ20" s="62"/>
      <c r="CK20" s="71"/>
      <c r="CL20" s="72"/>
      <c r="CM20" s="73"/>
      <c r="CN20" s="72"/>
      <c r="CO20" s="95"/>
      <c r="CP20" s="7"/>
      <c r="CQ20" s="7"/>
      <c r="CR20" s="72"/>
      <c r="CS20" s="74"/>
      <c r="CT20" s="72"/>
      <c r="CU20" s="7"/>
      <c r="CV20" s="7"/>
      <c r="CW20" s="76"/>
      <c r="CX20" s="74"/>
      <c r="CY20" s="74"/>
      <c r="CZ20" s="77"/>
      <c r="DA20" s="78"/>
      <c r="DB20" s="79"/>
      <c r="DC20" s="80"/>
      <c r="DD20" s="79"/>
      <c r="DE20" s="79"/>
      <c r="DF20" s="81"/>
      <c r="DG20" s="82"/>
      <c r="DH20" s="83"/>
      <c r="DI20" s="84"/>
      <c r="DJ20" s="84"/>
      <c r="DK20" s="66"/>
      <c r="DL20" s="67"/>
      <c r="DM20" s="67"/>
      <c r="DN20" s="51"/>
      <c r="DO20" s="60"/>
      <c r="DP20" s="60"/>
      <c r="DQ20" s="81"/>
      <c r="DR20" s="82"/>
      <c r="DS20" s="85"/>
      <c r="DT20" s="67"/>
      <c r="DU20" s="51"/>
      <c r="DV20" s="60"/>
      <c r="DW20" s="60"/>
      <c r="DX20" s="63"/>
      <c r="DY20" s="86"/>
      <c r="DZ20" s="76"/>
      <c r="EA20" s="74"/>
      <c r="EB20" s="74"/>
      <c r="EC20" s="77"/>
      <c r="ED20" s="78"/>
      <c r="EE20" s="79"/>
      <c r="EF20" s="80"/>
      <c r="EG20" s="79"/>
      <c r="EH20" s="79"/>
      <c r="EI20" s="81"/>
      <c r="EJ20" s="82"/>
      <c r="EK20" s="76"/>
      <c r="EL20" s="74"/>
      <c r="EM20" s="74"/>
      <c r="EN20" s="77"/>
      <c r="EO20" s="78"/>
      <c r="EP20" s="79"/>
      <c r="EQ20" s="80"/>
      <c r="ER20" s="79"/>
      <c r="ES20" s="79"/>
      <c r="ET20" s="81"/>
      <c r="EU20" s="82"/>
      <c r="EV20" s="76"/>
      <c r="EW20" s="74"/>
      <c r="EX20" s="74"/>
      <c r="EY20" s="77"/>
      <c r="EZ20" s="78"/>
      <c r="FA20" s="79"/>
      <c r="FB20" s="80"/>
      <c r="FC20" s="79"/>
      <c r="FD20" s="79"/>
      <c r="FE20" s="81"/>
      <c r="FF20" s="82"/>
      <c r="FG20" s="96"/>
      <c r="FH20" s="97"/>
      <c r="FI20" s="97"/>
      <c r="FJ20" s="77"/>
      <c r="FK20" s="78"/>
      <c r="FL20" s="79"/>
      <c r="FM20" s="80"/>
      <c r="FN20" s="79"/>
      <c r="FO20" s="79"/>
      <c r="FP20" s="81"/>
      <c r="FQ20" s="82"/>
      <c r="FR20" s="83"/>
      <c r="FS20" s="74"/>
      <c r="FT20" s="74"/>
      <c r="FU20" s="77"/>
      <c r="FV20" s="78"/>
      <c r="FW20" s="79"/>
      <c r="FX20" s="80"/>
      <c r="FY20" s="79"/>
      <c r="FZ20" s="79"/>
      <c r="GA20" s="81"/>
      <c r="GB20" s="82"/>
      <c r="GC20" s="76"/>
      <c r="GD20" s="74"/>
      <c r="GE20" s="74"/>
      <c r="GF20" s="77"/>
      <c r="GG20" s="78"/>
      <c r="GH20" s="79"/>
      <c r="GI20" s="80"/>
      <c r="GJ20" s="79"/>
      <c r="GK20" s="79"/>
      <c r="GL20" s="81"/>
      <c r="GM20" s="82"/>
      <c r="GN20" s="96"/>
      <c r="GO20" s="97"/>
      <c r="GP20" s="97"/>
      <c r="GQ20" s="77"/>
      <c r="GR20" s="78"/>
      <c r="GS20" s="79"/>
      <c r="GT20" s="80"/>
      <c r="GU20" s="79"/>
      <c r="GV20" s="79"/>
      <c r="GW20" s="81"/>
      <c r="GX20" s="82"/>
      <c r="GY20" s="71"/>
      <c r="GZ20" s="72"/>
      <c r="HA20" s="73"/>
      <c r="HB20" s="72"/>
      <c r="HC20" s="73"/>
      <c r="HD20" s="74"/>
      <c r="HE20" s="74"/>
      <c r="HF20" s="72"/>
      <c r="HG20" s="74"/>
      <c r="HH20" s="75"/>
      <c r="HI20" s="74"/>
      <c r="HJ20" s="7"/>
      <c r="HK20" s="65"/>
      <c r="HL20" s="57"/>
      <c r="HM20" s="58"/>
      <c r="HN20" s="66">
        <f t="shared" si="125"/>
        <v>0</v>
      </c>
      <c r="HO20" s="110">
        <f t="shared" si="126"/>
        <v>0</v>
      </c>
      <c r="HP20" s="67" t="str">
        <f t="shared" si="135"/>
        <v>0.0</v>
      </c>
      <c r="HQ20" s="111" t="str">
        <f t="shared" si="127"/>
        <v>F</v>
      </c>
      <c r="HR20" s="112">
        <f t="shared" si="128"/>
        <v>0</v>
      </c>
      <c r="HS20" s="113" t="str">
        <f t="shared" si="129"/>
        <v>0.0</v>
      </c>
      <c r="HT20" s="61">
        <v>3</v>
      </c>
      <c r="HU20" s="62">
        <v>3</v>
      </c>
      <c r="HV20" s="65"/>
      <c r="HW20" s="57"/>
      <c r="HX20" s="58"/>
      <c r="HY20" s="66">
        <f t="shared" si="130"/>
        <v>0</v>
      </c>
      <c r="HZ20" s="110">
        <f t="shared" si="131"/>
        <v>0</v>
      </c>
      <c r="IA20" s="50" t="str">
        <f t="shared" si="136"/>
        <v>0.0</v>
      </c>
      <c r="IB20" s="111" t="str">
        <f t="shared" si="132"/>
        <v>F</v>
      </c>
      <c r="IC20" s="112">
        <f t="shared" si="133"/>
        <v>0</v>
      </c>
      <c r="ID20" s="113" t="str">
        <f t="shared" si="134"/>
        <v>0.0</v>
      </c>
      <c r="IE20" s="61">
        <v>1</v>
      </c>
      <c r="IF20" s="62">
        <v>1</v>
      </c>
    </row>
    <row r="21" spans="1:240" ht="18">
      <c r="A21" s="5"/>
      <c r="B21" s="9"/>
      <c r="C21" s="10"/>
      <c r="D21" s="11"/>
      <c r="E21" s="12"/>
      <c r="F21" s="6"/>
      <c r="G21" s="47"/>
      <c r="H21" s="6"/>
      <c r="I21" s="48"/>
      <c r="J21" s="48"/>
      <c r="K21" s="49"/>
      <c r="L21" s="50"/>
      <c r="M21" s="51"/>
      <c r="N21" s="52"/>
      <c r="O21" s="53"/>
      <c r="P21" s="54"/>
      <c r="Q21" s="94"/>
      <c r="R21" s="50"/>
      <c r="S21" s="51"/>
      <c r="T21" s="52"/>
      <c r="U21" s="53"/>
      <c r="V21" s="54"/>
      <c r="W21" s="65"/>
      <c r="X21" s="57"/>
      <c r="Y21" s="58"/>
      <c r="Z21" s="59"/>
      <c r="AA21" s="50"/>
      <c r="AB21" s="50"/>
      <c r="AC21" s="51"/>
      <c r="AD21" s="60"/>
      <c r="AE21" s="53"/>
      <c r="AF21" s="61"/>
      <c r="AG21" s="62"/>
      <c r="AH21" s="65"/>
      <c r="AI21" s="57"/>
      <c r="AJ21" s="58"/>
      <c r="AK21" s="59"/>
      <c r="AL21" s="50"/>
      <c r="AM21" s="50"/>
      <c r="AN21" s="51"/>
      <c r="AO21" s="60"/>
      <c r="AP21" s="53"/>
      <c r="AQ21" s="63"/>
      <c r="AR21" s="64"/>
      <c r="AS21" s="65"/>
      <c r="AT21" s="57"/>
      <c r="AU21" s="58"/>
      <c r="AV21" s="59"/>
      <c r="AW21" s="50"/>
      <c r="AX21" s="50"/>
      <c r="AY21" s="51"/>
      <c r="AZ21" s="60"/>
      <c r="BA21" s="53"/>
      <c r="BB21" s="61"/>
      <c r="BC21" s="62"/>
      <c r="BD21" s="65"/>
      <c r="BE21" s="57"/>
      <c r="BF21" s="58"/>
      <c r="BG21" s="59"/>
      <c r="BH21" s="50"/>
      <c r="BI21" s="50"/>
      <c r="BJ21" s="51"/>
      <c r="BK21" s="60"/>
      <c r="BL21" s="53"/>
      <c r="BM21" s="61"/>
      <c r="BN21" s="62"/>
      <c r="BO21" s="65"/>
      <c r="BP21" s="57"/>
      <c r="BQ21" s="58"/>
      <c r="BR21" s="59"/>
      <c r="BS21" s="50"/>
      <c r="BT21" s="50"/>
      <c r="BU21" s="51"/>
      <c r="BV21" s="68"/>
      <c r="BW21" s="53"/>
      <c r="BX21" s="61"/>
      <c r="BY21" s="69"/>
      <c r="BZ21" s="65"/>
      <c r="CA21" s="57"/>
      <c r="CB21" s="58"/>
      <c r="CC21" s="66"/>
      <c r="CD21" s="67"/>
      <c r="CE21" s="50"/>
      <c r="CF21" s="51"/>
      <c r="CG21" s="60"/>
      <c r="CH21" s="53"/>
      <c r="CI21" s="61"/>
      <c r="CJ21" s="62"/>
      <c r="CK21" s="71"/>
      <c r="CL21" s="72"/>
      <c r="CM21" s="73"/>
      <c r="CN21" s="72"/>
      <c r="CO21" s="95"/>
      <c r="CP21" s="7"/>
      <c r="CQ21" s="7"/>
      <c r="CR21" s="72"/>
      <c r="CS21" s="74"/>
      <c r="CT21" s="72"/>
      <c r="CU21" s="7"/>
      <c r="CV21" s="7"/>
      <c r="CW21" s="100"/>
      <c r="CX21" s="101"/>
      <c r="CY21" s="74"/>
      <c r="CZ21" s="77"/>
      <c r="DA21" s="78"/>
      <c r="DB21" s="79"/>
      <c r="DC21" s="80"/>
      <c r="DD21" s="79"/>
      <c r="DE21" s="79"/>
      <c r="DF21" s="81"/>
      <c r="DG21" s="82"/>
      <c r="DH21" s="83"/>
      <c r="DI21" s="84"/>
      <c r="DJ21" s="84"/>
      <c r="DK21" s="66"/>
      <c r="DL21" s="67"/>
      <c r="DM21" s="67"/>
      <c r="DN21" s="51"/>
      <c r="DO21" s="60"/>
      <c r="DP21" s="60"/>
      <c r="DQ21" s="81"/>
      <c r="DR21" s="82"/>
      <c r="DS21" s="85"/>
      <c r="DT21" s="67"/>
      <c r="DU21" s="51"/>
      <c r="DV21" s="60"/>
      <c r="DW21" s="60"/>
      <c r="DX21" s="63"/>
      <c r="DY21" s="86"/>
      <c r="DZ21" s="76"/>
      <c r="EA21" s="74"/>
      <c r="EB21" s="74"/>
      <c r="EC21" s="77"/>
      <c r="ED21" s="78"/>
      <c r="EE21" s="79"/>
      <c r="EF21" s="80"/>
      <c r="EG21" s="79"/>
      <c r="EH21" s="79"/>
      <c r="EI21" s="81"/>
      <c r="EJ21" s="82"/>
      <c r="EK21" s="76"/>
      <c r="EL21" s="74"/>
      <c r="EM21" s="74"/>
      <c r="EN21" s="77"/>
      <c r="EO21" s="78"/>
      <c r="EP21" s="79"/>
      <c r="EQ21" s="80"/>
      <c r="ER21" s="79"/>
      <c r="ES21" s="79"/>
      <c r="ET21" s="81"/>
      <c r="EU21" s="82"/>
      <c r="EV21" s="76"/>
      <c r="EW21" s="74"/>
      <c r="EX21" s="74"/>
      <c r="EY21" s="77"/>
      <c r="EZ21" s="78"/>
      <c r="FA21" s="79"/>
      <c r="FB21" s="80"/>
      <c r="FC21" s="79"/>
      <c r="FD21" s="79"/>
      <c r="FE21" s="81"/>
      <c r="FF21" s="82"/>
      <c r="FG21" s="96"/>
      <c r="FH21" s="97"/>
      <c r="FI21" s="97"/>
      <c r="FJ21" s="77"/>
      <c r="FK21" s="78"/>
      <c r="FL21" s="79"/>
      <c r="FM21" s="80"/>
      <c r="FN21" s="79"/>
      <c r="FO21" s="79"/>
      <c r="FP21" s="81"/>
      <c r="FQ21" s="82"/>
      <c r="FR21" s="83"/>
      <c r="FS21" s="74"/>
      <c r="FT21" s="74"/>
      <c r="FU21" s="77"/>
      <c r="FV21" s="78"/>
      <c r="FW21" s="79"/>
      <c r="FX21" s="80"/>
      <c r="FY21" s="79"/>
      <c r="FZ21" s="79"/>
      <c r="GA21" s="81"/>
      <c r="GB21" s="82"/>
      <c r="GC21" s="76"/>
      <c r="GD21" s="74"/>
      <c r="GE21" s="74"/>
      <c r="GF21" s="77"/>
      <c r="GG21" s="78"/>
      <c r="GH21" s="79"/>
      <c r="GI21" s="80"/>
      <c r="GJ21" s="79"/>
      <c r="GK21" s="79"/>
      <c r="GL21" s="81"/>
      <c r="GM21" s="82"/>
      <c r="GN21" s="96"/>
      <c r="GO21" s="97"/>
      <c r="GP21" s="97"/>
      <c r="GQ21" s="77"/>
      <c r="GR21" s="78"/>
      <c r="GS21" s="79"/>
      <c r="GT21" s="80"/>
      <c r="GU21" s="79"/>
      <c r="GV21" s="79"/>
      <c r="GW21" s="81"/>
      <c r="GX21" s="82"/>
      <c r="GY21" s="71"/>
      <c r="GZ21" s="72"/>
      <c r="HA21" s="73"/>
      <c r="HB21" s="72"/>
      <c r="HC21" s="73"/>
      <c r="HD21" s="74"/>
      <c r="HE21" s="74"/>
      <c r="HF21" s="72"/>
      <c r="HG21" s="74"/>
      <c r="HH21" s="75"/>
      <c r="HI21" s="74"/>
      <c r="HJ21" s="7"/>
      <c r="HK21" s="65"/>
      <c r="HL21" s="57"/>
      <c r="HM21" s="58"/>
      <c r="HN21" s="66">
        <f t="shared" si="125"/>
        <v>0</v>
      </c>
      <c r="HO21" s="110">
        <f t="shared" si="126"/>
        <v>0</v>
      </c>
      <c r="HP21" s="50" t="str">
        <f t="shared" si="135"/>
        <v>0.0</v>
      </c>
      <c r="HQ21" s="111" t="str">
        <f t="shared" si="127"/>
        <v>F</v>
      </c>
      <c r="HR21" s="112">
        <f t="shared" si="128"/>
        <v>0</v>
      </c>
      <c r="HS21" s="113" t="str">
        <f t="shared" si="129"/>
        <v>0.0</v>
      </c>
      <c r="HT21" s="61">
        <v>3</v>
      </c>
      <c r="HU21" s="62">
        <v>3</v>
      </c>
      <c r="HV21" s="65"/>
      <c r="HW21" s="57"/>
      <c r="HX21" s="58"/>
      <c r="HY21" s="66">
        <f t="shared" si="130"/>
        <v>0</v>
      </c>
      <c r="HZ21" s="110">
        <f t="shared" si="131"/>
        <v>0</v>
      </c>
      <c r="IA21" s="50" t="str">
        <f t="shared" si="136"/>
        <v>0.0</v>
      </c>
      <c r="IB21" s="111" t="str">
        <f t="shared" si="132"/>
        <v>F</v>
      </c>
      <c r="IC21" s="112">
        <f t="shared" si="133"/>
        <v>0</v>
      </c>
      <c r="ID21" s="113" t="str">
        <f t="shared" si="134"/>
        <v>0.0</v>
      </c>
      <c r="IE21" s="61">
        <v>1</v>
      </c>
      <c r="IF21" s="62">
        <v>1</v>
      </c>
    </row>
    <row r="22" spans="1:240" ht="18">
      <c r="A22" s="5"/>
      <c r="B22" s="9"/>
      <c r="C22" s="10"/>
      <c r="D22" s="11"/>
      <c r="E22" s="12"/>
      <c r="F22" s="6"/>
      <c r="G22" s="47"/>
      <c r="H22" s="6"/>
      <c r="I22" s="48"/>
      <c r="J22" s="48"/>
      <c r="K22" s="49"/>
      <c r="L22" s="50"/>
      <c r="M22" s="51"/>
      <c r="N22" s="52"/>
      <c r="O22" s="53"/>
      <c r="P22" s="54"/>
      <c r="Q22" s="94"/>
      <c r="R22" s="50"/>
      <c r="S22" s="51"/>
      <c r="T22" s="52"/>
      <c r="U22" s="53"/>
      <c r="V22" s="54"/>
      <c r="W22" s="65"/>
      <c r="X22" s="57"/>
      <c r="Y22" s="58"/>
      <c r="Z22" s="59"/>
      <c r="AA22" s="50"/>
      <c r="AB22" s="50"/>
      <c r="AC22" s="51"/>
      <c r="AD22" s="60"/>
      <c r="AE22" s="53"/>
      <c r="AF22" s="61"/>
      <c r="AG22" s="62"/>
      <c r="AH22" s="65"/>
      <c r="AI22" s="57"/>
      <c r="AJ22" s="58"/>
      <c r="AK22" s="59"/>
      <c r="AL22" s="50"/>
      <c r="AM22" s="50"/>
      <c r="AN22" s="51"/>
      <c r="AO22" s="60"/>
      <c r="AP22" s="53"/>
      <c r="AQ22" s="63"/>
      <c r="AR22" s="64"/>
      <c r="AS22" s="65"/>
      <c r="AT22" s="57"/>
      <c r="AU22" s="58"/>
      <c r="AV22" s="59"/>
      <c r="AW22" s="50"/>
      <c r="AX22" s="50"/>
      <c r="AY22" s="51"/>
      <c r="AZ22" s="60"/>
      <c r="BA22" s="53"/>
      <c r="BB22" s="61"/>
      <c r="BC22" s="62"/>
      <c r="BD22" s="65"/>
      <c r="BE22" s="57"/>
      <c r="BF22" s="58"/>
      <c r="BG22" s="59"/>
      <c r="BH22" s="50"/>
      <c r="BI22" s="50"/>
      <c r="BJ22" s="51"/>
      <c r="BK22" s="60"/>
      <c r="BL22" s="53"/>
      <c r="BM22" s="61"/>
      <c r="BN22" s="62"/>
      <c r="BO22" s="65"/>
      <c r="BP22" s="57"/>
      <c r="BQ22" s="58"/>
      <c r="BR22" s="66"/>
      <c r="BS22" s="67"/>
      <c r="BT22" s="50"/>
      <c r="BU22" s="51"/>
      <c r="BV22" s="68"/>
      <c r="BW22" s="53"/>
      <c r="BX22" s="61"/>
      <c r="BY22" s="69"/>
      <c r="BZ22" s="65"/>
      <c r="CA22" s="57"/>
      <c r="CB22" s="58"/>
      <c r="CC22" s="66"/>
      <c r="CD22" s="67"/>
      <c r="CE22" s="50"/>
      <c r="CF22" s="51"/>
      <c r="CG22" s="60"/>
      <c r="CH22" s="53"/>
      <c r="CI22" s="61"/>
      <c r="CJ22" s="62"/>
      <c r="CK22" s="71"/>
      <c r="CL22" s="72"/>
      <c r="CM22" s="73"/>
      <c r="CN22" s="72"/>
      <c r="CO22" s="95"/>
      <c r="CP22" s="7"/>
      <c r="CQ22" s="7"/>
      <c r="CR22" s="72"/>
      <c r="CS22" s="74"/>
      <c r="CT22" s="72"/>
      <c r="CU22" s="7"/>
      <c r="CV22" s="7"/>
      <c r="CW22" s="76"/>
      <c r="CX22" s="74"/>
      <c r="CY22" s="74"/>
      <c r="CZ22" s="77"/>
      <c r="DA22" s="78"/>
      <c r="DB22" s="79"/>
      <c r="DC22" s="80"/>
      <c r="DD22" s="79"/>
      <c r="DE22" s="79"/>
      <c r="DF22" s="81"/>
      <c r="DG22" s="82"/>
      <c r="DH22" s="83"/>
      <c r="DI22" s="84"/>
      <c r="DJ22" s="84"/>
      <c r="DK22" s="66"/>
      <c r="DL22" s="67"/>
      <c r="DM22" s="67"/>
      <c r="DN22" s="51"/>
      <c r="DO22" s="60"/>
      <c r="DP22" s="60"/>
      <c r="DQ22" s="81"/>
      <c r="DR22" s="82"/>
      <c r="DS22" s="85"/>
      <c r="DT22" s="67"/>
      <c r="DU22" s="51"/>
      <c r="DV22" s="60"/>
      <c r="DW22" s="60"/>
      <c r="DX22" s="63"/>
      <c r="DY22" s="86"/>
      <c r="DZ22" s="76"/>
      <c r="EA22" s="74"/>
      <c r="EB22" s="74"/>
      <c r="EC22" s="77"/>
      <c r="ED22" s="78"/>
      <c r="EE22" s="79"/>
      <c r="EF22" s="80"/>
      <c r="EG22" s="79"/>
      <c r="EH22" s="79"/>
      <c r="EI22" s="81"/>
      <c r="EJ22" s="82"/>
      <c r="EK22" s="76"/>
      <c r="EL22" s="74"/>
      <c r="EM22" s="74"/>
      <c r="EN22" s="77"/>
      <c r="EO22" s="78"/>
      <c r="EP22" s="79"/>
      <c r="EQ22" s="80"/>
      <c r="ER22" s="79"/>
      <c r="ES22" s="79"/>
      <c r="ET22" s="81"/>
      <c r="EU22" s="82"/>
      <c r="EV22" s="76"/>
      <c r="EW22" s="74"/>
      <c r="EX22" s="74"/>
      <c r="EY22" s="77"/>
      <c r="EZ22" s="78"/>
      <c r="FA22" s="79"/>
      <c r="FB22" s="80"/>
      <c r="FC22" s="79"/>
      <c r="FD22" s="79"/>
      <c r="FE22" s="81"/>
      <c r="FF22" s="82"/>
      <c r="FG22" s="96"/>
      <c r="FH22" s="97"/>
      <c r="FI22" s="97"/>
      <c r="FJ22" s="77"/>
      <c r="FK22" s="78"/>
      <c r="FL22" s="79"/>
      <c r="FM22" s="80"/>
      <c r="FN22" s="79"/>
      <c r="FO22" s="79"/>
      <c r="FP22" s="81"/>
      <c r="FQ22" s="82"/>
      <c r="FR22" s="83"/>
      <c r="FS22" s="74"/>
      <c r="FT22" s="74"/>
      <c r="FU22" s="77"/>
      <c r="FV22" s="78"/>
      <c r="FW22" s="79"/>
      <c r="FX22" s="80"/>
      <c r="FY22" s="79"/>
      <c r="FZ22" s="79"/>
      <c r="GA22" s="81"/>
      <c r="GB22" s="82"/>
      <c r="GC22" s="76"/>
      <c r="GD22" s="74"/>
      <c r="GE22" s="74"/>
      <c r="GF22" s="77"/>
      <c r="GG22" s="78"/>
      <c r="GH22" s="79"/>
      <c r="GI22" s="80"/>
      <c r="GJ22" s="79"/>
      <c r="GK22" s="79"/>
      <c r="GL22" s="81"/>
      <c r="GM22" s="82"/>
      <c r="GN22" s="96"/>
      <c r="GO22" s="97"/>
      <c r="GP22" s="97"/>
      <c r="GQ22" s="77"/>
      <c r="GR22" s="78"/>
      <c r="GS22" s="79"/>
      <c r="GT22" s="80"/>
      <c r="GU22" s="79"/>
      <c r="GV22" s="79"/>
      <c r="GW22" s="81"/>
      <c r="GX22" s="82"/>
      <c r="GY22" s="71"/>
      <c r="GZ22" s="72"/>
      <c r="HA22" s="73"/>
      <c r="HB22" s="72"/>
      <c r="HC22" s="73"/>
      <c r="HD22" s="74"/>
      <c r="HE22" s="74"/>
      <c r="HF22" s="72"/>
      <c r="HG22" s="74"/>
      <c r="HH22" s="75"/>
      <c r="HI22" s="74"/>
      <c r="HJ22" s="7"/>
      <c r="HK22" s="65"/>
      <c r="HL22" s="57"/>
      <c r="HM22" s="58"/>
      <c r="HN22" s="66">
        <f t="shared" si="125"/>
        <v>0</v>
      </c>
      <c r="HO22" s="110">
        <f t="shared" si="126"/>
        <v>0</v>
      </c>
      <c r="HP22" s="50" t="str">
        <f t="shared" si="135"/>
        <v>0.0</v>
      </c>
      <c r="HQ22" s="111" t="str">
        <f t="shared" si="127"/>
        <v>F</v>
      </c>
      <c r="HR22" s="112">
        <f t="shared" si="128"/>
        <v>0</v>
      </c>
      <c r="HS22" s="113" t="str">
        <f t="shared" si="129"/>
        <v>0.0</v>
      </c>
      <c r="HT22" s="61">
        <v>3</v>
      </c>
      <c r="HU22" s="62">
        <v>3</v>
      </c>
      <c r="HV22" s="65"/>
      <c r="HW22" s="57"/>
      <c r="HX22" s="58"/>
      <c r="HY22" s="66">
        <f t="shared" si="130"/>
        <v>0</v>
      </c>
      <c r="HZ22" s="110">
        <f t="shared" si="131"/>
        <v>0</v>
      </c>
      <c r="IA22" s="50" t="str">
        <f t="shared" si="136"/>
        <v>0.0</v>
      </c>
      <c r="IB22" s="111" t="str">
        <f t="shared" si="132"/>
        <v>F</v>
      </c>
      <c r="IC22" s="112">
        <f t="shared" si="133"/>
        <v>0</v>
      </c>
      <c r="ID22" s="113" t="str">
        <f t="shared" si="134"/>
        <v>0.0</v>
      </c>
      <c r="IE22" s="61">
        <v>1</v>
      </c>
      <c r="IF22" s="62">
        <v>1</v>
      </c>
    </row>
    <row r="23" spans="1:240" ht="18">
      <c r="A23" s="5"/>
      <c r="B23" s="9"/>
      <c r="C23" s="10"/>
      <c r="D23" s="11"/>
      <c r="E23" s="12"/>
      <c r="F23" s="6"/>
      <c r="G23" s="47"/>
      <c r="H23" s="6"/>
      <c r="I23" s="48"/>
      <c r="J23" s="48"/>
      <c r="K23" s="49"/>
      <c r="L23" s="50"/>
      <c r="M23" s="51"/>
      <c r="N23" s="52"/>
      <c r="O23" s="53"/>
      <c r="P23" s="54"/>
      <c r="Q23" s="94"/>
      <c r="R23" s="50"/>
      <c r="S23" s="51"/>
      <c r="T23" s="52"/>
      <c r="U23" s="53"/>
      <c r="V23" s="54"/>
      <c r="W23" s="65"/>
      <c r="X23" s="57"/>
      <c r="Y23" s="58"/>
      <c r="Z23" s="59"/>
      <c r="AA23" s="50"/>
      <c r="AB23" s="50"/>
      <c r="AC23" s="51"/>
      <c r="AD23" s="60"/>
      <c r="AE23" s="53"/>
      <c r="AF23" s="61"/>
      <c r="AG23" s="62"/>
      <c r="AH23" s="65"/>
      <c r="AI23" s="57"/>
      <c r="AJ23" s="58"/>
      <c r="AK23" s="59"/>
      <c r="AL23" s="50"/>
      <c r="AM23" s="50"/>
      <c r="AN23" s="51"/>
      <c r="AO23" s="60"/>
      <c r="AP23" s="53"/>
      <c r="AQ23" s="63"/>
      <c r="AR23" s="64"/>
      <c r="AS23" s="65"/>
      <c r="AT23" s="57"/>
      <c r="AU23" s="58"/>
      <c r="AV23" s="59"/>
      <c r="AW23" s="50"/>
      <c r="AX23" s="50"/>
      <c r="AY23" s="51"/>
      <c r="AZ23" s="60"/>
      <c r="BA23" s="53"/>
      <c r="BB23" s="61"/>
      <c r="BC23" s="62"/>
      <c r="BD23" s="65"/>
      <c r="BE23" s="57"/>
      <c r="BF23" s="58"/>
      <c r="BG23" s="59"/>
      <c r="BH23" s="50"/>
      <c r="BI23" s="50"/>
      <c r="BJ23" s="51"/>
      <c r="BK23" s="60"/>
      <c r="BL23" s="53"/>
      <c r="BM23" s="61"/>
      <c r="BN23" s="62"/>
      <c r="BO23" s="65"/>
      <c r="BP23" s="57"/>
      <c r="BQ23" s="58"/>
      <c r="BR23" s="59"/>
      <c r="BS23" s="50"/>
      <c r="BT23" s="50"/>
      <c r="BU23" s="51"/>
      <c r="BV23" s="68"/>
      <c r="BW23" s="53"/>
      <c r="BX23" s="61"/>
      <c r="BY23" s="69"/>
      <c r="BZ23" s="65"/>
      <c r="CA23" s="57"/>
      <c r="CB23" s="58"/>
      <c r="CC23" s="66"/>
      <c r="CD23" s="67"/>
      <c r="CE23" s="50"/>
      <c r="CF23" s="51"/>
      <c r="CG23" s="60"/>
      <c r="CH23" s="53"/>
      <c r="CI23" s="61"/>
      <c r="CJ23" s="62"/>
      <c r="CK23" s="71"/>
      <c r="CL23" s="72"/>
      <c r="CM23" s="73"/>
      <c r="CN23" s="72"/>
      <c r="CO23" s="95"/>
      <c r="CP23" s="7"/>
      <c r="CQ23" s="7"/>
      <c r="CR23" s="72"/>
      <c r="CS23" s="74"/>
      <c r="CT23" s="72"/>
      <c r="CU23" s="7"/>
      <c r="CV23" s="7"/>
      <c r="CW23" s="76"/>
      <c r="CX23" s="74"/>
      <c r="CY23" s="74"/>
      <c r="CZ23" s="77"/>
      <c r="DA23" s="78"/>
      <c r="DB23" s="79"/>
      <c r="DC23" s="80"/>
      <c r="DD23" s="79"/>
      <c r="DE23" s="79"/>
      <c r="DF23" s="81"/>
      <c r="DG23" s="82"/>
      <c r="DH23" s="83"/>
      <c r="DI23" s="84"/>
      <c r="DJ23" s="84"/>
      <c r="DK23" s="66"/>
      <c r="DL23" s="67"/>
      <c r="DM23" s="67"/>
      <c r="DN23" s="51"/>
      <c r="DO23" s="60"/>
      <c r="DP23" s="60"/>
      <c r="DQ23" s="81"/>
      <c r="DR23" s="82"/>
      <c r="DS23" s="85"/>
      <c r="DT23" s="67"/>
      <c r="DU23" s="51"/>
      <c r="DV23" s="60"/>
      <c r="DW23" s="60"/>
      <c r="DX23" s="63"/>
      <c r="DY23" s="86"/>
      <c r="DZ23" s="76"/>
      <c r="EA23" s="74"/>
      <c r="EB23" s="74"/>
      <c r="EC23" s="77"/>
      <c r="ED23" s="78"/>
      <c r="EE23" s="79"/>
      <c r="EF23" s="80"/>
      <c r="EG23" s="79"/>
      <c r="EH23" s="79"/>
      <c r="EI23" s="81"/>
      <c r="EJ23" s="82"/>
      <c r="EK23" s="76"/>
      <c r="EL23" s="74"/>
      <c r="EM23" s="74"/>
      <c r="EN23" s="77"/>
      <c r="EO23" s="78"/>
      <c r="EP23" s="79"/>
      <c r="EQ23" s="80"/>
      <c r="ER23" s="79"/>
      <c r="ES23" s="79"/>
      <c r="ET23" s="81"/>
      <c r="EU23" s="82"/>
      <c r="EV23" s="76"/>
      <c r="EW23" s="74"/>
      <c r="EX23" s="74"/>
      <c r="EY23" s="77"/>
      <c r="EZ23" s="78"/>
      <c r="FA23" s="79"/>
      <c r="FB23" s="80"/>
      <c r="FC23" s="79"/>
      <c r="FD23" s="79"/>
      <c r="FE23" s="81"/>
      <c r="FF23" s="82"/>
      <c r="FG23" s="96"/>
      <c r="FH23" s="97"/>
      <c r="FI23" s="97"/>
      <c r="FJ23" s="77"/>
      <c r="FK23" s="78"/>
      <c r="FL23" s="79"/>
      <c r="FM23" s="80"/>
      <c r="FN23" s="79"/>
      <c r="FO23" s="79"/>
      <c r="FP23" s="81"/>
      <c r="FQ23" s="82"/>
      <c r="FR23" s="83"/>
      <c r="FS23" s="74"/>
      <c r="FT23" s="74"/>
      <c r="FU23" s="77"/>
      <c r="FV23" s="78"/>
      <c r="FW23" s="79"/>
      <c r="FX23" s="80"/>
      <c r="FY23" s="79"/>
      <c r="FZ23" s="79"/>
      <c r="GA23" s="81"/>
      <c r="GB23" s="82"/>
      <c r="GC23" s="76"/>
      <c r="GD23" s="74"/>
      <c r="GE23" s="74"/>
      <c r="GF23" s="77"/>
      <c r="GG23" s="78"/>
      <c r="GH23" s="79"/>
      <c r="GI23" s="80"/>
      <c r="GJ23" s="79"/>
      <c r="GK23" s="79"/>
      <c r="GL23" s="81"/>
      <c r="GM23" s="82"/>
      <c r="GN23" s="96"/>
      <c r="GO23" s="97"/>
      <c r="GP23" s="97"/>
      <c r="GQ23" s="77"/>
      <c r="GR23" s="78"/>
      <c r="GS23" s="79"/>
      <c r="GT23" s="80"/>
      <c r="GU23" s="79"/>
      <c r="GV23" s="79"/>
      <c r="GW23" s="81"/>
      <c r="GX23" s="82"/>
      <c r="GY23" s="71"/>
      <c r="GZ23" s="72"/>
      <c r="HA23" s="73"/>
      <c r="HB23" s="72"/>
      <c r="HC23" s="73"/>
      <c r="HD23" s="74"/>
      <c r="HE23" s="74"/>
      <c r="HF23" s="72"/>
      <c r="HG23" s="74"/>
      <c r="HH23" s="75"/>
      <c r="HI23" s="74"/>
      <c r="HJ23" s="7"/>
      <c r="HK23" s="65"/>
      <c r="HL23" s="57"/>
      <c r="HM23" s="58"/>
      <c r="HN23" s="66">
        <f t="shared" si="125"/>
        <v>0</v>
      </c>
      <c r="HO23" s="110">
        <f t="shared" si="126"/>
        <v>0</v>
      </c>
      <c r="HP23" s="67" t="str">
        <f t="shared" si="135"/>
        <v>0.0</v>
      </c>
      <c r="HQ23" s="111" t="str">
        <f t="shared" si="127"/>
        <v>F</v>
      </c>
      <c r="HR23" s="112">
        <f t="shared" si="128"/>
        <v>0</v>
      </c>
      <c r="HS23" s="113" t="str">
        <f t="shared" si="129"/>
        <v>0.0</v>
      </c>
      <c r="HT23" s="61">
        <v>3</v>
      </c>
      <c r="HU23" s="62">
        <v>3</v>
      </c>
      <c r="HV23" s="65"/>
      <c r="HW23" s="57"/>
      <c r="HX23" s="58"/>
      <c r="HY23" s="66">
        <f t="shared" si="130"/>
        <v>0</v>
      </c>
      <c r="HZ23" s="110">
        <f t="shared" si="131"/>
        <v>0</v>
      </c>
      <c r="IA23" s="67" t="str">
        <f t="shared" si="136"/>
        <v>0.0</v>
      </c>
      <c r="IB23" s="111" t="str">
        <f t="shared" si="132"/>
        <v>F</v>
      </c>
      <c r="IC23" s="112">
        <f t="shared" si="133"/>
        <v>0</v>
      </c>
      <c r="ID23" s="113" t="str">
        <f t="shared" si="134"/>
        <v>0.0</v>
      </c>
      <c r="IE23" s="61">
        <v>1</v>
      </c>
      <c r="IF23" s="62">
        <v>1</v>
      </c>
    </row>
    <row r="24" spans="1:240" ht="18">
      <c r="A24" s="5"/>
      <c r="B24" s="9"/>
      <c r="C24" s="10"/>
      <c r="D24" s="11"/>
      <c r="E24" s="12"/>
      <c r="F24" s="6"/>
      <c r="G24" s="47"/>
      <c r="H24" s="6"/>
      <c r="I24" s="48"/>
      <c r="J24" s="48"/>
      <c r="K24" s="49"/>
      <c r="L24" s="50"/>
      <c r="M24" s="51"/>
      <c r="N24" s="52"/>
      <c r="O24" s="53"/>
      <c r="P24" s="54"/>
      <c r="Q24" s="94"/>
      <c r="R24" s="50"/>
      <c r="S24" s="51"/>
      <c r="T24" s="52"/>
      <c r="U24" s="53"/>
      <c r="V24" s="54"/>
      <c r="W24" s="65"/>
      <c r="X24" s="57"/>
      <c r="Y24" s="58"/>
      <c r="Z24" s="59"/>
      <c r="AA24" s="50"/>
      <c r="AB24" s="50"/>
      <c r="AC24" s="51"/>
      <c r="AD24" s="60"/>
      <c r="AE24" s="53"/>
      <c r="AF24" s="61"/>
      <c r="AG24" s="62"/>
      <c r="AH24" s="65"/>
      <c r="AI24" s="57"/>
      <c r="AJ24" s="58"/>
      <c r="AK24" s="59"/>
      <c r="AL24" s="50"/>
      <c r="AM24" s="50"/>
      <c r="AN24" s="51"/>
      <c r="AO24" s="60"/>
      <c r="AP24" s="53"/>
      <c r="AQ24" s="63"/>
      <c r="AR24" s="64"/>
      <c r="AS24" s="65"/>
      <c r="AT24" s="57"/>
      <c r="AU24" s="58"/>
      <c r="AV24" s="59"/>
      <c r="AW24" s="50"/>
      <c r="AX24" s="50"/>
      <c r="AY24" s="51"/>
      <c r="AZ24" s="60"/>
      <c r="BA24" s="53"/>
      <c r="BB24" s="61"/>
      <c r="BC24" s="62"/>
      <c r="BD24" s="65"/>
      <c r="BE24" s="57"/>
      <c r="BF24" s="58"/>
      <c r="BG24" s="59"/>
      <c r="BH24" s="50"/>
      <c r="BI24" s="50"/>
      <c r="BJ24" s="51"/>
      <c r="BK24" s="60"/>
      <c r="BL24" s="53"/>
      <c r="BM24" s="61"/>
      <c r="BN24" s="62"/>
      <c r="BO24" s="65"/>
      <c r="BP24" s="57"/>
      <c r="BQ24" s="58"/>
      <c r="BR24" s="59"/>
      <c r="BS24" s="50"/>
      <c r="BT24" s="50"/>
      <c r="BU24" s="51"/>
      <c r="BV24" s="68"/>
      <c r="BW24" s="53"/>
      <c r="BX24" s="61"/>
      <c r="BY24" s="69"/>
      <c r="BZ24" s="65"/>
      <c r="CA24" s="57"/>
      <c r="CB24" s="58"/>
      <c r="CC24" s="66"/>
      <c r="CD24" s="67"/>
      <c r="CE24" s="50"/>
      <c r="CF24" s="51"/>
      <c r="CG24" s="60"/>
      <c r="CH24" s="53"/>
      <c r="CI24" s="61"/>
      <c r="CJ24" s="62"/>
      <c r="CK24" s="71"/>
      <c r="CL24" s="72"/>
      <c r="CM24" s="73"/>
      <c r="CN24" s="72"/>
      <c r="CO24" s="95"/>
      <c r="CP24" s="7"/>
      <c r="CQ24" s="7"/>
      <c r="CR24" s="72"/>
      <c r="CS24" s="74"/>
      <c r="CT24" s="72"/>
      <c r="CU24" s="7"/>
      <c r="CV24" s="7"/>
      <c r="CW24" s="76"/>
      <c r="CX24" s="74"/>
      <c r="CY24" s="74"/>
      <c r="CZ24" s="77"/>
      <c r="DA24" s="78"/>
      <c r="DB24" s="79"/>
      <c r="DC24" s="80"/>
      <c r="DD24" s="79"/>
      <c r="DE24" s="79"/>
      <c r="DF24" s="81"/>
      <c r="DG24" s="82"/>
      <c r="DH24" s="83"/>
      <c r="DI24" s="84"/>
      <c r="DJ24" s="84"/>
      <c r="DK24" s="66"/>
      <c r="DL24" s="67"/>
      <c r="DM24" s="67"/>
      <c r="DN24" s="51"/>
      <c r="DO24" s="60"/>
      <c r="DP24" s="60"/>
      <c r="DQ24" s="81"/>
      <c r="DR24" s="82"/>
      <c r="DS24" s="85"/>
      <c r="DT24" s="67"/>
      <c r="DU24" s="51"/>
      <c r="DV24" s="60"/>
      <c r="DW24" s="60"/>
      <c r="DX24" s="63"/>
      <c r="DY24" s="86"/>
      <c r="DZ24" s="76"/>
      <c r="EA24" s="74"/>
      <c r="EB24" s="74"/>
      <c r="EC24" s="77"/>
      <c r="ED24" s="78"/>
      <c r="EE24" s="79"/>
      <c r="EF24" s="80"/>
      <c r="EG24" s="79"/>
      <c r="EH24" s="79"/>
      <c r="EI24" s="81"/>
      <c r="EJ24" s="82"/>
      <c r="EK24" s="76"/>
      <c r="EL24" s="74"/>
      <c r="EM24" s="74"/>
      <c r="EN24" s="77"/>
      <c r="EO24" s="78"/>
      <c r="EP24" s="79"/>
      <c r="EQ24" s="80"/>
      <c r="ER24" s="79"/>
      <c r="ES24" s="79"/>
      <c r="ET24" s="81"/>
      <c r="EU24" s="82"/>
      <c r="EV24" s="76"/>
      <c r="EW24" s="74"/>
      <c r="EX24" s="74"/>
      <c r="EY24" s="77"/>
      <c r="EZ24" s="78"/>
      <c r="FA24" s="79"/>
      <c r="FB24" s="80"/>
      <c r="FC24" s="79"/>
      <c r="FD24" s="79"/>
      <c r="FE24" s="81"/>
      <c r="FF24" s="82"/>
      <c r="FG24" s="96"/>
      <c r="FH24" s="97"/>
      <c r="FI24" s="97"/>
      <c r="FJ24" s="77"/>
      <c r="FK24" s="78"/>
      <c r="FL24" s="79"/>
      <c r="FM24" s="80"/>
      <c r="FN24" s="79"/>
      <c r="FO24" s="79"/>
      <c r="FP24" s="81"/>
      <c r="FQ24" s="82"/>
      <c r="FR24" s="83"/>
      <c r="FS24" s="74"/>
      <c r="FT24" s="74"/>
      <c r="FU24" s="77"/>
      <c r="FV24" s="78"/>
      <c r="FW24" s="79"/>
      <c r="FX24" s="80"/>
      <c r="FY24" s="79"/>
      <c r="FZ24" s="79"/>
      <c r="GA24" s="81"/>
      <c r="GB24" s="82"/>
      <c r="GC24" s="76"/>
      <c r="GD24" s="74"/>
      <c r="GE24" s="74"/>
      <c r="GF24" s="77"/>
      <c r="GG24" s="78"/>
      <c r="GH24" s="79"/>
      <c r="GI24" s="80"/>
      <c r="GJ24" s="79"/>
      <c r="GK24" s="79"/>
      <c r="GL24" s="81"/>
      <c r="GM24" s="82"/>
      <c r="GN24" s="96"/>
      <c r="GO24" s="97"/>
      <c r="GP24" s="97"/>
      <c r="GQ24" s="77"/>
      <c r="GR24" s="78"/>
      <c r="GS24" s="79"/>
      <c r="GT24" s="80"/>
      <c r="GU24" s="79"/>
      <c r="GV24" s="79"/>
      <c r="GW24" s="81"/>
      <c r="GX24" s="82"/>
      <c r="GY24" s="71"/>
      <c r="GZ24" s="72"/>
      <c r="HA24" s="73"/>
      <c r="HB24" s="72"/>
      <c r="HC24" s="73"/>
      <c r="HD24" s="74"/>
      <c r="HE24" s="74"/>
      <c r="HF24" s="72"/>
      <c r="HG24" s="74"/>
      <c r="HH24" s="75"/>
      <c r="HI24" s="74"/>
      <c r="HJ24" s="7"/>
      <c r="HK24" s="65"/>
      <c r="HL24" s="57"/>
      <c r="HM24" s="58"/>
      <c r="HN24" s="66">
        <f t="shared" si="125"/>
        <v>0</v>
      </c>
      <c r="HO24" s="110">
        <f t="shared" si="126"/>
        <v>0</v>
      </c>
      <c r="HP24" s="50" t="str">
        <f t="shared" si="135"/>
        <v>0.0</v>
      </c>
      <c r="HQ24" s="111" t="str">
        <f t="shared" si="127"/>
        <v>F</v>
      </c>
      <c r="HR24" s="112">
        <f t="shared" si="128"/>
        <v>0</v>
      </c>
      <c r="HS24" s="113" t="str">
        <f t="shared" si="129"/>
        <v>0.0</v>
      </c>
      <c r="HT24" s="61">
        <v>3</v>
      </c>
      <c r="HU24" s="62">
        <v>3</v>
      </c>
      <c r="HV24" s="65"/>
      <c r="HW24" s="57"/>
      <c r="HX24" s="58"/>
      <c r="HY24" s="66">
        <f t="shared" si="130"/>
        <v>0</v>
      </c>
      <c r="HZ24" s="110">
        <f t="shared" si="131"/>
        <v>0</v>
      </c>
      <c r="IA24" s="50" t="str">
        <f t="shared" si="136"/>
        <v>0.0</v>
      </c>
      <c r="IB24" s="111" t="str">
        <f t="shared" si="132"/>
        <v>F</v>
      </c>
      <c r="IC24" s="112">
        <f t="shared" si="133"/>
        <v>0</v>
      </c>
      <c r="ID24" s="113" t="str">
        <f t="shared" si="134"/>
        <v>0.0</v>
      </c>
      <c r="IE24" s="61">
        <v>1</v>
      </c>
      <c r="IF24" s="62">
        <v>1</v>
      </c>
    </row>
    <row r="25" spans="1:240" ht="18">
      <c r="A25" s="5"/>
      <c r="B25" s="9"/>
      <c r="C25" s="10"/>
      <c r="D25" s="11"/>
      <c r="E25" s="12"/>
      <c r="F25" s="6"/>
      <c r="G25" s="47"/>
      <c r="H25" s="6"/>
      <c r="I25" s="48"/>
      <c r="J25" s="48"/>
      <c r="K25" s="49"/>
      <c r="L25" s="50"/>
      <c r="M25" s="51"/>
      <c r="N25" s="52"/>
      <c r="O25" s="53"/>
      <c r="P25" s="54"/>
      <c r="Q25" s="94"/>
      <c r="R25" s="50"/>
      <c r="S25" s="51"/>
      <c r="T25" s="52"/>
      <c r="U25" s="53"/>
      <c r="V25" s="54"/>
      <c r="W25" s="65"/>
      <c r="X25" s="57"/>
      <c r="Y25" s="58"/>
      <c r="Z25" s="59"/>
      <c r="AA25" s="50"/>
      <c r="AB25" s="50"/>
      <c r="AC25" s="51"/>
      <c r="AD25" s="60"/>
      <c r="AE25" s="53"/>
      <c r="AF25" s="61"/>
      <c r="AG25" s="62"/>
      <c r="AH25" s="65"/>
      <c r="AI25" s="57"/>
      <c r="AJ25" s="58"/>
      <c r="AK25" s="59"/>
      <c r="AL25" s="50"/>
      <c r="AM25" s="50"/>
      <c r="AN25" s="51"/>
      <c r="AO25" s="60"/>
      <c r="AP25" s="53"/>
      <c r="AQ25" s="63"/>
      <c r="AR25" s="64"/>
      <c r="AS25" s="65"/>
      <c r="AT25" s="57"/>
      <c r="AU25" s="58"/>
      <c r="AV25" s="59"/>
      <c r="AW25" s="50"/>
      <c r="AX25" s="50"/>
      <c r="AY25" s="51"/>
      <c r="AZ25" s="60"/>
      <c r="BA25" s="53"/>
      <c r="BB25" s="61"/>
      <c r="BC25" s="62"/>
      <c r="BD25" s="65"/>
      <c r="BE25" s="57"/>
      <c r="BF25" s="58"/>
      <c r="BG25" s="59"/>
      <c r="BH25" s="50"/>
      <c r="BI25" s="50"/>
      <c r="BJ25" s="51"/>
      <c r="BK25" s="60"/>
      <c r="BL25" s="53"/>
      <c r="BM25" s="61"/>
      <c r="BN25" s="62"/>
      <c r="BO25" s="65"/>
      <c r="BP25" s="57"/>
      <c r="BQ25" s="58"/>
      <c r="BR25" s="66"/>
      <c r="BS25" s="67"/>
      <c r="BT25" s="50"/>
      <c r="BU25" s="51"/>
      <c r="BV25" s="68"/>
      <c r="BW25" s="53"/>
      <c r="BX25" s="61"/>
      <c r="BY25" s="69"/>
      <c r="BZ25" s="65"/>
      <c r="CA25" s="57"/>
      <c r="CB25" s="58"/>
      <c r="CC25" s="66"/>
      <c r="CD25" s="67"/>
      <c r="CE25" s="50"/>
      <c r="CF25" s="51"/>
      <c r="CG25" s="60"/>
      <c r="CH25" s="53"/>
      <c r="CI25" s="61"/>
      <c r="CJ25" s="62"/>
      <c r="CK25" s="71"/>
      <c r="CL25" s="72"/>
      <c r="CM25" s="73"/>
      <c r="CN25" s="72"/>
      <c r="CO25" s="95"/>
      <c r="CP25" s="7"/>
      <c r="CQ25" s="7"/>
      <c r="CR25" s="72"/>
      <c r="CS25" s="74"/>
      <c r="CT25" s="72"/>
      <c r="CU25" s="7"/>
      <c r="CV25" s="7"/>
      <c r="CW25" s="76"/>
      <c r="CX25" s="74"/>
      <c r="CY25" s="74"/>
      <c r="CZ25" s="77"/>
      <c r="DA25" s="78"/>
      <c r="DB25" s="79"/>
      <c r="DC25" s="80"/>
      <c r="DD25" s="79"/>
      <c r="DE25" s="79"/>
      <c r="DF25" s="81"/>
      <c r="DG25" s="82"/>
      <c r="DH25" s="83"/>
      <c r="DI25" s="84"/>
      <c r="DJ25" s="84"/>
      <c r="DK25" s="66"/>
      <c r="DL25" s="67"/>
      <c r="DM25" s="67"/>
      <c r="DN25" s="51"/>
      <c r="DO25" s="60"/>
      <c r="DP25" s="60"/>
      <c r="DQ25" s="81"/>
      <c r="DR25" s="82"/>
      <c r="DS25" s="85"/>
      <c r="DT25" s="67"/>
      <c r="DU25" s="51"/>
      <c r="DV25" s="60"/>
      <c r="DW25" s="60"/>
      <c r="DX25" s="63"/>
      <c r="DY25" s="86"/>
      <c r="DZ25" s="76"/>
      <c r="EA25" s="74"/>
      <c r="EB25" s="74"/>
      <c r="EC25" s="77"/>
      <c r="ED25" s="78"/>
      <c r="EE25" s="79"/>
      <c r="EF25" s="80"/>
      <c r="EG25" s="79"/>
      <c r="EH25" s="79"/>
      <c r="EI25" s="81"/>
      <c r="EJ25" s="82"/>
      <c r="EK25" s="76"/>
      <c r="EL25" s="74"/>
      <c r="EM25" s="74"/>
      <c r="EN25" s="77"/>
      <c r="EO25" s="78"/>
      <c r="EP25" s="79"/>
      <c r="EQ25" s="80"/>
      <c r="ER25" s="79"/>
      <c r="ES25" s="79"/>
      <c r="ET25" s="81"/>
      <c r="EU25" s="82"/>
      <c r="EV25" s="76"/>
      <c r="EW25" s="74"/>
      <c r="EX25" s="74"/>
      <c r="EY25" s="77"/>
      <c r="EZ25" s="78"/>
      <c r="FA25" s="79"/>
      <c r="FB25" s="80"/>
      <c r="FC25" s="79"/>
      <c r="FD25" s="79"/>
      <c r="FE25" s="81"/>
      <c r="FF25" s="82"/>
      <c r="FG25" s="76"/>
      <c r="FH25" s="74"/>
      <c r="FI25" s="74"/>
      <c r="FJ25" s="77"/>
      <c r="FK25" s="78"/>
      <c r="FL25" s="79"/>
      <c r="FM25" s="80"/>
      <c r="FN25" s="79"/>
      <c r="FO25" s="79"/>
      <c r="FP25" s="81"/>
      <c r="FQ25" s="82"/>
      <c r="FR25" s="83"/>
      <c r="FS25" s="74"/>
      <c r="FT25" s="74"/>
      <c r="FU25" s="77"/>
      <c r="FV25" s="78"/>
      <c r="FW25" s="79"/>
      <c r="FX25" s="80"/>
      <c r="FY25" s="79"/>
      <c r="FZ25" s="79"/>
      <c r="GA25" s="81"/>
      <c r="GB25" s="82"/>
      <c r="GC25" s="76"/>
      <c r="GD25" s="74"/>
      <c r="GE25" s="74"/>
      <c r="GF25" s="77"/>
      <c r="GG25" s="78"/>
      <c r="GH25" s="79"/>
      <c r="GI25" s="80"/>
      <c r="GJ25" s="79"/>
      <c r="GK25" s="79"/>
      <c r="GL25" s="81"/>
      <c r="GM25" s="82"/>
      <c r="GN25" s="96"/>
      <c r="GO25" s="97"/>
      <c r="GP25" s="97"/>
      <c r="GQ25" s="77"/>
      <c r="GR25" s="78"/>
      <c r="GS25" s="79"/>
      <c r="GT25" s="80"/>
      <c r="GU25" s="79"/>
      <c r="GV25" s="79"/>
      <c r="GW25" s="81"/>
      <c r="GX25" s="82"/>
      <c r="GY25" s="71"/>
      <c r="GZ25" s="72"/>
      <c r="HA25" s="73"/>
      <c r="HB25" s="72"/>
      <c r="HC25" s="73"/>
      <c r="HD25" s="74"/>
      <c r="HE25" s="74"/>
      <c r="HF25" s="72"/>
      <c r="HG25" s="74"/>
      <c r="HH25" s="75"/>
      <c r="HI25" s="74"/>
      <c r="HJ25" s="7"/>
      <c r="HK25" s="65"/>
      <c r="HL25" s="57"/>
      <c r="HM25" s="58"/>
      <c r="HN25" s="66">
        <f t="shared" si="125"/>
        <v>0</v>
      </c>
      <c r="HO25" s="110">
        <f t="shared" si="126"/>
        <v>0</v>
      </c>
      <c r="HP25" s="50" t="str">
        <f t="shared" si="135"/>
        <v>0.0</v>
      </c>
      <c r="HQ25" s="111" t="str">
        <f t="shared" si="127"/>
        <v>F</v>
      </c>
      <c r="HR25" s="112">
        <f t="shared" si="128"/>
        <v>0</v>
      </c>
      <c r="HS25" s="113" t="str">
        <f t="shared" si="129"/>
        <v>0.0</v>
      </c>
      <c r="HT25" s="61">
        <v>3</v>
      </c>
      <c r="HU25" s="62">
        <v>3</v>
      </c>
      <c r="HV25" s="65"/>
      <c r="HW25" s="57"/>
      <c r="HX25" s="58"/>
      <c r="HY25" s="66">
        <f t="shared" si="130"/>
        <v>0</v>
      </c>
      <c r="HZ25" s="110">
        <f t="shared" si="131"/>
        <v>0</v>
      </c>
      <c r="IA25" s="50" t="str">
        <f t="shared" si="136"/>
        <v>0.0</v>
      </c>
      <c r="IB25" s="111" t="str">
        <f t="shared" si="132"/>
        <v>F</v>
      </c>
      <c r="IC25" s="112">
        <f t="shared" si="133"/>
        <v>0</v>
      </c>
      <c r="ID25" s="113" t="str">
        <f t="shared" si="134"/>
        <v>0.0</v>
      </c>
      <c r="IE25" s="61">
        <v>1</v>
      </c>
      <c r="IF25" s="62">
        <v>1</v>
      </c>
    </row>
    <row r="26" spans="1:240" ht="18">
      <c r="A26" s="5"/>
      <c r="B26" s="9"/>
      <c r="C26" s="10"/>
      <c r="D26" s="11"/>
      <c r="E26" s="12"/>
      <c r="F26" s="6"/>
      <c r="G26" s="47"/>
      <c r="H26" s="6"/>
      <c r="I26" s="48"/>
      <c r="J26" s="48"/>
      <c r="K26" s="49"/>
      <c r="L26" s="50"/>
      <c r="M26" s="51"/>
      <c r="N26" s="52"/>
      <c r="O26" s="53"/>
      <c r="P26" s="54"/>
      <c r="Q26" s="94"/>
      <c r="R26" s="50"/>
      <c r="S26" s="51"/>
      <c r="T26" s="52"/>
      <c r="U26" s="53"/>
      <c r="V26" s="54"/>
      <c r="W26" s="65"/>
      <c r="X26" s="57"/>
      <c r="Y26" s="58"/>
      <c r="Z26" s="59"/>
      <c r="AA26" s="50"/>
      <c r="AB26" s="50"/>
      <c r="AC26" s="51"/>
      <c r="AD26" s="60"/>
      <c r="AE26" s="53"/>
      <c r="AF26" s="61"/>
      <c r="AG26" s="62"/>
      <c r="AH26" s="65"/>
      <c r="AI26" s="57"/>
      <c r="AJ26" s="58"/>
      <c r="AK26" s="59"/>
      <c r="AL26" s="50"/>
      <c r="AM26" s="50"/>
      <c r="AN26" s="51"/>
      <c r="AO26" s="60"/>
      <c r="AP26" s="53"/>
      <c r="AQ26" s="63"/>
      <c r="AR26" s="64"/>
      <c r="AS26" s="65"/>
      <c r="AT26" s="57"/>
      <c r="AU26" s="58"/>
      <c r="AV26" s="59"/>
      <c r="AW26" s="50"/>
      <c r="AX26" s="50"/>
      <c r="AY26" s="51"/>
      <c r="AZ26" s="60"/>
      <c r="BA26" s="53"/>
      <c r="BB26" s="61"/>
      <c r="BC26" s="62"/>
      <c r="BD26" s="65"/>
      <c r="BE26" s="57"/>
      <c r="BF26" s="58"/>
      <c r="BG26" s="59"/>
      <c r="BH26" s="50"/>
      <c r="BI26" s="50"/>
      <c r="BJ26" s="51"/>
      <c r="BK26" s="60"/>
      <c r="BL26" s="53"/>
      <c r="BM26" s="61"/>
      <c r="BN26" s="62"/>
      <c r="BO26" s="65"/>
      <c r="BP26" s="57"/>
      <c r="BQ26" s="58"/>
      <c r="BR26" s="59"/>
      <c r="BS26" s="50"/>
      <c r="BT26" s="50"/>
      <c r="BU26" s="51"/>
      <c r="BV26" s="68"/>
      <c r="BW26" s="53"/>
      <c r="BX26" s="61"/>
      <c r="BY26" s="69"/>
      <c r="BZ26" s="65"/>
      <c r="CA26" s="57"/>
      <c r="CB26" s="58"/>
      <c r="CC26" s="66"/>
      <c r="CD26" s="67"/>
      <c r="CE26" s="50"/>
      <c r="CF26" s="51"/>
      <c r="CG26" s="60"/>
      <c r="CH26" s="53"/>
      <c r="CI26" s="61"/>
      <c r="CJ26" s="62"/>
      <c r="CK26" s="71"/>
      <c r="CL26" s="72"/>
      <c r="CM26" s="73"/>
      <c r="CN26" s="72"/>
      <c r="CO26" s="95"/>
      <c r="CP26" s="7"/>
      <c r="CQ26" s="7"/>
      <c r="CR26" s="72"/>
      <c r="CS26" s="74"/>
      <c r="CT26" s="72"/>
      <c r="CU26" s="7"/>
      <c r="CV26" s="7"/>
      <c r="CW26" s="76"/>
      <c r="CX26" s="74"/>
      <c r="CY26" s="74"/>
      <c r="CZ26" s="77"/>
      <c r="DA26" s="78"/>
      <c r="DB26" s="79"/>
      <c r="DC26" s="80"/>
      <c r="DD26" s="79"/>
      <c r="DE26" s="79"/>
      <c r="DF26" s="81"/>
      <c r="DG26" s="82"/>
      <c r="DH26" s="83"/>
      <c r="DI26" s="84"/>
      <c r="DJ26" s="84"/>
      <c r="DK26" s="66"/>
      <c r="DL26" s="67"/>
      <c r="DM26" s="67"/>
      <c r="DN26" s="51"/>
      <c r="DO26" s="60"/>
      <c r="DP26" s="60"/>
      <c r="DQ26" s="81"/>
      <c r="DR26" s="82"/>
      <c r="DS26" s="85"/>
      <c r="DT26" s="67"/>
      <c r="DU26" s="51"/>
      <c r="DV26" s="60"/>
      <c r="DW26" s="60"/>
      <c r="DX26" s="63"/>
      <c r="DY26" s="86"/>
      <c r="DZ26" s="76"/>
      <c r="EA26" s="74"/>
      <c r="EB26" s="74"/>
      <c r="EC26" s="77"/>
      <c r="ED26" s="78"/>
      <c r="EE26" s="79"/>
      <c r="EF26" s="80"/>
      <c r="EG26" s="79"/>
      <c r="EH26" s="79"/>
      <c r="EI26" s="81"/>
      <c r="EJ26" s="82"/>
      <c r="EK26" s="76"/>
      <c r="EL26" s="74"/>
      <c r="EM26" s="74"/>
      <c r="EN26" s="77"/>
      <c r="EO26" s="78"/>
      <c r="EP26" s="79"/>
      <c r="EQ26" s="80"/>
      <c r="ER26" s="79"/>
      <c r="ES26" s="79"/>
      <c r="ET26" s="81"/>
      <c r="EU26" s="82"/>
      <c r="EV26" s="76"/>
      <c r="EW26" s="74"/>
      <c r="EX26" s="74"/>
      <c r="EY26" s="77"/>
      <c r="EZ26" s="78"/>
      <c r="FA26" s="79"/>
      <c r="FB26" s="80"/>
      <c r="FC26" s="79"/>
      <c r="FD26" s="79"/>
      <c r="FE26" s="81"/>
      <c r="FF26" s="82"/>
      <c r="FG26" s="96"/>
      <c r="FH26" s="97"/>
      <c r="FI26" s="97"/>
      <c r="FJ26" s="77"/>
      <c r="FK26" s="78"/>
      <c r="FL26" s="79"/>
      <c r="FM26" s="80"/>
      <c r="FN26" s="79"/>
      <c r="FO26" s="79"/>
      <c r="FP26" s="81"/>
      <c r="FQ26" s="82"/>
      <c r="FR26" s="83"/>
      <c r="FS26" s="74"/>
      <c r="FT26" s="74"/>
      <c r="FU26" s="77"/>
      <c r="FV26" s="78"/>
      <c r="FW26" s="79"/>
      <c r="FX26" s="80"/>
      <c r="FY26" s="79"/>
      <c r="FZ26" s="79"/>
      <c r="GA26" s="81"/>
      <c r="GB26" s="82"/>
      <c r="GC26" s="76"/>
      <c r="GD26" s="74"/>
      <c r="GE26" s="74"/>
      <c r="GF26" s="77"/>
      <c r="GG26" s="78"/>
      <c r="GH26" s="79"/>
      <c r="GI26" s="80"/>
      <c r="GJ26" s="79"/>
      <c r="GK26" s="79"/>
      <c r="GL26" s="81"/>
      <c r="GM26" s="82"/>
      <c r="GN26" s="96"/>
      <c r="GO26" s="97"/>
      <c r="GP26" s="97"/>
      <c r="GQ26" s="77"/>
      <c r="GR26" s="78"/>
      <c r="GS26" s="79"/>
      <c r="GT26" s="80"/>
      <c r="GU26" s="79"/>
      <c r="GV26" s="79"/>
      <c r="GW26" s="81"/>
      <c r="GX26" s="82"/>
      <c r="GY26" s="71"/>
      <c r="GZ26" s="72"/>
      <c r="HA26" s="73"/>
      <c r="HB26" s="72"/>
      <c r="HC26" s="73"/>
      <c r="HD26" s="74"/>
      <c r="HE26" s="74"/>
      <c r="HF26" s="72"/>
      <c r="HG26" s="74"/>
      <c r="HH26" s="75"/>
      <c r="HI26" s="74"/>
      <c r="HJ26" s="7"/>
      <c r="HK26" s="65"/>
      <c r="HL26" s="57"/>
      <c r="HM26" s="58"/>
      <c r="HN26" s="66">
        <f t="shared" si="125"/>
        <v>0</v>
      </c>
      <c r="HO26" s="110">
        <f t="shared" si="126"/>
        <v>0</v>
      </c>
      <c r="HP26" s="50" t="str">
        <f t="shared" si="135"/>
        <v>0.0</v>
      </c>
      <c r="HQ26" s="111" t="str">
        <f t="shared" si="127"/>
        <v>F</v>
      </c>
      <c r="HR26" s="112">
        <f t="shared" si="128"/>
        <v>0</v>
      </c>
      <c r="HS26" s="113" t="str">
        <f t="shared" si="129"/>
        <v>0.0</v>
      </c>
      <c r="HT26" s="61">
        <v>3</v>
      </c>
      <c r="HU26" s="62">
        <v>3</v>
      </c>
      <c r="HV26" s="65"/>
      <c r="HW26" s="57"/>
      <c r="HX26" s="58"/>
      <c r="HY26" s="66">
        <f t="shared" si="130"/>
        <v>0</v>
      </c>
      <c r="HZ26" s="110">
        <f t="shared" si="131"/>
        <v>0</v>
      </c>
      <c r="IA26" s="50" t="str">
        <f t="shared" si="136"/>
        <v>0.0</v>
      </c>
      <c r="IB26" s="111" t="str">
        <f t="shared" si="132"/>
        <v>F</v>
      </c>
      <c r="IC26" s="112">
        <f t="shared" si="133"/>
        <v>0</v>
      </c>
      <c r="ID26" s="113" t="str">
        <f t="shared" si="134"/>
        <v>0.0</v>
      </c>
      <c r="IE26" s="61">
        <v>1</v>
      </c>
      <c r="IF26" s="62">
        <v>1</v>
      </c>
    </row>
    <row r="27" spans="1:240" ht="18">
      <c r="A27" s="5"/>
      <c r="B27" s="9"/>
      <c r="C27" s="10"/>
      <c r="D27" s="11"/>
      <c r="E27" s="12"/>
      <c r="F27" s="6"/>
      <c r="G27" s="47"/>
      <c r="H27" s="6"/>
      <c r="I27" s="48"/>
      <c r="J27" s="48"/>
      <c r="K27" s="49"/>
      <c r="L27" s="50"/>
      <c r="M27" s="51"/>
      <c r="N27" s="52"/>
      <c r="O27" s="53"/>
      <c r="P27" s="54"/>
      <c r="Q27" s="94"/>
      <c r="R27" s="50"/>
      <c r="S27" s="51"/>
      <c r="T27" s="52"/>
      <c r="U27" s="53"/>
      <c r="V27" s="54"/>
      <c r="W27" s="65"/>
      <c r="X27" s="57"/>
      <c r="Y27" s="58"/>
      <c r="Z27" s="59"/>
      <c r="AA27" s="50"/>
      <c r="AB27" s="50"/>
      <c r="AC27" s="51"/>
      <c r="AD27" s="60"/>
      <c r="AE27" s="53"/>
      <c r="AF27" s="61"/>
      <c r="AG27" s="62"/>
      <c r="AH27" s="65"/>
      <c r="AI27" s="57"/>
      <c r="AJ27" s="58"/>
      <c r="AK27" s="59"/>
      <c r="AL27" s="50"/>
      <c r="AM27" s="50"/>
      <c r="AN27" s="51"/>
      <c r="AO27" s="60"/>
      <c r="AP27" s="53"/>
      <c r="AQ27" s="63"/>
      <c r="AR27" s="64"/>
      <c r="AS27" s="65"/>
      <c r="AT27" s="57"/>
      <c r="AU27" s="58"/>
      <c r="AV27" s="59"/>
      <c r="AW27" s="50"/>
      <c r="AX27" s="50"/>
      <c r="AY27" s="51"/>
      <c r="AZ27" s="60"/>
      <c r="BA27" s="53"/>
      <c r="BB27" s="61"/>
      <c r="BC27" s="62"/>
      <c r="BD27" s="65"/>
      <c r="BE27" s="57"/>
      <c r="BF27" s="58"/>
      <c r="BG27" s="59"/>
      <c r="BH27" s="50"/>
      <c r="BI27" s="50"/>
      <c r="BJ27" s="51"/>
      <c r="BK27" s="60"/>
      <c r="BL27" s="53"/>
      <c r="BM27" s="61"/>
      <c r="BN27" s="62"/>
      <c r="BO27" s="65"/>
      <c r="BP27" s="57"/>
      <c r="BQ27" s="58"/>
      <c r="BR27" s="66"/>
      <c r="BS27" s="67"/>
      <c r="BT27" s="50"/>
      <c r="BU27" s="51"/>
      <c r="BV27" s="68"/>
      <c r="BW27" s="53"/>
      <c r="BX27" s="61"/>
      <c r="BY27" s="69"/>
      <c r="BZ27" s="65"/>
      <c r="CA27" s="57"/>
      <c r="CB27" s="58"/>
      <c r="CC27" s="66"/>
      <c r="CD27" s="67"/>
      <c r="CE27" s="50"/>
      <c r="CF27" s="51"/>
      <c r="CG27" s="60"/>
      <c r="CH27" s="53"/>
      <c r="CI27" s="61"/>
      <c r="CJ27" s="62"/>
      <c r="CK27" s="71"/>
      <c r="CL27" s="72"/>
      <c r="CM27" s="73"/>
      <c r="CN27" s="72"/>
      <c r="CO27" s="95"/>
      <c r="CP27" s="7"/>
      <c r="CQ27" s="7"/>
      <c r="CR27" s="72"/>
      <c r="CS27" s="74"/>
      <c r="CT27" s="72"/>
      <c r="CU27" s="7"/>
      <c r="CV27" s="7"/>
      <c r="CW27" s="76"/>
      <c r="CX27" s="74"/>
      <c r="CY27" s="74"/>
      <c r="CZ27" s="77"/>
      <c r="DA27" s="78"/>
      <c r="DB27" s="79"/>
      <c r="DC27" s="80"/>
      <c r="DD27" s="79"/>
      <c r="DE27" s="79"/>
      <c r="DF27" s="81"/>
      <c r="DG27" s="82"/>
      <c r="DH27" s="83"/>
      <c r="DI27" s="84"/>
      <c r="DJ27" s="84"/>
      <c r="DK27" s="66"/>
      <c r="DL27" s="67"/>
      <c r="DM27" s="67"/>
      <c r="DN27" s="51"/>
      <c r="DO27" s="60"/>
      <c r="DP27" s="60"/>
      <c r="DQ27" s="81"/>
      <c r="DR27" s="82"/>
      <c r="DS27" s="85"/>
      <c r="DT27" s="67"/>
      <c r="DU27" s="51"/>
      <c r="DV27" s="60"/>
      <c r="DW27" s="60"/>
      <c r="DX27" s="63"/>
      <c r="DY27" s="86"/>
      <c r="DZ27" s="76"/>
      <c r="EA27" s="74"/>
      <c r="EB27" s="74"/>
      <c r="EC27" s="77"/>
      <c r="ED27" s="78"/>
      <c r="EE27" s="79"/>
      <c r="EF27" s="80"/>
      <c r="EG27" s="79"/>
      <c r="EH27" s="79"/>
      <c r="EI27" s="81"/>
      <c r="EJ27" s="82"/>
      <c r="EK27" s="96"/>
      <c r="EL27" s="97"/>
      <c r="EM27" s="74"/>
      <c r="EN27" s="77"/>
      <c r="EO27" s="78"/>
      <c r="EP27" s="79"/>
      <c r="EQ27" s="80"/>
      <c r="ER27" s="79"/>
      <c r="ES27" s="79"/>
      <c r="ET27" s="81"/>
      <c r="EU27" s="82"/>
      <c r="EV27" s="76"/>
      <c r="EW27" s="74"/>
      <c r="EX27" s="74"/>
      <c r="EY27" s="77"/>
      <c r="EZ27" s="78"/>
      <c r="FA27" s="79"/>
      <c r="FB27" s="80"/>
      <c r="FC27" s="79"/>
      <c r="FD27" s="79"/>
      <c r="FE27" s="81"/>
      <c r="FF27" s="82"/>
      <c r="FG27" s="96"/>
      <c r="FH27" s="97"/>
      <c r="FI27" s="97"/>
      <c r="FJ27" s="77"/>
      <c r="FK27" s="78"/>
      <c r="FL27" s="79"/>
      <c r="FM27" s="80"/>
      <c r="FN27" s="79"/>
      <c r="FO27" s="79"/>
      <c r="FP27" s="81"/>
      <c r="FQ27" s="82"/>
      <c r="FR27" s="83"/>
      <c r="FS27" s="74"/>
      <c r="FT27" s="74"/>
      <c r="FU27" s="77"/>
      <c r="FV27" s="78"/>
      <c r="FW27" s="79"/>
      <c r="FX27" s="80"/>
      <c r="FY27" s="79"/>
      <c r="FZ27" s="79"/>
      <c r="GA27" s="81"/>
      <c r="GB27" s="82"/>
      <c r="GC27" s="76"/>
      <c r="GD27" s="74"/>
      <c r="GE27" s="74"/>
      <c r="GF27" s="77"/>
      <c r="GG27" s="78"/>
      <c r="GH27" s="79"/>
      <c r="GI27" s="80"/>
      <c r="GJ27" s="79"/>
      <c r="GK27" s="79"/>
      <c r="GL27" s="81"/>
      <c r="GM27" s="82"/>
      <c r="GN27" s="76"/>
      <c r="GO27" s="74"/>
      <c r="GP27" s="74"/>
      <c r="GQ27" s="77"/>
      <c r="GR27" s="78"/>
      <c r="GS27" s="79"/>
      <c r="GT27" s="80"/>
      <c r="GU27" s="79"/>
      <c r="GV27" s="79"/>
      <c r="GW27" s="81"/>
      <c r="GX27" s="82"/>
      <c r="GY27" s="71"/>
      <c r="GZ27" s="72"/>
      <c r="HA27" s="73"/>
      <c r="HB27" s="72"/>
      <c r="HC27" s="73"/>
      <c r="HD27" s="74"/>
      <c r="HE27" s="74"/>
      <c r="HF27" s="72"/>
      <c r="HG27" s="74"/>
      <c r="HH27" s="75"/>
      <c r="HI27" s="74"/>
      <c r="HJ27" s="7"/>
      <c r="HK27" s="65"/>
      <c r="HL27" s="57"/>
      <c r="HM27" s="58"/>
      <c r="HN27" s="66">
        <f t="shared" si="125"/>
        <v>0</v>
      </c>
      <c r="HO27" s="110">
        <f t="shared" si="126"/>
        <v>0</v>
      </c>
      <c r="HP27" s="50" t="str">
        <f t="shared" si="135"/>
        <v>0.0</v>
      </c>
      <c r="HQ27" s="111" t="str">
        <f t="shared" si="127"/>
        <v>F</v>
      </c>
      <c r="HR27" s="112">
        <f t="shared" si="128"/>
        <v>0</v>
      </c>
      <c r="HS27" s="113" t="str">
        <f t="shared" si="129"/>
        <v>0.0</v>
      </c>
      <c r="HT27" s="61">
        <v>3</v>
      </c>
      <c r="HU27" s="62">
        <v>3</v>
      </c>
      <c r="HV27" s="65"/>
      <c r="HW27" s="57"/>
      <c r="HX27" s="58"/>
      <c r="HY27" s="66">
        <f t="shared" si="130"/>
        <v>0</v>
      </c>
      <c r="HZ27" s="110">
        <f t="shared" si="131"/>
        <v>0</v>
      </c>
      <c r="IA27" s="67" t="str">
        <f t="shared" si="136"/>
        <v>0.0</v>
      </c>
      <c r="IB27" s="111" t="str">
        <f t="shared" si="132"/>
        <v>F</v>
      </c>
      <c r="IC27" s="112">
        <f t="shared" si="133"/>
        <v>0</v>
      </c>
      <c r="ID27" s="113" t="str">
        <f t="shared" si="134"/>
        <v>0.0</v>
      </c>
      <c r="IE27" s="61">
        <v>1</v>
      </c>
      <c r="IF27" s="62">
        <v>1</v>
      </c>
    </row>
    <row r="28" spans="1:240" ht="18">
      <c r="A28" s="5"/>
      <c r="B28" s="9"/>
      <c r="C28" s="10"/>
      <c r="D28" s="11"/>
      <c r="E28" s="12"/>
      <c r="F28" s="6"/>
      <c r="G28" s="47"/>
      <c r="H28" s="6"/>
      <c r="I28" s="48"/>
      <c r="J28" s="48"/>
      <c r="K28" s="49"/>
      <c r="L28" s="50"/>
      <c r="M28" s="51"/>
      <c r="N28" s="52"/>
      <c r="O28" s="53"/>
      <c r="P28" s="54"/>
      <c r="Q28" s="94"/>
      <c r="R28" s="50"/>
      <c r="S28" s="51"/>
      <c r="T28" s="52"/>
      <c r="U28" s="53"/>
      <c r="V28" s="54"/>
      <c r="W28" s="65"/>
      <c r="X28" s="57"/>
      <c r="Y28" s="58"/>
      <c r="Z28" s="59"/>
      <c r="AA28" s="50"/>
      <c r="AB28" s="50"/>
      <c r="AC28" s="51"/>
      <c r="AD28" s="60"/>
      <c r="AE28" s="53"/>
      <c r="AF28" s="61"/>
      <c r="AG28" s="62"/>
      <c r="AH28" s="65"/>
      <c r="AI28" s="57"/>
      <c r="AJ28" s="58"/>
      <c r="AK28" s="59"/>
      <c r="AL28" s="50"/>
      <c r="AM28" s="50"/>
      <c r="AN28" s="51"/>
      <c r="AO28" s="60"/>
      <c r="AP28" s="53"/>
      <c r="AQ28" s="63"/>
      <c r="AR28" s="64"/>
      <c r="AS28" s="65"/>
      <c r="AT28" s="57"/>
      <c r="AU28" s="58"/>
      <c r="AV28" s="59"/>
      <c r="AW28" s="50"/>
      <c r="AX28" s="50"/>
      <c r="AY28" s="51"/>
      <c r="AZ28" s="60"/>
      <c r="BA28" s="53"/>
      <c r="BB28" s="61"/>
      <c r="BC28" s="62"/>
      <c r="BD28" s="65"/>
      <c r="BE28" s="57"/>
      <c r="BF28" s="58"/>
      <c r="BG28" s="59"/>
      <c r="BH28" s="50"/>
      <c r="BI28" s="50"/>
      <c r="BJ28" s="51"/>
      <c r="BK28" s="60"/>
      <c r="BL28" s="53"/>
      <c r="BM28" s="61"/>
      <c r="BN28" s="62"/>
      <c r="BO28" s="65"/>
      <c r="BP28" s="57"/>
      <c r="BQ28" s="58"/>
      <c r="BR28" s="59"/>
      <c r="BS28" s="50"/>
      <c r="BT28" s="50"/>
      <c r="BU28" s="51"/>
      <c r="BV28" s="68"/>
      <c r="BW28" s="53"/>
      <c r="BX28" s="61"/>
      <c r="BY28" s="69"/>
      <c r="BZ28" s="65"/>
      <c r="CA28" s="57"/>
      <c r="CB28" s="58"/>
      <c r="CC28" s="66"/>
      <c r="CD28" s="67"/>
      <c r="CE28" s="50"/>
      <c r="CF28" s="51"/>
      <c r="CG28" s="60"/>
      <c r="CH28" s="53"/>
      <c r="CI28" s="61"/>
      <c r="CJ28" s="62"/>
      <c r="CK28" s="71"/>
      <c r="CL28" s="72"/>
      <c r="CM28" s="73"/>
      <c r="CN28" s="72"/>
      <c r="CO28" s="95"/>
      <c r="CP28" s="7"/>
      <c r="CQ28" s="7"/>
      <c r="CR28" s="72"/>
      <c r="CS28" s="74"/>
      <c r="CT28" s="72"/>
      <c r="CU28" s="7"/>
      <c r="CV28" s="7"/>
      <c r="CW28" s="76"/>
      <c r="CX28" s="74"/>
      <c r="CY28" s="74"/>
      <c r="CZ28" s="77"/>
      <c r="DA28" s="78"/>
      <c r="DB28" s="79"/>
      <c r="DC28" s="80"/>
      <c r="DD28" s="79"/>
      <c r="DE28" s="79"/>
      <c r="DF28" s="81"/>
      <c r="DG28" s="82"/>
      <c r="DH28" s="83"/>
      <c r="DI28" s="84"/>
      <c r="DJ28" s="84"/>
      <c r="DK28" s="66"/>
      <c r="DL28" s="67"/>
      <c r="DM28" s="67"/>
      <c r="DN28" s="51"/>
      <c r="DO28" s="60"/>
      <c r="DP28" s="60"/>
      <c r="DQ28" s="81"/>
      <c r="DR28" s="82"/>
      <c r="DS28" s="85"/>
      <c r="DT28" s="67"/>
      <c r="DU28" s="51"/>
      <c r="DV28" s="60"/>
      <c r="DW28" s="60"/>
      <c r="DX28" s="63"/>
      <c r="DY28" s="86"/>
      <c r="DZ28" s="76"/>
      <c r="EA28" s="74"/>
      <c r="EB28" s="74"/>
      <c r="EC28" s="77"/>
      <c r="ED28" s="78"/>
      <c r="EE28" s="79"/>
      <c r="EF28" s="80"/>
      <c r="EG28" s="79"/>
      <c r="EH28" s="79"/>
      <c r="EI28" s="81"/>
      <c r="EJ28" s="82"/>
      <c r="EK28" s="76"/>
      <c r="EL28" s="74"/>
      <c r="EM28" s="74"/>
      <c r="EN28" s="77"/>
      <c r="EO28" s="78"/>
      <c r="EP28" s="79"/>
      <c r="EQ28" s="80"/>
      <c r="ER28" s="79"/>
      <c r="ES28" s="79"/>
      <c r="ET28" s="81"/>
      <c r="EU28" s="82"/>
      <c r="EV28" s="76"/>
      <c r="EW28" s="74"/>
      <c r="EX28" s="74"/>
      <c r="EY28" s="77"/>
      <c r="EZ28" s="78"/>
      <c r="FA28" s="79"/>
      <c r="FB28" s="80"/>
      <c r="FC28" s="79"/>
      <c r="FD28" s="79"/>
      <c r="FE28" s="81"/>
      <c r="FF28" s="82"/>
      <c r="FG28" s="76"/>
      <c r="FH28" s="74"/>
      <c r="FI28" s="74"/>
      <c r="FJ28" s="77"/>
      <c r="FK28" s="78"/>
      <c r="FL28" s="79"/>
      <c r="FM28" s="80"/>
      <c r="FN28" s="79"/>
      <c r="FO28" s="79"/>
      <c r="FP28" s="81"/>
      <c r="FQ28" s="82"/>
      <c r="FR28" s="83"/>
      <c r="FS28" s="74"/>
      <c r="FT28" s="74"/>
      <c r="FU28" s="77"/>
      <c r="FV28" s="78"/>
      <c r="FW28" s="79"/>
      <c r="FX28" s="80"/>
      <c r="FY28" s="79"/>
      <c r="FZ28" s="79"/>
      <c r="GA28" s="81"/>
      <c r="GB28" s="82"/>
      <c r="GC28" s="76"/>
      <c r="GD28" s="74"/>
      <c r="GE28" s="74"/>
      <c r="GF28" s="77"/>
      <c r="GG28" s="78"/>
      <c r="GH28" s="79"/>
      <c r="GI28" s="80"/>
      <c r="GJ28" s="79"/>
      <c r="GK28" s="79"/>
      <c r="GL28" s="81"/>
      <c r="GM28" s="82"/>
      <c r="GN28" s="76"/>
      <c r="GO28" s="74"/>
      <c r="GP28" s="74"/>
      <c r="GQ28" s="77"/>
      <c r="GR28" s="78"/>
      <c r="GS28" s="79"/>
      <c r="GT28" s="80"/>
      <c r="GU28" s="79"/>
      <c r="GV28" s="79"/>
      <c r="GW28" s="81"/>
      <c r="GX28" s="82"/>
      <c r="GY28" s="71"/>
      <c r="GZ28" s="72"/>
      <c r="HA28" s="73"/>
      <c r="HB28" s="72"/>
      <c r="HC28" s="73"/>
      <c r="HD28" s="74"/>
      <c r="HE28" s="74"/>
      <c r="HF28" s="72"/>
      <c r="HG28" s="74"/>
      <c r="HH28" s="75"/>
      <c r="HI28" s="74"/>
      <c r="HJ28" s="7"/>
      <c r="HK28" s="65"/>
      <c r="HL28" s="57"/>
      <c r="HM28" s="58"/>
      <c r="HN28" s="66">
        <f t="shared" si="125"/>
        <v>0</v>
      </c>
      <c r="HO28" s="110">
        <f t="shared" si="126"/>
        <v>0</v>
      </c>
      <c r="HP28" s="50" t="str">
        <f t="shared" si="135"/>
        <v>0.0</v>
      </c>
      <c r="HQ28" s="111" t="str">
        <f t="shared" si="127"/>
        <v>F</v>
      </c>
      <c r="HR28" s="112">
        <f t="shared" si="128"/>
        <v>0</v>
      </c>
      <c r="HS28" s="113" t="str">
        <f t="shared" si="129"/>
        <v>0.0</v>
      </c>
      <c r="HT28" s="61">
        <v>3</v>
      </c>
      <c r="HU28" s="62">
        <v>3</v>
      </c>
      <c r="HV28" s="65"/>
      <c r="HW28" s="57"/>
      <c r="HX28" s="58"/>
      <c r="HY28" s="66">
        <f t="shared" si="130"/>
        <v>0</v>
      </c>
      <c r="HZ28" s="110">
        <f t="shared" si="131"/>
        <v>0</v>
      </c>
      <c r="IA28" s="50" t="str">
        <f t="shared" si="136"/>
        <v>0.0</v>
      </c>
      <c r="IB28" s="111" t="str">
        <f t="shared" si="132"/>
        <v>F</v>
      </c>
      <c r="IC28" s="112">
        <f t="shared" si="133"/>
        <v>0</v>
      </c>
      <c r="ID28" s="113" t="str">
        <f t="shared" si="134"/>
        <v>0.0</v>
      </c>
      <c r="IE28" s="61">
        <v>1</v>
      </c>
      <c r="IF28" s="62">
        <v>1</v>
      </c>
    </row>
    <row r="29" spans="1:240" ht="18">
      <c r="A29" s="5"/>
      <c r="B29" s="9"/>
      <c r="C29" s="10"/>
      <c r="D29" s="11"/>
      <c r="E29" s="12"/>
      <c r="F29" s="6"/>
      <c r="G29" s="47"/>
      <c r="H29" s="6"/>
      <c r="I29" s="48"/>
      <c r="J29" s="48"/>
      <c r="K29" s="49"/>
      <c r="L29" s="50"/>
      <c r="M29" s="51"/>
      <c r="N29" s="52"/>
      <c r="O29" s="53"/>
      <c r="P29" s="54"/>
      <c r="Q29" s="94"/>
      <c r="R29" s="50"/>
      <c r="S29" s="51"/>
      <c r="T29" s="52"/>
      <c r="U29" s="53"/>
      <c r="V29" s="54"/>
      <c r="W29" s="65"/>
      <c r="X29" s="57"/>
      <c r="Y29" s="58"/>
      <c r="Z29" s="59"/>
      <c r="AA29" s="50"/>
      <c r="AB29" s="50"/>
      <c r="AC29" s="51"/>
      <c r="AD29" s="60"/>
      <c r="AE29" s="53"/>
      <c r="AF29" s="61"/>
      <c r="AG29" s="62"/>
      <c r="AH29" s="65"/>
      <c r="AI29" s="57"/>
      <c r="AJ29" s="58"/>
      <c r="AK29" s="59"/>
      <c r="AL29" s="50"/>
      <c r="AM29" s="50"/>
      <c r="AN29" s="51"/>
      <c r="AO29" s="60"/>
      <c r="AP29" s="53"/>
      <c r="AQ29" s="63"/>
      <c r="AR29" s="64"/>
      <c r="AS29" s="56"/>
      <c r="AT29" s="70"/>
      <c r="AU29" s="58"/>
      <c r="AV29" s="59"/>
      <c r="AW29" s="50"/>
      <c r="AX29" s="50"/>
      <c r="AY29" s="51"/>
      <c r="AZ29" s="60"/>
      <c r="BA29" s="53"/>
      <c r="BB29" s="61"/>
      <c r="BC29" s="62"/>
      <c r="BD29" s="56"/>
      <c r="BE29" s="70"/>
      <c r="BF29" s="58"/>
      <c r="BG29" s="59"/>
      <c r="BH29" s="50"/>
      <c r="BI29" s="50"/>
      <c r="BJ29" s="51"/>
      <c r="BK29" s="60"/>
      <c r="BL29" s="53"/>
      <c r="BM29" s="61"/>
      <c r="BN29" s="62"/>
      <c r="BO29" s="65"/>
      <c r="BP29" s="57"/>
      <c r="BQ29" s="58"/>
      <c r="BR29" s="59"/>
      <c r="BS29" s="50"/>
      <c r="BT29" s="50"/>
      <c r="BU29" s="51"/>
      <c r="BV29" s="68"/>
      <c r="BW29" s="53"/>
      <c r="BX29" s="61"/>
      <c r="BY29" s="69"/>
      <c r="BZ29" s="56"/>
      <c r="CA29" s="70"/>
      <c r="CB29" s="58"/>
      <c r="CC29" s="66"/>
      <c r="CD29" s="67"/>
      <c r="CE29" s="50"/>
      <c r="CF29" s="51"/>
      <c r="CG29" s="60"/>
      <c r="CH29" s="53"/>
      <c r="CI29" s="61"/>
      <c r="CJ29" s="62"/>
      <c r="CK29" s="71"/>
      <c r="CL29" s="72"/>
      <c r="CM29" s="73"/>
      <c r="CN29" s="72"/>
      <c r="CO29" s="95"/>
      <c r="CP29" s="7"/>
      <c r="CQ29" s="7"/>
      <c r="CR29" s="72"/>
      <c r="CS29" s="74"/>
      <c r="CT29" s="72"/>
      <c r="CU29" s="7"/>
      <c r="CV29" s="7"/>
      <c r="CW29" s="76"/>
      <c r="CX29" s="74"/>
      <c r="CY29" s="74"/>
      <c r="CZ29" s="77"/>
      <c r="DA29" s="78"/>
      <c r="DB29" s="79"/>
      <c r="DC29" s="80"/>
      <c r="DD29" s="79"/>
      <c r="DE29" s="79"/>
      <c r="DF29" s="81"/>
      <c r="DG29" s="82"/>
      <c r="DH29" s="83"/>
      <c r="DI29" s="84"/>
      <c r="DJ29" s="84"/>
      <c r="DK29" s="66"/>
      <c r="DL29" s="67"/>
      <c r="DM29" s="67"/>
      <c r="DN29" s="51"/>
      <c r="DO29" s="60"/>
      <c r="DP29" s="60"/>
      <c r="DQ29" s="81"/>
      <c r="DR29" s="82"/>
      <c r="DS29" s="85"/>
      <c r="DT29" s="67"/>
      <c r="DU29" s="51"/>
      <c r="DV29" s="60"/>
      <c r="DW29" s="60"/>
      <c r="DX29" s="63"/>
      <c r="DY29" s="86"/>
      <c r="DZ29" s="76"/>
      <c r="EA29" s="74"/>
      <c r="EB29" s="74"/>
      <c r="EC29" s="77"/>
      <c r="ED29" s="78"/>
      <c r="EE29" s="79"/>
      <c r="EF29" s="80"/>
      <c r="EG29" s="79"/>
      <c r="EH29" s="79"/>
      <c r="EI29" s="81"/>
      <c r="EJ29" s="82"/>
      <c r="EK29" s="76"/>
      <c r="EL29" s="74"/>
      <c r="EM29" s="74"/>
      <c r="EN29" s="77"/>
      <c r="EO29" s="78"/>
      <c r="EP29" s="79"/>
      <c r="EQ29" s="80"/>
      <c r="ER29" s="79"/>
      <c r="ES29" s="79"/>
      <c r="ET29" s="81"/>
      <c r="EU29" s="82"/>
      <c r="EV29" s="76"/>
      <c r="EW29" s="74"/>
      <c r="EX29" s="74"/>
      <c r="EY29" s="77"/>
      <c r="EZ29" s="78"/>
      <c r="FA29" s="79"/>
      <c r="FB29" s="80"/>
      <c r="FC29" s="79"/>
      <c r="FD29" s="79"/>
      <c r="FE29" s="81"/>
      <c r="FF29" s="82"/>
      <c r="FG29" s="76"/>
      <c r="FH29" s="74"/>
      <c r="FI29" s="74"/>
      <c r="FJ29" s="77"/>
      <c r="FK29" s="78"/>
      <c r="FL29" s="79"/>
      <c r="FM29" s="80"/>
      <c r="FN29" s="79"/>
      <c r="FO29" s="79"/>
      <c r="FP29" s="81"/>
      <c r="FQ29" s="82"/>
      <c r="FR29" s="83"/>
      <c r="FS29" s="74"/>
      <c r="FT29" s="74"/>
      <c r="FU29" s="77"/>
      <c r="FV29" s="78"/>
      <c r="FW29" s="79"/>
      <c r="FX29" s="80"/>
      <c r="FY29" s="79"/>
      <c r="FZ29" s="79"/>
      <c r="GA29" s="81"/>
      <c r="GB29" s="82"/>
      <c r="GC29" s="76"/>
      <c r="GD29" s="74"/>
      <c r="GE29" s="74"/>
      <c r="GF29" s="77"/>
      <c r="GG29" s="78"/>
      <c r="GH29" s="79"/>
      <c r="GI29" s="80"/>
      <c r="GJ29" s="79"/>
      <c r="GK29" s="79"/>
      <c r="GL29" s="81"/>
      <c r="GM29" s="82"/>
      <c r="GN29" s="76"/>
      <c r="GO29" s="74"/>
      <c r="GP29" s="74"/>
      <c r="GQ29" s="77"/>
      <c r="GR29" s="78"/>
      <c r="GS29" s="79"/>
      <c r="GT29" s="80"/>
      <c r="GU29" s="79"/>
      <c r="GV29" s="79"/>
      <c r="GW29" s="81"/>
      <c r="GX29" s="82"/>
      <c r="GY29" s="71"/>
      <c r="GZ29" s="72"/>
      <c r="HA29" s="73"/>
      <c r="HB29" s="72"/>
      <c r="HC29" s="73"/>
      <c r="HD29" s="74"/>
      <c r="HE29" s="74"/>
      <c r="HF29" s="72"/>
      <c r="HG29" s="74"/>
      <c r="HH29" s="75"/>
      <c r="HI29" s="74"/>
      <c r="HJ29" s="7"/>
      <c r="HK29" s="65"/>
      <c r="HL29" s="57"/>
      <c r="HM29" s="58"/>
      <c r="HN29" s="66">
        <f t="shared" si="125"/>
        <v>0</v>
      </c>
      <c r="HO29" s="110">
        <f t="shared" si="126"/>
        <v>0</v>
      </c>
      <c r="HP29" s="67" t="str">
        <f t="shared" si="135"/>
        <v>0.0</v>
      </c>
      <c r="HQ29" s="111" t="str">
        <f t="shared" si="127"/>
        <v>F</v>
      </c>
      <c r="HR29" s="112">
        <f t="shared" si="128"/>
        <v>0</v>
      </c>
      <c r="HS29" s="113" t="str">
        <f t="shared" si="129"/>
        <v>0.0</v>
      </c>
      <c r="HT29" s="61">
        <v>3</v>
      </c>
      <c r="HU29" s="62">
        <v>3</v>
      </c>
      <c r="HV29" s="65"/>
      <c r="HW29" s="57"/>
      <c r="HX29" s="58"/>
      <c r="HY29" s="66">
        <f t="shared" si="130"/>
        <v>0</v>
      </c>
      <c r="HZ29" s="110">
        <f t="shared" si="131"/>
        <v>0</v>
      </c>
      <c r="IA29" s="67" t="str">
        <f t="shared" si="136"/>
        <v>0.0</v>
      </c>
      <c r="IB29" s="111" t="str">
        <f t="shared" si="132"/>
        <v>F</v>
      </c>
      <c r="IC29" s="112">
        <f t="shared" si="133"/>
        <v>0</v>
      </c>
      <c r="ID29" s="113" t="str">
        <f t="shared" si="134"/>
        <v>0.0</v>
      </c>
      <c r="IE29" s="61">
        <v>1</v>
      </c>
      <c r="IF29" s="62">
        <v>1</v>
      </c>
    </row>
    <row r="30" spans="1:240" ht="18">
      <c r="A30" s="5"/>
      <c r="B30" s="9"/>
      <c r="C30" s="10"/>
      <c r="D30" s="11"/>
      <c r="E30" s="12"/>
      <c r="F30" s="6"/>
      <c r="G30" s="47"/>
      <c r="H30" s="6"/>
      <c r="I30" s="48"/>
      <c r="J30" s="48"/>
      <c r="K30" s="49"/>
      <c r="L30" s="50"/>
      <c r="M30" s="51"/>
      <c r="N30" s="52"/>
      <c r="O30" s="53"/>
      <c r="P30" s="54"/>
      <c r="Q30" s="94"/>
      <c r="R30" s="50"/>
      <c r="S30" s="51"/>
      <c r="T30" s="52"/>
      <c r="U30" s="53"/>
      <c r="V30" s="54"/>
      <c r="W30" s="65"/>
      <c r="X30" s="57"/>
      <c r="Y30" s="58"/>
      <c r="Z30" s="59"/>
      <c r="AA30" s="50"/>
      <c r="AB30" s="50"/>
      <c r="AC30" s="51"/>
      <c r="AD30" s="60"/>
      <c r="AE30" s="53"/>
      <c r="AF30" s="61"/>
      <c r="AG30" s="62"/>
      <c r="AH30" s="65"/>
      <c r="AI30" s="57"/>
      <c r="AJ30" s="58"/>
      <c r="AK30" s="59"/>
      <c r="AL30" s="50"/>
      <c r="AM30" s="50"/>
      <c r="AN30" s="51"/>
      <c r="AO30" s="60"/>
      <c r="AP30" s="53"/>
      <c r="AQ30" s="63"/>
      <c r="AR30" s="64"/>
      <c r="AS30" s="65"/>
      <c r="AT30" s="57"/>
      <c r="AU30" s="58"/>
      <c r="AV30" s="59"/>
      <c r="AW30" s="50"/>
      <c r="AX30" s="50"/>
      <c r="AY30" s="51"/>
      <c r="AZ30" s="60"/>
      <c r="BA30" s="53"/>
      <c r="BB30" s="61"/>
      <c r="BC30" s="62"/>
      <c r="BD30" s="65"/>
      <c r="BE30" s="57"/>
      <c r="BF30" s="58"/>
      <c r="BG30" s="59"/>
      <c r="BH30" s="50"/>
      <c r="BI30" s="50"/>
      <c r="BJ30" s="51"/>
      <c r="BK30" s="60"/>
      <c r="BL30" s="53"/>
      <c r="BM30" s="61"/>
      <c r="BN30" s="62"/>
      <c r="BO30" s="65"/>
      <c r="BP30" s="57"/>
      <c r="BQ30" s="58"/>
      <c r="BR30" s="66"/>
      <c r="BS30" s="67"/>
      <c r="BT30" s="50"/>
      <c r="BU30" s="51"/>
      <c r="BV30" s="68"/>
      <c r="BW30" s="53"/>
      <c r="BX30" s="61"/>
      <c r="BY30" s="69"/>
      <c r="BZ30" s="65"/>
      <c r="CA30" s="57"/>
      <c r="CB30" s="58"/>
      <c r="CC30" s="66"/>
      <c r="CD30" s="67"/>
      <c r="CE30" s="50"/>
      <c r="CF30" s="51"/>
      <c r="CG30" s="60"/>
      <c r="CH30" s="53"/>
      <c r="CI30" s="61"/>
      <c r="CJ30" s="62"/>
      <c r="CK30" s="71"/>
      <c r="CL30" s="72"/>
      <c r="CM30" s="73"/>
      <c r="CN30" s="72"/>
      <c r="CO30" s="95"/>
      <c r="CP30" s="7"/>
      <c r="CQ30" s="7"/>
      <c r="CR30" s="72"/>
      <c r="CS30" s="74"/>
      <c r="CT30" s="72"/>
      <c r="CU30" s="7"/>
      <c r="CV30" s="7"/>
      <c r="CW30" s="76"/>
      <c r="CX30" s="74"/>
      <c r="CY30" s="74"/>
      <c r="CZ30" s="77"/>
      <c r="DA30" s="78"/>
      <c r="DB30" s="79"/>
      <c r="DC30" s="80"/>
      <c r="DD30" s="79"/>
      <c r="DE30" s="79"/>
      <c r="DF30" s="81"/>
      <c r="DG30" s="82"/>
      <c r="DH30" s="83"/>
      <c r="DI30" s="84"/>
      <c r="DJ30" s="84"/>
      <c r="DK30" s="66"/>
      <c r="DL30" s="67"/>
      <c r="DM30" s="67"/>
      <c r="DN30" s="51"/>
      <c r="DO30" s="60"/>
      <c r="DP30" s="60"/>
      <c r="DQ30" s="81"/>
      <c r="DR30" s="82"/>
      <c r="DS30" s="85"/>
      <c r="DT30" s="67"/>
      <c r="DU30" s="51"/>
      <c r="DV30" s="60"/>
      <c r="DW30" s="60"/>
      <c r="DX30" s="63"/>
      <c r="DY30" s="86"/>
      <c r="DZ30" s="76"/>
      <c r="EA30" s="74"/>
      <c r="EB30" s="74"/>
      <c r="EC30" s="77"/>
      <c r="ED30" s="78"/>
      <c r="EE30" s="79"/>
      <c r="EF30" s="80"/>
      <c r="EG30" s="79"/>
      <c r="EH30" s="79"/>
      <c r="EI30" s="81"/>
      <c r="EJ30" s="82"/>
      <c r="EK30" s="76"/>
      <c r="EL30" s="74"/>
      <c r="EM30" s="74"/>
      <c r="EN30" s="77"/>
      <c r="EO30" s="78"/>
      <c r="EP30" s="79"/>
      <c r="EQ30" s="80"/>
      <c r="ER30" s="79"/>
      <c r="ES30" s="79"/>
      <c r="ET30" s="81"/>
      <c r="EU30" s="82"/>
      <c r="EV30" s="76"/>
      <c r="EW30" s="74"/>
      <c r="EX30" s="74"/>
      <c r="EY30" s="77"/>
      <c r="EZ30" s="78"/>
      <c r="FA30" s="79"/>
      <c r="FB30" s="80"/>
      <c r="FC30" s="79"/>
      <c r="FD30" s="79"/>
      <c r="FE30" s="81"/>
      <c r="FF30" s="82"/>
      <c r="FG30" s="96"/>
      <c r="FH30" s="97"/>
      <c r="FI30" s="97"/>
      <c r="FJ30" s="77"/>
      <c r="FK30" s="78"/>
      <c r="FL30" s="79"/>
      <c r="FM30" s="80"/>
      <c r="FN30" s="79"/>
      <c r="FO30" s="79"/>
      <c r="FP30" s="81"/>
      <c r="FQ30" s="82"/>
      <c r="FR30" s="83"/>
      <c r="FS30" s="74"/>
      <c r="FT30" s="74"/>
      <c r="FU30" s="77"/>
      <c r="FV30" s="78"/>
      <c r="FW30" s="79"/>
      <c r="FX30" s="80"/>
      <c r="FY30" s="79"/>
      <c r="FZ30" s="79"/>
      <c r="GA30" s="81"/>
      <c r="GB30" s="82"/>
      <c r="GC30" s="76"/>
      <c r="GD30" s="74"/>
      <c r="GE30" s="74"/>
      <c r="GF30" s="77"/>
      <c r="GG30" s="78"/>
      <c r="GH30" s="79"/>
      <c r="GI30" s="80"/>
      <c r="GJ30" s="79"/>
      <c r="GK30" s="79"/>
      <c r="GL30" s="81"/>
      <c r="GM30" s="82"/>
      <c r="GN30" s="96"/>
      <c r="GO30" s="97"/>
      <c r="GP30" s="97"/>
      <c r="GQ30" s="77"/>
      <c r="GR30" s="78"/>
      <c r="GS30" s="79"/>
      <c r="GT30" s="80"/>
      <c r="GU30" s="79"/>
      <c r="GV30" s="79"/>
      <c r="GW30" s="81"/>
      <c r="GX30" s="82"/>
      <c r="GY30" s="71"/>
      <c r="GZ30" s="72"/>
      <c r="HA30" s="73"/>
      <c r="HB30" s="72"/>
      <c r="HC30" s="73"/>
      <c r="HD30" s="74"/>
      <c r="HE30" s="74"/>
      <c r="HF30" s="72"/>
      <c r="HG30" s="74"/>
      <c r="HH30" s="75"/>
      <c r="HI30" s="74"/>
      <c r="HJ30" s="7"/>
      <c r="HK30" s="65"/>
      <c r="HL30" s="57"/>
      <c r="HM30" s="58"/>
      <c r="HN30" s="59">
        <f t="shared" si="125"/>
        <v>0</v>
      </c>
      <c r="HO30" s="114">
        <f t="shared" si="126"/>
        <v>0</v>
      </c>
      <c r="HP30" s="50" t="str">
        <f t="shared" si="135"/>
        <v>0.0</v>
      </c>
      <c r="HQ30" s="111" t="str">
        <f t="shared" si="127"/>
        <v>F</v>
      </c>
      <c r="HR30" s="112">
        <f t="shared" si="128"/>
        <v>0</v>
      </c>
      <c r="HS30" s="113" t="str">
        <f t="shared" si="129"/>
        <v>0.0</v>
      </c>
      <c r="HT30" s="61">
        <v>3</v>
      </c>
      <c r="HU30" s="62">
        <v>3</v>
      </c>
      <c r="HV30" s="65"/>
      <c r="HW30" s="57"/>
      <c r="HX30" s="58"/>
      <c r="HY30" s="59">
        <f t="shared" si="130"/>
        <v>0</v>
      </c>
      <c r="HZ30" s="114">
        <f t="shared" si="131"/>
        <v>0</v>
      </c>
      <c r="IA30" s="50" t="str">
        <f t="shared" si="136"/>
        <v>0.0</v>
      </c>
      <c r="IB30" s="111" t="str">
        <f t="shared" si="132"/>
        <v>F</v>
      </c>
      <c r="IC30" s="112">
        <f t="shared" si="133"/>
        <v>0</v>
      </c>
      <c r="ID30" s="113" t="str">
        <f t="shared" si="134"/>
        <v>0.0</v>
      </c>
      <c r="IE30" s="61">
        <v>1</v>
      </c>
      <c r="IF30" s="62">
        <v>1</v>
      </c>
    </row>
    <row r="31" spans="1:240">
      <c r="A31" s="5"/>
      <c r="B31" s="9"/>
      <c r="C31" s="10"/>
      <c r="D31" s="11"/>
      <c r="E31" s="12"/>
      <c r="F31" s="6"/>
      <c r="G31" s="47"/>
      <c r="H31" s="6"/>
      <c r="I31" s="48"/>
      <c r="J31" s="48"/>
      <c r="K31" s="49"/>
      <c r="L31" s="50"/>
      <c r="M31" s="51"/>
      <c r="N31" s="52"/>
      <c r="O31" s="53"/>
      <c r="P31" s="54"/>
      <c r="Q31" s="94"/>
      <c r="R31" s="50"/>
      <c r="S31" s="51"/>
      <c r="T31" s="52"/>
      <c r="U31" s="53"/>
      <c r="V31" s="54"/>
      <c r="W31" s="65"/>
      <c r="X31" s="57"/>
      <c r="Y31" s="58"/>
      <c r="Z31" s="59"/>
      <c r="AA31" s="50"/>
      <c r="AB31" s="50"/>
      <c r="AC31" s="51"/>
      <c r="AD31" s="60"/>
      <c r="AE31" s="53"/>
      <c r="AF31" s="61"/>
      <c r="AG31" s="62"/>
      <c r="AH31" s="65"/>
      <c r="AI31" s="57"/>
      <c r="AJ31" s="58"/>
      <c r="AK31" s="59"/>
      <c r="AL31" s="50"/>
      <c r="AM31" s="50"/>
      <c r="AN31" s="51"/>
      <c r="AO31" s="60"/>
      <c r="AP31" s="53"/>
      <c r="AQ31" s="63"/>
      <c r="AR31" s="64"/>
      <c r="AS31" s="65"/>
      <c r="AT31" s="57"/>
      <c r="AU31" s="58"/>
      <c r="AV31" s="59"/>
      <c r="AW31" s="50"/>
      <c r="AX31" s="50"/>
      <c r="AY31" s="51"/>
      <c r="AZ31" s="60"/>
      <c r="BA31" s="53"/>
      <c r="BB31" s="61"/>
      <c r="BC31" s="62"/>
      <c r="BD31" s="65"/>
      <c r="BE31" s="57"/>
      <c r="BF31" s="58"/>
      <c r="BG31" s="59"/>
      <c r="BH31" s="50"/>
      <c r="BI31" s="50"/>
      <c r="BJ31" s="51"/>
      <c r="BK31" s="60"/>
      <c r="BL31" s="53"/>
      <c r="BM31" s="61"/>
      <c r="BN31" s="62"/>
      <c r="BO31" s="65"/>
      <c r="BP31" s="57"/>
      <c r="BQ31" s="58"/>
      <c r="BR31" s="59"/>
      <c r="BS31" s="50"/>
      <c r="BT31" s="50"/>
      <c r="BU31" s="51"/>
      <c r="BV31" s="68"/>
      <c r="BW31" s="53"/>
      <c r="BX31" s="61"/>
      <c r="BY31" s="69"/>
      <c r="BZ31" s="65"/>
      <c r="CA31" s="57"/>
      <c r="CB31" s="58"/>
      <c r="CC31" s="66"/>
      <c r="CD31" s="67"/>
      <c r="CE31" s="50"/>
      <c r="CF31" s="51"/>
      <c r="CG31" s="60"/>
      <c r="CH31" s="53"/>
      <c r="CI31" s="61"/>
      <c r="CJ31" s="62"/>
      <c r="CK31" s="71"/>
      <c r="CL31" s="72"/>
      <c r="CM31" s="73"/>
      <c r="CN31" s="72"/>
      <c r="CO31" s="95"/>
      <c r="CP31" s="7"/>
      <c r="CQ31" s="7"/>
      <c r="CR31" s="72"/>
      <c r="CS31" s="74"/>
      <c r="CT31" s="72"/>
      <c r="CU31" s="7"/>
      <c r="CV31" s="7"/>
      <c r="CW31" s="76"/>
      <c r="CX31" s="74"/>
      <c r="CY31" s="74"/>
      <c r="CZ31" s="77"/>
      <c r="DA31" s="78"/>
      <c r="DB31" s="79"/>
      <c r="DC31" s="80"/>
      <c r="DD31" s="79"/>
      <c r="DE31" s="79"/>
      <c r="DF31" s="81"/>
      <c r="DG31" s="82"/>
      <c r="DH31" s="83"/>
      <c r="DI31" s="84"/>
      <c r="DJ31" s="84"/>
      <c r="DK31" s="66"/>
      <c r="DL31" s="67"/>
      <c r="DM31" s="67"/>
      <c r="DN31" s="51"/>
      <c r="DO31" s="60"/>
      <c r="DP31" s="60"/>
      <c r="DQ31" s="81"/>
      <c r="DR31" s="82"/>
      <c r="DS31" s="85"/>
      <c r="DT31" s="67"/>
      <c r="DU31" s="51"/>
      <c r="DV31" s="60"/>
      <c r="DW31" s="60"/>
      <c r="DX31" s="63"/>
      <c r="DY31" s="86"/>
      <c r="DZ31" s="76"/>
      <c r="EA31" s="74"/>
      <c r="EB31" s="74"/>
      <c r="EC31" s="77"/>
      <c r="ED31" s="78"/>
      <c r="EE31" s="79"/>
      <c r="EF31" s="80"/>
      <c r="EG31" s="79"/>
      <c r="EH31" s="79"/>
      <c r="EI31" s="81"/>
      <c r="EJ31" s="82"/>
      <c r="EK31" s="76"/>
      <c r="EL31" s="74"/>
      <c r="EM31" s="74"/>
      <c r="EN31" s="77"/>
      <c r="EO31" s="78"/>
      <c r="EP31" s="79"/>
      <c r="EQ31" s="80"/>
      <c r="ER31" s="79"/>
      <c r="ES31" s="79"/>
      <c r="ET31" s="81"/>
      <c r="EU31" s="82"/>
      <c r="EV31" s="76"/>
      <c r="EW31" s="74"/>
      <c r="EX31" s="74"/>
      <c r="EY31" s="77"/>
      <c r="EZ31" s="78"/>
      <c r="FA31" s="79"/>
      <c r="FB31" s="80"/>
      <c r="FC31" s="79"/>
      <c r="FD31" s="79"/>
      <c r="FE31" s="81"/>
      <c r="FF31" s="82"/>
      <c r="FG31" s="76"/>
      <c r="FH31" s="74"/>
      <c r="FI31" s="74"/>
      <c r="FJ31" s="77"/>
      <c r="FK31" s="78"/>
      <c r="FL31" s="79"/>
      <c r="FM31" s="80"/>
      <c r="FN31" s="79"/>
      <c r="FO31" s="79"/>
      <c r="FP31" s="81"/>
      <c r="FQ31" s="82"/>
      <c r="FR31" s="83"/>
      <c r="FS31" s="74"/>
      <c r="FT31" s="74"/>
      <c r="FU31" s="77"/>
      <c r="FV31" s="78"/>
      <c r="FW31" s="79"/>
      <c r="FX31" s="80"/>
      <c r="FY31" s="79"/>
      <c r="FZ31" s="79"/>
      <c r="GA31" s="81"/>
      <c r="GB31" s="82"/>
      <c r="GC31" s="76"/>
      <c r="GD31" s="74"/>
      <c r="GE31" s="74"/>
      <c r="GF31" s="77"/>
      <c r="GG31" s="78"/>
      <c r="GH31" s="79"/>
      <c r="GI31" s="80"/>
      <c r="GJ31" s="79"/>
      <c r="GK31" s="79"/>
      <c r="GL31" s="81"/>
      <c r="GM31" s="82"/>
      <c r="GN31" s="76"/>
      <c r="GO31" s="74"/>
      <c r="GP31" s="74"/>
      <c r="GQ31" s="77"/>
      <c r="GR31" s="78"/>
      <c r="GS31" s="79"/>
      <c r="GT31" s="80"/>
      <c r="GU31" s="79"/>
      <c r="GV31" s="79"/>
      <c r="GW31" s="81"/>
      <c r="GX31" s="82"/>
      <c r="GY31" s="71"/>
      <c r="GZ31" s="72"/>
      <c r="HA31" s="73"/>
      <c r="HB31" s="72"/>
      <c r="HC31" s="73"/>
      <c r="HD31" s="74"/>
      <c r="HE31" s="74"/>
      <c r="HF31" s="72"/>
      <c r="HG31" s="74"/>
      <c r="HH31" s="75"/>
      <c r="HI31" s="74"/>
      <c r="HJ31" s="7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</row>
    <row r="32" spans="1:240">
      <c r="A32" s="5"/>
      <c r="B32" s="9"/>
      <c r="C32" s="10"/>
      <c r="D32" s="11"/>
      <c r="E32" s="12"/>
      <c r="F32" s="6"/>
      <c r="G32" s="47"/>
      <c r="H32" s="6"/>
      <c r="I32" s="48"/>
      <c r="J32" s="48"/>
      <c r="K32" s="49"/>
      <c r="L32" s="50"/>
      <c r="M32" s="51"/>
      <c r="N32" s="52"/>
      <c r="O32" s="53"/>
      <c r="P32" s="54"/>
      <c r="Q32" s="94"/>
      <c r="R32" s="50"/>
      <c r="S32" s="51"/>
      <c r="T32" s="52"/>
      <c r="U32" s="53"/>
      <c r="V32" s="54"/>
      <c r="W32" s="65"/>
      <c r="X32" s="57"/>
      <c r="Y32" s="58"/>
      <c r="Z32" s="59"/>
      <c r="AA32" s="50"/>
      <c r="AB32" s="50"/>
      <c r="AC32" s="51"/>
      <c r="AD32" s="60"/>
      <c r="AE32" s="53"/>
      <c r="AF32" s="61"/>
      <c r="AG32" s="62"/>
      <c r="AH32" s="65"/>
      <c r="AI32" s="57"/>
      <c r="AJ32" s="58"/>
      <c r="AK32" s="59"/>
      <c r="AL32" s="50"/>
      <c r="AM32" s="50"/>
      <c r="AN32" s="51"/>
      <c r="AO32" s="60"/>
      <c r="AP32" s="53"/>
      <c r="AQ32" s="63"/>
      <c r="AR32" s="64"/>
      <c r="AS32" s="65"/>
      <c r="AT32" s="57"/>
      <c r="AU32" s="58"/>
      <c r="AV32" s="59"/>
      <c r="AW32" s="50"/>
      <c r="AX32" s="50"/>
      <c r="AY32" s="51"/>
      <c r="AZ32" s="60"/>
      <c r="BA32" s="53"/>
      <c r="BB32" s="61"/>
      <c r="BC32" s="62"/>
      <c r="BD32" s="65"/>
      <c r="BE32" s="57"/>
      <c r="BF32" s="58"/>
      <c r="BG32" s="59"/>
      <c r="BH32" s="50"/>
      <c r="BI32" s="50"/>
      <c r="BJ32" s="51"/>
      <c r="BK32" s="60"/>
      <c r="BL32" s="53"/>
      <c r="BM32" s="61"/>
      <c r="BN32" s="62"/>
      <c r="BO32" s="65"/>
      <c r="BP32" s="57"/>
      <c r="BQ32" s="58"/>
      <c r="BR32" s="66"/>
      <c r="BS32" s="67"/>
      <c r="BT32" s="50"/>
      <c r="BU32" s="51"/>
      <c r="BV32" s="68"/>
      <c r="BW32" s="53"/>
      <c r="BX32" s="61"/>
      <c r="BY32" s="69"/>
      <c r="BZ32" s="65"/>
      <c r="CA32" s="57"/>
      <c r="CB32" s="58"/>
      <c r="CC32" s="66"/>
      <c r="CD32" s="67"/>
      <c r="CE32" s="50"/>
      <c r="CF32" s="51"/>
      <c r="CG32" s="60"/>
      <c r="CH32" s="53"/>
      <c r="CI32" s="61"/>
      <c r="CJ32" s="62"/>
      <c r="CK32" s="71"/>
      <c r="CL32" s="72"/>
      <c r="CM32" s="73"/>
      <c r="CN32" s="72"/>
      <c r="CO32" s="95"/>
      <c r="CP32" s="7"/>
      <c r="CQ32" s="7"/>
      <c r="CR32" s="72"/>
      <c r="CS32" s="74"/>
      <c r="CT32" s="72"/>
      <c r="CU32" s="7"/>
      <c r="CV32" s="7"/>
      <c r="CW32" s="76"/>
      <c r="CX32" s="74"/>
      <c r="CY32" s="74"/>
      <c r="CZ32" s="77"/>
      <c r="DA32" s="78"/>
      <c r="DB32" s="79"/>
      <c r="DC32" s="80"/>
      <c r="DD32" s="79"/>
      <c r="DE32" s="79"/>
      <c r="DF32" s="81"/>
      <c r="DG32" s="82"/>
      <c r="DH32" s="83"/>
      <c r="DI32" s="84"/>
      <c r="DJ32" s="84"/>
      <c r="DK32" s="66"/>
      <c r="DL32" s="67"/>
      <c r="DM32" s="67"/>
      <c r="DN32" s="51"/>
      <c r="DO32" s="60"/>
      <c r="DP32" s="60"/>
      <c r="DQ32" s="81"/>
      <c r="DR32" s="82"/>
      <c r="DS32" s="85"/>
      <c r="DT32" s="67"/>
      <c r="DU32" s="51"/>
      <c r="DV32" s="60"/>
      <c r="DW32" s="60"/>
      <c r="DX32" s="63"/>
      <c r="DY32" s="86"/>
      <c r="DZ32" s="76"/>
      <c r="EA32" s="74"/>
      <c r="EB32" s="74"/>
      <c r="EC32" s="77"/>
      <c r="ED32" s="78"/>
      <c r="EE32" s="79"/>
      <c r="EF32" s="80"/>
      <c r="EG32" s="79"/>
      <c r="EH32" s="79"/>
      <c r="EI32" s="81"/>
      <c r="EJ32" s="82"/>
      <c r="EK32" s="96"/>
      <c r="EL32" s="97"/>
      <c r="EM32" s="74"/>
      <c r="EN32" s="77"/>
      <c r="EO32" s="78"/>
      <c r="EP32" s="79"/>
      <c r="EQ32" s="80"/>
      <c r="ER32" s="79"/>
      <c r="ES32" s="79"/>
      <c r="ET32" s="81"/>
      <c r="EU32" s="82"/>
      <c r="EV32" s="76"/>
      <c r="EW32" s="74"/>
      <c r="EX32" s="74"/>
      <c r="EY32" s="77"/>
      <c r="EZ32" s="78"/>
      <c r="FA32" s="79"/>
      <c r="FB32" s="80"/>
      <c r="FC32" s="79"/>
      <c r="FD32" s="79"/>
      <c r="FE32" s="81"/>
      <c r="FF32" s="82"/>
      <c r="FG32" s="76"/>
      <c r="FH32" s="74"/>
      <c r="FI32" s="74"/>
      <c r="FJ32" s="77"/>
      <c r="FK32" s="78"/>
      <c r="FL32" s="79"/>
      <c r="FM32" s="80"/>
      <c r="FN32" s="79"/>
      <c r="FO32" s="79"/>
      <c r="FP32" s="81"/>
      <c r="FQ32" s="82"/>
      <c r="FR32" s="83"/>
      <c r="FS32" s="74"/>
      <c r="FT32" s="74"/>
      <c r="FU32" s="77"/>
      <c r="FV32" s="78"/>
      <c r="FW32" s="79"/>
      <c r="FX32" s="80"/>
      <c r="FY32" s="79"/>
      <c r="FZ32" s="79"/>
      <c r="GA32" s="81"/>
      <c r="GB32" s="82"/>
      <c r="GC32" s="76"/>
      <c r="GD32" s="74"/>
      <c r="GE32" s="74"/>
      <c r="GF32" s="77"/>
      <c r="GG32" s="78"/>
      <c r="GH32" s="79"/>
      <c r="GI32" s="80"/>
      <c r="GJ32" s="79"/>
      <c r="GK32" s="79"/>
      <c r="GL32" s="81"/>
      <c r="GM32" s="82"/>
      <c r="GN32" s="76"/>
      <c r="GO32" s="74"/>
      <c r="GP32" s="74"/>
      <c r="GQ32" s="77"/>
      <c r="GR32" s="78"/>
      <c r="GS32" s="79"/>
      <c r="GT32" s="80"/>
      <c r="GU32" s="79"/>
      <c r="GV32" s="79"/>
      <c r="GW32" s="81"/>
      <c r="GX32" s="82"/>
      <c r="GY32" s="71"/>
      <c r="GZ32" s="72"/>
      <c r="HA32" s="73"/>
      <c r="HB32" s="72"/>
      <c r="HC32" s="73"/>
      <c r="HD32" s="74"/>
      <c r="HE32" s="74"/>
      <c r="HF32" s="72"/>
      <c r="HG32" s="74"/>
      <c r="HH32" s="75"/>
      <c r="HI32" s="74"/>
      <c r="HJ32" s="7"/>
      <c r="HK32" s="115"/>
      <c r="HL32" s="115"/>
      <c r="HM32" s="115"/>
      <c r="HN32" s="115"/>
      <c r="HO32" s="115"/>
      <c r="HP32" s="115"/>
      <c r="HQ32" s="115"/>
      <c r="HR32" s="115"/>
      <c r="HS32" s="115"/>
      <c r="HT32" s="115"/>
      <c r="HU32" s="115"/>
      <c r="HV32" s="115"/>
      <c r="HW32" s="115"/>
      <c r="HX32" s="115"/>
      <c r="HY32" s="115"/>
      <c r="HZ32" s="115"/>
      <c r="IA32" s="115"/>
      <c r="IB32" s="115"/>
      <c r="IC32" s="115"/>
      <c r="ID32" s="115"/>
      <c r="IE32" s="115"/>
      <c r="IF32" s="115"/>
    </row>
    <row r="33" spans="1:240">
      <c r="A33" s="5"/>
      <c r="B33" s="9"/>
      <c r="C33" s="10"/>
      <c r="D33" s="11"/>
      <c r="E33" s="12"/>
      <c r="F33" s="6"/>
      <c r="G33" s="47"/>
      <c r="H33" s="6"/>
      <c r="I33" s="48"/>
      <c r="J33" s="48"/>
      <c r="K33" s="49"/>
      <c r="L33" s="50"/>
      <c r="M33" s="51"/>
      <c r="N33" s="52"/>
      <c r="O33" s="53"/>
      <c r="P33" s="54"/>
      <c r="Q33" s="94"/>
      <c r="R33" s="50"/>
      <c r="S33" s="51"/>
      <c r="T33" s="52"/>
      <c r="U33" s="53"/>
      <c r="V33" s="54"/>
      <c r="W33" s="65"/>
      <c r="X33" s="57"/>
      <c r="Y33" s="58"/>
      <c r="Z33" s="59"/>
      <c r="AA33" s="50"/>
      <c r="AB33" s="50"/>
      <c r="AC33" s="51"/>
      <c r="AD33" s="60"/>
      <c r="AE33" s="53"/>
      <c r="AF33" s="61"/>
      <c r="AG33" s="62"/>
      <c r="AH33" s="65"/>
      <c r="AI33" s="57"/>
      <c r="AJ33" s="58"/>
      <c r="AK33" s="59"/>
      <c r="AL33" s="50"/>
      <c r="AM33" s="50"/>
      <c r="AN33" s="51"/>
      <c r="AO33" s="60"/>
      <c r="AP33" s="53"/>
      <c r="AQ33" s="63"/>
      <c r="AR33" s="64"/>
      <c r="AS33" s="65"/>
      <c r="AT33" s="57"/>
      <c r="AU33" s="58"/>
      <c r="AV33" s="59"/>
      <c r="AW33" s="50"/>
      <c r="AX33" s="50"/>
      <c r="AY33" s="51"/>
      <c r="AZ33" s="60"/>
      <c r="BA33" s="53"/>
      <c r="BB33" s="61"/>
      <c r="BC33" s="62"/>
      <c r="BD33" s="65"/>
      <c r="BE33" s="57"/>
      <c r="BF33" s="58"/>
      <c r="BG33" s="59"/>
      <c r="BH33" s="50"/>
      <c r="BI33" s="50"/>
      <c r="BJ33" s="51"/>
      <c r="BK33" s="60"/>
      <c r="BL33" s="53"/>
      <c r="BM33" s="61"/>
      <c r="BN33" s="62"/>
      <c r="BO33" s="65"/>
      <c r="BP33" s="57"/>
      <c r="BQ33" s="58"/>
      <c r="BR33" s="59"/>
      <c r="BS33" s="50"/>
      <c r="BT33" s="50"/>
      <c r="BU33" s="51"/>
      <c r="BV33" s="68"/>
      <c r="BW33" s="53"/>
      <c r="BX33" s="61"/>
      <c r="BY33" s="69"/>
      <c r="BZ33" s="65"/>
      <c r="CA33" s="57"/>
      <c r="CB33" s="58"/>
      <c r="CC33" s="66"/>
      <c r="CD33" s="67"/>
      <c r="CE33" s="50"/>
      <c r="CF33" s="51"/>
      <c r="CG33" s="60"/>
      <c r="CH33" s="53"/>
      <c r="CI33" s="61"/>
      <c r="CJ33" s="62"/>
      <c r="CK33" s="71"/>
      <c r="CL33" s="72"/>
      <c r="CM33" s="73"/>
      <c r="CN33" s="72"/>
      <c r="CO33" s="95"/>
      <c r="CP33" s="7"/>
      <c r="CQ33" s="7"/>
      <c r="CR33" s="72"/>
      <c r="CS33" s="74"/>
      <c r="CT33" s="72"/>
      <c r="CU33" s="7"/>
      <c r="CV33" s="7"/>
      <c r="CW33" s="100"/>
      <c r="CX33" s="101"/>
      <c r="CY33" s="74"/>
      <c r="CZ33" s="77"/>
      <c r="DA33" s="78"/>
      <c r="DB33" s="79"/>
      <c r="DC33" s="80"/>
      <c r="DD33" s="79"/>
      <c r="DE33" s="79"/>
      <c r="DF33" s="81"/>
      <c r="DG33" s="82"/>
      <c r="DH33" s="83"/>
      <c r="DI33" s="84"/>
      <c r="DJ33" s="84"/>
      <c r="DK33" s="66"/>
      <c r="DL33" s="67"/>
      <c r="DM33" s="67"/>
      <c r="DN33" s="51"/>
      <c r="DO33" s="60"/>
      <c r="DP33" s="60"/>
      <c r="DQ33" s="81"/>
      <c r="DR33" s="82"/>
      <c r="DS33" s="85"/>
      <c r="DT33" s="67"/>
      <c r="DU33" s="51"/>
      <c r="DV33" s="60"/>
      <c r="DW33" s="60"/>
      <c r="DX33" s="63"/>
      <c r="DY33" s="86"/>
      <c r="DZ33" s="76"/>
      <c r="EA33" s="74"/>
      <c r="EB33" s="74"/>
      <c r="EC33" s="77"/>
      <c r="ED33" s="78"/>
      <c r="EE33" s="79"/>
      <c r="EF33" s="80"/>
      <c r="EG33" s="79"/>
      <c r="EH33" s="79"/>
      <c r="EI33" s="81"/>
      <c r="EJ33" s="82"/>
      <c r="EK33" s="96"/>
      <c r="EL33" s="97"/>
      <c r="EM33" s="74"/>
      <c r="EN33" s="77"/>
      <c r="EO33" s="78"/>
      <c r="EP33" s="79"/>
      <c r="EQ33" s="80"/>
      <c r="ER33" s="79"/>
      <c r="ES33" s="79"/>
      <c r="ET33" s="81"/>
      <c r="EU33" s="82"/>
      <c r="EV33" s="76"/>
      <c r="EW33" s="74"/>
      <c r="EX33" s="74"/>
      <c r="EY33" s="77"/>
      <c r="EZ33" s="78"/>
      <c r="FA33" s="79"/>
      <c r="FB33" s="80"/>
      <c r="FC33" s="79"/>
      <c r="FD33" s="79"/>
      <c r="FE33" s="81"/>
      <c r="FF33" s="82"/>
      <c r="FG33" s="91"/>
      <c r="FH33" s="92"/>
      <c r="FI33" s="92"/>
      <c r="FJ33" s="77"/>
      <c r="FK33" s="78"/>
      <c r="FL33" s="79"/>
      <c r="FM33" s="80"/>
      <c r="FN33" s="79"/>
      <c r="FO33" s="79"/>
      <c r="FP33" s="81"/>
      <c r="FQ33" s="82"/>
      <c r="FR33" s="83"/>
      <c r="FS33" s="74"/>
      <c r="FT33" s="74"/>
      <c r="FU33" s="77"/>
      <c r="FV33" s="78"/>
      <c r="FW33" s="79"/>
      <c r="FX33" s="80"/>
      <c r="FY33" s="79"/>
      <c r="FZ33" s="79"/>
      <c r="GA33" s="81"/>
      <c r="GB33" s="82"/>
      <c r="GC33" s="76"/>
      <c r="GD33" s="74"/>
      <c r="GE33" s="74"/>
      <c r="GF33" s="77"/>
      <c r="GG33" s="78"/>
      <c r="GH33" s="79"/>
      <c r="GI33" s="80"/>
      <c r="GJ33" s="79"/>
      <c r="GK33" s="79"/>
      <c r="GL33" s="81"/>
      <c r="GM33" s="82"/>
      <c r="GN33" s="91"/>
      <c r="GO33" s="92"/>
      <c r="GP33" s="92"/>
      <c r="GQ33" s="77"/>
      <c r="GR33" s="78"/>
      <c r="GS33" s="79"/>
      <c r="GT33" s="80"/>
      <c r="GU33" s="79"/>
      <c r="GV33" s="79"/>
      <c r="GW33" s="81"/>
      <c r="GX33" s="82"/>
      <c r="GY33" s="71"/>
      <c r="GZ33" s="72"/>
      <c r="HA33" s="73"/>
      <c r="HB33" s="72"/>
      <c r="HC33" s="73"/>
      <c r="HD33" s="74"/>
      <c r="HE33" s="74"/>
      <c r="HF33" s="72"/>
      <c r="HG33" s="74"/>
      <c r="HH33" s="75"/>
      <c r="HI33" s="74"/>
      <c r="HJ33" s="7"/>
      <c r="HK33" s="115"/>
      <c r="HL33" s="115"/>
      <c r="HM33" s="115"/>
      <c r="HN33" s="115"/>
      <c r="HO33" s="115"/>
      <c r="HP33" s="115"/>
      <c r="HQ33" s="115"/>
      <c r="HR33" s="115"/>
      <c r="HS33" s="115"/>
      <c r="HT33" s="115"/>
      <c r="HU33" s="115"/>
      <c r="HV33" s="115"/>
      <c r="HW33" s="115"/>
      <c r="HX33" s="115"/>
      <c r="HY33" s="115"/>
      <c r="HZ33" s="115"/>
      <c r="IA33" s="115"/>
      <c r="IB33" s="115"/>
      <c r="IC33" s="115"/>
      <c r="ID33" s="115"/>
      <c r="IE33" s="115"/>
      <c r="IF33" s="115"/>
    </row>
    <row r="34" spans="1:240">
      <c r="A34" s="5"/>
      <c r="D34" s="102"/>
      <c r="E34" s="102"/>
      <c r="G34" s="47"/>
      <c r="H34" s="6"/>
      <c r="CM34" s="73" t="str">
        <f>TEXT(CL34,"0,00")</f>
        <v>000</v>
      </c>
      <c r="CQ34" s="4"/>
      <c r="CR34" s="4"/>
      <c r="CS34" s="4"/>
      <c r="CT34" s="4"/>
      <c r="CU34" s="4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</row>
    <row r="35" spans="1:240">
      <c r="CM35" s="73" t="str">
        <f>TEXT(CL35,"0,00")</f>
        <v>000</v>
      </c>
      <c r="CQ35" s="4"/>
      <c r="CR35" s="4"/>
      <c r="CS35" s="4"/>
      <c r="CT35" s="4"/>
      <c r="CU35" s="4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</row>
    <row r="36" spans="1:240">
      <c r="CQ36" s="4"/>
      <c r="CR36" s="4"/>
      <c r="CS36" s="4"/>
      <c r="CT36" s="4"/>
      <c r="CU36" s="4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  <c r="IE36" s="115"/>
      <c r="IF36" s="115"/>
    </row>
    <row r="37" spans="1:240">
      <c r="HK37" s="115"/>
      <c r="HL37" s="115"/>
      <c r="HM37" s="115"/>
      <c r="HN37" s="115"/>
      <c r="HO37" s="115"/>
      <c r="HP37" s="115"/>
      <c r="HQ37" s="115"/>
      <c r="HR37" s="115"/>
      <c r="HS37" s="115"/>
      <c r="HT37" s="115"/>
      <c r="HU37" s="115"/>
      <c r="HV37" s="115"/>
      <c r="HW37" s="115"/>
      <c r="HX37" s="115"/>
      <c r="HY37" s="115"/>
      <c r="HZ37" s="115"/>
      <c r="IA37" s="115"/>
      <c r="IB37" s="115"/>
      <c r="IC37" s="115"/>
      <c r="ID37" s="115"/>
      <c r="IE37" s="115"/>
      <c r="IF37" s="115"/>
    </row>
    <row r="38" spans="1:240"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  <c r="IE38" s="115"/>
      <c r="IF38" s="115"/>
    </row>
    <row r="39" spans="1:240"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  <c r="IE39" s="115"/>
      <c r="IF39" s="115"/>
    </row>
    <row r="40" spans="1:240"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  <c r="IE40" s="115"/>
      <c r="IF40" s="115"/>
    </row>
    <row r="41" spans="1:240">
      <c r="HK41" s="115"/>
      <c r="HL41" s="115"/>
      <c r="HM41" s="115"/>
      <c r="HN41" s="115"/>
      <c r="HO41" s="115"/>
      <c r="HP41" s="115"/>
      <c r="HQ41" s="115"/>
      <c r="HR41" s="115"/>
      <c r="HS41" s="115"/>
      <c r="HT41" s="115"/>
      <c r="HU41" s="115"/>
      <c r="HV41" s="115"/>
      <c r="HW41" s="115"/>
      <c r="HX41" s="115"/>
      <c r="HY41" s="115"/>
      <c r="HZ41" s="115"/>
      <c r="IA41" s="115"/>
      <c r="IB41" s="115"/>
      <c r="IC41" s="115"/>
      <c r="ID41" s="115"/>
      <c r="IE41" s="115"/>
      <c r="IF41" s="115"/>
    </row>
    <row r="42" spans="1:240"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  <c r="IE42" s="115"/>
      <c r="IF42" s="115"/>
    </row>
    <row r="43" spans="1:240"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  <c r="IE43" s="115"/>
      <c r="IF43" s="115"/>
    </row>
    <row r="44" spans="1:240"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  <c r="IE44" s="115"/>
      <c r="IF44" s="115"/>
    </row>
    <row r="45" spans="1:240"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  <c r="IE45" s="115"/>
      <c r="IF45" s="115"/>
    </row>
    <row r="46" spans="1:240"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  <c r="IE46" s="115"/>
      <c r="IF46" s="115"/>
    </row>
    <row r="47" spans="1:240"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  <c r="IE47" s="115"/>
      <c r="IF47" s="115"/>
    </row>
    <row r="48" spans="1:240">
      <c r="HK48" s="115"/>
      <c r="HL48" s="115"/>
      <c r="HM48" s="115"/>
      <c r="HN48" s="115"/>
      <c r="HO48" s="115"/>
      <c r="HP48" s="115"/>
      <c r="HQ48" s="115"/>
      <c r="HR48" s="115"/>
      <c r="HS48" s="115"/>
      <c r="HT48" s="115"/>
      <c r="HU48" s="115"/>
      <c r="HV48" s="115"/>
      <c r="HW48" s="115"/>
      <c r="HX48" s="115"/>
      <c r="HY48" s="115"/>
      <c r="HZ48" s="115"/>
      <c r="IA48" s="115"/>
      <c r="IB48" s="115"/>
      <c r="IC48" s="115"/>
      <c r="ID48" s="115"/>
      <c r="IE48" s="115"/>
      <c r="IF48" s="115"/>
    </row>
    <row r="49" spans="219:240"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  <c r="IE49" s="115"/>
      <c r="IF49" s="115"/>
    </row>
    <row r="50" spans="219:240"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  <c r="IE50" s="115"/>
      <c r="IF50" s="115"/>
    </row>
    <row r="51" spans="219:240"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  <c r="IE51" s="115"/>
      <c r="IF51" s="115"/>
    </row>
    <row r="52" spans="219:240"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</row>
    <row r="53" spans="219:240"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</row>
    <row r="54" spans="219:240"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  <c r="IE54" s="115"/>
      <c r="IF54" s="115"/>
    </row>
    <row r="55" spans="219:240"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</row>
    <row r="56" spans="219:240"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</row>
    <row r="57" spans="219:240"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</row>
    <row r="58" spans="219:240"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</row>
    <row r="59" spans="219:240"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</row>
    <row r="60" spans="219:240"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</row>
    <row r="61" spans="219:240"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</row>
    <row r="62" spans="219:240"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</row>
    <row r="63" spans="219:240"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  <c r="IE63" s="115"/>
      <c r="IF63" s="115"/>
    </row>
    <row r="64" spans="219:240"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</row>
    <row r="65" spans="219:240"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</row>
    <row r="66" spans="219:240"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</row>
    <row r="67" spans="219:240"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</row>
    <row r="68" spans="219:240"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</row>
    <row r="69" spans="219:240"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</row>
    <row r="70" spans="219:240"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</row>
    <row r="71" spans="219:240"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</row>
    <row r="72" spans="219:240"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  <c r="IE72" s="115"/>
      <c r="IF72" s="115"/>
    </row>
    <row r="73" spans="219:240"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  <c r="IE73" s="115"/>
      <c r="IF73" s="115"/>
    </row>
    <row r="74" spans="219:240"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</row>
    <row r="75" spans="219:240"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</row>
    <row r="76" spans="219:240"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</row>
    <row r="77" spans="219:240"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</row>
    <row r="78" spans="219:240"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</row>
    <row r="79" spans="219:240"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</row>
    <row r="80" spans="219:240"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</row>
    <row r="81" spans="219:240"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  <c r="IE81" s="115"/>
      <c r="IF81" s="115"/>
    </row>
    <row r="82" spans="219:240"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  <c r="IE82" s="115"/>
      <c r="IF82" s="115"/>
    </row>
    <row r="83" spans="219:240"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</row>
    <row r="84" spans="219:240"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</row>
    <row r="85" spans="219:240"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</row>
    <row r="86" spans="219:240"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</row>
    <row r="87" spans="219:240"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</row>
    <row r="88" spans="219:240"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</row>
    <row r="89" spans="219:240"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</row>
    <row r="90" spans="219:240"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</row>
    <row r="91" spans="219:240"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</row>
    <row r="92" spans="219:240">
      <c r="HK92" s="115"/>
      <c r="HL92" s="115"/>
      <c r="HM92" s="115"/>
      <c r="HN92" s="115"/>
      <c r="HO92" s="115"/>
      <c r="HP92" s="115"/>
      <c r="HQ92" s="115"/>
      <c r="HR92" s="115"/>
      <c r="HS92" s="115"/>
      <c r="HT92" s="115"/>
      <c r="HU92" s="115"/>
      <c r="HV92" s="115"/>
      <c r="HW92" s="115"/>
      <c r="HX92" s="115"/>
      <c r="HY92" s="115"/>
      <c r="HZ92" s="115"/>
      <c r="IA92" s="115"/>
      <c r="IB92" s="115"/>
      <c r="IC92" s="115"/>
      <c r="ID92" s="115"/>
      <c r="IE92" s="115"/>
      <c r="IF92" s="115"/>
    </row>
    <row r="93" spans="219:240"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</row>
    <row r="94" spans="219:240"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</row>
    <row r="95" spans="219:240"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</row>
    <row r="96" spans="219:240">
      <c r="HK96" s="115"/>
      <c r="HL96" s="115"/>
      <c r="HM96" s="115"/>
      <c r="HN96" s="115"/>
      <c r="HO96" s="115"/>
      <c r="HP96" s="115"/>
      <c r="HQ96" s="115"/>
      <c r="HR96" s="115"/>
      <c r="HS96" s="115"/>
      <c r="HT96" s="115"/>
      <c r="HU96" s="115"/>
      <c r="HV96" s="115"/>
      <c r="HW96" s="115"/>
      <c r="HX96" s="115"/>
      <c r="HY96" s="115"/>
      <c r="HZ96" s="115"/>
      <c r="IA96" s="115"/>
      <c r="IB96" s="115"/>
      <c r="IC96" s="115"/>
      <c r="ID96" s="115"/>
      <c r="IE96" s="115"/>
      <c r="IF96" s="115"/>
    </row>
    <row r="97" spans="219:240">
      <c r="HK97" s="115"/>
      <c r="HL97" s="115"/>
      <c r="HM97" s="115"/>
      <c r="HN97" s="115"/>
      <c r="HO97" s="115"/>
      <c r="HP97" s="115"/>
      <c r="HQ97" s="115"/>
      <c r="HR97" s="115"/>
      <c r="HS97" s="115"/>
      <c r="HT97" s="115"/>
      <c r="HU97" s="115"/>
      <c r="HV97" s="115"/>
      <c r="HW97" s="115"/>
      <c r="HX97" s="115"/>
      <c r="HY97" s="115"/>
      <c r="HZ97" s="115"/>
      <c r="IA97" s="115"/>
      <c r="IB97" s="115"/>
      <c r="IC97" s="115"/>
      <c r="ID97" s="115"/>
      <c r="IE97" s="115"/>
      <c r="IF97" s="115"/>
    </row>
    <row r="98" spans="219:240">
      <c r="HK98" s="115"/>
      <c r="HL98" s="115"/>
      <c r="HM98" s="115"/>
      <c r="HN98" s="115"/>
      <c r="HO98" s="115"/>
      <c r="HP98" s="115"/>
      <c r="HQ98" s="115"/>
      <c r="HR98" s="115"/>
      <c r="HS98" s="115"/>
      <c r="HT98" s="115"/>
      <c r="HU98" s="115"/>
      <c r="HV98" s="115"/>
      <c r="HW98" s="115"/>
      <c r="HX98" s="115"/>
      <c r="HY98" s="115"/>
      <c r="HZ98" s="115"/>
      <c r="IA98" s="115"/>
      <c r="IB98" s="115"/>
      <c r="IC98" s="115"/>
      <c r="ID98" s="115"/>
      <c r="IE98" s="115"/>
      <c r="IF98" s="115"/>
    </row>
    <row r="99" spans="219:240">
      <c r="HK99" s="115"/>
      <c r="HL99" s="115"/>
      <c r="HM99" s="115"/>
      <c r="HN99" s="115"/>
      <c r="HO99" s="115"/>
      <c r="HP99" s="115"/>
      <c r="HQ99" s="115"/>
      <c r="HR99" s="115"/>
      <c r="HS99" s="115"/>
      <c r="HT99" s="115"/>
      <c r="HU99" s="115"/>
      <c r="HV99" s="115"/>
      <c r="HW99" s="115"/>
      <c r="HX99" s="115"/>
      <c r="HY99" s="115"/>
      <c r="HZ99" s="115"/>
      <c r="IA99" s="115"/>
      <c r="IB99" s="115"/>
      <c r="IC99" s="115"/>
      <c r="ID99" s="115"/>
      <c r="IE99" s="115"/>
      <c r="IF99" s="115"/>
    </row>
    <row r="100" spans="219:240">
      <c r="HK100" s="115"/>
      <c r="HL100" s="115"/>
      <c r="HM100" s="115"/>
      <c r="HN100" s="115"/>
      <c r="HO100" s="115"/>
      <c r="HP100" s="115"/>
      <c r="HQ100" s="115"/>
      <c r="HR100" s="115"/>
      <c r="HS100" s="115"/>
      <c r="HT100" s="115"/>
      <c r="HU100" s="115"/>
      <c r="HV100" s="115"/>
      <c r="HW100" s="115"/>
      <c r="HX100" s="115"/>
      <c r="HY100" s="115"/>
      <c r="HZ100" s="115"/>
      <c r="IA100" s="115"/>
      <c r="IB100" s="115"/>
      <c r="IC100" s="115"/>
      <c r="ID100" s="115"/>
      <c r="IE100" s="115"/>
      <c r="IF100" s="115"/>
    </row>
    <row r="101" spans="219:240">
      <c r="HK101" s="115"/>
      <c r="HL101" s="115"/>
      <c r="HM101" s="115"/>
      <c r="HN101" s="115"/>
      <c r="HO101" s="115"/>
      <c r="HP101" s="115"/>
      <c r="HQ101" s="115"/>
      <c r="HR101" s="115"/>
      <c r="HS101" s="115"/>
      <c r="HT101" s="115"/>
      <c r="HU101" s="115"/>
      <c r="HV101" s="115"/>
      <c r="HW101" s="115"/>
      <c r="HX101" s="115"/>
      <c r="HY101" s="115"/>
      <c r="HZ101" s="115"/>
      <c r="IA101" s="115"/>
      <c r="IB101" s="115"/>
      <c r="IC101" s="115"/>
      <c r="ID101" s="115"/>
      <c r="IE101" s="115"/>
      <c r="IF101" s="115"/>
    </row>
    <row r="102" spans="219:240">
      <c r="HK102" s="115"/>
      <c r="HL102" s="115"/>
      <c r="HM102" s="115"/>
      <c r="HN102" s="115"/>
      <c r="HO102" s="115"/>
      <c r="HP102" s="115"/>
      <c r="HQ102" s="115"/>
      <c r="HR102" s="115"/>
      <c r="HS102" s="115"/>
      <c r="HT102" s="115"/>
      <c r="HU102" s="115"/>
      <c r="HV102" s="115"/>
      <c r="HW102" s="115"/>
      <c r="HX102" s="115"/>
      <c r="HY102" s="115"/>
      <c r="HZ102" s="115"/>
      <c r="IA102" s="115"/>
      <c r="IB102" s="115"/>
      <c r="IC102" s="115"/>
      <c r="ID102" s="115"/>
      <c r="IE102" s="115"/>
      <c r="IF102" s="115"/>
    </row>
    <row r="103" spans="219:240">
      <c r="HK103" s="115"/>
      <c r="HL103" s="115"/>
      <c r="HM103" s="115"/>
      <c r="HN103" s="115"/>
      <c r="HO103" s="115"/>
      <c r="HP103" s="115"/>
      <c r="HQ103" s="115"/>
      <c r="HR103" s="115"/>
      <c r="HS103" s="115"/>
      <c r="HT103" s="115"/>
      <c r="HU103" s="115"/>
      <c r="HV103" s="115"/>
      <c r="HW103" s="115"/>
      <c r="HX103" s="115"/>
      <c r="HY103" s="115"/>
      <c r="HZ103" s="115"/>
      <c r="IA103" s="115"/>
      <c r="IB103" s="115"/>
      <c r="IC103" s="115"/>
      <c r="ID103" s="115"/>
      <c r="IE103" s="115"/>
      <c r="IF103" s="115"/>
    </row>
    <row r="104" spans="219:240">
      <c r="HK104" s="115"/>
      <c r="HL104" s="115"/>
      <c r="HM104" s="115"/>
      <c r="HN104" s="115"/>
      <c r="HO104" s="115"/>
      <c r="HP104" s="115"/>
      <c r="HQ104" s="115"/>
      <c r="HR104" s="115"/>
      <c r="HS104" s="115"/>
      <c r="HT104" s="115"/>
      <c r="HU104" s="115"/>
      <c r="HV104" s="115"/>
      <c r="HW104" s="115"/>
      <c r="HX104" s="115"/>
      <c r="HY104" s="115"/>
      <c r="HZ104" s="115"/>
      <c r="IA104" s="115"/>
      <c r="IB104" s="115"/>
      <c r="IC104" s="115"/>
      <c r="ID104" s="115"/>
      <c r="IE104" s="115"/>
      <c r="IF104" s="115"/>
    </row>
    <row r="105" spans="219:240">
      <c r="HK105" s="115"/>
      <c r="HL105" s="115"/>
      <c r="HM105" s="115"/>
      <c r="HN105" s="115"/>
      <c r="HO105" s="115"/>
      <c r="HP105" s="115"/>
      <c r="HQ105" s="115"/>
      <c r="HR105" s="115"/>
      <c r="HS105" s="115"/>
      <c r="HT105" s="115"/>
      <c r="HU105" s="115"/>
      <c r="HV105" s="115"/>
      <c r="HW105" s="115"/>
      <c r="HX105" s="115"/>
      <c r="HY105" s="115"/>
      <c r="HZ105" s="115"/>
      <c r="IA105" s="115"/>
      <c r="IB105" s="115"/>
      <c r="IC105" s="115"/>
      <c r="ID105" s="115"/>
      <c r="IE105" s="115"/>
      <c r="IF105" s="115"/>
    </row>
    <row r="106" spans="219:240">
      <c r="HK106" s="115"/>
      <c r="HL106" s="115"/>
      <c r="HM106" s="115"/>
      <c r="HN106" s="115"/>
      <c r="HO106" s="115"/>
      <c r="HP106" s="115"/>
      <c r="HQ106" s="115"/>
      <c r="HR106" s="115"/>
      <c r="HS106" s="115"/>
      <c r="HT106" s="115"/>
      <c r="HU106" s="115"/>
      <c r="HV106" s="115"/>
      <c r="HW106" s="115"/>
      <c r="HX106" s="115"/>
      <c r="HY106" s="115"/>
      <c r="HZ106" s="115"/>
      <c r="IA106" s="115"/>
      <c r="IB106" s="115"/>
      <c r="IC106" s="115"/>
      <c r="ID106" s="115"/>
      <c r="IE106" s="115"/>
      <c r="IF106" s="115"/>
    </row>
  </sheetData>
  <autoFilter ref="A1:J7"/>
  <phoneticPr fontId="0" type="noConversion"/>
  <conditionalFormatting sqref="U1 M1:N33 S1:T33 O1">
    <cfRule type="cellIs" dxfId="259" priority="17" stopIfTrue="1" operator="lessThan">
      <formula>4.95</formula>
    </cfRule>
    <cfRule type="cellIs" dxfId="258" priority="18" stopIfTrue="1" operator="lessThan">
      <formula>4.95</formula>
    </cfRule>
    <cfRule type="cellIs" dxfId="257" priority="19" stopIfTrue="1" operator="lessThan">
      <formula>4.95</formula>
    </cfRule>
  </conditionalFormatting>
  <conditionalFormatting sqref="Q1:U33 K1:L33">
    <cfRule type="cellIs" dxfId="256" priority="16" stopIfTrue="1" operator="lessThan">
      <formula>4.95</formula>
    </cfRule>
  </conditionalFormatting>
  <conditionalFormatting sqref="BH2:BI33 CD2:CE33 BS2:BT33 AW1:AZ1 BH1:BK1 CD1:CG1 BS1:BV1 AW2:AX33 AL2:AM33 AL1:AO1 S1:U1 AA2:AB33 AA1:AD1 M1:O1 L2:L33 R2:R33 DA1:DE1 DL1:DP1 DS1:DW1 DS2:DT33 DL2:DM33 DA2:DA33 ED1:EH1 ED2:ED33 EO1:ES1 EO2:EO33 EZ1:FD1 EZ2:EZ33 FK1:FO1 FK2:FK33 FV1:FZ1 FV2:FV33 GG1:GK1 GG2:GG33 GR1:GV1 GR2:GR33">
    <cfRule type="cellIs" dxfId="255" priority="15" operator="lessThan">
      <formula>3.95</formula>
    </cfRule>
  </conditionalFormatting>
  <conditionalFormatting sqref="BV1:BV33">
    <cfRule type="cellIs" dxfId="254" priority="14" operator="greaterThan">
      <formula>0</formula>
    </cfRule>
  </conditionalFormatting>
  <conditionalFormatting sqref="AO1:AO33 AD1:AD1048576 AZ1:AZ1048576 BK1:BK1048576 CG1:CG1048576 BV1:BV1048576">
    <cfRule type="cellIs" dxfId="253" priority="13" operator="lessThan">
      <formula>1</formula>
    </cfRule>
  </conditionalFormatting>
  <conditionalFormatting sqref="AL1:AM33 AA1:AB1048576 CD1:CE1048576 BS1:BT1048576 AW1:AX1048576 BH1:BI1048576 L2:L33 R2:R33">
    <cfRule type="cellIs" dxfId="252" priority="12" operator="lessThan">
      <formula>4</formula>
    </cfRule>
  </conditionalFormatting>
  <conditionalFormatting sqref="BI2:BI33 AX2:AX33 BT2:BT33 CE2:CE33 AB2:AB42 AM2:AM42 L2:L33 R2:R33">
    <cfRule type="cellIs" dxfId="251" priority="11" operator="lessThan">
      <formula>4</formula>
    </cfRule>
  </conditionalFormatting>
  <conditionalFormatting sqref="HO2:HP30 HZ2:IA30 HO1:HS1 HZ1:ID1">
    <cfRule type="cellIs" dxfId="250" priority="10" operator="lessThan">
      <formula>3.95</formula>
    </cfRule>
  </conditionalFormatting>
  <conditionalFormatting sqref="HZ2:IA30 HO2:HP30">
    <cfRule type="cellIs" dxfId="249" priority="9" operator="lessThan">
      <formula>4</formula>
    </cfRule>
  </conditionalFormatting>
  <conditionalFormatting sqref="IC1:IC30 HR1:HR30 HS1 ID1">
    <cfRule type="cellIs" dxfId="248" priority="4" operator="lessThan">
      <formula>0</formula>
    </cfRule>
    <cfRule type="cellIs" dxfId="247" priority="5" operator="lessThan">
      <formula>0</formula>
    </cfRule>
    <cfRule type="cellIs" dxfId="246" priority="6" operator="greaterThan">
      <formula>0</formula>
    </cfRule>
    <cfRule type="cellIs" dxfId="245" priority="7" operator="lessThan">
      <formula>0</formula>
    </cfRule>
    <cfRule type="cellIs" dxfId="244" priority="8" operator="greaterThan">
      <formula>0</formula>
    </cfRule>
  </conditionalFormatting>
  <conditionalFormatting sqref="IC2:IC30 HR2:HR30">
    <cfRule type="cellIs" dxfId="243" priority="1" operator="equal">
      <formula>0</formula>
    </cfRule>
    <cfRule type="cellIs" dxfId="242" priority="2" operator="equal">
      <formula>0</formula>
    </cfRule>
    <cfRule type="cellIs" dxfId="241" priority="3" operator="lessThan">
      <formula>0</formula>
    </cfRule>
  </conditionalFormatting>
  <pageMargins left="0.36" right="0.2" top="0.22" bottom="0.23" header="0.17" footer="0.17"/>
  <pageSetup paperSize="9" scale="6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V64"/>
  <sheetViews>
    <sheetView workbookViewId="0">
      <selection activeCell="E7" sqref="E7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10" width="32.425781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8" width="5.140625" style="4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6384" width="9.140625" style="4"/>
  </cols>
  <sheetData>
    <row r="1" spans="1:100" ht="171.75" customHeight="1">
      <c r="A1" s="1" t="s">
        <v>0</v>
      </c>
      <c r="B1" s="2" t="s">
        <v>2</v>
      </c>
      <c r="C1" s="2" t="s">
        <v>1</v>
      </c>
      <c r="D1" s="2" t="s">
        <v>3</v>
      </c>
      <c r="E1" s="3" t="s">
        <v>4</v>
      </c>
      <c r="F1" s="1" t="s">
        <v>5</v>
      </c>
      <c r="G1" s="1" t="s">
        <v>6</v>
      </c>
      <c r="H1" s="1" t="s">
        <v>8</v>
      </c>
      <c r="I1" s="1" t="s">
        <v>16</v>
      </c>
      <c r="J1" s="1" t="s">
        <v>7</v>
      </c>
      <c r="K1" s="13" t="s">
        <v>17</v>
      </c>
      <c r="L1" s="13" t="s">
        <v>18</v>
      </c>
      <c r="M1" s="14" t="s">
        <v>19</v>
      </c>
      <c r="N1" s="15" t="s">
        <v>20</v>
      </c>
      <c r="O1" s="15" t="s">
        <v>21</v>
      </c>
      <c r="P1" s="16" t="s">
        <v>22</v>
      </c>
      <c r="Q1" s="17" t="s">
        <v>23</v>
      </c>
      <c r="R1" s="17" t="s">
        <v>24</v>
      </c>
      <c r="S1" s="14" t="s">
        <v>25</v>
      </c>
      <c r="T1" s="15" t="s">
        <v>26</v>
      </c>
      <c r="U1" s="15" t="s">
        <v>27</v>
      </c>
      <c r="V1" s="16" t="s">
        <v>28</v>
      </c>
      <c r="W1" s="18" t="s">
        <v>29</v>
      </c>
      <c r="X1" s="19" t="s">
        <v>30</v>
      </c>
      <c r="Y1" s="19" t="s">
        <v>31</v>
      </c>
      <c r="Z1" s="20" t="s">
        <v>32</v>
      </c>
      <c r="AA1" s="21" t="s">
        <v>33</v>
      </c>
      <c r="AB1" s="22" t="s">
        <v>34</v>
      </c>
      <c r="AC1" s="14" t="s">
        <v>35</v>
      </c>
      <c r="AD1" s="15" t="s">
        <v>36</v>
      </c>
      <c r="AE1" s="23" t="s">
        <v>37</v>
      </c>
      <c r="AF1" s="24" t="s">
        <v>38</v>
      </c>
      <c r="AG1" s="25" t="s">
        <v>39</v>
      </c>
      <c r="AH1" s="18" t="s">
        <v>29</v>
      </c>
      <c r="AI1" s="19" t="s">
        <v>40</v>
      </c>
      <c r="AJ1" s="19" t="s">
        <v>41</v>
      </c>
      <c r="AK1" s="20" t="s">
        <v>42</v>
      </c>
      <c r="AL1" s="21" t="s">
        <v>43</v>
      </c>
      <c r="AM1" s="22" t="s">
        <v>44</v>
      </c>
      <c r="AN1" s="14" t="s">
        <v>45</v>
      </c>
      <c r="AO1" s="15" t="s">
        <v>46</v>
      </c>
      <c r="AP1" s="26" t="s">
        <v>47</v>
      </c>
      <c r="AQ1" s="27" t="s">
        <v>48</v>
      </c>
      <c r="AR1" s="28" t="s">
        <v>49</v>
      </c>
      <c r="AS1" s="18" t="s">
        <v>29</v>
      </c>
      <c r="AT1" s="19" t="s">
        <v>252</v>
      </c>
      <c r="AU1" s="19" t="s">
        <v>253</v>
      </c>
      <c r="AV1" s="20" t="s">
        <v>254</v>
      </c>
      <c r="AW1" s="21" t="s">
        <v>245</v>
      </c>
      <c r="AX1" s="22" t="s">
        <v>246</v>
      </c>
      <c r="AY1" s="14" t="s">
        <v>247</v>
      </c>
      <c r="AZ1" s="15" t="s">
        <v>248</v>
      </c>
      <c r="BA1" s="23" t="s">
        <v>249</v>
      </c>
      <c r="BB1" s="24" t="s">
        <v>250</v>
      </c>
      <c r="BC1" s="29" t="s">
        <v>251</v>
      </c>
      <c r="BD1" s="18" t="s">
        <v>29</v>
      </c>
      <c r="BE1" s="19" t="s">
        <v>60</v>
      </c>
      <c r="BF1" s="19" t="s">
        <v>61</v>
      </c>
      <c r="BG1" s="20" t="s">
        <v>62</v>
      </c>
      <c r="BH1" s="21" t="s">
        <v>63</v>
      </c>
      <c r="BI1" s="22" t="s">
        <v>64</v>
      </c>
      <c r="BJ1" s="14" t="s">
        <v>65</v>
      </c>
      <c r="BK1" s="15" t="s">
        <v>66</v>
      </c>
      <c r="BL1" s="23" t="s">
        <v>67</v>
      </c>
      <c r="BM1" s="24" t="s">
        <v>68</v>
      </c>
      <c r="BN1" s="30" t="s">
        <v>69</v>
      </c>
      <c r="BO1" s="18" t="s">
        <v>29</v>
      </c>
      <c r="BP1" s="19" t="s">
        <v>70</v>
      </c>
      <c r="BQ1" s="19" t="s">
        <v>71</v>
      </c>
      <c r="BR1" s="20" t="s">
        <v>72</v>
      </c>
      <c r="BS1" s="21" t="s">
        <v>73</v>
      </c>
      <c r="BT1" s="22" t="s">
        <v>74</v>
      </c>
      <c r="BU1" s="14" t="s">
        <v>75</v>
      </c>
      <c r="BV1" s="15" t="s">
        <v>76</v>
      </c>
      <c r="BW1" s="26" t="s">
        <v>77</v>
      </c>
      <c r="BX1" s="24" t="s">
        <v>78</v>
      </c>
      <c r="BY1" s="31" t="s">
        <v>79</v>
      </c>
      <c r="BZ1" s="18" t="s">
        <v>29</v>
      </c>
      <c r="CA1" s="19" t="s">
        <v>80</v>
      </c>
      <c r="CB1" s="19" t="s">
        <v>81</v>
      </c>
      <c r="CC1" s="20" t="s">
        <v>82</v>
      </c>
      <c r="CD1" s="21" t="s">
        <v>83</v>
      </c>
      <c r="CE1" s="22" t="s">
        <v>84</v>
      </c>
      <c r="CF1" s="14" t="s">
        <v>85</v>
      </c>
      <c r="CG1" s="15" t="s">
        <v>86</v>
      </c>
      <c r="CH1" s="23" t="s">
        <v>87</v>
      </c>
      <c r="CI1" s="24" t="s">
        <v>88</v>
      </c>
      <c r="CJ1" s="29" t="s">
        <v>89</v>
      </c>
      <c r="CK1" s="32" t="s">
        <v>90</v>
      </c>
      <c r="CL1" s="33" t="s">
        <v>91</v>
      </c>
      <c r="CM1" s="33" t="s">
        <v>92</v>
      </c>
      <c r="CN1" s="33" t="s">
        <v>93</v>
      </c>
      <c r="CO1" s="34" t="s">
        <v>94</v>
      </c>
      <c r="CP1" s="35" t="s">
        <v>95</v>
      </c>
      <c r="CQ1" s="36" t="s">
        <v>96</v>
      </c>
      <c r="CR1" s="36" t="s">
        <v>97</v>
      </c>
      <c r="CS1" s="36" t="s">
        <v>98</v>
      </c>
      <c r="CT1" s="36" t="s">
        <v>99</v>
      </c>
      <c r="CU1" s="36" t="s">
        <v>100</v>
      </c>
      <c r="CV1" s="37" t="s">
        <v>101</v>
      </c>
    </row>
    <row r="2" spans="1:100" s="116" customFormat="1" ht="18">
      <c r="A2" s="5">
        <v>1</v>
      </c>
      <c r="B2" s="9" t="s">
        <v>11</v>
      </c>
      <c r="C2" s="10" t="s">
        <v>12</v>
      </c>
      <c r="D2" s="11" t="s">
        <v>13</v>
      </c>
      <c r="E2" s="12" t="s">
        <v>9</v>
      </c>
      <c r="F2" s="46"/>
      <c r="G2" s="47"/>
      <c r="H2" s="6"/>
      <c r="I2" s="48"/>
      <c r="J2" s="48"/>
      <c r="K2" s="98"/>
      <c r="L2" s="120" t="s">
        <v>255</v>
      </c>
      <c r="M2" s="51" t="s">
        <v>256</v>
      </c>
      <c r="N2" s="52">
        <v>0</v>
      </c>
      <c r="O2" s="53" t="s">
        <v>255</v>
      </c>
      <c r="P2" s="54">
        <v>2</v>
      </c>
      <c r="Q2" s="55"/>
      <c r="R2" s="67" t="s">
        <v>255</v>
      </c>
      <c r="S2" s="51" t="s">
        <v>256</v>
      </c>
      <c r="T2" s="52">
        <v>0</v>
      </c>
      <c r="U2" s="53" t="s">
        <v>255</v>
      </c>
      <c r="V2" s="54">
        <v>3</v>
      </c>
      <c r="W2" s="99"/>
      <c r="X2" s="103"/>
      <c r="Y2" s="104"/>
      <c r="Z2" s="66">
        <v>0</v>
      </c>
      <c r="AA2" s="67">
        <v>0</v>
      </c>
      <c r="AB2" s="67" t="s">
        <v>255</v>
      </c>
      <c r="AC2" s="51" t="s">
        <v>256</v>
      </c>
      <c r="AD2" s="60">
        <v>0</v>
      </c>
      <c r="AE2" s="53" t="s">
        <v>255</v>
      </c>
      <c r="AF2" s="61">
        <v>4</v>
      </c>
      <c r="AG2" s="62">
        <v>4</v>
      </c>
      <c r="AH2" s="99">
        <v>6</v>
      </c>
      <c r="AI2" s="103">
        <v>5</v>
      </c>
      <c r="AJ2" s="104"/>
      <c r="AK2" s="66">
        <v>5.4</v>
      </c>
      <c r="AL2" s="67">
        <v>5.4</v>
      </c>
      <c r="AM2" s="67" t="s">
        <v>257</v>
      </c>
      <c r="AN2" s="51" t="s">
        <v>258</v>
      </c>
      <c r="AO2" s="60">
        <v>1.5</v>
      </c>
      <c r="AP2" s="53" t="s">
        <v>259</v>
      </c>
      <c r="AQ2" s="63">
        <v>2</v>
      </c>
      <c r="AR2" s="64">
        <v>2</v>
      </c>
      <c r="AS2" s="99"/>
      <c r="AT2" s="103"/>
      <c r="AU2" s="104"/>
      <c r="AV2" s="66">
        <v>0</v>
      </c>
      <c r="AW2" s="67">
        <v>0</v>
      </c>
      <c r="AX2" s="67" t="s">
        <v>255</v>
      </c>
      <c r="AY2" s="51" t="s">
        <v>256</v>
      </c>
      <c r="AZ2" s="60">
        <v>0</v>
      </c>
      <c r="BA2" s="53" t="s">
        <v>255</v>
      </c>
      <c r="BB2" s="61">
        <v>3</v>
      </c>
      <c r="BC2" s="62">
        <v>3</v>
      </c>
      <c r="BD2" s="99"/>
      <c r="BE2" s="103"/>
      <c r="BF2" s="104"/>
      <c r="BG2" s="66">
        <v>0</v>
      </c>
      <c r="BH2" s="67">
        <v>0</v>
      </c>
      <c r="BI2" s="67" t="s">
        <v>255</v>
      </c>
      <c r="BJ2" s="51" t="s">
        <v>256</v>
      </c>
      <c r="BK2" s="60">
        <v>0</v>
      </c>
      <c r="BL2" s="53" t="s">
        <v>255</v>
      </c>
      <c r="BM2" s="61">
        <v>3</v>
      </c>
      <c r="BN2" s="62">
        <v>3</v>
      </c>
      <c r="BO2" s="99"/>
      <c r="BP2" s="103"/>
      <c r="BQ2" s="104"/>
      <c r="BR2" s="66">
        <v>0</v>
      </c>
      <c r="BS2" s="67">
        <v>0</v>
      </c>
      <c r="BT2" s="67" t="s">
        <v>255</v>
      </c>
      <c r="BU2" s="51" t="s">
        <v>256</v>
      </c>
      <c r="BV2" s="68">
        <v>0</v>
      </c>
      <c r="BW2" s="53" t="s">
        <v>255</v>
      </c>
      <c r="BX2" s="61">
        <v>2</v>
      </c>
      <c r="BY2" s="69">
        <v>2</v>
      </c>
      <c r="BZ2" s="99"/>
      <c r="CA2" s="103"/>
      <c r="CB2" s="104"/>
      <c r="CC2" s="105">
        <v>0</v>
      </c>
      <c r="CD2" s="67">
        <v>0</v>
      </c>
      <c r="CE2" s="67" t="s">
        <v>255</v>
      </c>
      <c r="CF2" s="51" t="s">
        <v>256</v>
      </c>
      <c r="CG2" s="60">
        <v>0</v>
      </c>
      <c r="CH2" s="53" t="s">
        <v>255</v>
      </c>
      <c r="CI2" s="61">
        <v>3</v>
      </c>
      <c r="CJ2" s="62">
        <v>3</v>
      </c>
      <c r="CK2" s="71">
        <f>AQ2+AF2+BB2+BM2+BX2+CI2</f>
        <v>17</v>
      </c>
      <c r="CL2" s="72">
        <f t="shared" ref="CL2:CL46" si="0">(AL2*AQ2+AA2*AF2+AW2*BB2+BH2*BM2+BS2*BX2+CD2*CI2)/CK2</f>
        <v>0.6352941176470589</v>
      </c>
      <c r="CM2" s="73" t="str">
        <f>TEXT(CL2,"0.00")</f>
        <v>0.64</v>
      </c>
      <c r="CN2" s="72">
        <f t="shared" ref="CN2:CN46" si="1">(AO2*AQ2+AD2*AF2+AZ2*BB2+BK2*BM2+BV2*BX2+CG2*CI2)/CK2</f>
        <v>0.17647058823529413</v>
      </c>
      <c r="CO2" s="73" t="str">
        <f>TEXT(CN2,"0.00")</f>
        <v>0.18</v>
      </c>
      <c r="CP2" s="74" t="str">
        <f>IF(AND(CN2&lt;0.8),"Cảnh báo KQHT","Lên lớp")</f>
        <v>Cảnh báo KQHT</v>
      </c>
      <c r="CQ2" s="74">
        <f t="shared" ref="CQ2:CQ46" si="2">CJ2+BY2+BN2+BC2+AG2+AR2</f>
        <v>17</v>
      </c>
      <c r="CR2" s="72">
        <f t="shared" ref="CR2:CR46" si="3">(AL2*AR2+AA2*AG2+AW2*BC2+BH2*BN2+BS2*BY2+CD2*CJ2)/CQ2</f>
        <v>0.6352941176470589</v>
      </c>
      <c r="CS2" s="74" t="str">
        <f>TEXT(CR2,"0.00")</f>
        <v>0.64</v>
      </c>
      <c r="CT2" s="75">
        <f t="shared" ref="CT2:CT46" si="4">(AO2*AR2+AD2*AG2+AZ2*BC2+BK2*BN2+BV2*BY2+CG2*CJ2)/CQ2</f>
        <v>0.17647058823529413</v>
      </c>
      <c r="CU2" s="74" t="str">
        <f>TEXT(CT2,"0.00")</f>
        <v>0.18</v>
      </c>
      <c r="CV2" s="7" t="str">
        <f>IF(AND(CT2&lt;1.2),"Cảnh báo KQHT","Lên lớp")</f>
        <v>Cảnh báo KQHT</v>
      </c>
    </row>
    <row r="3" spans="1:100" s="115" customFormat="1" ht="18">
      <c r="A3" s="5">
        <v>2</v>
      </c>
      <c r="B3" s="9" t="s">
        <v>11</v>
      </c>
      <c r="C3" s="10" t="s">
        <v>14</v>
      </c>
      <c r="D3" s="11" t="s">
        <v>15</v>
      </c>
      <c r="E3" s="12" t="s">
        <v>10</v>
      </c>
      <c r="F3" s="87"/>
      <c r="G3" s="47"/>
      <c r="H3" s="6"/>
      <c r="I3" s="48"/>
      <c r="J3" s="48"/>
      <c r="K3" s="98"/>
      <c r="L3" s="120" t="s">
        <v>255</v>
      </c>
      <c r="M3" s="51" t="s">
        <v>256</v>
      </c>
      <c r="N3" s="52">
        <v>0</v>
      </c>
      <c r="O3" s="53" t="s">
        <v>255</v>
      </c>
      <c r="P3" s="54">
        <v>2</v>
      </c>
      <c r="Q3" s="55"/>
      <c r="R3" s="67" t="s">
        <v>255</v>
      </c>
      <c r="S3" s="51" t="s">
        <v>256</v>
      </c>
      <c r="T3" s="52">
        <v>0</v>
      </c>
      <c r="U3" s="53" t="s">
        <v>255</v>
      </c>
      <c r="V3" s="54">
        <v>3</v>
      </c>
      <c r="W3" s="99">
        <v>9.3000000000000007</v>
      </c>
      <c r="X3" s="103">
        <v>8</v>
      </c>
      <c r="Y3" s="104"/>
      <c r="Z3" s="66">
        <v>8.5</v>
      </c>
      <c r="AA3" s="67">
        <v>8.5</v>
      </c>
      <c r="AB3" s="67" t="s">
        <v>260</v>
      </c>
      <c r="AC3" s="51" t="s">
        <v>261</v>
      </c>
      <c r="AD3" s="60">
        <v>4</v>
      </c>
      <c r="AE3" s="53" t="s">
        <v>262</v>
      </c>
      <c r="AF3" s="61">
        <v>4</v>
      </c>
      <c r="AG3" s="62">
        <v>4</v>
      </c>
      <c r="AH3" s="99"/>
      <c r="AI3" s="103"/>
      <c r="AJ3" s="104"/>
      <c r="AK3" s="66">
        <v>0</v>
      </c>
      <c r="AL3" s="67">
        <v>0</v>
      </c>
      <c r="AM3" s="67" t="s">
        <v>255</v>
      </c>
      <c r="AN3" s="51" t="s">
        <v>256</v>
      </c>
      <c r="AO3" s="60">
        <v>0</v>
      </c>
      <c r="AP3" s="53" t="s">
        <v>255</v>
      </c>
      <c r="AQ3" s="63">
        <v>2</v>
      </c>
      <c r="AR3" s="64">
        <v>2</v>
      </c>
      <c r="AS3" s="99"/>
      <c r="AT3" s="103"/>
      <c r="AU3" s="104"/>
      <c r="AV3" s="66">
        <v>0</v>
      </c>
      <c r="AW3" s="67">
        <v>0</v>
      </c>
      <c r="AX3" s="67" t="s">
        <v>255</v>
      </c>
      <c r="AY3" s="51" t="s">
        <v>256</v>
      </c>
      <c r="AZ3" s="60">
        <v>0</v>
      </c>
      <c r="BA3" s="53" t="s">
        <v>255</v>
      </c>
      <c r="BB3" s="61">
        <v>3</v>
      </c>
      <c r="BC3" s="62">
        <v>3</v>
      </c>
      <c r="BD3" s="99">
        <v>7.2</v>
      </c>
      <c r="BE3" s="103">
        <v>0</v>
      </c>
      <c r="BF3" s="104">
        <v>9</v>
      </c>
      <c r="BG3" s="66">
        <v>2.9</v>
      </c>
      <c r="BH3" s="67">
        <v>8.3000000000000007</v>
      </c>
      <c r="BI3" s="67" t="s">
        <v>263</v>
      </c>
      <c r="BJ3" s="51" t="s">
        <v>264</v>
      </c>
      <c r="BK3" s="60">
        <v>3.5</v>
      </c>
      <c r="BL3" s="53" t="s">
        <v>265</v>
      </c>
      <c r="BM3" s="61">
        <v>3</v>
      </c>
      <c r="BN3" s="62">
        <v>3</v>
      </c>
      <c r="BO3" s="99"/>
      <c r="BP3" s="103"/>
      <c r="BQ3" s="104"/>
      <c r="BR3" s="66">
        <v>0</v>
      </c>
      <c r="BS3" s="67">
        <v>0</v>
      </c>
      <c r="BT3" s="67" t="s">
        <v>255</v>
      </c>
      <c r="BU3" s="51" t="s">
        <v>256</v>
      </c>
      <c r="BV3" s="68">
        <v>0</v>
      </c>
      <c r="BW3" s="53" t="s">
        <v>255</v>
      </c>
      <c r="BX3" s="61">
        <v>2</v>
      </c>
      <c r="BY3" s="69">
        <v>2</v>
      </c>
      <c r="BZ3" s="99"/>
      <c r="CA3" s="103"/>
      <c r="CB3" s="104"/>
      <c r="CC3" s="105">
        <v>0</v>
      </c>
      <c r="CD3" s="67">
        <v>0</v>
      </c>
      <c r="CE3" s="67" t="s">
        <v>255</v>
      </c>
      <c r="CF3" s="51" t="s">
        <v>256</v>
      </c>
      <c r="CG3" s="60">
        <v>0</v>
      </c>
      <c r="CH3" s="53" t="s">
        <v>255</v>
      </c>
      <c r="CI3" s="61">
        <v>3</v>
      </c>
      <c r="CJ3" s="62">
        <v>3</v>
      </c>
      <c r="CK3" s="71">
        <f t="shared" ref="CK3:CK46" si="5">AQ3+BB3+BM3+BX3+CI3+AF3</f>
        <v>17</v>
      </c>
      <c r="CL3" s="72">
        <f t="shared" si="0"/>
        <v>3.4647058823529413</v>
      </c>
      <c r="CM3" s="73" t="str">
        <f t="shared" ref="CM3:CM46" si="6">TEXT(CL3,"0.00")</f>
        <v>3.46</v>
      </c>
      <c r="CN3" s="72">
        <f t="shared" si="1"/>
        <v>1.5588235294117647</v>
      </c>
      <c r="CO3" s="73" t="str">
        <f t="shared" ref="CO3:CO46" si="7">TEXT(CN3,"0.00")</f>
        <v>1.56</v>
      </c>
      <c r="CP3" s="7" t="str">
        <f>IF(AND(CN3&lt;0.8),"Cảnh báo KQHT","Lên lớp")</f>
        <v>Lên lớp</v>
      </c>
      <c r="CQ3" s="7">
        <f t="shared" si="2"/>
        <v>17</v>
      </c>
      <c r="CR3" s="72">
        <f t="shared" si="3"/>
        <v>3.4647058823529413</v>
      </c>
      <c r="CS3" s="74" t="str">
        <f t="shared" ref="CS3:CS46" si="8">TEXT(CR3,"0.00")</f>
        <v>3.46</v>
      </c>
      <c r="CT3" s="72">
        <f t="shared" si="4"/>
        <v>1.5588235294117647</v>
      </c>
      <c r="CU3" s="74" t="str">
        <f t="shared" ref="CU3:CU46" si="9">TEXT(CT3,"0.00")</f>
        <v>1.56</v>
      </c>
      <c r="CV3" s="7" t="str">
        <f>IF(AND(CT3&lt;1.2),"Cảnh báo KQHT","Lên lớp")</f>
        <v>Lên lớp</v>
      </c>
    </row>
    <row r="4" spans="1:100" s="115" customFormat="1" ht="18">
      <c r="A4" s="5">
        <v>3</v>
      </c>
      <c r="B4" s="9" t="s">
        <v>11</v>
      </c>
      <c r="C4" s="10" t="s">
        <v>209</v>
      </c>
      <c r="D4" s="11" t="s">
        <v>210</v>
      </c>
      <c r="E4" s="12" t="s">
        <v>211</v>
      </c>
      <c r="F4" s="87"/>
      <c r="G4" s="47"/>
      <c r="H4" s="6"/>
      <c r="I4" s="48"/>
      <c r="J4" s="48"/>
      <c r="K4" s="98"/>
      <c r="L4" s="120" t="s">
        <v>255</v>
      </c>
      <c r="M4" s="51" t="s">
        <v>256</v>
      </c>
      <c r="N4" s="52">
        <v>0</v>
      </c>
      <c r="O4" s="53" t="s">
        <v>255</v>
      </c>
      <c r="P4" s="54">
        <v>2</v>
      </c>
      <c r="Q4" s="94"/>
      <c r="R4" s="67" t="s">
        <v>255</v>
      </c>
      <c r="S4" s="51" t="s">
        <v>256</v>
      </c>
      <c r="T4" s="52">
        <v>0</v>
      </c>
      <c r="U4" s="53" t="s">
        <v>255</v>
      </c>
      <c r="V4" s="54">
        <v>3</v>
      </c>
      <c r="W4" s="99"/>
      <c r="X4" s="103"/>
      <c r="Y4" s="104"/>
      <c r="Z4" s="66">
        <v>0</v>
      </c>
      <c r="AA4" s="67">
        <v>0</v>
      </c>
      <c r="AB4" s="67" t="s">
        <v>255</v>
      </c>
      <c r="AC4" s="51" t="s">
        <v>256</v>
      </c>
      <c r="AD4" s="60">
        <v>0</v>
      </c>
      <c r="AE4" s="53" t="s">
        <v>255</v>
      </c>
      <c r="AF4" s="61">
        <v>4</v>
      </c>
      <c r="AG4" s="62">
        <v>4</v>
      </c>
      <c r="AH4" s="99">
        <v>6.3</v>
      </c>
      <c r="AI4" s="103">
        <v>6</v>
      </c>
      <c r="AJ4" s="104"/>
      <c r="AK4" s="66">
        <v>6.1</v>
      </c>
      <c r="AL4" s="67">
        <v>6.1</v>
      </c>
      <c r="AM4" s="67" t="s">
        <v>266</v>
      </c>
      <c r="AN4" s="51" t="s">
        <v>267</v>
      </c>
      <c r="AO4" s="60">
        <v>2</v>
      </c>
      <c r="AP4" s="53" t="s">
        <v>268</v>
      </c>
      <c r="AQ4" s="63">
        <v>2</v>
      </c>
      <c r="AR4" s="64">
        <v>2</v>
      </c>
      <c r="AS4" s="99"/>
      <c r="AT4" s="103"/>
      <c r="AU4" s="104"/>
      <c r="AV4" s="66">
        <v>0</v>
      </c>
      <c r="AW4" s="67">
        <v>0</v>
      </c>
      <c r="AX4" s="67" t="s">
        <v>255</v>
      </c>
      <c r="AY4" s="51" t="s">
        <v>256</v>
      </c>
      <c r="AZ4" s="60">
        <v>0</v>
      </c>
      <c r="BA4" s="53" t="s">
        <v>255</v>
      </c>
      <c r="BB4" s="61">
        <v>3</v>
      </c>
      <c r="BC4" s="62">
        <v>3</v>
      </c>
      <c r="BD4" s="99">
        <v>5.4</v>
      </c>
      <c r="BE4" s="103">
        <v>0</v>
      </c>
      <c r="BF4" s="104">
        <v>0</v>
      </c>
      <c r="BG4" s="66">
        <v>2.2000000000000002</v>
      </c>
      <c r="BH4" s="67">
        <v>2.2000000000000002</v>
      </c>
      <c r="BI4" s="67" t="s">
        <v>269</v>
      </c>
      <c r="BJ4" s="51" t="s">
        <v>256</v>
      </c>
      <c r="BK4" s="60">
        <v>0</v>
      </c>
      <c r="BL4" s="53" t="s">
        <v>255</v>
      </c>
      <c r="BM4" s="61">
        <v>3</v>
      </c>
      <c r="BN4" s="62">
        <v>3</v>
      </c>
      <c r="BO4" s="99"/>
      <c r="BP4" s="103"/>
      <c r="BQ4" s="104"/>
      <c r="BR4" s="66">
        <v>0</v>
      </c>
      <c r="BS4" s="67">
        <v>0</v>
      </c>
      <c r="BT4" s="67" t="s">
        <v>255</v>
      </c>
      <c r="BU4" s="51" t="s">
        <v>256</v>
      </c>
      <c r="BV4" s="68">
        <v>0</v>
      </c>
      <c r="BW4" s="53" t="s">
        <v>255</v>
      </c>
      <c r="BX4" s="61">
        <v>2</v>
      </c>
      <c r="BY4" s="69">
        <v>2</v>
      </c>
      <c r="BZ4" s="99"/>
      <c r="CA4" s="103"/>
      <c r="CB4" s="104"/>
      <c r="CC4" s="105">
        <v>0</v>
      </c>
      <c r="CD4" s="67">
        <v>0</v>
      </c>
      <c r="CE4" s="67" t="s">
        <v>255</v>
      </c>
      <c r="CF4" s="51" t="s">
        <v>256</v>
      </c>
      <c r="CG4" s="60">
        <v>0</v>
      </c>
      <c r="CH4" s="53" t="s">
        <v>255</v>
      </c>
      <c r="CI4" s="61">
        <v>3</v>
      </c>
      <c r="CJ4" s="62">
        <v>3</v>
      </c>
      <c r="CK4" s="71">
        <f t="shared" si="5"/>
        <v>17</v>
      </c>
      <c r="CL4" s="72">
        <f t="shared" si="0"/>
        <v>1.1058823529411765</v>
      </c>
      <c r="CM4" s="73" t="str">
        <f t="shared" si="6"/>
        <v>1.11</v>
      </c>
      <c r="CN4" s="72">
        <f t="shared" si="1"/>
        <v>0.23529411764705882</v>
      </c>
      <c r="CO4" s="73" t="str">
        <f t="shared" si="7"/>
        <v>0.24</v>
      </c>
      <c r="CP4" s="7" t="str">
        <f t="shared" ref="CP4:CP46" si="10">IF(AND(CN4&lt;0.8),"Cảnh báo KQHT","Lên lớp")</f>
        <v>Cảnh báo KQHT</v>
      </c>
      <c r="CQ4" s="7">
        <f t="shared" si="2"/>
        <v>17</v>
      </c>
      <c r="CR4" s="72">
        <f t="shared" si="3"/>
        <v>1.1058823529411765</v>
      </c>
      <c r="CS4" s="74" t="str">
        <f t="shared" si="8"/>
        <v>1.11</v>
      </c>
      <c r="CT4" s="72">
        <f t="shared" si="4"/>
        <v>0.23529411764705882</v>
      </c>
      <c r="CU4" s="74" t="str">
        <f t="shared" si="9"/>
        <v>0.24</v>
      </c>
      <c r="CV4" s="7" t="str">
        <f>IF(AND(CT4&lt;1.2),"Cảnh báo KQHT","Lên lớp")</f>
        <v>Cảnh báo KQHT</v>
      </c>
    </row>
    <row r="5" spans="1:100" s="115" customFormat="1" ht="18">
      <c r="A5" s="5">
        <v>4</v>
      </c>
      <c r="B5" s="9" t="s">
        <v>11</v>
      </c>
      <c r="C5" s="10" t="s">
        <v>212</v>
      </c>
      <c r="D5" s="11" t="s">
        <v>213</v>
      </c>
      <c r="E5" s="12" t="s">
        <v>214</v>
      </c>
      <c r="F5" s="87"/>
      <c r="G5" s="47"/>
      <c r="H5" s="6"/>
      <c r="I5" s="48"/>
      <c r="J5" s="48"/>
      <c r="K5" s="98"/>
      <c r="L5" s="120" t="s">
        <v>255</v>
      </c>
      <c r="M5" s="51" t="s">
        <v>256</v>
      </c>
      <c r="N5" s="52">
        <v>0</v>
      </c>
      <c r="O5" s="53" t="s">
        <v>255</v>
      </c>
      <c r="P5" s="54">
        <v>2</v>
      </c>
      <c r="Q5" s="94"/>
      <c r="R5" s="67" t="s">
        <v>255</v>
      </c>
      <c r="S5" s="51" t="s">
        <v>256</v>
      </c>
      <c r="T5" s="52">
        <v>0</v>
      </c>
      <c r="U5" s="53" t="s">
        <v>255</v>
      </c>
      <c r="V5" s="54">
        <v>3</v>
      </c>
      <c r="W5" s="99"/>
      <c r="X5" s="103"/>
      <c r="Y5" s="104"/>
      <c r="Z5" s="66">
        <v>0</v>
      </c>
      <c r="AA5" s="67">
        <v>0</v>
      </c>
      <c r="AB5" s="67" t="s">
        <v>255</v>
      </c>
      <c r="AC5" s="51" t="s">
        <v>256</v>
      </c>
      <c r="AD5" s="60">
        <v>0</v>
      </c>
      <c r="AE5" s="53" t="s">
        <v>255</v>
      </c>
      <c r="AF5" s="61">
        <v>4</v>
      </c>
      <c r="AG5" s="62">
        <v>4</v>
      </c>
      <c r="AH5" s="99"/>
      <c r="AI5" s="103"/>
      <c r="AJ5" s="104"/>
      <c r="AK5" s="66">
        <v>0</v>
      </c>
      <c r="AL5" s="67">
        <v>0</v>
      </c>
      <c r="AM5" s="67" t="s">
        <v>255</v>
      </c>
      <c r="AN5" s="51" t="s">
        <v>256</v>
      </c>
      <c r="AO5" s="60">
        <v>0</v>
      </c>
      <c r="AP5" s="53" t="s">
        <v>255</v>
      </c>
      <c r="AQ5" s="63">
        <v>2</v>
      </c>
      <c r="AR5" s="64">
        <v>2</v>
      </c>
      <c r="AS5" s="99"/>
      <c r="AT5" s="103"/>
      <c r="AU5" s="104"/>
      <c r="AV5" s="66">
        <v>0</v>
      </c>
      <c r="AW5" s="67">
        <v>0</v>
      </c>
      <c r="AX5" s="67" t="s">
        <v>255</v>
      </c>
      <c r="AY5" s="51" t="s">
        <v>256</v>
      </c>
      <c r="AZ5" s="60">
        <v>0</v>
      </c>
      <c r="BA5" s="53" t="s">
        <v>255</v>
      </c>
      <c r="BB5" s="61">
        <v>3</v>
      </c>
      <c r="BC5" s="62">
        <v>3</v>
      </c>
      <c r="BD5" s="99"/>
      <c r="BE5" s="103"/>
      <c r="BF5" s="104"/>
      <c r="BG5" s="66">
        <v>0</v>
      </c>
      <c r="BH5" s="67">
        <v>0</v>
      </c>
      <c r="BI5" s="67" t="s">
        <v>255</v>
      </c>
      <c r="BJ5" s="51" t="s">
        <v>256</v>
      </c>
      <c r="BK5" s="60">
        <v>0</v>
      </c>
      <c r="BL5" s="53" t="s">
        <v>255</v>
      </c>
      <c r="BM5" s="61">
        <v>3</v>
      </c>
      <c r="BN5" s="62">
        <v>3</v>
      </c>
      <c r="BO5" s="99"/>
      <c r="BP5" s="103"/>
      <c r="BQ5" s="104"/>
      <c r="BR5" s="66">
        <v>0</v>
      </c>
      <c r="BS5" s="67">
        <v>0</v>
      </c>
      <c r="BT5" s="67" t="s">
        <v>255</v>
      </c>
      <c r="BU5" s="51" t="s">
        <v>256</v>
      </c>
      <c r="BV5" s="68">
        <v>0</v>
      </c>
      <c r="BW5" s="53" t="s">
        <v>255</v>
      </c>
      <c r="BX5" s="61">
        <v>2</v>
      </c>
      <c r="BY5" s="69">
        <v>2</v>
      </c>
      <c r="BZ5" s="99"/>
      <c r="CA5" s="103"/>
      <c r="CB5" s="104"/>
      <c r="CC5" s="105">
        <v>0</v>
      </c>
      <c r="CD5" s="67">
        <v>0</v>
      </c>
      <c r="CE5" s="67" t="s">
        <v>255</v>
      </c>
      <c r="CF5" s="51" t="s">
        <v>256</v>
      </c>
      <c r="CG5" s="60">
        <v>0</v>
      </c>
      <c r="CH5" s="53" t="s">
        <v>255</v>
      </c>
      <c r="CI5" s="61">
        <v>3</v>
      </c>
      <c r="CJ5" s="62">
        <v>3</v>
      </c>
      <c r="CK5" s="71">
        <f t="shared" si="5"/>
        <v>17</v>
      </c>
      <c r="CL5" s="72">
        <f t="shared" si="0"/>
        <v>0</v>
      </c>
      <c r="CM5" s="73" t="str">
        <f t="shared" si="6"/>
        <v>0.00</v>
      </c>
      <c r="CN5" s="72">
        <f t="shared" si="1"/>
        <v>0</v>
      </c>
      <c r="CO5" s="73" t="str">
        <f t="shared" si="7"/>
        <v>0.00</v>
      </c>
      <c r="CP5" s="7" t="str">
        <f t="shared" si="10"/>
        <v>Cảnh báo KQHT</v>
      </c>
      <c r="CQ5" s="7">
        <f t="shared" si="2"/>
        <v>17</v>
      </c>
      <c r="CR5" s="72">
        <f t="shared" si="3"/>
        <v>0</v>
      </c>
      <c r="CS5" s="74" t="str">
        <f t="shared" si="8"/>
        <v>0.00</v>
      </c>
      <c r="CT5" s="72">
        <f t="shared" si="4"/>
        <v>0</v>
      </c>
      <c r="CU5" s="74" t="str">
        <f t="shared" si="9"/>
        <v>0.00</v>
      </c>
      <c r="CV5" s="7" t="str">
        <f>IF(AND(CT5&lt;1.2),"Cảnh báo KQHT","Lên lớp")</f>
        <v>Cảnh báo KQHT</v>
      </c>
    </row>
    <row r="6" spans="1:100" s="115" customFormat="1" ht="18">
      <c r="A6" s="5">
        <v>5</v>
      </c>
      <c r="B6" s="9" t="s">
        <v>11</v>
      </c>
      <c r="C6" s="10" t="s">
        <v>215</v>
      </c>
      <c r="D6" s="11" t="s">
        <v>216</v>
      </c>
      <c r="E6" s="12" t="s">
        <v>207</v>
      </c>
      <c r="F6" s="8"/>
      <c r="G6" s="47"/>
      <c r="H6" s="6"/>
      <c r="I6" s="48"/>
      <c r="J6" s="48"/>
      <c r="K6" s="98"/>
      <c r="L6" s="120" t="s">
        <v>255</v>
      </c>
      <c r="M6" s="51" t="s">
        <v>256</v>
      </c>
      <c r="N6" s="52">
        <v>0</v>
      </c>
      <c r="O6" s="53" t="s">
        <v>255</v>
      </c>
      <c r="P6" s="54">
        <v>2</v>
      </c>
      <c r="Q6" s="94"/>
      <c r="R6" s="67" t="s">
        <v>255</v>
      </c>
      <c r="S6" s="51" t="s">
        <v>256</v>
      </c>
      <c r="T6" s="52">
        <v>0</v>
      </c>
      <c r="U6" s="53" t="s">
        <v>255</v>
      </c>
      <c r="V6" s="54">
        <v>3</v>
      </c>
      <c r="W6" s="99"/>
      <c r="X6" s="103"/>
      <c r="Y6" s="104"/>
      <c r="Z6" s="66">
        <v>0</v>
      </c>
      <c r="AA6" s="67">
        <v>0</v>
      </c>
      <c r="AB6" s="67" t="s">
        <v>255</v>
      </c>
      <c r="AC6" s="51" t="s">
        <v>256</v>
      </c>
      <c r="AD6" s="60">
        <v>0</v>
      </c>
      <c r="AE6" s="53" t="s">
        <v>255</v>
      </c>
      <c r="AF6" s="61">
        <v>4</v>
      </c>
      <c r="AG6" s="62">
        <v>4</v>
      </c>
      <c r="AH6" s="99"/>
      <c r="AI6" s="103"/>
      <c r="AJ6" s="104"/>
      <c r="AK6" s="66">
        <v>0</v>
      </c>
      <c r="AL6" s="67">
        <v>0</v>
      </c>
      <c r="AM6" s="67" t="s">
        <v>255</v>
      </c>
      <c r="AN6" s="51" t="s">
        <v>256</v>
      </c>
      <c r="AO6" s="60">
        <v>0</v>
      </c>
      <c r="AP6" s="53" t="s">
        <v>255</v>
      </c>
      <c r="AQ6" s="63">
        <v>2</v>
      </c>
      <c r="AR6" s="64">
        <v>2</v>
      </c>
      <c r="AS6" s="99"/>
      <c r="AT6" s="103"/>
      <c r="AU6" s="104"/>
      <c r="AV6" s="66">
        <v>0</v>
      </c>
      <c r="AW6" s="67">
        <v>0</v>
      </c>
      <c r="AX6" s="67" t="s">
        <v>255</v>
      </c>
      <c r="AY6" s="51" t="s">
        <v>256</v>
      </c>
      <c r="AZ6" s="60">
        <v>0</v>
      </c>
      <c r="BA6" s="53" t="s">
        <v>255</v>
      </c>
      <c r="BB6" s="61">
        <v>3</v>
      </c>
      <c r="BC6" s="62">
        <v>3</v>
      </c>
      <c r="BD6" s="99"/>
      <c r="BE6" s="103"/>
      <c r="BF6" s="104"/>
      <c r="BG6" s="66">
        <v>0</v>
      </c>
      <c r="BH6" s="67">
        <v>0</v>
      </c>
      <c r="BI6" s="67" t="s">
        <v>255</v>
      </c>
      <c r="BJ6" s="51" t="s">
        <v>256</v>
      </c>
      <c r="BK6" s="60">
        <v>0</v>
      </c>
      <c r="BL6" s="53" t="s">
        <v>255</v>
      </c>
      <c r="BM6" s="61">
        <v>3</v>
      </c>
      <c r="BN6" s="62">
        <v>3</v>
      </c>
      <c r="BO6" s="99"/>
      <c r="BP6" s="103"/>
      <c r="BQ6" s="104"/>
      <c r="BR6" s="66">
        <v>0</v>
      </c>
      <c r="BS6" s="67">
        <v>0</v>
      </c>
      <c r="BT6" s="67" t="s">
        <v>255</v>
      </c>
      <c r="BU6" s="51" t="s">
        <v>256</v>
      </c>
      <c r="BV6" s="68">
        <v>0</v>
      </c>
      <c r="BW6" s="53" t="s">
        <v>255</v>
      </c>
      <c r="BX6" s="61">
        <v>2</v>
      </c>
      <c r="BY6" s="69">
        <v>2</v>
      </c>
      <c r="BZ6" s="99"/>
      <c r="CA6" s="103"/>
      <c r="CB6" s="104"/>
      <c r="CC6" s="105">
        <v>0</v>
      </c>
      <c r="CD6" s="67">
        <v>0</v>
      </c>
      <c r="CE6" s="67" t="s">
        <v>255</v>
      </c>
      <c r="CF6" s="51" t="s">
        <v>256</v>
      </c>
      <c r="CG6" s="60">
        <v>0</v>
      </c>
      <c r="CH6" s="53" t="s">
        <v>255</v>
      </c>
      <c r="CI6" s="61">
        <v>3</v>
      </c>
      <c r="CJ6" s="62">
        <v>3</v>
      </c>
      <c r="CK6" s="71">
        <f t="shared" si="5"/>
        <v>17</v>
      </c>
      <c r="CL6" s="72">
        <f t="shared" si="0"/>
        <v>0</v>
      </c>
      <c r="CM6" s="73" t="str">
        <f t="shared" si="6"/>
        <v>0.00</v>
      </c>
      <c r="CN6" s="72">
        <f t="shared" si="1"/>
        <v>0</v>
      </c>
      <c r="CO6" s="73" t="str">
        <f t="shared" si="7"/>
        <v>0.00</v>
      </c>
      <c r="CP6" s="7" t="str">
        <f t="shared" si="10"/>
        <v>Cảnh báo KQHT</v>
      </c>
      <c r="CQ6" s="7">
        <f t="shared" si="2"/>
        <v>17</v>
      </c>
      <c r="CR6" s="72">
        <f t="shared" si="3"/>
        <v>0</v>
      </c>
      <c r="CS6" s="74" t="str">
        <f t="shared" si="8"/>
        <v>0.00</v>
      </c>
      <c r="CT6" s="72">
        <f t="shared" si="4"/>
        <v>0</v>
      </c>
      <c r="CU6" s="74" t="str">
        <f t="shared" si="9"/>
        <v>0.00</v>
      </c>
      <c r="CV6" s="7" t="str">
        <f t="shared" ref="CV6:CV46" si="11">IF(AND(CT6&lt;1.2),"Cảnh báo KQHT","Lên lớp")</f>
        <v>Cảnh báo KQHT</v>
      </c>
    </row>
    <row r="7" spans="1:100" s="115" customFormat="1" ht="18">
      <c r="A7" s="5">
        <v>6</v>
      </c>
      <c r="B7" s="9" t="s">
        <v>11</v>
      </c>
      <c r="C7" s="10" t="s">
        <v>217</v>
      </c>
      <c r="D7" s="11" t="s">
        <v>208</v>
      </c>
      <c r="E7" s="12" t="s">
        <v>218</v>
      </c>
      <c r="F7" s="8"/>
      <c r="G7" s="47"/>
      <c r="H7" s="6"/>
      <c r="I7" s="48"/>
      <c r="J7" s="48"/>
      <c r="K7" s="98"/>
      <c r="L7" s="120" t="s">
        <v>255</v>
      </c>
      <c r="M7" s="51" t="s">
        <v>256</v>
      </c>
      <c r="N7" s="52">
        <v>0</v>
      </c>
      <c r="O7" s="53" t="s">
        <v>255</v>
      </c>
      <c r="P7" s="54">
        <v>2</v>
      </c>
      <c r="Q7" s="94"/>
      <c r="R7" s="67" t="s">
        <v>255</v>
      </c>
      <c r="S7" s="51" t="s">
        <v>256</v>
      </c>
      <c r="T7" s="52">
        <v>0</v>
      </c>
      <c r="U7" s="53" t="s">
        <v>255</v>
      </c>
      <c r="V7" s="54">
        <v>3</v>
      </c>
      <c r="W7" s="99"/>
      <c r="X7" s="103"/>
      <c r="Y7" s="104"/>
      <c r="Z7" s="66">
        <v>0</v>
      </c>
      <c r="AA7" s="67">
        <v>0</v>
      </c>
      <c r="AB7" s="67" t="s">
        <v>255</v>
      </c>
      <c r="AC7" s="51" t="s">
        <v>256</v>
      </c>
      <c r="AD7" s="60">
        <v>0</v>
      </c>
      <c r="AE7" s="53" t="s">
        <v>255</v>
      </c>
      <c r="AF7" s="61">
        <v>4</v>
      </c>
      <c r="AG7" s="62">
        <v>4</v>
      </c>
      <c r="AH7" s="99"/>
      <c r="AI7" s="103"/>
      <c r="AJ7" s="104"/>
      <c r="AK7" s="66">
        <v>0</v>
      </c>
      <c r="AL7" s="67">
        <v>0</v>
      </c>
      <c r="AM7" s="67" t="s">
        <v>255</v>
      </c>
      <c r="AN7" s="51" t="s">
        <v>256</v>
      </c>
      <c r="AO7" s="60">
        <v>0</v>
      </c>
      <c r="AP7" s="53" t="s">
        <v>255</v>
      </c>
      <c r="AQ7" s="63">
        <v>2</v>
      </c>
      <c r="AR7" s="64">
        <v>2</v>
      </c>
      <c r="AS7" s="99"/>
      <c r="AT7" s="103"/>
      <c r="AU7" s="104"/>
      <c r="AV7" s="66">
        <v>0</v>
      </c>
      <c r="AW7" s="67">
        <v>0</v>
      </c>
      <c r="AX7" s="67" t="s">
        <v>255</v>
      </c>
      <c r="AY7" s="51" t="s">
        <v>256</v>
      </c>
      <c r="AZ7" s="60">
        <v>0</v>
      </c>
      <c r="BA7" s="53" t="s">
        <v>255</v>
      </c>
      <c r="BB7" s="61">
        <v>3</v>
      </c>
      <c r="BC7" s="62">
        <v>3</v>
      </c>
      <c r="BD7" s="99"/>
      <c r="BE7" s="103"/>
      <c r="BF7" s="104"/>
      <c r="BG7" s="66">
        <v>0</v>
      </c>
      <c r="BH7" s="67">
        <v>0</v>
      </c>
      <c r="BI7" s="67" t="s">
        <v>255</v>
      </c>
      <c r="BJ7" s="51" t="s">
        <v>256</v>
      </c>
      <c r="BK7" s="60">
        <v>0</v>
      </c>
      <c r="BL7" s="53" t="s">
        <v>255</v>
      </c>
      <c r="BM7" s="61">
        <v>3</v>
      </c>
      <c r="BN7" s="62">
        <v>3</v>
      </c>
      <c r="BO7" s="99"/>
      <c r="BP7" s="103"/>
      <c r="BQ7" s="104"/>
      <c r="BR7" s="66">
        <v>0</v>
      </c>
      <c r="BS7" s="67">
        <v>0</v>
      </c>
      <c r="BT7" s="67" t="s">
        <v>255</v>
      </c>
      <c r="BU7" s="51" t="s">
        <v>256</v>
      </c>
      <c r="BV7" s="68">
        <v>0</v>
      </c>
      <c r="BW7" s="53" t="s">
        <v>255</v>
      </c>
      <c r="BX7" s="61">
        <v>2</v>
      </c>
      <c r="BY7" s="69">
        <v>2</v>
      </c>
      <c r="BZ7" s="99"/>
      <c r="CA7" s="103"/>
      <c r="CB7" s="104"/>
      <c r="CC7" s="105">
        <v>0</v>
      </c>
      <c r="CD7" s="67">
        <v>0</v>
      </c>
      <c r="CE7" s="67" t="s">
        <v>255</v>
      </c>
      <c r="CF7" s="51" t="s">
        <v>256</v>
      </c>
      <c r="CG7" s="60">
        <v>0</v>
      </c>
      <c r="CH7" s="53" t="s">
        <v>255</v>
      </c>
      <c r="CI7" s="61">
        <v>3</v>
      </c>
      <c r="CJ7" s="62">
        <v>3</v>
      </c>
      <c r="CK7" s="71">
        <f t="shared" si="5"/>
        <v>17</v>
      </c>
      <c r="CL7" s="72">
        <f t="shared" si="0"/>
        <v>0</v>
      </c>
      <c r="CM7" s="73" t="str">
        <f t="shared" si="6"/>
        <v>0.00</v>
      </c>
      <c r="CN7" s="72">
        <f t="shared" si="1"/>
        <v>0</v>
      </c>
      <c r="CO7" s="73" t="str">
        <f t="shared" si="7"/>
        <v>0.00</v>
      </c>
      <c r="CP7" s="7" t="str">
        <f t="shared" si="10"/>
        <v>Cảnh báo KQHT</v>
      </c>
      <c r="CQ7" s="7">
        <f t="shared" si="2"/>
        <v>17</v>
      </c>
      <c r="CR7" s="72">
        <f t="shared" si="3"/>
        <v>0</v>
      </c>
      <c r="CS7" s="74" t="str">
        <f t="shared" si="8"/>
        <v>0.00</v>
      </c>
      <c r="CT7" s="72">
        <f t="shared" si="4"/>
        <v>0</v>
      </c>
      <c r="CU7" s="74" t="str">
        <f t="shared" si="9"/>
        <v>0.00</v>
      </c>
      <c r="CV7" s="7" t="str">
        <f t="shared" si="11"/>
        <v>Cảnh báo KQHT</v>
      </c>
    </row>
    <row r="8" spans="1:100" s="115" customFormat="1" ht="18">
      <c r="A8" s="5">
        <v>7</v>
      </c>
      <c r="B8" s="9" t="s">
        <v>11</v>
      </c>
      <c r="C8" s="10" t="s">
        <v>219</v>
      </c>
      <c r="D8" s="11" t="s">
        <v>220</v>
      </c>
      <c r="E8" s="12" t="s">
        <v>221</v>
      </c>
      <c r="F8" s="8"/>
      <c r="G8" s="47"/>
      <c r="H8" s="6"/>
      <c r="I8" s="48"/>
      <c r="J8" s="48"/>
      <c r="K8" s="98"/>
      <c r="L8" s="120" t="s">
        <v>255</v>
      </c>
      <c r="M8" s="51" t="s">
        <v>256</v>
      </c>
      <c r="N8" s="52">
        <v>0</v>
      </c>
      <c r="O8" s="53" t="s">
        <v>255</v>
      </c>
      <c r="P8" s="54">
        <v>2</v>
      </c>
      <c r="Q8" s="94"/>
      <c r="R8" s="67" t="s">
        <v>255</v>
      </c>
      <c r="S8" s="51" t="s">
        <v>256</v>
      </c>
      <c r="T8" s="52">
        <v>0</v>
      </c>
      <c r="U8" s="53" t="s">
        <v>255</v>
      </c>
      <c r="V8" s="54">
        <v>3</v>
      </c>
      <c r="W8" s="99">
        <v>7.8</v>
      </c>
      <c r="X8" s="103">
        <v>8</v>
      </c>
      <c r="Y8" s="104"/>
      <c r="Z8" s="66">
        <v>7.9</v>
      </c>
      <c r="AA8" s="67">
        <v>7.9</v>
      </c>
      <c r="AB8" s="67" t="s">
        <v>270</v>
      </c>
      <c r="AC8" s="51" t="s">
        <v>271</v>
      </c>
      <c r="AD8" s="60">
        <v>3</v>
      </c>
      <c r="AE8" s="53" t="s">
        <v>272</v>
      </c>
      <c r="AF8" s="61">
        <v>4</v>
      </c>
      <c r="AG8" s="62">
        <v>4</v>
      </c>
      <c r="AH8" s="99"/>
      <c r="AI8" s="103"/>
      <c r="AJ8" s="104"/>
      <c r="AK8" s="66">
        <v>0</v>
      </c>
      <c r="AL8" s="67">
        <v>0</v>
      </c>
      <c r="AM8" s="67" t="s">
        <v>255</v>
      </c>
      <c r="AN8" s="51" t="s">
        <v>256</v>
      </c>
      <c r="AO8" s="60">
        <v>0</v>
      </c>
      <c r="AP8" s="53" t="s">
        <v>255</v>
      </c>
      <c r="AQ8" s="63">
        <v>2</v>
      </c>
      <c r="AR8" s="64">
        <v>2</v>
      </c>
      <c r="AS8" s="99"/>
      <c r="AT8" s="103"/>
      <c r="AU8" s="104"/>
      <c r="AV8" s="66">
        <v>0</v>
      </c>
      <c r="AW8" s="67">
        <v>0</v>
      </c>
      <c r="AX8" s="67" t="s">
        <v>255</v>
      </c>
      <c r="AY8" s="51" t="s">
        <v>256</v>
      </c>
      <c r="AZ8" s="60">
        <v>0</v>
      </c>
      <c r="BA8" s="53" t="s">
        <v>255</v>
      </c>
      <c r="BB8" s="61">
        <v>3</v>
      </c>
      <c r="BC8" s="62">
        <v>3</v>
      </c>
      <c r="BD8" s="99">
        <v>8.4</v>
      </c>
      <c r="BE8" s="103">
        <v>0</v>
      </c>
      <c r="BF8" s="104">
        <v>8</v>
      </c>
      <c r="BG8" s="66">
        <v>3.4</v>
      </c>
      <c r="BH8" s="67">
        <v>8.1999999999999993</v>
      </c>
      <c r="BI8" s="67" t="s">
        <v>273</v>
      </c>
      <c r="BJ8" s="51" t="s">
        <v>264</v>
      </c>
      <c r="BK8" s="60">
        <v>3.5</v>
      </c>
      <c r="BL8" s="53" t="s">
        <v>265</v>
      </c>
      <c r="BM8" s="61">
        <v>3</v>
      </c>
      <c r="BN8" s="62">
        <v>3</v>
      </c>
      <c r="BO8" s="99"/>
      <c r="BP8" s="103"/>
      <c r="BQ8" s="104"/>
      <c r="BR8" s="66">
        <v>0</v>
      </c>
      <c r="BS8" s="67">
        <v>0</v>
      </c>
      <c r="BT8" s="67" t="s">
        <v>255</v>
      </c>
      <c r="BU8" s="51" t="s">
        <v>256</v>
      </c>
      <c r="BV8" s="68">
        <v>0</v>
      </c>
      <c r="BW8" s="53" t="s">
        <v>255</v>
      </c>
      <c r="BX8" s="61">
        <v>2</v>
      </c>
      <c r="BY8" s="69">
        <v>2</v>
      </c>
      <c r="BZ8" s="99"/>
      <c r="CA8" s="103"/>
      <c r="CB8" s="104"/>
      <c r="CC8" s="105">
        <v>0</v>
      </c>
      <c r="CD8" s="67">
        <v>0</v>
      </c>
      <c r="CE8" s="67" t="s">
        <v>255</v>
      </c>
      <c r="CF8" s="51" t="s">
        <v>256</v>
      </c>
      <c r="CG8" s="60">
        <v>0</v>
      </c>
      <c r="CH8" s="53" t="s">
        <v>255</v>
      </c>
      <c r="CI8" s="61">
        <v>3</v>
      </c>
      <c r="CJ8" s="62">
        <v>3</v>
      </c>
      <c r="CK8" s="71">
        <f t="shared" ref="CK8:CK23" si="12">AQ8+BB8+BM8+BX8+CI8+AF8</f>
        <v>17</v>
      </c>
      <c r="CL8" s="72">
        <f t="shared" ref="CL8:CL23" si="13">(AL8*AQ8+AA8*AF8+AW8*BB8+BH8*BM8+BS8*BX8+CD8*CI8)/CK8</f>
        <v>3.3058823529411767</v>
      </c>
      <c r="CM8" s="73" t="str">
        <f t="shared" ref="CM8:CM23" si="14">TEXT(CL8,"0.00")</f>
        <v>3.31</v>
      </c>
      <c r="CN8" s="72">
        <f t="shared" ref="CN8:CN23" si="15">(AO8*AQ8+AD8*AF8+AZ8*BB8+BK8*BM8+BV8*BX8+CG8*CI8)/CK8</f>
        <v>1.3235294117647058</v>
      </c>
      <c r="CO8" s="73" t="str">
        <f t="shared" ref="CO8:CO23" si="16">TEXT(CN8,"0.00")</f>
        <v>1.32</v>
      </c>
      <c r="CP8" s="7" t="str">
        <f t="shared" ref="CP8:CP23" si="17">IF(AND(CN8&lt;0.8),"Cảnh báo KQHT","Lên lớp")</f>
        <v>Lên lớp</v>
      </c>
      <c r="CQ8" s="7">
        <f t="shared" ref="CQ8:CQ23" si="18">CJ8+BY8+BN8+BC8+AG8+AR8</f>
        <v>17</v>
      </c>
      <c r="CR8" s="72">
        <f t="shared" ref="CR8:CR23" si="19">(AL8*AR8+AA8*AG8+AW8*BC8+BH8*BN8+BS8*BY8+CD8*CJ8)/CQ8</f>
        <v>3.3058823529411767</v>
      </c>
      <c r="CS8" s="74" t="str">
        <f t="shared" ref="CS8:CS23" si="20">TEXT(CR8,"0.00")</f>
        <v>3.31</v>
      </c>
      <c r="CT8" s="72">
        <f t="shared" ref="CT8:CT23" si="21">(AO8*AR8+AD8*AG8+AZ8*BC8+BK8*BN8+BV8*BY8+CG8*CJ8)/CQ8</f>
        <v>1.3235294117647058</v>
      </c>
      <c r="CU8" s="74" t="str">
        <f t="shared" ref="CU8:CU23" si="22">TEXT(CT8,"0.00")</f>
        <v>1.32</v>
      </c>
      <c r="CV8" s="7" t="str">
        <f t="shared" ref="CV8:CV23" si="23">IF(AND(CT8&lt;1.2),"Cảnh báo KQHT","Lên lớp")</f>
        <v>Lên lớp</v>
      </c>
    </row>
    <row r="9" spans="1:100" s="115" customFormat="1" ht="18">
      <c r="A9" s="5">
        <v>8</v>
      </c>
      <c r="B9" s="9" t="s">
        <v>11</v>
      </c>
      <c r="C9" s="10" t="s">
        <v>222</v>
      </c>
      <c r="D9" s="11" t="s">
        <v>223</v>
      </c>
      <c r="E9" s="12" t="s">
        <v>206</v>
      </c>
      <c r="F9" s="8"/>
      <c r="G9" s="47"/>
      <c r="H9" s="6"/>
      <c r="I9" s="48"/>
      <c r="J9" s="48"/>
      <c r="K9" s="98"/>
      <c r="L9" s="120" t="s">
        <v>255</v>
      </c>
      <c r="M9" s="51" t="s">
        <v>256</v>
      </c>
      <c r="N9" s="52">
        <v>0</v>
      </c>
      <c r="O9" s="53" t="s">
        <v>255</v>
      </c>
      <c r="P9" s="54">
        <v>2</v>
      </c>
      <c r="Q9" s="94"/>
      <c r="R9" s="67" t="s">
        <v>255</v>
      </c>
      <c r="S9" s="51" t="s">
        <v>256</v>
      </c>
      <c r="T9" s="52">
        <v>0</v>
      </c>
      <c r="U9" s="53" t="s">
        <v>255</v>
      </c>
      <c r="V9" s="54">
        <v>3</v>
      </c>
      <c r="W9" s="99"/>
      <c r="X9" s="103"/>
      <c r="Y9" s="104"/>
      <c r="Z9" s="66">
        <v>0</v>
      </c>
      <c r="AA9" s="67">
        <v>0</v>
      </c>
      <c r="AB9" s="67" t="s">
        <v>255</v>
      </c>
      <c r="AC9" s="51" t="s">
        <v>256</v>
      </c>
      <c r="AD9" s="60">
        <v>0</v>
      </c>
      <c r="AE9" s="53" t="s">
        <v>255</v>
      </c>
      <c r="AF9" s="61">
        <v>4</v>
      </c>
      <c r="AG9" s="62">
        <v>4</v>
      </c>
      <c r="AH9" s="99"/>
      <c r="AI9" s="103"/>
      <c r="AJ9" s="104"/>
      <c r="AK9" s="66">
        <v>0</v>
      </c>
      <c r="AL9" s="67">
        <v>0</v>
      </c>
      <c r="AM9" s="67" t="s">
        <v>255</v>
      </c>
      <c r="AN9" s="51" t="s">
        <v>256</v>
      </c>
      <c r="AO9" s="60">
        <v>0</v>
      </c>
      <c r="AP9" s="53" t="s">
        <v>255</v>
      </c>
      <c r="AQ9" s="63">
        <v>2</v>
      </c>
      <c r="AR9" s="64">
        <v>2</v>
      </c>
      <c r="AS9" s="99"/>
      <c r="AT9" s="103"/>
      <c r="AU9" s="104"/>
      <c r="AV9" s="66">
        <v>0</v>
      </c>
      <c r="AW9" s="67">
        <v>0</v>
      </c>
      <c r="AX9" s="67" t="s">
        <v>255</v>
      </c>
      <c r="AY9" s="51" t="s">
        <v>256</v>
      </c>
      <c r="AZ9" s="60">
        <v>0</v>
      </c>
      <c r="BA9" s="53" t="s">
        <v>255</v>
      </c>
      <c r="BB9" s="61">
        <v>3</v>
      </c>
      <c r="BC9" s="62">
        <v>3</v>
      </c>
      <c r="BD9" s="99"/>
      <c r="BE9" s="103"/>
      <c r="BF9" s="104"/>
      <c r="BG9" s="66">
        <v>0</v>
      </c>
      <c r="BH9" s="67">
        <v>0</v>
      </c>
      <c r="BI9" s="67" t="s">
        <v>255</v>
      </c>
      <c r="BJ9" s="51" t="s">
        <v>256</v>
      </c>
      <c r="BK9" s="60">
        <v>0</v>
      </c>
      <c r="BL9" s="53" t="s">
        <v>255</v>
      </c>
      <c r="BM9" s="61">
        <v>3</v>
      </c>
      <c r="BN9" s="62">
        <v>3</v>
      </c>
      <c r="BO9" s="99"/>
      <c r="BP9" s="103"/>
      <c r="BQ9" s="104"/>
      <c r="BR9" s="66">
        <v>0</v>
      </c>
      <c r="BS9" s="67">
        <v>0</v>
      </c>
      <c r="BT9" s="67" t="s">
        <v>255</v>
      </c>
      <c r="BU9" s="51" t="s">
        <v>256</v>
      </c>
      <c r="BV9" s="68">
        <v>0</v>
      </c>
      <c r="BW9" s="53" t="s">
        <v>255</v>
      </c>
      <c r="BX9" s="61">
        <v>2</v>
      </c>
      <c r="BY9" s="69">
        <v>2</v>
      </c>
      <c r="BZ9" s="99"/>
      <c r="CA9" s="103"/>
      <c r="CB9" s="104"/>
      <c r="CC9" s="105">
        <v>0</v>
      </c>
      <c r="CD9" s="67">
        <v>0</v>
      </c>
      <c r="CE9" s="67" t="s">
        <v>255</v>
      </c>
      <c r="CF9" s="51" t="s">
        <v>256</v>
      </c>
      <c r="CG9" s="60">
        <v>0</v>
      </c>
      <c r="CH9" s="53" t="s">
        <v>255</v>
      </c>
      <c r="CI9" s="61">
        <v>3</v>
      </c>
      <c r="CJ9" s="62">
        <v>3</v>
      </c>
      <c r="CK9" s="71">
        <f t="shared" si="12"/>
        <v>17</v>
      </c>
      <c r="CL9" s="72">
        <f t="shared" si="13"/>
        <v>0</v>
      </c>
      <c r="CM9" s="73" t="str">
        <f t="shared" si="14"/>
        <v>0.00</v>
      </c>
      <c r="CN9" s="72">
        <f t="shared" si="15"/>
        <v>0</v>
      </c>
      <c r="CO9" s="73" t="str">
        <f t="shared" si="16"/>
        <v>0.00</v>
      </c>
      <c r="CP9" s="7" t="str">
        <f t="shared" si="17"/>
        <v>Cảnh báo KQHT</v>
      </c>
      <c r="CQ9" s="7">
        <f t="shared" si="18"/>
        <v>17</v>
      </c>
      <c r="CR9" s="72">
        <f t="shared" si="19"/>
        <v>0</v>
      </c>
      <c r="CS9" s="74" t="str">
        <f t="shared" si="20"/>
        <v>0.00</v>
      </c>
      <c r="CT9" s="72">
        <f t="shared" si="21"/>
        <v>0</v>
      </c>
      <c r="CU9" s="74" t="str">
        <f t="shared" si="22"/>
        <v>0.00</v>
      </c>
      <c r="CV9" s="7" t="str">
        <f t="shared" si="23"/>
        <v>Cảnh báo KQHT</v>
      </c>
    </row>
    <row r="10" spans="1:100" s="115" customFormat="1" ht="18">
      <c r="A10" s="5"/>
      <c r="B10" s="9"/>
      <c r="C10" s="10"/>
      <c r="D10" s="11"/>
      <c r="E10" s="12"/>
      <c r="F10" s="8"/>
      <c r="G10" s="47"/>
      <c r="H10" s="6"/>
      <c r="I10" s="48"/>
      <c r="J10" s="48"/>
      <c r="K10" s="98"/>
      <c r="L10" s="120"/>
      <c r="M10" s="51" t="str">
        <f t="shared" ref="M10:M23" si="24">IF(K10&gt;=8.5,"A",IF(K10&gt;=8,"B+",IF(K10&gt;=7,"B",IF(K10&gt;=6.5,"C+",IF(K10&gt;=5.5,"C",IF(K10&gt;=5,"D+",IF(K10&gt;=4,"D","F")))))))</f>
        <v>F</v>
      </c>
      <c r="N10" s="52">
        <f t="shared" ref="N10:N23" si="25">IF(M10="A",4,IF(M10="B+",3.5,IF(M10="B",3,IF(M10="C+",2.5,IF(M10="C",2,IF(M10="D+",1.5,IF(M10="D",1,0)))))))</f>
        <v>0</v>
      </c>
      <c r="O10" s="53" t="str">
        <f t="shared" ref="O10:O23" si="26">TEXT(N10,"0.0")</f>
        <v>0.0</v>
      </c>
      <c r="P10" s="54">
        <v>2</v>
      </c>
      <c r="Q10" s="94"/>
      <c r="R10" s="67"/>
      <c r="S10" s="51" t="str">
        <f t="shared" ref="S10:S23" si="27">IF(Q10&gt;=8.5,"A",IF(Q10&gt;=8,"B+",IF(Q10&gt;=7,"B",IF(Q10&gt;=6.5,"C+",IF(Q10&gt;=5.5,"C",IF(Q10&gt;=5,"D+",IF(Q10&gt;=4,"D","F")))))))</f>
        <v>F</v>
      </c>
      <c r="T10" s="52">
        <f t="shared" ref="T10:T23" si="28">IF(S10="A",4,IF(S10="B+",3.5,IF(S10="B",3,IF(S10="C+",2.5,IF(S10="C",2,IF(S10="D+",1.5,IF(S10="D",1,0)))))))</f>
        <v>0</v>
      </c>
      <c r="U10" s="53" t="str">
        <f t="shared" ref="U10:U23" si="29">TEXT(T10,"0.0")</f>
        <v>0.0</v>
      </c>
      <c r="V10" s="54">
        <v>3</v>
      </c>
      <c r="W10" s="99"/>
      <c r="X10" s="103"/>
      <c r="Y10" s="104"/>
      <c r="Z10" s="66">
        <f t="shared" ref="Z10:Z23" si="30">ROUND((W10*0.4+X10*0.6),1)</f>
        <v>0</v>
      </c>
      <c r="AA10" s="67">
        <f t="shared" ref="AA10:AA23" si="31">ROUND(MAX((W10*0.4+X10*0.6),(W10*0.4+Y10*0.6)),1)</f>
        <v>0</v>
      </c>
      <c r="AB10" s="67" t="str">
        <f t="shared" ref="AB10:AB23" si="32">TEXT(AA10,"0.0")</f>
        <v>0.0</v>
      </c>
      <c r="AC10" s="51" t="str">
        <f t="shared" ref="AC10:AC23" si="33">IF(AA10&gt;=8.5,"A",IF(AA10&gt;=8,"B+",IF(AA10&gt;=7,"B",IF(AA10&gt;=6.5,"C+",IF(AA10&gt;=5.5,"C",IF(AA10&gt;=5,"D+",IF(AA10&gt;=4,"D","F")))))))</f>
        <v>F</v>
      </c>
      <c r="AD10" s="60">
        <f t="shared" ref="AD10:AD23" si="34">IF(AC10="A",4,IF(AC10="B+",3.5,IF(AC10="B",3,IF(AC10="C+",2.5,IF(AC10="C",2,IF(AC10="D+",1.5,IF(AC10="D",1,0)))))))</f>
        <v>0</v>
      </c>
      <c r="AE10" s="53" t="str">
        <f t="shared" ref="AE10:AE23" si="35">TEXT(AD10,"0.0")</f>
        <v>0.0</v>
      </c>
      <c r="AF10" s="61">
        <v>4</v>
      </c>
      <c r="AG10" s="62">
        <v>4</v>
      </c>
      <c r="AH10" s="99"/>
      <c r="AI10" s="103"/>
      <c r="AJ10" s="104"/>
      <c r="AK10" s="66">
        <f t="shared" ref="AK10:AK23" si="36">ROUND((AH10*0.4+AI10*0.6),1)</f>
        <v>0</v>
      </c>
      <c r="AL10" s="67">
        <f t="shared" ref="AL10:AL23" si="37">ROUND(MAX((AH10*0.4+AI10*0.6),(AH10*0.4+AJ10*0.6)),1)</f>
        <v>0</v>
      </c>
      <c r="AM10" s="67" t="str">
        <f t="shared" ref="AM10:AM23" si="38">TEXT(AL10,"0.0")</f>
        <v>0.0</v>
      </c>
      <c r="AN10" s="51" t="str">
        <f t="shared" ref="AN10:AN23" si="39">IF(AL10&gt;=8.5,"A",IF(AL10&gt;=8,"B+",IF(AL10&gt;=7,"B",IF(AL10&gt;=6.5,"C+",IF(AL10&gt;=5.5,"C",IF(AL10&gt;=5,"D+",IF(AL10&gt;=4,"D","F")))))))</f>
        <v>F</v>
      </c>
      <c r="AO10" s="60">
        <f t="shared" ref="AO10:AO23" si="40">IF(AN10="A",4,IF(AN10="B+",3.5,IF(AN10="B",3,IF(AN10="C+",2.5,IF(AN10="C",2,IF(AN10="D+",1.5,IF(AN10="D",1,0)))))))</f>
        <v>0</v>
      </c>
      <c r="AP10" s="53" t="str">
        <f t="shared" ref="AP10:AP23" si="41">TEXT(AO10,"0.0")</f>
        <v>0.0</v>
      </c>
      <c r="AQ10" s="63">
        <v>2</v>
      </c>
      <c r="AR10" s="64">
        <v>2</v>
      </c>
      <c r="AS10" s="99"/>
      <c r="AT10" s="103"/>
      <c r="AU10" s="104"/>
      <c r="AV10" s="66">
        <f t="shared" ref="AV10:AV23" si="42">ROUND((AS10*0.4+AT10*0.6),1)</f>
        <v>0</v>
      </c>
      <c r="AW10" s="67">
        <f t="shared" ref="AW10:AW23" si="43">ROUND(MAX((AS10*0.4+AT10*0.6),(AS10*0.4+AU10*0.6)),1)</f>
        <v>0</v>
      </c>
      <c r="AX10" s="67" t="str">
        <f t="shared" ref="AX10:AX23" si="44">TEXT(AW10,"0.0")</f>
        <v>0.0</v>
      </c>
      <c r="AY10" s="51" t="str">
        <f t="shared" ref="AY10:AY23" si="45">IF(AW10&gt;=8.5,"A",IF(AW10&gt;=8,"B+",IF(AW10&gt;=7,"B",IF(AW10&gt;=6.5,"C+",IF(AW10&gt;=5.5,"C",IF(AW10&gt;=5,"D+",IF(AW10&gt;=4,"D","F")))))))</f>
        <v>F</v>
      </c>
      <c r="AZ10" s="60">
        <f t="shared" ref="AZ10:AZ23" si="46">IF(AY10="A",4,IF(AY10="B+",3.5,IF(AY10="B",3,IF(AY10="C+",2.5,IF(AY10="C",2,IF(AY10="D+",1.5,IF(AY10="D",1,0)))))))</f>
        <v>0</v>
      </c>
      <c r="BA10" s="53" t="str">
        <f t="shared" ref="BA10:BA23" si="47">TEXT(AZ10,"0.0")</f>
        <v>0.0</v>
      </c>
      <c r="BB10" s="61">
        <v>3</v>
      </c>
      <c r="BC10" s="62">
        <v>3</v>
      </c>
      <c r="BD10" s="99"/>
      <c r="BE10" s="103"/>
      <c r="BF10" s="104"/>
      <c r="BG10" s="66">
        <f t="shared" ref="BG10:BG23" si="48">ROUND((BD10*0.4+BE10*0.6),1)</f>
        <v>0</v>
      </c>
      <c r="BH10" s="67">
        <f t="shared" ref="BH10:BH23" si="49">ROUND(MAX((BD10*0.4+BE10*0.6),(BD10*0.4+BF10*0.6)),1)</f>
        <v>0</v>
      </c>
      <c r="BI10" s="67" t="str">
        <f t="shared" ref="BI10:BI23" si="50">TEXT(BH10,"0.0")</f>
        <v>0.0</v>
      </c>
      <c r="BJ10" s="51" t="str">
        <f t="shared" ref="BJ10:BJ23" si="51">IF(BH10&gt;=8.5,"A",IF(BH10&gt;=8,"B+",IF(BH10&gt;=7,"B",IF(BH10&gt;=6.5,"C+",IF(BH10&gt;=5.5,"C",IF(BH10&gt;=5,"D+",IF(BH10&gt;=4,"D","F")))))))</f>
        <v>F</v>
      </c>
      <c r="BK10" s="60">
        <f t="shared" ref="BK10:BK23" si="52">IF(BJ10="A",4,IF(BJ10="B+",3.5,IF(BJ10="B",3,IF(BJ10="C+",2.5,IF(BJ10="C",2,IF(BJ10="D+",1.5,IF(BJ10="D",1,0)))))))</f>
        <v>0</v>
      </c>
      <c r="BL10" s="53" t="str">
        <f t="shared" ref="BL10:BL23" si="53">TEXT(BK10,"0.0")</f>
        <v>0.0</v>
      </c>
      <c r="BM10" s="61">
        <v>3</v>
      </c>
      <c r="BN10" s="62">
        <v>3</v>
      </c>
      <c r="BO10" s="99"/>
      <c r="BP10" s="103"/>
      <c r="BQ10" s="104"/>
      <c r="BR10" s="66">
        <f t="shared" ref="BR10:BR23" si="54">ROUND((BO10*0.4+BP10*0.6),1)</f>
        <v>0</v>
      </c>
      <c r="BS10" s="67">
        <f t="shared" ref="BS10:BS23" si="55">ROUND(MAX((BO10*0.4+BP10*0.6),(BO10*0.4+BQ10*0.6)),1)</f>
        <v>0</v>
      </c>
      <c r="BT10" s="67" t="str">
        <f t="shared" ref="BT10:BT23" si="56">TEXT(BS10,"0.0")</f>
        <v>0.0</v>
      </c>
      <c r="BU10" s="51" t="str">
        <f t="shared" ref="BU10:BU23" si="57">IF(BS10&gt;=8.5,"A",IF(BS10&gt;=8,"B+",IF(BS10&gt;=7,"B",IF(BS10&gt;=6.5,"C+",IF(BS10&gt;=5.5,"C",IF(BS10&gt;=5,"D+",IF(BS10&gt;=4,"D","F")))))))</f>
        <v>F</v>
      </c>
      <c r="BV10" s="68">
        <f t="shared" ref="BV10:BV23" si="58">IF(BU10="A",4,IF(BU10="B+",3.5,IF(BU10="B",3,IF(BU10="C+",2.5,IF(BU10="C",2,IF(BU10="D+",1.5,IF(BU10="D",1,0)))))))</f>
        <v>0</v>
      </c>
      <c r="BW10" s="53" t="str">
        <f t="shared" ref="BW10:BW23" si="59">TEXT(BV10,"0.0")</f>
        <v>0.0</v>
      </c>
      <c r="BX10" s="61">
        <v>2</v>
      </c>
      <c r="BY10" s="69">
        <v>2</v>
      </c>
      <c r="BZ10" s="99"/>
      <c r="CA10" s="103"/>
      <c r="CB10" s="104"/>
      <c r="CC10" s="105"/>
      <c r="CD10" s="67">
        <f t="shared" ref="CD10:CD23" si="60">ROUND(MAX((BZ10*0.4+CA10*0.6),(BZ10*0.4+CB10*0.6)),1)</f>
        <v>0</v>
      </c>
      <c r="CE10" s="67" t="str">
        <f t="shared" ref="CE10:CE23" si="61">TEXT(CD10,"0.0")</f>
        <v>0.0</v>
      </c>
      <c r="CF10" s="51" t="str">
        <f t="shared" ref="CF10:CF23" si="62">IF(CD10&gt;=8.5,"A",IF(CD10&gt;=8,"B+",IF(CD10&gt;=7,"B",IF(CD10&gt;=6.5,"C+",IF(CD10&gt;=5.5,"C",IF(CD10&gt;=5,"D+",IF(CD10&gt;=4,"D","F")))))))</f>
        <v>F</v>
      </c>
      <c r="CG10" s="60">
        <f t="shared" ref="CG10:CG23" si="63">IF(CF10="A",4,IF(CF10="B+",3.5,IF(CF10="B",3,IF(CF10="C+",2.5,IF(CF10="C",2,IF(CF10="D+",1.5,IF(CF10="D",1,0)))))))</f>
        <v>0</v>
      </c>
      <c r="CH10" s="53" t="str">
        <f t="shared" ref="CH10:CH23" si="64">TEXT(CG10,"0.0")</f>
        <v>0.0</v>
      </c>
      <c r="CI10" s="61">
        <v>3</v>
      </c>
      <c r="CJ10" s="62">
        <v>3</v>
      </c>
      <c r="CK10" s="71">
        <f t="shared" si="12"/>
        <v>17</v>
      </c>
      <c r="CL10" s="72">
        <f t="shared" si="13"/>
        <v>0</v>
      </c>
      <c r="CM10" s="73" t="str">
        <f t="shared" si="14"/>
        <v>0.00</v>
      </c>
      <c r="CN10" s="72">
        <f t="shared" si="15"/>
        <v>0</v>
      </c>
      <c r="CO10" s="73" t="str">
        <f t="shared" si="16"/>
        <v>0.00</v>
      </c>
      <c r="CP10" s="7" t="str">
        <f t="shared" si="17"/>
        <v>Cảnh báo KQHT</v>
      </c>
      <c r="CQ10" s="7">
        <f t="shared" si="18"/>
        <v>17</v>
      </c>
      <c r="CR10" s="72">
        <f t="shared" si="19"/>
        <v>0</v>
      </c>
      <c r="CS10" s="74" t="str">
        <f t="shared" si="20"/>
        <v>0.00</v>
      </c>
      <c r="CT10" s="72">
        <f t="shared" si="21"/>
        <v>0</v>
      </c>
      <c r="CU10" s="74" t="str">
        <f t="shared" si="22"/>
        <v>0.00</v>
      </c>
      <c r="CV10" s="7" t="str">
        <f t="shared" si="23"/>
        <v>Cảnh báo KQHT</v>
      </c>
    </row>
    <row r="11" spans="1:100" s="115" customFormat="1" ht="18">
      <c r="A11" s="5"/>
      <c r="B11" s="9"/>
      <c r="C11" s="10"/>
      <c r="D11" s="11"/>
      <c r="E11" s="12"/>
      <c r="F11" s="8"/>
      <c r="G11" s="47"/>
      <c r="H11" s="6"/>
      <c r="I11" s="48"/>
      <c r="J11" s="48"/>
      <c r="K11" s="98"/>
      <c r="L11" s="120"/>
      <c r="M11" s="51" t="str">
        <f t="shared" si="24"/>
        <v>F</v>
      </c>
      <c r="N11" s="52">
        <f t="shared" si="25"/>
        <v>0</v>
      </c>
      <c r="O11" s="53" t="str">
        <f t="shared" si="26"/>
        <v>0.0</v>
      </c>
      <c r="P11" s="54">
        <v>2</v>
      </c>
      <c r="Q11" s="94"/>
      <c r="R11" s="67"/>
      <c r="S11" s="51" t="str">
        <f t="shared" si="27"/>
        <v>F</v>
      </c>
      <c r="T11" s="52">
        <f t="shared" si="28"/>
        <v>0</v>
      </c>
      <c r="U11" s="53" t="str">
        <f t="shared" si="29"/>
        <v>0.0</v>
      </c>
      <c r="V11" s="54">
        <v>3</v>
      </c>
      <c r="W11" s="99"/>
      <c r="X11" s="103"/>
      <c r="Y11" s="104"/>
      <c r="Z11" s="66">
        <f t="shared" si="30"/>
        <v>0</v>
      </c>
      <c r="AA11" s="67">
        <f t="shared" si="31"/>
        <v>0</v>
      </c>
      <c r="AB11" s="67" t="str">
        <f t="shared" si="32"/>
        <v>0.0</v>
      </c>
      <c r="AC11" s="51" t="str">
        <f t="shared" si="33"/>
        <v>F</v>
      </c>
      <c r="AD11" s="60">
        <f t="shared" si="34"/>
        <v>0</v>
      </c>
      <c r="AE11" s="53" t="str">
        <f t="shared" si="35"/>
        <v>0.0</v>
      </c>
      <c r="AF11" s="61">
        <v>4</v>
      </c>
      <c r="AG11" s="62">
        <v>4</v>
      </c>
      <c r="AH11" s="99"/>
      <c r="AI11" s="103"/>
      <c r="AJ11" s="104"/>
      <c r="AK11" s="66">
        <f t="shared" si="36"/>
        <v>0</v>
      </c>
      <c r="AL11" s="67">
        <f t="shared" si="37"/>
        <v>0</v>
      </c>
      <c r="AM11" s="67" t="str">
        <f t="shared" si="38"/>
        <v>0.0</v>
      </c>
      <c r="AN11" s="51" t="str">
        <f t="shared" si="39"/>
        <v>F</v>
      </c>
      <c r="AO11" s="60">
        <f t="shared" si="40"/>
        <v>0</v>
      </c>
      <c r="AP11" s="53" t="str">
        <f t="shared" si="41"/>
        <v>0.0</v>
      </c>
      <c r="AQ11" s="63">
        <v>2</v>
      </c>
      <c r="AR11" s="64">
        <v>2</v>
      </c>
      <c r="AS11" s="99"/>
      <c r="AT11" s="103"/>
      <c r="AU11" s="104"/>
      <c r="AV11" s="66">
        <f t="shared" si="42"/>
        <v>0</v>
      </c>
      <c r="AW11" s="67">
        <f t="shared" si="43"/>
        <v>0</v>
      </c>
      <c r="AX11" s="67" t="str">
        <f t="shared" si="44"/>
        <v>0.0</v>
      </c>
      <c r="AY11" s="51" t="str">
        <f t="shared" si="45"/>
        <v>F</v>
      </c>
      <c r="AZ11" s="60">
        <f t="shared" si="46"/>
        <v>0</v>
      </c>
      <c r="BA11" s="53" t="str">
        <f t="shared" si="47"/>
        <v>0.0</v>
      </c>
      <c r="BB11" s="61">
        <v>3</v>
      </c>
      <c r="BC11" s="62">
        <v>3</v>
      </c>
      <c r="BD11" s="99"/>
      <c r="BE11" s="103"/>
      <c r="BF11" s="104"/>
      <c r="BG11" s="66">
        <f t="shared" si="48"/>
        <v>0</v>
      </c>
      <c r="BH11" s="67">
        <f t="shared" si="49"/>
        <v>0</v>
      </c>
      <c r="BI11" s="67" t="str">
        <f t="shared" si="50"/>
        <v>0.0</v>
      </c>
      <c r="BJ11" s="51" t="str">
        <f t="shared" si="51"/>
        <v>F</v>
      </c>
      <c r="BK11" s="60">
        <f t="shared" si="52"/>
        <v>0</v>
      </c>
      <c r="BL11" s="53" t="str">
        <f t="shared" si="53"/>
        <v>0.0</v>
      </c>
      <c r="BM11" s="61">
        <v>3</v>
      </c>
      <c r="BN11" s="62">
        <v>3</v>
      </c>
      <c r="BO11" s="99"/>
      <c r="BP11" s="103"/>
      <c r="BQ11" s="104"/>
      <c r="BR11" s="66">
        <f t="shared" si="54"/>
        <v>0</v>
      </c>
      <c r="BS11" s="67">
        <f t="shared" si="55"/>
        <v>0</v>
      </c>
      <c r="BT11" s="67" t="str">
        <f t="shared" si="56"/>
        <v>0.0</v>
      </c>
      <c r="BU11" s="51" t="str">
        <f t="shared" si="57"/>
        <v>F</v>
      </c>
      <c r="BV11" s="68">
        <f t="shared" si="58"/>
        <v>0</v>
      </c>
      <c r="BW11" s="53" t="str">
        <f t="shared" si="59"/>
        <v>0.0</v>
      </c>
      <c r="BX11" s="61">
        <v>2</v>
      </c>
      <c r="BY11" s="69">
        <v>2</v>
      </c>
      <c r="BZ11" s="99"/>
      <c r="CA11" s="103"/>
      <c r="CB11" s="104"/>
      <c r="CC11" s="105"/>
      <c r="CD11" s="67">
        <f t="shared" si="60"/>
        <v>0</v>
      </c>
      <c r="CE11" s="67" t="str">
        <f t="shared" si="61"/>
        <v>0.0</v>
      </c>
      <c r="CF11" s="51" t="str">
        <f t="shared" si="62"/>
        <v>F</v>
      </c>
      <c r="CG11" s="60">
        <f t="shared" si="63"/>
        <v>0</v>
      </c>
      <c r="CH11" s="53" t="str">
        <f t="shared" si="64"/>
        <v>0.0</v>
      </c>
      <c r="CI11" s="61">
        <v>3</v>
      </c>
      <c r="CJ11" s="62">
        <v>3</v>
      </c>
      <c r="CK11" s="71">
        <f t="shared" si="12"/>
        <v>17</v>
      </c>
      <c r="CL11" s="72">
        <f t="shared" si="13"/>
        <v>0</v>
      </c>
      <c r="CM11" s="73" t="str">
        <f t="shared" si="14"/>
        <v>0.00</v>
      </c>
      <c r="CN11" s="72">
        <f t="shared" si="15"/>
        <v>0</v>
      </c>
      <c r="CO11" s="73" t="str">
        <f t="shared" si="16"/>
        <v>0.00</v>
      </c>
      <c r="CP11" s="7" t="str">
        <f t="shared" si="17"/>
        <v>Cảnh báo KQHT</v>
      </c>
      <c r="CQ11" s="7">
        <f t="shared" si="18"/>
        <v>17</v>
      </c>
      <c r="CR11" s="72">
        <f t="shared" si="19"/>
        <v>0</v>
      </c>
      <c r="CS11" s="74" t="str">
        <f t="shared" si="20"/>
        <v>0.00</v>
      </c>
      <c r="CT11" s="72">
        <f t="shared" si="21"/>
        <v>0</v>
      </c>
      <c r="CU11" s="74" t="str">
        <f t="shared" si="22"/>
        <v>0.00</v>
      </c>
      <c r="CV11" s="7" t="str">
        <f t="shared" si="23"/>
        <v>Cảnh báo KQHT</v>
      </c>
    </row>
    <row r="12" spans="1:100" s="115" customFormat="1" ht="18">
      <c r="A12" s="5"/>
      <c r="B12" s="9"/>
      <c r="C12" s="10"/>
      <c r="D12" s="11"/>
      <c r="E12" s="12"/>
      <c r="F12" s="8"/>
      <c r="G12" s="47"/>
      <c r="H12" s="6"/>
      <c r="I12" s="48"/>
      <c r="J12" s="48"/>
      <c r="K12" s="98"/>
      <c r="L12" s="120"/>
      <c r="M12" s="51" t="str">
        <f t="shared" si="24"/>
        <v>F</v>
      </c>
      <c r="N12" s="52">
        <f t="shared" si="25"/>
        <v>0</v>
      </c>
      <c r="O12" s="53" t="str">
        <f t="shared" si="26"/>
        <v>0.0</v>
      </c>
      <c r="P12" s="54">
        <v>2</v>
      </c>
      <c r="Q12" s="94"/>
      <c r="R12" s="67"/>
      <c r="S12" s="51" t="str">
        <f t="shared" si="27"/>
        <v>F</v>
      </c>
      <c r="T12" s="52">
        <f t="shared" si="28"/>
        <v>0</v>
      </c>
      <c r="U12" s="53" t="str">
        <f t="shared" si="29"/>
        <v>0.0</v>
      </c>
      <c r="V12" s="54">
        <v>3</v>
      </c>
      <c r="W12" s="99"/>
      <c r="X12" s="103"/>
      <c r="Y12" s="104"/>
      <c r="Z12" s="66">
        <f t="shared" si="30"/>
        <v>0</v>
      </c>
      <c r="AA12" s="67">
        <f t="shared" si="31"/>
        <v>0</v>
      </c>
      <c r="AB12" s="67" t="str">
        <f t="shared" si="32"/>
        <v>0.0</v>
      </c>
      <c r="AC12" s="51" t="str">
        <f t="shared" si="33"/>
        <v>F</v>
      </c>
      <c r="AD12" s="60">
        <f t="shared" si="34"/>
        <v>0</v>
      </c>
      <c r="AE12" s="53" t="str">
        <f t="shared" si="35"/>
        <v>0.0</v>
      </c>
      <c r="AF12" s="61">
        <v>4</v>
      </c>
      <c r="AG12" s="62">
        <v>4</v>
      </c>
      <c r="AH12" s="99"/>
      <c r="AI12" s="103"/>
      <c r="AJ12" s="104"/>
      <c r="AK12" s="66">
        <f t="shared" si="36"/>
        <v>0</v>
      </c>
      <c r="AL12" s="67">
        <f t="shared" si="37"/>
        <v>0</v>
      </c>
      <c r="AM12" s="67" t="str">
        <f t="shared" si="38"/>
        <v>0.0</v>
      </c>
      <c r="AN12" s="51" t="str">
        <f t="shared" si="39"/>
        <v>F</v>
      </c>
      <c r="AO12" s="60">
        <f t="shared" si="40"/>
        <v>0</v>
      </c>
      <c r="AP12" s="53" t="str">
        <f t="shared" si="41"/>
        <v>0.0</v>
      </c>
      <c r="AQ12" s="63">
        <v>2</v>
      </c>
      <c r="AR12" s="64">
        <v>2</v>
      </c>
      <c r="AS12" s="99"/>
      <c r="AT12" s="103"/>
      <c r="AU12" s="104"/>
      <c r="AV12" s="66">
        <f t="shared" si="42"/>
        <v>0</v>
      </c>
      <c r="AW12" s="67">
        <f t="shared" si="43"/>
        <v>0</v>
      </c>
      <c r="AX12" s="67" t="str">
        <f t="shared" si="44"/>
        <v>0.0</v>
      </c>
      <c r="AY12" s="51" t="str">
        <f t="shared" si="45"/>
        <v>F</v>
      </c>
      <c r="AZ12" s="60">
        <f t="shared" si="46"/>
        <v>0</v>
      </c>
      <c r="BA12" s="53" t="str">
        <f t="shared" si="47"/>
        <v>0.0</v>
      </c>
      <c r="BB12" s="61">
        <v>3</v>
      </c>
      <c r="BC12" s="62">
        <v>3</v>
      </c>
      <c r="BD12" s="99"/>
      <c r="BE12" s="103"/>
      <c r="BF12" s="104"/>
      <c r="BG12" s="66">
        <f t="shared" si="48"/>
        <v>0</v>
      </c>
      <c r="BH12" s="67">
        <f t="shared" si="49"/>
        <v>0</v>
      </c>
      <c r="BI12" s="67" t="str">
        <f t="shared" si="50"/>
        <v>0.0</v>
      </c>
      <c r="BJ12" s="51" t="str">
        <f t="shared" si="51"/>
        <v>F</v>
      </c>
      <c r="BK12" s="60">
        <f t="shared" si="52"/>
        <v>0</v>
      </c>
      <c r="BL12" s="53" t="str">
        <f t="shared" si="53"/>
        <v>0.0</v>
      </c>
      <c r="BM12" s="61">
        <v>3</v>
      </c>
      <c r="BN12" s="62">
        <v>3</v>
      </c>
      <c r="BO12" s="99"/>
      <c r="BP12" s="103"/>
      <c r="BQ12" s="104"/>
      <c r="BR12" s="66">
        <f t="shared" si="54"/>
        <v>0</v>
      </c>
      <c r="BS12" s="67">
        <f t="shared" si="55"/>
        <v>0</v>
      </c>
      <c r="BT12" s="67" t="str">
        <f t="shared" si="56"/>
        <v>0.0</v>
      </c>
      <c r="BU12" s="51" t="str">
        <f t="shared" si="57"/>
        <v>F</v>
      </c>
      <c r="BV12" s="68">
        <f t="shared" si="58"/>
        <v>0</v>
      </c>
      <c r="BW12" s="53" t="str">
        <f t="shared" si="59"/>
        <v>0.0</v>
      </c>
      <c r="BX12" s="61">
        <v>2</v>
      </c>
      <c r="BY12" s="69">
        <v>2</v>
      </c>
      <c r="BZ12" s="99"/>
      <c r="CA12" s="103"/>
      <c r="CB12" s="104"/>
      <c r="CC12" s="105"/>
      <c r="CD12" s="67">
        <f t="shared" si="60"/>
        <v>0</v>
      </c>
      <c r="CE12" s="67" t="str">
        <f t="shared" si="61"/>
        <v>0.0</v>
      </c>
      <c r="CF12" s="51" t="str">
        <f t="shared" si="62"/>
        <v>F</v>
      </c>
      <c r="CG12" s="60">
        <f t="shared" si="63"/>
        <v>0</v>
      </c>
      <c r="CH12" s="53" t="str">
        <f t="shared" si="64"/>
        <v>0.0</v>
      </c>
      <c r="CI12" s="61">
        <v>3</v>
      </c>
      <c r="CJ12" s="62">
        <v>3</v>
      </c>
      <c r="CK12" s="71">
        <f t="shared" si="12"/>
        <v>17</v>
      </c>
      <c r="CL12" s="72">
        <f t="shared" si="13"/>
        <v>0</v>
      </c>
      <c r="CM12" s="73" t="str">
        <f t="shared" si="14"/>
        <v>0.00</v>
      </c>
      <c r="CN12" s="72">
        <f t="shared" si="15"/>
        <v>0</v>
      </c>
      <c r="CO12" s="73" t="str">
        <f t="shared" si="16"/>
        <v>0.00</v>
      </c>
      <c r="CP12" s="7" t="str">
        <f t="shared" si="17"/>
        <v>Cảnh báo KQHT</v>
      </c>
      <c r="CQ12" s="7">
        <f t="shared" si="18"/>
        <v>17</v>
      </c>
      <c r="CR12" s="72">
        <f t="shared" si="19"/>
        <v>0</v>
      </c>
      <c r="CS12" s="74" t="str">
        <f t="shared" si="20"/>
        <v>0.00</v>
      </c>
      <c r="CT12" s="72">
        <f t="shared" si="21"/>
        <v>0</v>
      </c>
      <c r="CU12" s="74" t="str">
        <f t="shared" si="22"/>
        <v>0.00</v>
      </c>
      <c r="CV12" s="7" t="str">
        <f t="shared" si="23"/>
        <v>Cảnh báo KQHT</v>
      </c>
    </row>
    <row r="13" spans="1:100" s="115" customFormat="1" ht="18">
      <c r="A13" s="5"/>
      <c r="B13" s="9"/>
      <c r="C13" s="10"/>
      <c r="D13" s="11"/>
      <c r="E13" s="12"/>
      <c r="F13" s="8"/>
      <c r="G13" s="47"/>
      <c r="H13" s="6"/>
      <c r="I13" s="48"/>
      <c r="J13" s="48"/>
      <c r="K13" s="98"/>
      <c r="L13" s="120"/>
      <c r="M13" s="51" t="str">
        <f t="shared" si="24"/>
        <v>F</v>
      </c>
      <c r="N13" s="52">
        <f t="shared" si="25"/>
        <v>0</v>
      </c>
      <c r="O13" s="53" t="str">
        <f t="shared" si="26"/>
        <v>0.0</v>
      </c>
      <c r="P13" s="54">
        <v>2</v>
      </c>
      <c r="Q13" s="94"/>
      <c r="R13" s="67"/>
      <c r="S13" s="51" t="str">
        <f t="shared" si="27"/>
        <v>F</v>
      </c>
      <c r="T13" s="52">
        <f t="shared" si="28"/>
        <v>0</v>
      </c>
      <c r="U13" s="53" t="str">
        <f t="shared" si="29"/>
        <v>0.0</v>
      </c>
      <c r="V13" s="54">
        <v>3</v>
      </c>
      <c r="W13" s="99"/>
      <c r="X13" s="103"/>
      <c r="Y13" s="104"/>
      <c r="Z13" s="66">
        <f t="shared" si="30"/>
        <v>0</v>
      </c>
      <c r="AA13" s="67">
        <f t="shared" si="31"/>
        <v>0</v>
      </c>
      <c r="AB13" s="67" t="str">
        <f t="shared" si="32"/>
        <v>0.0</v>
      </c>
      <c r="AC13" s="51" t="str">
        <f t="shared" si="33"/>
        <v>F</v>
      </c>
      <c r="AD13" s="60">
        <f t="shared" si="34"/>
        <v>0</v>
      </c>
      <c r="AE13" s="53" t="str">
        <f t="shared" si="35"/>
        <v>0.0</v>
      </c>
      <c r="AF13" s="61">
        <v>4</v>
      </c>
      <c r="AG13" s="62">
        <v>4</v>
      </c>
      <c r="AH13" s="99"/>
      <c r="AI13" s="103"/>
      <c r="AJ13" s="104"/>
      <c r="AK13" s="66">
        <f t="shared" si="36"/>
        <v>0</v>
      </c>
      <c r="AL13" s="67">
        <f t="shared" si="37"/>
        <v>0</v>
      </c>
      <c r="AM13" s="67" t="str">
        <f t="shared" si="38"/>
        <v>0.0</v>
      </c>
      <c r="AN13" s="51" t="str">
        <f t="shared" si="39"/>
        <v>F</v>
      </c>
      <c r="AO13" s="60">
        <f t="shared" si="40"/>
        <v>0</v>
      </c>
      <c r="AP13" s="53" t="str">
        <f t="shared" si="41"/>
        <v>0.0</v>
      </c>
      <c r="AQ13" s="63">
        <v>2</v>
      </c>
      <c r="AR13" s="64">
        <v>2</v>
      </c>
      <c r="AS13" s="99"/>
      <c r="AT13" s="103"/>
      <c r="AU13" s="104"/>
      <c r="AV13" s="66">
        <f t="shared" si="42"/>
        <v>0</v>
      </c>
      <c r="AW13" s="67">
        <f t="shared" si="43"/>
        <v>0</v>
      </c>
      <c r="AX13" s="67" t="str">
        <f t="shared" si="44"/>
        <v>0.0</v>
      </c>
      <c r="AY13" s="51" t="str">
        <f t="shared" si="45"/>
        <v>F</v>
      </c>
      <c r="AZ13" s="60">
        <f t="shared" si="46"/>
        <v>0</v>
      </c>
      <c r="BA13" s="53" t="str">
        <f t="shared" si="47"/>
        <v>0.0</v>
      </c>
      <c r="BB13" s="61">
        <v>3</v>
      </c>
      <c r="BC13" s="62">
        <v>3</v>
      </c>
      <c r="BD13" s="99"/>
      <c r="BE13" s="103"/>
      <c r="BF13" s="104"/>
      <c r="BG13" s="66">
        <f t="shared" si="48"/>
        <v>0</v>
      </c>
      <c r="BH13" s="67">
        <f t="shared" si="49"/>
        <v>0</v>
      </c>
      <c r="BI13" s="67" t="str">
        <f t="shared" si="50"/>
        <v>0.0</v>
      </c>
      <c r="BJ13" s="51" t="str">
        <f t="shared" si="51"/>
        <v>F</v>
      </c>
      <c r="BK13" s="60">
        <f t="shared" si="52"/>
        <v>0</v>
      </c>
      <c r="BL13" s="53" t="str">
        <f t="shared" si="53"/>
        <v>0.0</v>
      </c>
      <c r="BM13" s="61">
        <v>3</v>
      </c>
      <c r="BN13" s="62">
        <v>3</v>
      </c>
      <c r="BO13" s="99"/>
      <c r="BP13" s="103"/>
      <c r="BQ13" s="104"/>
      <c r="BR13" s="66">
        <f t="shared" si="54"/>
        <v>0</v>
      </c>
      <c r="BS13" s="67">
        <f t="shared" si="55"/>
        <v>0</v>
      </c>
      <c r="BT13" s="67" t="str">
        <f t="shared" si="56"/>
        <v>0.0</v>
      </c>
      <c r="BU13" s="51" t="str">
        <f t="shared" si="57"/>
        <v>F</v>
      </c>
      <c r="BV13" s="68">
        <f t="shared" si="58"/>
        <v>0</v>
      </c>
      <c r="BW13" s="53" t="str">
        <f t="shared" si="59"/>
        <v>0.0</v>
      </c>
      <c r="BX13" s="61">
        <v>2</v>
      </c>
      <c r="BY13" s="69">
        <v>2</v>
      </c>
      <c r="BZ13" s="99"/>
      <c r="CA13" s="103"/>
      <c r="CB13" s="104"/>
      <c r="CC13" s="105"/>
      <c r="CD13" s="67">
        <f t="shared" si="60"/>
        <v>0</v>
      </c>
      <c r="CE13" s="67" t="str">
        <f t="shared" si="61"/>
        <v>0.0</v>
      </c>
      <c r="CF13" s="51" t="str">
        <f t="shared" si="62"/>
        <v>F</v>
      </c>
      <c r="CG13" s="60">
        <f t="shared" si="63"/>
        <v>0</v>
      </c>
      <c r="CH13" s="53" t="str">
        <f t="shared" si="64"/>
        <v>0.0</v>
      </c>
      <c r="CI13" s="61">
        <v>3</v>
      </c>
      <c r="CJ13" s="62">
        <v>3</v>
      </c>
      <c r="CK13" s="71">
        <f t="shared" si="12"/>
        <v>17</v>
      </c>
      <c r="CL13" s="72">
        <f t="shared" si="13"/>
        <v>0</v>
      </c>
      <c r="CM13" s="73" t="str">
        <f t="shared" si="14"/>
        <v>0.00</v>
      </c>
      <c r="CN13" s="72">
        <f t="shared" si="15"/>
        <v>0</v>
      </c>
      <c r="CO13" s="73" t="str">
        <f t="shared" si="16"/>
        <v>0.00</v>
      </c>
      <c r="CP13" s="7" t="str">
        <f t="shared" si="17"/>
        <v>Cảnh báo KQHT</v>
      </c>
      <c r="CQ13" s="7">
        <f t="shared" si="18"/>
        <v>17</v>
      </c>
      <c r="CR13" s="72">
        <f t="shared" si="19"/>
        <v>0</v>
      </c>
      <c r="CS13" s="74" t="str">
        <f t="shared" si="20"/>
        <v>0.00</v>
      </c>
      <c r="CT13" s="72">
        <f t="shared" si="21"/>
        <v>0</v>
      </c>
      <c r="CU13" s="74" t="str">
        <f t="shared" si="22"/>
        <v>0.00</v>
      </c>
      <c r="CV13" s="7" t="str">
        <f t="shared" si="23"/>
        <v>Cảnh báo KQHT</v>
      </c>
    </row>
    <row r="14" spans="1:100" s="115" customFormat="1" ht="18">
      <c r="A14" s="5"/>
      <c r="B14" s="9"/>
      <c r="C14" s="10"/>
      <c r="D14" s="11"/>
      <c r="E14" s="12"/>
      <c r="F14" s="8"/>
      <c r="G14" s="47"/>
      <c r="H14" s="6"/>
      <c r="I14" s="48"/>
      <c r="J14" s="48"/>
      <c r="K14" s="98"/>
      <c r="L14" s="120"/>
      <c r="M14" s="51" t="str">
        <f t="shared" si="24"/>
        <v>F</v>
      </c>
      <c r="N14" s="52">
        <f t="shared" si="25"/>
        <v>0</v>
      </c>
      <c r="O14" s="53" t="str">
        <f t="shared" si="26"/>
        <v>0.0</v>
      </c>
      <c r="P14" s="54">
        <v>2</v>
      </c>
      <c r="Q14" s="94"/>
      <c r="R14" s="67"/>
      <c r="S14" s="51" t="str">
        <f t="shared" si="27"/>
        <v>F</v>
      </c>
      <c r="T14" s="52">
        <f t="shared" si="28"/>
        <v>0</v>
      </c>
      <c r="U14" s="53" t="str">
        <f t="shared" si="29"/>
        <v>0.0</v>
      </c>
      <c r="V14" s="54">
        <v>3</v>
      </c>
      <c r="W14" s="99"/>
      <c r="X14" s="103"/>
      <c r="Y14" s="104"/>
      <c r="Z14" s="66">
        <f t="shared" si="30"/>
        <v>0</v>
      </c>
      <c r="AA14" s="67">
        <f t="shared" si="31"/>
        <v>0</v>
      </c>
      <c r="AB14" s="67" t="str">
        <f t="shared" si="32"/>
        <v>0.0</v>
      </c>
      <c r="AC14" s="51" t="str">
        <f t="shared" si="33"/>
        <v>F</v>
      </c>
      <c r="AD14" s="60">
        <f t="shared" si="34"/>
        <v>0</v>
      </c>
      <c r="AE14" s="53" t="str">
        <f t="shared" si="35"/>
        <v>0.0</v>
      </c>
      <c r="AF14" s="61">
        <v>4</v>
      </c>
      <c r="AG14" s="62">
        <v>4</v>
      </c>
      <c r="AH14" s="99"/>
      <c r="AI14" s="103"/>
      <c r="AJ14" s="104"/>
      <c r="AK14" s="66">
        <f t="shared" si="36"/>
        <v>0</v>
      </c>
      <c r="AL14" s="67">
        <f t="shared" si="37"/>
        <v>0</v>
      </c>
      <c r="AM14" s="67" t="str">
        <f t="shared" si="38"/>
        <v>0.0</v>
      </c>
      <c r="AN14" s="51" t="str">
        <f t="shared" si="39"/>
        <v>F</v>
      </c>
      <c r="AO14" s="60">
        <f t="shared" si="40"/>
        <v>0</v>
      </c>
      <c r="AP14" s="53" t="str">
        <f t="shared" si="41"/>
        <v>0.0</v>
      </c>
      <c r="AQ14" s="63">
        <v>2</v>
      </c>
      <c r="AR14" s="64">
        <v>2</v>
      </c>
      <c r="AS14" s="99"/>
      <c r="AT14" s="103"/>
      <c r="AU14" s="104"/>
      <c r="AV14" s="66">
        <f t="shared" si="42"/>
        <v>0</v>
      </c>
      <c r="AW14" s="67">
        <f t="shared" si="43"/>
        <v>0</v>
      </c>
      <c r="AX14" s="67" t="str">
        <f t="shared" si="44"/>
        <v>0.0</v>
      </c>
      <c r="AY14" s="51" t="str">
        <f t="shared" si="45"/>
        <v>F</v>
      </c>
      <c r="AZ14" s="60">
        <f t="shared" si="46"/>
        <v>0</v>
      </c>
      <c r="BA14" s="53" t="str">
        <f t="shared" si="47"/>
        <v>0.0</v>
      </c>
      <c r="BB14" s="61">
        <v>3</v>
      </c>
      <c r="BC14" s="62">
        <v>3</v>
      </c>
      <c r="BD14" s="99"/>
      <c r="BE14" s="103"/>
      <c r="BF14" s="104"/>
      <c r="BG14" s="66">
        <f t="shared" si="48"/>
        <v>0</v>
      </c>
      <c r="BH14" s="67">
        <f t="shared" si="49"/>
        <v>0</v>
      </c>
      <c r="BI14" s="67" t="str">
        <f t="shared" si="50"/>
        <v>0.0</v>
      </c>
      <c r="BJ14" s="51" t="str">
        <f t="shared" si="51"/>
        <v>F</v>
      </c>
      <c r="BK14" s="60">
        <f t="shared" si="52"/>
        <v>0</v>
      </c>
      <c r="BL14" s="53" t="str">
        <f t="shared" si="53"/>
        <v>0.0</v>
      </c>
      <c r="BM14" s="61">
        <v>3</v>
      </c>
      <c r="BN14" s="62">
        <v>3</v>
      </c>
      <c r="BO14" s="99"/>
      <c r="BP14" s="103"/>
      <c r="BQ14" s="104"/>
      <c r="BR14" s="66">
        <f t="shared" si="54"/>
        <v>0</v>
      </c>
      <c r="BS14" s="67">
        <f t="shared" si="55"/>
        <v>0</v>
      </c>
      <c r="BT14" s="67" t="str">
        <f t="shared" si="56"/>
        <v>0.0</v>
      </c>
      <c r="BU14" s="51" t="str">
        <f t="shared" si="57"/>
        <v>F</v>
      </c>
      <c r="BV14" s="68">
        <f t="shared" si="58"/>
        <v>0</v>
      </c>
      <c r="BW14" s="53" t="str">
        <f t="shared" si="59"/>
        <v>0.0</v>
      </c>
      <c r="BX14" s="61">
        <v>2</v>
      </c>
      <c r="BY14" s="69">
        <v>2</v>
      </c>
      <c r="BZ14" s="99"/>
      <c r="CA14" s="103"/>
      <c r="CB14" s="104"/>
      <c r="CC14" s="105"/>
      <c r="CD14" s="67">
        <f t="shared" si="60"/>
        <v>0</v>
      </c>
      <c r="CE14" s="67" t="str">
        <f t="shared" si="61"/>
        <v>0.0</v>
      </c>
      <c r="CF14" s="51" t="str">
        <f t="shared" si="62"/>
        <v>F</v>
      </c>
      <c r="CG14" s="60">
        <f t="shared" si="63"/>
        <v>0</v>
      </c>
      <c r="CH14" s="53" t="str">
        <f t="shared" si="64"/>
        <v>0.0</v>
      </c>
      <c r="CI14" s="61">
        <v>3</v>
      </c>
      <c r="CJ14" s="62">
        <v>3</v>
      </c>
      <c r="CK14" s="71">
        <f t="shared" si="12"/>
        <v>17</v>
      </c>
      <c r="CL14" s="72">
        <f t="shared" si="13"/>
        <v>0</v>
      </c>
      <c r="CM14" s="73" t="str">
        <f t="shared" si="14"/>
        <v>0.00</v>
      </c>
      <c r="CN14" s="72">
        <f t="shared" si="15"/>
        <v>0</v>
      </c>
      <c r="CO14" s="73" t="str">
        <f t="shared" si="16"/>
        <v>0.00</v>
      </c>
      <c r="CP14" s="7" t="str">
        <f t="shared" si="17"/>
        <v>Cảnh báo KQHT</v>
      </c>
      <c r="CQ14" s="7">
        <f t="shared" si="18"/>
        <v>17</v>
      </c>
      <c r="CR14" s="72">
        <f t="shared" si="19"/>
        <v>0</v>
      </c>
      <c r="CS14" s="74" t="str">
        <f t="shared" si="20"/>
        <v>0.00</v>
      </c>
      <c r="CT14" s="72">
        <f t="shared" si="21"/>
        <v>0</v>
      </c>
      <c r="CU14" s="74" t="str">
        <f t="shared" si="22"/>
        <v>0.00</v>
      </c>
      <c r="CV14" s="7" t="str">
        <f t="shared" si="23"/>
        <v>Cảnh báo KQHT</v>
      </c>
    </row>
    <row r="15" spans="1:100" s="115" customFormat="1" ht="18">
      <c r="A15" s="5"/>
      <c r="B15" s="9"/>
      <c r="C15" s="10"/>
      <c r="D15" s="11"/>
      <c r="E15" s="12"/>
      <c r="F15" s="8"/>
      <c r="G15" s="47"/>
      <c r="H15" s="6"/>
      <c r="I15" s="48"/>
      <c r="J15" s="48"/>
      <c r="K15" s="98"/>
      <c r="L15" s="120"/>
      <c r="M15" s="51" t="str">
        <f t="shared" si="24"/>
        <v>F</v>
      </c>
      <c r="N15" s="52">
        <f t="shared" si="25"/>
        <v>0</v>
      </c>
      <c r="O15" s="53" t="str">
        <f t="shared" si="26"/>
        <v>0.0</v>
      </c>
      <c r="P15" s="54">
        <v>2</v>
      </c>
      <c r="Q15" s="94"/>
      <c r="R15" s="67"/>
      <c r="S15" s="51" t="str">
        <f t="shared" si="27"/>
        <v>F</v>
      </c>
      <c r="T15" s="52">
        <f t="shared" si="28"/>
        <v>0</v>
      </c>
      <c r="U15" s="53" t="str">
        <f t="shared" si="29"/>
        <v>0.0</v>
      </c>
      <c r="V15" s="54">
        <v>3</v>
      </c>
      <c r="W15" s="99"/>
      <c r="X15" s="103"/>
      <c r="Y15" s="104"/>
      <c r="Z15" s="66">
        <f t="shared" si="30"/>
        <v>0</v>
      </c>
      <c r="AA15" s="67">
        <f t="shared" si="31"/>
        <v>0</v>
      </c>
      <c r="AB15" s="67" t="str">
        <f t="shared" si="32"/>
        <v>0.0</v>
      </c>
      <c r="AC15" s="51" t="str">
        <f t="shared" si="33"/>
        <v>F</v>
      </c>
      <c r="AD15" s="60">
        <f t="shared" si="34"/>
        <v>0</v>
      </c>
      <c r="AE15" s="53" t="str">
        <f t="shared" si="35"/>
        <v>0.0</v>
      </c>
      <c r="AF15" s="61">
        <v>4</v>
      </c>
      <c r="AG15" s="62">
        <v>4</v>
      </c>
      <c r="AH15" s="99"/>
      <c r="AI15" s="103"/>
      <c r="AJ15" s="104"/>
      <c r="AK15" s="66">
        <f t="shared" si="36"/>
        <v>0</v>
      </c>
      <c r="AL15" s="67">
        <f t="shared" si="37"/>
        <v>0</v>
      </c>
      <c r="AM15" s="67" t="str">
        <f t="shared" si="38"/>
        <v>0.0</v>
      </c>
      <c r="AN15" s="51" t="str">
        <f t="shared" si="39"/>
        <v>F</v>
      </c>
      <c r="AO15" s="60">
        <f t="shared" si="40"/>
        <v>0</v>
      </c>
      <c r="AP15" s="53" t="str">
        <f t="shared" si="41"/>
        <v>0.0</v>
      </c>
      <c r="AQ15" s="63">
        <v>2</v>
      </c>
      <c r="AR15" s="64">
        <v>2</v>
      </c>
      <c r="AS15" s="99"/>
      <c r="AT15" s="103"/>
      <c r="AU15" s="104"/>
      <c r="AV15" s="66">
        <f t="shared" si="42"/>
        <v>0</v>
      </c>
      <c r="AW15" s="67">
        <f t="shared" si="43"/>
        <v>0</v>
      </c>
      <c r="AX15" s="67" t="str">
        <f t="shared" si="44"/>
        <v>0.0</v>
      </c>
      <c r="AY15" s="51" t="str">
        <f t="shared" si="45"/>
        <v>F</v>
      </c>
      <c r="AZ15" s="60">
        <f t="shared" si="46"/>
        <v>0</v>
      </c>
      <c r="BA15" s="53" t="str">
        <f t="shared" si="47"/>
        <v>0.0</v>
      </c>
      <c r="BB15" s="61">
        <v>3</v>
      </c>
      <c r="BC15" s="62">
        <v>3</v>
      </c>
      <c r="BD15" s="99"/>
      <c r="BE15" s="103"/>
      <c r="BF15" s="104"/>
      <c r="BG15" s="66">
        <f t="shared" si="48"/>
        <v>0</v>
      </c>
      <c r="BH15" s="67">
        <f t="shared" si="49"/>
        <v>0</v>
      </c>
      <c r="BI15" s="67" t="str">
        <f t="shared" si="50"/>
        <v>0.0</v>
      </c>
      <c r="BJ15" s="51" t="str">
        <f t="shared" si="51"/>
        <v>F</v>
      </c>
      <c r="BK15" s="60">
        <f t="shared" si="52"/>
        <v>0</v>
      </c>
      <c r="BL15" s="53" t="str">
        <f t="shared" si="53"/>
        <v>0.0</v>
      </c>
      <c r="BM15" s="61">
        <v>3</v>
      </c>
      <c r="BN15" s="62">
        <v>3</v>
      </c>
      <c r="BO15" s="99"/>
      <c r="BP15" s="103"/>
      <c r="BQ15" s="104"/>
      <c r="BR15" s="66">
        <f t="shared" si="54"/>
        <v>0</v>
      </c>
      <c r="BS15" s="67">
        <f t="shared" si="55"/>
        <v>0</v>
      </c>
      <c r="BT15" s="67" t="str">
        <f t="shared" si="56"/>
        <v>0.0</v>
      </c>
      <c r="BU15" s="51" t="str">
        <f t="shared" si="57"/>
        <v>F</v>
      </c>
      <c r="BV15" s="68">
        <f t="shared" si="58"/>
        <v>0</v>
      </c>
      <c r="BW15" s="53" t="str">
        <f t="shared" si="59"/>
        <v>0.0</v>
      </c>
      <c r="BX15" s="61">
        <v>2</v>
      </c>
      <c r="BY15" s="69">
        <v>2</v>
      </c>
      <c r="BZ15" s="99"/>
      <c r="CA15" s="103"/>
      <c r="CB15" s="104"/>
      <c r="CC15" s="105"/>
      <c r="CD15" s="67">
        <f t="shared" si="60"/>
        <v>0</v>
      </c>
      <c r="CE15" s="67" t="str">
        <f t="shared" si="61"/>
        <v>0.0</v>
      </c>
      <c r="CF15" s="51" t="str">
        <f t="shared" si="62"/>
        <v>F</v>
      </c>
      <c r="CG15" s="60">
        <f t="shared" si="63"/>
        <v>0</v>
      </c>
      <c r="CH15" s="53" t="str">
        <f t="shared" si="64"/>
        <v>0.0</v>
      </c>
      <c r="CI15" s="61">
        <v>3</v>
      </c>
      <c r="CJ15" s="62">
        <v>3</v>
      </c>
      <c r="CK15" s="71">
        <f t="shared" si="12"/>
        <v>17</v>
      </c>
      <c r="CL15" s="72">
        <f t="shared" si="13"/>
        <v>0</v>
      </c>
      <c r="CM15" s="73" t="str">
        <f t="shared" si="14"/>
        <v>0.00</v>
      </c>
      <c r="CN15" s="72">
        <f t="shared" si="15"/>
        <v>0</v>
      </c>
      <c r="CO15" s="73" t="str">
        <f t="shared" si="16"/>
        <v>0.00</v>
      </c>
      <c r="CP15" s="7" t="str">
        <f t="shared" si="17"/>
        <v>Cảnh báo KQHT</v>
      </c>
      <c r="CQ15" s="7">
        <f t="shared" si="18"/>
        <v>17</v>
      </c>
      <c r="CR15" s="72">
        <f t="shared" si="19"/>
        <v>0</v>
      </c>
      <c r="CS15" s="74" t="str">
        <f t="shared" si="20"/>
        <v>0.00</v>
      </c>
      <c r="CT15" s="72">
        <f t="shared" si="21"/>
        <v>0</v>
      </c>
      <c r="CU15" s="74" t="str">
        <f t="shared" si="22"/>
        <v>0.00</v>
      </c>
      <c r="CV15" s="7" t="str">
        <f t="shared" si="23"/>
        <v>Cảnh báo KQHT</v>
      </c>
    </row>
    <row r="16" spans="1:100" s="115" customFormat="1" ht="18">
      <c r="A16" s="5"/>
      <c r="B16" s="9"/>
      <c r="C16" s="10"/>
      <c r="D16" s="11"/>
      <c r="E16" s="12"/>
      <c r="F16" s="8"/>
      <c r="G16" s="47"/>
      <c r="H16" s="6"/>
      <c r="I16" s="48"/>
      <c r="J16" s="48"/>
      <c r="K16" s="98"/>
      <c r="L16" s="120"/>
      <c r="M16" s="51" t="str">
        <f t="shared" si="24"/>
        <v>F</v>
      </c>
      <c r="N16" s="52">
        <f t="shared" si="25"/>
        <v>0</v>
      </c>
      <c r="O16" s="53" t="str">
        <f t="shared" si="26"/>
        <v>0.0</v>
      </c>
      <c r="P16" s="54">
        <v>2</v>
      </c>
      <c r="Q16" s="94"/>
      <c r="R16" s="67"/>
      <c r="S16" s="51" t="str">
        <f t="shared" si="27"/>
        <v>F</v>
      </c>
      <c r="T16" s="52">
        <f t="shared" si="28"/>
        <v>0</v>
      </c>
      <c r="U16" s="53" t="str">
        <f t="shared" si="29"/>
        <v>0.0</v>
      </c>
      <c r="V16" s="54">
        <v>3</v>
      </c>
      <c r="W16" s="99"/>
      <c r="X16" s="103"/>
      <c r="Y16" s="104"/>
      <c r="Z16" s="66">
        <f t="shared" si="30"/>
        <v>0</v>
      </c>
      <c r="AA16" s="67">
        <f t="shared" si="31"/>
        <v>0</v>
      </c>
      <c r="AB16" s="67" t="str">
        <f t="shared" si="32"/>
        <v>0.0</v>
      </c>
      <c r="AC16" s="51" t="str">
        <f t="shared" si="33"/>
        <v>F</v>
      </c>
      <c r="AD16" s="60">
        <f t="shared" si="34"/>
        <v>0</v>
      </c>
      <c r="AE16" s="53" t="str">
        <f t="shared" si="35"/>
        <v>0.0</v>
      </c>
      <c r="AF16" s="61">
        <v>4</v>
      </c>
      <c r="AG16" s="62">
        <v>4</v>
      </c>
      <c r="AH16" s="99"/>
      <c r="AI16" s="103"/>
      <c r="AJ16" s="104"/>
      <c r="AK16" s="66">
        <f t="shared" si="36"/>
        <v>0</v>
      </c>
      <c r="AL16" s="67">
        <f t="shared" si="37"/>
        <v>0</v>
      </c>
      <c r="AM16" s="67" t="str">
        <f t="shared" si="38"/>
        <v>0.0</v>
      </c>
      <c r="AN16" s="51" t="str">
        <f t="shared" si="39"/>
        <v>F</v>
      </c>
      <c r="AO16" s="60">
        <f t="shared" si="40"/>
        <v>0</v>
      </c>
      <c r="AP16" s="53" t="str">
        <f t="shared" si="41"/>
        <v>0.0</v>
      </c>
      <c r="AQ16" s="63">
        <v>2</v>
      </c>
      <c r="AR16" s="64">
        <v>2</v>
      </c>
      <c r="AS16" s="99"/>
      <c r="AT16" s="103"/>
      <c r="AU16" s="104"/>
      <c r="AV16" s="66">
        <f t="shared" si="42"/>
        <v>0</v>
      </c>
      <c r="AW16" s="67">
        <f t="shared" si="43"/>
        <v>0</v>
      </c>
      <c r="AX16" s="67" t="str">
        <f t="shared" si="44"/>
        <v>0.0</v>
      </c>
      <c r="AY16" s="51" t="str">
        <f t="shared" si="45"/>
        <v>F</v>
      </c>
      <c r="AZ16" s="60">
        <f t="shared" si="46"/>
        <v>0</v>
      </c>
      <c r="BA16" s="53" t="str">
        <f t="shared" si="47"/>
        <v>0.0</v>
      </c>
      <c r="BB16" s="61">
        <v>3</v>
      </c>
      <c r="BC16" s="62">
        <v>3</v>
      </c>
      <c r="BD16" s="99"/>
      <c r="BE16" s="103"/>
      <c r="BF16" s="104"/>
      <c r="BG16" s="66">
        <f t="shared" si="48"/>
        <v>0</v>
      </c>
      <c r="BH16" s="67">
        <f t="shared" si="49"/>
        <v>0</v>
      </c>
      <c r="BI16" s="67" t="str">
        <f t="shared" si="50"/>
        <v>0.0</v>
      </c>
      <c r="BJ16" s="51" t="str">
        <f t="shared" si="51"/>
        <v>F</v>
      </c>
      <c r="BK16" s="60">
        <f t="shared" si="52"/>
        <v>0</v>
      </c>
      <c r="BL16" s="53" t="str">
        <f t="shared" si="53"/>
        <v>0.0</v>
      </c>
      <c r="BM16" s="61">
        <v>3</v>
      </c>
      <c r="BN16" s="62">
        <v>3</v>
      </c>
      <c r="BO16" s="99"/>
      <c r="BP16" s="103"/>
      <c r="BQ16" s="104"/>
      <c r="BR16" s="66">
        <f t="shared" si="54"/>
        <v>0</v>
      </c>
      <c r="BS16" s="67">
        <f t="shared" si="55"/>
        <v>0</v>
      </c>
      <c r="BT16" s="67" t="str">
        <f t="shared" si="56"/>
        <v>0.0</v>
      </c>
      <c r="BU16" s="51" t="str">
        <f t="shared" si="57"/>
        <v>F</v>
      </c>
      <c r="BV16" s="68">
        <f t="shared" si="58"/>
        <v>0</v>
      </c>
      <c r="BW16" s="53" t="str">
        <f t="shared" si="59"/>
        <v>0.0</v>
      </c>
      <c r="BX16" s="61">
        <v>2</v>
      </c>
      <c r="BY16" s="69">
        <v>2</v>
      </c>
      <c r="BZ16" s="99"/>
      <c r="CA16" s="103"/>
      <c r="CB16" s="104"/>
      <c r="CC16" s="105"/>
      <c r="CD16" s="67">
        <f t="shared" si="60"/>
        <v>0</v>
      </c>
      <c r="CE16" s="67" t="str">
        <f t="shared" si="61"/>
        <v>0.0</v>
      </c>
      <c r="CF16" s="51" t="str">
        <f t="shared" si="62"/>
        <v>F</v>
      </c>
      <c r="CG16" s="60">
        <f t="shared" si="63"/>
        <v>0</v>
      </c>
      <c r="CH16" s="53" t="str">
        <f t="shared" si="64"/>
        <v>0.0</v>
      </c>
      <c r="CI16" s="61">
        <v>3</v>
      </c>
      <c r="CJ16" s="62">
        <v>3</v>
      </c>
      <c r="CK16" s="71">
        <f t="shared" si="12"/>
        <v>17</v>
      </c>
      <c r="CL16" s="72">
        <f t="shared" si="13"/>
        <v>0</v>
      </c>
      <c r="CM16" s="73" t="str">
        <f t="shared" si="14"/>
        <v>0.00</v>
      </c>
      <c r="CN16" s="72">
        <f t="shared" si="15"/>
        <v>0</v>
      </c>
      <c r="CO16" s="73" t="str">
        <f t="shared" si="16"/>
        <v>0.00</v>
      </c>
      <c r="CP16" s="7" t="str">
        <f t="shared" si="17"/>
        <v>Cảnh báo KQHT</v>
      </c>
      <c r="CQ16" s="7">
        <f t="shared" si="18"/>
        <v>17</v>
      </c>
      <c r="CR16" s="72">
        <f t="shared" si="19"/>
        <v>0</v>
      </c>
      <c r="CS16" s="74" t="str">
        <f t="shared" si="20"/>
        <v>0.00</v>
      </c>
      <c r="CT16" s="72">
        <f t="shared" si="21"/>
        <v>0</v>
      </c>
      <c r="CU16" s="74" t="str">
        <f t="shared" si="22"/>
        <v>0.00</v>
      </c>
      <c r="CV16" s="7" t="str">
        <f t="shared" si="23"/>
        <v>Cảnh báo KQHT</v>
      </c>
    </row>
    <row r="17" spans="1:100" s="115" customFormat="1" ht="18">
      <c r="A17" s="5"/>
      <c r="B17" s="9"/>
      <c r="C17" s="10"/>
      <c r="D17" s="11"/>
      <c r="E17" s="12"/>
      <c r="F17" s="8"/>
      <c r="G17" s="47"/>
      <c r="H17" s="6"/>
      <c r="I17" s="48"/>
      <c r="J17" s="48"/>
      <c r="K17" s="98"/>
      <c r="L17" s="120"/>
      <c r="M17" s="51" t="str">
        <f t="shared" si="24"/>
        <v>F</v>
      </c>
      <c r="N17" s="52">
        <f t="shared" si="25"/>
        <v>0</v>
      </c>
      <c r="O17" s="53" t="str">
        <f t="shared" si="26"/>
        <v>0.0</v>
      </c>
      <c r="P17" s="54">
        <v>2</v>
      </c>
      <c r="Q17" s="94"/>
      <c r="R17" s="67"/>
      <c r="S17" s="51" t="str">
        <f t="shared" si="27"/>
        <v>F</v>
      </c>
      <c r="T17" s="52">
        <f t="shared" si="28"/>
        <v>0</v>
      </c>
      <c r="U17" s="53" t="str">
        <f t="shared" si="29"/>
        <v>0.0</v>
      </c>
      <c r="V17" s="54">
        <v>3</v>
      </c>
      <c r="W17" s="99"/>
      <c r="X17" s="103"/>
      <c r="Y17" s="104"/>
      <c r="Z17" s="66">
        <f t="shared" si="30"/>
        <v>0</v>
      </c>
      <c r="AA17" s="67">
        <f t="shared" si="31"/>
        <v>0</v>
      </c>
      <c r="AB17" s="67" t="str">
        <f t="shared" si="32"/>
        <v>0.0</v>
      </c>
      <c r="AC17" s="51" t="str">
        <f t="shared" si="33"/>
        <v>F</v>
      </c>
      <c r="AD17" s="60">
        <f t="shared" si="34"/>
        <v>0</v>
      </c>
      <c r="AE17" s="53" t="str">
        <f t="shared" si="35"/>
        <v>0.0</v>
      </c>
      <c r="AF17" s="61">
        <v>4</v>
      </c>
      <c r="AG17" s="62">
        <v>4</v>
      </c>
      <c r="AH17" s="99"/>
      <c r="AI17" s="103"/>
      <c r="AJ17" s="104"/>
      <c r="AK17" s="66">
        <f t="shared" si="36"/>
        <v>0</v>
      </c>
      <c r="AL17" s="67">
        <f t="shared" si="37"/>
        <v>0</v>
      </c>
      <c r="AM17" s="67" t="str">
        <f t="shared" si="38"/>
        <v>0.0</v>
      </c>
      <c r="AN17" s="51" t="str">
        <f t="shared" si="39"/>
        <v>F</v>
      </c>
      <c r="AO17" s="60">
        <f t="shared" si="40"/>
        <v>0</v>
      </c>
      <c r="AP17" s="53" t="str">
        <f t="shared" si="41"/>
        <v>0.0</v>
      </c>
      <c r="AQ17" s="63">
        <v>2</v>
      </c>
      <c r="AR17" s="64">
        <v>2</v>
      </c>
      <c r="AS17" s="99"/>
      <c r="AT17" s="103"/>
      <c r="AU17" s="104"/>
      <c r="AV17" s="66">
        <f t="shared" si="42"/>
        <v>0</v>
      </c>
      <c r="AW17" s="67">
        <f t="shared" si="43"/>
        <v>0</v>
      </c>
      <c r="AX17" s="67" t="str">
        <f t="shared" si="44"/>
        <v>0.0</v>
      </c>
      <c r="AY17" s="51" t="str">
        <f t="shared" si="45"/>
        <v>F</v>
      </c>
      <c r="AZ17" s="60">
        <f t="shared" si="46"/>
        <v>0</v>
      </c>
      <c r="BA17" s="53" t="str">
        <f t="shared" si="47"/>
        <v>0.0</v>
      </c>
      <c r="BB17" s="61">
        <v>3</v>
      </c>
      <c r="BC17" s="62">
        <v>3</v>
      </c>
      <c r="BD17" s="99"/>
      <c r="BE17" s="103"/>
      <c r="BF17" s="104"/>
      <c r="BG17" s="66">
        <f t="shared" si="48"/>
        <v>0</v>
      </c>
      <c r="BH17" s="67">
        <f t="shared" si="49"/>
        <v>0</v>
      </c>
      <c r="BI17" s="67" t="str">
        <f t="shared" si="50"/>
        <v>0.0</v>
      </c>
      <c r="BJ17" s="51" t="str">
        <f t="shared" si="51"/>
        <v>F</v>
      </c>
      <c r="BK17" s="60">
        <f t="shared" si="52"/>
        <v>0</v>
      </c>
      <c r="BL17" s="53" t="str">
        <f t="shared" si="53"/>
        <v>0.0</v>
      </c>
      <c r="BM17" s="61">
        <v>3</v>
      </c>
      <c r="BN17" s="62">
        <v>3</v>
      </c>
      <c r="BO17" s="99"/>
      <c r="BP17" s="103"/>
      <c r="BQ17" s="104"/>
      <c r="BR17" s="66">
        <f t="shared" si="54"/>
        <v>0</v>
      </c>
      <c r="BS17" s="67">
        <f t="shared" si="55"/>
        <v>0</v>
      </c>
      <c r="BT17" s="67" t="str">
        <f t="shared" si="56"/>
        <v>0.0</v>
      </c>
      <c r="BU17" s="51" t="str">
        <f t="shared" si="57"/>
        <v>F</v>
      </c>
      <c r="BV17" s="68">
        <f t="shared" si="58"/>
        <v>0</v>
      </c>
      <c r="BW17" s="53" t="str">
        <f t="shared" si="59"/>
        <v>0.0</v>
      </c>
      <c r="BX17" s="61">
        <v>2</v>
      </c>
      <c r="BY17" s="69">
        <v>2</v>
      </c>
      <c r="BZ17" s="99"/>
      <c r="CA17" s="103"/>
      <c r="CB17" s="104"/>
      <c r="CC17" s="105"/>
      <c r="CD17" s="67">
        <f t="shared" si="60"/>
        <v>0</v>
      </c>
      <c r="CE17" s="67" t="str">
        <f t="shared" si="61"/>
        <v>0.0</v>
      </c>
      <c r="CF17" s="51" t="str">
        <f t="shared" si="62"/>
        <v>F</v>
      </c>
      <c r="CG17" s="60">
        <f t="shared" si="63"/>
        <v>0</v>
      </c>
      <c r="CH17" s="53" t="str">
        <f t="shared" si="64"/>
        <v>0.0</v>
      </c>
      <c r="CI17" s="61">
        <v>3</v>
      </c>
      <c r="CJ17" s="62">
        <v>3</v>
      </c>
      <c r="CK17" s="71">
        <f t="shared" si="12"/>
        <v>17</v>
      </c>
      <c r="CL17" s="72">
        <f t="shared" si="13"/>
        <v>0</v>
      </c>
      <c r="CM17" s="73" t="str">
        <f t="shared" si="14"/>
        <v>0.00</v>
      </c>
      <c r="CN17" s="72">
        <f t="shared" si="15"/>
        <v>0</v>
      </c>
      <c r="CO17" s="73" t="str">
        <f t="shared" si="16"/>
        <v>0.00</v>
      </c>
      <c r="CP17" s="7" t="str">
        <f t="shared" si="17"/>
        <v>Cảnh báo KQHT</v>
      </c>
      <c r="CQ17" s="7">
        <f t="shared" si="18"/>
        <v>17</v>
      </c>
      <c r="CR17" s="72">
        <f t="shared" si="19"/>
        <v>0</v>
      </c>
      <c r="CS17" s="74" t="str">
        <f t="shared" si="20"/>
        <v>0.00</v>
      </c>
      <c r="CT17" s="72">
        <f t="shared" si="21"/>
        <v>0</v>
      </c>
      <c r="CU17" s="74" t="str">
        <f t="shared" si="22"/>
        <v>0.00</v>
      </c>
      <c r="CV17" s="7" t="str">
        <f t="shared" si="23"/>
        <v>Cảnh báo KQHT</v>
      </c>
    </row>
    <row r="18" spans="1:100" s="115" customFormat="1" ht="18">
      <c r="A18" s="5"/>
      <c r="B18" s="9"/>
      <c r="C18" s="10"/>
      <c r="D18" s="11"/>
      <c r="E18" s="12"/>
      <c r="F18" s="8"/>
      <c r="G18" s="47"/>
      <c r="H18" s="6"/>
      <c r="I18" s="48"/>
      <c r="J18" s="48"/>
      <c r="K18" s="98"/>
      <c r="L18" s="120"/>
      <c r="M18" s="51" t="str">
        <f t="shared" si="24"/>
        <v>F</v>
      </c>
      <c r="N18" s="52">
        <f t="shared" si="25"/>
        <v>0</v>
      </c>
      <c r="O18" s="53" t="str">
        <f t="shared" si="26"/>
        <v>0.0</v>
      </c>
      <c r="P18" s="54">
        <v>2</v>
      </c>
      <c r="Q18" s="94"/>
      <c r="R18" s="67"/>
      <c r="S18" s="51" t="str">
        <f t="shared" si="27"/>
        <v>F</v>
      </c>
      <c r="T18" s="52">
        <f t="shared" si="28"/>
        <v>0</v>
      </c>
      <c r="U18" s="53" t="str">
        <f t="shared" si="29"/>
        <v>0.0</v>
      </c>
      <c r="V18" s="54">
        <v>3</v>
      </c>
      <c r="W18" s="99"/>
      <c r="X18" s="103"/>
      <c r="Y18" s="104"/>
      <c r="Z18" s="66">
        <f t="shared" si="30"/>
        <v>0</v>
      </c>
      <c r="AA18" s="67">
        <f t="shared" si="31"/>
        <v>0</v>
      </c>
      <c r="AB18" s="67" t="str">
        <f t="shared" si="32"/>
        <v>0.0</v>
      </c>
      <c r="AC18" s="51" t="str">
        <f t="shared" si="33"/>
        <v>F</v>
      </c>
      <c r="AD18" s="60">
        <f t="shared" si="34"/>
        <v>0</v>
      </c>
      <c r="AE18" s="53" t="str">
        <f t="shared" si="35"/>
        <v>0.0</v>
      </c>
      <c r="AF18" s="61">
        <v>4</v>
      </c>
      <c r="AG18" s="62">
        <v>4</v>
      </c>
      <c r="AH18" s="99"/>
      <c r="AI18" s="103"/>
      <c r="AJ18" s="104"/>
      <c r="AK18" s="66">
        <f t="shared" si="36"/>
        <v>0</v>
      </c>
      <c r="AL18" s="67">
        <f t="shared" si="37"/>
        <v>0</v>
      </c>
      <c r="AM18" s="67" t="str">
        <f t="shared" si="38"/>
        <v>0.0</v>
      </c>
      <c r="AN18" s="51" t="str">
        <f t="shared" si="39"/>
        <v>F</v>
      </c>
      <c r="AO18" s="60">
        <f t="shared" si="40"/>
        <v>0</v>
      </c>
      <c r="AP18" s="53" t="str">
        <f t="shared" si="41"/>
        <v>0.0</v>
      </c>
      <c r="AQ18" s="63">
        <v>2</v>
      </c>
      <c r="AR18" s="64">
        <v>2</v>
      </c>
      <c r="AS18" s="99"/>
      <c r="AT18" s="103"/>
      <c r="AU18" s="104"/>
      <c r="AV18" s="66">
        <f t="shared" si="42"/>
        <v>0</v>
      </c>
      <c r="AW18" s="67">
        <f t="shared" si="43"/>
        <v>0</v>
      </c>
      <c r="AX18" s="67" t="str">
        <f t="shared" si="44"/>
        <v>0.0</v>
      </c>
      <c r="AY18" s="51" t="str">
        <f t="shared" si="45"/>
        <v>F</v>
      </c>
      <c r="AZ18" s="60">
        <f t="shared" si="46"/>
        <v>0</v>
      </c>
      <c r="BA18" s="53" t="str">
        <f t="shared" si="47"/>
        <v>0.0</v>
      </c>
      <c r="BB18" s="61">
        <v>3</v>
      </c>
      <c r="BC18" s="62">
        <v>3</v>
      </c>
      <c r="BD18" s="99"/>
      <c r="BE18" s="103"/>
      <c r="BF18" s="104"/>
      <c r="BG18" s="66">
        <f t="shared" si="48"/>
        <v>0</v>
      </c>
      <c r="BH18" s="67">
        <f t="shared" si="49"/>
        <v>0</v>
      </c>
      <c r="BI18" s="67" t="str">
        <f t="shared" si="50"/>
        <v>0.0</v>
      </c>
      <c r="BJ18" s="51" t="str">
        <f t="shared" si="51"/>
        <v>F</v>
      </c>
      <c r="BK18" s="60">
        <f t="shared" si="52"/>
        <v>0</v>
      </c>
      <c r="BL18" s="53" t="str">
        <f t="shared" si="53"/>
        <v>0.0</v>
      </c>
      <c r="BM18" s="61">
        <v>3</v>
      </c>
      <c r="BN18" s="62">
        <v>3</v>
      </c>
      <c r="BO18" s="99"/>
      <c r="BP18" s="103"/>
      <c r="BQ18" s="104"/>
      <c r="BR18" s="66">
        <f t="shared" si="54"/>
        <v>0</v>
      </c>
      <c r="BS18" s="67">
        <f t="shared" si="55"/>
        <v>0</v>
      </c>
      <c r="BT18" s="67" t="str">
        <f t="shared" si="56"/>
        <v>0.0</v>
      </c>
      <c r="BU18" s="51" t="str">
        <f t="shared" si="57"/>
        <v>F</v>
      </c>
      <c r="BV18" s="68">
        <f t="shared" si="58"/>
        <v>0</v>
      </c>
      <c r="BW18" s="53" t="str">
        <f t="shared" si="59"/>
        <v>0.0</v>
      </c>
      <c r="BX18" s="61">
        <v>2</v>
      </c>
      <c r="BY18" s="69">
        <v>2</v>
      </c>
      <c r="BZ18" s="99"/>
      <c r="CA18" s="103"/>
      <c r="CB18" s="104"/>
      <c r="CC18" s="105"/>
      <c r="CD18" s="67">
        <f t="shared" si="60"/>
        <v>0</v>
      </c>
      <c r="CE18" s="67" t="str">
        <f t="shared" si="61"/>
        <v>0.0</v>
      </c>
      <c r="CF18" s="51" t="str">
        <f t="shared" si="62"/>
        <v>F</v>
      </c>
      <c r="CG18" s="60">
        <f t="shared" si="63"/>
        <v>0</v>
      </c>
      <c r="CH18" s="53" t="str">
        <f t="shared" si="64"/>
        <v>0.0</v>
      </c>
      <c r="CI18" s="61">
        <v>3</v>
      </c>
      <c r="CJ18" s="62">
        <v>3</v>
      </c>
      <c r="CK18" s="71">
        <f t="shared" si="12"/>
        <v>17</v>
      </c>
      <c r="CL18" s="72">
        <f t="shared" si="13"/>
        <v>0</v>
      </c>
      <c r="CM18" s="73" t="str">
        <f t="shared" si="14"/>
        <v>0.00</v>
      </c>
      <c r="CN18" s="72">
        <f t="shared" si="15"/>
        <v>0</v>
      </c>
      <c r="CO18" s="73" t="str">
        <f t="shared" si="16"/>
        <v>0.00</v>
      </c>
      <c r="CP18" s="7" t="str">
        <f t="shared" si="17"/>
        <v>Cảnh báo KQHT</v>
      </c>
      <c r="CQ18" s="7">
        <f t="shared" si="18"/>
        <v>17</v>
      </c>
      <c r="CR18" s="72">
        <f t="shared" si="19"/>
        <v>0</v>
      </c>
      <c r="CS18" s="74" t="str">
        <f t="shared" si="20"/>
        <v>0.00</v>
      </c>
      <c r="CT18" s="72">
        <f t="shared" si="21"/>
        <v>0</v>
      </c>
      <c r="CU18" s="74" t="str">
        <f t="shared" si="22"/>
        <v>0.00</v>
      </c>
      <c r="CV18" s="7" t="str">
        <f t="shared" si="23"/>
        <v>Cảnh báo KQHT</v>
      </c>
    </row>
    <row r="19" spans="1:100" s="115" customFormat="1" ht="18">
      <c r="A19" s="5"/>
      <c r="B19" s="9"/>
      <c r="C19" s="10"/>
      <c r="D19" s="11"/>
      <c r="E19" s="12"/>
      <c r="F19" s="8"/>
      <c r="G19" s="47"/>
      <c r="H19" s="6"/>
      <c r="I19" s="48"/>
      <c r="J19" s="48"/>
      <c r="K19" s="98"/>
      <c r="L19" s="120"/>
      <c r="M19" s="51" t="str">
        <f t="shared" si="24"/>
        <v>F</v>
      </c>
      <c r="N19" s="52">
        <f t="shared" si="25"/>
        <v>0</v>
      </c>
      <c r="O19" s="53" t="str">
        <f t="shared" si="26"/>
        <v>0.0</v>
      </c>
      <c r="P19" s="54">
        <v>2</v>
      </c>
      <c r="Q19" s="94"/>
      <c r="R19" s="67"/>
      <c r="S19" s="51" t="str">
        <f t="shared" si="27"/>
        <v>F</v>
      </c>
      <c r="T19" s="52">
        <f t="shared" si="28"/>
        <v>0</v>
      </c>
      <c r="U19" s="53" t="str">
        <f t="shared" si="29"/>
        <v>0.0</v>
      </c>
      <c r="V19" s="54">
        <v>3</v>
      </c>
      <c r="W19" s="99"/>
      <c r="X19" s="103"/>
      <c r="Y19" s="104"/>
      <c r="Z19" s="66">
        <f t="shared" si="30"/>
        <v>0</v>
      </c>
      <c r="AA19" s="67">
        <f t="shared" si="31"/>
        <v>0</v>
      </c>
      <c r="AB19" s="67" t="str">
        <f t="shared" si="32"/>
        <v>0.0</v>
      </c>
      <c r="AC19" s="51" t="str">
        <f t="shared" si="33"/>
        <v>F</v>
      </c>
      <c r="AD19" s="60">
        <f t="shared" si="34"/>
        <v>0</v>
      </c>
      <c r="AE19" s="53" t="str">
        <f t="shared" si="35"/>
        <v>0.0</v>
      </c>
      <c r="AF19" s="61">
        <v>4</v>
      </c>
      <c r="AG19" s="62">
        <v>4</v>
      </c>
      <c r="AH19" s="99"/>
      <c r="AI19" s="103"/>
      <c r="AJ19" s="104"/>
      <c r="AK19" s="66">
        <f t="shared" si="36"/>
        <v>0</v>
      </c>
      <c r="AL19" s="67">
        <f t="shared" si="37"/>
        <v>0</v>
      </c>
      <c r="AM19" s="67" t="str">
        <f t="shared" si="38"/>
        <v>0.0</v>
      </c>
      <c r="AN19" s="51" t="str">
        <f t="shared" si="39"/>
        <v>F</v>
      </c>
      <c r="AO19" s="60">
        <f t="shared" si="40"/>
        <v>0</v>
      </c>
      <c r="AP19" s="53" t="str">
        <f t="shared" si="41"/>
        <v>0.0</v>
      </c>
      <c r="AQ19" s="63">
        <v>2</v>
      </c>
      <c r="AR19" s="64">
        <v>2</v>
      </c>
      <c r="AS19" s="99"/>
      <c r="AT19" s="103"/>
      <c r="AU19" s="104"/>
      <c r="AV19" s="66">
        <f t="shared" si="42"/>
        <v>0</v>
      </c>
      <c r="AW19" s="67">
        <f t="shared" si="43"/>
        <v>0</v>
      </c>
      <c r="AX19" s="67" t="str">
        <f t="shared" si="44"/>
        <v>0.0</v>
      </c>
      <c r="AY19" s="51" t="str">
        <f t="shared" si="45"/>
        <v>F</v>
      </c>
      <c r="AZ19" s="60">
        <f t="shared" si="46"/>
        <v>0</v>
      </c>
      <c r="BA19" s="53" t="str">
        <f t="shared" si="47"/>
        <v>0.0</v>
      </c>
      <c r="BB19" s="61">
        <v>3</v>
      </c>
      <c r="BC19" s="62">
        <v>3</v>
      </c>
      <c r="BD19" s="99"/>
      <c r="BE19" s="103"/>
      <c r="BF19" s="104"/>
      <c r="BG19" s="66">
        <f t="shared" si="48"/>
        <v>0</v>
      </c>
      <c r="BH19" s="67">
        <f t="shared" si="49"/>
        <v>0</v>
      </c>
      <c r="BI19" s="67" t="str">
        <f t="shared" si="50"/>
        <v>0.0</v>
      </c>
      <c r="BJ19" s="51" t="str">
        <f t="shared" si="51"/>
        <v>F</v>
      </c>
      <c r="BK19" s="60">
        <f t="shared" si="52"/>
        <v>0</v>
      </c>
      <c r="BL19" s="53" t="str">
        <f t="shared" si="53"/>
        <v>0.0</v>
      </c>
      <c r="BM19" s="61">
        <v>3</v>
      </c>
      <c r="BN19" s="62">
        <v>3</v>
      </c>
      <c r="BO19" s="99"/>
      <c r="BP19" s="103"/>
      <c r="BQ19" s="104"/>
      <c r="BR19" s="66">
        <f t="shared" si="54"/>
        <v>0</v>
      </c>
      <c r="BS19" s="67">
        <f t="shared" si="55"/>
        <v>0</v>
      </c>
      <c r="BT19" s="67" t="str">
        <f t="shared" si="56"/>
        <v>0.0</v>
      </c>
      <c r="BU19" s="51" t="str">
        <f t="shared" si="57"/>
        <v>F</v>
      </c>
      <c r="BV19" s="68">
        <f t="shared" si="58"/>
        <v>0</v>
      </c>
      <c r="BW19" s="53" t="str">
        <f t="shared" si="59"/>
        <v>0.0</v>
      </c>
      <c r="BX19" s="61">
        <v>2</v>
      </c>
      <c r="BY19" s="69">
        <v>2</v>
      </c>
      <c r="BZ19" s="99"/>
      <c r="CA19" s="103"/>
      <c r="CB19" s="104"/>
      <c r="CC19" s="105"/>
      <c r="CD19" s="67">
        <f t="shared" si="60"/>
        <v>0</v>
      </c>
      <c r="CE19" s="67" t="str">
        <f t="shared" si="61"/>
        <v>0.0</v>
      </c>
      <c r="CF19" s="51" t="str">
        <f t="shared" si="62"/>
        <v>F</v>
      </c>
      <c r="CG19" s="60">
        <f t="shared" si="63"/>
        <v>0</v>
      </c>
      <c r="CH19" s="53" t="str">
        <f t="shared" si="64"/>
        <v>0.0</v>
      </c>
      <c r="CI19" s="61">
        <v>3</v>
      </c>
      <c r="CJ19" s="62">
        <v>3</v>
      </c>
      <c r="CK19" s="71">
        <f t="shared" si="12"/>
        <v>17</v>
      </c>
      <c r="CL19" s="72">
        <f t="shared" si="13"/>
        <v>0</v>
      </c>
      <c r="CM19" s="73" t="str">
        <f t="shared" si="14"/>
        <v>0.00</v>
      </c>
      <c r="CN19" s="72">
        <f t="shared" si="15"/>
        <v>0</v>
      </c>
      <c r="CO19" s="73" t="str">
        <f t="shared" si="16"/>
        <v>0.00</v>
      </c>
      <c r="CP19" s="7" t="str">
        <f t="shared" si="17"/>
        <v>Cảnh báo KQHT</v>
      </c>
      <c r="CQ19" s="7">
        <f t="shared" si="18"/>
        <v>17</v>
      </c>
      <c r="CR19" s="72">
        <f t="shared" si="19"/>
        <v>0</v>
      </c>
      <c r="CS19" s="74" t="str">
        <f t="shared" si="20"/>
        <v>0.00</v>
      </c>
      <c r="CT19" s="72">
        <f t="shared" si="21"/>
        <v>0</v>
      </c>
      <c r="CU19" s="74" t="str">
        <f t="shared" si="22"/>
        <v>0.00</v>
      </c>
      <c r="CV19" s="7" t="str">
        <f t="shared" si="23"/>
        <v>Cảnh báo KQHT</v>
      </c>
    </row>
    <row r="20" spans="1:100" s="115" customFormat="1" ht="18">
      <c r="A20" s="5"/>
      <c r="B20" s="9"/>
      <c r="C20" s="10"/>
      <c r="D20" s="11"/>
      <c r="E20" s="12"/>
      <c r="F20" s="8"/>
      <c r="G20" s="47"/>
      <c r="H20" s="6"/>
      <c r="I20" s="48"/>
      <c r="J20" s="48"/>
      <c r="K20" s="98"/>
      <c r="L20" s="120"/>
      <c r="M20" s="51" t="str">
        <f t="shared" si="24"/>
        <v>F</v>
      </c>
      <c r="N20" s="52">
        <f t="shared" si="25"/>
        <v>0</v>
      </c>
      <c r="O20" s="53" t="str">
        <f t="shared" si="26"/>
        <v>0.0</v>
      </c>
      <c r="P20" s="54">
        <v>2</v>
      </c>
      <c r="Q20" s="94"/>
      <c r="R20" s="67"/>
      <c r="S20" s="51" t="str">
        <f t="shared" si="27"/>
        <v>F</v>
      </c>
      <c r="T20" s="52">
        <f t="shared" si="28"/>
        <v>0</v>
      </c>
      <c r="U20" s="53" t="str">
        <f t="shared" si="29"/>
        <v>0.0</v>
      </c>
      <c r="V20" s="54">
        <v>3</v>
      </c>
      <c r="W20" s="99"/>
      <c r="X20" s="103"/>
      <c r="Y20" s="104"/>
      <c r="Z20" s="66">
        <f t="shared" si="30"/>
        <v>0</v>
      </c>
      <c r="AA20" s="67">
        <f t="shared" si="31"/>
        <v>0</v>
      </c>
      <c r="AB20" s="67" t="str">
        <f t="shared" si="32"/>
        <v>0.0</v>
      </c>
      <c r="AC20" s="51" t="str">
        <f t="shared" si="33"/>
        <v>F</v>
      </c>
      <c r="AD20" s="60">
        <f t="shared" si="34"/>
        <v>0</v>
      </c>
      <c r="AE20" s="53" t="str">
        <f t="shared" si="35"/>
        <v>0.0</v>
      </c>
      <c r="AF20" s="61">
        <v>4</v>
      </c>
      <c r="AG20" s="62">
        <v>4</v>
      </c>
      <c r="AH20" s="99"/>
      <c r="AI20" s="103"/>
      <c r="AJ20" s="104"/>
      <c r="AK20" s="66">
        <f t="shared" si="36"/>
        <v>0</v>
      </c>
      <c r="AL20" s="67">
        <f t="shared" si="37"/>
        <v>0</v>
      </c>
      <c r="AM20" s="67" t="str">
        <f t="shared" si="38"/>
        <v>0.0</v>
      </c>
      <c r="AN20" s="51" t="str">
        <f t="shared" si="39"/>
        <v>F</v>
      </c>
      <c r="AO20" s="60">
        <f t="shared" si="40"/>
        <v>0</v>
      </c>
      <c r="AP20" s="53" t="str">
        <f t="shared" si="41"/>
        <v>0.0</v>
      </c>
      <c r="AQ20" s="63">
        <v>2</v>
      </c>
      <c r="AR20" s="64">
        <v>2</v>
      </c>
      <c r="AS20" s="99"/>
      <c r="AT20" s="103"/>
      <c r="AU20" s="104"/>
      <c r="AV20" s="66">
        <f t="shared" si="42"/>
        <v>0</v>
      </c>
      <c r="AW20" s="67">
        <f t="shared" si="43"/>
        <v>0</v>
      </c>
      <c r="AX20" s="67" t="str">
        <f t="shared" si="44"/>
        <v>0.0</v>
      </c>
      <c r="AY20" s="51" t="str">
        <f t="shared" si="45"/>
        <v>F</v>
      </c>
      <c r="AZ20" s="60">
        <f t="shared" si="46"/>
        <v>0</v>
      </c>
      <c r="BA20" s="53" t="str">
        <f t="shared" si="47"/>
        <v>0.0</v>
      </c>
      <c r="BB20" s="61">
        <v>3</v>
      </c>
      <c r="BC20" s="62">
        <v>3</v>
      </c>
      <c r="BD20" s="99"/>
      <c r="BE20" s="103"/>
      <c r="BF20" s="104"/>
      <c r="BG20" s="66">
        <f t="shared" si="48"/>
        <v>0</v>
      </c>
      <c r="BH20" s="67">
        <f t="shared" si="49"/>
        <v>0</v>
      </c>
      <c r="BI20" s="67" t="str">
        <f t="shared" si="50"/>
        <v>0.0</v>
      </c>
      <c r="BJ20" s="51" t="str">
        <f t="shared" si="51"/>
        <v>F</v>
      </c>
      <c r="BK20" s="60">
        <f t="shared" si="52"/>
        <v>0</v>
      </c>
      <c r="BL20" s="53" t="str">
        <f t="shared" si="53"/>
        <v>0.0</v>
      </c>
      <c r="BM20" s="61">
        <v>3</v>
      </c>
      <c r="BN20" s="62">
        <v>3</v>
      </c>
      <c r="BO20" s="99"/>
      <c r="BP20" s="103"/>
      <c r="BQ20" s="104"/>
      <c r="BR20" s="66">
        <f t="shared" si="54"/>
        <v>0</v>
      </c>
      <c r="BS20" s="67">
        <f t="shared" si="55"/>
        <v>0</v>
      </c>
      <c r="BT20" s="67" t="str">
        <f t="shared" si="56"/>
        <v>0.0</v>
      </c>
      <c r="BU20" s="51" t="str">
        <f t="shared" si="57"/>
        <v>F</v>
      </c>
      <c r="BV20" s="68">
        <f t="shared" si="58"/>
        <v>0</v>
      </c>
      <c r="BW20" s="53" t="str">
        <f t="shared" si="59"/>
        <v>0.0</v>
      </c>
      <c r="BX20" s="61">
        <v>2</v>
      </c>
      <c r="BY20" s="69">
        <v>2</v>
      </c>
      <c r="BZ20" s="99"/>
      <c r="CA20" s="103"/>
      <c r="CB20" s="104"/>
      <c r="CC20" s="105"/>
      <c r="CD20" s="67">
        <f t="shared" si="60"/>
        <v>0</v>
      </c>
      <c r="CE20" s="67" t="str">
        <f t="shared" si="61"/>
        <v>0.0</v>
      </c>
      <c r="CF20" s="51" t="str">
        <f t="shared" si="62"/>
        <v>F</v>
      </c>
      <c r="CG20" s="60">
        <f t="shared" si="63"/>
        <v>0</v>
      </c>
      <c r="CH20" s="53" t="str">
        <f t="shared" si="64"/>
        <v>0.0</v>
      </c>
      <c r="CI20" s="61">
        <v>3</v>
      </c>
      <c r="CJ20" s="62">
        <v>3</v>
      </c>
      <c r="CK20" s="71">
        <f t="shared" si="12"/>
        <v>17</v>
      </c>
      <c r="CL20" s="72">
        <f t="shared" si="13"/>
        <v>0</v>
      </c>
      <c r="CM20" s="73" t="str">
        <f t="shared" si="14"/>
        <v>0.00</v>
      </c>
      <c r="CN20" s="72">
        <f t="shared" si="15"/>
        <v>0</v>
      </c>
      <c r="CO20" s="73" t="str">
        <f t="shared" si="16"/>
        <v>0.00</v>
      </c>
      <c r="CP20" s="7" t="str">
        <f t="shared" si="17"/>
        <v>Cảnh báo KQHT</v>
      </c>
      <c r="CQ20" s="7">
        <f t="shared" si="18"/>
        <v>17</v>
      </c>
      <c r="CR20" s="72">
        <f t="shared" si="19"/>
        <v>0</v>
      </c>
      <c r="CS20" s="74" t="str">
        <f t="shared" si="20"/>
        <v>0.00</v>
      </c>
      <c r="CT20" s="72">
        <f t="shared" si="21"/>
        <v>0</v>
      </c>
      <c r="CU20" s="74" t="str">
        <f t="shared" si="22"/>
        <v>0.00</v>
      </c>
      <c r="CV20" s="7" t="str">
        <f t="shared" si="23"/>
        <v>Cảnh báo KQHT</v>
      </c>
    </row>
    <row r="21" spans="1:100" s="115" customFormat="1" ht="18">
      <c r="A21" s="5"/>
      <c r="B21" s="9"/>
      <c r="C21" s="10"/>
      <c r="D21" s="11"/>
      <c r="E21" s="12"/>
      <c r="F21" s="8"/>
      <c r="G21" s="47"/>
      <c r="H21" s="6"/>
      <c r="I21" s="48"/>
      <c r="J21" s="48"/>
      <c r="K21" s="98"/>
      <c r="L21" s="120"/>
      <c r="M21" s="51" t="str">
        <f t="shared" si="24"/>
        <v>F</v>
      </c>
      <c r="N21" s="52">
        <f t="shared" si="25"/>
        <v>0</v>
      </c>
      <c r="O21" s="53" t="str">
        <f t="shared" si="26"/>
        <v>0.0</v>
      </c>
      <c r="P21" s="54">
        <v>2</v>
      </c>
      <c r="Q21" s="94"/>
      <c r="R21" s="67"/>
      <c r="S21" s="51" t="str">
        <f t="shared" si="27"/>
        <v>F</v>
      </c>
      <c r="T21" s="52">
        <f t="shared" si="28"/>
        <v>0</v>
      </c>
      <c r="U21" s="53" t="str">
        <f t="shared" si="29"/>
        <v>0.0</v>
      </c>
      <c r="V21" s="54">
        <v>3</v>
      </c>
      <c r="W21" s="99"/>
      <c r="X21" s="103"/>
      <c r="Y21" s="104"/>
      <c r="Z21" s="66">
        <f t="shared" si="30"/>
        <v>0</v>
      </c>
      <c r="AA21" s="67">
        <f t="shared" si="31"/>
        <v>0</v>
      </c>
      <c r="AB21" s="67" t="str">
        <f t="shared" si="32"/>
        <v>0.0</v>
      </c>
      <c r="AC21" s="51" t="str">
        <f t="shared" si="33"/>
        <v>F</v>
      </c>
      <c r="AD21" s="60">
        <f t="shared" si="34"/>
        <v>0</v>
      </c>
      <c r="AE21" s="53" t="str">
        <f t="shared" si="35"/>
        <v>0.0</v>
      </c>
      <c r="AF21" s="61">
        <v>4</v>
      </c>
      <c r="AG21" s="62">
        <v>4</v>
      </c>
      <c r="AH21" s="99"/>
      <c r="AI21" s="103"/>
      <c r="AJ21" s="104"/>
      <c r="AK21" s="66">
        <f t="shared" si="36"/>
        <v>0</v>
      </c>
      <c r="AL21" s="67">
        <f t="shared" si="37"/>
        <v>0</v>
      </c>
      <c r="AM21" s="67" t="str">
        <f t="shared" si="38"/>
        <v>0.0</v>
      </c>
      <c r="AN21" s="51" t="str">
        <f t="shared" si="39"/>
        <v>F</v>
      </c>
      <c r="AO21" s="60">
        <f t="shared" si="40"/>
        <v>0</v>
      </c>
      <c r="AP21" s="53" t="str">
        <f t="shared" si="41"/>
        <v>0.0</v>
      </c>
      <c r="AQ21" s="63">
        <v>2</v>
      </c>
      <c r="AR21" s="64">
        <v>2</v>
      </c>
      <c r="AS21" s="99"/>
      <c r="AT21" s="103"/>
      <c r="AU21" s="104"/>
      <c r="AV21" s="66">
        <f t="shared" si="42"/>
        <v>0</v>
      </c>
      <c r="AW21" s="67">
        <f t="shared" si="43"/>
        <v>0</v>
      </c>
      <c r="AX21" s="67" t="str">
        <f t="shared" si="44"/>
        <v>0.0</v>
      </c>
      <c r="AY21" s="51" t="str">
        <f t="shared" si="45"/>
        <v>F</v>
      </c>
      <c r="AZ21" s="60">
        <f t="shared" si="46"/>
        <v>0</v>
      </c>
      <c r="BA21" s="53" t="str">
        <f t="shared" si="47"/>
        <v>0.0</v>
      </c>
      <c r="BB21" s="61">
        <v>3</v>
      </c>
      <c r="BC21" s="62">
        <v>3</v>
      </c>
      <c r="BD21" s="99"/>
      <c r="BE21" s="103"/>
      <c r="BF21" s="104"/>
      <c r="BG21" s="66">
        <f t="shared" si="48"/>
        <v>0</v>
      </c>
      <c r="BH21" s="67">
        <f t="shared" si="49"/>
        <v>0</v>
      </c>
      <c r="BI21" s="67" t="str">
        <f t="shared" si="50"/>
        <v>0.0</v>
      </c>
      <c r="BJ21" s="51" t="str">
        <f t="shared" si="51"/>
        <v>F</v>
      </c>
      <c r="BK21" s="60">
        <f t="shared" si="52"/>
        <v>0</v>
      </c>
      <c r="BL21" s="53" t="str">
        <f t="shared" si="53"/>
        <v>0.0</v>
      </c>
      <c r="BM21" s="61">
        <v>3</v>
      </c>
      <c r="BN21" s="62">
        <v>3</v>
      </c>
      <c r="BO21" s="99"/>
      <c r="BP21" s="103"/>
      <c r="BQ21" s="104"/>
      <c r="BR21" s="66">
        <f t="shared" si="54"/>
        <v>0</v>
      </c>
      <c r="BS21" s="67">
        <f t="shared" si="55"/>
        <v>0</v>
      </c>
      <c r="BT21" s="67" t="str">
        <f t="shared" si="56"/>
        <v>0.0</v>
      </c>
      <c r="BU21" s="51" t="str">
        <f t="shared" si="57"/>
        <v>F</v>
      </c>
      <c r="BV21" s="68">
        <f t="shared" si="58"/>
        <v>0</v>
      </c>
      <c r="BW21" s="53" t="str">
        <f t="shared" si="59"/>
        <v>0.0</v>
      </c>
      <c r="BX21" s="61">
        <v>2</v>
      </c>
      <c r="BY21" s="69">
        <v>2</v>
      </c>
      <c r="BZ21" s="99"/>
      <c r="CA21" s="103"/>
      <c r="CB21" s="104"/>
      <c r="CC21" s="105"/>
      <c r="CD21" s="67">
        <f t="shared" si="60"/>
        <v>0</v>
      </c>
      <c r="CE21" s="67" t="str">
        <f t="shared" si="61"/>
        <v>0.0</v>
      </c>
      <c r="CF21" s="51" t="str">
        <f t="shared" si="62"/>
        <v>F</v>
      </c>
      <c r="CG21" s="60">
        <f t="shared" si="63"/>
        <v>0</v>
      </c>
      <c r="CH21" s="53" t="str">
        <f t="shared" si="64"/>
        <v>0.0</v>
      </c>
      <c r="CI21" s="61">
        <v>3</v>
      </c>
      <c r="CJ21" s="62">
        <v>3</v>
      </c>
      <c r="CK21" s="71">
        <f t="shared" si="12"/>
        <v>17</v>
      </c>
      <c r="CL21" s="72">
        <f t="shared" si="13"/>
        <v>0</v>
      </c>
      <c r="CM21" s="73" t="str">
        <f t="shared" si="14"/>
        <v>0.00</v>
      </c>
      <c r="CN21" s="72">
        <f t="shared" si="15"/>
        <v>0</v>
      </c>
      <c r="CO21" s="73" t="str">
        <f t="shared" si="16"/>
        <v>0.00</v>
      </c>
      <c r="CP21" s="7" t="str">
        <f t="shared" si="17"/>
        <v>Cảnh báo KQHT</v>
      </c>
      <c r="CQ21" s="7">
        <f t="shared" si="18"/>
        <v>17</v>
      </c>
      <c r="CR21" s="72">
        <f t="shared" si="19"/>
        <v>0</v>
      </c>
      <c r="CS21" s="74" t="str">
        <f t="shared" si="20"/>
        <v>0.00</v>
      </c>
      <c r="CT21" s="72">
        <f t="shared" si="21"/>
        <v>0</v>
      </c>
      <c r="CU21" s="74" t="str">
        <f t="shared" si="22"/>
        <v>0.00</v>
      </c>
      <c r="CV21" s="7" t="str">
        <f t="shared" si="23"/>
        <v>Cảnh báo KQHT</v>
      </c>
    </row>
    <row r="22" spans="1:100" s="115" customFormat="1" ht="18">
      <c r="A22" s="5"/>
      <c r="B22" s="9"/>
      <c r="C22" s="10"/>
      <c r="D22" s="11"/>
      <c r="E22" s="12"/>
      <c r="F22" s="8"/>
      <c r="G22" s="47"/>
      <c r="H22" s="6"/>
      <c r="I22" s="48"/>
      <c r="J22" s="48"/>
      <c r="K22" s="98"/>
      <c r="L22" s="120"/>
      <c r="M22" s="51" t="str">
        <f t="shared" si="24"/>
        <v>F</v>
      </c>
      <c r="N22" s="52">
        <f t="shared" si="25"/>
        <v>0</v>
      </c>
      <c r="O22" s="53" t="str">
        <f t="shared" si="26"/>
        <v>0.0</v>
      </c>
      <c r="P22" s="54">
        <v>2</v>
      </c>
      <c r="Q22" s="94"/>
      <c r="R22" s="67"/>
      <c r="S22" s="51" t="str">
        <f t="shared" si="27"/>
        <v>F</v>
      </c>
      <c r="T22" s="52">
        <f t="shared" si="28"/>
        <v>0</v>
      </c>
      <c r="U22" s="53" t="str">
        <f t="shared" si="29"/>
        <v>0.0</v>
      </c>
      <c r="V22" s="54">
        <v>3</v>
      </c>
      <c r="W22" s="99"/>
      <c r="X22" s="103"/>
      <c r="Y22" s="104"/>
      <c r="Z22" s="66">
        <f t="shared" si="30"/>
        <v>0</v>
      </c>
      <c r="AA22" s="67">
        <f t="shared" si="31"/>
        <v>0</v>
      </c>
      <c r="AB22" s="67" t="str">
        <f t="shared" si="32"/>
        <v>0.0</v>
      </c>
      <c r="AC22" s="51" t="str">
        <f t="shared" si="33"/>
        <v>F</v>
      </c>
      <c r="AD22" s="60">
        <f t="shared" si="34"/>
        <v>0</v>
      </c>
      <c r="AE22" s="53" t="str">
        <f t="shared" si="35"/>
        <v>0.0</v>
      </c>
      <c r="AF22" s="61">
        <v>4</v>
      </c>
      <c r="AG22" s="62">
        <v>4</v>
      </c>
      <c r="AH22" s="99"/>
      <c r="AI22" s="103"/>
      <c r="AJ22" s="104"/>
      <c r="AK22" s="66">
        <f t="shared" si="36"/>
        <v>0</v>
      </c>
      <c r="AL22" s="67">
        <f t="shared" si="37"/>
        <v>0</v>
      </c>
      <c r="AM22" s="67" t="str">
        <f t="shared" si="38"/>
        <v>0.0</v>
      </c>
      <c r="AN22" s="51" t="str">
        <f t="shared" si="39"/>
        <v>F</v>
      </c>
      <c r="AO22" s="60">
        <f t="shared" si="40"/>
        <v>0</v>
      </c>
      <c r="AP22" s="53" t="str">
        <f t="shared" si="41"/>
        <v>0.0</v>
      </c>
      <c r="AQ22" s="63">
        <v>2</v>
      </c>
      <c r="AR22" s="64">
        <v>2</v>
      </c>
      <c r="AS22" s="99"/>
      <c r="AT22" s="103"/>
      <c r="AU22" s="104"/>
      <c r="AV22" s="66">
        <f t="shared" si="42"/>
        <v>0</v>
      </c>
      <c r="AW22" s="67">
        <f t="shared" si="43"/>
        <v>0</v>
      </c>
      <c r="AX22" s="67" t="str">
        <f t="shared" si="44"/>
        <v>0.0</v>
      </c>
      <c r="AY22" s="51" t="str">
        <f t="shared" si="45"/>
        <v>F</v>
      </c>
      <c r="AZ22" s="60">
        <f t="shared" si="46"/>
        <v>0</v>
      </c>
      <c r="BA22" s="53" t="str">
        <f t="shared" si="47"/>
        <v>0.0</v>
      </c>
      <c r="BB22" s="61">
        <v>3</v>
      </c>
      <c r="BC22" s="62">
        <v>3</v>
      </c>
      <c r="BD22" s="99"/>
      <c r="BE22" s="103"/>
      <c r="BF22" s="104"/>
      <c r="BG22" s="66">
        <f t="shared" si="48"/>
        <v>0</v>
      </c>
      <c r="BH22" s="67">
        <f t="shared" si="49"/>
        <v>0</v>
      </c>
      <c r="BI22" s="67" t="str">
        <f t="shared" si="50"/>
        <v>0.0</v>
      </c>
      <c r="BJ22" s="51" t="str">
        <f t="shared" si="51"/>
        <v>F</v>
      </c>
      <c r="BK22" s="60">
        <f t="shared" si="52"/>
        <v>0</v>
      </c>
      <c r="BL22" s="53" t="str">
        <f t="shared" si="53"/>
        <v>0.0</v>
      </c>
      <c r="BM22" s="61">
        <v>3</v>
      </c>
      <c r="BN22" s="62">
        <v>3</v>
      </c>
      <c r="BO22" s="99"/>
      <c r="BP22" s="103"/>
      <c r="BQ22" s="104"/>
      <c r="BR22" s="66">
        <f t="shared" si="54"/>
        <v>0</v>
      </c>
      <c r="BS22" s="67">
        <f t="shared" si="55"/>
        <v>0</v>
      </c>
      <c r="BT22" s="67" t="str">
        <f t="shared" si="56"/>
        <v>0.0</v>
      </c>
      <c r="BU22" s="51" t="str">
        <f t="shared" si="57"/>
        <v>F</v>
      </c>
      <c r="BV22" s="68">
        <f t="shared" si="58"/>
        <v>0</v>
      </c>
      <c r="BW22" s="53" t="str">
        <f t="shared" si="59"/>
        <v>0.0</v>
      </c>
      <c r="BX22" s="61">
        <v>2</v>
      </c>
      <c r="BY22" s="69">
        <v>2</v>
      </c>
      <c r="BZ22" s="99"/>
      <c r="CA22" s="103"/>
      <c r="CB22" s="104"/>
      <c r="CC22" s="105"/>
      <c r="CD22" s="67">
        <f t="shared" si="60"/>
        <v>0</v>
      </c>
      <c r="CE22" s="67" t="str">
        <f t="shared" si="61"/>
        <v>0.0</v>
      </c>
      <c r="CF22" s="51" t="str">
        <f t="shared" si="62"/>
        <v>F</v>
      </c>
      <c r="CG22" s="60">
        <f t="shared" si="63"/>
        <v>0</v>
      </c>
      <c r="CH22" s="53" t="str">
        <f t="shared" si="64"/>
        <v>0.0</v>
      </c>
      <c r="CI22" s="61">
        <v>3</v>
      </c>
      <c r="CJ22" s="62">
        <v>3</v>
      </c>
      <c r="CK22" s="71">
        <f t="shared" si="12"/>
        <v>17</v>
      </c>
      <c r="CL22" s="72">
        <f t="shared" si="13"/>
        <v>0</v>
      </c>
      <c r="CM22" s="73" t="str">
        <f t="shared" si="14"/>
        <v>0.00</v>
      </c>
      <c r="CN22" s="72">
        <f t="shared" si="15"/>
        <v>0</v>
      </c>
      <c r="CO22" s="73" t="str">
        <f t="shared" si="16"/>
        <v>0.00</v>
      </c>
      <c r="CP22" s="7" t="str">
        <f t="shared" si="17"/>
        <v>Cảnh báo KQHT</v>
      </c>
      <c r="CQ22" s="7">
        <f t="shared" si="18"/>
        <v>17</v>
      </c>
      <c r="CR22" s="72">
        <f t="shared" si="19"/>
        <v>0</v>
      </c>
      <c r="CS22" s="74" t="str">
        <f t="shared" si="20"/>
        <v>0.00</v>
      </c>
      <c r="CT22" s="72">
        <f t="shared" si="21"/>
        <v>0</v>
      </c>
      <c r="CU22" s="74" t="str">
        <f t="shared" si="22"/>
        <v>0.00</v>
      </c>
      <c r="CV22" s="7" t="str">
        <f t="shared" si="23"/>
        <v>Cảnh báo KQHT</v>
      </c>
    </row>
    <row r="23" spans="1:100" s="115" customFormat="1" ht="18">
      <c r="A23" s="5"/>
      <c r="B23" s="9"/>
      <c r="C23" s="10"/>
      <c r="D23" s="11"/>
      <c r="E23" s="12"/>
      <c r="F23" s="8"/>
      <c r="G23" s="47"/>
      <c r="H23" s="6"/>
      <c r="I23" s="48"/>
      <c r="J23" s="48"/>
      <c r="K23" s="98"/>
      <c r="L23" s="120"/>
      <c r="M23" s="51" t="str">
        <f t="shared" si="24"/>
        <v>F</v>
      </c>
      <c r="N23" s="52">
        <f t="shared" si="25"/>
        <v>0</v>
      </c>
      <c r="O23" s="53" t="str">
        <f t="shared" si="26"/>
        <v>0.0</v>
      </c>
      <c r="P23" s="54">
        <v>2</v>
      </c>
      <c r="Q23" s="94"/>
      <c r="R23" s="67"/>
      <c r="S23" s="51" t="str">
        <f t="shared" si="27"/>
        <v>F</v>
      </c>
      <c r="T23" s="52">
        <f t="shared" si="28"/>
        <v>0</v>
      </c>
      <c r="U23" s="53" t="str">
        <f t="shared" si="29"/>
        <v>0.0</v>
      </c>
      <c r="V23" s="54">
        <v>3</v>
      </c>
      <c r="W23" s="99"/>
      <c r="X23" s="103"/>
      <c r="Y23" s="104"/>
      <c r="Z23" s="66">
        <f t="shared" si="30"/>
        <v>0</v>
      </c>
      <c r="AA23" s="67">
        <f t="shared" si="31"/>
        <v>0</v>
      </c>
      <c r="AB23" s="67" t="str">
        <f t="shared" si="32"/>
        <v>0.0</v>
      </c>
      <c r="AC23" s="51" t="str">
        <f t="shared" si="33"/>
        <v>F</v>
      </c>
      <c r="AD23" s="60">
        <f t="shared" si="34"/>
        <v>0</v>
      </c>
      <c r="AE23" s="53" t="str">
        <f t="shared" si="35"/>
        <v>0.0</v>
      </c>
      <c r="AF23" s="61">
        <v>4</v>
      </c>
      <c r="AG23" s="62">
        <v>4</v>
      </c>
      <c r="AH23" s="99"/>
      <c r="AI23" s="103"/>
      <c r="AJ23" s="104"/>
      <c r="AK23" s="66">
        <f t="shared" si="36"/>
        <v>0</v>
      </c>
      <c r="AL23" s="67">
        <f t="shared" si="37"/>
        <v>0</v>
      </c>
      <c r="AM23" s="67" t="str">
        <f t="shared" si="38"/>
        <v>0.0</v>
      </c>
      <c r="AN23" s="51" t="str">
        <f t="shared" si="39"/>
        <v>F</v>
      </c>
      <c r="AO23" s="60">
        <f t="shared" si="40"/>
        <v>0</v>
      </c>
      <c r="AP23" s="53" t="str">
        <f t="shared" si="41"/>
        <v>0.0</v>
      </c>
      <c r="AQ23" s="63">
        <v>2</v>
      </c>
      <c r="AR23" s="64">
        <v>2</v>
      </c>
      <c r="AS23" s="99"/>
      <c r="AT23" s="103"/>
      <c r="AU23" s="104"/>
      <c r="AV23" s="66">
        <f t="shared" si="42"/>
        <v>0</v>
      </c>
      <c r="AW23" s="67">
        <f t="shared" si="43"/>
        <v>0</v>
      </c>
      <c r="AX23" s="67" t="str">
        <f t="shared" si="44"/>
        <v>0.0</v>
      </c>
      <c r="AY23" s="51" t="str">
        <f t="shared" si="45"/>
        <v>F</v>
      </c>
      <c r="AZ23" s="60">
        <f t="shared" si="46"/>
        <v>0</v>
      </c>
      <c r="BA23" s="53" t="str">
        <f t="shared" si="47"/>
        <v>0.0</v>
      </c>
      <c r="BB23" s="61">
        <v>3</v>
      </c>
      <c r="BC23" s="62">
        <v>3</v>
      </c>
      <c r="BD23" s="99"/>
      <c r="BE23" s="103"/>
      <c r="BF23" s="104"/>
      <c r="BG23" s="66">
        <f t="shared" si="48"/>
        <v>0</v>
      </c>
      <c r="BH23" s="67">
        <f t="shared" si="49"/>
        <v>0</v>
      </c>
      <c r="BI23" s="67" t="str">
        <f t="shared" si="50"/>
        <v>0.0</v>
      </c>
      <c r="BJ23" s="51" t="str">
        <f t="shared" si="51"/>
        <v>F</v>
      </c>
      <c r="BK23" s="60">
        <f t="shared" si="52"/>
        <v>0</v>
      </c>
      <c r="BL23" s="53" t="str">
        <f t="shared" si="53"/>
        <v>0.0</v>
      </c>
      <c r="BM23" s="61">
        <v>3</v>
      </c>
      <c r="BN23" s="62">
        <v>3</v>
      </c>
      <c r="BO23" s="99"/>
      <c r="BP23" s="103"/>
      <c r="BQ23" s="104"/>
      <c r="BR23" s="66">
        <f t="shared" si="54"/>
        <v>0</v>
      </c>
      <c r="BS23" s="67">
        <f t="shared" si="55"/>
        <v>0</v>
      </c>
      <c r="BT23" s="67" t="str">
        <f t="shared" si="56"/>
        <v>0.0</v>
      </c>
      <c r="BU23" s="51" t="str">
        <f t="shared" si="57"/>
        <v>F</v>
      </c>
      <c r="BV23" s="68">
        <f t="shared" si="58"/>
        <v>0</v>
      </c>
      <c r="BW23" s="53" t="str">
        <f t="shared" si="59"/>
        <v>0.0</v>
      </c>
      <c r="BX23" s="61">
        <v>2</v>
      </c>
      <c r="BY23" s="69">
        <v>2</v>
      </c>
      <c r="BZ23" s="99"/>
      <c r="CA23" s="103"/>
      <c r="CB23" s="104"/>
      <c r="CC23" s="105"/>
      <c r="CD23" s="67">
        <f t="shared" si="60"/>
        <v>0</v>
      </c>
      <c r="CE23" s="67" t="str">
        <f t="shared" si="61"/>
        <v>0.0</v>
      </c>
      <c r="CF23" s="51" t="str">
        <f t="shared" si="62"/>
        <v>F</v>
      </c>
      <c r="CG23" s="60">
        <f t="shared" si="63"/>
        <v>0</v>
      </c>
      <c r="CH23" s="53" t="str">
        <f t="shared" si="64"/>
        <v>0.0</v>
      </c>
      <c r="CI23" s="61">
        <v>3</v>
      </c>
      <c r="CJ23" s="62">
        <v>3</v>
      </c>
      <c r="CK23" s="71">
        <f t="shared" si="12"/>
        <v>17</v>
      </c>
      <c r="CL23" s="72">
        <f t="shared" si="13"/>
        <v>0</v>
      </c>
      <c r="CM23" s="73" t="str">
        <f t="shared" si="14"/>
        <v>0.00</v>
      </c>
      <c r="CN23" s="72">
        <f t="shared" si="15"/>
        <v>0</v>
      </c>
      <c r="CO23" s="73" t="str">
        <f t="shared" si="16"/>
        <v>0.00</v>
      </c>
      <c r="CP23" s="7" t="str">
        <f t="shared" si="17"/>
        <v>Cảnh báo KQHT</v>
      </c>
      <c r="CQ23" s="7">
        <f t="shared" si="18"/>
        <v>17</v>
      </c>
      <c r="CR23" s="72">
        <f t="shared" si="19"/>
        <v>0</v>
      </c>
      <c r="CS23" s="74" t="str">
        <f t="shared" si="20"/>
        <v>0.00</v>
      </c>
      <c r="CT23" s="72">
        <f t="shared" si="21"/>
        <v>0</v>
      </c>
      <c r="CU23" s="74" t="str">
        <f t="shared" si="22"/>
        <v>0.00</v>
      </c>
      <c r="CV23" s="7" t="str">
        <f t="shared" si="23"/>
        <v>Cảnh báo KQHT</v>
      </c>
    </row>
    <row r="24" spans="1:100" s="115" customFormat="1" ht="18">
      <c r="A24" s="5"/>
      <c r="B24" s="9"/>
      <c r="C24" s="10"/>
      <c r="D24" s="11"/>
      <c r="E24" s="12"/>
      <c r="F24" s="8"/>
      <c r="G24" s="47"/>
      <c r="H24" s="6"/>
      <c r="I24" s="48"/>
      <c r="J24" s="48"/>
      <c r="K24" s="98"/>
      <c r="L24" s="120"/>
      <c r="M24" s="51" t="str">
        <f t="shared" ref="M24:M46" si="65">IF(K24&gt;=8.5,"A",IF(K24&gt;=8,"B+",IF(K24&gt;=7,"B",IF(K24&gt;=6.5,"C+",IF(K24&gt;=5.5,"C",IF(K24&gt;=5,"D+",IF(K24&gt;=4,"D","F")))))))</f>
        <v>F</v>
      </c>
      <c r="N24" s="52">
        <f t="shared" ref="N24:N46" si="66">IF(M24="A",4,IF(M24="B+",3.5,IF(M24="B",3,IF(M24="C+",2.5,IF(M24="C",2,IF(M24="D+",1.5,IF(M24="D",1,0)))))))</f>
        <v>0</v>
      </c>
      <c r="O24" s="53" t="str">
        <f t="shared" ref="O24:O46" si="67">TEXT(N24,"0.0")</f>
        <v>0.0</v>
      </c>
      <c r="P24" s="54">
        <v>2</v>
      </c>
      <c r="Q24" s="94"/>
      <c r="R24" s="67"/>
      <c r="S24" s="51" t="str">
        <f t="shared" ref="S24:S46" si="68">IF(Q24&gt;=8.5,"A",IF(Q24&gt;=8,"B+",IF(Q24&gt;=7,"B",IF(Q24&gt;=6.5,"C+",IF(Q24&gt;=5.5,"C",IF(Q24&gt;=5,"D+",IF(Q24&gt;=4,"D","F")))))))</f>
        <v>F</v>
      </c>
      <c r="T24" s="52">
        <f t="shared" ref="T24:T46" si="69">IF(S24="A",4,IF(S24="B+",3.5,IF(S24="B",3,IF(S24="C+",2.5,IF(S24="C",2,IF(S24="D+",1.5,IF(S24="D",1,0)))))))</f>
        <v>0</v>
      </c>
      <c r="U24" s="53" t="str">
        <f t="shared" ref="U24:U46" si="70">TEXT(T24,"0.0")</f>
        <v>0.0</v>
      </c>
      <c r="V24" s="54">
        <v>3</v>
      </c>
      <c r="W24" s="99"/>
      <c r="X24" s="103"/>
      <c r="Y24" s="104"/>
      <c r="Z24" s="66">
        <f t="shared" ref="Z24:Z46" si="71">ROUND((W24*0.4+X24*0.6),1)</f>
        <v>0</v>
      </c>
      <c r="AA24" s="67">
        <f t="shared" ref="AA24:AA46" si="72">ROUND(MAX((W24*0.4+X24*0.6),(W24*0.4+Y24*0.6)),1)</f>
        <v>0</v>
      </c>
      <c r="AB24" s="67" t="str">
        <f t="shared" ref="AB24:AB46" si="73">TEXT(AA24,"0.0")</f>
        <v>0.0</v>
      </c>
      <c r="AC24" s="51" t="str">
        <f t="shared" ref="AC24:AC46" si="74">IF(AA24&gt;=8.5,"A",IF(AA24&gt;=8,"B+",IF(AA24&gt;=7,"B",IF(AA24&gt;=6.5,"C+",IF(AA24&gt;=5.5,"C",IF(AA24&gt;=5,"D+",IF(AA24&gt;=4,"D","F")))))))</f>
        <v>F</v>
      </c>
      <c r="AD24" s="60">
        <f t="shared" ref="AD24:AD46" si="75">IF(AC24="A",4,IF(AC24="B+",3.5,IF(AC24="B",3,IF(AC24="C+",2.5,IF(AC24="C",2,IF(AC24="D+",1.5,IF(AC24="D",1,0)))))))</f>
        <v>0</v>
      </c>
      <c r="AE24" s="53" t="str">
        <f t="shared" ref="AE24:AE46" si="76">TEXT(AD24,"0.0")</f>
        <v>0.0</v>
      </c>
      <c r="AF24" s="61">
        <v>4</v>
      </c>
      <c r="AG24" s="62">
        <v>4</v>
      </c>
      <c r="AH24" s="99"/>
      <c r="AI24" s="103"/>
      <c r="AJ24" s="104"/>
      <c r="AK24" s="66">
        <f t="shared" ref="AK24:AK46" si="77">ROUND((AH24*0.4+AI24*0.6),1)</f>
        <v>0</v>
      </c>
      <c r="AL24" s="67">
        <f t="shared" ref="AL24:AL46" si="78">ROUND(MAX((AH24*0.4+AI24*0.6),(AH24*0.4+AJ24*0.6)),1)</f>
        <v>0</v>
      </c>
      <c r="AM24" s="67" t="str">
        <f t="shared" ref="AM24:AM46" si="79">TEXT(AL24,"0.0")</f>
        <v>0.0</v>
      </c>
      <c r="AN24" s="51" t="str">
        <f t="shared" ref="AN24:AN46" si="80">IF(AL24&gt;=8.5,"A",IF(AL24&gt;=8,"B+",IF(AL24&gt;=7,"B",IF(AL24&gt;=6.5,"C+",IF(AL24&gt;=5.5,"C",IF(AL24&gt;=5,"D+",IF(AL24&gt;=4,"D","F")))))))</f>
        <v>F</v>
      </c>
      <c r="AO24" s="60">
        <f t="shared" ref="AO24:AO46" si="81">IF(AN24="A",4,IF(AN24="B+",3.5,IF(AN24="B",3,IF(AN24="C+",2.5,IF(AN24="C",2,IF(AN24="D+",1.5,IF(AN24="D",1,0)))))))</f>
        <v>0</v>
      </c>
      <c r="AP24" s="53" t="str">
        <f t="shared" ref="AP24:AP46" si="82">TEXT(AO24,"0.0")</f>
        <v>0.0</v>
      </c>
      <c r="AQ24" s="63">
        <v>2</v>
      </c>
      <c r="AR24" s="64">
        <v>2</v>
      </c>
      <c r="AS24" s="99"/>
      <c r="AT24" s="103"/>
      <c r="AU24" s="104"/>
      <c r="AV24" s="66">
        <f t="shared" ref="AV24:AV46" si="83">ROUND((AS24*0.4+AT24*0.6),1)</f>
        <v>0</v>
      </c>
      <c r="AW24" s="67">
        <f t="shared" ref="AW24:AW46" si="84">ROUND(MAX((AS24*0.4+AT24*0.6),(AS24*0.4+AU24*0.6)),1)</f>
        <v>0</v>
      </c>
      <c r="AX24" s="67" t="str">
        <f t="shared" ref="AX24:AX46" si="85">TEXT(AW24,"0.0")</f>
        <v>0.0</v>
      </c>
      <c r="AY24" s="51" t="str">
        <f t="shared" ref="AY24:AY46" si="86">IF(AW24&gt;=8.5,"A",IF(AW24&gt;=8,"B+",IF(AW24&gt;=7,"B",IF(AW24&gt;=6.5,"C+",IF(AW24&gt;=5.5,"C",IF(AW24&gt;=5,"D+",IF(AW24&gt;=4,"D","F")))))))</f>
        <v>F</v>
      </c>
      <c r="AZ24" s="60">
        <f t="shared" ref="AZ24:AZ46" si="87">IF(AY24="A",4,IF(AY24="B+",3.5,IF(AY24="B",3,IF(AY24="C+",2.5,IF(AY24="C",2,IF(AY24="D+",1.5,IF(AY24="D",1,0)))))))</f>
        <v>0</v>
      </c>
      <c r="BA24" s="53" t="str">
        <f t="shared" ref="BA24:BA46" si="88">TEXT(AZ24,"0.0")</f>
        <v>0.0</v>
      </c>
      <c r="BB24" s="61">
        <v>3</v>
      </c>
      <c r="BC24" s="62">
        <v>3</v>
      </c>
      <c r="BD24" s="99"/>
      <c r="BE24" s="103"/>
      <c r="BF24" s="104"/>
      <c r="BG24" s="66">
        <f t="shared" ref="BG24:BG46" si="89">ROUND((BD24*0.4+BE24*0.6),1)</f>
        <v>0</v>
      </c>
      <c r="BH24" s="67">
        <f t="shared" ref="BH24:BH46" si="90">ROUND(MAX((BD24*0.4+BE24*0.6),(BD24*0.4+BF24*0.6)),1)</f>
        <v>0</v>
      </c>
      <c r="BI24" s="67" t="str">
        <f t="shared" ref="BI24:BI46" si="91">TEXT(BH24,"0.0")</f>
        <v>0.0</v>
      </c>
      <c r="BJ24" s="51" t="str">
        <f t="shared" ref="BJ24:BJ46" si="92">IF(BH24&gt;=8.5,"A",IF(BH24&gt;=8,"B+",IF(BH24&gt;=7,"B",IF(BH24&gt;=6.5,"C+",IF(BH24&gt;=5.5,"C",IF(BH24&gt;=5,"D+",IF(BH24&gt;=4,"D","F")))))))</f>
        <v>F</v>
      </c>
      <c r="BK24" s="60">
        <f t="shared" ref="BK24:BK46" si="93">IF(BJ24="A",4,IF(BJ24="B+",3.5,IF(BJ24="B",3,IF(BJ24="C+",2.5,IF(BJ24="C",2,IF(BJ24="D+",1.5,IF(BJ24="D",1,0)))))))</f>
        <v>0</v>
      </c>
      <c r="BL24" s="53" t="str">
        <f t="shared" ref="BL24:BL46" si="94">TEXT(BK24,"0.0")</f>
        <v>0.0</v>
      </c>
      <c r="BM24" s="61">
        <v>3</v>
      </c>
      <c r="BN24" s="62">
        <v>3</v>
      </c>
      <c r="BO24" s="99"/>
      <c r="BP24" s="103"/>
      <c r="BQ24" s="104"/>
      <c r="BR24" s="66">
        <f t="shared" ref="BR24:BR46" si="95">ROUND((BO24*0.4+BP24*0.6),1)</f>
        <v>0</v>
      </c>
      <c r="BS24" s="67">
        <f t="shared" ref="BS24:BS46" si="96">ROUND(MAX((BO24*0.4+BP24*0.6),(BO24*0.4+BQ24*0.6)),1)</f>
        <v>0</v>
      </c>
      <c r="BT24" s="67" t="str">
        <f t="shared" ref="BT24:BT46" si="97">TEXT(BS24,"0.0")</f>
        <v>0.0</v>
      </c>
      <c r="BU24" s="51" t="str">
        <f t="shared" ref="BU24:BU46" si="98">IF(BS24&gt;=8.5,"A",IF(BS24&gt;=8,"B+",IF(BS24&gt;=7,"B",IF(BS24&gt;=6.5,"C+",IF(BS24&gt;=5.5,"C",IF(BS24&gt;=5,"D+",IF(BS24&gt;=4,"D","F")))))))</f>
        <v>F</v>
      </c>
      <c r="BV24" s="68">
        <f t="shared" ref="BV24:BV46" si="99">IF(BU24="A",4,IF(BU24="B+",3.5,IF(BU24="B",3,IF(BU24="C+",2.5,IF(BU24="C",2,IF(BU24="D+",1.5,IF(BU24="D",1,0)))))))</f>
        <v>0</v>
      </c>
      <c r="BW24" s="53" t="str">
        <f t="shared" ref="BW24:BW46" si="100">TEXT(BV24,"0.0")</f>
        <v>0.0</v>
      </c>
      <c r="BX24" s="61">
        <v>2</v>
      </c>
      <c r="BY24" s="69">
        <v>2</v>
      </c>
      <c r="BZ24" s="99"/>
      <c r="CA24" s="103"/>
      <c r="CB24" s="104"/>
      <c r="CC24" s="105"/>
      <c r="CD24" s="67">
        <f t="shared" ref="CD24:CD46" si="101">ROUND(MAX((BZ24*0.4+CA24*0.6),(BZ24*0.4+CB24*0.6)),1)</f>
        <v>0</v>
      </c>
      <c r="CE24" s="67" t="str">
        <f t="shared" ref="CE24:CE46" si="102">TEXT(CD24,"0.0")</f>
        <v>0.0</v>
      </c>
      <c r="CF24" s="51" t="str">
        <f t="shared" ref="CF24:CF46" si="103">IF(CD24&gt;=8.5,"A",IF(CD24&gt;=8,"B+",IF(CD24&gt;=7,"B",IF(CD24&gt;=6.5,"C+",IF(CD24&gt;=5.5,"C",IF(CD24&gt;=5,"D+",IF(CD24&gt;=4,"D","F")))))))</f>
        <v>F</v>
      </c>
      <c r="CG24" s="60">
        <f t="shared" ref="CG24:CG46" si="104">IF(CF24="A",4,IF(CF24="B+",3.5,IF(CF24="B",3,IF(CF24="C+",2.5,IF(CF24="C",2,IF(CF24="D+",1.5,IF(CF24="D",1,0)))))))</f>
        <v>0</v>
      </c>
      <c r="CH24" s="53" t="str">
        <f t="shared" ref="CH24:CH46" si="105">TEXT(CG24,"0.0")</f>
        <v>0.0</v>
      </c>
      <c r="CI24" s="61">
        <v>3</v>
      </c>
      <c r="CJ24" s="62">
        <v>3</v>
      </c>
      <c r="CK24" s="71">
        <f t="shared" si="5"/>
        <v>17</v>
      </c>
      <c r="CL24" s="72">
        <f t="shared" si="0"/>
        <v>0</v>
      </c>
      <c r="CM24" s="73" t="str">
        <f t="shared" si="6"/>
        <v>0.00</v>
      </c>
      <c r="CN24" s="72">
        <f t="shared" si="1"/>
        <v>0</v>
      </c>
      <c r="CO24" s="73" t="str">
        <f t="shared" si="7"/>
        <v>0.00</v>
      </c>
      <c r="CP24" s="7" t="str">
        <f t="shared" si="10"/>
        <v>Cảnh báo KQHT</v>
      </c>
      <c r="CQ24" s="7">
        <f t="shared" si="2"/>
        <v>17</v>
      </c>
      <c r="CR24" s="72">
        <f t="shared" si="3"/>
        <v>0</v>
      </c>
      <c r="CS24" s="74" t="str">
        <f t="shared" si="8"/>
        <v>0.00</v>
      </c>
      <c r="CT24" s="72">
        <f t="shared" si="4"/>
        <v>0</v>
      </c>
      <c r="CU24" s="74" t="str">
        <f t="shared" si="9"/>
        <v>0.00</v>
      </c>
      <c r="CV24" s="7" t="str">
        <f t="shared" si="11"/>
        <v>Cảnh báo KQHT</v>
      </c>
    </row>
    <row r="25" spans="1:100" s="115" customFormat="1" ht="18">
      <c r="A25" s="5"/>
      <c r="B25" s="9"/>
      <c r="C25" s="10"/>
      <c r="D25" s="11"/>
      <c r="E25" s="12"/>
      <c r="F25" s="6"/>
      <c r="G25" s="47"/>
      <c r="H25" s="6"/>
      <c r="I25" s="48"/>
      <c r="J25" s="48"/>
      <c r="K25" s="105"/>
      <c r="L25" s="120"/>
      <c r="M25" s="51" t="str">
        <f t="shared" si="65"/>
        <v>F</v>
      </c>
      <c r="N25" s="52">
        <f t="shared" si="66"/>
        <v>0</v>
      </c>
      <c r="O25" s="53" t="str">
        <f t="shared" si="67"/>
        <v>0.0</v>
      </c>
      <c r="P25" s="54">
        <v>2</v>
      </c>
      <c r="Q25" s="94"/>
      <c r="R25" s="67"/>
      <c r="S25" s="51" t="str">
        <f t="shared" si="68"/>
        <v>F</v>
      </c>
      <c r="T25" s="52">
        <f t="shared" si="69"/>
        <v>0</v>
      </c>
      <c r="U25" s="53" t="str">
        <f t="shared" si="70"/>
        <v>0.0</v>
      </c>
      <c r="V25" s="54">
        <v>3</v>
      </c>
      <c r="W25" s="99"/>
      <c r="X25" s="103"/>
      <c r="Y25" s="104"/>
      <c r="Z25" s="66">
        <f t="shared" si="71"/>
        <v>0</v>
      </c>
      <c r="AA25" s="67">
        <f t="shared" si="72"/>
        <v>0</v>
      </c>
      <c r="AB25" s="67" t="str">
        <f t="shared" si="73"/>
        <v>0.0</v>
      </c>
      <c r="AC25" s="51" t="str">
        <f t="shared" si="74"/>
        <v>F</v>
      </c>
      <c r="AD25" s="60">
        <f t="shared" si="75"/>
        <v>0</v>
      </c>
      <c r="AE25" s="53" t="str">
        <f t="shared" si="76"/>
        <v>0.0</v>
      </c>
      <c r="AF25" s="61">
        <v>4</v>
      </c>
      <c r="AG25" s="62">
        <v>4</v>
      </c>
      <c r="AH25" s="99"/>
      <c r="AI25" s="103"/>
      <c r="AJ25" s="104"/>
      <c r="AK25" s="66">
        <f t="shared" si="77"/>
        <v>0</v>
      </c>
      <c r="AL25" s="67">
        <f t="shared" si="78"/>
        <v>0</v>
      </c>
      <c r="AM25" s="67" t="str">
        <f t="shared" si="79"/>
        <v>0.0</v>
      </c>
      <c r="AN25" s="51" t="str">
        <f t="shared" si="80"/>
        <v>F</v>
      </c>
      <c r="AO25" s="60">
        <f t="shared" si="81"/>
        <v>0</v>
      </c>
      <c r="AP25" s="53" t="str">
        <f t="shared" si="82"/>
        <v>0.0</v>
      </c>
      <c r="AQ25" s="63">
        <v>2</v>
      </c>
      <c r="AR25" s="64">
        <v>2</v>
      </c>
      <c r="AS25" s="99"/>
      <c r="AT25" s="103"/>
      <c r="AU25" s="104"/>
      <c r="AV25" s="66">
        <f t="shared" si="83"/>
        <v>0</v>
      </c>
      <c r="AW25" s="67">
        <f t="shared" si="84"/>
        <v>0</v>
      </c>
      <c r="AX25" s="67" t="str">
        <f t="shared" si="85"/>
        <v>0.0</v>
      </c>
      <c r="AY25" s="51" t="str">
        <f t="shared" si="86"/>
        <v>F</v>
      </c>
      <c r="AZ25" s="60">
        <f t="shared" si="87"/>
        <v>0</v>
      </c>
      <c r="BA25" s="53" t="str">
        <f t="shared" si="88"/>
        <v>0.0</v>
      </c>
      <c r="BB25" s="61">
        <v>3</v>
      </c>
      <c r="BC25" s="62">
        <v>3</v>
      </c>
      <c r="BD25" s="99"/>
      <c r="BE25" s="103"/>
      <c r="BF25" s="104"/>
      <c r="BG25" s="66">
        <f t="shared" si="89"/>
        <v>0</v>
      </c>
      <c r="BH25" s="67">
        <f t="shared" si="90"/>
        <v>0</v>
      </c>
      <c r="BI25" s="67" t="str">
        <f t="shared" si="91"/>
        <v>0.0</v>
      </c>
      <c r="BJ25" s="51" t="str">
        <f t="shared" si="92"/>
        <v>F</v>
      </c>
      <c r="BK25" s="60">
        <f t="shared" si="93"/>
        <v>0</v>
      </c>
      <c r="BL25" s="53" t="str">
        <f t="shared" si="94"/>
        <v>0.0</v>
      </c>
      <c r="BM25" s="61">
        <v>3</v>
      </c>
      <c r="BN25" s="62">
        <v>3</v>
      </c>
      <c r="BO25" s="99"/>
      <c r="BP25" s="103"/>
      <c r="BQ25" s="104"/>
      <c r="BR25" s="66">
        <f t="shared" si="95"/>
        <v>0</v>
      </c>
      <c r="BS25" s="67">
        <f t="shared" si="96"/>
        <v>0</v>
      </c>
      <c r="BT25" s="67" t="str">
        <f t="shared" si="97"/>
        <v>0.0</v>
      </c>
      <c r="BU25" s="51" t="str">
        <f t="shared" si="98"/>
        <v>F</v>
      </c>
      <c r="BV25" s="68">
        <f t="shared" si="99"/>
        <v>0</v>
      </c>
      <c r="BW25" s="53" t="str">
        <f t="shared" si="100"/>
        <v>0.0</v>
      </c>
      <c r="BX25" s="61">
        <v>2</v>
      </c>
      <c r="BY25" s="69">
        <v>2</v>
      </c>
      <c r="BZ25" s="99"/>
      <c r="CA25" s="103"/>
      <c r="CB25" s="104"/>
      <c r="CC25" s="105"/>
      <c r="CD25" s="67">
        <f t="shared" si="101"/>
        <v>0</v>
      </c>
      <c r="CE25" s="67" t="str">
        <f t="shared" si="102"/>
        <v>0.0</v>
      </c>
      <c r="CF25" s="51" t="str">
        <f t="shared" si="103"/>
        <v>F</v>
      </c>
      <c r="CG25" s="60">
        <f t="shared" si="104"/>
        <v>0</v>
      </c>
      <c r="CH25" s="53" t="str">
        <f t="shared" si="105"/>
        <v>0.0</v>
      </c>
      <c r="CI25" s="61">
        <v>3</v>
      </c>
      <c r="CJ25" s="62">
        <v>3</v>
      </c>
      <c r="CK25" s="71">
        <f t="shared" si="5"/>
        <v>17</v>
      </c>
      <c r="CL25" s="72">
        <f t="shared" si="0"/>
        <v>0</v>
      </c>
      <c r="CM25" s="73" t="str">
        <f t="shared" si="6"/>
        <v>0.00</v>
      </c>
      <c r="CN25" s="72">
        <f t="shared" si="1"/>
        <v>0</v>
      </c>
      <c r="CO25" s="73" t="str">
        <f t="shared" si="7"/>
        <v>0.00</v>
      </c>
      <c r="CP25" s="7" t="str">
        <f t="shared" si="10"/>
        <v>Cảnh báo KQHT</v>
      </c>
      <c r="CQ25" s="7">
        <f t="shared" si="2"/>
        <v>17</v>
      </c>
      <c r="CR25" s="72">
        <f t="shared" si="3"/>
        <v>0</v>
      </c>
      <c r="CS25" s="74" t="str">
        <f t="shared" si="8"/>
        <v>0.00</v>
      </c>
      <c r="CT25" s="72">
        <f t="shared" si="4"/>
        <v>0</v>
      </c>
      <c r="CU25" s="74" t="str">
        <f t="shared" si="9"/>
        <v>0.00</v>
      </c>
      <c r="CV25" s="7" t="str">
        <f t="shared" si="11"/>
        <v>Cảnh báo KQHT</v>
      </c>
    </row>
    <row r="26" spans="1:100" s="115" customFormat="1" ht="18">
      <c r="A26" s="5"/>
      <c r="B26" s="9"/>
      <c r="C26" s="10"/>
      <c r="D26" s="11"/>
      <c r="E26" s="12"/>
      <c r="F26" s="6"/>
      <c r="G26" s="47"/>
      <c r="H26" s="6"/>
      <c r="I26" s="48"/>
      <c r="J26" s="48"/>
      <c r="K26" s="98"/>
      <c r="L26" s="120"/>
      <c r="M26" s="51" t="str">
        <f t="shared" si="65"/>
        <v>F</v>
      </c>
      <c r="N26" s="52">
        <f t="shared" si="66"/>
        <v>0</v>
      </c>
      <c r="O26" s="53" t="str">
        <f t="shared" si="67"/>
        <v>0.0</v>
      </c>
      <c r="P26" s="54">
        <v>2</v>
      </c>
      <c r="Q26" s="94"/>
      <c r="R26" s="67"/>
      <c r="S26" s="51" t="str">
        <f t="shared" si="68"/>
        <v>F</v>
      </c>
      <c r="T26" s="52">
        <f t="shared" si="69"/>
        <v>0</v>
      </c>
      <c r="U26" s="53" t="str">
        <f t="shared" si="70"/>
        <v>0.0</v>
      </c>
      <c r="V26" s="54">
        <v>3</v>
      </c>
      <c r="W26" s="99"/>
      <c r="X26" s="103"/>
      <c r="Y26" s="104"/>
      <c r="Z26" s="66">
        <f t="shared" si="71"/>
        <v>0</v>
      </c>
      <c r="AA26" s="67">
        <f t="shared" si="72"/>
        <v>0</v>
      </c>
      <c r="AB26" s="67" t="str">
        <f t="shared" si="73"/>
        <v>0.0</v>
      </c>
      <c r="AC26" s="51" t="str">
        <f t="shared" si="74"/>
        <v>F</v>
      </c>
      <c r="AD26" s="60">
        <f t="shared" si="75"/>
        <v>0</v>
      </c>
      <c r="AE26" s="53" t="str">
        <f t="shared" si="76"/>
        <v>0.0</v>
      </c>
      <c r="AF26" s="61">
        <v>4</v>
      </c>
      <c r="AG26" s="62">
        <v>4</v>
      </c>
      <c r="AH26" s="99"/>
      <c r="AI26" s="103"/>
      <c r="AJ26" s="104"/>
      <c r="AK26" s="66">
        <f t="shared" si="77"/>
        <v>0</v>
      </c>
      <c r="AL26" s="67">
        <f t="shared" si="78"/>
        <v>0</v>
      </c>
      <c r="AM26" s="67" t="str">
        <f t="shared" si="79"/>
        <v>0.0</v>
      </c>
      <c r="AN26" s="51" t="str">
        <f t="shared" si="80"/>
        <v>F</v>
      </c>
      <c r="AO26" s="60">
        <f t="shared" si="81"/>
        <v>0</v>
      </c>
      <c r="AP26" s="53" t="str">
        <f t="shared" si="82"/>
        <v>0.0</v>
      </c>
      <c r="AQ26" s="63">
        <v>2</v>
      </c>
      <c r="AR26" s="64">
        <v>2</v>
      </c>
      <c r="AS26" s="99"/>
      <c r="AT26" s="103"/>
      <c r="AU26" s="104"/>
      <c r="AV26" s="66">
        <f t="shared" si="83"/>
        <v>0</v>
      </c>
      <c r="AW26" s="67">
        <f t="shared" si="84"/>
        <v>0</v>
      </c>
      <c r="AX26" s="67" t="str">
        <f t="shared" si="85"/>
        <v>0.0</v>
      </c>
      <c r="AY26" s="51" t="str">
        <f t="shared" si="86"/>
        <v>F</v>
      </c>
      <c r="AZ26" s="60">
        <f t="shared" si="87"/>
        <v>0</v>
      </c>
      <c r="BA26" s="53" t="str">
        <f t="shared" si="88"/>
        <v>0.0</v>
      </c>
      <c r="BB26" s="61">
        <v>3</v>
      </c>
      <c r="BC26" s="62">
        <v>3</v>
      </c>
      <c r="BD26" s="99"/>
      <c r="BE26" s="103"/>
      <c r="BF26" s="104"/>
      <c r="BG26" s="66">
        <f t="shared" si="89"/>
        <v>0</v>
      </c>
      <c r="BH26" s="67">
        <f t="shared" si="90"/>
        <v>0</v>
      </c>
      <c r="BI26" s="67" t="str">
        <f t="shared" si="91"/>
        <v>0.0</v>
      </c>
      <c r="BJ26" s="51" t="str">
        <f t="shared" si="92"/>
        <v>F</v>
      </c>
      <c r="BK26" s="60">
        <f t="shared" si="93"/>
        <v>0</v>
      </c>
      <c r="BL26" s="53" t="str">
        <f t="shared" si="94"/>
        <v>0.0</v>
      </c>
      <c r="BM26" s="61">
        <v>3</v>
      </c>
      <c r="BN26" s="62"/>
      <c r="BO26" s="99"/>
      <c r="BP26" s="103"/>
      <c r="BQ26" s="104"/>
      <c r="BR26" s="66">
        <f t="shared" si="95"/>
        <v>0</v>
      </c>
      <c r="BS26" s="67">
        <f t="shared" si="96"/>
        <v>0</v>
      </c>
      <c r="BT26" s="67" t="str">
        <f t="shared" si="97"/>
        <v>0.0</v>
      </c>
      <c r="BU26" s="51" t="str">
        <f t="shared" si="98"/>
        <v>F</v>
      </c>
      <c r="BV26" s="68">
        <f t="shared" si="99"/>
        <v>0</v>
      </c>
      <c r="BW26" s="53" t="str">
        <f t="shared" si="100"/>
        <v>0.0</v>
      </c>
      <c r="BX26" s="61">
        <v>2</v>
      </c>
      <c r="BY26" s="69">
        <v>2</v>
      </c>
      <c r="BZ26" s="99"/>
      <c r="CA26" s="103"/>
      <c r="CB26" s="104"/>
      <c r="CC26" s="105"/>
      <c r="CD26" s="67">
        <f t="shared" si="101"/>
        <v>0</v>
      </c>
      <c r="CE26" s="67" t="str">
        <f t="shared" si="102"/>
        <v>0.0</v>
      </c>
      <c r="CF26" s="51" t="str">
        <f t="shared" si="103"/>
        <v>F</v>
      </c>
      <c r="CG26" s="60">
        <f t="shared" si="104"/>
        <v>0</v>
      </c>
      <c r="CH26" s="53" t="str">
        <f t="shared" si="105"/>
        <v>0.0</v>
      </c>
      <c r="CI26" s="61">
        <v>3</v>
      </c>
      <c r="CJ26" s="62">
        <v>3</v>
      </c>
      <c r="CK26" s="71">
        <f t="shared" si="5"/>
        <v>17</v>
      </c>
      <c r="CL26" s="72">
        <f t="shared" si="0"/>
        <v>0</v>
      </c>
      <c r="CM26" s="73" t="str">
        <f t="shared" si="6"/>
        <v>0.00</v>
      </c>
      <c r="CN26" s="72">
        <f t="shared" si="1"/>
        <v>0</v>
      </c>
      <c r="CO26" s="73" t="str">
        <f t="shared" si="7"/>
        <v>0.00</v>
      </c>
      <c r="CP26" s="7" t="str">
        <f t="shared" si="10"/>
        <v>Cảnh báo KQHT</v>
      </c>
      <c r="CQ26" s="7">
        <f t="shared" si="2"/>
        <v>14</v>
      </c>
      <c r="CR26" s="72">
        <f t="shared" si="3"/>
        <v>0</v>
      </c>
      <c r="CS26" s="74" t="str">
        <f t="shared" si="8"/>
        <v>0.00</v>
      </c>
      <c r="CT26" s="72">
        <f t="shared" si="4"/>
        <v>0</v>
      </c>
      <c r="CU26" s="74" t="str">
        <f t="shared" si="9"/>
        <v>0.00</v>
      </c>
      <c r="CV26" s="7" t="str">
        <f t="shared" si="11"/>
        <v>Cảnh báo KQHT</v>
      </c>
    </row>
    <row r="27" spans="1:100" s="115" customFormat="1" ht="18">
      <c r="A27" s="5"/>
      <c r="B27" s="9"/>
      <c r="C27" s="10"/>
      <c r="D27" s="11"/>
      <c r="E27" s="12"/>
      <c r="F27" s="6"/>
      <c r="G27" s="47"/>
      <c r="H27" s="6"/>
      <c r="I27" s="88"/>
      <c r="J27" s="88"/>
      <c r="K27" s="98"/>
      <c r="L27" s="120"/>
      <c r="M27" s="51" t="str">
        <f t="shared" si="65"/>
        <v>F</v>
      </c>
      <c r="N27" s="52">
        <f t="shared" si="66"/>
        <v>0</v>
      </c>
      <c r="O27" s="53" t="str">
        <f t="shared" si="67"/>
        <v>0.0</v>
      </c>
      <c r="P27" s="54">
        <v>2</v>
      </c>
      <c r="Q27" s="94"/>
      <c r="R27" s="67"/>
      <c r="S27" s="51" t="str">
        <f t="shared" si="68"/>
        <v>F</v>
      </c>
      <c r="T27" s="52">
        <f t="shared" si="69"/>
        <v>0</v>
      </c>
      <c r="U27" s="53" t="str">
        <f t="shared" si="70"/>
        <v>0.0</v>
      </c>
      <c r="V27" s="54">
        <v>3</v>
      </c>
      <c r="W27" s="99"/>
      <c r="X27" s="103"/>
      <c r="Y27" s="104"/>
      <c r="Z27" s="66">
        <f t="shared" si="71"/>
        <v>0</v>
      </c>
      <c r="AA27" s="67">
        <f t="shared" si="72"/>
        <v>0</v>
      </c>
      <c r="AB27" s="67" t="str">
        <f t="shared" si="73"/>
        <v>0.0</v>
      </c>
      <c r="AC27" s="51" t="str">
        <f t="shared" si="74"/>
        <v>F</v>
      </c>
      <c r="AD27" s="60">
        <f t="shared" si="75"/>
        <v>0</v>
      </c>
      <c r="AE27" s="53" t="str">
        <f t="shared" si="76"/>
        <v>0.0</v>
      </c>
      <c r="AF27" s="61">
        <v>4</v>
      </c>
      <c r="AG27" s="62">
        <v>4</v>
      </c>
      <c r="AH27" s="99"/>
      <c r="AI27" s="103"/>
      <c r="AJ27" s="104"/>
      <c r="AK27" s="66">
        <f t="shared" si="77"/>
        <v>0</v>
      </c>
      <c r="AL27" s="67">
        <f t="shared" si="78"/>
        <v>0</v>
      </c>
      <c r="AM27" s="67" t="str">
        <f t="shared" si="79"/>
        <v>0.0</v>
      </c>
      <c r="AN27" s="51" t="str">
        <f t="shared" si="80"/>
        <v>F</v>
      </c>
      <c r="AO27" s="60">
        <f t="shared" si="81"/>
        <v>0</v>
      </c>
      <c r="AP27" s="53" t="str">
        <f t="shared" si="82"/>
        <v>0.0</v>
      </c>
      <c r="AQ27" s="63">
        <v>2</v>
      </c>
      <c r="AR27" s="64">
        <v>2</v>
      </c>
      <c r="AS27" s="99"/>
      <c r="AT27" s="103"/>
      <c r="AU27" s="104"/>
      <c r="AV27" s="66">
        <f t="shared" si="83"/>
        <v>0</v>
      </c>
      <c r="AW27" s="67">
        <f t="shared" si="84"/>
        <v>0</v>
      </c>
      <c r="AX27" s="67" t="str">
        <f t="shared" si="85"/>
        <v>0.0</v>
      </c>
      <c r="AY27" s="51" t="str">
        <f t="shared" si="86"/>
        <v>F</v>
      </c>
      <c r="AZ27" s="60">
        <f t="shared" si="87"/>
        <v>0</v>
      </c>
      <c r="BA27" s="53" t="str">
        <f t="shared" si="88"/>
        <v>0.0</v>
      </c>
      <c r="BB27" s="61">
        <v>3</v>
      </c>
      <c r="BC27" s="62">
        <v>3</v>
      </c>
      <c r="BD27" s="99"/>
      <c r="BE27" s="103"/>
      <c r="BF27" s="104"/>
      <c r="BG27" s="66">
        <f t="shared" si="89"/>
        <v>0</v>
      </c>
      <c r="BH27" s="67">
        <f t="shared" si="90"/>
        <v>0</v>
      </c>
      <c r="BI27" s="67" t="str">
        <f t="shared" si="91"/>
        <v>0.0</v>
      </c>
      <c r="BJ27" s="51" t="str">
        <f t="shared" si="92"/>
        <v>F</v>
      </c>
      <c r="BK27" s="60">
        <f t="shared" si="93"/>
        <v>0</v>
      </c>
      <c r="BL27" s="53" t="str">
        <f t="shared" si="94"/>
        <v>0.0</v>
      </c>
      <c r="BM27" s="61">
        <v>3</v>
      </c>
      <c r="BN27" s="62">
        <v>3</v>
      </c>
      <c r="BO27" s="99"/>
      <c r="BP27" s="103"/>
      <c r="BQ27" s="104"/>
      <c r="BR27" s="66">
        <f t="shared" si="95"/>
        <v>0</v>
      </c>
      <c r="BS27" s="67">
        <f t="shared" si="96"/>
        <v>0</v>
      </c>
      <c r="BT27" s="67" t="str">
        <f t="shared" si="97"/>
        <v>0.0</v>
      </c>
      <c r="BU27" s="51" t="str">
        <f t="shared" si="98"/>
        <v>F</v>
      </c>
      <c r="BV27" s="68">
        <f t="shared" si="99"/>
        <v>0</v>
      </c>
      <c r="BW27" s="53" t="str">
        <f t="shared" si="100"/>
        <v>0.0</v>
      </c>
      <c r="BX27" s="61">
        <v>2</v>
      </c>
      <c r="BY27" s="69">
        <v>2</v>
      </c>
      <c r="BZ27" s="99"/>
      <c r="CA27" s="103"/>
      <c r="CB27" s="104"/>
      <c r="CC27" s="105"/>
      <c r="CD27" s="67">
        <f t="shared" si="101"/>
        <v>0</v>
      </c>
      <c r="CE27" s="67" t="str">
        <f t="shared" si="102"/>
        <v>0.0</v>
      </c>
      <c r="CF27" s="51" t="str">
        <f t="shared" si="103"/>
        <v>F</v>
      </c>
      <c r="CG27" s="60">
        <f t="shared" si="104"/>
        <v>0</v>
      </c>
      <c r="CH27" s="53" t="str">
        <f t="shared" si="105"/>
        <v>0.0</v>
      </c>
      <c r="CI27" s="61">
        <v>3</v>
      </c>
      <c r="CJ27" s="62">
        <v>3</v>
      </c>
      <c r="CK27" s="71">
        <f t="shared" si="5"/>
        <v>17</v>
      </c>
      <c r="CL27" s="72">
        <f t="shared" si="0"/>
        <v>0</v>
      </c>
      <c r="CM27" s="73" t="str">
        <f t="shared" si="6"/>
        <v>0.00</v>
      </c>
      <c r="CN27" s="72">
        <f t="shared" si="1"/>
        <v>0</v>
      </c>
      <c r="CO27" s="73" t="str">
        <f t="shared" si="7"/>
        <v>0.00</v>
      </c>
      <c r="CP27" s="7" t="str">
        <f t="shared" si="10"/>
        <v>Cảnh báo KQHT</v>
      </c>
      <c r="CQ27" s="7">
        <f t="shared" si="2"/>
        <v>17</v>
      </c>
      <c r="CR27" s="72">
        <f t="shared" si="3"/>
        <v>0</v>
      </c>
      <c r="CS27" s="74" t="str">
        <f t="shared" si="8"/>
        <v>0.00</v>
      </c>
      <c r="CT27" s="72">
        <f t="shared" si="4"/>
        <v>0</v>
      </c>
      <c r="CU27" s="74" t="str">
        <f t="shared" si="9"/>
        <v>0.00</v>
      </c>
      <c r="CV27" s="7" t="str">
        <f t="shared" si="11"/>
        <v>Cảnh báo KQHT</v>
      </c>
    </row>
    <row r="28" spans="1:100" s="115" customFormat="1" ht="18">
      <c r="A28" s="5"/>
      <c r="B28" s="9"/>
      <c r="C28" s="10"/>
      <c r="D28" s="11"/>
      <c r="E28" s="12"/>
      <c r="F28" s="6"/>
      <c r="G28" s="47"/>
      <c r="H28" s="6"/>
      <c r="I28" s="48"/>
      <c r="J28" s="48"/>
      <c r="K28" s="98"/>
      <c r="L28" s="120"/>
      <c r="M28" s="51" t="str">
        <f t="shared" si="65"/>
        <v>F</v>
      </c>
      <c r="N28" s="52">
        <f t="shared" si="66"/>
        <v>0</v>
      </c>
      <c r="O28" s="53" t="str">
        <f t="shared" si="67"/>
        <v>0.0</v>
      </c>
      <c r="P28" s="54">
        <v>2</v>
      </c>
      <c r="Q28" s="94"/>
      <c r="R28" s="67"/>
      <c r="S28" s="51" t="str">
        <f t="shared" si="68"/>
        <v>F</v>
      </c>
      <c r="T28" s="52">
        <f t="shared" si="69"/>
        <v>0</v>
      </c>
      <c r="U28" s="53" t="str">
        <f t="shared" si="70"/>
        <v>0.0</v>
      </c>
      <c r="V28" s="54">
        <v>3</v>
      </c>
      <c r="W28" s="99"/>
      <c r="X28" s="103"/>
      <c r="Y28" s="104"/>
      <c r="Z28" s="66">
        <f t="shared" si="71"/>
        <v>0</v>
      </c>
      <c r="AA28" s="67">
        <f t="shared" si="72"/>
        <v>0</v>
      </c>
      <c r="AB28" s="67" t="str">
        <f t="shared" si="73"/>
        <v>0.0</v>
      </c>
      <c r="AC28" s="51" t="str">
        <f t="shared" si="74"/>
        <v>F</v>
      </c>
      <c r="AD28" s="60">
        <f t="shared" si="75"/>
        <v>0</v>
      </c>
      <c r="AE28" s="53" t="str">
        <f t="shared" si="76"/>
        <v>0.0</v>
      </c>
      <c r="AF28" s="61">
        <v>4</v>
      </c>
      <c r="AG28" s="62">
        <v>4</v>
      </c>
      <c r="AH28" s="99"/>
      <c r="AI28" s="103"/>
      <c r="AJ28" s="104"/>
      <c r="AK28" s="66">
        <f t="shared" si="77"/>
        <v>0</v>
      </c>
      <c r="AL28" s="67">
        <f t="shared" si="78"/>
        <v>0</v>
      </c>
      <c r="AM28" s="67" t="str">
        <f t="shared" si="79"/>
        <v>0.0</v>
      </c>
      <c r="AN28" s="51" t="str">
        <f t="shared" si="80"/>
        <v>F</v>
      </c>
      <c r="AO28" s="60">
        <f t="shared" si="81"/>
        <v>0</v>
      </c>
      <c r="AP28" s="53" t="str">
        <f t="shared" si="82"/>
        <v>0.0</v>
      </c>
      <c r="AQ28" s="63">
        <v>2</v>
      </c>
      <c r="AR28" s="64">
        <v>2</v>
      </c>
      <c r="AS28" s="99"/>
      <c r="AT28" s="103"/>
      <c r="AU28" s="104"/>
      <c r="AV28" s="66">
        <f t="shared" si="83"/>
        <v>0</v>
      </c>
      <c r="AW28" s="67">
        <f t="shared" si="84"/>
        <v>0</v>
      </c>
      <c r="AX28" s="67" t="str">
        <f t="shared" si="85"/>
        <v>0.0</v>
      </c>
      <c r="AY28" s="51" t="str">
        <f t="shared" si="86"/>
        <v>F</v>
      </c>
      <c r="AZ28" s="60">
        <f t="shared" si="87"/>
        <v>0</v>
      </c>
      <c r="BA28" s="53" t="str">
        <f t="shared" si="88"/>
        <v>0.0</v>
      </c>
      <c r="BB28" s="61">
        <v>3</v>
      </c>
      <c r="BC28" s="62">
        <v>3</v>
      </c>
      <c r="BD28" s="99"/>
      <c r="BE28" s="103"/>
      <c r="BF28" s="104"/>
      <c r="BG28" s="66">
        <f t="shared" si="89"/>
        <v>0</v>
      </c>
      <c r="BH28" s="67">
        <f t="shared" si="90"/>
        <v>0</v>
      </c>
      <c r="BI28" s="67" t="str">
        <f t="shared" si="91"/>
        <v>0.0</v>
      </c>
      <c r="BJ28" s="51" t="str">
        <f t="shared" si="92"/>
        <v>F</v>
      </c>
      <c r="BK28" s="60">
        <f t="shared" si="93"/>
        <v>0</v>
      </c>
      <c r="BL28" s="53" t="str">
        <f t="shared" si="94"/>
        <v>0.0</v>
      </c>
      <c r="BM28" s="61">
        <v>3</v>
      </c>
      <c r="BN28" s="62">
        <v>3</v>
      </c>
      <c r="BO28" s="99"/>
      <c r="BP28" s="103"/>
      <c r="BQ28" s="104"/>
      <c r="BR28" s="66">
        <f t="shared" si="95"/>
        <v>0</v>
      </c>
      <c r="BS28" s="67">
        <f t="shared" si="96"/>
        <v>0</v>
      </c>
      <c r="BT28" s="67" t="str">
        <f t="shared" si="97"/>
        <v>0.0</v>
      </c>
      <c r="BU28" s="51" t="str">
        <f t="shared" si="98"/>
        <v>F</v>
      </c>
      <c r="BV28" s="68">
        <f t="shared" si="99"/>
        <v>0</v>
      </c>
      <c r="BW28" s="53" t="str">
        <f t="shared" si="100"/>
        <v>0.0</v>
      </c>
      <c r="BX28" s="61">
        <v>2</v>
      </c>
      <c r="BY28" s="69">
        <v>2</v>
      </c>
      <c r="BZ28" s="99"/>
      <c r="CA28" s="103"/>
      <c r="CB28" s="104"/>
      <c r="CC28" s="105"/>
      <c r="CD28" s="67">
        <f t="shared" si="101"/>
        <v>0</v>
      </c>
      <c r="CE28" s="67" t="str">
        <f t="shared" si="102"/>
        <v>0.0</v>
      </c>
      <c r="CF28" s="51" t="str">
        <f t="shared" si="103"/>
        <v>F</v>
      </c>
      <c r="CG28" s="60">
        <f t="shared" si="104"/>
        <v>0</v>
      </c>
      <c r="CH28" s="53" t="str">
        <f t="shared" si="105"/>
        <v>0.0</v>
      </c>
      <c r="CI28" s="61">
        <v>3</v>
      </c>
      <c r="CJ28" s="62">
        <v>3</v>
      </c>
      <c r="CK28" s="71">
        <f t="shared" si="5"/>
        <v>17</v>
      </c>
      <c r="CL28" s="72">
        <f t="shared" si="0"/>
        <v>0</v>
      </c>
      <c r="CM28" s="73" t="str">
        <f t="shared" si="6"/>
        <v>0.00</v>
      </c>
      <c r="CN28" s="72">
        <f t="shared" si="1"/>
        <v>0</v>
      </c>
      <c r="CO28" s="73" t="str">
        <f t="shared" si="7"/>
        <v>0.00</v>
      </c>
      <c r="CP28" s="7" t="str">
        <f t="shared" si="10"/>
        <v>Cảnh báo KQHT</v>
      </c>
      <c r="CQ28" s="7">
        <f t="shared" si="2"/>
        <v>17</v>
      </c>
      <c r="CR28" s="72">
        <f t="shared" si="3"/>
        <v>0</v>
      </c>
      <c r="CS28" s="74" t="str">
        <f t="shared" si="8"/>
        <v>0.00</v>
      </c>
      <c r="CT28" s="72">
        <f t="shared" si="4"/>
        <v>0</v>
      </c>
      <c r="CU28" s="74" t="str">
        <f t="shared" si="9"/>
        <v>0.00</v>
      </c>
      <c r="CV28" s="7" t="str">
        <f t="shared" si="11"/>
        <v>Cảnh báo KQHT</v>
      </c>
    </row>
    <row r="29" spans="1:100" s="115" customFormat="1" ht="18">
      <c r="A29" s="5"/>
      <c r="B29" s="9"/>
      <c r="C29" s="10"/>
      <c r="D29" s="11"/>
      <c r="E29" s="12"/>
      <c r="F29" s="6"/>
      <c r="G29" s="47"/>
      <c r="H29" s="6"/>
      <c r="I29" s="48"/>
      <c r="J29" s="48"/>
      <c r="K29" s="98"/>
      <c r="L29" s="120"/>
      <c r="M29" s="51" t="str">
        <f t="shared" si="65"/>
        <v>F</v>
      </c>
      <c r="N29" s="52">
        <f t="shared" si="66"/>
        <v>0</v>
      </c>
      <c r="O29" s="53" t="str">
        <f t="shared" si="67"/>
        <v>0.0</v>
      </c>
      <c r="P29" s="54">
        <v>2</v>
      </c>
      <c r="Q29" s="94"/>
      <c r="R29" s="67"/>
      <c r="S29" s="51" t="str">
        <f t="shared" si="68"/>
        <v>F</v>
      </c>
      <c r="T29" s="52">
        <f t="shared" si="69"/>
        <v>0</v>
      </c>
      <c r="U29" s="53" t="str">
        <f t="shared" si="70"/>
        <v>0.0</v>
      </c>
      <c r="V29" s="54">
        <v>3</v>
      </c>
      <c r="W29" s="99"/>
      <c r="X29" s="103"/>
      <c r="Y29" s="104"/>
      <c r="Z29" s="66">
        <f t="shared" si="71"/>
        <v>0</v>
      </c>
      <c r="AA29" s="67">
        <f t="shared" si="72"/>
        <v>0</v>
      </c>
      <c r="AB29" s="67" t="str">
        <f t="shared" si="73"/>
        <v>0.0</v>
      </c>
      <c r="AC29" s="51" t="str">
        <f t="shared" si="74"/>
        <v>F</v>
      </c>
      <c r="AD29" s="60">
        <f t="shared" si="75"/>
        <v>0</v>
      </c>
      <c r="AE29" s="53" t="str">
        <f t="shared" si="76"/>
        <v>0.0</v>
      </c>
      <c r="AF29" s="61">
        <v>4</v>
      </c>
      <c r="AG29" s="62">
        <v>4</v>
      </c>
      <c r="AH29" s="99"/>
      <c r="AI29" s="103"/>
      <c r="AJ29" s="104"/>
      <c r="AK29" s="66">
        <f t="shared" si="77"/>
        <v>0</v>
      </c>
      <c r="AL29" s="67">
        <f t="shared" si="78"/>
        <v>0</v>
      </c>
      <c r="AM29" s="67" t="str">
        <f t="shared" si="79"/>
        <v>0.0</v>
      </c>
      <c r="AN29" s="51" t="str">
        <f t="shared" si="80"/>
        <v>F</v>
      </c>
      <c r="AO29" s="60">
        <f t="shared" si="81"/>
        <v>0</v>
      </c>
      <c r="AP29" s="53" t="str">
        <f t="shared" si="82"/>
        <v>0.0</v>
      </c>
      <c r="AQ29" s="63">
        <v>2</v>
      </c>
      <c r="AR29" s="64">
        <v>2</v>
      </c>
      <c r="AS29" s="99"/>
      <c r="AT29" s="103"/>
      <c r="AU29" s="104"/>
      <c r="AV29" s="66">
        <f t="shared" si="83"/>
        <v>0</v>
      </c>
      <c r="AW29" s="67">
        <f t="shared" si="84"/>
        <v>0</v>
      </c>
      <c r="AX29" s="67" t="str">
        <f t="shared" si="85"/>
        <v>0.0</v>
      </c>
      <c r="AY29" s="51" t="str">
        <f t="shared" si="86"/>
        <v>F</v>
      </c>
      <c r="AZ29" s="60">
        <f t="shared" si="87"/>
        <v>0</v>
      </c>
      <c r="BA29" s="53" t="str">
        <f t="shared" si="88"/>
        <v>0.0</v>
      </c>
      <c r="BB29" s="61">
        <v>3</v>
      </c>
      <c r="BC29" s="62">
        <v>3</v>
      </c>
      <c r="BD29" s="99"/>
      <c r="BE29" s="103"/>
      <c r="BF29" s="104"/>
      <c r="BG29" s="66">
        <f t="shared" si="89"/>
        <v>0</v>
      </c>
      <c r="BH29" s="67">
        <f t="shared" si="90"/>
        <v>0</v>
      </c>
      <c r="BI29" s="67" t="str">
        <f t="shared" si="91"/>
        <v>0.0</v>
      </c>
      <c r="BJ29" s="51" t="str">
        <f t="shared" si="92"/>
        <v>F</v>
      </c>
      <c r="BK29" s="60">
        <f t="shared" si="93"/>
        <v>0</v>
      </c>
      <c r="BL29" s="53" t="str">
        <f t="shared" si="94"/>
        <v>0.0</v>
      </c>
      <c r="BM29" s="61">
        <v>3</v>
      </c>
      <c r="BN29" s="62">
        <v>3</v>
      </c>
      <c r="BO29" s="99"/>
      <c r="BP29" s="103"/>
      <c r="BQ29" s="104"/>
      <c r="BR29" s="66">
        <f t="shared" si="95"/>
        <v>0</v>
      </c>
      <c r="BS29" s="67">
        <f t="shared" si="96"/>
        <v>0</v>
      </c>
      <c r="BT29" s="67" t="str">
        <f t="shared" si="97"/>
        <v>0.0</v>
      </c>
      <c r="BU29" s="51" t="str">
        <f t="shared" si="98"/>
        <v>F</v>
      </c>
      <c r="BV29" s="68">
        <f t="shared" si="99"/>
        <v>0</v>
      </c>
      <c r="BW29" s="53" t="str">
        <f t="shared" si="100"/>
        <v>0.0</v>
      </c>
      <c r="BX29" s="61">
        <v>2</v>
      </c>
      <c r="BY29" s="69">
        <v>2</v>
      </c>
      <c r="BZ29" s="99"/>
      <c r="CA29" s="103"/>
      <c r="CB29" s="104"/>
      <c r="CC29" s="105"/>
      <c r="CD29" s="67">
        <f t="shared" si="101"/>
        <v>0</v>
      </c>
      <c r="CE29" s="67" t="str">
        <f t="shared" si="102"/>
        <v>0.0</v>
      </c>
      <c r="CF29" s="51" t="str">
        <f t="shared" si="103"/>
        <v>F</v>
      </c>
      <c r="CG29" s="60">
        <f t="shared" si="104"/>
        <v>0</v>
      </c>
      <c r="CH29" s="53" t="str">
        <f t="shared" si="105"/>
        <v>0.0</v>
      </c>
      <c r="CI29" s="61">
        <v>3</v>
      </c>
      <c r="CJ29" s="62">
        <v>3</v>
      </c>
      <c r="CK29" s="71">
        <f t="shared" si="5"/>
        <v>17</v>
      </c>
      <c r="CL29" s="72">
        <f t="shared" si="0"/>
        <v>0</v>
      </c>
      <c r="CM29" s="73" t="str">
        <f t="shared" si="6"/>
        <v>0.00</v>
      </c>
      <c r="CN29" s="72">
        <f t="shared" si="1"/>
        <v>0</v>
      </c>
      <c r="CO29" s="73" t="str">
        <f t="shared" si="7"/>
        <v>0.00</v>
      </c>
      <c r="CP29" s="7" t="str">
        <f t="shared" si="10"/>
        <v>Cảnh báo KQHT</v>
      </c>
      <c r="CQ29" s="7">
        <f t="shared" si="2"/>
        <v>17</v>
      </c>
      <c r="CR29" s="72">
        <f t="shared" si="3"/>
        <v>0</v>
      </c>
      <c r="CS29" s="74" t="str">
        <f t="shared" si="8"/>
        <v>0.00</v>
      </c>
      <c r="CT29" s="72">
        <f t="shared" si="4"/>
        <v>0</v>
      </c>
      <c r="CU29" s="74" t="str">
        <f t="shared" si="9"/>
        <v>0.00</v>
      </c>
      <c r="CV29" s="7" t="str">
        <f t="shared" si="11"/>
        <v>Cảnh báo KQHT</v>
      </c>
    </row>
    <row r="30" spans="1:100" s="115" customFormat="1" ht="18">
      <c r="A30" s="5"/>
      <c r="B30" s="9"/>
      <c r="C30" s="10"/>
      <c r="D30" s="11"/>
      <c r="E30" s="12"/>
      <c r="F30" s="6"/>
      <c r="G30" s="47"/>
      <c r="H30" s="6"/>
      <c r="I30" s="48"/>
      <c r="J30" s="48"/>
      <c r="K30" s="98"/>
      <c r="L30" s="120"/>
      <c r="M30" s="51" t="str">
        <f t="shared" si="65"/>
        <v>F</v>
      </c>
      <c r="N30" s="52">
        <f t="shared" si="66"/>
        <v>0</v>
      </c>
      <c r="O30" s="53" t="str">
        <f t="shared" si="67"/>
        <v>0.0</v>
      </c>
      <c r="P30" s="54">
        <v>2</v>
      </c>
      <c r="Q30" s="94"/>
      <c r="R30" s="67"/>
      <c r="S30" s="51" t="str">
        <f t="shared" si="68"/>
        <v>F</v>
      </c>
      <c r="T30" s="52">
        <f t="shared" si="69"/>
        <v>0</v>
      </c>
      <c r="U30" s="53" t="str">
        <f t="shared" si="70"/>
        <v>0.0</v>
      </c>
      <c r="V30" s="54">
        <v>3</v>
      </c>
      <c r="W30" s="99"/>
      <c r="X30" s="103"/>
      <c r="Y30" s="104"/>
      <c r="Z30" s="66">
        <f t="shared" si="71"/>
        <v>0</v>
      </c>
      <c r="AA30" s="67">
        <f t="shared" si="72"/>
        <v>0</v>
      </c>
      <c r="AB30" s="67" t="str">
        <f t="shared" si="73"/>
        <v>0.0</v>
      </c>
      <c r="AC30" s="51" t="str">
        <f t="shared" si="74"/>
        <v>F</v>
      </c>
      <c r="AD30" s="60">
        <f t="shared" si="75"/>
        <v>0</v>
      </c>
      <c r="AE30" s="53" t="str">
        <f t="shared" si="76"/>
        <v>0.0</v>
      </c>
      <c r="AF30" s="61">
        <v>4</v>
      </c>
      <c r="AG30" s="62">
        <v>4</v>
      </c>
      <c r="AH30" s="99"/>
      <c r="AI30" s="103"/>
      <c r="AJ30" s="104"/>
      <c r="AK30" s="66">
        <f t="shared" si="77"/>
        <v>0</v>
      </c>
      <c r="AL30" s="67">
        <f t="shared" si="78"/>
        <v>0</v>
      </c>
      <c r="AM30" s="67" t="str">
        <f t="shared" si="79"/>
        <v>0.0</v>
      </c>
      <c r="AN30" s="51" t="str">
        <f t="shared" si="80"/>
        <v>F</v>
      </c>
      <c r="AO30" s="60">
        <f t="shared" si="81"/>
        <v>0</v>
      </c>
      <c r="AP30" s="53" t="str">
        <f t="shared" si="82"/>
        <v>0.0</v>
      </c>
      <c r="AQ30" s="63">
        <v>2</v>
      </c>
      <c r="AR30" s="64">
        <v>2</v>
      </c>
      <c r="AS30" s="99"/>
      <c r="AT30" s="103"/>
      <c r="AU30" s="104"/>
      <c r="AV30" s="66">
        <f t="shared" si="83"/>
        <v>0</v>
      </c>
      <c r="AW30" s="67">
        <f t="shared" si="84"/>
        <v>0</v>
      </c>
      <c r="AX30" s="67" t="str">
        <f t="shared" si="85"/>
        <v>0.0</v>
      </c>
      <c r="AY30" s="51" t="str">
        <f t="shared" si="86"/>
        <v>F</v>
      </c>
      <c r="AZ30" s="60">
        <f t="shared" si="87"/>
        <v>0</v>
      </c>
      <c r="BA30" s="53" t="str">
        <f t="shared" si="88"/>
        <v>0.0</v>
      </c>
      <c r="BB30" s="61">
        <v>3</v>
      </c>
      <c r="BC30" s="62">
        <v>3</v>
      </c>
      <c r="BD30" s="99"/>
      <c r="BE30" s="103"/>
      <c r="BF30" s="104"/>
      <c r="BG30" s="66">
        <f t="shared" si="89"/>
        <v>0</v>
      </c>
      <c r="BH30" s="67">
        <f t="shared" si="90"/>
        <v>0</v>
      </c>
      <c r="BI30" s="67" t="str">
        <f t="shared" si="91"/>
        <v>0.0</v>
      </c>
      <c r="BJ30" s="51" t="str">
        <f t="shared" si="92"/>
        <v>F</v>
      </c>
      <c r="BK30" s="60">
        <f t="shared" si="93"/>
        <v>0</v>
      </c>
      <c r="BL30" s="53" t="str">
        <f t="shared" si="94"/>
        <v>0.0</v>
      </c>
      <c r="BM30" s="61">
        <v>3</v>
      </c>
      <c r="BN30" s="62">
        <v>3</v>
      </c>
      <c r="BO30" s="99"/>
      <c r="BP30" s="103"/>
      <c r="BQ30" s="104"/>
      <c r="BR30" s="66">
        <f t="shared" si="95"/>
        <v>0</v>
      </c>
      <c r="BS30" s="67">
        <f t="shared" si="96"/>
        <v>0</v>
      </c>
      <c r="BT30" s="67" t="str">
        <f t="shared" si="97"/>
        <v>0.0</v>
      </c>
      <c r="BU30" s="51" t="str">
        <f t="shared" si="98"/>
        <v>F</v>
      </c>
      <c r="BV30" s="68">
        <f t="shared" si="99"/>
        <v>0</v>
      </c>
      <c r="BW30" s="53" t="str">
        <f t="shared" si="100"/>
        <v>0.0</v>
      </c>
      <c r="BX30" s="61">
        <v>2</v>
      </c>
      <c r="BY30" s="69">
        <v>2</v>
      </c>
      <c r="BZ30" s="99"/>
      <c r="CA30" s="103"/>
      <c r="CB30" s="104"/>
      <c r="CC30" s="105"/>
      <c r="CD30" s="67">
        <f t="shared" si="101"/>
        <v>0</v>
      </c>
      <c r="CE30" s="67" t="str">
        <f t="shared" si="102"/>
        <v>0.0</v>
      </c>
      <c r="CF30" s="51" t="str">
        <f t="shared" si="103"/>
        <v>F</v>
      </c>
      <c r="CG30" s="60">
        <f t="shared" si="104"/>
        <v>0</v>
      </c>
      <c r="CH30" s="53" t="str">
        <f t="shared" si="105"/>
        <v>0.0</v>
      </c>
      <c r="CI30" s="61">
        <v>3</v>
      </c>
      <c r="CJ30" s="62">
        <v>3</v>
      </c>
      <c r="CK30" s="71">
        <f t="shared" si="5"/>
        <v>17</v>
      </c>
      <c r="CL30" s="72">
        <f t="shared" si="0"/>
        <v>0</v>
      </c>
      <c r="CM30" s="73" t="str">
        <f t="shared" si="6"/>
        <v>0.00</v>
      </c>
      <c r="CN30" s="72">
        <f t="shared" si="1"/>
        <v>0</v>
      </c>
      <c r="CO30" s="73" t="str">
        <f t="shared" si="7"/>
        <v>0.00</v>
      </c>
      <c r="CP30" s="7" t="str">
        <f t="shared" si="10"/>
        <v>Cảnh báo KQHT</v>
      </c>
      <c r="CQ30" s="7">
        <f t="shared" si="2"/>
        <v>17</v>
      </c>
      <c r="CR30" s="72">
        <f t="shared" si="3"/>
        <v>0</v>
      </c>
      <c r="CS30" s="74" t="str">
        <f t="shared" si="8"/>
        <v>0.00</v>
      </c>
      <c r="CT30" s="72">
        <f t="shared" si="4"/>
        <v>0</v>
      </c>
      <c r="CU30" s="74" t="str">
        <f t="shared" si="9"/>
        <v>0.00</v>
      </c>
      <c r="CV30" s="7" t="str">
        <f t="shared" si="11"/>
        <v>Cảnh báo KQHT</v>
      </c>
    </row>
    <row r="31" spans="1:100" s="115" customFormat="1" ht="18">
      <c r="A31" s="5"/>
      <c r="B31" s="9"/>
      <c r="C31" s="10"/>
      <c r="D31" s="11"/>
      <c r="E31" s="12"/>
      <c r="F31" s="6"/>
      <c r="G31" s="47"/>
      <c r="H31" s="6"/>
      <c r="I31" s="48"/>
      <c r="J31" s="48"/>
      <c r="K31" s="98"/>
      <c r="L31" s="120"/>
      <c r="M31" s="51" t="str">
        <f t="shared" si="65"/>
        <v>F</v>
      </c>
      <c r="N31" s="52">
        <f t="shared" si="66"/>
        <v>0</v>
      </c>
      <c r="O31" s="53" t="str">
        <f t="shared" si="67"/>
        <v>0.0</v>
      </c>
      <c r="P31" s="54">
        <v>2</v>
      </c>
      <c r="Q31" s="94"/>
      <c r="R31" s="67"/>
      <c r="S31" s="51" t="str">
        <f t="shared" si="68"/>
        <v>F</v>
      </c>
      <c r="T31" s="52">
        <f t="shared" si="69"/>
        <v>0</v>
      </c>
      <c r="U31" s="53" t="str">
        <f t="shared" si="70"/>
        <v>0.0</v>
      </c>
      <c r="V31" s="54">
        <v>3</v>
      </c>
      <c r="W31" s="99"/>
      <c r="X31" s="103"/>
      <c r="Y31" s="104"/>
      <c r="Z31" s="66">
        <f t="shared" si="71"/>
        <v>0</v>
      </c>
      <c r="AA31" s="67">
        <f t="shared" si="72"/>
        <v>0</v>
      </c>
      <c r="AB31" s="67" t="str">
        <f t="shared" si="73"/>
        <v>0.0</v>
      </c>
      <c r="AC31" s="51" t="str">
        <f t="shared" si="74"/>
        <v>F</v>
      </c>
      <c r="AD31" s="60">
        <f t="shared" si="75"/>
        <v>0</v>
      </c>
      <c r="AE31" s="53" t="str">
        <f t="shared" si="76"/>
        <v>0.0</v>
      </c>
      <c r="AF31" s="61">
        <v>4</v>
      </c>
      <c r="AG31" s="62">
        <v>4</v>
      </c>
      <c r="AH31" s="99"/>
      <c r="AI31" s="103"/>
      <c r="AJ31" s="104"/>
      <c r="AK31" s="66">
        <f t="shared" si="77"/>
        <v>0</v>
      </c>
      <c r="AL31" s="67">
        <f t="shared" si="78"/>
        <v>0</v>
      </c>
      <c r="AM31" s="67" t="str">
        <f t="shared" si="79"/>
        <v>0.0</v>
      </c>
      <c r="AN31" s="51" t="str">
        <f t="shared" si="80"/>
        <v>F</v>
      </c>
      <c r="AO31" s="60">
        <f t="shared" si="81"/>
        <v>0</v>
      </c>
      <c r="AP31" s="53" t="str">
        <f t="shared" si="82"/>
        <v>0.0</v>
      </c>
      <c r="AQ31" s="63">
        <v>2</v>
      </c>
      <c r="AR31" s="64">
        <v>2</v>
      </c>
      <c r="AS31" s="99"/>
      <c r="AT31" s="103"/>
      <c r="AU31" s="104"/>
      <c r="AV31" s="66">
        <f t="shared" si="83"/>
        <v>0</v>
      </c>
      <c r="AW31" s="67">
        <f t="shared" si="84"/>
        <v>0</v>
      </c>
      <c r="AX31" s="67" t="str">
        <f t="shared" si="85"/>
        <v>0.0</v>
      </c>
      <c r="AY31" s="51" t="str">
        <f t="shared" si="86"/>
        <v>F</v>
      </c>
      <c r="AZ31" s="60">
        <f t="shared" si="87"/>
        <v>0</v>
      </c>
      <c r="BA31" s="53" t="str">
        <f t="shared" si="88"/>
        <v>0.0</v>
      </c>
      <c r="BB31" s="61">
        <v>3</v>
      </c>
      <c r="BC31" s="62">
        <v>3</v>
      </c>
      <c r="BD31" s="99"/>
      <c r="BE31" s="103"/>
      <c r="BF31" s="104"/>
      <c r="BG31" s="66">
        <f t="shared" si="89"/>
        <v>0</v>
      </c>
      <c r="BH31" s="67">
        <f t="shared" si="90"/>
        <v>0</v>
      </c>
      <c r="BI31" s="67" t="str">
        <f t="shared" si="91"/>
        <v>0.0</v>
      </c>
      <c r="BJ31" s="51" t="str">
        <f t="shared" si="92"/>
        <v>F</v>
      </c>
      <c r="BK31" s="60">
        <f t="shared" si="93"/>
        <v>0</v>
      </c>
      <c r="BL31" s="53" t="str">
        <f t="shared" si="94"/>
        <v>0.0</v>
      </c>
      <c r="BM31" s="61">
        <v>3</v>
      </c>
      <c r="BN31" s="62">
        <v>3</v>
      </c>
      <c r="BO31" s="99"/>
      <c r="BP31" s="103"/>
      <c r="BQ31" s="104"/>
      <c r="BR31" s="66">
        <f t="shared" si="95"/>
        <v>0</v>
      </c>
      <c r="BS31" s="67">
        <f t="shared" si="96"/>
        <v>0</v>
      </c>
      <c r="BT31" s="67" t="str">
        <f t="shared" si="97"/>
        <v>0.0</v>
      </c>
      <c r="BU31" s="51" t="str">
        <f t="shared" si="98"/>
        <v>F</v>
      </c>
      <c r="BV31" s="68">
        <f t="shared" si="99"/>
        <v>0</v>
      </c>
      <c r="BW31" s="53" t="str">
        <f t="shared" si="100"/>
        <v>0.0</v>
      </c>
      <c r="BX31" s="61">
        <v>2</v>
      </c>
      <c r="BY31" s="69">
        <v>2</v>
      </c>
      <c r="BZ31" s="99"/>
      <c r="CA31" s="103"/>
      <c r="CB31" s="104"/>
      <c r="CC31" s="105"/>
      <c r="CD31" s="67">
        <f t="shared" si="101"/>
        <v>0</v>
      </c>
      <c r="CE31" s="67" t="str">
        <f t="shared" si="102"/>
        <v>0.0</v>
      </c>
      <c r="CF31" s="51" t="str">
        <f t="shared" si="103"/>
        <v>F</v>
      </c>
      <c r="CG31" s="60">
        <f t="shared" si="104"/>
        <v>0</v>
      </c>
      <c r="CH31" s="53" t="str">
        <f t="shared" si="105"/>
        <v>0.0</v>
      </c>
      <c r="CI31" s="61">
        <v>3</v>
      </c>
      <c r="CJ31" s="62">
        <v>3</v>
      </c>
      <c r="CK31" s="71">
        <f t="shared" si="5"/>
        <v>17</v>
      </c>
      <c r="CL31" s="72">
        <f t="shared" si="0"/>
        <v>0</v>
      </c>
      <c r="CM31" s="73" t="str">
        <f t="shared" si="6"/>
        <v>0.00</v>
      </c>
      <c r="CN31" s="72">
        <f t="shared" si="1"/>
        <v>0</v>
      </c>
      <c r="CO31" s="73" t="str">
        <f t="shared" si="7"/>
        <v>0.00</v>
      </c>
      <c r="CP31" s="7" t="str">
        <f t="shared" si="10"/>
        <v>Cảnh báo KQHT</v>
      </c>
      <c r="CQ31" s="7">
        <f t="shared" si="2"/>
        <v>17</v>
      </c>
      <c r="CR31" s="72">
        <f t="shared" si="3"/>
        <v>0</v>
      </c>
      <c r="CS31" s="74" t="str">
        <f t="shared" si="8"/>
        <v>0.00</v>
      </c>
      <c r="CT31" s="72">
        <f t="shared" si="4"/>
        <v>0</v>
      </c>
      <c r="CU31" s="74" t="str">
        <f t="shared" si="9"/>
        <v>0.00</v>
      </c>
      <c r="CV31" s="7" t="str">
        <f t="shared" si="11"/>
        <v>Cảnh báo KQHT</v>
      </c>
    </row>
    <row r="32" spans="1:100" s="115" customFormat="1" ht="18">
      <c r="A32" s="5"/>
      <c r="B32" s="9"/>
      <c r="C32" s="10"/>
      <c r="D32" s="11"/>
      <c r="E32" s="12"/>
      <c r="F32" s="6"/>
      <c r="G32" s="47"/>
      <c r="H32" s="6"/>
      <c r="I32" s="48"/>
      <c r="J32" s="48"/>
      <c r="K32" s="98"/>
      <c r="L32" s="120"/>
      <c r="M32" s="51" t="str">
        <f t="shared" si="65"/>
        <v>F</v>
      </c>
      <c r="N32" s="52">
        <f t="shared" si="66"/>
        <v>0</v>
      </c>
      <c r="O32" s="53" t="str">
        <f t="shared" si="67"/>
        <v>0.0</v>
      </c>
      <c r="P32" s="54">
        <v>2</v>
      </c>
      <c r="Q32" s="94"/>
      <c r="R32" s="67"/>
      <c r="S32" s="51" t="str">
        <f t="shared" si="68"/>
        <v>F</v>
      </c>
      <c r="T32" s="52">
        <f t="shared" si="69"/>
        <v>0</v>
      </c>
      <c r="U32" s="53" t="str">
        <f t="shared" si="70"/>
        <v>0.0</v>
      </c>
      <c r="V32" s="54">
        <v>3</v>
      </c>
      <c r="W32" s="99"/>
      <c r="X32" s="103"/>
      <c r="Y32" s="104"/>
      <c r="Z32" s="66">
        <f t="shared" si="71"/>
        <v>0</v>
      </c>
      <c r="AA32" s="67">
        <f t="shared" si="72"/>
        <v>0</v>
      </c>
      <c r="AB32" s="67" t="str">
        <f t="shared" si="73"/>
        <v>0.0</v>
      </c>
      <c r="AC32" s="51" t="str">
        <f t="shared" si="74"/>
        <v>F</v>
      </c>
      <c r="AD32" s="60">
        <f t="shared" si="75"/>
        <v>0</v>
      </c>
      <c r="AE32" s="53" t="str">
        <f t="shared" si="76"/>
        <v>0.0</v>
      </c>
      <c r="AF32" s="61">
        <v>4</v>
      </c>
      <c r="AG32" s="62">
        <v>4</v>
      </c>
      <c r="AH32" s="99"/>
      <c r="AI32" s="103"/>
      <c r="AJ32" s="104"/>
      <c r="AK32" s="66">
        <f t="shared" si="77"/>
        <v>0</v>
      </c>
      <c r="AL32" s="67">
        <f t="shared" si="78"/>
        <v>0</v>
      </c>
      <c r="AM32" s="67" t="str">
        <f t="shared" si="79"/>
        <v>0.0</v>
      </c>
      <c r="AN32" s="51" t="str">
        <f t="shared" si="80"/>
        <v>F</v>
      </c>
      <c r="AO32" s="60">
        <f t="shared" si="81"/>
        <v>0</v>
      </c>
      <c r="AP32" s="53" t="str">
        <f t="shared" si="82"/>
        <v>0.0</v>
      </c>
      <c r="AQ32" s="63">
        <v>2</v>
      </c>
      <c r="AR32" s="64">
        <v>2</v>
      </c>
      <c r="AS32" s="99"/>
      <c r="AT32" s="103"/>
      <c r="AU32" s="104"/>
      <c r="AV32" s="66">
        <f t="shared" si="83"/>
        <v>0</v>
      </c>
      <c r="AW32" s="67">
        <f t="shared" si="84"/>
        <v>0</v>
      </c>
      <c r="AX32" s="67" t="str">
        <f t="shared" si="85"/>
        <v>0.0</v>
      </c>
      <c r="AY32" s="51" t="str">
        <f t="shared" si="86"/>
        <v>F</v>
      </c>
      <c r="AZ32" s="60">
        <f t="shared" si="87"/>
        <v>0</v>
      </c>
      <c r="BA32" s="53" t="str">
        <f t="shared" si="88"/>
        <v>0.0</v>
      </c>
      <c r="BB32" s="61">
        <v>3</v>
      </c>
      <c r="BC32" s="62">
        <v>3</v>
      </c>
      <c r="BD32" s="99"/>
      <c r="BE32" s="103"/>
      <c r="BF32" s="104"/>
      <c r="BG32" s="66">
        <f t="shared" si="89"/>
        <v>0</v>
      </c>
      <c r="BH32" s="67">
        <f t="shared" si="90"/>
        <v>0</v>
      </c>
      <c r="BI32" s="67" t="str">
        <f t="shared" si="91"/>
        <v>0.0</v>
      </c>
      <c r="BJ32" s="51" t="str">
        <f t="shared" si="92"/>
        <v>F</v>
      </c>
      <c r="BK32" s="60">
        <f t="shared" si="93"/>
        <v>0</v>
      </c>
      <c r="BL32" s="53" t="str">
        <f t="shared" si="94"/>
        <v>0.0</v>
      </c>
      <c r="BM32" s="61">
        <v>3</v>
      </c>
      <c r="BN32" s="62">
        <v>3</v>
      </c>
      <c r="BO32" s="99"/>
      <c r="BP32" s="103"/>
      <c r="BQ32" s="104"/>
      <c r="BR32" s="66">
        <f t="shared" si="95"/>
        <v>0</v>
      </c>
      <c r="BS32" s="67">
        <f t="shared" si="96"/>
        <v>0</v>
      </c>
      <c r="BT32" s="67" t="str">
        <f t="shared" si="97"/>
        <v>0.0</v>
      </c>
      <c r="BU32" s="51" t="str">
        <f t="shared" si="98"/>
        <v>F</v>
      </c>
      <c r="BV32" s="68">
        <f t="shared" si="99"/>
        <v>0</v>
      </c>
      <c r="BW32" s="53" t="str">
        <f t="shared" si="100"/>
        <v>0.0</v>
      </c>
      <c r="BX32" s="61">
        <v>2</v>
      </c>
      <c r="BY32" s="69">
        <v>2</v>
      </c>
      <c r="BZ32" s="99"/>
      <c r="CA32" s="103"/>
      <c r="CB32" s="104"/>
      <c r="CC32" s="105"/>
      <c r="CD32" s="67">
        <f t="shared" si="101"/>
        <v>0</v>
      </c>
      <c r="CE32" s="67" t="str">
        <f t="shared" si="102"/>
        <v>0.0</v>
      </c>
      <c r="CF32" s="51" t="str">
        <f t="shared" si="103"/>
        <v>F</v>
      </c>
      <c r="CG32" s="60">
        <f t="shared" si="104"/>
        <v>0</v>
      </c>
      <c r="CH32" s="53" t="str">
        <f t="shared" si="105"/>
        <v>0.0</v>
      </c>
      <c r="CI32" s="61">
        <v>3</v>
      </c>
      <c r="CJ32" s="62">
        <v>3</v>
      </c>
      <c r="CK32" s="71">
        <f t="shared" si="5"/>
        <v>17</v>
      </c>
      <c r="CL32" s="72">
        <f t="shared" si="0"/>
        <v>0</v>
      </c>
      <c r="CM32" s="73" t="str">
        <f t="shared" si="6"/>
        <v>0.00</v>
      </c>
      <c r="CN32" s="72">
        <f t="shared" si="1"/>
        <v>0</v>
      </c>
      <c r="CO32" s="73" t="str">
        <f t="shared" si="7"/>
        <v>0.00</v>
      </c>
      <c r="CP32" s="7" t="str">
        <f t="shared" si="10"/>
        <v>Cảnh báo KQHT</v>
      </c>
      <c r="CQ32" s="7">
        <f t="shared" si="2"/>
        <v>17</v>
      </c>
      <c r="CR32" s="72">
        <f t="shared" si="3"/>
        <v>0</v>
      </c>
      <c r="CS32" s="74" t="str">
        <f t="shared" si="8"/>
        <v>0.00</v>
      </c>
      <c r="CT32" s="72">
        <f t="shared" si="4"/>
        <v>0</v>
      </c>
      <c r="CU32" s="74" t="str">
        <f t="shared" si="9"/>
        <v>0.00</v>
      </c>
      <c r="CV32" s="7" t="str">
        <f t="shared" si="11"/>
        <v>Cảnh báo KQHT</v>
      </c>
    </row>
    <row r="33" spans="1:100" s="115" customFormat="1" ht="18">
      <c r="A33" s="5"/>
      <c r="B33" s="9"/>
      <c r="C33" s="10"/>
      <c r="D33" s="11"/>
      <c r="E33" s="12"/>
      <c r="F33" s="6"/>
      <c r="G33" s="47"/>
      <c r="H33" s="6"/>
      <c r="I33" s="48"/>
      <c r="J33" s="48"/>
      <c r="K33" s="98"/>
      <c r="L33" s="120"/>
      <c r="M33" s="51" t="str">
        <f t="shared" si="65"/>
        <v>F</v>
      </c>
      <c r="N33" s="52">
        <f t="shared" si="66"/>
        <v>0</v>
      </c>
      <c r="O33" s="53" t="str">
        <f t="shared" si="67"/>
        <v>0.0</v>
      </c>
      <c r="P33" s="54">
        <v>2</v>
      </c>
      <c r="Q33" s="94"/>
      <c r="R33" s="67"/>
      <c r="S33" s="51" t="str">
        <f t="shared" si="68"/>
        <v>F</v>
      </c>
      <c r="T33" s="52">
        <f t="shared" si="69"/>
        <v>0</v>
      </c>
      <c r="U33" s="53" t="str">
        <f t="shared" si="70"/>
        <v>0.0</v>
      </c>
      <c r="V33" s="54">
        <v>3</v>
      </c>
      <c r="W33" s="99"/>
      <c r="X33" s="103"/>
      <c r="Y33" s="104"/>
      <c r="Z33" s="66">
        <f t="shared" si="71"/>
        <v>0</v>
      </c>
      <c r="AA33" s="67">
        <f t="shared" si="72"/>
        <v>0</v>
      </c>
      <c r="AB33" s="67" t="str">
        <f t="shared" si="73"/>
        <v>0.0</v>
      </c>
      <c r="AC33" s="51" t="str">
        <f t="shared" si="74"/>
        <v>F</v>
      </c>
      <c r="AD33" s="60">
        <f t="shared" si="75"/>
        <v>0</v>
      </c>
      <c r="AE33" s="53" t="str">
        <f t="shared" si="76"/>
        <v>0.0</v>
      </c>
      <c r="AF33" s="61">
        <v>4</v>
      </c>
      <c r="AG33" s="62">
        <v>4</v>
      </c>
      <c r="AH33" s="99"/>
      <c r="AI33" s="103"/>
      <c r="AJ33" s="104"/>
      <c r="AK33" s="66">
        <f t="shared" si="77"/>
        <v>0</v>
      </c>
      <c r="AL33" s="67">
        <f t="shared" si="78"/>
        <v>0</v>
      </c>
      <c r="AM33" s="67" t="str">
        <f t="shared" si="79"/>
        <v>0.0</v>
      </c>
      <c r="AN33" s="51" t="str">
        <f t="shared" si="80"/>
        <v>F</v>
      </c>
      <c r="AO33" s="60">
        <f t="shared" si="81"/>
        <v>0</v>
      </c>
      <c r="AP33" s="53" t="str">
        <f t="shared" si="82"/>
        <v>0.0</v>
      </c>
      <c r="AQ33" s="63">
        <v>2</v>
      </c>
      <c r="AR33" s="64">
        <v>2</v>
      </c>
      <c r="AS33" s="99"/>
      <c r="AT33" s="103"/>
      <c r="AU33" s="104"/>
      <c r="AV33" s="66">
        <f t="shared" si="83"/>
        <v>0</v>
      </c>
      <c r="AW33" s="67">
        <f t="shared" si="84"/>
        <v>0</v>
      </c>
      <c r="AX33" s="67" t="str">
        <f t="shared" si="85"/>
        <v>0.0</v>
      </c>
      <c r="AY33" s="51" t="str">
        <f t="shared" si="86"/>
        <v>F</v>
      </c>
      <c r="AZ33" s="60">
        <f t="shared" si="87"/>
        <v>0</v>
      </c>
      <c r="BA33" s="53" t="str">
        <f t="shared" si="88"/>
        <v>0.0</v>
      </c>
      <c r="BB33" s="61">
        <v>3</v>
      </c>
      <c r="BC33" s="62">
        <v>3</v>
      </c>
      <c r="BD33" s="99"/>
      <c r="BE33" s="103"/>
      <c r="BF33" s="104"/>
      <c r="BG33" s="66">
        <f t="shared" si="89"/>
        <v>0</v>
      </c>
      <c r="BH33" s="67">
        <f t="shared" si="90"/>
        <v>0</v>
      </c>
      <c r="BI33" s="67" t="str">
        <f t="shared" si="91"/>
        <v>0.0</v>
      </c>
      <c r="BJ33" s="51" t="str">
        <f t="shared" si="92"/>
        <v>F</v>
      </c>
      <c r="BK33" s="60">
        <f t="shared" si="93"/>
        <v>0</v>
      </c>
      <c r="BL33" s="53" t="str">
        <f t="shared" si="94"/>
        <v>0.0</v>
      </c>
      <c r="BM33" s="61">
        <v>3</v>
      </c>
      <c r="BN33" s="62">
        <v>3</v>
      </c>
      <c r="BO33" s="99"/>
      <c r="BP33" s="103"/>
      <c r="BQ33" s="104"/>
      <c r="BR33" s="66">
        <f t="shared" si="95"/>
        <v>0</v>
      </c>
      <c r="BS33" s="67">
        <f t="shared" si="96"/>
        <v>0</v>
      </c>
      <c r="BT33" s="67" t="str">
        <f t="shared" si="97"/>
        <v>0.0</v>
      </c>
      <c r="BU33" s="51" t="str">
        <f t="shared" si="98"/>
        <v>F</v>
      </c>
      <c r="BV33" s="68">
        <f t="shared" si="99"/>
        <v>0</v>
      </c>
      <c r="BW33" s="53" t="str">
        <f t="shared" si="100"/>
        <v>0.0</v>
      </c>
      <c r="BX33" s="61">
        <v>2</v>
      </c>
      <c r="BY33" s="69">
        <v>2</v>
      </c>
      <c r="BZ33" s="99"/>
      <c r="CA33" s="103"/>
      <c r="CB33" s="104"/>
      <c r="CC33" s="105"/>
      <c r="CD33" s="67">
        <f t="shared" si="101"/>
        <v>0</v>
      </c>
      <c r="CE33" s="67" t="str">
        <f t="shared" si="102"/>
        <v>0.0</v>
      </c>
      <c r="CF33" s="51" t="str">
        <f t="shared" si="103"/>
        <v>F</v>
      </c>
      <c r="CG33" s="60">
        <f t="shared" si="104"/>
        <v>0</v>
      </c>
      <c r="CH33" s="53" t="str">
        <f t="shared" si="105"/>
        <v>0.0</v>
      </c>
      <c r="CI33" s="61">
        <v>3</v>
      </c>
      <c r="CJ33" s="62">
        <v>3</v>
      </c>
      <c r="CK33" s="71">
        <f t="shared" si="5"/>
        <v>17</v>
      </c>
      <c r="CL33" s="72">
        <f t="shared" si="0"/>
        <v>0</v>
      </c>
      <c r="CM33" s="73" t="str">
        <f t="shared" si="6"/>
        <v>0.00</v>
      </c>
      <c r="CN33" s="72">
        <f t="shared" si="1"/>
        <v>0</v>
      </c>
      <c r="CO33" s="73" t="str">
        <f t="shared" si="7"/>
        <v>0.00</v>
      </c>
      <c r="CP33" s="7" t="str">
        <f t="shared" si="10"/>
        <v>Cảnh báo KQHT</v>
      </c>
      <c r="CQ33" s="7">
        <f t="shared" si="2"/>
        <v>17</v>
      </c>
      <c r="CR33" s="72">
        <f t="shared" si="3"/>
        <v>0</v>
      </c>
      <c r="CS33" s="74" t="str">
        <f t="shared" si="8"/>
        <v>0.00</v>
      </c>
      <c r="CT33" s="72">
        <f t="shared" si="4"/>
        <v>0</v>
      </c>
      <c r="CU33" s="74" t="str">
        <f t="shared" si="9"/>
        <v>0.00</v>
      </c>
      <c r="CV33" s="7" t="str">
        <f t="shared" si="11"/>
        <v>Cảnh báo KQHT</v>
      </c>
    </row>
    <row r="34" spans="1:100" s="115" customFormat="1" ht="18">
      <c r="A34" s="5"/>
      <c r="B34" s="9"/>
      <c r="C34" s="10"/>
      <c r="D34" s="11"/>
      <c r="E34" s="12"/>
      <c r="F34" s="6"/>
      <c r="G34" s="47"/>
      <c r="H34" s="6"/>
      <c r="I34" s="48"/>
      <c r="J34" s="48"/>
      <c r="K34" s="98"/>
      <c r="L34" s="120"/>
      <c r="M34" s="51" t="str">
        <f t="shared" si="65"/>
        <v>F</v>
      </c>
      <c r="N34" s="52">
        <f t="shared" si="66"/>
        <v>0</v>
      </c>
      <c r="O34" s="53" t="str">
        <f t="shared" si="67"/>
        <v>0.0</v>
      </c>
      <c r="P34" s="54">
        <v>2</v>
      </c>
      <c r="Q34" s="94"/>
      <c r="R34" s="67"/>
      <c r="S34" s="51" t="str">
        <f t="shared" si="68"/>
        <v>F</v>
      </c>
      <c r="T34" s="52">
        <f t="shared" si="69"/>
        <v>0</v>
      </c>
      <c r="U34" s="53" t="str">
        <f t="shared" si="70"/>
        <v>0.0</v>
      </c>
      <c r="V34" s="54">
        <v>3</v>
      </c>
      <c r="W34" s="99"/>
      <c r="X34" s="103"/>
      <c r="Y34" s="104"/>
      <c r="Z34" s="66">
        <f t="shared" si="71"/>
        <v>0</v>
      </c>
      <c r="AA34" s="67">
        <f t="shared" si="72"/>
        <v>0</v>
      </c>
      <c r="AB34" s="67" t="str">
        <f t="shared" si="73"/>
        <v>0.0</v>
      </c>
      <c r="AC34" s="51" t="str">
        <f t="shared" si="74"/>
        <v>F</v>
      </c>
      <c r="AD34" s="60">
        <f t="shared" si="75"/>
        <v>0</v>
      </c>
      <c r="AE34" s="53" t="str">
        <f t="shared" si="76"/>
        <v>0.0</v>
      </c>
      <c r="AF34" s="61">
        <v>4</v>
      </c>
      <c r="AG34" s="62">
        <v>4</v>
      </c>
      <c r="AH34" s="99"/>
      <c r="AI34" s="103"/>
      <c r="AJ34" s="104"/>
      <c r="AK34" s="66">
        <f t="shared" si="77"/>
        <v>0</v>
      </c>
      <c r="AL34" s="67">
        <f t="shared" si="78"/>
        <v>0</v>
      </c>
      <c r="AM34" s="67" t="str">
        <f t="shared" si="79"/>
        <v>0.0</v>
      </c>
      <c r="AN34" s="51" t="str">
        <f t="shared" si="80"/>
        <v>F</v>
      </c>
      <c r="AO34" s="60">
        <f t="shared" si="81"/>
        <v>0</v>
      </c>
      <c r="AP34" s="53" t="str">
        <f t="shared" si="82"/>
        <v>0.0</v>
      </c>
      <c r="AQ34" s="63">
        <v>2</v>
      </c>
      <c r="AR34" s="64">
        <v>2</v>
      </c>
      <c r="AS34" s="99"/>
      <c r="AT34" s="103"/>
      <c r="AU34" s="104"/>
      <c r="AV34" s="66">
        <f t="shared" si="83"/>
        <v>0</v>
      </c>
      <c r="AW34" s="67">
        <f t="shared" si="84"/>
        <v>0</v>
      </c>
      <c r="AX34" s="67" t="str">
        <f t="shared" si="85"/>
        <v>0.0</v>
      </c>
      <c r="AY34" s="51" t="str">
        <f t="shared" si="86"/>
        <v>F</v>
      </c>
      <c r="AZ34" s="60">
        <f t="shared" si="87"/>
        <v>0</v>
      </c>
      <c r="BA34" s="53" t="str">
        <f t="shared" si="88"/>
        <v>0.0</v>
      </c>
      <c r="BB34" s="61">
        <v>3</v>
      </c>
      <c r="BC34" s="62">
        <v>3</v>
      </c>
      <c r="BD34" s="99"/>
      <c r="BE34" s="103"/>
      <c r="BF34" s="104"/>
      <c r="BG34" s="66">
        <f t="shared" si="89"/>
        <v>0</v>
      </c>
      <c r="BH34" s="67">
        <f t="shared" si="90"/>
        <v>0</v>
      </c>
      <c r="BI34" s="67" t="str">
        <f t="shared" si="91"/>
        <v>0.0</v>
      </c>
      <c r="BJ34" s="51" t="str">
        <f t="shared" si="92"/>
        <v>F</v>
      </c>
      <c r="BK34" s="60">
        <f t="shared" si="93"/>
        <v>0</v>
      </c>
      <c r="BL34" s="53" t="str">
        <f t="shared" si="94"/>
        <v>0.0</v>
      </c>
      <c r="BM34" s="61">
        <v>3</v>
      </c>
      <c r="BN34" s="62">
        <v>3</v>
      </c>
      <c r="BO34" s="99"/>
      <c r="BP34" s="103"/>
      <c r="BQ34" s="104"/>
      <c r="BR34" s="66">
        <f t="shared" si="95"/>
        <v>0</v>
      </c>
      <c r="BS34" s="67">
        <f t="shared" si="96"/>
        <v>0</v>
      </c>
      <c r="BT34" s="67" t="str">
        <f t="shared" si="97"/>
        <v>0.0</v>
      </c>
      <c r="BU34" s="51" t="str">
        <f t="shared" si="98"/>
        <v>F</v>
      </c>
      <c r="BV34" s="68">
        <f t="shared" si="99"/>
        <v>0</v>
      </c>
      <c r="BW34" s="53" t="str">
        <f t="shared" si="100"/>
        <v>0.0</v>
      </c>
      <c r="BX34" s="61">
        <v>2</v>
      </c>
      <c r="BY34" s="69">
        <v>2</v>
      </c>
      <c r="BZ34" s="99"/>
      <c r="CA34" s="103"/>
      <c r="CB34" s="104"/>
      <c r="CC34" s="105"/>
      <c r="CD34" s="67">
        <f t="shared" si="101"/>
        <v>0</v>
      </c>
      <c r="CE34" s="67" t="str">
        <f t="shared" si="102"/>
        <v>0.0</v>
      </c>
      <c r="CF34" s="51" t="str">
        <f t="shared" si="103"/>
        <v>F</v>
      </c>
      <c r="CG34" s="60">
        <f t="shared" si="104"/>
        <v>0</v>
      </c>
      <c r="CH34" s="53" t="str">
        <f t="shared" si="105"/>
        <v>0.0</v>
      </c>
      <c r="CI34" s="61">
        <v>3</v>
      </c>
      <c r="CJ34" s="62">
        <v>3</v>
      </c>
      <c r="CK34" s="71">
        <f t="shared" si="5"/>
        <v>17</v>
      </c>
      <c r="CL34" s="72">
        <f t="shared" si="0"/>
        <v>0</v>
      </c>
      <c r="CM34" s="73" t="str">
        <f t="shared" si="6"/>
        <v>0.00</v>
      </c>
      <c r="CN34" s="72">
        <f t="shared" si="1"/>
        <v>0</v>
      </c>
      <c r="CO34" s="73" t="str">
        <f t="shared" si="7"/>
        <v>0.00</v>
      </c>
      <c r="CP34" s="7" t="str">
        <f t="shared" si="10"/>
        <v>Cảnh báo KQHT</v>
      </c>
      <c r="CQ34" s="7">
        <f t="shared" si="2"/>
        <v>17</v>
      </c>
      <c r="CR34" s="72">
        <f t="shared" si="3"/>
        <v>0</v>
      </c>
      <c r="CS34" s="74" t="str">
        <f t="shared" si="8"/>
        <v>0.00</v>
      </c>
      <c r="CT34" s="72">
        <f t="shared" si="4"/>
        <v>0</v>
      </c>
      <c r="CU34" s="74" t="str">
        <f t="shared" si="9"/>
        <v>0.00</v>
      </c>
      <c r="CV34" s="7" t="str">
        <f t="shared" si="11"/>
        <v>Cảnh báo KQHT</v>
      </c>
    </row>
    <row r="35" spans="1:100" s="115" customFormat="1" ht="18">
      <c r="A35" s="5"/>
      <c r="B35" s="9"/>
      <c r="C35" s="10"/>
      <c r="D35" s="11"/>
      <c r="E35" s="12"/>
      <c r="F35" s="6"/>
      <c r="G35" s="47"/>
      <c r="H35" s="6"/>
      <c r="I35" s="48"/>
      <c r="J35" s="48"/>
      <c r="K35" s="98"/>
      <c r="L35" s="120"/>
      <c r="M35" s="51" t="str">
        <f t="shared" si="65"/>
        <v>F</v>
      </c>
      <c r="N35" s="52">
        <f t="shared" si="66"/>
        <v>0</v>
      </c>
      <c r="O35" s="53" t="str">
        <f t="shared" si="67"/>
        <v>0.0</v>
      </c>
      <c r="P35" s="54">
        <v>2</v>
      </c>
      <c r="Q35" s="94"/>
      <c r="R35" s="67"/>
      <c r="S35" s="51" t="str">
        <f t="shared" si="68"/>
        <v>F</v>
      </c>
      <c r="T35" s="52">
        <f t="shared" si="69"/>
        <v>0</v>
      </c>
      <c r="U35" s="53" t="str">
        <f t="shared" si="70"/>
        <v>0.0</v>
      </c>
      <c r="V35" s="54">
        <v>3</v>
      </c>
      <c r="W35" s="99"/>
      <c r="X35" s="103"/>
      <c r="Y35" s="104"/>
      <c r="Z35" s="66">
        <f t="shared" si="71"/>
        <v>0</v>
      </c>
      <c r="AA35" s="67">
        <f t="shared" si="72"/>
        <v>0</v>
      </c>
      <c r="AB35" s="67" t="str">
        <f t="shared" si="73"/>
        <v>0.0</v>
      </c>
      <c r="AC35" s="51" t="str">
        <f t="shared" si="74"/>
        <v>F</v>
      </c>
      <c r="AD35" s="60">
        <f t="shared" si="75"/>
        <v>0</v>
      </c>
      <c r="AE35" s="53" t="str">
        <f t="shared" si="76"/>
        <v>0.0</v>
      </c>
      <c r="AF35" s="61">
        <v>4</v>
      </c>
      <c r="AG35" s="62">
        <v>4</v>
      </c>
      <c r="AH35" s="99"/>
      <c r="AI35" s="103"/>
      <c r="AJ35" s="104"/>
      <c r="AK35" s="66">
        <f t="shared" si="77"/>
        <v>0</v>
      </c>
      <c r="AL35" s="67">
        <f t="shared" si="78"/>
        <v>0</v>
      </c>
      <c r="AM35" s="67" t="str">
        <f t="shared" si="79"/>
        <v>0.0</v>
      </c>
      <c r="AN35" s="51" t="str">
        <f t="shared" si="80"/>
        <v>F</v>
      </c>
      <c r="AO35" s="60">
        <f t="shared" si="81"/>
        <v>0</v>
      </c>
      <c r="AP35" s="53" t="str">
        <f t="shared" si="82"/>
        <v>0.0</v>
      </c>
      <c r="AQ35" s="63">
        <v>2</v>
      </c>
      <c r="AR35" s="64">
        <v>2</v>
      </c>
      <c r="AS35" s="99"/>
      <c r="AT35" s="103"/>
      <c r="AU35" s="104"/>
      <c r="AV35" s="66">
        <f t="shared" si="83"/>
        <v>0</v>
      </c>
      <c r="AW35" s="67">
        <f t="shared" si="84"/>
        <v>0</v>
      </c>
      <c r="AX35" s="67" t="str">
        <f t="shared" si="85"/>
        <v>0.0</v>
      </c>
      <c r="AY35" s="51" t="str">
        <f t="shared" si="86"/>
        <v>F</v>
      </c>
      <c r="AZ35" s="60">
        <f t="shared" si="87"/>
        <v>0</v>
      </c>
      <c r="BA35" s="53" t="str">
        <f t="shared" si="88"/>
        <v>0.0</v>
      </c>
      <c r="BB35" s="61">
        <v>3</v>
      </c>
      <c r="BC35" s="62">
        <v>3</v>
      </c>
      <c r="BD35" s="99"/>
      <c r="BE35" s="103"/>
      <c r="BF35" s="104"/>
      <c r="BG35" s="66">
        <f t="shared" si="89"/>
        <v>0</v>
      </c>
      <c r="BH35" s="67">
        <f t="shared" si="90"/>
        <v>0</v>
      </c>
      <c r="BI35" s="67" t="str">
        <f t="shared" si="91"/>
        <v>0.0</v>
      </c>
      <c r="BJ35" s="51" t="str">
        <f t="shared" si="92"/>
        <v>F</v>
      </c>
      <c r="BK35" s="60">
        <f t="shared" si="93"/>
        <v>0</v>
      </c>
      <c r="BL35" s="53" t="str">
        <f t="shared" si="94"/>
        <v>0.0</v>
      </c>
      <c r="BM35" s="61">
        <v>3</v>
      </c>
      <c r="BN35" s="62">
        <v>3</v>
      </c>
      <c r="BO35" s="99"/>
      <c r="BP35" s="103"/>
      <c r="BQ35" s="104"/>
      <c r="BR35" s="66">
        <f t="shared" si="95"/>
        <v>0</v>
      </c>
      <c r="BS35" s="67">
        <f t="shared" si="96"/>
        <v>0</v>
      </c>
      <c r="BT35" s="67" t="str">
        <f t="shared" si="97"/>
        <v>0.0</v>
      </c>
      <c r="BU35" s="51" t="str">
        <f t="shared" si="98"/>
        <v>F</v>
      </c>
      <c r="BV35" s="68">
        <f t="shared" si="99"/>
        <v>0</v>
      </c>
      <c r="BW35" s="53" t="str">
        <f t="shared" si="100"/>
        <v>0.0</v>
      </c>
      <c r="BX35" s="61">
        <v>2</v>
      </c>
      <c r="BY35" s="69">
        <v>2</v>
      </c>
      <c r="BZ35" s="99"/>
      <c r="CA35" s="103"/>
      <c r="CB35" s="104"/>
      <c r="CC35" s="105"/>
      <c r="CD35" s="67">
        <f t="shared" si="101"/>
        <v>0</v>
      </c>
      <c r="CE35" s="67" t="str">
        <f t="shared" si="102"/>
        <v>0.0</v>
      </c>
      <c r="CF35" s="51" t="str">
        <f t="shared" si="103"/>
        <v>F</v>
      </c>
      <c r="CG35" s="60">
        <f t="shared" si="104"/>
        <v>0</v>
      </c>
      <c r="CH35" s="53" t="str">
        <f t="shared" si="105"/>
        <v>0.0</v>
      </c>
      <c r="CI35" s="61">
        <v>3</v>
      </c>
      <c r="CJ35" s="62">
        <v>3</v>
      </c>
      <c r="CK35" s="71">
        <f t="shared" si="5"/>
        <v>17</v>
      </c>
      <c r="CL35" s="72">
        <f t="shared" si="0"/>
        <v>0</v>
      </c>
      <c r="CM35" s="73" t="str">
        <f t="shared" si="6"/>
        <v>0.00</v>
      </c>
      <c r="CN35" s="72">
        <f t="shared" si="1"/>
        <v>0</v>
      </c>
      <c r="CO35" s="73" t="str">
        <f t="shared" si="7"/>
        <v>0.00</v>
      </c>
      <c r="CP35" s="7" t="str">
        <f t="shared" si="10"/>
        <v>Cảnh báo KQHT</v>
      </c>
      <c r="CQ35" s="7">
        <f t="shared" si="2"/>
        <v>17</v>
      </c>
      <c r="CR35" s="72">
        <f t="shared" si="3"/>
        <v>0</v>
      </c>
      <c r="CS35" s="74" t="str">
        <f t="shared" si="8"/>
        <v>0.00</v>
      </c>
      <c r="CT35" s="72">
        <f t="shared" si="4"/>
        <v>0</v>
      </c>
      <c r="CU35" s="74" t="str">
        <f t="shared" si="9"/>
        <v>0.00</v>
      </c>
      <c r="CV35" s="7" t="str">
        <f t="shared" si="11"/>
        <v>Cảnh báo KQHT</v>
      </c>
    </row>
    <row r="36" spans="1:100" s="115" customFormat="1" ht="18">
      <c r="A36" s="5"/>
      <c r="B36" s="9"/>
      <c r="C36" s="10"/>
      <c r="D36" s="11"/>
      <c r="E36" s="12"/>
      <c r="F36" s="6"/>
      <c r="G36" s="47"/>
      <c r="H36" s="6"/>
      <c r="I36" s="48"/>
      <c r="J36" s="48"/>
      <c r="K36" s="98"/>
      <c r="L36" s="120"/>
      <c r="M36" s="51" t="str">
        <f t="shared" si="65"/>
        <v>F</v>
      </c>
      <c r="N36" s="52">
        <f t="shared" si="66"/>
        <v>0</v>
      </c>
      <c r="O36" s="53" t="str">
        <f t="shared" si="67"/>
        <v>0.0</v>
      </c>
      <c r="P36" s="54">
        <v>2</v>
      </c>
      <c r="Q36" s="94"/>
      <c r="R36" s="67"/>
      <c r="S36" s="51" t="str">
        <f t="shared" si="68"/>
        <v>F</v>
      </c>
      <c r="T36" s="52">
        <f t="shared" si="69"/>
        <v>0</v>
      </c>
      <c r="U36" s="53" t="str">
        <f t="shared" si="70"/>
        <v>0.0</v>
      </c>
      <c r="V36" s="54">
        <v>3</v>
      </c>
      <c r="W36" s="99"/>
      <c r="X36" s="103"/>
      <c r="Y36" s="104"/>
      <c r="Z36" s="66">
        <f t="shared" si="71"/>
        <v>0</v>
      </c>
      <c r="AA36" s="67">
        <f t="shared" si="72"/>
        <v>0</v>
      </c>
      <c r="AB36" s="67" t="str">
        <f t="shared" si="73"/>
        <v>0.0</v>
      </c>
      <c r="AC36" s="51" t="str">
        <f t="shared" si="74"/>
        <v>F</v>
      </c>
      <c r="AD36" s="60">
        <f t="shared" si="75"/>
        <v>0</v>
      </c>
      <c r="AE36" s="53" t="str">
        <f t="shared" si="76"/>
        <v>0.0</v>
      </c>
      <c r="AF36" s="61">
        <v>4</v>
      </c>
      <c r="AG36" s="62">
        <v>4</v>
      </c>
      <c r="AH36" s="99"/>
      <c r="AI36" s="103"/>
      <c r="AJ36" s="104"/>
      <c r="AK36" s="66">
        <f t="shared" si="77"/>
        <v>0</v>
      </c>
      <c r="AL36" s="67">
        <f t="shared" si="78"/>
        <v>0</v>
      </c>
      <c r="AM36" s="67" t="str">
        <f t="shared" si="79"/>
        <v>0.0</v>
      </c>
      <c r="AN36" s="51" t="str">
        <f t="shared" si="80"/>
        <v>F</v>
      </c>
      <c r="AO36" s="60">
        <f t="shared" si="81"/>
        <v>0</v>
      </c>
      <c r="AP36" s="53" t="str">
        <f t="shared" si="82"/>
        <v>0.0</v>
      </c>
      <c r="AQ36" s="63">
        <v>2</v>
      </c>
      <c r="AR36" s="64">
        <v>2</v>
      </c>
      <c r="AS36" s="99"/>
      <c r="AT36" s="103"/>
      <c r="AU36" s="104"/>
      <c r="AV36" s="66">
        <f t="shared" si="83"/>
        <v>0</v>
      </c>
      <c r="AW36" s="67">
        <f t="shared" si="84"/>
        <v>0</v>
      </c>
      <c r="AX36" s="67" t="str">
        <f t="shared" si="85"/>
        <v>0.0</v>
      </c>
      <c r="AY36" s="51" t="str">
        <f t="shared" si="86"/>
        <v>F</v>
      </c>
      <c r="AZ36" s="60">
        <f t="shared" si="87"/>
        <v>0</v>
      </c>
      <c r="BA36" s="53" t="str">
        <f t="shared" si="88"/>
        <v>0.0</v>
      </c>
      <c r="BB36" s="61">
        <v>3</v>
      </c>
      <c r="BC36" s="62">
        <v>3</v>
      </c>
      <c r="BD36" s="99"/>
      <c r="BE36" s="103"/>
      <c r="BF36" s="104"/>
      <c r="BG36" s="66">
        <f t="shared" si="89"/>
        <v>0</v>
      </c>
      <c r="BH36" s="67">
        <f t="shared" si="90"/>
        <v>0</v>
      </c>
      <c r="BI36" s="67" t="str">
        <f t="shared" si="91"/>
        <v>0.0</v>
      </c>
      <c r="BJ36" s="51" t="str">
        <f t="shared" si="92"/>
        <v>F</v>
      </c>
      <c r="BK36" s="60">
        <f t="shared" si="93"/>
        <v>0</v>
      </c>
      <c r="BL36" s="53" t="str">
        <f t="shared" si="94"/>
        <v>0.0</v>
      </c>
      <c r="BM36" s="61">
        <v>3</v>
      </c>
      <c r="BN36" s="62">
        <v>3</v>
      </c>
      <c r="BO36" s="99"/>
      <c r="BP36" s="103"/>
      <c r="BQ36" s="104"/>
      <c r="BR36" s="66">
        <f t="shared" si="95"/>
        <v>0</v>
      </c>
      <c r="BS36" s="67">
        <f t="shared" si="96"/>
        <v>0</v>
      </c>
      <c r="BT36" s="67" t="str">
        <f t="shared" si="97"/>
        <v>0.0</v>
      </c>
      <c r="BU36" s="51" t="str">
        <f t="shared" si="98"/>
        <v>F</v>
      </c>
      <c r="BV36" s="68">
        <f t="shared" si="99"/>
        <v>0</v>
      </c>
      <c r="BW36" s="53" t="str">
        <f t="shared" si="100"/>
        <v>0.0</v>
      </c>
      <c r="BX36" s="61">
        <v>2</v>
      </c>
      <c r="BY36" s="69">
        <v>2</v>
      </c>
      <c r="BZ36" s="99"/>
      <c r="CA36" s="103"/>
      <c r="CB36" s="104"/>
      <c r="CC36" s="105"/>
      <c r="CD36" s="67">
        <f t="shared" si="101"/>
        <v>0</v>
      </c>
      <c r="CE36" s="67" t="str">
        <f t="shared" si="102"/>
        <v>0.0</v>
      </c>
      <c r="CF36" s="51" t="str">
        <f t="shared" si="103"/>
        <v>F</v>
      </c>
      <c r="CG36" s="60">
        <f t="shared" si="104"/>
        <v>0</v>
      </c>
      <c r="CH36" s="53" t="str">
        <f t="shared" si="105"/>
        <v>0.0</v>
      </c>
      <c r="CI36" s="61">
        <v>3</v>
      </c>
      <c r="CJ36" s="62">
        <v>3</v>
      </c>
      <c r="CK36" s="71">
        <f t="shared" si="5"/>
        <v>17</v>
      </c>
      <c r="CL36" s="72">
        <f t="shared" si="0"/>
        <v>0</v>
      </c>
      <c r="CM36" s="73" t="str">
        <f t="shared" si="6"/>
        <v>0.00</v>
      </c>
      <c r="CN36" s="72">
        <f t="shared" si="1"/>
        <v>0</v>
      </c>
      <c r="CO36" s="73" t="str">
        <f t="shared" si="7"/>
        <v>0.00</v>
      </c>
      <c r="CP36" s="7" t="str">
        <f t="shared" si="10"/>
        <v>Cảnh báo KQHT</v>
      </c>
      <c r="CQ36" s="7">
        <f t="shared" si="2"/>
        <v>17</v>
      </c>
      <c r="CR36" s="72">
        <f t="shared" si="3"/>
        <v>0</v>
      </c>
      <c r="CS36" s="74" t="str">
        <f t="shared" si="8"/>
        <v>0.00</v>
      </c>
      <c r="CT36" s="72">
        <f t="shared" si="4"/>
        <v>0</v>
      </c>
      <c r="CU36" s="74" t="str">
        <f t="shared" si="9"/>
        <v>0.00</v>
      </c>
      <c r="CV36" s="7" t="str">
        <f t="shared" si="11"/>
        <v>Cảnh báo KQHT</v>
      </c>
    </row>
    <row r="37" spans="1:100" s="115" customFormat="1" ht="18">
      <c r="A37" s="5"/>
      <c r="B37" s="9"/>
      <c r="C37" s="10"/>
      <c r="D37" s="11"/>
      <c r="E37" s="12"/>
      <c r="F37" s="6"/>
      <c r="G37" s="47"/>
      <c r="H37" s="6"/>
      <c r="I37" s="48"/>
      <c r="J37" s="48"/>
      <c r="K37" s="98"/>
      <c r="L37" s="120"/>
      <c r="M37" s="51" t="str">
        <f t="shared" si="65"/>
        <v>F</v>
      </c>
      <c r="N37" s="52">
        <f t="shared" si="66"/>
        <v>0</v>
      </c>
      <c r="O37" s="53" t="str">
        <f t="shared" si="67"/>
        <v>0.0</v>
      </c>
      <c r="P37" s="54">
        <v>2</v>
      </c>
      <c r="Q37" s="94"/>
      <c r="R37" s="67"/>
      <c r="S37" s="51" t="str">
        <f t="shared" si="68"/>
        <v>F</v>
      </c>
      <c r="T37" s="52">
        <f t="shared" si="69"/>
        <v>0</v>
      </c>
      <c r="U37" s="53" t="str">
        <f t="shared" si="70"/>
        <v>0.0</v>
      </c>
      <c r="V37" s="54">
        <v>3</v>
      </c>
      <c r="W37" s="99"/>
      <c r="X37" s="103"/>
      <c r="Y37" s="104"/>
      <c r="Z37" s="66">
        <f t="shared" si="71"/>
        <v>0</v>
      </c>
      <c r="AA37" s="67">
        <f t="shared" si="72"/>
        <v>0</v>
      </c>
      <c r="AB37" s="67" t="str">
        <f t="shared" si="73"/>
        <v>0.0</v>
      </c>
      <c r="AC37" s="51" t="str">
        <f t="shared" si="74"/>
        <v>F</v>
      </c>
      <c r="AD37" s="60">
        <f t="shared" si="75"/>
        <v>0</v>
      </c>
      <c r="AE37" s="53" t="str">
        <f t="shared" si="76"/>
        <v>0.0</v>
      </c>
      <c r="AF37" s="61">
        <v>4</v>
      </c>
      <c r="AG37" s="62">
        <v>4</v>
      </c>
      <c r="AH37" s="99"/>
      <c r="AI37" s="103"/>
      <c r="AJ37" s="104"/>
      <c r="AK37" s="66">
        <f t="shared" si="77"/>
        <v>0</v>
      </c>
      <c r="AL37" s="67">
        <f t="shared" si="78"/>
        <v>0</v>
      </c>
      <c r="AM37" s="67" t="str">
        <f t="shared" si="79"/>
        <v>0.0</v>
      </c>
      <c r="AN37" s="51" t="str">
        <f t="shared" si="80"/>
        <v>F</v>
      </c>
      <c r="AO37" s="60">
        <f t="shared" si="81"/>
        <v>0</v>
      </c>
      <c r="AP37" s="53" t="str">
        <f t="shared" si="82"/>
        <v>0.0</v>
      </c>
      <c r="AQ37" s="63">
        <v>2</v>
      </c>
      <c r="AR37" s="64">
        <v>2</v>
      </c>
      <c r="AS37" s="99"/>
      <c r="AT37" s="103"/>
      <c r="AU37" s="104"/>
      <c r="AV37" s="66">
        <f t="shared" si="83"/>
        <v>0</v>
      </c>
      <c r="AW37" s="67">
        <f t="shared" si="84"/>
        <v>0</v>
      </c>
      <c r="AX37" s="67" t="str">
        <f t="shared" si="85"/>
        <v>0.0</v>
      </c>
      <c r="AY37" s="51" t="str">
        <f t="shared" si="86"/>
        <v>F</v>
      </c>
      <c r="AZ37" s="60">
        <f t="shared" si="87"/>
        <v>0</v>
      </c>
      <c r="BA37" s="53" t="str">
        <f t="shared" si="88"/>
        <v>0.0</v>
      </c>
      <c r="BB37" s="61">
        <v>3</v>
      </c>
      <c r="BC37" s="62">
        <v>3</v>
      </c>
      <c r="BD37" s="99"/>
      <c r="BE37" s="103"/>
      <c r="BF37" s="104"/>
      <c r="BG37" s="66">
        <f t="shared" si="89"/>
        <v>0</v>
      </c>
      <c r="BH37" s="67">
        <f t="shared" si="90"/>
        <v>0</v>
      </c>
      <c r="BI37" s="67" t="str">
        <f t="shared" si="91"/>
        <v>0.0</v>
      </c>
      <c r="BJ37" s="51" t="str">
        <f t="shared" si="92"/>
        <v>F</v>
      </c>
      <c r="BK37" s="60">
        <f t="shared" si="93"/>
        <v>0</v>
      </c>
      <c r="BL37" s="53" t="str">
        <f t="shared" si="94"/>
        <v>0.0</v>
      </c>
      <c r="BM37" s="61">
        <v>3</v>
      </c>
      <c r="BN37" s="62">
        <v>3</v>
      </c>
      <c r="BO37" s="99"/>
      <c r="BP37" s="103"/>
      <c r="BQ37" s="104"/>
      <c r="BR37" s="66">
        <f t="shared" si="95"/>
        <v>0</v>
      </c>
      <c r="BS37" s="67">
        <f t="shared" si="96"/>
        <v>0</v>
      </c>
      <c r="BT37" s="67" t="str">
        <f t="shared" si="97"/>
        <v>0.0</v>
      </c>
      <c r="BU37" s="51" t="str">
        <f t="shared" si="98"/>
        <v>F</v>
      </c>
      <c r="BV37" s="68">
        <f t="shared" si="99"/>
        <v>0</v>
      </c>
      <c r="BW37" s="53" t="str">
        <f t="shared" si="100"/>
        <v>0.0</v>
      </c>
      <c r="BX37" s="61">
        <v>2</v>
      </c>
      <c r="BY37" s="69">
        <v>2</v>
      </c>
      <c r="BZ37" s="99"/>
      <c r="CA37" s="103"/>
      <c r="CB37" s="104"/>
      <c r="CC37" s="105"/>
      <c r="CD37" s="67">
        <f t="shared" si="101"/>
        <v>0</v>
      </c>
      <c r="CE37" s="67" t="str">
        <f t="shared" si="102"/>
        <v>0.0</v>
      </c>
      <c r="CF37" s="51" t="str">
        <f t="shared" si="103"/>
        <v>F</v>
      </c>
      <c r="CG37" s="60">
        <f t="shared" si="104"/>
        <v>0</v>
      </c>
      <c r="CH37" s="53" t="str">
        <f t="shared" si="105"/>
        <v>0.0</v>
      </c>
      <c r="CI37" s="61">
        <v>3</v>
      </c>
      <c r="CJ37" s="62">
        <v>3</v>
      </c>
      <c r="CK37" s="71">
        <f t="shared" si="5"/>
        <v>17</v>
      </c>
      <c r="CL37" s="72">
        <f t="shared" si="0"/>
        <v>0</v>
      </c>
      <c r="CM37" s="73" t="str">
        <f t="shared" si="6"/>
        <v>0.00</v>
      </c>
      <c r="CN37" s="72">
        <f t="shared" si="1"/>
        <v>0</v>
      </c>
      <c r="CO37" s="73" t="str">
        <f t="shared" si="7"/>
        <v>0.00</v>
      </c>
      <c r="CP37" s="7" t="str">
        <f t="shared" si="10"/>
        <v>Cảnh báo KQHT</v>
      </c>
      <c r="CQ37" s="7">
        <f t="shared" si="2"/>
        <v>17</v>
      </c>
      <c r="CR37" s="72">
        <f t="shared" si="3"/>
        <v>0</v>
      </c>
      <c r="CS37" s="74" t="str">
        <f t="shared" si="8"/>
        <v>0.00</v>
      </c>
      <c r="CT37" s="72">
        <f t="shared" si="4"/>
        <v>0</v>
      </c>
      <c r="CU37" s="74" t="str">
        <f t="shared" si="9"/>
        <v>0.00</v>
      </c>
      <c r="CV37" s="7" t="str">
        <f t="shared" si="11"/>
        <v>Cảnh báo KQHT</v>
      </c>
    </row>
    <row r="38" spans="1:100" s="115" customFormat="1" ht="18">
      <c r="A38" s="5"/>
      <c r="B38" s="9"/>
      <c r="C38" s="10"/>
      <c r="D38" s="11"/>
      <c r="E38" s="12"/>
      <c r="F38" s="6"/>
      <c r="G38" s="47"/>
      <c r="H38" s="6"/>
      <c r="I38" s="48"/>
      <c r="J38" s="48"/>
      <c r="K38" s="98"/>
      <c r="L38" s="120"/>
      <c r="M38" s="51" t="str">
        <f t="shared" si="65"/>
        <v>F</v>
      </c>
      <c r="N38" s="52">
        <f t="shared" si="66"/>
        <v>0</v>
      </c>
      <c r="O38" s="53" t="str">
        <f t="shared" si="67"/>
        <v>0.0</v>
      </c>
      <c r="P38" s="54">
        <v>2</v>
      </c>
      <c r="Q38" s="94"/>
      <c r="R38" s="67"/>
      <c r="S38" s="51" t="str">
        <f t="shared" si="68"/>
        <v>F</v>
      </c>
      <c r="T38" s="52">
        <f t="shared" si="69"/>
        <v>0</v>
      </c>
      <c r="U38" s="53" t="str">
        <f t="shared" si="70"/>
        <v>0.0</v>
      </c>
      <c r="V38" s="54">
        <v>3</v>
      </c>
      <c r="W38" s="99"/>
      <c r="X38" s="103"/>
      <c r="Y38" s="104"/>
      <c r="Z38" s="66">
        <f t="shared" si="71"/>
        <v>0</v>
      </c>
      <c r="AA38" s="67">
        <f t="shared" si="72"/>
        <v>0</v>
      </c>
      <c r="AB38" s="67" t="str">
        <f t="shared" si="73"/>
        <v>0.0</v>
      </c>
      <c r="AC38" s="51" t="str">
        <f t="shared" si="74"/>
        <v>F</v>
      </c>
      <c r="AD38" s="60">
        <f t="shared" si="75"/>
        <v>0</v>
      </c>
      <c r="AE38" s="53" t="str">
        <f t="shared" si="76"/>
        <v>0.0</v>
      </c>
      <c r="AF38" s="61">
        <v>4</v>
      </c>
      <c r="AG38" s="62">
        <v>4</v>
      </c>
      <c r="AH38" s="99"/>
      <c r="AI38" s="103"/>
      <c r="AJ38" s="104"/>
      <c r="AK38" s="66">
        <f t="shared" si="77"/>
        <v>0</v>
      </c>
      <c r="AL38" s="67">
        <f t="shared" si="78"/>
        <v>0</v>
      </c>
      <c r="AM38" s="67" t="str">
        <f t="shared" si="79"/>
        <v>0.0</v>
      </c>
      <c r="AN38" s="51" t="str">
        <f t="shared" si="80"/>
        <v>F</v>
      </c>
      <c r="AO38" s="60">
        <f t="shared" si="81"/>
        <v>0</v>
      </c>
      <c r="AP38" s="53" t="str">
        <f t="shared" si="82"/>
        <v>0.0</v>
      </c>
      <c r="AQ38" s="63">
        <v>2</v>
      </c>
      <c r="AR38" s="64">
        <v>2</v>
      </c>
      <c r="AS38" s="99"/>
      <c r="AT38" s="103"/>
      <c r="AU38" s="104"/>
      <c r="AV38" s="66">
        <f t="shared" si="83"/>
        <v>0</v>
      </c>
      <c r="AW38" s="67">
        <f t="shared" si="84"/>
        <v>0</v>
      </c>
      <c r="AX38" s="67" t="str">
        <f t="shared" si="85"/>
        <v>0.0</v>
      </c>
      <c r="AY38" s="51" t="str">
        <f t="shared" si="86"/>
        <v>F</v>
      </c>
      <c r="AZ38" s="60">
        <f t="shared" si="87"/>
        <v>0</v>
      </c>
      <c r="BA38" s="53" t="str">
        <f t="shared" si="88"/>
        <v>0.0</v>
      </c>
      <c r="BB38" s="61">
        <v>3</v>
      </c>
      <c r="BC38" s="62">
        <v>3</v>
      </c>
      <c r="BD38" s="99"/>
      <c r="BE38" s="103"/>
      <c r="BF38" s="104"/>
      <c r="BG38" s="66">
        <f t="shared" si="89"/>
        <v>0</v>
      </c>
      <c r="BH38" s="67">
        <f t="shared" si="90"/>
        <v>0</v>
      </c>
      <c r="BI38" s="67" t="str">
        <f t="shared" si="91"/>
        <v>0.0</v>
      </c>
      <c r="BJ38" s="51" t="str">
        <f t="shared" si="92"/>
        <v>F</v>
      </c>
      <c r="BK38" s="60">
        <f t="shared" si="93"/>
        <v>0</v>
      </c>
      <c r="BL38" s="53" t="str">
        <f t="shared" si="94"/>
        <v>0.0</v>
      </c>
      <c r="BM38" s="61">
        <v>3</v>
      </c>
      <c r="BN38" s="62">
        <v>3</v>
      </c>
      <c r="BO38" s="99"/>
      <c r="BP38" s="103"/>
      <c r="BQ38" s="104"/>
      <c r="BR38" s="66">
        <f t="shared" si="95"/>
        <v>0</v>
      </c>
      <c r="BS38" s="67">
        <f t="shared" si="96"/>
        <v>0</v>
      </c>
      <c r="BT38" s="67" t="str">
        <f t="shared" si="97"/>
        <v>0.0</v>
      </c>
      <c r="BU38" s="51" t="str">
        <f t="shared" si="98"/>
        <v>F</v>
      </c>
      <c r="BV38" s="68">
        <f t="shared" si="99"/>
        <v>0</v>
      </c>
      <c r="BW38" s="53" t="str">
        <f t="shared" si="100"/>
        <v>0.0</v>
      </c>
      <c r="BX38" s="61">
        <v>2</v>
      </c>
      <c r="BY38" s="69">
        <v>2</v>
      </c>
      <c r="BZ38" s="99"/>
      <c r="CA38" s="103"/>
      <c r="CB38" s="104"/>
      <c r="CC38" s="105"/>
      <c r="CD38" s="67">
        <f t="shared" si="101"/>
        <v>0</v>
      </c>
      <c r="CE38" s="67" t="str">
        <f t="shared" si="102"/>
        <v>0.0</v>
      </c>
      <c r="CF38" s="51" t="str">
        <f t="shared" si="103"/>
        <v>F</v>
      </c>
      <c r="CG38" s="60">
        <f t="shared" si="104"/>
        <v>0</v>
      </c>
      <c r="CH38" s="53" t="str">
        <f t="shared" si="105"/>
        <v>0.0</v>
      </c>
      <c r="CI38" s="61">
        <v>3</v>
      </c>
      <c r="CJ38" s="62">
        <v>3</v>
      </c>
      <c r="CK38" s="71">
        <f t="shared" si="5"/>
        <v>17</v>
      </c>
      <c r="CL38" s="72">
        <f t="shared" si="0"/>
        <v>0</v>
      </c>
      <c r="CM38" s="73" t="str">
        <f t="shared" si="6"/>
        <v>0.00</v>
      </c>
      <c r="CN38" s="72">
        <f t="shared" si="1"/>
        <v>0</v>
      </c>
      <c r="CO38" s="73" t="str">
        <f t="shared" si="7"/>
        <v>0.00</v>
      </c>
      <c r="CP38" s="7" t="str">
        <f t="shared" si="10"/>
        <v>Cảnh báo KQHT</v>
      </c>
      <c r="CQ38" s="7">
        <f t="shared" si="2"/>
        <v>17</v>
      </c>
      <c r="CR38" s="72">
        <f t="shared" si="3"/>
        <v>0</v>
      </c>
      <c r="CS38" s="74" t="str">
        <f t="shared" si="8"/>
        <v>0.00</v>
      </c>
      <c r="CT38" s="72">
        <f t="shared" si="4"/>
        <v>0</v>
      </c>
      <c r="CU38" s="74" t="str">
        <f t="shared" si="9"/>
        <v>0.00</v>
      </c>
      <c r="CV38" s="7" t="str">
        <f t="shared" si="11"/>
        <v>Cảnh báo KQHT</v>
      </c>
    </row>
    <row r="39" spans="1:100" s="115" customFormat="1" ht="18">
      <c r="A39" s="5"/>
      <c r="B39" s="9"/>
      <c r="C39" s="10"/>
      <c r="D39" s="11"/>
      <c r="E39" s="12"/>
      <c r="F39" s="6"/>
      <c r="G39" s="47"/>
      <c r="H39" s="6"/>
      <c r="I39" s="48"/>
      <c r="J39" s="48"/>
      <c r="K39" s="98"/>
      <c r="L39" s="120"/>
      <c r="M39" s="51" t="str">
        <f t="shared" si="65"/>
        <v>F</v>
      </c>
      <c r="N39" s="52">
        <f t="shared" si="66"/>
        <v>0</v>
      </c>
      <c r="O39" s="53" t="str">
        <f t="shared" si="67"/>
        <v>0.0</v>
      </c>
      <c r="P39" s="54">
        <v>2</v>
      </c>
      <c r="Q39" s="94"/>
      <c r="R39" s="67"/>
      <c r="S39" s="51" t="str">
        <f t="shared" si="68"/>
        <v>F</v>
      </c>
      <c r="T39" s="52">
        <f t="shared" si="69"/>
        <v>0</v>
      </c>
      <c r="U39" s="53" t="str">
        <f t="shared" si="70"/>
        <v>0.0</v>
      </c>
      <c r="V39" s="54">
        <v>3</v>
      </c>
      <c r="W39" s="99"/>
      <c r="X39" s="103"/>
      <c r="Y39" s="104"/>
      <c r="Z39" s="66">
        <f t="shared" si="71"/>
        <v>0</v>
      </c>
      <c r="AA39" s="67">
        <f t="shared" si="72"/>
        <v>0</v>
      </c>
      <c r="AB39" s="67" t="str">
        <f t="shared" si="73"/>
        <v>0.0</v>
      </c>
      <c r="AC39" s="51" t="str">
        <f t="shared" si="74"/>
        <v>F</v>
      </c>
      <c r="AD39" s="60">
        <f t="shared" si="75"/>
        <v>0</v>
      </c>
      <c r="AE39" s="53" t="str">
        <f t="shared" si="76"/>
        <v>0.0</v>
      </c>
      <c r="AF39" s="61">
        <v>4</v>
      </c>
      <c r="AG39" s="62">
        <v>4</v>
      </c>
      <c r="AH39" s="99"/>
      <c r="AI39" s="103"/>
      <c r="AJ39" s="104"/>
      <c r="AK39" s="66">
        <f t="shared" si="77"/>
        <v>0</v>
      </c>
      <c r="AL39" s="67">
        <f t="shared" si="78"/>
        <v>0</v>
      </c>
      <c r="AM39" s="67" t="str">
        <f t="shared" si="79"/>
        <v>0.0</v>
      </c>
      <c r="AN39" s="51" t="str">
        <f t="shared" si="80"/>
        <v>F</v>
      </c>
      <c r="AO39" s="60">
        <f t="shared" si="81"/>
        <v>0</v>
      </c>
      <c r="AP39" s="53" t="str">
        <f t="shared" si="82"/>
        <v>0.0</v>
      </c>
      <c r="AQ39" s="63">
        <v>2</v>
      </c>
      <c r="AR39" s="64">
        <v>2</v>
      </c>
      <c r="AS39" s="99"/>
      <c r="AT39" s="103"/>
      <c r="AU39" s="104"/>
      <c r="AV39" s="66">
        <f t="shared" si="83"/>
        <v>0</v>
      </c>
      <c r="AW39" s="67">
        <f t="shared" si="84"/>
        <v>0</v>
      </c>
      <c r="AX39" s="67" t="str">
        <f t="shared" si="85"/>
        <v>0.0</v>
      </c>
      <c r="AY39" s="51" t="str">
        <f t="shared" si="86"/>
        <v>F</v>
      </c>
      <c r="AZ39" s="60">
        <f t="shared" si="87"/>
        <v>0</v>
      </c>
      <c r="BA39" s="53" t="str">
        <f t="shared" si="88"/>
        <v>0.0</v>
      </c>
      <c r="BB39" s="61">
        <v>3</v>
      </c>
      <c r="BC39" s="62">
        <v>3</v>
      </c>
      <c r="BD39" s="99"/>
      <c r="BE39" s="103"/>
      <c r="BF39" s="104"/>
      <c r="BG39" s="66">
        <f t="shared" si="89"/>
        <v>0</v>
      </c>
      <c r="BH39" s="67">
        <f t="shared" si="90"/>
        <v>0</v>
      </c>
      <c r="BI39" s="67" t="str">
        <f t="shared" si="91"/>
        <v>0.0</v>
      </c>
      <c r="BJ39" s="51" t="str">
        <f t="shared" si="92"/>
        <v>F</v>
      </c>
      <c r="BK39" s="60">
        <f t="shared" si="93"/>
        <v>0</v>
      </c>
      <c r="BL39" s="53" t="str">
        <f t="shared" si="94"/>
        <v>0.0</v>
      </c>
      <c r="BM39" s="61">
        <v>3</v>
      </c>
      <c r="BN39" s="62">
        <v>3</v>
      </c>
      <c r="BO39" s="99"/>
      <c r="BP39" s="103"/>
      <c r="BQ39" s="104"/>
      <c r="BR39" s="66">
        <f t="shared" si="95"/>
        <v>0</v>
      </c>
      <c r="BS39" s="67">
        <f t="shared" si="96"/>
        <v>0</v>
      </c>
      <c r="BT39" s="67" t="str">
        <f t="shared" si="97"/>
        <v>0.0</v>
      </c>
      <c r="BU39" s="51" t="str">
        <f t="shared" si="98"/>
        <v>F</v>
      </c>
      <c r="BV39" s="68">
        <f t="shared" si="99"/>
        <v>0</v>
      </c>
      <c r="BW39" s="53" t="str">
        <f t="shared" si="100"/>
        <v>0.0</v>
      </c>
      <c r="BX39" s="61">
        <v>2</v>
      </c>
      <c r="BY39" s="69">
        <v>2</v>
      </c>
      <c r="BZ39" s="99"/>
      <c r="CA39" s="103"/>
      <c r="CB39" s="104"/>
      <c r="CC39" s="105"/>
      <c r="CD39" s="67">
        <f t="shared" si="101"/>
        <v>0</v>
      </c>
      <c r="CE39" s="67" t="str">
        <f t="shared" si="102"/>
        <v>0.0</v>
      </c>
      <c r="CF39" s="51" t="str">
        <f t="shared" si="103"/>
        <v>F</v>
      </c>
      <c r="CG39" s="60">
        <f t="shared" si="104"/>
        <v>0</v>
      </c>
      <c r="CH39" s="53" t="str">
        <f t="shared" si="105"/>
        <v>0.0</v>
      </c>
      <c r="CI39" s="61">
        <v>3</v>
      </c>
      <c r="CJ39" s="62">
        <v>3</v>
      </c>
      <c r="CK39" s="71">
        <f t="shared" si="5"/>
        <v>17</v>
      </c>
      <c r="CL39" s="72">
        <f t="shared" si="0"/>
        <v>0</v>
      </c>
      <c r="CM39" s="73" t="str">
        <f t="shared" si="6"/>
        <v>0.00</v>
      </c>
      <c r="CN39" s="72">
        <f t="shared" si="1"/>
        <v>0</v>
      </c>
      <c r="CO39" s="73" t="str">
        <f t="shared" si="7"/>
        <v>0.00</v>
      </c>
      <c r="CP39" s="7" t="str">
        <f t="shared" si="10"/>
        <v>Cảnh báo KQHT</v>
      </c>
      <c r="CQ39" s="7">
        <f t="shared" si="2"/>
        <v>17</v>
      </c>
      <c r="CR39" s="72">
        <f t="shared" si="3"/>
        <v>0</v>
      </c>
      <c r="CS39" s="74" t="str">
        <f t="shared" si="8"/>
        <v>0.00</v>
      </c>
      <c r="CT39" s="72">
        <f t="shared" si="4"/>
        <v>0</v>
      </c>
      <c r="CU39" s="74" t="str">
        <f t="shared" si="9"/>
        <v>0.00</v>
      </c>
      <c r="CV39" s="7" t="str">
        <f t="shared" si="11"/>
        <v>Cảnh báo KQHT</v>
      </c>
    </row>
    <row r="40" spans="1:100" s="115" customFormat="1" ht="18">
      <c r="A40" s="5"/>
      <c r="B40" s="9"/>
      <c r="C40" s="10"/>
      <c r="D40" s="11"/>
      <c r="E40" s="12"/>
      <c r="F40" s="6"/>
      <c r="G40" s="47"/>
      <c r="H40" s="6"/>
      <c r="I40" s="48"/>
      <c r="J40" s="48"/>
      <c r="K40" s="98"/>
      <c r="L40" s="120"/>
      <c r="M40" s="51" t="str">
        <f t="shared" si="65"/>
        <v>F</v>
      </c>
      <c r="N40" s="52">
        <f t="shared" si="66"/>
        <v>0</v>
      </c>
      <c r="O40" s="53" t="str">
        <f t="shared" si="67"/>
        <v>0.0</v>
      </c>
      <c r="P40" s="54">
        <v>2</v>
      </c>
      <c r="Q40" s="94"/>
      <c r="R40" s="67"/>
      <c r="S40" s="51" t="str">
        <f t="shared" si="68"/>
        <v>F</v>
      </c>
      <c r="T40" s="52">
        <f t="shared" si="69"/>
        <v>0</v>
      </c>
      <c r="U40" s="53" t="str">
        <f t="shared" si="70"/>
        <v>0.0</v>
      </c>
      <c r="V40" s="54">
        <v>3</v>
      </c>
      <c r="W40" s="99"/>
      <c r="X40" s="103"/>
      <c r="Y40" s="104"/>
      <c r="Z40" s="66">
        <f t="shared" si="71"/>
        <v>0</v>
      </c>
      <c r="AA40" s="67">
        <f t="shared" si="72"/>
        <v>0</v>
      </c>
      <c r="AB40" s="67" t="str">
        <f t="shared" si="73"/>
        <v>0.0</v>
      </c>
      <c r="AC40" s="51" t="str">
        <f t="shared" si="74"/>
        <v>F</v>
      </c>
      <c r="AD40" s="60">
        <f t="shared" si="75"/>
        <v>0</v>
      </c>
      <c r="AE40" s="53" t="str">
        <f t="shared" si="76"/>
        <v>0.0</v>
      </c>
      <c r="AF40" s="61">
        <v>4</v>
      </c>
      <c r="AG40" s="62">
        <v>4</v>
      </c>
      <c r="AH40" s="99"/>
      <c r="AI40" s="103"/>
      <c r="AJ40" s="104"/>
      <c r="AK40" s="66">
        <f t="shared" si="77"/>
        <v>0</v>
      </c>
      <c r="AL40" s="67">
        <f t="shared" si="78"/>
        <v>0</v>
      </c>
      <c r="AM40" s="67" t="str">
        <f t="shared" si="79"/>
        <v>0.0</v>
      </c>
      <c r="AN40" s="51" t="str">
        <f t="shared" si="80"/>
        <v>F</v>
      </c>
      <c r="AO40" s="60">
        <f t="shared" si="81"/>
        <v>0</v>
      </c>
      <c r="AP40" s="53" t="str">
        <f t="shared" si="82"/>
        <v>0.0</v>
      </c>
      <c r="AQ40" s="63">
        <v>2</v>
      </c>
      <c r="AR40" s="64">
        <v>2</v>
      </c>
      <c r="AS40" s="99"/>
      <c r="AT40" s="103"/>
      <c r="AU40" s="104"/>
      <c r="AV40" s="66">
        <f t="shared" si="83"/>
        <v>0</v>
      </c>
      <c r="AW40" s="67">
        <f t="shared" si="84"/>
        <v>0</v>
      </c>
      <c r="AX40" s="67" t="str">
        <f t="shared" si="85"/>
        <v>0.0</v>
      </c>
      <c r="AY40" s="51" t="str">
        <f t="shared" si="86"/>
        <v>F</v>
      </c>
      <c r="AZ40" s="60">
        <f t="shared" si="87"/>
        <v>0</v>
      </c>
      <c r="BA40" s="53" t="str">
        <f t="shared" si="88"/>
        <v>0.0</v>
      </c>
      <c r="BB40" s="61">
        <v>3</v>
      </c>
      <c r="BC40" s="62">
        <v>3</v>
      </c>
      <c r="BD40" s="99"/>
      <c r="BE40" s="103"/>
      <c r="BF40" s="104"/>
      <c r="BG40" s="66">
        <f t="shared" si="89"/>
        <v>0</v>
      </c>
      <c r="BH40" s="67">
        <f t="shared" si="90"/>
        <v>0</v>
      </c>
      <c r="BI40" s="67" t="str">
        <f t="shared" si="91"/>
        <v>0.0</v>
      </c>
      <c r="BJ40" s="51" t="str">
        <f t="shared" si="92"/>
        <v>F</v>
      </c>
      <c r="BK40" s="60">
        <f t="shared" si="93"/>
        <v>0</v>
      </c>
      <c r="BL40" s="53" t="str">
        <f t="shared" si="94"/>
        <v>0.0</v>
      </c>
      <c r="BM40" s="61">
        <v>3</v>
      </c>
      <c r="BN40" s="62">
        <v>3</v>
      </c>
      <c r="BO40" s="99"/>
      <c r="BP40" s="103"/>
      <c r="BQ40" s="104"/>
      <c r="BR40" s="66">
        <f t="shared" si="95"/>
        <v>0</v>
      </c>
      <c r="BS40" s="67">
        <f t="shared" si="96"/>
        <v>0</v>
      </c>
      <c r="BT40" s="67" t="str">
        <f t="shared" si="97"/>
        <v>0.0</v>
      </c>
      <c r="BU40" s="51" t="str">
        <f t="shared" si="98"/>
        <v>F</v>
      </c>
      <c r="BV40" s="68">
        <f t="shared" si="99"/>
        <v>0</v>
      </c>
      <c r="BW40" s="53" t="str">
        <f t="shared" si="100"/>
        <v>0.0</v>
      </c>
      <c r="BX40" s="61">
        <v>2</v>
      </c>
      <c r="BY40" s="69">
        <v>2</v>
      </c>
      <c r="BZ40" s="99"/>
      <c r="CA40" s="103"/>
      <c r="CB40" s="104"/>
      <c r="CC40" s="105"/>
      <c r="CD40" s="67">
        <f t="shared" si="101"/>
        <v>0</v>
      </c>
      <c r="CE40" s="67" t="str">
        <f t="shared" si="102"/>
        <v>0.0</v>
      </c>
      <c r="CF40" s="51" t="str">
        <f t="shared" si="103"/>
        <v>F</v>
      </c>
      <c r="CG40" s="60">
        <f t="shared" si="104"/>
        <v>0</v>
      </c>
      <c r="CH40" s="53" t="str">
        <f t="shared" si="105"/>
        <v>0.0</v>
      </c>
      <c r="CI40" s="61">
        <v>3</v>
      </c>
      <c r="CJ40" s="62">
        <v>3</v>
      </c>
      <c r="CK40" s="71">
        <f t="shared" si="5"/>
        <v>17</v>
      </c>
      <c r="CL40" s="72">
        <f t="shared" si="0"/>
        <v>0</v>
      </c>
      <c r="CM40" s="73" t="str">
        <f t="shared" si="6"/>
        <v>0.00</v>
      </c>
      <c r="CN40" s="72">
        <f t="shared" si="1"/>
        <v>0</v>
      </c>
      <c r="CO40" s="73" t="str">
        <f t="shared" si="7"/>
        <v>0.00</v>
      </c>
      <c r="CP40" s="7" t="str">
        <f t="shared" si="10"/>
        <v>Cảnh báo KQHT</v>
      </c>
      <c r="CQ40" s="7">
        <f t="shared" si="2"/>
        <v>17</v>
      </c>
      <c r="CR40" s="72">
        <f t="shared" si="3"/>
        <v>0</v>
      </c>
      <c r="CS40" s="74" t="str">
        <f t="shared" si="8"/>
        <v>0.00</v>
      </c>
      <c r="CT40" s="72">
        <f t="shared" si="4"/>
        <v>0</v>
      </c>
      <c r="CU40" s="74" t="str">
        <f t="shared" si="9"/>
        <v>0.00</v>
      </c>
      <c r="CV40" s="7" t="str">
        <f t="shared" si="11"/>
        <v>Cảnh báo KQHT</v>
      </c>
    </row>
    <row r="41" spans="1:100" s="115" customFormat="1" ht="18">
      <c r="A41" s="5"/>
      <c r="B41" s="9"/>
      <c r="C41" s="10"/>
      <c r="D41" s="11"/>
      <c r="E41" s="12"/>
      <c r="F41" s="6"/>
      <c r="G41" s="47"/>
      <c r="H41" s="6"/>
      <c r="I41" s="48"/>
      <c r="J41" s="48"/>
      <c r="K41" s="98"/>
      <c r="L41" s="120"/>
      <c r="M41" s="51" t="str">
        <f t="shared" si="65"/>
        <v>F</v>
      </c>
      <c r="N41" s="52">
        <f t="shared" si="66"/>
        <v>0</v>
      </c>
      <c r="O41" s="53" t="str">
        <f t="shared" si="67"/>
        <v>0.0</v>
      </c>
      <c r="P41" s="54">
        <v>2</v>
      </c>
      <c r="Q41" s="94"/>
      <c r="R41" s="67"/>
      <c r="S41" s="51" t="str">
        <f t="shared" si="68"/>
        <v>F</v>
      </c>
      <c r="T41" s="52">
        <f t="shared" si="69"/>
        <v>0</v>
      </c>
      <c r="U41" s="53" t="str">
        <f t="shared" si="70"/>
        <v>0.0</v>
      </c>
      <c r="V41" s="54">
        <v>3</v>
      </c>
      <c r="W41" s="99"/>
      <c r="X41" s="103"/>
      <c r="Y41" s="104"/>
      <c r="Z41" s="66">
        <f t="shared" si="71"/>
        <v>0</v>
      </c>
      <c r="AA41" s="67">
        <f t="shared" si="72"/>
        <v>0</v>
      </c>
      <c r="AB41" s="67" t="str">
        <f t="shared" si="73"/>
        <v>0.0</v>
      </c>
      <c r="AC41" s="51" t="str">
        <f t="shared" si="74"/>
        <v>F</v>
      </c>
      <c r="AD41" s="60">
        <f t="shared" si="75"/>
        <v>0</v>
      </c>
      <c r="AE41" s="53" t="str">
        <f t="shared" si="76"/>
        <v>0.0</v>
      </c>
      <c r="AF41" s="61">
        <v>4</v>
      </c>
      <c r="AG41" s="62">
        <v>4</v>
      </c>
      <c r="AH41" s="99"/>
      <c r="AI41" s="103"/>
      <c r="AJ41" s="104"/>
      <c r="AK41" s="66">
        <f t="shared" si="77"/>
        <v>0</v>
      </c>
      <c r="AL41" s="67">
        <f t="shared" si="78"/>
        <v>0</v>
      </c>
      <c r="AM41" s="67" t="str">
        <f t="shared" si="79"/>
        <v>0.0</v>
      </c>
      <c r="AN41" s="51" t="str">
        <f t="shared" si="80"/>
        <v>F</v>
      </c>
      <c r="AO41" s="60">
        <f t="shared" si="81"/>
        <v>0</v>
      </c>
      <c r="AP41" s="53" t="str">
        <f t="shared" si="82"/>
        <v>0.0</v>
      </c>
      <c r="AQ41" s="63">
        <v>2</v>
      </c>
      <c r="AR41" s="64">
        <v>2</v>
      </c>
      <c r="AS41" s="99"/>
      <c r="AT41" s="103"/>
      <c r="AU41" s="104"/>
      <c r="AV41" s="66">
        <f t="shared" si="83"/>
        <v>0</v>
      </c>
      <c r="AW41" s="67">
        <f t="shared" si="84"/>
        <v>0</v>
      </c>
      <c r="AX41" s="67" t="str">
        <f t="shared" si="85"/>
        <v>0.0</v>
      </c>
      <c r="AY41" s="51" t="str">
        <f t="shared" si="86"/>
        <v>F</v>
      </c>
      <c r="AZ41" s="60">
        <f t="shared" si="87"/>
        <v>0</v>
      </c>
      <c r="BA41" s="53" t="str">
        <f t="shared" si="88"/>
        <v>0.0</v>
      </c>
      <c r="BB41" s="61">
        <v>3</v>
      </c>
      <c r="BC41" s="62">
        <v>3</v>
      </c>
      <c r="BD41" s="99"/>
      <c r="BE41" s="103"/>
      <c r="BF41" s="104"/>
      <c r="BG41" s="66">
        <f t="shared" si="89"/>
        <v>0</v>
      </c>
      <c r="BH41" s="67">
        <f t="shared" si="90"/>
        <v>0</v>
      </c>
      <c r="BI41" s="67" t="str">
        <f t="shared" si="91"/>
        <v>0.0</v>
      </c>
      <c r="BJ41" s="51" t="str">
        <f t="shared" si="92"/>
        <v>F</v>
      </c>
      <c r="BK41" s="60">
        <f t="shared" si="93"/>
        <v>0</v>
      </c>
      <c r="BL41" s="53" t="str">
        <f t="shared" si="94"/>
        <v>0.0</v>
      </c>
      <c r="BM41" s="61">
        <v>3</v>
      </c>
      <c r="BN41" s="62">
        <v>3</v>
      </c>
      <c r="BO41" s="99"/>
      <c r="BP41" s="103"/>
      <c r="BQ41" s="104"/>
      <c r="BR41" s="66">
        <f t="shared" si="95"/>
        <v>0</v>
      </c>
      <c r="BS41" s="67">
        <f t="shared" si="96"/>
        <v>0</v>
      </c>
      <c r="BT41" s="67" t="str">
        <f t="shared" si="97"/>
        <v>0.0</v>
      </c>
      <c r="BU41" s="51" t="str">
        <f t="shared" si="98"/>
        <v>F</v>
      </c>
      <c r="BV41" s="68">
        <f t="shared" si="99"/>
        <v>0</v>
      </c>
      <c r="BW41" s="53" t="str">
        <f t="shared" si="100"/>
        <v>0.0</v>
      </c>
      <c r="BX41" s="61">
        <v>2</v>
      </c>
      <c r="BY41" s="69">
        <v>2</v>
      </c>
      <c r="BZ41" s="99"/>
      <c r="CA41" s="103"/>
      <c r="CB41" s="104"/>
      <c r="CC41" s="105"/>
      <c r="CD41" s="67">
        <f t="shared" si="101"/>
        <v>0</v>
      </c>
      <c r="CE41" s="67" t="str">
        <f t="shared" si="102"/>
        <v>0.0</v>
      </c>
      <c r="CF41" s="51" t="str">
        <f t="shared" si="103"/>
        <v>F</v>
      </c>
      <c r="CG41" s="60">
        <f t="shared" si="104"/>
        <v>0</v>
      </c>
      <c r="CH41" s="53" t="str">
        <f t="shared" si="105"/>
        <v>0.0</v>
      </c>
      <c r="CI41" s="61">
        <v>3</v>
      </c>
      <c r="CJ41" s="62">
        <v>3</v>
      </c>
      <c r="CK41" s="71">
        <f t="shared" si="5"/>
        <v>17</v>
      </c>
      <c r="CL41" s="72">
        <f t="shared" si="0"/>
        <v>0</v>
      </c>
      <c r="CM41" s="73" t="str">
        <f t="shared" si="6"/>
        <v>0.00</v>
      </c>
      <c r="CN41" s="72">
        <f t="shared" si="1"/>
        <v>0</v>
      </c>
      <c r="CO41" s="73" t="str">
        <f t="shared" si="7"/>
        <v>0.00</v>
      </c>
      <c r="CP41" s="7" t="str">
        <f t="shared" si="10"/>
        <v>Cảnh báo KQHT</v>
      </c>
      <c r="CQ41" s="7">
        <f t="shared" si="2"/>
        <v>17</v>
      </c>
      <c r="CR41" s="72">
        <f t="shared" si="3"/>
        <v>0</v>
      </c>
      <c r="CS41" s="74" t="str">
        <f t="shared" si="8"/>
        <v>0.00</v>
      </c>
      <c r="CT41" s="72">
        <f t="shared" si="4"/>
        <v>0</v>
      </c>
      <c r="CU41" s="74" t="str">
        <f t="shared" si="9"/>
        <v>0.00</v>
      </c>
      <c r="CV41" s="7" t="str">
        <f t="shared" si="11"/>
        <v>Cảnh báo KQHT</v>
      </c>
    </row>
    <row r="42" spans="1:100" s="115" customFormat="1" ht="18">
      <c r="A42" s="5"/>
      <c r="B42" s="9"/>
      <c r="C42" s="10"/>
      <c r="D42" s="11"/>
      <c r="E42" s="12"/>
      <c r="F42" s="6"/>
      <c r="G42" s="47"/>
      <c r="H42" s="6"/>
      <c r="I42" s="48"/>
      <c r="J42" s="48"/>
      <c r="K42" s="98"/>
      <c r="L42" s="120"/>
      <c r="M42" s="51" t="str">
        <f t="shared" si="65"/>
        <v>F</v>
      </c>
      <c r="N42" s="52">
        <f t="shared" si="66"/>
        <v>0</v>
      </c>
      <c r="O42" s="53" t="str">
        <f t="shared" si="67"/>
        <v>0.0</v>
      </c>
      <c r="P42" s="54">
        <v>2</v>
      </c>
      <c r="Q42" s="94"/>
      <c r="R42" s="67"/>
      <c r="S42" s="51" t="str">
        <f t="shared" si="68"/>
        <v>F</v>
      </c>
      <c r="T42" s="52">
        <f t="shared" si="69"/>
        <v>0</v>
      </c>
      <c r="U42" s="53" t="str">
        <f t="shared" si="70"/>
        <v>0.0</v>
      </c>
      <c r="V42" s="54">
        <v>3</v>
      </c>
      <c r="W42" s="99"/>
      <c r="X42" s="103"/>
      <c r="Y42" s="104"/>
      <c r="Z42" s="66">
        <f t="shared" si="71"/>
        <v>0</v>
      </c>
      <c r="AA42" s="67">
        <f t="shared" si="72"/>
        <v>0</v>
      </c>
      <c r="AB42" s="67" t="str">
        <f t="shared" si="73"/>
        <v>0.0</v>
      </c>
      <c r="AC42" s="51" t="str">
        <f t="shared" si="74"/>
        <v>F</v>
      </c>
      <c r="AD42" s="60">
        <f t="shared" si="75"/>
        <v>0</v>
      </c>
      <c r="AE42" s="53" t="str">
        <f t="shared" si="76"/>
        <v>0.0</v>
      </c>
      <c r="AF42" s="61">
        <v>4</v>
      </c>
      <c r="AG42" s="62">
        <v>4</v>
      </c>
      <c r="AH42" s="99"/>
      <c r="AI42" s="103"/>
      <c r="AJ42" s="104"/>
      <c r="AK42" s="66">
        <f t="shared" si="77"/>
        <v>0</v>
      </c>
      <c r="AL42" s="67">
        <f t="shared" si="78"/>
        <v>0</v>
      </c>
      <c r="AM42" s="67" t="str">
        <f t="shared" si="79"/>
        <v>0.0</v>
      </c>
      <c r="AN42" s="51" t="str">
        <f t="shared" si="80"/>
        <v>F</v>
      </c>
      <c r="AO42" s="60">
        <f t="shared" si="81"/>
        <v>0</v>
      </c>
      <c r="AP42" s="53" t="str">
        <f t="shared" si="82"/>
        <v>0.0</v>
      </c>
      <c r="AQ42" s="63">
        <v>2</v>
      </c>
      <c r="AR42" s="64">
        <v>2</v>
      </c>
      <c r="AS42" s="99"/>
      <c r="AT42" s="103"/>
      <c r="AU42" s="104"/>
      <c r="AV42" s="66">
        <f t="shared" si="83"/>
        <v>0</v>
      </c>
      <c r="AW42" s="67">
        <f t="shared" si="84"/>
        <v>0</v>
      </c>
      <c r="AX42" s="67" t="str">
        <f t="shared" si="85"/>
        <v>0.0</v>
      </c>
      <c r="AY42" s="51" t="str">
        <f t="shared" si="86"/>
        <v>F</v>
      </c>
      <c r="AZ42" s="60">
        <f t="shared" si="87"/>
        <v>0</v>
      </c>
      <c r="BA42" s="53" t="str">
        <f t="shared" si="88"/>
        <v>0.0</v>
      </c>
      <c r="BB42" s="61">
        <v>3</v>
      </c>
      <c r="BC42" s="62">
        <v>3</v>
      </c>
      <c r="BD42" s="99"/>
      <c r="BE42" s="103"/>
      <c r="BF42" s="104"/>
      <c r="BG42" s="66">
        <f t="shared" si="89"/>
        <v>0</v>
      </c>
      <c r="BH42" s="67">
        <f t="shared" si="90"/>
        <v>0</v>
      </c>
      <c r="BI42" s="67" t="str">
        <f t="shared" si="91"/>
        <v>0.0</v>
      </c>
      <c r="BJ42" s="51" t="str">
        <f t="shared" si="92"/>
        <v>F</v>
      </c>
      <c r="BK42" s="60">
        <f t="shared" si="93"/>
        <v>0</v>
      </c>
      <c r="BL42" s="53" t="str">
        <f t="shared" si="94"/>
        <v>0.0</v>
      </c>
      <c r="BM42" s="61">
        <v>3</v>
      </c>
      <c r="BN42" s="62">
        <v>3</v>
      </c>
      <c r="BO42" s="99"/>
      <c r="BP42" s="103"/>
      <c r="BQ42" s="104"/>
      <c r="BR42" s="66">
        <f t="shared" si="95"/>
        <v>0</v>
      </c>
      <c r="BS42" s="67">
        <f t="shared" si="96"/>
        <v>0</v>
      </c>
      <c r="BT42" s="67" t="str">
        <f t="shared" si="97"/>
        <v>0.0</v>
      </c>
      <c r="BU42" s="51" t="str">
        <f t="shared" si="98"/>
        <v>F</v>
      </c>
      <c r="BV42" s="68">
        <f t="shared" si="99"/>
        <v>0</v>
      </c>
      <c r="BW42" s="53" t="str">
        <f t="shared" si="100"/>
        <v>0.0</v>
      </c>
      <c r="BX42" s="61">
        <v>2</v>
      </c>
      <c r="BY42" s="69">
        <v>2</v>
      </c>
      <c r="BZ42" s="99"/>
      <c r="CA42" s="103"/>
      <c r="CB42" s="104"/>
      <c r="CC42" s="105"/>
      <c r="CD42" s="67">
        <f t="shared" si="101"/>
        <v>0</v>
      </c>
      <c r="CE42" s="67" t="str">
        <f t="shared" si="102"/>
        <v>0.0</v>
      </c>
      <c r="CF42" s="51" t="str">
        <f t="shared" si="103"/>
        <v>F</v>
      </c>
      <c r="CG42" s="60">
        <f t="shared" si="104"/>
        <v>0</v>
      </c>
      <c r="CH42" s="53" t="str">
        <f t="shared" si="105"/>
        <v>0.0</v>
      </c>
      <c r="CI42" s="61">
        <v>3</v>
      </c>
      <c r="CJ42" s="62">
        <v>3</v>
      </c>
      <c r="CK42" s="71">
        <f t="shared" si="5"/>
        <v>17</v>
      </c>
      <c r="CL42" s="72">
        <f t="shared" si="0"/>
        <v>0</v>
      </c>
      <c r="CM42" s="73" t="str">
        <f t="shared" si="6"/>
        <v>0.00</v>
      </c>
      <c r="CN42" s="72">
        <f t="shared" si="1"/>
        <v>0</v>
      </c>
      <c r="CO42" s="73" t="str">
        <f t="shared" si="7"/>
        <v>0.00</v>
      </c>
      <c r="CP42" s="7" t="str">
        <f t="shared" si="10"/>
        <v>Cảnh báo KQHT</v>
      </c>
      <c r="CQ42" s="7">
        <f t="shared" si="2"/>
        <v>17</v>
      </c>
      <c r="CR42" s="72">
        <f t="shared" si="3"/>
        <v>0</v>
      </c>
      <c r="CS42" s="74" t="str">
        <f t="shared" si="8"/>
        <v>0.00</v>
      </c>
      <c r="CT42" s="72">
        <f t="shared" si="4"/>
        <v>0</v>
      </c>
      <c r="CU42" s="74" t="str">
        <f t="shared" si="9"/>
        <v>0.00</v>
      </c>
      <c r="CV42" s="7" t="str">
        <f t="shared" si="11"/>
        <v>Cảnh báo KQHT</v>
      </c>
    </row>
    <row r="43" spans="1:100" s="115" customFormat="1" ht="18">
      <c r="A43" s="5"/>
      <c r="B43" s="9"/>
      <c r="C43" s="10"/>
      <c r="D43" s="11"/>
      <c r="E43" s="12"/>
      <c r="F43" s="6"/>
      <c r="G43" s="47"/>
      <c r="H43" s="6"/>
      <c r="I43" s="48"/>
      <c r="J43" s="48"/>
      <c r="K43" s="98"/>
      <c r="L43" s="120"/>
      <c r="M43" s="51" t="str">
        <f t="shared" si="65"/>
        <v>F</v>
      </c>
      <c r="N43" s="52">
        <f t="shared" si="66"/>
        <v>0</v>
      </c>
      <c r="O43" s="53" t="str">
        <f t="shared" si="67"/>
        <v>0.0</v>
      </c>
      <c r="P43" s="54">
        <v>2</v>
      </c>
      <c r="Q43" s="94"/>
      <c r="R43" s="67"/>
      <c r="S43" s="51" t="str">
        <f t="shared" si="68"/>
        <v>F</v>
      </c>
      <c r="T43" s="52">
        <f t="shared" si="69"/>
        <v>0</v>
      </c>
      <c r="U43" s="53" t="str">
        <f t="shared" si="70"/>
        <v>0.0</v>
      </c>
      <c r="V43" s="54">
        <v>3</v>
      </c>
      <c r="W43" s="99"/>
      <c r="X43" s="103"/>
      <c r="Y43" s="104"/>
      <c r="Z43" s="66">
        <f t="shared" si="71"/>
        <v>0</v>
      </c>
      <c r="AA43" s="67">
        <f t="shared" si="72"/>
        <v>0</v>
      </c>
      <c r="AB43" s="67" t="str">
        <f t="shared" si="73"/>
        <v>0.0</v>
      </c>
      <c r="AC43" s="51" t="str">
        <f t="shared" si="74"/>
        <v>F</v>
      </c>
      <c r="AD43" s="60">
        <f t="shared" si="75"/>
        <v>0</v>
      </c>
      <c r="AE43" s="53" t="str">
        <f t="shared" si="76"/>
        <v>0.0</v>
      </c>
      <c r="AF43" s="61">
        <v>4</v>
      </c>
      <c r="AG43" s="62">
        <v>4</v>
      </c>
      <c r="AH43" s="99"/>
      <c r="AI43" s="103"/>
      <c r="AJ43" s="104"/>
      <c r="AK43" s="66">
        <f t="shared" si="77"/>
        <v>0</v>
      </c>
      <c r="AL43" s="67">
        <f t="shared" si="78"/>
        <v>0</v>
      </c>
      <c r="AM43" s="67" t="str">
        <f t="shared" si="79"/>
        <v>0.0</v>
      </c>
      <c r="AN43" s="51" t="str">
        <f t="shared" si="80"/>
        <v>F</v>
      </c>
      <c r="AO43" s="60">
        <f t="shared" si="81"/>
        <v>0</v>
      </c>
      <c r="AP43" s="53" t="str">
        <f t="shared" si="82"/>
        <v>0.0</v>
      </c>
      <c r="AQ43" s="63">
        <v>2</v>
      </c>
      <c r="AR43" s="64">
        <v>2</v>
      </c>
      <c r="AS43" s="99"/>
      <c r="AT43" s="103"/>
      <c r="AU43" s="104"/>
      <c r="AV43" s="66">
        <f t="shared" si="83"/>
        <v>0</v>
      </c>
      <c r="AW43" s="67">
        <f t="shared" si="84"/>
        <v>0</v>
      </c>
      <c r="AX43" s="67" t="str">
        <f t="shared" si="85"/>
        <v>0.0</v>
      </c>
      <c r="AY43" s="51" t="str">
        <f t="shared" si="86"/>
        <v>F</v>
      </c>
      <c r="AZ43" s="60">
        <f t="shared" si="87"/>
        <v>0</v>
      </c>
      <c r="BA43" s="53" t="str">
        <f t="shared" si="88"/>
        <v>0.0</v>
      </c>
      <c r="BB43" s="61">
        <v>3</v>
      </c>
      <c r="BC43" s="62">
        <v>3</v>
      </c>
      <c r="BD43" s="99"/>
      <c r="BE43" s="103"/>
      <c r="BF43" s="104"/>
      <c r="BG43" s="66">
        <f t="shared" si="89"/>
        <v>0</v>
      </c>
      <c r="BH43" s="67">
        <f t="shared" si="90"/>
        <v>0</v>
      </c>
      <c r="BI43" s="67" t="str">
        <f t="shared" si="91"/>
        <v>0.0</v>
      </c>
      <c r="BJ43" s="51" t="str">
        <f t="shared" si="92"/>
        <v>F</v>
      </c>
      <c r="BK43" s="60">
        <f t="shared" si="93"/>
        <v>0</v>
      </c>
      <c r="BL43" s="53" t="str">
        <f t="shared" si="94"/>
        <v>0.0</v>
      </c>
      <c r="BM43" s="61">
        <v>3</v>
      </c>
      <c r="BN43" s="62">
        <v>3</v>
      </c>
      <c r="BO43" s="99"/>
      <c r="BP43" s="103"/>
      <c r="BQ43" s="104"/>
      <c r="BR43" s="66">
        <f t="shared" si="95"/>
        <v>0</v>
      </c>
      <c r="BS43" s="67">
        <f t="shared" si="96"/>
        <v>0</v>
      </c>
      <c r="BT43" s="67" t="str">
        <f t="shared" si="97"/>
        <v>0.0</v>
      </c>
      <c r="BU43" s="51" t="str">
        <f t="shared" si="98"/>
        <v>F</v>
      </c>
      <c r="BV43" s="68">
        <f t="shared" si="99"/>
        <v>0</v>
      </c>
      <c r="BW43" s="53" t="str">
        <f t="shared" si="100"/>
        <v>0.0</v>
      </c>
      <c r="BX43" s="61">
        <v>2</v>
      </c>
      <c r="BY43" s="69">
        <v>2</v>
      </c>
      <c r="BZ43" s="99"/>
      <c r="CA43" s="103"/>
      <c r="CB43" s="104"/>
      <c r="CC43" s="105"/>
      <c r="CD43" s="67">
        <f t="shared" si="101"/>
        <v>0</v>
      </c>
      <c r="CE43" s="67" t="str">
        <f t="shared" si="102"/>
        <v>0.0</v>
      </c>
      <c r="CF43" s="51" t="str">
        <f t="shared" si="103"/>
        <v>F</v>
      </c>
      <c r="CG43" s="60">
        <f t="shared" si="104"/>
        <v>0</v>
      </c>
      <c r="CH43" s="53" t="str">
        <f t="shared" si="105"/>
        <v>0.0</v>
      </c>
      <c r="CI43" s="61">
        <v>3</v>
      </c>
      <c r="CJ43" s="62">
        <v>3</v>
      </c>
      <c r="CK43" s="71">
        <f t="shared" si="5"/>
        <v>17</v>
      </c>
      <c r="CL43" s="72">
        <f t="shared" si="0"/>
        <v>0</v>
      </c>
      <c r="CM43" s="73" t="str">
        <f t="shared" si="6"/>
        <v>0.00</v>
      </c>
      <c r="CN43" s="72">
        <f t="shared" si="1"/>
        <v>0</v>
      </c>
      <c r="CO43" s="73" t="str">
        <f t="shared" si="7"/>
        <v>0.00</v>
      </c>
      <c r="CP43" s="7" t="str">
        <f t="shared" si="10"/>
        <v>Cảnh báo KQHT</v>
      </c>
      <c r="CQ43" s="7">
        <f t="shared" si="2"/>
        <v>17</v>
      </c>
      <c r="CR43" s="72">
        <f t="shared" si="3"/>
        <v>0</v>
      </c>
      <c r="CS43" s="74" t="str">
        <f t="shared" si="8"/>
        <v>0.00</v>
      </c>
      <c r="CT43" s="72">
        <f t="shared" si="4"/>
        <v>0</v>
      </c>
      <c r="CU43" s="74" t="str">
        <f t="shared" si="9"/>
        <v>0.00</v>
      </c>
      <c r="CV43" s="7" t="str">
        <f t="shared" si="11"/>
        <v>Cảnh báo KQHT</v>
      </c>
    </row>
    <row r="44" spans="1:100" s="115" customFormat="1" ht="18">
      <c r="A44" s="5"/>
      <c r="B44" s="9"/>
      <c r="C44" s="10"/>
      <c r="D44" s="11"/>
      <c r="E44" s="12"/>
      <c r="F44" s="6"/>
      <c r="G44" s="47"/>
      <c r="H44" s="6"/>
      <c r="I44" s="48"/>
      <c r="J44" s="48"/>
      <c r="K44" s="98"/>
      <c r="L44" s="120"/>
      <c r="M44" s="51" t="str">
        <f t="shared" si="65"/>
        <v>F</v>
      </c>
      <c r="N44" s="52">
        <f t="shared" si="66"/>
        <v>0</v>
      </c>
      <c r="O44" s="53" t="str">
        <f t="shared" si="67"/>
        <v>0.0</v>
      </c>
      <c r="P44" s="54">
        <v>2</v>
      </c>
      <c r="Q44" s="94"/>
      <c r="R44" s="67"/>
      <c r="S44" s="51" t="str">
        <f t="shared" si="68"/>
        <v>F</v>
      </c>
      <c r="T44" s="52">
        <f t="shared" si="69"/>
        <v>0</v>
      </c>
      <c r="U44" s="53" t="str">
        <f t="shared" si="70"/>
        <v>0.0</v>
      </c>
      <c r="V44" s="54">
        <v>3</v>
      </c>
      <c r="W44" s="99"/>
      <c r="X44" s="103"/>
      <c r="Y44" s="104"/>
      <c r="Z44" s="66">
        <f t="shared" si="71"/>
        <v>0</v>
      </c>
      <c r="AA44" s="67">
        <f t="shared" si="72"/>
        <v>0</v>
      </c>
      <c r="AB44" s="67" t="str">
        <f t="shared" si="73"/>
        <v>0.0</v>
      </c>
      <c r="AC44" s="51" t="str">
        <f t="shared" si="74"/>
        <v>F</v>
      </c>
      <c r="AD44" s="60">
        <f t="shared" si="75"/>
        <v>0</v>
      </c>
      <c r="AE44" s="53" t="str">
        <f t="shared" si="76"/>
        <v>0.0</v>
      </c>
      <c r="AF44" s="61">
        <v>4</v>
      </c>
      <c r="AG44" s="62">
        <v>4</v>
      </c>
      <c r="AH44" s="99"/>
      <c r="AI44" s="103"/>
      <c r="AJ44" s="104"/>
      <c r="AK44" s="66">
        <f t="shared" si="77"/>
        <v>0</v>
      </c>
      <c r="AL44" s="67">
        <f t="shared" si="78"/>
        <v>0</v>
      </c>
      <c r="AM44" s="67" t="str">
        <f t="shared" si="79"/>
        <v>0.0</v>
      </c>
      <c r="AN44" s="51" t="str">
        <f t="shared" si="80"/>
        <v>F</v>
      </c>
      <c r="AO44" s="60">
        <f t="shared" si="81"/>
        <v>0</v>
      </c>
      <c r="AP44" s="53" t="str">
        <f t="shared" si="82"/>
        <v>0.0</v>
      </c>
      <c r="AQ44" s="63">
        <v>2</v>
      </c>
      <c r="AR44" s="64">
        <v>2</v>
      </c>
      <c r="AS44" s="99"/>
      <c r="AT44" s="103"/>
      <c r="AU44" s="104"/>
      <c r="AV44" s="66">
        <f t="shared" si="83"/>
        <v>0</v>
      </c>
      <c r="AW44" s="67">
        <f t="shared" si="84"/>
        <v>0</v>
      </c>
      <c r="AX44" s="67" t="str">
        <f t="shared" si="85"/>
        <v>0.0</v>
      </c>
      <c r="AY44" s="51" t="str">
        <f t="shared" si="86"/>
        <v>F</v>
      </c>
      <c r="AZ44" s="60">
        <f t="shared" si="87"/>
        <v>0</v>
      </c>
      <c r="BA44" s="53" t="str">
        <f t="shared" si="88"/>
        <v>0.0</v>
      </c>
      <c r="BB44" s="61">
        <v>3</v>
      </c>
      <c r="BC44" s="62">
        <v>3</v>
      </c>
      <c r="BD44" s="99"/>
      <c r="BE44" s="103"/>
      <c r="BF44" s="104"/>
      <c r="BG44" s="66">
        <f t="shared" si="89"/>
        <v>0</v>
      </c>
      <c r="BH44" s="67">
        <f t="shared" si="90"/>
        <v>0</v>
      </c>
      <c r="BI44" s="67" t="str">
        <f t="shared" si="91"/>
        <v>0.0</v>
      </c>
      <c r="BJ44" s="51" t="str">
        <f t="shared" si="92"/>
        <v>F</v>
      </c>
      <c r="BK44" s="60">
        <f t="shared" si="93"/>
        <v>0</v>
      </c>
      <c r="BL44" s="53" t="str">
        <f t="shared" si="94"/>
        <v>0.0</v>
      </c>
      <c r="BM44" s="61">
        <v>3</v>
      </c>
      <c r="BN44" s="62">
        <v>3</v>
      </c>
      <c r="BO44" s="99"/>
      <c r="BP44" s="103"/>
      <c r="BQ44" s="104"/>
      <c r="BR44" s="66">
        <f t="shared" si="95"/>
        <v>0</v>
      </c>
      <c r="BS44" s="67">
        <f t="shared" si="96"/>
        <v>0</v>
      </c>
      <c r="BT44" s="67" t="str">
        <f t="shared" si="97"/>
        <v>0.0</v>
      </c>
      <c r="BU44" s="51" t="str">
        <f t="shared" si="98"/>
        <v>F</v>
      </c>
      <c r="BV44" s="68">
        <f t="shared" si="99"/>
        <v>0</v>
      </c>
      <c r="BW44" s="53" t="str">
        <f t="shared" si="100"/>
        <v>0.0</v>
      </c>
      <c r="BX44" s="61">
        <v>2</v>
      </c>
      <c r="BY44" s="69">
        <v>2</v>
      </c>
      <c r="BZ44" s="99"/>
      <c r="CA44" s="103"/>
      <c r="CB44" s="104"/>
      <c r="CC44" s="105"/>
      <c r="CD44" s="67">
        <f t="shared" si="101"/>
        <v>0</v>
      </c>
      <c r="CE44" s="67" t="str">
        <f t="shared" si="102"/>
        <v>0.0</v>
      </c>
      <c r="CF44" s="51" t="str">
        <f t="shared" si="103"/>
        <v>F</v>
      </c>
      <c r="CG44" s="60">
        <f t="shared" si="104"/>
        <v>0</v>
      </c>
      <c r="CH44" s="53" t="str">
        <f t="shared" si="105"/>
        <v>0.0</v>
      </c>
      <c r="CI44" s="61">
        <v>3</v>
      </c>
      <c r="CJ44" s="62">
        <v>3</v>
      </c>
      <c r="CK44" s="71">
        <f t="shared" si="5"/>
        <v>17</v>
      </c>
      <c r="CL44" s="72">
        <f t="shared" si="0"/>
        <v>0</v>
      </c>
      <c r="CM44" s="73" t="str">
        <f t="shared" si="6"/>
        <v>0.00</v>
      </c>
      <c r="CN44" s="72">
        <f t="shared" si="1"/>
        <v>0</v>
      </c>
      <c r="CO44" s="73" t="str">
        <f t="shared" si="7"/>
        <v>0.00</v>
      </c>
      <c r="CP44" s="7" t="str">
        <f t="shared" si="10"/>
        <v>Cảnh báo KQHT</v>
      </c>
      <c r="CQ44" s="7">
        <f t="shared" si="2"/>
        <v>17</v>
      </c>
      <c r="CR44" s="72">
        <f t="shared" si="3"/>
        <v>0</v>
      </c>
      <c r="CS44" s="74" t="str">
        <f t="shared" si="8"/>
        <v>0.00</v>
      </c>
      <c r="CT44" s="72">
        <f t="shared" si="4"/>
        <v>0</v>
      </c>
      <c r="CU44" s="74" t="str">
        <f t="shared" si="9"/>
        <v>0.00</v>
      </c>
      <c r="CV44" s="7" t="str">
        <f t="shared" si="11"/>
        <v>Cảnh báo KQHT</v>
      </c>
    </row>
    <row r="45" spans="1:100" s="115" customFormat="1" ht="18">
      <c r="A45" s="5"/>
      <c r="B45" s="9"/>
      <c r="C45" s="10"/>
      <c r="D45" s="11"/>
      <c r="E45" s="12"/>
      <c r="F45" s="6"/>
      <c r="G45" s="47"/>
      <c r="H45" s="6"/>
      <c r="I45" s="48"/>
      <c r="J45" s="48"/>
      <c r="K45" s="98"/>
      <c r="L45" s="120"/>
      <c r="M45" s="51" t="str">
        <f t="shared" si="65"/>
        <v>F</v>
      </c>
      <c r="N45" s="52">
        <f t="shared" si="66"/>
        <v>0</v>
      </c>
      <c r="O45" s="53" t="str">
        <f t="shared" si="67"/>
        <v>0.0</v>
      </c>
      <c r="P45" s="54">
        <v>2</v>
      </c>
      <c r="Q45" s="94"/>
      <c r="R45" s="67"/>
      <c r="S45" s="51" t="str">
        <f t="shared" si="68"/>
        <v>F</v>
      </c>
      <c r="T45" s="52">
        <f t="shared" si="69"/>
        <v>0</v>
      </c>
      <c r="U45" s="53" t="str">
        <f t="shared" si="70"/>
        <v>0.0</v>
      </c>
      <c r="V45" s="54">
        <v>3</v>
      </c>
      <c r="W45" s="99"/>
      <c r="X45" s="103"/>
      <c r="Y45" s="104"/>
      <c r="Z45" s="66">
        <f t="shared" si="71"/>
        <v>0</v>
      </c>
      <c r="AA45" s="67">
        <f t="shared" si="72"/>
        <v>0</v>
      </c>
      <c r="AB45" s="67" t="str">
        <f t="shared" si="73"/>
        <v>0.0</v>
      </c>
      <c r="AC45" s="51" t="str">
        <f t="shared" si="74"/>
        <v>F</v>
      </c>
      <c r="AD45" s="60">
        <f t="shared" si="75"/>
        <v>0</v>
      </c>
      <c r="AE45" s="53" t="str">
        <f t="shared" si="76"/>
        <v>0.0</v>
      </c>
      <c r="AF45" s="61">
        <v>4</v>
      </c>
      <c r="AG45" s="62">
        <v>4</v>
      </c>
      <c r="AH45" s="99"/>
      <c r="AI45" s="103"/>
      <c r="AJ45" s="104"/>
      <c r="AK45" s="66">
        <f t="shared" si="77"/>
        <v>0</v>
      </c>
      <c r="AL45" s="67">
        <f t="shared" si="78"/>
        <v>0</v>
      </c>
      <c r="AM45" s="67" t="str">
        <f t="shared" si="79"/>
        <v>0.0</v>
      </c>
      <c r="AN45" s="51" t="str">
        <f t="shared" si="80"/>
        <v>F</v>
      </c>
      <c r="AO45" s="60">
        <f t="shared" si="81"/>
        <v>0</v>
      </c>
      <c r="AP45" s="53" t="str">
        <f t="shared" si="82"/>
        <v>0.0</v>
      </c>
      <c r="AQ45" s="63">
        <v>2</v>
      </c>
      <c r="AR45" s="64">
        <v>2</v>
      </c>
      <c r="AS45" s="99"/>
      <c r="AT45" s="103"/>
      <c r="AU45" s="104"/>
      <c r="AV45" s="66">
        <f t="shared" si="83"/>
        <v>0</v>
      </c>
      <c r="AW45" s="67">
        <f t="shared" si="84"/>
        <v>0</v>
      </c>
      <c r="AX45" s="67" t="str">
        <f t="shared" si="85"/>
        <v>0.0</v>
      </c>
      <c r="AY45" s="51" t="str">
        <f t="shared" si="86"/>
        <v>F</v>
      </c>
      <c r="AZ45" s="60">
        <f t="shared" si="87"/>
        <v>0</v>
      </c>
      <c r="BA45" s="53" t="str">
        <f t="shared" si="88"/>
        <v>0.0</v>
      </c>
      <c r="BB45" s="61">
        <v>3</v>
      </c>
      <c r="BC45" s="62">
        <v>3</v>
      </c>
      <c r="BD45" s="99"/>
      <c r="BE45" s="103"/>
      <c r="BF45" s="104"/>
      <c r="BG45" s="66">
        <f t="shared" si="89"/>
        <v>0</v>
      </c>
      <c r="BH45" s="67">
        <f t="shared" si="90"/>
        <v>0</v>
      </c>
      <c r="BI45" s="67" t="str">
        <f t="shared" si="91"/>
        <v>0.0</v>
      </c>
      <c r="BJ45" s="51" t="str">
        <f t="shared" si="92"/>
        <v>F</v>
      </c>
      <c r="BK45" s="60">
        <f t="shared" si="93"/>
        <v>0</v>
      </c>
      <c r="BL45" s="53" t="str">
        <f t="shared" si="94"/>
        <v>0.0</v>
      </c>
      <c r="BM45" s="61">
        <v>3</v>
      </c>
      <c r="BN45" s="62">
        <v>3</v>
      </c>
      <c r="BO45" s="99"/>
      <c r="BP45" s="103"/>
      <c r="BQ45" s="104"/>
      <c r="BR45" s="66">
        <f t="shared" si="95"/>
        <v>0</v>
      </c>
      <c r="BS45" s="67">
        <f t="shared" si="96"/>
        <v>0</v>
      </c>
      <c r="BT45" s="67" t="str">
        <f t="shared" si="97"/>
        <v>0.0</v>
      </c>
      <c r="BU45" s="51" t="str">
        <f t="shared" si="98"/>
        <v>F</v>
      </c>
      <c r="BV45" s="68">
        <f t="shared" si="99"/>
        <v>0</v>
      </c>
      <c r="BW45" s="53" t="str">
        <f t="shared" si="100"/>
        <v>0.0</v>
      </c>
      <c r="BX45" s="61">
        <v>2</v>
      </c>
      <c r="BY45" s="69">
        <v>2</v>
      </c>
      <c r="BZ45" s="99"/>
      <c r="CA45" s="103"/>
      <c r="CB45" s="104"/>
      <c r="CC45" s="105"/>
      <c r="CD45" s="67">
        <f t="shared" si="101"/>
        <v>0</v>
      </c>
      <c r="CE45" s="67" t="str">
        <f t="shared" si="102"/>
        <v>0.0</v>
      </c>
      <c r="CF45" s="51" t="str">
        <f t="shared" si="103"/>
        <v>F</v>
      </c>
      <c r="CG45" s="60">
        <f t="shared" si="104"/>
        <v>0</v>
      </c>
      <c r="CH45" s="53" t="str">
        <f t="shared" si="105"/>
        <v>0.0</v>
      </c>
      <c r="CI45" s="61">
        <v>3</v>
      </c>
      <c r="CJ45" s="62">
        <v>3</v>
      </c>
      <c r="CK45" s="71">
        <f t="shared" si="5"/>
        <v>17</v>
      </c>
      <c r="CL45" s="72">
        <f t="shared" si="0"/>
        <v>0</v>
      </c>
      <c r="CM45" s="73" t="str">
        <f t="shared" si="6"/>
        <v>0.00</v>
      </c>
      <c r="CN45" s="72">
        <f t="shared" si="1"/>
        <v>0</v>
      </c>
      <c r="CO45" s="73" t="str">
        <f t="shared" si="7"/>
        <v>0.00</v>
      </c>
      <c r="CP45" s="7" t="str">
        <f t="shared" si="10"/>
        <v>Cảnh báo KQHT</v>
      </c>
      <c r="CQ45" s="7">
        <f t="shared" si="2"/>
        <v>17</v>
      </c>
      <c r="CR45" s="72">
        <f t="shared" si="3"/>
        <v>0</v>
      </c>
      <c r="CS45" s="74" t="str">
        <f t="shared" si="8"/>
        <v>0.00</v>
      </c>
      <c r="CT45" s="72">
        <f t="shared" si="4"/>
        <v>0</v>
      </c>
      <c r="CU45" s="74" t="str">
        <f t="shared" si="9"/>
        <v>0.00</v>
      </c>
      <c r="CV45" s="7" t="str">
        <f t="shared" si="11"/>
        <v>Cảnh báo KQHT</v>
      </c>
    </row>
    <row r="46" spans="1:100" s="115" customFormat="1" ht="18">
      <c r="A46" s="5"/>
      <c r="G46" s="47"/>
      <c r="H46" s="6"/>
      <c r="I46" s="48"/>
      <c r="J46" s="48"/>
      <c r="K46" s="98"/>
      <c r="L46" s="120"/>
      <c r="M46" s="51" t="str">
        <f t="shared" si="65"/>
        <v>F</v>
      </c>
      <c r="N46" s="52">
        <f t="shared" si="66"/>
        <v>0</v>
      </c>
      <c r="O46" s="53" t="str">
        <f t="shared" si="67"/>
        <v>0.0</v>
      </c>
      <c r="P46" s="54">
        <v>2</v>
      </c>
      <c r="Q46" s="94"/>
      <c r="R46" s="67"/>
      <c r="S46" s="51" t="str">
        <f t="shared" si="68"/>
        <v>F</v>
      </c>
      <c r="T46" s="52">
        <f t="shared" si="69"/>
        <v>0</v>
      </c>
      <c r="U46" s="53" t="str">
        <f t="shared" si="70"/>
        <v>0.0</v>
      </c>
      <c r="V46" s="54">
        <v>3</v>
      </c>
      <c r="W46" s="99"/>
      <c r="X46" s="103"/>
      <c r="Y46" s="104"/>
      <c r="Z46" s="66">
        <f t="shared" si="71"/>
        <v>0</v>
      </c>
      <c r="AA46" s="67">
        <f t="shared" si="72"/>
        <v>0</v>
      </c>
      <c r="AB46" s="67" t="str">
        <f t="shared" si="73"/>
        <v>0.0</v>
      </c>
      <c r="AC46" s="51" t="str">
        <f t="shared" si="74"/>
        <v>F</v>
      </c>
      <c r="AD46" s="60">
        <f t="shared" si="75"/>
        <v>0</v>
      </c>
      <c r="AE46" s="53" t="str">
        <f t="shared" si="76"/>
        <v>0.0</v>
      </c>
      <c r="AF46" s="61">
        <v>4</v>
      </c>
      <c r="AG46" s="62">
        <v>4</v>
      </c>
      <c r="AH46" s="99"/>
      <c r="AI46" s="103"/>
      <c r="AJ46" s="104"/>
      <c r="AK46" s="66">
        <f t="shared" si="77"/>
        <v>0</v>
      </c>
      <c r="AL46" s="67">
        <f t="shared" si="78"/>
        <v>0</v>
      </c>
      <c r="AM46" s="67" t="str">
        <f t="shared" si="79"/>
        <v>0.0</v>
      </c>
      <c r="AN46" s="51" t="str">
        <f t="shared" si="80"/>
        <v>F</v>
      </c>
      <c r="AO46" s="60">
        <f t="shared" si="81"/>
        <v>0</v>
      </c>
      <c r="AP46" s="53" t="str">
        <f t="shared" si="82"/>
        <v>0.0</v>
      </c>
      <c r="AQ46" s="63">
        <v>2</v>
      </c>
      <c r="AR46" s="64">
        <v>2</v>
      </c>
      <c r="AS46" s="99"/>
      <c r="AT46" s="103"/>
      <c r="AU46" s="104"/>
      <c r="AV46" s="66">
        <f t="shared" si="83"/>
        <v>0</v>
      </c>
      <c r="AW46" s="67">
        <f t="shared" si="84"/>
        <v>0</v>
      </c>
      <c r="AX46" s="67" t="str">
        <f t="shared" si="85"/>
        <v>0.0</v>
      </c>
      <c r="AY46" s="51" t="str">
        <f t="shared" si="86"/>
        <v>F</v>
      </c>
      <c r="AZ46" s="60">
        <f t="shared" si="87"/>
        <v>0</v>
      </c>
      <c r="BA46" s="53" t="str">
        <f t="shared" si="88"/>
        <v>0.0</v>
      </c>
      <c r="BB46" s="61">
        <v>3</v>
      </c>
      <c r="BC46" s="62">
        <v>3</v>
      </c>
      <c r="BD46" s="99"/>
      <c r="BE46" s="103"/>
      <c r="BF46" s="104"/>
      <c r="BG46" s="66">
        <f t="shared" si="89"/>
        <v>0</v>
      </c>
      <c r="BH46" s="67">
        <f t="shared" si="90"/>
        <v>0</v>
      </c>
      <c r="BI46" s="67" t="str">
        <f t="shared" si="91"/>
        <v>0.0</v>
      </c>
      <c r="BJ46" s="51" t="str">
        <f t="shared" si="92"/>
        <v>F</v>
      </c>
      <c r="BK46" s="60">
        <f t="shared" si="93"/>
        <v>0</v>
      </c>
      <c r="BL46" s="53" t="str">
        <f t="shared" si="94"/>
        <v>0.0</v>
      </c>
      <c r="BM46" s="61">
        <v>3</v>
      </c>
      <c r="BN46" s="62">
        <v>3</v>
      </c>
      <c r="BO46" s="99"/>
      <c r="BP46" s="103"/>
      <c r="BQ46" s="104"/>
      <c r="BR46" s="66">
        <f t="shared" si="95"/>
        <v>0</v>
      </c>
      <c r="BS46" s="67">
        <f t="shared" si="96"/>
        <v>0</v>
      </c>
      <c r="BT46" s="67" t="str">
        <f t="shared" si="97"/>
        <v>0.0</v>
      </c>
      <c r="BU46" s="51" t="str">
        <f t="shared" si="98"/>
        <v>F</v>
      </c>
      <c r="BV46" s="68">
        <f t="shared" si="99"/>
        <v>0</v>
      </c>
      <c r="BW46" s="53" t="str">
        <f t="shared" si="100"/>
        <v>0.0</v>
      </c>
      <c r="BX46" s="61">
        <v>2</v>
      </c>
      <c r="BY46" s="69">
        <v>2</v>
      </c>
      <c r="BZ46" s="99"/>
      <c r="CA46" s="103"/>
      <c r="CB46" s="104"/>
      <c r="CC46" s="105"/>
      <c r="CD46" s="67">
        <f t="shared" si="101"/>
        <v>0</v>
      </c>
      <c r="CE46" s="67" t="str">
        <f t="shared" si="102"/>
        <v>0.0</v>
      </c>
      <c r="CF46" s="51" t="str">
        <f t="shared" si="103"/>
        <v>F</v>
      </c>
      <c r="CG46" s="60">
        <f t="shared" si="104"/>
        <v>0</v>
      </c>
      <c r="CH46" s="53" t="str">
        <f t="shared" si="105"/>
        <v>0.0</v>
      </c>
      <c r="CI46" s="61">
        <v>3</v>
      </c>
      <c r="CJ46" s="62">
        <v>3</v>
      </c>
      <c r="CK46" s="71">
        <f t="shared" si="5"/>
        <v>17</v>
      </c>
      <c r="CL46" s="72">
        <f t="shared" si="0"/>
        <v>0</v>
      </c>
      <c r="CM46" s="73" t="str">
        <f t="shared" si="6"/>
        <v>0.00</v>
      </c>
      <c r="CN46" s="72">
        <f t="shared" si="1"/>
        <v>0</v>
      </c>
      <c r="CO46" s="73" t="str">
        <f t="shared" si="7"/>
        <v>0.00</v>
      </c>
      <c r="CP46" s="7" t="str">
        <f t="shared" si="10"/>
        <v>Cảnh báo KQHT</v>
      </c>
      <c r="CQ46" s="7">
        <f t="shared" si="2"/>
        <v>17</v>
      </c>
      <c r="CR46" s="72">
        <f t="shared" si="3"/>
        <v>0</v>
      </c>
      <c r="CS46" s="74" t="str">
        <f t="shared" si="8"/>
        <v>0.00</v>
      </c>
      <c r="CT46" s="72">
        <f t="shared" si="4"/>
        <v>0</v>
      </c>
      <c r="CU46" s="74" t="str">
        <f t="shared" si="9"/>
        <v>0.00</v>
      </c>
      <c r="CV46" s="7" t="str">
        <f t="shared" si="11"/>
        <v>Cảnh báo KQHT</v>
      </c>
    </row>
    <row r="47" spans="1:100" s="115" customFormat="1">
      <c r="CM47" s="93"/>
    </row>
    <row r="48" spans="1:100" s="115" customFormat="1"/>
    <row r="49" spans="95:99" s="115" customFormat="1"/>
    <row r="50" spans="95:99" s="115" customFormat="1"/>
    <row r="51" spans="95:99" s="115" customFormat="1"/>
    <row r="52" spans="95:99" s="115" customFormat="1">
      <c r="CQ52" s="117"/>
      <c r="CR52" s="117"/>
      <c r="CS52" s="117"/>
      <c r="CT52" s="117"/>
      <c r="CU52" s="117"/>
    </row>
    <row r="53" spans="95:99" s="115" customFormat="1">
      <c r="CQ53" s="117"/>
      <c r="CR53" s="117"/>
      <c r="CS53" s="117"/>
      <c r="CT53" s="117"/>
      <c r="CU53" s="117"/>
    </row>
    <row r="54" spans="95:99" s="115" customFormat="1">
      <c r="CQ54" s="117"/>
      <c r="CR54" s="117"/>
      <c r="CS54" s="117"/>
      <c r="CT54" s="117"/>
      <c r="CU54" s="117"/>
    </row>
    <row r="55" spans="95:99" s="115" customFormat="1">
      <c r="CQ55" s="117"/>
      <c r="CR55" s="117"/>
      <c r="CS55" s="117"/>
      <c r="CT55" s="117"/>
      <c r="CU55" s="117"/>
    </row>
    <row r="56" spans="95:99" s="115" customFormat="1">
      <c r="CQ56" s="117"/>
      <c r="CR56" s="117"/>
      <c r="CS56" s="117"/>
      <c r="CT56" s="117"/>
      <c r="CU56" s="117"/>
    </row>
    <row r="57" spans="95:99" s="115" customFormat="1">
      <c r="CQ57" s="117"/>
      <c r="CR57" s="117"/>
      <c r="CS57" s="117"/>
      <c r="CT57" s="117"/>
      <c r="CU57" s="117"/>
    </row>
    <row r="58" spans="95:99" s="115" customFormat="1">
      <c r="CQ58" s="117"/>
      <c r="CR58" s="117"/>
      <c r="CS58" s="117"/>
      <c r="CT58" s="117"/>
      <c r="CU58" s="117"/>
    </row>
    <row r="59" spans="95:99" s="115" customFormat="1">
      <c r="CQ59" s="117"/>
      <c r="CR59" s="117"/>
      <c r="CS59" s="117"/>
      <c r="CT59" s="117"/>
      <c r="CU59" s="117"/>
    </row>
    <row r="60" spans="95:99" s="115" customFormat="1">
      <c r="CQ60" s="117"/>
      <c r="CR60" s="117"/>
      <c r="CS60" s="117"/>
      <c r="CT60" s="117"/>
      <c r="CU60" s="117"/>
    </row>
    <row r="61" spans="95:99" s="115" customFormat="1">
      <c r="CQ61" s="117"/>
      <c r="CR61" s="117"/>
      <c r="CS61" s="117"/>
      <c r="CT61" s="117"/>
      <c r="CU61" s="117"/>
    </row>
    <row r="62" spans="95:99" s="115" customFormat="1">
      <c r="CQ62" s="117"/>
      <c r="CR62" s="117"/>
      <c r="CS62" s="117"/>
      <c r="CT62" s="117"/>
      <c r="CU62" s="117"/>
    </row>
    <row r="63" spans="95:99" s="115" customFormat="1">
      <c r="CQ63" s="117"/>
      <c r="CR63" s="117"/>
      <c r="CS63" s="117"/>
      <c r="CT63" s="117"/>
      <c r="CU63" s="117"/>
    </row>
    <row r="64" spans="95:99" s="119" customFormat="1">
      <c r="CQ64" s="118"/>
      <c r="CR64" s="118"/>
      <c r="CS64" s="118"/>
      <c r="CT64" s="118"/>
      <c r="CU64" s="118"/>
    </row>
  </sheetData>
  <conditionalFormatting sqref="U1 O1 M1:N46 S1:T46">
    <cfRule type="cellIs" dxfId="240" priority="76" stopIfTrue="1" operator="lessThan">
      <formula>4.95</formula>
    </cfRule>
    <cfRule type="cellIs" dxfId="239" priority="77" stopIfTrue="1" operator="lessThan">
      <formula>4.95</formula>
    </cfRule>
    <cfRule type="cellIs" dxfId="238" priority="78" stopIfTrue="1" operator="lessThan">
      <formula>4.95</formula>
    </cfRule>
  </conditionalFormatting>
  <conditionalFormatting sqref="K1:L46 Q1:U46">
    <cfRule type="cellIs" dxfId="237" priority="75" stopIfTrue="1" operator="lessThan">
      <formula>4.95</formula>
    </cfRule>
  </conditionalFormatting>
  <conditionalFormatting sqref="AW1:AZ1 BH1:BK1 CD1:CG1 BS1:BV1 AL1:AO1 S1:U1 AA1:AD1 M1:O1 AW2:AX46 BH2:BI46 BS2:BT46 CD2:CE46 L2:L46 R2:R46 AA2:AB46 AL2:AM46">
    <cfRule type="cellIs" dxfId="236" priority="74" operator="lessThan">
      <formula>3.95</formula>
    </cfRule>
  </conditionalFormatting>
  <conditionalFormatting sqref="BV1:BV46">
    <cfRule type="cellIs" dxfId="235" priority="73" operator="greaterThan">
      <formula>0</formula>
    </cfRule>
  </conditionalFormatting>
  <conditionalFormatting sqref="AO1:AO46 AD1:AD1048576 AZ1:AZ1048576 BK1:BK1048576 CG1:CG1048576 BV1:BV1048576">
    <cfRule type="cellIs" dxfId="234" priority="72" operator="lessThan">
      <formula>1</formula>
    </cfRule>
  </conditionalFormatting>
  <conditionalFormatting sqref="L2:L46 R2:R46 AL1:AM46 AA1:AB1048576 AW1:AX1048576 BH1:BI1048576 BS1:BT1048576 CD1:CE1048576">
    <cfRule type="cellIs" dxfId="233" priority="71" operator="lessThan">
      <formula>4</formula>
    </cfRule>
  </conditionalFormatting>
  <conditionalFormatting sqref="L2:L53 R2:R53 CE2:CE53 AX2:AX53 BT2:BT53 AB2:AB53 AM2:AM53 BI2:BI53">
    <cfRule type="cellIs" dxfId="232" priority="70" operator="lessThan">
      <formula>4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SB123"/>
  <sheetViews>
    <sheetView workbookViewId="0">
      <pane xSplit="5" ySplit="1" topLeftCell="RO2" activePane="bottomRight" state="frozen"/>
      <selection activeCell="PM2" sqref="PM2"/>
      <selection pane="topRight" activeCell="PM2" sqref="PM2"/>
      <selection pane="bottomLeft" activeCell="PM2" sqref="PM2"/>
      <selection pane="bottomRight" activeCell="RW3" sqref="RW3:RW55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9" width="29.42578125" style="4" customWidth="1"/>
    <col min="10" max="10" width="18.1406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7" width="5.140625" style="4" customWidth="1"/>
    <col min="18" max="18" width="5.140625" style="139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9" width="6.140625" style="4" customWidth="1"/>
    <col min="130" max="140" width="4.28515625" style="4" customWidth="1"/>
    <col min="141" max="151" width="5.7109375" style="4" customWidth="1"/>
    <col min="152" max="162" width="4.42578125" style="4" customWidth="1"/>
    <col min="163" max="173" width="4.7109375" style="4" customWidth="1"/>
    <col min="174" max="184" width="4.28515625" style="4" customWidth="1"/>
    <col min="185" max="195" width="5.42578125" style="4" customWidth="1"/>
    <col min="196" max="199" width="7.7109375" style="4" customWidth="1"/>
    <col min="200" max="200" width="17.7109375" style="4" customWidth="1"/>
    <col min="201" max="208" width="7.7109375" style="4" customWidth="1"/>
    <col min="209" max="209" width="9.140625" style="4" customWidth="1"/>
    <col min="210" max="220" width="6.140625" style="4" customWidth="1"/>
    <col min="221" max="239" width="4.5703125" style="4" customWidth="1"/>
    <col min="240" max="250" width="4.42578125" style="4" customWidth="1"/>
    <col min="251" max="272" width="4.85546875" style="4" customWidth="1"/>
    <col min="273" max="283" width="5.5703125" style="4" customWidth="1"/>
    <col min="284" max="346" width="5.140625" style="4" customWidth="1"/>
    <col min="347" max="350" width="7.28515625" style="4" customWidth="1"/>
    <col min="351" max="351" width="17" style="4" customWidth="1"/>
    <col min="352" max="352" width="14.28515625" style="4" customWidth="1"/>
    <col min="353" max="353" width="9.42578125" style="4" customWidth="1"/>
    <col min="354" max="360" width="7.28515625" style="4" customWidth="1"/>
    <col min="361" max="361" width="11.7109375" style="4" customWidth="1"/>
    <col min="362" max="390" width="5.28515625" style="4" customWidth="1"/>
    <col min="391" max="391" width="5.28515625" style="409" customWidth="1"/>
    <col min="392" max="393" width="9.140625" style="146" customWidth="1"/>
    <col min="394" max="396" width="9.140625" style="146"/>
    <col min="397" max="424" width="9.140625" style="4"/>
    <col min="425" max="435" width="5.85546875" style="4" customWidth="1"/>
    <col min="436" max="446" width="6.85546875" style="4" customWidth="1"/>
    <col min="447" max="448" width="5.85546875" style="4" customWidth="1"/>
    <col min="449" max="449" width="5.85546875" style="146" customWidth="1"/>
    <col min="450" max="457" width="5.85546875" style="4" customWidth="1"/>
    <col min="458" max="458" width="11.5703125" style="4" bestFit="1" customWidth="1"/>
    <col min="459" max="464" width="9.140625" style="4"/>
    <col min="465" max="465" width="12.140625" style="4" bestFit="1" customWidth="1"/>
    <col min="466" max="472" width="9.140625" style="4"/>
    <col min="473" max="496" width="7" style="4" customWidth="1"/>
    <col min="497" max="16384" width="9.140625" style="4"/>
  </cols>
  <sheetData>
    <row r="1" spans="1:496" s="204" customFormat="1" ht="171.75" customHeight="1">
      <c r="A1" s="177" t="s">
        <v>0</v>
      </c>
      <c r="B1" s="177" t="s">
        <v>2</v>
      </c>
      <c r="C1" s="177" t="s">
        <v>1</v>
      </c>
      <c r="D1" s="232" t="s">
        <v>3</v>
      </c>
      <c r="E1" s="233" t="s">
        <v>4</v>
      </c>
      <c r="F1" s="177" t="s">
        <v>5</v>
      </c>
      <c r="G1" s="177" t="s">
        <v>6</v>
      </c>
      <c r="H1" s="177" t="s">
        <v>8</v>
      </c>
      <c r="I1" s="177"/>
      <c r="J1" s="177" t="s">
        <v>16</v>
      </c>
      <c r="K1" s="178" t="s">
        <v>17</v>
      </c>
      <c r="L1" s="178" t="s">
        <v>18</v>
      </c>
      <c r="M1" s="179" t="s">
        <v>19</v>
      </c>
      <c r="N1" s="180" t="s">
        <v>20</v>
      </c>
      <c r="O1" s="180" t="s">
        <v>21</v>
      </c>
      <c r="P1" s="27" t="s">
        <v>22</v>
      </c>
      <c r="Q1" s="178" t="s">
        <v>23</v>
      </c>
      <c r="R1" s="181" t="s">
        <v>24</v>
      </c>
      <c r="S1" s="179" t="s">
        <v>25</v>
      </c>
      <c r="T1" s="180" t="s">
        <v>26</v>
      </c>
      <c r="U1" s="180" t="s">
        <v>27</v>
      </c>
      <c r="V1" s="27" t="s">
        <v>28</v>
      </c>
      <c r="W1" s="182" t="s">
        <v>29</v>
      </c>
      <c r="X1" s="182" t="s">
        <v>30</v>
      </c>
      <c r="Y1" s="182" t="s">
        <v>31</v>
      </c>
      <c r="Z1" s="183" t="s">
        <v>32</v>
      </c>
      <c r="AA1" s="184" t="s">
        <v>33</v>
      </c>
      <c r="AB1" s="185" t="s">
        <v>34</v>
      </c>
      <c r="AC1" s="179" t="s">
        <v>35</v>
      </c>
      <c r="AD1" s="180" t="s">
        <v>36</v>
      </c>
      <c r="AE1" s="186" t="s">
        <v>37</v>
      </c>
      <c r="AF1" s="27" t="s">
        <v>38</v>
      </c>
      <c r="AG1" s="187" t="s">
        <v>39</v>
      </c>
      <c r="AH1" s="182" t="s">
        <v>29</v>
      </c>
      <c r="AI1" s="182" t="s">
        <v>40</v>
      </c>
      <c r="AJ1" s="182" t="s">
        <v>41</v>
      </c>
      <c r="AK1" s="183" t="s">
        <v>42</v>
      </c>
      <c r="AL1" s="184" t="s">
        <v>43</v>
      </c>
      <c r="AM1" s="185" t="s">
        <v>44</v>
      </c>
      <c r="AN1" s="179" t="s">
        <v>45</v>
      </c>
      <c r="AO1" s="180" t="s">
        <v>46</v>
      </c>
      <c r="AP1" s="188" t="s">
        <v>47</v>
      </c>
      <c r="AQ1" s="27" t="s">
        <v>48</v>
      </c>
      <c r="AR1" s="189" t="s">
        <v>49</v>
      </c>
      <c r="AS1" s="182" t="s">
        <v>29</v>
      </c>
      <c r="AT1" s="182" t="s">
        <v>519</v>
      </c>
      <c r="AU1" s="182" t="s">
        <v>520</v>
      </c>
      <c r="AV1" s="183" t="s">
        <v>532</v>
      </c>
      <c r="AW1" s="184" t="s">
        <v>245</v>
      </c>
      <c r="AX1" s="185" t="s">
        <v>246</v>
      </c>
      <c r="AY1" s="179" t="s">
        <v>247</v>
      </c>
      <c r="AZ1" s="180" t="s">
        <v>248</v>
      </c>
      <c r="BA1" s="186" t="s">
        <v>249</v>
      </c>
      <c r="BB1" s="27" t="s">
        <v>250</v>
      </c>
      <c r="BC1" s="189" t="s">
        <v>251</v>
      </c>
      <c r="BD1" s="182" t="s">
        <v>29</v>
      </c>
      <c r="BE1" s="182" t="s">
        <v>60</v>
      </c>
      <c r="BF1" s="182" t="s">
        <v>61</v>
      </c>
      <c r="BG1" s="183" t="s">
        <v>62</v>
      </c>
      <c r="BH1" s="184" t="s">
        <v>63</v>
      </c>
      <c r="BI1" s="185" t="s">
        <v>64</v>
      </c>
      <c r="BJ1" s="179" t="s">
        <v>65</v>
      </c>
      <c r="BK1" s="180" t="s">
        <v>66</v>
      </c>
      <c r="BL1" s="186" t="s">
        <v>67</v>
      </c>
      <c r="BM1" s="27" t="s">
        <v>68</v>
      </c>
      <c r="BN1" s="189" t="s">
        <v>69</v>
      </c>
      <c r="BO1" s="182" t="s">
        <v>29</v>
      </c>
      <c r="BP1" s="182" t="s">
        <v>70</v>
      </c>
      <c r="BQ1" s="182" t="s">
        <v>71</v>
      </c>
      <c r="BR1" s="183" t="s">
        <v>72</v>
      </c>
      <c r="BS1" s="184" t="s">
        <v>73</v>
      </c>
      <c r="BT1" s="185" t="s">
        <v>74</v>
      </c>
      <c r="BU1" s="179" t="s">
        <v>75</v>
      </c>
      <c r="BV1" s="180" t="s">
        <v>76</v>
      </c>
      <c r="BW1" s="188" t="s">
        <v>77</v>
      </c>
      <c r="BX1" s="27" t="s">
        <v>78</v>
      </c>
      <c r="BY1" s="189" t="s">
        <v>79</v>
      </c>
      <c r="BZ1" s="182" t="s">
        <v>29</v>
      </c>
      <c r="CA1" s="182" t="s">
        <v>80</v>
      </c>
      <c r="CB1" s="182" t="s">
        <v>81</v>
      </c>
      <c r="CC1" s="183" t="s">
        <v>82</v>
      </c>
      <c r="CD1" s="184" t="s">
        <v>83</v>
      </c>
      <c r="CE1" s="185" t="s">
        <v>84</v>
      </c>
      <c r="CF1" s="179" t="s">
        <v>85</v>
      </c>
      <c r="CG1" s="180" t="s">
        <v>86</v>
      </c>
      <c r="CH1" s="186" t="s">
        <v>87</v>
      </c>
      <c r="CI1" s="27" t="s">
        <v>88</v>
      </c>
      <c r="CJ1" s="189" t="s">
        <v>89</v>
      </c>
      <c r="CK1" s="190" t="s">
        <v>90</v>
      </c>
      <c r="CL1" s="191" t="s">
        <v>91</v>
      </c>
      <c r="CM1" s="191" t="s">
        <v>92</v>
      </c>
      <c r="CN1" s="191" t="s">
        <v>93</v>
      </c>
      <c r="CO1" s="186" t="s">
        <v>94</v>
      </c>
      <c r="CP1" s="192" t="s">
        <v>95</v>
      </c>
      <c r="CQ1" s="193" t="s">
        <v>96</v>
      </c>
      <c r="CR1" s="193" t="s">
        <v>97</v>
      </c>
      <c r="CS1" s="193" t="s">
        <v>98</v>
      </c>
      <c r="CT1" s="193" t="s">
        <v>99</v>
      </c>
      <c r="CU1" s="193" t="s">
        <v>100</v>
      </c>
      <c r="CV1" s="192" t="s">
        <v>101</v>
      </c>
      <c r="CW1" s="182" t="s">
        <v>29</v>
      </c>
      <c r="CX1" s="182" t="s">
        <v>102</v>
      </c>
      <c r="CY1" s="182" t="s">
        <v>103</v>
      </c>
      <c r="CZ1" s="183" t="s">
        <v>104</v>
      </c>
      <c r="DA1" s="184" t="s">
        <v>105</v>
      </c>
      <c r="DB1" s="184" t="s">
        <v>106</v>
      </c>
      <c r="DC1" s="179" t="s">
        <v>107</v>
      </c>
      <c r="DD1" s="194" t="s">
        <v>108</v>
      </c>
      <c r="DE1" s="194" t="s">
        <v>109</v>
      </c>
      <c r="DF1" s="27" t="s">
        <v>110</v>
      </c>
      <c r="DG1" s="27" t="s">
        <v>111</v>
      </c>
      <c r="DH1" s="182" t="s">
        <v>29</v>
      </c>
      <c r="DI1" s="182" t="s">
        <v>112</v>
      </c>
      <c r="DJ1" s="182" t="s">
        <v>113</v>
      </c>
      <c r="DK1" s="183" t="s">
        <v>114</v>
      </c>
      <c r="DL1" s="184" t="s">
        <v>115</v>
      </c>
      <c r="DM1" s="184" t="s">
        <v>116</v>
      </c>
      <c r="DN1" s="179" t="s">
        <v>117</v>
      </c>
      <c r="DO1" s="194" t="s">
        <v>118</v>
      </c>
      <c r="DP1" s="194" t="s">
        <v>119</v>
      </c>
      <c r="DQ1" s="27" t="s">
        <v>120</v>
      </c>
      <c r="DR1" s="27" t="s">
        <v>121</v>
      </c>
      <c r="DS1" s="195" t="s">
        <v>122</v>
      </c>
      <c r="DT1" s="195" t="s">
        <v>123</v>
      </c>
      <c r="DU1" s="196" t="s">
        <v>124</v>
      </c>
      <c r="DV1" s="194" t="s">
        <v>125</v>
      </c>
      <c r="DW1" s="197" t="s">
        <v>126</v>
      </c>
      <c r="DX1" s="27" t="s">
        <v>127</v>
      </c>
      <c r="DY1" s="27" t="s">
        <v>128</v>
      </c>
      <c r="DZ1" s="182" t="s">
        <v>29</v>
      </c>
      <c r="EA1" s="182" t="s">
        <v>751</v>
      </c>
      <c r="EB1" s="182" t="s">
        <v>752</v>
      </c>
      <c r="EC1" s="183" t="s">
        <v>753</v>
      </c>
      <c r="ED1" s="184" t="s">
        <v>754</v>
      </c>
      <c r="EE1" s="184" t="s">
        <v>755</v>
      </c>
      <c r="EF1" s="179" t="s">
        <v>756</v>
      </c>
      <c r="EG1" s="180" t="s">
        <v>135</v>
      </c>
      <c r="EH1" s="188" t="s">
        <v>757</v>
      </c>
      <c r="EI1" s="27" t="s">
        <v>758</v>
      </c>
      <c r="EJ1" s="189" t="s">
        <v>758</v>
      </c>
      <c r="EK1" s="182" t="s">
        <v>29</v>
      </c>
      <c r="EL1" s="182" t="s">
        <v>50</v>
      </c>
      <c r="EM1" s="182" t="s">
        <v>51</v>
      </c>
      <c r="EN1" s="183" t="s">
        <v>52</v>
      </c>
      <c r="EO1" s="184" t="s">
        <v>53</v>
      </c>
      <c r="EP1" s="185" t="s">
        <v>54</v>
      </c>
      <c r="EQ1" s="179" t="s">
        <v>55</v>
      </c>
      <c r="ER1" s="180" t="s">
        <v>56</v>
      </c>
      <c r="ES1" s="186" t="s">
        <v>57</v>
      </c>
      <c r="ET1" s="27" t="s">
        <v>58</v>
      </c>
      <c r="EU1" s="189" t="s">
        <v>59</v>
      </c>
      <c r="EV1" s="182" t="s">
        <v>29</v>
      </c>
      <c r="EW1" s="182" t="s">
        <v>769</v>
      </c>
      <c r="EX1" s="182" t="s">
        <v>770</v>
      </c>
      <c r="EY1" s="183" t="s">
        <v>771</v>
      </c>
      <c r="EZ1" s="184" t="s">
        <v>772</v>
      </c>
      <c r="FA1" s="184" t="s">
        <v>773</v>
      </c>
      <c r="FB1" s="179" t="s">
        <v>774</v>
      </c>
      <c r="FC1" s="180" t="s">
        <v>775</v>
      </c>
      <c r="FD1" s="188" t="s">
        <v>776</v>
      </c>
      <c r="FE1" s="27" t="s">
        <v>772</v>
      </c>
      <c r="FF1" s="189" t="s">
        <v>777</v>
      </c>
      <c r="FG1" s="182" t="s">
        <v>29</v>
      </c>
      <c r="FH1" s="182" t="s">
        <v>778</v>
      </c>
      <c r="FI1" s="182" t="s">
        <v>779</v>
      </c>
      <c r="FJ1" s="183" t="s">
        <v>780</v>
      </c>
      <c r="FK1" s="184" t="s">
        <v>781</v>
      </c>
      <c r="FL1" s="184" t="s">
        <v>782</v>
      </c>
      <c r="FM1" s="179" t="s">
        <v>174</v>
      </c>
      <c r="FN1" s="180" t="s">
        <v>174</v>
      </c>
      <c r="FO1" s="188" t="s">
        <v>783</v>
      </c>
      <c r="FP1" s="27" t="s">
        <v>781</v>
      </c>
      <c r="FQ1" s="189" t="s">
        <v>781</v>
      </c>
      <c r="FR1" s="182" t="s">
        <v>29</v>
      </c>
      <c r="FS1" s="182" t="s">
        <v>784</v>
      </c>
      <c r="FT1" s="182" t="s">
        <v>785</v>
      </c>
      <c r="FU1" s="183" t="s">
        <v>786</v>
      </c>
      <c r="FV1" s="184" t="s">
        <v>787</v>
      </c>
      <c r="FW1" s="184" t="s">
        <v>788</v>
      </c>
      <c r="FX1" s="179" t="s">
        <v>154</v>
      </c>
      <c r="FY1" s="180" t="s">
        <v>154</v>
      </c>
      <c r="FZ1" s="188" t="s">
        <v>789</v>
      </c>
      <c r="GA1" s="27" t="s">
        <v>787</v>
      </c>
      <c r="GB1" s="189" t="s">
        <v>787</v>
      </c>
      <c r="GC1" s="182" t="s">
        <v>29</v>
      </c>
      <c r="GD1" s="182" t="s">
        <v>790</v>
      </c>
      <c r="GE1" s="182" t="s">
        <v>791</v>
      </c>
      <c r="GF1" s="183" t="s">
        <v>792</v>
      </c>
      <c r="GG1" s="184" t="s">
        <v>793</v>
      </c>
      <c r="GH1" s="185" t="s">
        <v>794</v>
      </c>
      <c r="GI1" s="179" t="s">
        <v>795</v>
      </c>
      <c r="GJ1" s="180" t="s">
        <v>796</v>
      </c>
      <c r="GK1" s="186" t="s">
        <v>797</v>
      </c>
      <c r="GL1" s="27" t="s">
        <v>798</v>
      </c>
      <c r="GM1" s="189" t="s">
        <v>799</v>
      </c>
      <c r="GN1" s="198" t="s">
        <v>199</v>
      </c>
      <c r="GO1" s="199" t="s">
        <v>801</v>
      </c>
      <c r="GP1" s="191" t="s">
        <v>802</v>
      </c>
      <c r="GQ1" s="186" t="s">
        <v>803</v>
      </c>
      <c r="GR1" s="172" t="s">
        <v>813</v>
      </c>
      <c r="GS1" s="200" t="s">
        <v>804</v>
      </c>
      <c r="GT1" s="186" t="s">
        <v>805</v>
      </c>
      <c r="GU1" s="201" t="s">
        <v>806</v>
      </c>
      <c r="GV1" s="202" t="s">
        <v>807</v>
      </c>
      <c r="GW1" s="198" t="s">
        <v>808</v>
      </c>
      <c r="GX1" s="203" t="s">
        <v>809</v>
      </c>
      <c r="GY1" s="191" t="s">
        <v>810</v>
      </c>
      <c r="GZ1" s="186" t="s">
        <v>811</v>
      </c>
      <c r="HA1" s="172" t="s">
        <v>812</v>
      </c>
      <c r="HB1" s="182" t="s">
        <v>29</v>
      </c>
      <c r="HC1" s="182" t="s">
        <v>225</v>
      </c>
      <c r="HD1" s="182" t="s">
        <v>226</v>
      </c>
      <c r="HE1" s="183" t="s">
        <v>227</v>
      </c>
      <c r="HF1" s="184" t="s">
        <v>228</v>
      </c>
      <c r="HG1" s="184" t="s">
        <v>229</v>
      </c>
      <c r="HH1" s="179" t="s">
        <v>230</v>
      </c>
      <c r="HI1" s="180" t="s">
        <v>231</v>
      </c>
      <c r="HJ1" s="180" t="s">
        <v>232</v>
      </c>
      <c r="HK1" s="27" t="s">
        <v>233</v>
      </c>
      <c r="HL1" s="27" t="s">
        <v>234</v>
      </c>
      <c r="HM1" s="182" t="s">
        <v>29</v>
      </c>
      <c r="HN1" s="182" t="s">
        <v>235</v>
      </c>
      <c r="HO1" s="182" t="s">
        <v>236</v>
      </c>
      <c r="HP1" s="183" t="s">
        <v>237</v>
      </c>
      <c r="HQ1" s="184" t="s">
        <v>238</v>
      </c>
      <c r="HR1" s="184" t="s">
        <v>239</v>
      </c>
      <c r="HS1" s="179" t="s">
        <v>240</v>
      </c>
      <c r="HT1" s="180" t="s">
        <v>241</v>
      </c>
      <c r="HU1" s="180" t="s">
        <v>242</v>
      </c>
      <c r="HV1" s="27" t="s">
        <v>243</v>
      </c>
      <c r="HW1" s="189" t="s">
        <v>244</v>
      </c>
      <c r="HX1" s="249" t="s">
        <v>869</v>
      </c>
      <c r="HY1" s="249" t="s">
        <v>870</v>
      </c>
      <c r="HZ1" s="249" t="s">
        <v>871</v>
      </c>
      <c r="IA1" s="250" t="s">
        <v>872</v>
      </c>
      <c r="IB1" s="251" t="s">
        <v>873</v>
      </c>
      <c r="IC1" s="252" t="s">
        <v>874</v>
      </c>
      <c r="ID1" s="253" t="s">
        <v>875</v>
      </c>
      <c r="IE1" s="253" t="s">
        <v>875</v>
      </c>
      <c r="IF1" s="182" t="s">
        <v>29</v>
      </c>
      <c r="IG1" s="182" t="s">
        <v>876</v>
      </c>
      <c r="IH1" s="182" t="s">
        <v>877</v>
      </c>
      <c r="II1" s="183" t="s">
        <v>878</v>
      </c>
      <c r="IJ1" s="184" t="s">
        <v>879</v>
      </c>
      <c r="IK1" s="184" t="s">
        <v>880</v>
      </c>
      <c r="IL1" s="179" t="s">
        <v>881</v>
      </c>
      <c r="IM1" s="180" t="s">
        <v>882</v>
      </c>
      <c r="IN1" s="180" t="s">
        <v>883</v>
      </c>
      <c r="IO1" s="27" t="s">
        <v>884</v>
      </c>
      <c r="IP1" s="189" t="s">
        <v>885</v>
      </c>
      <c r="IQ1" s="182" t="s">
        <v>29</v>
      </c>
      <c r="IR1" s="182" t="s">
        <v>886</v>
      </c>
      <c r="IS1" s="182" t="s">
        <v>887</v>
      </c>
      <c r="IT1" s="183" t="s">
        <v>888</v>
      </c>
      <c r="IU1" s="184" t="s">
        <v>891</v>
      </c>
      <c r="IV1" s="184" t="s">
        <v>892</v>
      </c>
      <c r="IW1" s="179" t="s">
        <v>889</v>
      </c>
      <c r="IX1" s="180" t="s">
        <v>890</v>
      </c>
      <c r="IY1" s="180" t="s">
        <v>893</v>
      </c>
      <c r="IZ1" s="27" t="s">
        <v>894</v>
      </c>
      <c r="JA1" s="189" t="s">
        <v>895</v>
      </c>
      <c r="JB1" s="263" t="s">
        <v>29</v>
      </c>
      <c r="JC1" s="264" t="s">
        <v>900</v>
      </c>
      <c r="JD1" s="264" t="s">
        <v>901</v>
      </c>
      <c r="JE1" s="264" t="s">
        <v>902</v>
      </c>
      <c r="JF1" s="265" t="s">
        <v>905</v>
      </c>
      <c r="JG1" s="265" t="s">
        <v>906</v>
      </c>
      <c r="JH1" s="266" t="s">
        <v>903</v>
      </c>
      <c r="JI1" s="267" t="s">
        <v>904</v>
      </c>
      <c r="JJ1" s="267" t="s">
        <v>907</v>
      </c>
      <c r="JK1" s="268" t="s">
        <v>908</v>
      </c>
      <c r="JL1" s="268" t="s">
        <v>909</v>
      </c>
      <c r="JM1" s="263" t="s">
        <v>29</v>
      </c>
      <c r="JN1" s="264" t="s">
        <v>910</v>
      </c>
      <c r="JO1" s="264" t="s">
        <v>911</v>
      </c>
      <c r="JP1" s="264" t="s">
        <v>912</v>
      </c>
      <c r="JQ1" s="265" t="s">
        <v>913</v>
      </c>
      <c r="JR1" s="265" t="s">
        <v>914</v>
      </c>
      <c r="JS1" s="266" t="s">
        <v>915</v>
      </c>
      <c r="JT1" s="267" t="s">
        <v>916</v>
      </c>
      <c r="JU1" s="267" t="s">
        <v>917</v>
      </c>
      <c r="JV1" s="268" t="s">
        <v>918</v>
      </c>
      <c r="JW1" s="268" t="s">
        <v>919</v>
      </c>
      <c r="JX1" s="263" t="s">
        <v>29</v>
      </c>
      <c r="JY1" s="264" t="s">
        <v>921</v>
      </c>
      <c r="JZ1" s="264" t="s">
        <v>922</v>
      </c>
      <c r="KA1" s="264" t="s">
        <v>923</v>
      </c>
      <c r="KB1" s="265" t="s">
        <v>924</v>
      </c>
      <c r="KC1" s="265" t="s">
        <v>925</v>
      </c>
      <c r="KD1" s="266" t="s">
        <v>926</v>
      </c>
      <c r="KE1" s="267" t="s">
        <v>927</v>
      </c>
      <c r="KF1" s="267" t="s">
        <v>928</v>
      </c>
      <c r="KG1" s="268" t="s">
        <v>929</v>
      </c>
      <c r="KH1" s="268" t="s">
        <v>930</v>
      </c>
      <c r="KI1" s="286" t="s">
        <v>29</v>
      </c>
      <c r="KJ1" s="286" t="s">
        <v>931</v>
      </c>
      <c r="KK1" s="287" t="s">
        <v>932</v>
      </c>
      <c r="KL1" s="286" t="s">
        <v>933</v>
      </c>
      <c r="KM1" s="288" t="s">
        <v>850</v>
      </c>
      <c r="KN1" s="288" t="s">
        <v>934</v>
      </c>
      <c r="KO1" s="289" t="s">
        <v>935</v>
      </c>
      <c r="KP1" s="290" t="s">
        <v>936</v>
      </c>
      <c r="KQ1" s="289" t="s">
        <v>937</v>
      </c>
      <c r="KR1" s="291" t="s">
        <v>850</v>
      </c>
      <c r="KS1" s="292" t="s">
        <v>938</v>
      </c>
      <c r="KT1" s="286" t="s">
        <v>29</v>
      </c>
      <c r="KU1" s="286" t="s">
        <v>939</v>
      </c>
      <c r="KV1" s="286" t="s">
        <v>940</v>
      </c>
      <c r="KW1" s="286" t="s">
        <v>941</v>
      </c>
      <c r="KX1" s="288" t="s">
        <v>851</v>
      </c>
      <c r="KY1" s="288" t="s">
        <v>942</v>
      </c>
      <c r="KZ1" s="289" t="s">
        <v>943</v>
      </c>
      <c r="LA1" s="290" t="s">
        <v>944</v>
      </c>
      <c r="LB1" s="289" t="s">
        <v>945</v>
      </c>
      <c r="LC1" s="291" t="s">
        <v>851</v>
      </c>
      <c r="LD1" s="292" t="s">
        <v>946</v>
      </c>
      <c r="LE1" s="286" t="s">
        <v>29</v>
      </c>
      <c r="LF1" s="286" t="s">
        <v>947</v>
      </c>
      <c r="LG1" s="287" t="s">
        <v>948</v>
      </c>
      <c r="LH1" s="286" t="s">
        <v>949</v>
      </c>
      <c r="LI1" s="288" t="s">
        <v>852</v>
      </c>
      <c r="LJ1" s="288" t="s">
        <v>950</v>
      </c>
      <c r="LK1" s="289" t="s">
        <v>951</v>
      </c>
      <c r="LL1" s="290" t="s">
        <v>952</v>
      </c>
      <c r="LM1" s="289" t="s">
        <v>953</v>
      </c>
      <c r="LN1" s="291" t="s">
        <v>852</v>
      </c>
      <c r="LO1" s="292" t="s">
        <v>954</v>
      </c>
      <c r="LP1" s="286" t="s">
        <v>29</v>
      </c>
      <c r="LQ1" s="286" t="s">
        <v>955</v>
      </c>
      <c r="LR1" s="286" t="s">
        <v>956</v>
      </c>
      <c r="LS1" s="286" t="s">
        <v>957</v>
      </c>
      <c r="LT1" s="288" t="s">
        <v>853</v>
      </c>
      <c r="LU1" s="288" t="s">
        <v>958</v>
      </c>
      <c r="LV1" s="289" t="s">
        <v>959</v>
      </c>
      <c r="LW1" s="290" t="s">
        <v>960</v>
      </c>
      <c r="LX1" s="289" t="s">
        <v>961</v>
      </c>
      <c r="LY1" s="291" t="s">
        <v>853</v>
      </c>
      <c r="LZ1" s="292" t="s">
        <v>962</v>
      </c>
      <c r="MA1" s="249" t="s">
        <v>963</v>
      </c>
      <c r="MB1" s="249" t="s">
        <v>964</v>
      </c>
      <c r="MC1" s="249" t="s">
        <v>965</v>
      </c>
      <c r="MD1" s="250" t="s">
        <v>966</v>
      </c>
      <c r="ME1" s="251" t="s">
        <v>967</v>
      </c>
      <c r="MF1" s="252" t="s">
        <v>968</v>
      </c>
      <c r="MG1" s="253" t="s">
        <v>969</v>
      </c>
      <c r="MH1" s="253" t="s">
        <v>969</v>
      </c>
      <c r="MI1" s="198" t="s">
        <v>1037</v>
      </c>
      <c r="MJ1" s="199" t="s">
        <v>997</v>
      </c>
      <c r="MK1" s="191" t="s">
        <v>1038</v>
      </c>
      <c r="ML1" s="186" t="s">
        <v>1039</v>
      </c>
      <c r="MM1" s="172" t="s">
        <v>1040</v>
      </c>
      <c r="MN1" s="200" t="s">
        <v>1041</v>
      </c>
      <c r="MO1" s="199" t="s">
        <v>1042</v>
      </c>
      <c r="MP1" s="308" t="s">
        <v>1166</v>
      </c>
      <c r="MQ1" s="202" t="s">
        <v>1167</v>
      </c>
      <c r="MR1" s="198" t="s">
        <v>1168</v>
      </c>
      <c r="MS1" s="203" t="s">
        <v>1169</v>
      </c>
      <c r="MT1" s="203" t="s">
        <v>1170</v>
      </c>
      <c r="MU1" s="191" t="s">
        <v>1171</v>
      </c>
      <c r="MV1" s="186" t="s">
        <v>1172</v>
      </c>
      <c r="MW1" s="172" t="s">
        <v>1173</v>
      </c>
      <c r="MX1" s="293" t="s">
        <v>29</v>
      </c>
      <c r="MY1" s="228" t="s">
        <v>1011</v>
      </c>
      <c r="MZ1" s="182" t="s">
        <v>1012</v>
      </c>
      <c r="NA1" s="183" t="s">
        <v>1013</v>
      </c>
      <c r="NB1" s="184" t="s">
        <v>1014</v>
      </c>
      <c r="NC1" s="184" t="s">
        <v>1015</v>
      </c>
      <c r="ND1" s="179" t="s">
        <v>1016</v>
      </c>
      <c r="NE1" s="180" t="s">
        <v>1017</v>
      </c>
      <c r="NF1" s="188" t="s">
        <v>1018</v>
      </c>
      <c r="NG1" s="27" t="s">
        <v>1019</v>
      </c>
      <c r="NH1" s="189" t="s">
        <v>1020</v>
      </c>
      <c r="NI1" s="293" t="s">
        <v>29</v>
      </c>
      <c r="NJ1" s="228" t="s">
        <v>1021</v>
      </c>
      <c r="NK1" s="182" t="s">
        <v>1022</v>
      </c>
      <c r="NL1" s="183" t="s">
        <v>1023</v>
      </c>
      <c r="NM1" s="184" t="s">
        <v>1024</v>
      </c>
      <c r="NN1" s="184" t="s">
        <v>1025</v>
      </c>
      <c r="NO1" s="179" t="s">
        <v>1096</v>
      </c>
      <c r="NP1" s="180" t="s">
        <v>1097</v>
      </c>
      <c r="NQ1" s="188" t="s">
        <v>1098</v>
      </c>
      <c r="NR1" s="27" t="s">
        <v>1026</v>
      </c>
      <c r="NS1" s="189" t="s">
        <v>1027</v>
      </c>
      <c r="NT1" s="249" t="s">
        <v>1028</v>
      </c>
      <c r="NU1" s="249" t="s">
        <v>1029</v>
      </c>
      <c r="NV1" s="249" t="s">
        <v>1030</v>
      </c>
      <c r="NW1" s="250" t="s">
        <v>1031</v>
      </c>
      <c r="NX1" s="251" t="s">
        <v>1032</v>
      </c>
      <c r="NY1" s="252" t="s">
        <v>1033</v>
      </c>
      <c r="NZ1" s="253" t="s">
        <v>1034</v>
      </c>
      <c r="OA1" s="407" t="s">
        <v>1034</v>
      </c>
      <c r="OB1" s="287" t="s">
        <v>29</v>
      </c>
      <c r="OC1" s="287" t="s">
        <v>1045</v>
      </c>
      <c r="OD1" s="287" t="s">
        <v>1046</v>
      </c>
      <c r="OE1" s="287" t="s">
        <v>1047</v>
      </c>
      <c r="OF1" s="401" t="s">
        <v>1068</v>
      </c>
      <c r="OG1" s="288" t="s">
        <v>1069</v>
      </c>
      <c r="OH1" s="289" t="s">
        <v>1048</v>
      </c>
      <c r="OI1" s="290" t="s">
        <v>1049</v>
      </c>
      <c r="OJ1" s="290" t="s">
        <v>1070</v>
      </c>
      <c r="OK1" s="291" t="s">
        <v>1071</v>
      </c>
      <c r="OL1" s="292" t="s">
        <v>1072</v>
      </c>
      <c r="OM1" s="286" t="s">
        <v>29</v>
      </c>
      <c r="ON1" s="286" t="s">
        <v>1050</v>
      </c>
      <c r="OO1" s="286" t="s">
        <v>1051</v>
      </c>
      <c r="OP1" s="286" t="s">
        <v>1052</v>
      </c>
      <c r="OQ1" s="288" t="s">
        <v>1053</v>
      </c>
      <c r="OR1" s="288" t="s">
        <v>1054</v>
      </c>
      <c r="OS1" s="289" t="s">
        <v>1055</v>
      </c>
      <c r="OT1" s="290" t="s">
        <v>1056</v>
      </c>
      <c r="OU1" s="289" t="s">
        <v>1057</v>
      </c>
      <c r="OV1" s="291" t="s">
        <v>1053</v>
      </c>
      <c r="OW1" s="292" t="s">
        <v>1053</v>
      </c>
      <c r="OX1" s="286" t="s">
        <v>29</v>
      </c>
      <c r="OY1" s="286" t="s">
        <v>1058</v>
      </c>
      <c r="OZ1" s="286" t="s">
        <v>1059</v>
      </c>
      <c r="PA1" s="286" t="s">
        <v>1060</v>
      </c>
      <c r="PB1" s="288" t="s">
        <v>1063</v>
      </c>
      <c r="PC1" s="288" t="s">
        <v>1065</v>
      </c>
      <c r="PD1" s="289" t="s">
        <v>1061</v>
      </c>
      <c r="PE1" s="290" t="s">
        <v>1062</v>
      </c>
      <c r="PF1" s="290" t="s">
        <v>1064</v>
      </c>
      <c r="PG1" s="291" t="s">
        <v>1066</v>
      </c>
      <c r="PH1" s="292" t="s">
        <v>1067</v>
      </c>
      <c r="PI1" s="293" t="s">
        <v>29</v>
      </c>
      <c r="PJ1" s="228" t="s">
        <v>1112</v>
      </c>
      <c r="PK1" s="182" t="s">
        <v>1113</v>
      </c>
      <c r="PL1" s="183" t="s">
        <v>1114</v>
      </c>
      <c r="PM1" s="184" t="s">
        <v>1115</v>
      </c>
      <c r="PN1" s="184" t="s">
        <v>1116</v>
      </c>
      <c r="PO1" s="179" t="s">
        <v>1117</v>
      </c>
      <c r="PP1" s="180" t="s">
        <v>1118</v>
      </c>
      <c r="PQ1" s="188" t="s">
        <v>1119</v>
      </c>
      <c r="PR1" s="27" t="s">
        <v>1120</v>
      </c>
      <c r="PS1" s="189" t="s">
        <v>1121</v>
      </c>
      <c r="PT1" s="286" t="s">
        <v>29</v>
      </c>
      <c r="PU1" s="286" t="s">
        <v>1133</v>
      </c>
      <c r="PV1" s="286" t="s">
        <v>1134</v>
      </c>
      <c r="PW1" s="286" t="s">
        <v>1135</v>
      </c>
      <c r="PX1" s="288" t="s">
        <v>854</v>
      </c>
      <c r="PY1" s="288" t="s">
        <v>1136</v>
      </c>
      <c r="PZ1" s="289" t="s">
        <v>1137</v>
      </c>
      <c r="QA1" s="290" t="s">
        <v>1138</v>
      </c>
      <c r="QB1" s="289" t="s">
        <v>1139</v>
      </c>
      <c r="QC1" s="291" t="s">
        <v>854</v>
      </c>
      <c r="QD1" s="292" t="s">
        <v>854</v>
      </c>
      <c r="QE1" s="286" t="s">
        <v>29</v>
      </c>
      <c r="QF1" s="286" t="s">
        <v>1156</v>
      </c>
      <c r="QG1" s="287" t="s">
        <v>1157</v>
      </c>
      <c r="QH1" s="286" t="s">
        <v>1158</v>
      </c>
      <c r="QI1" s="288" t="s">
        <v>1159</v>
      </c>
      <c r="QJ1" s="288" t="s">
        <v>1160</v>
      </c>
      <c r="QK1" s="288" t="s">
        <v>1163</v>
      </c>
      <c r="QL1" s="288" t="s">
        <v>1162</v>
      </c>
      <c r="QM1" s="288" t="s">
        <v>1161</v>
      </c>
      <c r="QN1" s="291" t="s">
        <v>1164</v>
      </c>
      <c r="QO1" s="291" t="s">
        <v>1165</v>
      </c>
      <c r="QP1" s="198" t="s">
        <v>1174</v>
      </c>
      <c r="QQ1" s="199" t="s">
        <v>997</v>
      </c>
      <c r="QR1" s="191" t="s">
        <v>998</v>
      </c>
      <c r="QS1" s="186" t="s">
        <v>1010</v>
      </c>
      <c r="QT1" s="172" t="s">
        <v>999</v>
      </c>
      <c r="QU1" s="200" t="s">
        <v>1000</v>
      </c>
      <c r="QV1" s="199" t="s">
        <v>1001</v>
      </c>
      <c r="QW1" s="308" t="s">
        <v>1002</v>
      </c>
      <c r="QX1" s="202" t="s">
        <v>1003</v>
      </c>
      <c r="QY1" s="198" t="s">
        <v>1004</v>
      </c>
      <c r="QZ1" s="203" t="s">
        <v>1005</v>
      </c>
      <c r="RA1" s="203" t="s">
        <v>1006</v>
      </c>
      <c r="RB1" s="191" t="s">
        <v>1007</v>
      </c>
      <c r="RC1" s="186" t="s">
        <v>1008</v>
      </c>
      <c r="RD1" s="172" t="s">
        <v>1009</v>
      </c>
      <c r="RE1" s="286" t="s">
        <v>29</v>
      </c>
      <c r="RF1" s="286" t="s">
        <v>1188</v>
      </c>
      <c r="RG1" s="287" t="s">
        <v>1189</v>
      </c>
      <c r="RH1" s="286" t="s">
        <v>1190</v>
      </c>
      <c r="RI1" s="288" t="s">
        <v>1191</v>
      </c>
      <c r="RJ1" s="288" t="s">
        <v>1192</v>
      </c>
      <c r="RK1" s="289" t="s">
        <v>1193</v>
      </c>
      <c r="RL1" s="290" t="s">
        <v>1194</v>
      </c>
      <c r="RM1" s="289" t="s">
        <v>1195</v>
      </c>
      <c r="RN1" s="291" t="s">
        <v>856</v>
      </c>
      <c r="RO1" s="292" t="s">
        <v>856</v>
      </c>
      <c r="RP1" s="182" t="s">
        <v>1196</v>
      </c>
      <c r="RQ1" s="182" t="s">
        <v>1197</v>
      </c>
      <c r="RR1" s="411" t="s">
        <v>1198</v>
      </c>
      <c r="RS1" s="411" t="s">
        <v>1199</v>
      </c>
      <c r="RT1" s="412" t="s">
        <v>1200</v>
      </c>
      <c r="RU1" s="413" t="s">
        <v>1201</v>
      </c>
      <c r="RV1" s="289" t="s">
        <v>1202</v>
      </c>
      <c r="RW1" s="291" t="s">
        <v>846</v>
      </c>
      <c r="RX1" s="189" t="s">
        <v>846</v>
      </c>
      <c r="RY1" s="414" t="s">
        <v>1203</v>
      </c>
      <c r="RZ1" s="415" t="s">
        <v>1204</v>
      </c>
      <c r="SA1" s="33" t="s">
        <v>1205</v>
      </c>
      <c r="SB1" s="23" t="s">
        <v>1206</v>
      </c>
    </row>
    <row r="2" spans="1:496" s="8" customFormat="1" ht="18">
      <c r="A2" s="5">
        <v>1</v>
      </c>
      <c r="B2" s="9" t="s">
        <v>11</v>
      </c>
      <c r="C2" s="10" t="s">
        <v>215</v>
      </c>
      <c r="D2" s="11" t="s">
        <v>213</v>
      </c>
      <c r="E2" s="12" t="s">
        <v>214</v>
      </c>
      <c r="G2" s="47" t="s">
        <v>557</v>
      </c>
      <c r="H2" s="132" t="s">
        <v>427</v>
      </c>
      <c r="I2" s="132" t="s">
        <v>600</v>
      </c>
      <c r="J2" s="48" t="s">
        <v>628</v>
      </c>
      <c r="K2" s="98">
        <v>6.7</v>
      </c>
      <c r="L2" s="67" t="str">
        <f t="shared" ref="L2:L18" si="0">TEXT(K2,"0.0")</f>
        <v>6.7</v>
      </c>
      <c r="M2" s="51" t="str">
        <f t="shared" ref="M2:M18" si="1">IF(K2&gt;=8.5,"A",IF(K2&gt;=8,"B+",IF(K2&gt;=7,"B",IF(K2&gt;=6.5,"C+",IF(K2&gt;=5.5,"C",IF(K2&gt;=5,"D+",IF(K2&gt;=4,"D","F")))))))</f>
        <v>C+</v>
      </c>
      <c r="N2" s="52">
        <f t="shared" ref="N2:N18" si="2">IF(M2="A",4,IF(M2="B+",3.5,IF(M2="B",3,IF(M2="C+",2.5,IF(M2="C",2,IF(M2="D+",1.5,IF(M2="D",1,0)))))))</f>
        <v>2.5</v>
      </c>
      <c r="O2" s="53" t="str">
        <f t="shared" ref="O2:O18" si="3">TEXT(N2,"0.0")</f>
        <v>2.5</v>
      </c>
      <c r="P2" s="63">
        <v>2</v>
      </c>
      <c r="Q2" s="49">
        <v>6</v>
      </c>
      <c r="R2" s="67" t="str">
        <f t="shared" ref="R2:R18" si="4">TEXT(Q2,"0.0")</f>
        <v>6.0</v>
      </c>
      <c r="S2" s="51" t="str">
        <f t="shared" ref="S2:S18" si="5">IF(Q2&gt;=8.5,"A",IF(Q2&gt;=8,"B+",IF(Q2&gt;=7,"B",IF(Q2&gt;=6.5,"C+",IF(Q2&gt;=5.5,"C",IF(Q2&gt;=5,"D+",IF(Q2&gt;=4,"D","F")))))))</f>
        <v>C</v>
      </c>
      <c r="T2" s="52">
        <f t="shared" ref="T2:T18" si="6">IF(S2="A",4,IF(S2="B+",3.5,IF(S2="B",3,IF(S2="C+",2.5,IF(S2="C",2,IF(S2="D+",1.5,IF(S2="D",1,0)))))))</f>
        <v>2</v>
      </c>
      <c r="U2" s="53" t="str">
        <f t="shared" ref="U2:U18" si="7">TEXT(T2,"0.0")</f>
        <v>2.0</v>
      </c>
      <c r="V2" s="63">
        <v>3</v>
      </c>
      <c r="W2" s="105">
        <v>7.7</v>
      </c>
      <c r="X2" s="103">
        <v>7</v>
      </c>
      <c r="Y2" s="104"/>
      <c r="Z2" s="66">
        <f t="shared" ref="Z2:Z18" si="8">ROUND((W2*0.4+X2*0.6),1)</f>
        <v>7.3</v>
      </c>
      <c r="AA2" s="67">
        <f t="shared" ref="AA2:AA18" si="9">ROUND(MAX((W2*0.4+X2*0.6),(W2*0.4+Y2*0.6)),1)</f>
        <v>7.3</v>
      </c>
      <c r="AB2" s="67" t="str">
        <f t="shared" ref="AB2:AB18" si="10">TEXT(AA2,"0.0")</f>
        <v>7.3</v>
      </c>
      <c r="AC2" s="51" t="str">
        <f t="shared" ref="AC2:AC18" si="11">IF(AA2&gt;=8.5,"A",IF(AA2&gt;=8,"B+",IF(AA2&gt;=7,"B",IF(AA2&gt;=6.5,"C+",IF(AA2&gt;=5.5,"C",IF(AA2&gt;=5,"D+",IF(AA2&gt;=4,"D","F")))))))</f>
        <v>B</v>
      </c>
      <c r="AD2" s="60">
        <f t="shared" ref="AD2:AD18" si="12">IF(AC2="A",4,IF(AC2="B+",3.5,IF(AC2="B",3,IF(AC2="C+",2.5,IF(AC2="C",2,IF(AC2="D+",1.5,IF(AC2="D",1,0)))))))</f>
        <v>3</v>
      </c>
      <c r="AE2" s="53" t="str">
        <f t="shared" ref="AE2:AE18" si="13">TEXT(AD2,"0.0")</f>
        <v>3.0</v>
      </c>
      <c r="AF2" s="63">
        <v>4</v>
      </c>
      <c r="AG2" s="207">
        <v>4</v>
      </c>
      <c r="AH2" s="105">
        <v>8</v>
      </c>
      <c r="AI2" s="103">
        <v>6</v>
      </c>
      <c r="AJ2" s="104"/>
      <c r="AK2" s="66">
        <f t="shared" ref="AK2:AK18" si="14">ROUND((AH2*0.4+AI2*0.6),1)</f>
        <v>6.8</v>
      </c>
      <c r="AL2" s="67">
        <f t="shared" ref="AL2:AL18" si="15">ROUND(MAX((AH2*0.4+AI2*0.6),(AH2*0.4+AJ2*0.6)),1)</f>
        <v>6.8</v>
      </c>
      <c r="AM2" s="67" t="str">
        <f t="shared" ref="AM2:AM18" si="16">TEXT(AL2,"0.0")</f>
        <v>6.8</v>
      </c>
      <c r="AN2" s="51" t="str">
        <f t="shared" ref="AN2:AN18" si="17">IF(AL2&gt;=8.5,"A",IF(AL2&gt;=8,"B+",IF(AL2&gt;=7,"B",IF(AL2&gt;=6.5,"C+",IF(AL2&gt;=5.5,"C",IF(AL2&gt;=5,"D+",IF(AL2&gt;=4,"D","F")))))))</f>
        <v>C+</v>
      </c>
      <c r="AO2" s="60">
        <f t="shared" ref="AO2:AO18" si="18">IF(AN2="A",4,IF(AN2="B+",3.5,IF(AN2="B",3,IF(AN2="C+",2.5,IF(AN2="C",2,IF(AN2="D+",1.5,IF(AN2="D",1,0)))))))</f>
        <v>2.5</v>
      </c>
      <c r="AP2" s="53" t="str">
        <f t="shared" ref="AP2:AP18" si="19">TEXT(AO2,"0.0")</f>
        <v>2.5</v>
      </c>
      <c r="AQ2" s="63">
        <v>2</v>
      </c>
      <c r="AR2" s="207">
        <v>2</v>
      </c>
      <c r="AS2" s="171">
        <v>5</v>
      </c>
      <c r="AT2" s="122">
        <v>0</v>
      </c>
      <c r="AU2" s="123">
        <v>5</v>
      </c>
      <c r="AV2" s="66">
        <f t="shared" ref="AV2:AV18" si="20">ROUND((AS2*0.4+AT2*0.6),1)</f>
        <v>2</v>
      </c>
      <c r="AW2" s="67">
        <f t="shared" ref="AW2:AW18" si="21">ROUND(MAX((AS2*0.4+AT2*0.6),(AS2*0.4+AU2*0.6)),1)</f>
        <v>5</v>
      </c>
      <c r="AX2" s="67" t="str">
        <f t="shared" ref="AX2:AX18" si="22">TEXT(AW2,"0.0")</f>
        <v>5.0</v>
      </c>
      <c r="AY2" s="51" t="str">
        <f t="shared" ref="AY2:AY18" si="23">IF(AW2&gt;=8.5,"A",IF(AW2&gt;=8,"B+",IF(AW2&gt;=7,"B",IF(AW2&gt;=6.5,"C+",IF(AW2&gt;=5.5,"C",IF(AW2&gt;=5,"D+",IF(AW2&gt;=4,"D","F")))))))</f>
        <v>D+</v>
      </c>
      <c r="AZ2" s="60">
        <f t="shared" ref="AZ2:AZ18" si="24">IF(AY2="A",4,IF(AY2="B+",3.5,IF(AY2="B",3,IF(AY2="C+",2.5,IF(AY2="C",2,IF(AY2="D+",1.5,IF(AY2="D",1,0)))))))</f>
        <v>1.5</v>
      </c>
      <c r="BA2" s="53" t="str">
        <f t="shared" ref="BA2:BA18" si="25">TEXT(AZ2,"0.0")</f>
        <v>1.5</v>
      </c>
      <c r="BB2" s="63">
        <v>3</v>
      </c>
      <c r="BC2" s="207">
        <v>3</v>
      </c>
      <c r="BD2" s="105">
        <v>7.2</v>
      </c>
      <c r="BE2" s="103">
        <v>8</v>
      </c>
      <c r="BF2" s="104"/>
      <c r="BG2" s="66">
        <f t="shared" ref="BG2:BG18" si="26">ROUND((BD2*0.4+BE2*0.6),1)</f>
        <v>7.7</v>
      </c>
      <c r="BH2" s="67">
        <f t="shared" ref="BH2:BH18" si="27">ROUND(MAX((BD2*0.4+BE2*0.6),(BD2*0.4+BF2*0.6)),1)</f>
        <v>7.7</v>
      </c>
      <c r="BI2" s="67" t="str">
        <f t="shared" ref="BI2:BI18" si="28">TEXT(BH2,"0.0")</f>
        <v>7.7</v>
      </c>
      <c r="BJ2" s="51" t="str">
        <f t="shared" ref="BJ2:BJ18" si="29">IF(BH2&gt;=8.5,"A",IF(BH2&gt;=8,"B+",IF(BH2&gt;=7,"B",IF(BH2&gt;=6.5,"C+",IF(BH2&gt;=5.5,"C",IF(BH2&gt;=5,"D+",IF(BH2&gt;=4,"D","F")))))))</f>
        <v>B</v>
      </c>
      <c r="BK2" s="60">
        <f t="shared" ref="BK2:BK18" si="30">IF(BJ2="A",4,IF(BJ2="B+",3.5,IF(BJ2="B",3,IF(BJ2="C+",2.5,IF(BJ2="C",2,IF(BJ2="D+",1.5,IF(BJ2="D",1,0)))))))</f>
        <v>3</v>
      </c>
      <c r="BL2" s="53" t="str">
        <f t="shared" ref="BL2:BL18" si="31">TEXT(BK2,"0.0")</f>
        <v>3.0</v>
      </c>
      <c r="BM2" s="63">
        <v>3</v>
      </c>
      <c r="BN2" s="207">
        <v>3</v>
      </c>
      <c r="BO2" s="105">
        <v>6.6</v>
      </c>
      <c r="BP2" s="103">
        <v>5</v>
      </c>
      <c r="BQ2" s="104"/>
      <c r="BR2" s="66">
        <f t="shared" ref="BR2:BR18" si="32">ROUND((BO2*0.4+BP2*0.6),1)</f>
        <v>5.6</v>
      </c>
      <c r="BS2" s="67">
        <f t="shared" ref="BS2:BS18" si="33">ROUND(MAX((BO2*0.4+BP2*0.6),(BO2*0.4+BQ2*0.6)),1)</f>
        <v>5.6</v>
      </c>
      <c r="BT2" s="67" t="str">
        <f t="shared" ref="BT2:BT18" si="34">TEXT(BS2,"0.0")</f>
        <v>5.6</v>
      </c>
      <c r="BU2" s="51" t="str">
        <f t="shared" ref="BU2:BU18" si="35">IF(BS2&gt;=8.5,"A",IF(BS2&gt;=8,"B+",IF(BS2&gt;=7,"B",IF(BS2&gt;=6.5,"C+",IF(BS2&gt;=5.5,"C",IF(BS2&gt;=5,"D+",IF(BS2&gt;=4,"D","F")))))))</f>
        <v>C</v>
      </c>
      <c r="BV2" s="68">
        <f t="shared" ref="BV2:BV18" si="36">IF(BU2="A",4,IF(BU2="B+",3.5,IF(BU2="B",3,IF(BU2="C+",2.5,IF(BU2="C",2,IF(BU2="D+",1.5,IF(BU2="D",1,0)))))))</f>
        <v>2</v>
      </c>
      <c r="BW2" s="53" t="str">
        <f t="shared" ref="BW2:BW18" si="37">TEXT(BV2,"0.0")</f>
        <v>2.0</v>
      </c>
      <c r="BX2" s="63">
        <v>2</v>
      </c>
      <c r="BY2" s="207">
        <v>2</v>
      </c>
      <c r="BZ2" s="105">
        <v>7.7</v>
      </c>
      <c r="CA2" s="103">
        <v>8</v>
      </c>
      <c r="CB2" s="104"/>
      <c r="CC2" s="105"/>
      <c r="CD2" s="67">
        <f t="shared" ref="CD2:CD18" si="38">ROUND(MAX((BZ2*0.4+CA2*0.6),(BZ2*0.4+CB2*0.6)),1)</f>
        <v>7.9</v>
      </c>
      <c r="CE2" s="67" t="str">
        <f t="shared" ref="CE2:CE18" si="39">TEXT(CD2,"0.0")</f>
        <v>7.9</v>
      </c>
      <c r="CF2" s="51" t="str">
        <f t="shared" ref="CF2:CF18" si="40">IF(CD2&gt;=8.5,"A",IF(CD2&gt;=8,"B+",IF(CD2&gt;=7,"B",IF(CD2&gt;=6.5,"C+",IF(CD2&gt;=5.5,"C",IF(CD2&gt;=5,"D+",IF(CD2&gt;=4,"D","F")))))))</f>
        <v>B</v>
      </c>
      <c r="CG2" s="60">
        <f t="shared" ref="CG2:CG18" si="41">IF(CF2="A",4,IF(CF2="B+",3.5,IF(CF2="B",3,IF(CF2="C+",2.5,IF(CF2="C",2,IF(CF2="D+",1.5,IF(CF2="D",1,0)))))))</f>
        <v>3</v>
      </c>
      <c r="CH2" s="53" t="str">
        <f t="shared" ref="CH2:CH18" si="42">TEXT(CG2,"0.0")</f>
        <v>3.0</v>
      </c>
      <c r="CI2" s="63">
        <v>3</v>
      </c>
      <c r="CJ2" s="207">
        <v>3</v>
      </c>
      <c r="CK2" s="208">
        <f t="shared" ref="CK2:CK18" si="43">AQ2+BB2+BM2+BX2+CI2+AF2</f>
        <v>17</v>
      </c>
      <c r="CL2" s="72">
        <f t="shared" ref="CL2:CL18" si="44">(AL2*AQ2+AA2*AF2+AW2*BB2+BH2*BM2+BS2*BX2+CD2*CI2)/CK2</f>
        <v>6.8117647058823536</v>
      </c>
      <c r="CM2" s="93" t="str">
        <f t="shared" ref="CM2:CM18" si="45">TEXT(CL2,"0.00")</f>
        <v>6.81</v>
      </c>
      <c r="CN2" s="72">
        <f t="shared" ref="CN2:CN18" si="46">(AO2*AQ2+AD2*AF2+AZ2*BB2+BK2*BM2+BV2*BX2+CG2*CI2)/CK2</f>
        <v>2.5588235294117645</v>
      </c>
      <c r="CO2" s="93" t="str">
        <f t="shared" ref="CO2:CO18" si="47">TEXT(CN2,"0.00")</f>
        <v>2.56</v>
      </c>
      <c r="CP2" s="285" t="str">
        <f t="shared" ref="CP2:CP18" si="48">IF(AND(CN2&lt;0.8),"Cảnh báo KQHT","Lên lớp")</f>
        <v>Lên lớp</v>
      </c>
      <c r="CQ2" s="285">
        <f t="shared" ref="CQ2:CQ18" si="49">CJ2+BY2+BN2+BC2+AG2+AR2</f>
        <v>17</v>
      </c>
      <c r="CR2" s="72">
        <f t="shared" ref="CR2:CR18" si="50">(AL2*AR2+AA2*AG2+AW2*BC2+BH2*BN2+BS2*BY2+CD2*CJ2)/CQ2</f>
        <v>6.8117647058823536</v>
      </c>
      <c r="CS2" s="285" t="str">
        <f t="shared" ref="CS2:CS18" si="51">TEXT(CR2,"0.00")</f>
        <v>6.81</v>
      </c>
      <c r="CT2" s="72">
        <f t="shared" ref="CT2:CT18" si="52">(AO2*AR2+AD2*AG2+AZ2*BC2+BK2*BN2+BV2*BY2+CG2*CJ2)/CQ2</f>
        <v>2.5588235294117645</v>
      </c>
      <c r="CU2" s="285" t="str">
        <f t="shared" ref="CU2:CU18" si="53">TEXT(CT2,"0.00")</f>
        <v>2.56</v>
      </c>
      <c r="CV2" s="285" t="str">
        <f t="shared" ref="CV2:CV18" si="54">IF(AND(CT2&lt;1.2),"Cảnh báo KQHT","Lên lớp")</f>
        <v>Lên lớp</v>
      </c>
      <c r="CW2" s="66">
        <v>6.2</v>
      </c>
      <c r="CX2" s="285">
        <v>4</v>
      </c>
      <c r="CY2" s="285"/>
      <c r="CZ2" s="66">
        <f t="shared" ref="CZ2:CZ18" si="55">ROUND((CW2*0.4+CX2*0.6),1)</f>
        <v>4.9000000000000004</v>
      </c>
      <c r="DA2" s="67">
        <f t="shared" ref="DA2:DA18" si="56">ROUND(MAX((CW2*0.4+CX2*0.6),(CW2*0.4+CY2*0.6)),1)</f>
        <v>4.9000000000000004</v>
      </c>
      <c r="DB2" s="60" t="str">
        <f t="shared" ref="DB2:DB18" si="57">TEXT(DA2,"0.0")</f>
        <v>4.9</v>
      </c>
      <c r="DC2" s="51" t="str">
        <f t="shared" ref="DC2:DC18" si="58">IF(DA2&gt;=8.5,"A",IF(DA2&gt;=8,"B+",IF(DA2&gt;=7,"B",IF(DA2&gt;=6.5,"C+",IF(DA2&gt;=5.5,"C",IF(DA2&gt;=5,"D+",IF(DA2&gt;=4,"D","F")))))))</f>
        <v>D</v>
      </c>
      <c r="DD2" s="60">
        <f t="shared" ref="DD2:DD18" si="59">IF(DC2="A",4,IF(DC2="B+",3.5,IF(DC2="B",3,IF(DC2="C+",2.5,IF(DC2="C",2,IF(DC2="D+",1.5,IF(DC2="D",1,0)))))))</f>
        <v>1</v>
      </c>
      <c r="DE2" s="60" t="str">
        <f t="shared" ref="DE2:DE18" si="60">TEXT(DD2,"0.0")</f>
        <v>1.0</v>
      </c>
      <c r="DF2" s="63"/>
      <c r="DG2" s="209"/>
      <c r="DH2" s="105">
        <v>7</v>
      </c>
      <c r="DI2" s="126">
        <v>2</v>
      </c>
      <c r="DJ2" s="126"/>
      <c r="DK2" s="66">
        <f t="shared" ref="DK2:DK18" si="61">ROUND((DH2*0.4+DI2*0.6),1)</f>
        <v>4</v>
      </c>
      <c r="DL2" s="67">
        <f t="shared" ref="DL2:DL18" si="62">ROUND(MAX((DH2*0.4+DI2*0.6),(DH2*0.4+DJ2*0.6)),1)</f>
        <v>4</v>
      </c>
      <c r="DM2" s="60" t="str">
        <f t="shared" ref="DM2:DM18" si="63">TEXT(DL2,"0.0")</f>
        <v>4.0</v>
      </c>
      <c r="DN2" s="51" t="str">
        <f t="shared" ref="DN2:DN18" si="64">IF(DL2&gt;=8.5,"A",IF(DL2&gt;=8,"B+",IF(DL2&gt;=7,"B",IF(DL2&gt;=6.5,"C+",IF(DL2&gt;=5.5,"C",IF(DL2&gt;=5,"D+",IF(DL2&gt;=4,"D","F")))))))</f>
        <v>D</v>
      </c>
      <c r="DO2" s="60">
        <f t="shared" ref="DO2:DO18" si="65">IF(DN2="A",4,IF(DN2="B+",3.5,IF(DN2="B",3,IF(DN2="C+",2.5,IF(DN2="C",2,IF(DN2="D+",1.5,IF(DN2="D",1,0)))))))</f>
        <v>1</v>
      </c>
      <c r="DP2" s="60" t="str">
        <f t="shared" ref="DP2:DP18" si="66">TEXT(DO2,"0.0")</f>
        <v>1.0</v>
      </c>
      <c r="DQ2" s="63"/>
      <c r="DR2" s="209"/>
      <c r="DS2" s="67">
        <f t="shared" ref="DS2:DS18" si="67">(DA2+DL2)/2</f>
        <v>4.45</v>
      </c>
      <c r="DT2" s="60" t="str">
        <f t="shared" ref="DT2:DT18" si="68">TEXT(DS2,"0.0")</f>
        <v>4.5</v>
      </c>
      <c r="DU2" s="51" t="str">
        <f t="shared" ref="DU2:DU18" si="69">IF(DS2&gt;=8.5,"A",IF(DS2&gt;=8,"B+",IF(DS2&gt;=7,"B",IF(DS2&gt;=6.5,"C+",IF(DS2&gt;=5.5,"C",IF(DS2&gt;=5,"D+",IF(DS2&gt;=4,"D","F")))))))</f>
        <v>D</v>
      </c>
      <c r="DV2" s="60">
        <f t="shared" ref="DV2:DV18" si="70">IF(DU2="A",4,IF(DU2="B+",3.5,IF(DU2="B",3,IF(DU2="C+",2.5,IF(DU2="C",2,IF(DU2="D+",1.5,IF(DU2="D",1,0)))))))</f>
        <v>1</v>
      </c>
      <c r="DW2" s="60" t="str">
        <f t="shared" ref="DW2:DW18" si="71">TEXT(DV2,"0.0")</f>
        <v>1.0</v>
      </c>
      <c r="DX2" s="63">
        <v>3</v>
      </c>
      <c r="DY2" s="209">
        <v>3</v>
      </c>
      <c r="DZ2" s="216">
        <v>5.3</v>
      </c>
      <c r="EA2" s="173">
        <v>8</v>
      </c>
      <c r="EB2" s="174"/>
      <c r="EC2" s="66">
        <f t="shared" ref="EC2:EC18" si="72">ROUND((DZ2*0.4+EA2*0.6),1)</f>
        <v>6.9</v>
      </c>
      <c r="ED2" s="67">
        <f t="shared" ref="ED2:ED18" si="73">ROUND(MAX((DZ2*0.4+EA2*0.6),(DZ2*0.4+EB2*0.6)),1)</f>
        <v>6.9</v>
      </c>
      <c r="EE2" s="67" t="str">
        <f t="shared" ref="EE2:EE18" si="74">TEXT(ED2,"0.0")</f>
        <v>6.9</v>
      </c>
      <c r="EF2" s="51" t="str">
        <f t="shared" ref="EF2:EF18" si="75">IF(ED2&gt;=8.5,"A",IF(ED2&gt;=8,"B+",IF(ED2&gt;=7,"B",IF(ED2&gt;=6.5,"C+",IF(ED2&gt;=5.5,"C",IF(ED2&gt;=5,"D+",IF(ED2&gt;=4,"D","F")))))))</f>
        <v>C+</v>
      </c>
      <c r="EG2" s="68">
        <f t="shared" ref="EG2:EG18" si="76">IF(EF2="A",4,IF(EF2="B+",3.5,IF(EF2="B",3,IF(EF2="C+",2.5,IF(EF2="C",2,IF(EF2="D+",1.5,IF(EF2="D",1,0)))))))</f>
        <v>2.5</v>
      </c>
      <c r="EH2" s="53" t="str">
        <f t="shared" ref="EH2:EH18" si="77">TEXT(EG2,"0.0")</f>
        <v>2.5</v>
      </c>
      <c r="EI2" s="63">
        <v>3</v>
      </c>
      <c r="EJ2" s="207">
        <v>3</v>
      </c>
      <c r="EK2" s="210">
        <v>5.7</v>
      </c>
      <c r="EL2" s="57">
        <v>6</v>
      </c>
      <c r="EM2" s="58"/>
      <c r="EN2" s="66">
        <f t="shared" ref="EN2:EN18" si="78">ROUND((EK2*0.4+EL2*0.6),1)</f>
        <v>5.9</v>
      </c>
      <c r="EO2" s="67">
        <f t="shared" ref="EO2:EO18" si="79">ROUND(MAX((EK2*0.4+EL2*0.6),(EK2*0.4+EM2*0.6)),1)</f>
        <v>5.9</v>
      </c>
      <c r="EP2" s="67" t="str">
        <f t="shared" ref="EP2:EP18" si="80">TEXT(EO2,"0.0")</f>
        <v>5.9</v>
      </c>
      <c r="EQ2" s="51" t="str">
        <f t="shared" ref="EQ2:EQ18" si="81">IF(EO2&gt;=8.5,"A",IF(EO2&gt;=8,"B+",IF(EO2&gt;=7,"B",IF(EO2&gt;=6.5,"C+",IF(EO2&gt;=5.5,"C",IF(EO2&gt;=5,"D+",IF(EO2&gt;=4,"D","F")))))))</f>
        <v>C</v>
      </c>
      <c r="ER2" s="60">
        <f t="shared" ref="ER2:ER18" si="82">IF(EQ2="A",4,IF(EQ2="B+",3.5,IF(EQ2="B",3,IF(EQ2="C+",2.5,IF(EQ2="C",2,IF(EQ2="D+",1.5,IF(EQ2="D",1,0)))))))</f>
        <v>2</v>
      </c>
      <c r="ES2" s="53" t="str">
        <f t="shared" ref="ES2:ES18" si="83">TEXT(ER2,"0.0")</f>
        <v>2.0</v>
      </c>
      <c r="ET2" s="63">
        <v>3</v>
      </c>
      <c r="EU2" s="207">
        <v>3</v>
      </c>
      <c r="EV2" s="210">
        <v>6.3</v>
      </c>
      <c r="EW2" s="57">
        <v>5</v>
      </c>
      <c r="EX2" s="58"/>
      <c r="EY2" s="66">
        <f t="shared" ref="EY2:EY59" si="84">ROUND((EV2*0.4+EW2*0.6),1)</f>
        <v>5.5</v>
      </c>
      <c r="EZ2" s="67">
        <f t="shared" ref="EZ2:EZ59" si="85">ROUND(MAX((EV2*0.4+EW2*0.6),(EV2*0.4+EX2*0.6)),1)</f>
        <v>5.5</v>
      </c>
      <c r="FA2" s="67" t="str">
        <f t="shared" ref="FA2:FA59" si="86">TEXT(EZ2,"0.0")</f>
        <v>5.5</v>
      </c>
      <c r="FB2" s="51" t="str">
        <f t="shared" ref="FB2:FB59" si="87">IF(EZ2&gt;=8.5,"A",IF(EZ2&gt;=8,"B+",IF(EZ2&gt;=7,"B",IF(EZ2&gt;=6.5,"C+",IF(EZ2&gt;=5.5,"C",IF(EZ2&gt;=5,"D+",IF(EZ2&gt;=4,"D","F")))))))</f>
        <v>C</v>
      </c>
      <c r="FC2" s="60">
        <f t="shared" ref="FC2:FC59" si="88">IF(FB2="A",4,IF(FB2="B+",3.5,IF(FB2="B",3,IF(FB2="C+",2.5,IF(FB2="C",2,IF(FB2="D+",1.5,IF(FB2="D",1,0)))))))</f>
        <v>2</v>
      </c>
      <c r="FD2" s="53" t="str">
        <f t="shared" ref="FD2:FD59" si="89">TEXT(FC2,"0.0")</f>
        <v>2.0</v>
      </c>
      <c r="FE2" s="63">
        <v>2</v>
      </c>
      <c r="FF2" s="207">
        <v>2</v>
      </c>
      <c r="FG2" s="105">
        <v>8</v>
      </c>
      <c r="FH2" s="103">
        <v>6</v>
      </c>
      <c r="FI2" s="104"/>
      <c r="FJ2" s="66">
        <f t="shared" ref="FJ2:FJ59" si="90">ROUND((FG2*0.4+FH2*0.6),1)</f>
        <v>6.8</v>
      </c>
      <c r="FK2" s="67">
        <f t="shared" ref="FK2:FK59" si="91">ROUND(MAX((FG2*0.4+FH2*0.6),(FG2*0.4+FI2*0.6)),1)</f>
        <v>6.8</v>
      </c>
      <c r="FL2" s="67" t="str">
        <f t="shared" ref="FL2:FL59" si="92">TEXT(FK2,"0.0")</f>
        <v>6.8</v>
      </c>
      <c r="FM2" s="51" t="str">
        <f t="shared" ref="FM2:FM59" si="93">IF(FK2&gt;=8.5,"A",IF(FK2&gt;=8,"B+",IF(FK2&gt;=7,"B",IF(FK2&gt;=6.5,"C+",IF(FK2&gt;=5.5,"C",IF(FK2&gt;=5,"D+",IF(FK2&gt;=4,"D","F")))))))</f>
        <v>C+</v>
      </c>
      <c r="FN2" s="60">
        <f t="shared" ref="FN2:FN59" si="94">IF(FM2="A",4,IF(FM2="B+",3.5,IF(FM2="B",3,IF(FM2="C+",2.5,IF(FM2="C",2,IF(FM2="D+",1.5,IF(FM2="D",1,0)))))))</f>
        <v>2.5</v>
      </c>
      <c r="FO2" s="53" t="str">
        <f t="shared" ref="FO2:FO59" si="95">TEXT(FN2,"0.0")</f>
        <v>2.5</v>
      </c>
      <c r="FP2" s="63">
        <v>2</v>
      </c>
      <c r="FQ2" s="207">
        <v>2</v>
      </c>
      <c r="FR2" s="105">
        <v>8.8000000000000007</v>
      </c>
      <c r="FS2" s="103">
        <v>8</v>
      </c>
      <c r="FT2" s="104"/>
      <c r="FU2" s="66"/>
      <c r="FV2" s="67">
        <f t="shared" ref="FV2:FV59" si="96">ROUND(MAX((FR2*0.4+FS2*0.6),(FR2*0.4+FT2*0.6)),1)</f>
        <v>8.3000000000000007</v>
      </c>
      <c r="FW2" s="67" t="str">
        <f t="shared" ref="FW2:FW59" si="97">TEXT(FV2,"0.0")</f>
        <v>8.3</v>
      </c>
      <c r="FX2" s="51" t="str">
        <f t="shared" ref="FX2:FX59" si="98">IF(FV2&gt;=8.5,"A",IF(FV2&gt;=8,"B+",IF(FV2&gt;=7,"B",IF(FV2&gt;=6.5,"C+",IF(FV2&gt;=5.5,"C",IF(FV2&gt;=5,"D+",IF(FV2&gt;=4,"D","F")))))))</f>
        <v>B+</v>
      </c>
      <c r="FY2" s="60">
        <f t="shared" ref="FY2:FY59" si="99">IF(FX2="A",4,IF(FX2="B+",3.5,IF(FX2="B",3,IF(FX2="C+",2.5,IF(FX2="C",2,IF(FX2="D+",1.5,IF(FX2="D",1,0)))))))</f>
        <v>3.5</v>
      </c>
      <c r="FZ2" s="53" t="str">
        <f t="shared" ref="FZ2:FZ59" si="100">TEXT(FY2,"0.0")</f>
        <v>3.5</v>
      </c>
      <c r="GA2" s="63">
        <v>2</v>
      </c>
      <c r="GB2" s="207">
        <v>2</v>
      </c>
      <c r="GC2" s="105">
        <v>5.3</v>
      </c>
      <c r="GD2" s="103">
        <v>5</v>
      </c>
      <c r="GE2" s="104"/>
      <c r="GF2" s="105"/>
      <c r="GG2" s="67">
        <f t="shared" ref="GG2:GG20" si="101">ROUND(MAX((GC2*0.4+GD2*0.6),(GC2*0.4+GE2*0.6)),1)</f>
        <v>5.0999999999999996</v>
      </c>
      <c r="GH2" s="67" t="str">
        <f t="shared" ref="GH2:GH20" si="102">TEXT(GG2,"0.0")</f>
        <v>5.1</v>
      </c>
      <c r="GI2" s="51" t="str">
        <f t="shared" ref="GI2:GI20" si="103">IF(GG2&gt;=8.5,"A",IF(GG2&gt;=8,"B+",IF(GG2&gt;=7,"B",IF(GG2&gt;=6.5,"C+",IF(GG2&gt;=5.5,"C",IF(GG2&gt;=5,"D+",IF(GG2&gt;=4,"D","F")))))))</f>
        <v>D+</v>
      </c>
      <c r="GJ2" s="60">
        <f t="shared" ref="GJ2:GJ20" si="104">IF(GI2="A",4,IF(GI2="B+",3.5,IF(GI2="B",3,IF(GI2="C+",2.5,IF(GI2="C",2,IF(GI2="D+",1.5,IF(GI2="D",1,0)))))))</f>
        <v>1.5</v>
      </c>
      <c r="GK2" s="53" t="str">
        <f t="shared" ref="GK2:GK20" si="105">TEXT(GJ2,"0.0")</f>
        <v>1.5</v>
      </c>
      <c r="GL2" s="63">
        <v>3</v>
      </c>
      <c r="GM2" s="207">
        <v>3</v>
      </c>
      <c r="GN2" s="211">
        <f t="shared" ref="GN2:GN20" si="106">DX2+EI2+ET2+FE2+FP2+GA2+GL2</f>
        <v>18</v>
      </c>
      <c r="GO2" s="156">
        <f t="shared" ref="GO2:GO20" si="107">(DS2*DX2+ED2*EI2+EO2*ET2+EZ2*FE2+FK2*FP2+FV2*GA2+GG2*GL2)/GN2</f>
        <v>6.0138888888888893</v>
      </c>
      <c r="GP2" s="158">
        <f t="shared" ref="GP2:GP20" si="108">(DV2*DX2+EG2*EI2+ER2*ET2+FC2*FE2+FN2*FP2+FY2*GA2+GJ2*GL2)/GN2</f>
        <v>2.0555555555555554</v>
      </c>
      <c r="GQ2" s="157" t="str">
        <f t="shared" ref="GQ2:GQ59" si="109">TEXT(GP2,"0.00")</f>
        <v>2.06</v>
      </c>
      <c r="GR2" s="5" t="str">
        <f t="shared" ref="GR2:GR59" si="110">IF(AND(GP2&lt;1),"Cảnh báo KQHT","Lên lớp")</f>
        <v>Lên lớp</v>
      </c>
      <c r="GS2" s="212">
        <f t="shared" ref="GS2:GS20" si="111">DY2+EJ2+EU2+FF2+FQ2+GB2+GM2</f>
        <v>18</v>
      </c>
      <c r="GT2" s="213">
        <f t="shared" ref="GT2:GT6" si="112" xml:space="preserve"> (DS2*DY2+ED2*EJ2+EO2*EU2+EZ2*FF2+FK2*FQ2+FV2*GB2+GG2*GM2)/GS2</f>
        <v>6.0138888888888893</v>
      </c>
      <c r="GU2" s="214">
        <f t="shared" ref="GU2:GU6" si="113" xml:space="preserve"> (DV2*DY2+EG2*EJ2+ER2*EU2+FC2*FF2+FN2*FQ2+FY2*GB2+GJ2*GM2)/GS2</f>
        <v>2.0555555555555554</v>
      </c>
      <c r="GV2" s="215">
        <f t="shared" ref="GV2:GV20" si="114">CK2+GN2</f>
        <v>35</v>
      </c>
      <c r="GW2" s="211">
        <f t="shared" ref="GW2:GW25" si="115">CQ2+GS2</f>
        <v>35</v>
      </c>
      <c r="GX2" s="157">
        <f t="shared" ref="GX2:GX25" si="116">(CQ2*CR2+GT2*GS2)/GW2</f>
        <v>6.4014285714285721</v>
      </c>
      <c r="GY2" s="158">
        <f t="shared" ref="GY2:GY25" si="117">(CT2*CQ2+GU2*GS2)/GW2</f>
        <v>2.2999999999999998</v>
      </c>
      <c r="GZ2" s="157" t="str">
        <f t="shared" ref="GZ2:GZ59" si="118">TEXT(GY2,"0.00")</f>
        <v>2.30</v>
      </c>
      <c r="HA2" s="5" t="str">
        <f t="shared" ref="HA2:HA59" si="119">IF(AND(GY2&lt;1.2),"Cảnh báo KQHT","Lên lớp")</f>
        <v>Lên lớp</v>
      </c>
      <c r="HB2" s="105">
        <v>5.6</v>
      </c>
      <c r="HC2" s="103">
        <v>6</v>
      </c>
      <c r="HD2" s="104"/>
      <c r="HE2" s="105"/>
      <c r="HF2" s="67">
        <f t="shared" ref="HF2:HF20" si="120">ROUND(MAX((HB2*0.4+HC2*0.6),(HB2*0.4+HD2*0.6)),1)</f>
        <v>5.8</v>
      </c>
      <c r="HG2" s="67" t="str">
        <f t="shared" ref="HG2:HG20" si="121">TEXT(HF2,"0.0")</f>
        <v>5.8</v>
      </c>
      <c r="HH2" s="51" t="str">
        <f t="shared" ref="HH2:HH20" si="122">IF(HF2&gt;=8.5,"A",IF(HF2&gt;=8,"B+",IF(HF2&gt;=7,"B",IF(HF2&gt;=6.5,"C+",IF(HF2&gt;=5.5,"C",IF(HF2&gt;=5,"D+",IF(HF2&gt;=4,"D","F")))))))</f>
        <v>C</v>
      </c>
      <c r="HI2" s="60">
        <f t="shared" ref="HI2:HI20" si="123">IF(HH2="A",4,IF(HH2="B+",3.5,IF(HH2="B",3,IF(HH2="C+",2.5,IF(HH2="C",2,IF(HH2="D+",1.5,IF(HH2="D",1,0)))))))</f>
        <v>2</v>
      </c>
      <c r="HJ2" s="53" t="str">
        <f t="shared" ref="HJ2:HJ20" si="124">TEXT(HI2,"0.0")</f>
        <v>2.0</v>
      </c>
      <c r="HK2" s="63">
        <v>3</v>
      </c>
      <c r="HL2" s="207">
        <v>3</v>
      </c>
      <c r="HM2" s="210">
        <v>5.3</v>
      </c>
      <c r="HN2" s="57">
        <v>4</v>
      </c>
      <c r="HO2" s="58"/>
      <c r="HP2" s="66">
        <f t="shared" ref="HP2:HP59" si="125">ROUND((HM2*0.4+HN2*0.6),1)</f>
        <v>4.5</v>
      </c>
      <c r="HQ2" s="110">
        <f t="shared" ref="HQ2:HQ59" si="126">ROUND(MAX((HM2*0.4+HN2*0.6),(HM2*0.4+HO2*0.6)),1)</f>
        <v>4.5</v>
      </c>
      <c r="HR2" s="67" t="str">
        <f t="shared" ref="HR2:HR59" si="127">TEXT(HQ2,"0.0")</f>
        <v>4.5</v>
      </c>
      <c r="HS2" s="111" t="str">
        <f t="shared" ref="HS2:HS59" si="128">IF(HQ2&gt;=8.5,"A",IF(HQ2&gt;=8,"B+",IF(HQ2&gt;=7,"B",IF(HQ2&gt;=6.5,"C+",IF(HQ2&gt;=5.5,"C",IF(HQ2&gt;=5,"D+",IF(HQ2&gt;=4,"D","F")))))))</f>
        <v>D</v>
      </c>
      <c r="HT2" s="112">
        <f t="shared" ref="HT2:HT59" si="129">IF(HS2="A",4,IF(HS2="B+",3.5,IF(HS2="B",3,IF(HS2="C+",2.5,IF(HS2="C",2,IF(HS2="D+",1.5,IF(HS2="D",1,0)))))))</f>
        <v>1</v>
      </c>
      <c r="HU2" s="113" t="str">
        <f t="shared" ref="HU2:HU59" si="130">TEXT(HT2,"0.0")</f>
        <v>1.0</v>
      </c>
      <c r="HV2" s="63">
        <v>1</v>
      </c>
      <c r="HW2" s="207">
        <v>1</v>
      </c>
      <c r="HX2" s="66">
        <f t="shared" ref="HX2:HY8" si="131">ROUND((HE2*0.7+HP2*0.3),1)</f>
        <v>1.4</v>
      </c>
      <c r="HY2" s="167">
        <f t="shared" si="131"/>
        <v>5.4</v>
      </c>
      <c r="HZ2" s="53" t="str">
        <f t="shared" ref="HZ2:HZ59" si="132">TEXT(HY2,"0.0")</f>
        <v>5.4</v>
      </c>
      <c r="IA2" s="51" t="str">
        <f t="shared" ref="IA2:IA59" si="133">IF(HY2&gt;=8.5,"A",IF(HY2&gt;=8,"B+",IF(HY2&gt;=7,"B",IF(HY2&gt;=6.5,"C+",IF(HY2&gt;=5.5,"C",IF(HY2&gt;=5,"D+",IF(HY2&gt;=4,"D","F")))))))</f>
        <v>D+</v>
      </c>
      <c r="IB2" s="60">
        <f t="shared" ref="IB2:IB59" si="134">IF(IA2="A",4,IF(IA2="B+",3.5,IF(IA2="B",3,IF(IA2="C+",2.5,IF(IA2="C",2,IF(IA2="D+",1.5,IF(IA2="D",1,0)))))))</f>
        <v>1.5</v>
      </c>
      <c r="IC2" s="53" t="str">
        <f t="shared" ref="IC2:IC59" si="135">TEXT(IB2,"0.0")</f>
        <v>1.5</v>
      </c>
      <c r="ID2" s="220">
        <v>4</v>
      </c>
      <c r="IE2" s="221">
        <v>4</v>
      </c>
      <c r="IF2" s="210">
        <v>8</v>
      </c>
      <c r="IG2" s="57">
        <v>4</v>
      </c>
      <c r="IH2" s="58"/>
      <c r="II2" s="66">
        <f t="shared" ref="II2:II20" si="136">ROUND((IF2*0.4+IG2*0.6),1)</f>
        <v>5.6</v>
      </c>
      <c r="IJ2" s="67">
        <f t="shared" ref="IJ2:IJ20" si="137">ROUND(MAX((IF2*0.4+IG2*0.6),(IF2*0.4+IH2*0.6)),1)</f>
        <v>5.6</v>
      </c>
      <c r="IK2" s="67" t="str">
        <f t="shared" ref="IK2:IK20" si="138">TEXT(IJ2,"0.0")</f>
        <v>5.6</v>
      </c>
      <c r="IL2" s="51" t="str">
        <f t="shared" ref="IL2:IL20" si="139">IF(IJ2&gt;=8.5,"A",IF(IJ2&gt;=8,"B+",IF(IJ2&gt;=7,"B",IF(IJ2&gt;=6.5,"C+",IF(IJ2&gt;=5.5,"C",IF(IJ2&gt;=5,"D+",IF(IJ2&gt;=4,"D","F")))))))</f>
        <v>C</v>
      </c>
      <c r="IM2" s="60">
        <f t="shared" ref="IM2:IM20" si="140">IF(IL2="A",4,IF(IL2="B+",3.5,IF(IL2="B",3,IF(IL2="C+",2.5,IF(IL2="C",2,IF(IL2="D+",1.5,IF(IL2="D",1,0)))))))</f>
        <v>2</v>
      </c>
      <c r="IN2" s="53" t="str">
        <f t="shared" ref="IN2:IN20" si="141">TEXT(IM2,"0.0")</f>
        <v>2.0</v>
      </c>
      <c r="IO2" s="63">
        <v>2</v>
      </c>
      <c r="IP2" s="207">
        <v>2</v>
      </c>
      <c r="IQ2" s="210">
        <v>7.7</v>
      </c>
      <c r="IR2" s="57">
        <v>6</v>
      </c>
      <c r="IS2" s="58"/>
      <c r="IT2" s="66">
        <f t="shared" ref="IT2:IT59" si="142">ROUND((IQ2*0.4+IR2*0.6),1)</f>
        <v>6.7</v>
      </c>
      <c r="IU2" s="67">
        <f t="shared" ref="IU2:IU59" si="143">ROUND(MAX((IQ2*0.4+IR2*0.6),(IQ2*0.4+IS2*0.6)),1)</f>
        <v>6.7</v>
      </c>
      <c r="IV2" s="67" t="str">
        <f t="shared" ref="IV2:IV59" si="144">TEXT(IU2,"0.0")</f>
        <v>6.7</v>
      </c>
      <c r="IW2" s="51" t="str">
        <f t="shared" ref="IW2:IW59" si="145">IF(IU2&gt;=8.5,"A",IF(IU2&gt;=8,"B+",IF(IU2&gt;=7,"B",IF(IU2&gt;=6.5,"C+",IF(IU2&gt;=5.5,"C",IF(IU2&gt;=5,"D+",IF(IU2&gt;=4,"D","F")))))))</f>
        <v>C+</v>
      </c>
      <c r="IX2" s="60">
        <f t="shared" ref="IX2:IX59" si="146">IF(IW2="A",4,IF(IW2="B+",3.5,IF(IW2="B",3,IF(IW2="C+",2.5,IF(IW2="C",2,IF(IW2="D+",1.5,IF(IW2="D",1,0)))))))</f>
        <v>2.5</v>
      </c>
      <c r="IY2" s="53" t="str">
        <f t="shared" ref="IY2:IY59" si="147">TEXT(IX2,"0.0")</f>
        <v>2.5</v>
      </c>
      <c r="IZ2" s="63">
        <v>3</v>
      </c>
      <c r="JA2" s="207">
        <v>3</v>
      </c>
      <c r="JB2" s="65">
        <v>6.4</v>
      </c>
      <c r="JC2" s="57">
        <v>5</v>
      </c>
      <c r="JD2" s="58"/>
      <c r="JE2" s="66">
        <f t="shared" ref="JE2:JE59" si="148">ROUND((JB2*0.4+JC2*0.6),1)</f>
        <v>5.6</v>
      </c>
      <c r="JF2" s="67">
        <f t="shared" ref="JF2:JF59" si="149">ROUND(MAX((JB2*0.4+JC2*0.6),(JB2*0.4+JD2*0.6)),1)</f>
        <v>5.6</v>
      </c>
      <c r="JG2" s="50" t="str">
        <f t="shared" ref="JG2:JG59" si="150">TEXT(JF2,"0.0")</f>
        <v>5.6</v>
      </c>
      <c r="JH2" s="51" t="str">
        <f t="shared" ref="JH2:JH59" si="151">IF(JF2&gt;=8.5,"A",IF(JF2&gt;=8,"B+",IF(JF2&gt;=7,"B",IF(JF2&gt;=6.5,"C+",IF(JF2&gt;=5.5,"C",IF(JF2&gt;=5,"D+",IF(JF2&gt;=4,"D","F")))))))</f>
        <v>C</v>
      </c>
      <c r="JI2" s="60">
        <f t="shared" ref="JI2:JI59" si="152">IF(JH2="A",4,IF(JH2="B+",3.5,IF(JH2="B",3,IF(JH2="C+",2.5,IF(JH2="C",2,IF(JH2="D+",1.5,IF(JH2="D",1,0)))))))</f>
        <v>2</v>
      </c>
      <c r="JJ2" s="53" t="str">
        <f t="shared" ref="JJ2:JJ59" si="153">TEXT(JI2,"0.0")</f>
        <v>2.0</v>
      </c>
      <c r="JK2" s="61">
        <v>2</v>
      </c>
      <c r="JL2" s="62">
        <v>2</v>
      </c>
      <c r="JM2" s="65">
        <v>5.4</v>
      </c>
      <c r="JN2" s="57">
        <v>6</v>
      </c>
      <c r="JO2" s="58"/>
      <c r="JP2" s="66">
        <f t="shared" ref="JP2:JP37" si="154">ROUND((JM2*0.4+JN2*0.6),1)</f>
        <v>5.8</v>
      </c>
      <c r="JQ2" s="67">
        <f t="shared" ref="JQ2:JQ37" si="155">ROUND(MAX((JM2*0.4+JN2*0.6),(JM2*0.4+JO2*0.6)),1)</f>
        <v>5.8</v>
      </c>
      <c r="JR2" s="50" t="str">
        <f t="shared" ref="JR2:JR37" si="156">TEXT(JQ2,"0.0")</f>
        <v>5.8</v>
      </c>
      <c r="JS2" s="51" t="str">
        <f t="shared" ref="JS2:JS37" si="157">IF(JQ2&gt;=8.5,"A",IF(JQ2&gt;=8,"B+",IF(JQ2&gt;=7,"B",IF(JQ2&gt;=6.5,"C+",IF(JQ2&gt;=5.5,"C",IF(JQ2&gt;=5,"D+",IF(JQ2&gt;=4,"D","F")))))))</f>
        <v>C</v>
      </c>
      <c r="JT2" s="60">
        <f t="shared" ref="JT2:JT37" si="158">IF(JS2="A",4,IF(JS2="B+",3.5,IF(JS2="B",3,IF(JS2="C+",2.5,IF(JS2="C",2,IF(JS2="D+",1.5,IF(JS2="D",1,0)))))))</f>
        <v>2</v>
      </c>
      <c r="JU2" s="53" t="str">
        <f t="shared" ref="JU2:JU37" si="159">TEXT(JT2,"0.0")</f>
        <v>2.0</v>
      </c>
      <c r="JV2" s="61">
        <v>1</v>
      </c>
      <c r="JW2" s="62">
        <v>1</v>
      </c>
      <c r="JX2" s="65">
        <v>6</v>
      </c>
      <c r="JY2" s="57">
        <v>6</v>
      </c>
      <c r="JZ2" s="58"/>
      <c r="KA2" s="66">
        <f t="shared" ref="KA2:KA37" si="160">ROUND((JX2*0.4+JY2*0.6),1)</f>
        <v>6</v>
      </c>
      <c r="KB2" s="67">
        <f t="shared" ref="KB2:KB37" si="161">ROUND(MAX((JX2*0.4+JY2*0.6),(JX2*0.4+JZ2*0.6)),1)</f>
        <v>6</v>
      </c>
      <c r="KC2" s="50" t="str">
        <f t="shared" ref="KC2:KC37" si="162">TEXT(KB2,"0.0")</f>
        <v>6.0</v>
      </c>
      <c r="KD2" s="51" t="str">
        <f t="shared" ref="KD2:KD37" si="163">IF(KB2&gt;=8.5,"A",IF(KB2&gt;=8,"B+",IF(KB2&gt;=7,"B",IF(KB2&gt;=6.5,"C+",IF(KB2&gt;=5.5,"C",IF(KB2&gt;=5,"D+",IF(KB2&gt;=4,"D","F")))))))</f>
        <v>C</v>
      </c>
      <c r="KE2" s="60">
        <f t="shared" ref="KE2:KE37" si="164">IF(KD2="A",4,IF(KD2="B+",3.5,IF(KD2="B",3,IF(KD2="C+",2.5,IF(KD2="C",2,IF(KD2="D+",1.5,IF(KD2="D",1,0)))))))</f>
        <v>2</v>
      </c>
      <c r="KF2" s="53" t="str">
        <f t="shared" ref="KF2:KF37" si="165">TEXT(KE2,"0.0")</f>
        <v>2.0</v>
      </c>
      <c r="KG2" s="61">
        <v>2</v>
      </c>
      <c r="KH2" s="62">
        <v>2</v>
      </c>
      <c r="KI2" s="210">
        <v>5</v>
      </c>
      <c r="KJ2" s="133">
        <v>6</v>
      </c>
      <c r="KK2" s="58"/>
      <c r="KL2" s="66">
        <f t="shared" ref="KL2:KL37" si="166">ROUND((KI2*0.4+KJ2*0.6),1)</f>
        <v>5.6</v>
      </c>
      <c r="KM2" s="67">
        <f t="shared" ref="KM2:KM37" si="167">ROUND(MAX((KI2*0.4+KJ2*0.6),(KI2*0.4+KK2*0.6)),1)</f>
        <v>5.6</v>
      </c>
      <c r="KN2" s="67" t="str">
        <f t="shared" ref="KN2:KN37" si="168">TEXT(KM2,"0.0")</f>
        <v>5.6</v>
      </c>
      <c r="KO2" s="51" t="str">
        <f t="shared" ref="KO2:KO37" si="169">IF(KM2&gt;=8.5,"A",IF(KM2&gt;=8,"B+",IF(KM2&gt;=7,"B",IF(KM2&gt;=6.5,"C+",IF(KM2&gt;=5.5,"C",IF(KM2&gt;=5,"D+",IF(KM2&gt;=4,"D","F")))))))</f>
        <v>C</v>
      </c>
      <c r="KP2" s="60">
        <f t="shared" ref="KP2:KP37" si="170">IF(KO2="A",4,IF(KO2="B+",3.5,IF(KO2="B",3,IF(KO2="C+",2.5,IF(KO2="C",2,IF(KO2="D+",1.5,IF(KO2="D",1,0)))))))</f>
        <v>2</v>
      </c>
      <c r="KQ2" s="53" t="str">
        <f t="shared" ref="KQ2:KQ37" si="171">TEXT(KP2,"0.0")</f>
        <v>2.0</v>
      </c>
      <c r="KR2" s="63">
        <v>1</v>
      </c>
      <c r="KS2" s="207">
        <v>1</v>
      </c>
      <c r="KT2" s="210">
        <v>6</v>
      </c>
      <c r="KU2" s="133">
        <v>6.5</v>
      </c>
      <c r="KV2" s="58"/>
      <c r="KW2" s="66">
        <f t="shared" ref="KW2:KW37" si="172">ROUND((KT2*0.4+KU2*0.6),1)</f>
        <v>6.3</v>
      </c>
      <c r="KX2" s="67">
        <f t="shared" ref="KX2:KX37" si="173">ROUND(MAX((KT2*0.4+KU2*0.6),(KT2*0.4+KV2*0.6)),1)</f>
        <v>6.3</v>
      </c>
      <c r="KY2" s="67" t="str">
        <f t="shared" ref="KY2:KY37" si="174">TEXT(KX2,"0.0")</f>
        <v>6.3</v>
      </c>
      <c r="KZ2" s="51" t="str">
        <f t="shared" ref="KZ2:KZ37" si="175">IF(KX2&gt;=8.5,"A",IF(KX2&gt;=8,"B+",IF(KX2&gt;=7,"B",IF(KX2&gt;=6.5,"C+",IF(KX2&gt;=5.5,"C",IF(KX2&gt;=5,"D+",IF(KX2&gt;=4,"D","F")))))))</f>
        <v>C</v>
      </c>
      <c r="LA2" s="60">
        <f t="shared" ref="LA2:LA37" si="176">IF(KZ2="A",4,IF(KZ2="B+",3.5,IF(KZ2="B",3,IF(KZ2="C+",2.5,IF(KZ2="C",2,IF(KZ2="D+",1.5,IF(KZ2="D",1,0)))))))</f>
        <v>2</v>
      </c>
      <c r="LB2" s="53" t="str">
        <f t="shared" ref="LB2:LB37" si="177">TEXT(LA2,"0.0")</f>
        <v>2.0</v>
      </c>
      <c r="LC2" s="63">
        <v>1</v>
      </c>
      <c r="LD2" s="207">
        <v>1</v>
      </c>
      <c r="LE2" s="210">
        <v>5</v>
      </c>
      <c r="LF2" s="133">
        <v>7.1</v>
      </c>
      <c r="LG2" s="58"/>
      <c r="LH2" s="66">
        <f t="shared" ref="LH2:LH37" si="178">ROUND((LE2*0.4+LF2*0.6),1)</f>
        <v>6.3</v>
      </c>
      <c r="LI2" s="67">
        <f t="shared" ref="LI2:LI37" si="179">ROUND(MAX((LE2*0.4+LF2*0.6),(LE2*0.4+LG2*0.6)),1)</f>
        <v>6.3</v>
      </c>
      <c r="LJ2" s="67" t="str">
        <f t="shared" ref="LJ2:LJ37" si="180">TEXT(LI2,"0.0")</f>
        <v>6.3</v>
      </c>
      <c r="LK2" s="51" t="str">
        <f t="shared" ref="LK2:LK37" si="181">IF(LI2&gt;=8.5,"A",IF(LI2&gt;=8,"B+",IF(LI2&gt;=7,"B",IF(LI2&gt;=6.5,"C+",IF(LI2&gt;=5.5,"C",IF(LI2&gt;=5,"D+",IF(LI2&gt;=4,"D","F")))))))</f>
        <v>C</v>
      </c>
      <c r="LL2" s="60">
        <f t="shared" ref="LL2:LL37" si="182">IF(LK2="A",4,IF(LK2="B+",3.5,IF(LK2="B",3,IF(LK2="C+",2.5,IF(LK2="C",2,IF(LK2="D+",1.5,IF(LK2="D",1,0)))))))</f>
        <v>2</v>
      </c>
      <c r="LM2" s="53" t="str">
        <f t="shared" ref="LM2:LM37" si="183">TEXT(LL2,"0.0")</f>
        <v>2.0</v>
      </c>
      <c r="LN2" s="63">
        <v>2</v>
      </c>
      <c r="LO2" s="207">
        <v>2</v>
      </c>
      <c r="LP2" s="210">
        <v>6</v>
      </c>
      <c r="LQ2" s="133">
        <v>5.9</v>
      </c>
      <c r="LR2" s="58"/>
      <c r="LS2" s="66">
        <f t="shared" ref="LS2:LS37" si="184">ROUND((LP2*0.4+LQ2*0.6),1)</f>
        <v>5.9</v>
      </c>
      <c r="LT2" s="67">
        <f t="shared" ref="LT2:LT37" si="185">ROUND(MAX((LP2*0.4+LQ2*0.6),(LP2*0.4+LR2*0.6)),1)</f>
        <v>5.9</v>
      </c>
      <c r="LU2" s="67" t="str">
        <f t="shared" ref="LU2:LU37" si="186">TEXT(LT2,"0.0")</f>
        <v>5.9</v>
      </c>
      <c r="LV2" s="51" t="str">
        <f t="shared" ref="LV2:LV37" si="187">IF(LT2&gt;=8.5,"A",IF(LT2&gt;=8,"B+",IF(LT2&gt;=7,"B",IF(LT2&gt;=6.5,"C+",IF(LT2&gt;=5.5,"C",IF(LT2&gt;=5,"D+",IF(LT2&gt;=4,"D","F")))))))</f>
        <v>C</v>
      </c>
      <c r="LW2" s="60">
        <f t="shared" ref="LW2:LW37" si="188">IF(LV2="A",4,IF(LV2="B+",3.5,IF(LV2="B",3,IF(LV2="C+",2.5,IF(LV2="C",2,IF(LV2="D+",1.5,IF(LV2="D",1,0)))))))</f>
        <v>2</v>
      </c>
      <c r="LX2" s="53" t="str">
        <f t="shared" ref="LX2:LX37" si="189">TEXT(LW2,"0.0")</f>
        <v>2.0</v>
      </c>
      <c r="LY2" s="63">
        <v>1</v>
      </c>
      <c r="LZ2" s="207">
        <v>1</v>
      </c>
      <c r="MA2" s="66">
        <f t="shared" ref="MA2:MA37" si="190">ROUND((KL2*0.2+KW2*0.2+LH2*0.4+LS2*0.2),1)</f>
        <v>6.1</v>
      </c>
      <c r="MB2" s="167">
        <f t="shared" ref="MB2:MB37" si="191">ROUND((KM2*0.2+KX2*0.2+LI2*0.4+LT2*0.2),1)</f>
        <v>6.1</v>
      </c>
      <c r="MC2" s="53" t="str">
        <f t="shared" ref="MC2:MC37" si="192">TEXT(MB2,"0.0")</f>
        <v>6.1</v>
      </c>
      <c r="MD2" s="51" t="str">
        <f t="shared" ref="MD2:MD37" si="193">IF(MB2&gt;=8.5,"A",IF(MB2&gt;=8,"B+",IF(MB2&gt;=7,"B",IF(MB2&gt;=6.5,"C+",IF(MB2&gt;=5.5,"C",IF(MB2&gt;=5,"D+",IF(MB2&gt;=4,"D","F")))))))</f>
        <v>C</v>
      </c>
      <c r="ME2" s="60">
        <f t="shared" ref="ME2:ME37" si="194">IF(MD2="A",4,IF(MD2="B+",3.5,IF(MD2="B",3,IF(MD2="C+",2.5,IF(MD2="C",2,IF(MD2="D+",1.5,IF(MD2="D",1,0)))))))</f>
        <v>2</v>
      </c>
      <c r="MF2" s="53" t="str">
        <f t="shared" ref="MF2:MF37" si="195">TEXT(ME2,"0.0")</f>
        <v>2.0</v>
      </c>
      <c r="MG2" s="220">
        <v>5</v>
      </c>
      <c r="MH2" s="221">
        <v>5</v>
      </c>
      <c r="MI2" s="211">
        <f t="shared" ref="MI2:MI37" si="196">HK2+HV2+IO2+IZ2+JK2+JV2+KG2+KR2+LC2+LN2+LY2</f>
        <v>19</v>
      </c>
      <c r="MJ2" s="156">
        <f t="shared" ref="MJ2:MJ37" si="197">(HF2*HK2+HQ2*HV2+IJ2*IO2+IU2*IZ2+JF2*JK2+JQ2*JV2+KB2*KG2+KM2*KR2+KX2*LC2+LI2*LN2+LT2*LY2)/MI2</f>
        <v>5.9263157894736835</v>
      </c>
      <c r="MK2" s="158">
        <f t="shared" ref="MK2:MK37" si="198">(HI2*HK2+HT2*HV2+IM2*IO2+IX2*IZ2+JI2*JK2+JT2*JV2+KE2*KG2+KP2*KR2+LA2*LC2+LL2*LN2+LW2*LY2)/MI2</f>
        <v>2.0263157894736841</v>
      </c>
      <c r="ML2" s="157" t="str">
        <f t="shared" ref="ML2:ML37" si="199">TEXT(MK2,"0.00")</f>
        <v>2.03</v>
      </c>
      <c r="MM2" s="5" t="str">
        <f t="shared" ref="MM2:MM37" si="200">IF(AND(MK2&lt;1),"Cảnh báo KQHT","Lên lớp")</f>
        <v>Lên lớp</v>
      </c>
      <c r="MN2" s="212">
        <f t="shared" ref="MN2:MN37" si="201">HL2+HW2+IP2+JA2+JL2+JW2+KH2+KS2+LD2+LO2+LZ2</f>
        <v>19</v>
      </c>
      <c r="MO2" s="156">
        <f t="shared" ref="MO2:MO37" si="202">(HF2*HL2+HQ2*HW2+IJ2*IP2+IU2*JA2+JF2*JL2+JQ2*JW2+KB2*KH2+KM2*KS2+KX2*LD2+LI2*LO2+LT2*LZ2)/MN2</f>
        <v>5.9263157894736835</v>
      </c>
      <c r="MP2" s="309">
        <f t="shared" ref="MP2:MP37" si="203">(HI2*HL2+HT2*HW2+IM2*IP2+IX2*JA2+JI2*JL2+JT2*JW2+KE2*KH2+KP2*KS2+LA2*LD2+LL2*LO2+LW2*LZ2)/MN2</f>
        <v>2.0263157894736841</v>
      </c>
      <c r="MQ2" s="215">
        <f t="shared" ref="MQ2:MQ37" si="204">GV2+MI2</f>
        <v>54</v>
      </c>
      <c r="MR2" s="211">
        <f t="shared" ref="MR2:MR37" si="205">GW2+MN2</f>
        <v>54</v>
      </c>
      <c r="MS2" s="157">
        <f t="shared" ref="MS2:MS37" si="206">(GX2*GW2+MO2*MN2)/MR2</f>
        <v>6.2342592592592592</v>
      </c>
      <c r="MT2" s="157" t="str">
        <f t="shared" ref="MT2:MT37" si="207">TEXT(MS2,"0.00")</f>
        <v>6.23</v>
      </c>
      <c r="MU2" s="158">
        <f t="shared" ref="MU2:MU37" si="208">(GY2*GW2+MP2*MN2)/MR2</f>
        <v>2.2037037037037037</v>
      </c>
      <c r="MV2" s="157" t="str">
        <f t="shared" ref="MV2:MV37" si="209">TEXT(MU2,"0.00")</f>
        <v>2.20</v>
      </c>
      <c r="MW2" s="5" t="str">
        <f t="shared" ref="MW2:MW37" si="210">IF(AND(MU2&lt;1.4),"Cảnh báo KQHT","Lên lớp")</f>
        <v>Lên lớp</v>
      </c>
      <c r="MX2" s="260">
        <v>6.3</v>
      </c>
      <c r="MY2" s="317">
        <v>1</v>
      </c>
      <c r="MZ2" s="261">
        <v>5</v>
      </c>
      <c r="NA2" s="171">
        <f t="shared" ref="NA2:NA37" si="211">ROUND((MX2*0.4+MY2*0.6),1)</f>
        <v>3.1</v>
      </c>
      <c r="NB2" s="312">
        <f t="shared" ref="NB2:NB37" si="212">ROUND(MAX((MX2*0.4+MY2*0.6),(MX2*0.4+MZ2*0.6)),1)</f>
        <v>5.5</v>
      </c>
      <c r="NC2" s="312" t="str">
        <f t="shared" ref="NC2:NC37" si="213">TEXT(NB2,"0.0")</f>
        <v>5.5</v>
      </c>
      <c r="ND2" s="313" t="str">
        <f t="shared" ref="ND2:ND37" si="214">IF(NB2&gt;=8.5,"A",IF(NB2&gt;=8,"B+",IF(NB2&gt;=7,"B",IF(NB2&gt;=6.5,"C+",IF(NB2&gt;=5.5,"C",IF(NB2&gt;=5,"D+",IF(NB2&gt;=4,"D","F")))))))</f>
        <v>C</v>
      </c>
      <c r="NE2" s="314">
        <f t="shared" ref="NE2:NE37" si="215">IF(ND2="A",4,IF(ND2="B+",3.5,IF(ND2="B",3,IF(ND2="C+",2.5,IF(ND2="C",2,IF(ND2="D+",1.5,IF(ND2="D",1,0)))))))</f>
        <v>2</v>
      </c>
      <c r="NF2" s="315" t="str">
        <f t="shared" ref="NF2:NF37" si="216">TEXT(NE2,"0.0")</f>
        <v>2.0</v>
      </c>
      <c r="NG2" s="63">
        <v>1</v>
      </c>
      <c r="NH2" s="207">
        <v>1</v>
      </c>
      <c r="NI2" s="310">
        <v>5</v>
      </c>
      <c r="NJ2" s="311">
        <v>5</v>
      </c>
      <c r="NK2" s="160"/>
      <c r="NL2" s="316">
        <f t="shared" ref="NL2:NL37" si="217">ROUND((NI2*0.4+NJ2*0.6),1)</f>
        <v>5</v>
      </c>
      <c r="NM2" s="312">
        <f t="shared" ref="NM2:NM37" si="218">ROUND(MAX((NI2*0.4+NJ2*0.6),(NI2*0.4+NK2*0.6)),1)</f>
        <v>5</v>
      </c>
      <c r="NN2" s="312" t="str">
        <f t="shared" ref="NN2:NN37" si="219">TEXT(NM2,"0.0")</f>
        <v>5.0</v>
      </c>
      <c r="NO2" s="313" t="str">
        <f t="shared" ref="NO2:NO37" si="220">IF(NM2&gt;=8.5,"A",IF(NM2&gt;=8,"B+",IF(NM2&gt;=7,"B",IF(NM2&gt;=6.5,"C+",IF(NM2&gt;=5.5,"C",IF(NM2&gt;=5,"D+",IF(NM2&gt;=4,"D","F")))))))</f>
        <v>D+</v>
      </c>
      <c r="NP2" s="314">
        <f t="shared" ref="NP2:NP37" si="221">IF(NO2="A",4,IF(NO2="B+",3.5,IF(NO2="B",3,IF(NO2="C+",2.5,IF(NO2="C",2,IF(NO2="D+",1.5,IF(NO2="D",1,0)))))))</f>
        <v>1.5</v>
      </c>
      <c r="NQ2" s="315" t="str">
        <f t="shared" ref="NQ2:NQ37" si="222">TEXT(NP2,"0.0")</f>
        <v>1.5</v>
      </c>
      <c r="NR2" s="63">
        <v>1</v>
      </c>
      <c r="NS2" s="207">
        <v>1</v>
      </c>
      <c r="NT2" s="66">
        <f t="shared" ref="NT2:NT37" si="223">ROUND((NA2*0.5+NL2*0.5),1)</f>
        <v>4.0999999999999996</v>
      </c>
      <c r="NU2" s="167">
        <f t="shared" ref="NU2:NU37" si="224">ROUND((NB2*0.5+NM2*0.5),1)</f>
        <v>5.3</v>
      </c>
      <c r="NV2" s="53" t="str">
        <f t="shared" ref="NV2:NV37" si="225">TEXT(NU2,"0.0")</f>
        <v>5.3</v>
      </c>
      <c r="NW2" s="51" t="str">
        <f t="shared" ref="NW2:NW37" si="226">IF(NU2&gt;=8.5,"A",IF(NU2&gt;=8,"B+",IF(NU2&gt;=7,"B",IF(NU2&gt;=6.5,"C+",IF(NU2&gt;=5.5,"C",IF(NU2&gt;=5,"D+",IF(NU2&gt;=4,"D","F")))))))</f>
        <v>D+</v>
      </c>
      <c r="NX2" s="60">
        <f t="shared" ref="NX2:NX37" si="227">IF(NW2="A",4,IF(NW2="B+",3.5,IF(NW2="B",3,IF(NW2="C+",2.5,IF(NW2="C",2,IF(NW2="D+",1.5,IF(NW2="D",1,0)))))))</f>
        <v>1.5</v>
      </c>
      <c r="NY2" s="53" t="str">
        <f t="shared" ref="NY2:NY37" si="228">TEXT(NX2,"0.0")</f>
        <v>1.5</v>
      </c>
      <c r="NZ2" s="220">
        <v>2</v>
      </c>
      <c r="OA2" s="408">
        <v>2</v>
      </c>
      <c r="OB2" s="385">
        <v>7.2</v>
      </c>
      <c r="OC2" s="404">
        <v>7</v>
      </c>
      <c r="OD2" s="210"/>
      <c r="OE2" s="66">
        <f t="shared" ref="OE2:OE62" si="229">ROUND((OB2*0.4+OC2*0.6),1)</f>
        <v>7.1</v>
      </c>
      <c r="OF2" s="67">
        <f t="shared" ref="OF2:OF62" si="230">ROUND(MAX((OB2*0.4+OC2*0.6),(OB2*0.4+OD2*0.6)),1)</f>
        <v>7.1</v>
      </c>
      <c r="OG2" s="50" t="str">
        <f t="shared" ref="OG2:OG62" si="231">TEXT(OF2,"0.0")</f>
        <v>7.1</v>
      </c>
      <c r="OH2" s="51" t="str">
        <f t="shared" ref="OH2:OH62" si="232">IF(OF2&gt;=8.5,"A",IF(OF2&gt;=8,"B+",IF(OF2&gt;=7,"B",IF(OF2&gt;=6.5,"C+",IF(OF2&gt;=5.5,"C",IF(OF2&gt;=5,"D+",IF(OF2&gt;=4,"D","F")))))))</f>
        <v>B</v>
      </c>
      <c r="OI2" s="60">
        <f t="shared" ref="OI2:OI62" si="233">IF(OH2="A",4,IF(OH2="B+",3.5,IF(OH2="B",3,IF(OH2="C+",2.5,IF(OH2="C",2,IF(OH2="D+",1.5,IF(OH2="D",1,0)))))))</f>
        <v>3</v>
      </c>
      <c r="OJ2" s="53" t="str">
        <f t="shared" ref="OJ2:OJ62" si="234">TEXT(OI2,"0.0")</f>
        <v>3.0</v>
      </c>
      <c r="OK2" s="61">
        <v>2</v>
      </c>
      <c r="OL2" s="62">
        <v>2</v>
      </c>
      <c r="OM2" s="333"/>
      <c r="ON2" s="334"/>
      <c r="OO2" s="121"/>
      <c r="OP2" s="149">
        <f>ROUND((OM2*0.4+ON2*0.6),1)</f>
        <v>0</v>
      </c>
      <c r="OQ2" s="67">
        <f>ROUND(MAX((OM2*0.4+ON2*0.6),(OM2*0.4+OO2*0.6)),1)</f>
        <v>0</v>
      </c>
      <c r="OR2" s="50" t="str">
        <f>TEXT(OQ2,"0.0")</f>
        <v>0.0</v>
      </c>
      <c r="OS2" s="51" t="str">
        <f>IF(OQ2&gt;=8.5,"A",IF(OQ2&gt;=8,"B+",IF(OQ2&gt;=7,"B",IF(OQ2&gt;=6.5,"C+",IF(OQ2&gt;=5.5,"C",IF(OQ2&gt;=5,"D+",IF(OQ2&gt;=4,"D","F")))))))</f>
        <v>F</v>
      </c>
      <c r="OT2" s="60">
        <f>IF(OS2="A",4,IF(OS2="B+",3.5,IF(OS2="B",3,IF(OS2="C+",2.5,IF(OS2="C",2,IF(OS2="D+",1.5,IF(OS2="D",1,0)))))))</f>
        <v>0</v>
      </c>
      <c r="OU2" s="53" t="str">
        <f>TEXT(OT2,"0.0")</f>
        <v>0.0</v>
      </c>
      <c r="OV2" s="61">
        <v>2</v>
      </c>
      <c r="OW2" s="62"/>
      <c r="OX2" s="282">
        <v>6.6</v>
      </c>
      <c r="OY2" s="283">
        <v>6</v>
      </c>
      <c r="OZ2" s="104"/>
      <c r="PA2" s="105">
        <f t="shared" ref="PA2:PA62" si="235">ROUND((OX2*0.4+OY2*0.6),1)</f>
        <v>6.2</v>
      </c>
      <c r="PB2" s="67">
        <f t="shared" ref="PB2:PB62" si="236">ROUND(MAX((OX2*0.4+OY2*0.6),(OX2*0.4+OZ2*0.6)),1)</f>
        <v>6.2</v>
      </c>
      <c r="PC2" s="50" t="str">
        <f t="shared" ref="PC2:PC62" si="237">TEXT(PB2,"0.0")</f>
        <v>6.2</v>
      </c>
      <c r="PD2" s="51" t="str">
        <f t="shared" ref="PD2:PD62" si="238">IF(PB2&gt;=8.5,"A",IF(PB2&gt;=8,"B+",IF(PB2&gt;=7,"B",IF(PB2&gt;=6.5,"C+",IF(PB2&gt;=5.5,"C",IF(PB2&gt;=5,"D+",IF(PB2&gt;=4,"D","F")))))))</f>
        <v>C</v>
      </c>
      <c r="PE2" s="60">
        <f t="shared" ref="PE2:PE62" si="239">IF(PD2="A",4,IF(PD2="B+",3.5,IF(PD2="B",3,IF(PD2="C+",2.5,IF(PD2="C",2,IF(PD2="D+",1.5,IF(PD2="D",1,0)))))))</f>
        <v>2</v>
      </c>
      <c r="PF2" s="53" t="str">
        <f t="shared" ref="PF2:PF62" si="240">TEXT(PE2,"0.0")</f>
        <v>2.0</v>
      </c>
      <c r="PG2" s="61">
        <v>2</v>
      </c>
      <c r="PH2" s="62">
        <v>2</v>
      </c>
      <c r="PI2" s="386">
        <v>5.7</v>
      </c>
      <c r="PJ2" s="387">
        <v>0</v>
      </c>
      <c r="PK2" s="388">
        <v>5</v>
      </c>
      <c r="PL2" s="105">
        <f t="shared" ref="PL2:PL62" si="241">ROUND((PI2*0.4+PJ2*0.6),1)</f>
        <v>2.2999999999999998</v>
      </c>
      <c r="PM2" s="312">
        <f t="shared" ref="PM2:PM62" si="242">ROUND(MAX((PI2*0.4+PJ2*0.6),(PI2*0.4+PK2*0.6)),1)</f>
        <v>5.3</v>
      </c>
      <c r="PN2" s="312" t="str">
        <f t="shared" ref="PN2:PN62" si="243">TEXT(PM2,"0.0")</f>
        <v>5.3</v>
      </c>
      <c r="PO2" s="313" t="str">
        <f t="shared" ref="PO2:PO62" si="244">IF(PM2&gt;=8.5,"A",IF(PM2&gt;=8,"B+",IF(PM2&gt;=7,"B",IF(PM2&gt;=6.5,"C+",IF(PM2&gt;=5.5,"C",IF(PM2&gt;=5,"D+",IF(PM2&gt;=4,"D","F")))))))</f>
        <v>D+</v>
      </c>
      <c r="PP2" s="314">
        <f t="shared" ref="PP2:PP62" si="245">IF(PO2="A",4,IF(PO2="B+",3.5,IF(PO2="B",3,IF(PO2="C+",2.5,IF(PO2="C",2,IF(PO2="D+",1.5,IF(PO2="D",1,0)))))))</f>
        <v>1.5</v>
      </c>
      <c r="PQ2" s="315" t="str">
        <f t="shared" ref="PQ2:PQ62" si="246">TEXT(PP2,"0.0")</f>
        <v>1.5</v>
      </c>
      <c r="PR2" s="63">
        <v>1</v>
      </c>
      <c r="PS2" s="207">
        <v>1</v>
      </c>
      <c r="PT2" s="210">
        <v>7</v>
      </c>
      <c r="PU2" s="133">
        <v>7</v>
      </c>
      <c r="PV2" s="58"/>
      <c r="PW2" s="66">
        <f t="shared" ref="PW2:PW64" si="247">ROUND((PT2*0.4+PU2*0.6),1)</f>
        <v>7</v>
      </c>
      <c r="PX2" s="67">
        <f t="shared" ref="PX2:PX64" si="248">ROUND(MAX((PT2*0.4+PU2*0.6),(PT2*0.4+PV2*0.6)),1)</f>
        <v>7</v>
      </c>
      <c r="PY2" s="67" t="str">
        <f t="shared" ref="PY2:PY64" si="249">TEXT(PX2,"0.0")</f>
        <v>7.0</v>
      </c>
      <c r="PZ2" s="51" t="str">
        <f t="shared" ref="PZ2:PZ64" si="250">IF(PX2&gt;=8.5,"A",IF(PX2&gt;=8,"B+",IF(PX2&gt;=7,"B",IF(PX2&gt;=6.5,"C+",IF(PX2&gt;=5.5,"C",IF(PX2&gt;=5,"D+",IF(PX2&gt;=4,"D","F")))))))</f>
        <v>B</v>
      </c>
      <c r="QA2" s="60">
        <f t="shared" ref="QA2:QA64" si="251">IF(PZ2="A",4,IF(PZ2="B+",3.5,IF(PZ2="B",3,IF(PZ2="C+",2.5,IF(PZ2="C",2,IF(PZ2="D+",1.5,IF(PZ2="D",1,0)))))))</f>
        <v>3</v>
      </c>
      <c r="QB2" s="53" t="str">
        <f t="shared" ref="QB2:QB64" si="252">TEXT(QA2,"0.0")</f>
        <v>3.0</v>
      </c>
      <c r="QC2" s="63">
        <v>4</v>
      </c>
      <c r="QD2" s="207">
        <v>4</v>
      </c>
      <c r="QE2" s="395">
        <v>6</v>
      </c>
      <c r="QF2" s="396"/>
      <c r="QG2" s="395">
        <v>5</v>
      </c>
      <c r="QH2" s="395">
        <f t="shared" ref="QH2:QH65" si="253">ROUND((QE2*0.4+QF2*0.6),1)</f>
        <v>2.4</v>
      </c>
      <c r="QI2" s="67">
        <f t="shared" ref="QI2:QI65" si="254">ROUND(MAX((QE2*0.4+QF2*0.6),(QE2*0.4+QG2*0.6)),1)</f>
        <v>5.4</v>
      </c>
      <c r="QJ2" s="67" t="str">
        <f t="shared" ref="QJ2:QJ65" si="255">TEXT(QI2,"0.0")</f>
        <v>5.4</v>
      </c>
      <c r="QK2" s="51" t="str">
        <f t="shared" ref="QK2:QK65" si="256">IF(QI2&gt;=8.5,"A",IF(QI2&gt;=8,"B+",IF(QI2&gt;=7,"B",IF(QI2&gt;=6.5,"C+",IF(QI2&gt;=5.5,"C",IF(QI2&gt;=5,"D+",IF(QI2&gt;=4,"D","F")))))))</f>
        <v>D+</v>
      </c>
      <c r="QL2" s="60">
        <f t="shared" ref="QL2:QL65" si="257">IF(QK2="A",4,IF(QK2="B+",3.5,IF(QK2="B",3,IF(QK2="C+",2.5,IF(QK2="C",2,IF(QK2="D+",1.5,IF(QK2="D",1,0)))))))</f>
        <v>1.5</v>
      </c>
      <c r="QM2" s="53" t="str">
        <f t="shared" ref="QM2:QM65" si="258">TEXT(QL2,"0.0")</f>
        <v>1.5</v>
      </c>
      <c r="QN2" s="63">
        <v>6</v>
      </c>
      <c r="QO2" s="207">
        <v>6</v>
      </c>
      <c r="QP2" s="211">
        <f t="shared" ref="QP2:QP65" si="259">NG2+NR2+OK2+OV2+PG2+PR2+QC2+QN2</f>
        <v>19</v>
      </c>
      <c r="QQ2" s="156">
        <f t="shared" ref="QQ2:QQ65" si="260">(NB2*NG2+NM2*NR2+OF2*OK2+OQ2*OV2+PB2*PG2+PM2*PR2+PX2*QC2+QI2*QN2)/QP2</f>
        <v>5.4105263157894745</v>
      </c>
      <c r="QR2" s="158">
        <f t="shared" ref="QR2:QR65" si="261">(NE2*NG2+NP2*NR2+OI2*OK2+OT2*OV2+PE2*PG2+PP2*PR2+QA2*QC2+QL2*QN2)/QP2</f>
        <v>1.8947368421052631</v>
      </c>
      <c r="QS2" s="157" t="str">
        <f t="shared" ref="QS2:QS65" si="262">TEXT(QR2,"0.00")</f>
        <v>1.89</v>
      </c>
      <c r="QT2" s="5" t="str">
        <f t="shared" ref="QT2:QT65" si="263">IF(AND(QR2&lt;1),"Cảnh báo KQHT","Lên lớp")</f>
        <v>Lên lớp</v>
      </c>
      <c r="QU2" s="212">
        <f t="shared" ref="QU2:QU65" si="264">QO2+QD2+PS2+PH2+OW2+OL2+NS2+NH2</f>
        <v>17</v>
      </c>
      <c r="QV2" s="156">
        <f t="shared" ref="QV2:QV65" si="265">(NB2*NH2+NM2*NS2+OF2*OL2+OQ2*OW2+PB2*PH2+PM2*PS2+PX2*QD2+QI2*QO2)/QU2</f>
        <v>6.0470588235294125</v>
      </c>
      <c r="QW2" s="309">
        <f t="shared" ref="QW2:QW65" si="266">(NE2*NH2+NP2*NS2+OI2*OL2+OT2*OW2+PE2*PH2+PP2*PS2+QA2*QD2+QL2*QO2)/QU2</f>
        <v>2.1176470588235294</v>
      </c>
      <c r="QX2" s="215">
        <f t="shared" ref="QX2:QX65" si="267">MQ2+QP2</f>
        <v>73</v>
      </c>
      <c r="QY2" s="211">
        <f t="shared" ref="QY2:QY65" si="268">MR2+QU2</f>
        <v>71</v>
      </c>
      <c r="QZ2" s="157">
        <f t="shared" ref="QZ2:QZ65" si="269">(MS2*MR2+QV2*QU2)/QY2</f>
        <v>6.1894366197183093</v>
      </c>
      <c r="RA2" s="157" t="str">
        <f t="shared" ref="RA2:RA65" si="270">TEXT(QZ2,"0.00")</f>
        <v>6.19</v>
      </c>
      <c r="RB2" s="158">
        <f t="shared" ref="RB2:RB65" si="271">(MR2*MU2+QW2*QU2)/QY2</f>
        <v>2.183098591549296</v>
      </c>
      <c r="RC2" s="157" t="str">
        <f t="shared" ref="RC2:RC65" si="272">TEXT(RB2,"0.00")</f>
        <v>2.18</v>
      </c>
      <c r="RD2" s="5" t="str">
        <f t="shared" ref="RD2:RD65" si="273">IF(AND(RB2&lt;1.4),"Cảnh báo KQHT","Lên lớp")</f>
        <v>Lên lớp</v>
      </c>
      <c r="RE2" s="171">
        <v>5</v>
      </c>
      <c r="RF2" s="323">
        <v>0</v>
      </c>
      <c r="RG2" s="123">
        <v>1</v>
      </c>
      <c r="RH2" s="171">
        <f t="shared" ref="RH2:RH52" si="274">ROUND((RE2*0.4+RF2*0.6),1)</f>
        <v>2</v>
      </c>
      <c r="RI2" s="67">
        <f t="shared" ref="RI2:RI52" si="275">ROUND(MAX((RE2*0.4+RF2*0.6),(RE2*0.4+RG2*0.6)),1)</f>
        <v>2.6</v>
      </c>
      <c r="RJ2" s="67" t="str">
        <f t="shared" ref="RJ2:RJ52" si="276">TEXT(RI2,"0.0")</f>
        <v>2.6</v>
      </c>
      <c r="RK2" s="51" t="str">
        <f t="shared" ref="RK2:RK52" si="277">IF(RI2&gt;=8.5,"A",IF(RI2&gt;=8,"B+",IF(RI2&gt;=7,"B",IF(RI2&gt;=6.5,"C+",IF(RI2&gt;=5.5,"C",IF(RI2&gt;=5,"D+",IF(RI2&gt;=4,"D","F")))))))</f>
        <v>F</v>
      </c>
      <c r="RL2" s="60">
        <f t="shared" ref="RL2:RL52" si="278">IF(RK2="A",4,IF(RK2="B+",3.5,IF(RK2="B",3,IF(RK2="C+",2.5,IF(RK2="C",2,IF(RK2="D+",1.5,IF(RK2="D",1,0)))))))</f>
        <v>0</v>
      </c>
      <c r="RM2" s="53" t="str">
        <f t="shared" ref="RM2:RM52" si="279">TEXT(RL2,"0.0")</f>
        <v>0.0</v>
      </c>
      <c r="RN2" s="63">
        <v>6</v>
      </c>
      <c r="RO2" s="207"/>
      <c r="RP2" s="416"/>
      <c r="RQ2" s="416"/>
      <c r="RR2" s="316">
        <f t="shared" ref="RR2:RR52" si="280">ROUND((RP2*0.4+RQ2*0.6),1)</f>
        <v>0</v>
      </c>
      <c r="RS2" s="67" t="str">
        <f t="shared" ref="RS2:RS65" si="281">TEXT(RR2,"0.0")</f>
        <v>0.0</v>
      </c>
      <c r="RT2" s="51" t="str">
        <f t="shared" ref="RT2:RT52" si="282">IF(RR2&gt;=8.5,"A",IF(RR2&gt;=8,"B+",IF(RR2&gt;=7,"B",IF(RR2&gt;=6.5,"C+",IF(RR2&gt;=5.5,"C",IF(RR2&gt;=5,"D+",IF(RR2&gt;=4,"D","F")))))))</f>
        <v>F</v>
      </c>
      <c r="RU2" s="60">
        <f t="shared" ref="RU2:RU52" si="283">IF(RT2="A",4,IF(RT2="B+",3.5,IF(RT2="B",3,IF(RT2="C+",2.5,IF(RT2="C",2,IF(RT2="D+",1.5,IF(RT2="D",1,0)))))))</f>
        <v>0</v>
      </c>
      <c r="RV2" s="53" t="str">
        <f t="shared" ref="RV2:RV52" si="284">TEXT(RU2,"0.0")</f>
        <v>0.0</v>
      </c>
      <c r="RW2" s="220">
        <v>5</v>
      </c>
      <c r="RX2" s="221"/>
      <c r="RY2" s="417">
        <f t="shared" ref="RY2:RY52" si="285">RW2+RN2</f>
        <v>11</v>
      </c>
      <c r="RZ2" s="156">
        <f t="shared" ref="RZ2:RZ52" si="286">(RI2*RN2+RR2*RW2)/RY2</f>
        <v>1.4181818181818182</v>
      </c>
      <c r="SA2" s="158">
        <f t="shared" ref="SA2:SA52" si="287">(RL2*RN2+RU2*RW2)/RY2</f>
        <v>0</v>
      </c>
      <c r="SB2" s="157" t="str">
        <f t="shared" ref="SB2:SB52" si="288">TEXT(SA2,"0.00")</f>
        <v>0.00</v>
      </c>
    </row>
    <row r="3" spans="1:496" s="8" customFormat="1" ht="18">
      <c r="A3" s="5">
        <v>2</v>
      </c>
      <c r="B3" s="9" t="s">
        <v>11</v>
      </c>
      <c r="C3" s="10" t="s">
        <v>217</v>
      </c>
      <c r="D3" s="11" t="s">
        <v>216</v>
      </c>
      <c r="E3" s="12" t="s">
        <v>207</v>
      </c>
      <c r="G3" s="47" t="s">
        <v>558</v>
      </c>
      <c r="H3" s="132" t="s">
        <v>427</v>
      </c>
      <c r="I3" s="143" t="s">
        <v>601</v>
      </c>
      <c r="J3" s="48" t="s">
        <v>525</v>
      </c>
      <c r="K3" s="98">
        <v>8</v>
      </c>
      <c r="L3" s="67" t="str">
        <f t="shared" si="0"/>
        <v>8.0</v>
      </c>
      <c r="M3" s="51" t="str">
        <f t="shared" si="1"/>
        <v>B+</v>
      </c>
      <c r="N3" s="52">
        <f t="shared" si="2"/>
        <v>3.5</v>
      </c>
      <c r="O3" s="53" t="str">
        <f t="shared" si="3"/>
        <v>3.5</v>
      </c>
      <c r="P3" s="63">
        <v>2</v>
      </c>
      <c r="Q3" s="49">
        <v>7</v>
      </c>
      <c r="R3" s="67" t="str">
        <f t="shared" si="4"/>
        <v>7.0</v>
      </c>
      <c r="S3" s="51" t="str">
        <f t="shared" si="5"/>
        <v>B</v>
      </c>
      <c r="T3" s="52">
        <f t="shared" si="6"/>
        <v>3</v>
      </c>
      <c r="U3" s="53" t="str">
        <f t="shared" si="7"/>
        <v>3.0</v>
      </c>
      <c r="V3" s="63">
        <v>3</v>
      </c>
      <c r="W3" s="105">
        <v>8.8000000000000007</v>
      </c>
      <c r="X3" s="103">
        <v>8</v>
      </c>
      <c r="Y3" s="104"/>
      <c r="Z3" s="66">
        <f t="shared" si="8"/>
        <v>8.3000000000000007</v>
      </c>
      <c r="AA3" s="67">
        <f t="shared" si="9"/>
        <v>8.3000000000000007</v>
      </c>
      <c r="AB3" s="67" t="str">
        <f t="shared" si="10"/>
        <v>8.3</v>
      </c>
      <c r="AC3" s="51" t="str">
        <f t="shared" si="11"/>
        <v>B+</v>
      </c>
      <c r="AD3" s="60">
        <f t="shared" si="12"/>
        <v>3.5</v>
      </c>
      <c r="AE3" s="53" t="str">
        <f t="shared" si="13"/>
        <v>3.5</v>
      </c>
      <c r="AF3" s="63">
        <v>4</v>
      </c>
      <c r="AG3" s="207">
        <v>4</v>
      </c>
      <c r="AH3" s="105">
        <v>7</v>
      </c>
      <c r="AI3" s="103">
        <v>8</v>
      </c>
      <c r="AJ3" s="104"/>
      <c r="AK3" s="66">
        <f t="shared" si="14"/>
        <v>7.6</v>
      </c>
      <c r="AL3" s="67">
        <f t="shared" si="15"/>
        <v>7.6</v>
      </c>
      <c r="AM3" s="67" t="str">
        <f t="shared" si="16"/>
        <v>7.6</v>
      </c>
      <c r="AN3" s="51" t="str">
        <f t="shared" si="17"/>
        <v>B</v>
      </c>
      <c r="AO3" s="60">
        <f t="shared" si="18"/>
        <v>3</v>
      </c>
      <c r="AP3" s="53" t="str">
        <f t="shared" si="19"/>
        <v>3.0</v>
      </c>
      <c r="AQ3" s="63">
        <v>2</v>
      </c>
      <c r="AR3" s="207">
        <v>2</v>
      </c>
      <c r="AS3" s="105">
        <v>5.0999999999999996</v>
      </c>
      <c r="AT3" s="103">
        <v>7</v>
      </c>
      <c r="AU3" s="104"/>
      <c r="AV3" s="66">
        <f t="shared" si="20"/>
        <v>6.2</v>
      </c>
      <c r="AW3" s="67">
        <f t="shared" si="21"/>
        <v>6.2</v>
      </c>
      <c r="AX3" s="67" t="str">
        <f t="shared" si="22"/>
        <v>6.2</v>
      </c>
      <c r="AY3" s="51" t="str">
        <f t="shared" si="23"/>
        <v>C</v>
      </c>
      <c r="AZ3" s="60">
        <f t="shared" si="24"/>
        <v>2</v>
      </c>
      <c r="BA3" s="53" t="str">
        <f t="shared" si="25"/>
        <v>2.0</v>
      </c>
      <c r="BB3" s="63">
        <v>3</v>
      </c>
      <c r="BC3" s="207">
        <v>3</v>
      </c>
      <c r="BD3" s="105">
        <v>7.2</v>
      </c>
      <c r="BE3" s="103">
        <v>9</v>
      </c>
      <c r="BF3" s="104"/>
      <c r="BG3" s="66">
        <f t="shared" si="26"/>
        <v>8.3000000000000007</v>
      </c>
      <c r="BH3" s="67">
        <f t="shared" si="27"/>
        <v>8.3000000000000007</v>
      </c>
      <c r="BI3" s="67" t="str">
        <f t="shared" si="28"/>
        <v>8.3</v>
      </c>
      <c r="BJ3" s="51" t="str">
        <f t="shared" si="29"/>
        <v>B+</v>
      </c>
      <c r="BK3" s="60">
        <f t="shared" si="30"/>
        <v>3.5</v>
      </c>
      <c r="BL3" s="53" t="str">
        <f t="shared" si="31"/>
        <v>3.5</v>
      </c>
      <c r="BM3" s="63">
        <v>3</v>
      </c>
      <c r="BN3" s="207">
        <v>3</v>
      </c>
      <c r="BO3" s="105">
        <v>6.1</v>
      </c>
      <c r="BP3" s="103">
        <v>7</v>
      </c>
      <c r="BQ3" s="104"/>
      <c r="BR3" s="66">
        <f t="shared" si="32"/>
        <v>6.6</v>
      </c>
      <c r="BS3" s="67">
        <f t="shared" si="33"/>
        <v>6.6</v>
      </c>
      <c r="BT3" s="67" t="str">
        <f t="shared" si="34"/>
        <v>6.6</v>
      </c>
      <c r="BU3" s="51" t="str">
        <f t="shared" si="35"/>
        <v>C+</v>
      </c>
      <c r="BV3" s="68">
        <f t="shared" si="36"/>
        <v>2.5</v>
      </c>
      <c r="BW3" s="53" t="str">
        <f t="shared" si="37"/>
        <v>2.5</v>
      </c>
      <c r="BX3" s="63">
        <v>2</v>
      </c>
      <c r="BY3" s="207">
        <v>2</v>
      </c>
      <c r="BZ3" s="105">
        <v>7.3</v>
      </c>
      <c r="CA3" s="103">
        <v>8</v>
      </c>
      <c r="CB3" s="104"/>
      <c r="CC3" s="105"/>
      <c r="CD3" s="67">
        <f t="shared" si="38"/>
        <v>7.7</v>
      </c>
      <c r="CE3" s="67" t="str">
        <f t="shared" si="39"/>
        <v>7.7</v>
      </c>
      <c r="CF3" s="51" t="str">
        <f t="shared" si="40"/>
        <v>B</v>
      </c>
      <c r="CG3" s="60">
        <f t="shared" si="41"/>
        <v>3</v>
      </c>
      <c r="CH3" s="53" t="str">
        <f t="shared" si="42"/>
        <v>3.0</v>
      </c>
      <c r="CI3" s="63">
        <v>3</v>
      </c>
      <c r="CJ3" s="207">
        <v>3</v>
      </c>
      <c r="CK3" s="208">
        <f t="shared" si="43"/>
        <v>17</v>
      </c>
      <c r="CL3" s="72">
        <f t="shared" si="44"/>
        <v>7.541176470588236</v>
      </c>
      <c r="CM3" s="93" t="str">
        <f t="shared" si="45"/>
        <v>7.54</v>
      </c>
      <c r="CN3" s="72">
        <f t="shared" si="46"/>
        <v>2.9705882352941178</v>
      </c>
      <c r="CO3" s="93" t="str">
        <f t="shared" si="47"/>
        <v>2.97</v>
      </c>
      <c r="CP3" s="285" t="str">
        <f t="shared" si="48"/>
        <v>Lên lớp</v>
      </c>
      <c r="CQ3" s="285">
        <f t="shared" si="49"/>
        <v>17</v>
      </c>
      <c r="CR3" s="72">
        <f t="shared" si="50"/>
        <v>7.541176470588236</v>
      </c>
      <c r="CS3" s="285" t="str">
        <f t="shared" si="51"/>
        <v>7.54</v>
      </c>
      <c r="CT3" s="72">
        <f t="shared" si="52"/>
        <v>2.9705882352941178</v>
      </c>
      <c r="CU3" s="285" t="str">
        <f t="shared" si="53"/>
        <v>2.97</v>
      </c>
      <c r="CV3" s="285" t="str">
        <f t="shared" si="54"/>
        <v>Lên lớp</v>
      </c>
      <c r="CW3" s="171">
        <v>8.1999999999999993</v>
      </c>
      <c r="CX3" s="148">
        <v>0</v>
      </c>
      <c r="CY3" s="148">
        <v>8</v>
      </c>
      <c r="CZ3" s="66">
        <f t="shared" si="55"/>
        <v>3.3</v>
      </c>
      <c r="DA3" s="67">
        <f t="shared" si="56"/>
        <v>8.1</v>
      </c>
      <c r="DB3" s="60" t="str">
        <f t="shared" si="57"/>
        <v>8.1</v>
      </c>
      <c r="DC3" s="51" t="str">
        <f t="shared" si="58"/>
        <v>B+</v>
      </c>
      <c r="DD3" s="60">
        <f t="shared" si="59"/>
        <v>3.5</v>
      </c>
      <c r="DE3" s="60" t="str">
        <f t="shared" si="60"/>
        <v>3.5</v>
      </c>
      <c r="DF3" s="63"/>
      <c r="DG3" s="209"/>
      <c r="DH3" s="105">
        <v>7.8</v>
      </c>
      <c r="DI3" s="126">
        <v>8</v>
      </c>
      <c r="DJ3" s="126"/>
      <c r="DK3" s="66">
        <f t="shared" si="61"/>
        <v>7.9</v>
      </c>
      <c r="DL3" s="67">
        <f t="shared" si="62"/>
        <v>7.9</v>
      </c>
      <c r="DM3" s="60" t="str">
        <f t="shared" si="63"/>
        <v>7.9</v>
      </c>
      <c r="DN3" s="51" t="str">
        <f t="shared" si="64"/>
        <v>B</v>
      </c>
      <c r="DO3" s="60">
        <f t="shared" si="65"/>
        <v>3</v>
      </c>
      <c r="DP3" s="60" t="str">
        <f t="shared" si="66"/>
        <v>3.0</v>
      </c>
      <c r="DQ3" s="63"/>
      <c r="DR3" s="209"/>
      <c r="DS3" s="67">
        <f t="shared" si="67"/>
        <v>8</v>
      </c>
      <c r="DT3" s="60" t="str">
        <f t="shared" si="68"/>
        <v>8.0</v>
      </c>
      <c r="DU3" s="51" t="str">
        <f t="shared" si="69"/>
        <v>B+</v>
      </c>
      <c r="DV3" s="60">
        <f t="shared" si="70"/>
        <v>3.5</v>
      </c>
      <c r="DW3" s="60" t="str">
        <f t="shared" si="71"/>
        <v>3.5</v>
      </c>
      <c r="DX3" s="63">
        <v>3</v>
      </c>
      <c r="DY3" s="209">
        <v>3</v>
      </c>
      <c r="DZ3" s="149">
        <v>0</v>
      </c>
      <c r="EA3" s="70"/>
      <c r="EB3" s="121"/>
      <c r="EC3" s="66">
        <f t="shared" si="72"/>
        <v>0</v>
      </c>
      <c r="ED3" s="67">
        <f t="shared" si="73"/>
        <v>0</v>
      </c>
      <c r="EE3" s="67" t="str">
        <f t="shared" si="74"/>
        <v>0.0</v>
      </c>
      <c r="EF3" s="51" t="str">
        <f t="shared" si="75"/>
        <v>F</v>
      </c>
      <c r="EG3" s="68">
        <f t="shared" si="76"/>
        <v>0</v>
      </c>
      <c r="EH3" s="53" t="str">
        <f t="shared" si="77"/>
        <v>0.0</v>
      </c>
      <c r="EI3" s="63">
        <v>3</v>
      </c>
      <c r="EJ3" s="207"/>
      <c r="EK3" s="149">
        <v>1.7</v>
      </c>
      <c r="EL3" s="70"/>
      <c r="EM3" s="121"/>
      <c r="EN3" s="66">
        <f t="shared" si="78"/>
        <v>0.7</v>
      </c>
      <c r="EO3" s="67">
        <f t="shared" si="79"/>
        <v>0.7</v>
      </c>
      <c r="EP3" s="67" t="str">
        <f t="shared" si="80"/>
        <v>0.7</v>
      </c>
      <c r="EQ3" s="51" t="str">
        <f t="shared" si="81"/>
        <v>F</v>
      </c>
      <c r="ER3" s="60">
        <f t="shared" si="82"/>
        <v>0</v>
      </c>
      <c r="ES3" s="53" t="str">
        <f t="shared" si="83"/>
        <v>0.0</v>
      </c>
      <c r="ET3" s="63">
        <v>3</v>
      </c>
      <c r="EU3" s="207"/>
      <c r="EV3" s="216">
        <v>5</v>
      </c>
      <c r="EW3" s="173">
        <v>1</v>
      </c>
      <c r="EX3" s="174">
        <v>6</v>
      </c>
      <c r="EY3" s="66">
        <f t="shared" si="84"/>
        <v>2.6</v>
      </c>
      <c r="EZ3" s="67">
        <f t="shared" si="85"/>
        <v>5.6</v>
      </c>
      <c r="FA3" s="67" t="str">
        <f t="shared" si="86"/>
        <v>5.6</v>
      </c>
      <c r="FB3" s="51" t="str">
        <f t="shared" si="87"/>
        <v>C</v>
      </c>
      <c r="FC3" s="60">
        <f t="shared" si="88"/>
        <v>2</v>
      </c>
      <c r="FD3" s="53" t="str">
        <f t="shared" si="89"/>
        <v>2.0</v>
      </c>
      <c r="FE3" s="63">
        <v>2</v>
      </c>
      <c r="FF3" s="207">
        <v>2</v>
      </c>
      <c r="FG3" s="149"/>
      <c r="FH3" s="70"/>
      <c r="FI3" s="121"/>
      <c r="FJ3" s="66">
        <f t="shared" si="90"/>
        <v>0</v>
      </c>
      <c r="FK3" s="67">
        <f t="shared" si="91"/>
        <v>0</v>
      </c>
      <c r="FL3" s="67" t="str">
        <f t="shared" si="92"/>
        <v>0.0</v>
      </c>
      <c r="FM3" s="51" t="str">
        <f t="shared" si="93"/>
        <v>F</v>
      </c>
      <c r="FN3" s="60">
        <f t="shared" si="94"/>
        <v>0</v>
      </c>
      <c r="FO3" s="53" t="str">
        <f t="shared" si="95"/>
        <v>0.0</v>
      </c>
      <c r="FP3" s="63">
        <v>2</v>
      </c>
      <c r="FQ3" s="207"/>
      <c r="FR3" s="397">
        <v>6</v>
      </c>
      <c r="FS3" s="398">
        <v>5</v>
      </c>
      <c r="FT3" s="121"/>
      <c r="FU3" s="149"/>
      <c r="FV3" s="67">
        <f t="shared" si="96"/>
        <v>5.4</v>
      </c>
      <c r="FW3" s="67" t="str">
        <f t="shared" si="97"/>
        <v>5.4</v>
      </c>
      <c r="FX3" s="51" t="str">
        <f t="shared" si="98"/>
        <v>D+</v>
      </c>
      <c r="FY3" s="60">
        <f t="shared" si="99"/>
        <v>1.5</v>
      </c>
      <c r="FZ3" s="53" t="str">
        <f t="shared" si="100"/>
        <v>1.5</v>
      </c>
      <c r="GA3" s="63">
        <v>2</v>
      </c>
      <c r="GB3" s="207">
        <v>2</v>
      </c>
      <c r="GC3" s="105">
        <v>6.4</v>
      </c>
      <c r="GD3" s="103">
        <v>1</v>
      </c>
      <c r="GE3" s="104">
        <v>4</v>
      </c>
      <c r="GF3" s="105"/>
      <c r="GG3" s="67">
        <f t="shared" si="101"/>
        <v>5</v>
      </c>
      <c r="GH3" s="67" t="str">
        <f t="shared" si="102"/>
        <v>5.0</v>
      </c>
      <c r="GI3" s="51" t="str">
        <f t="shared" si="103"/>
        <v>D+</v>
      </c>
      <c r="GJ3" s="60">
        <f t="shared" si="104"/>
        <v>1.5</v>
      </c>
      <c r="GK3" s="53" t="str">
        <f t="shared" si="105"/>
        <v>1.5</v>
      </c>
      <c r="GL3" s="63">
        <v>3</v>
      </c>
      <c r="GM3" s="207">
        <v>3</v>
      </c>
      <c r="GN3" s="211">
        <f t="shared" si="106"/>
        <v>18</v>
      </c>
      <c r="GO3" s="156">
        <f t="shared" si="107"/>
        <v>3.5055555555555551</v>
      </c>
      <c r="GP3" s="158">
        <f t="shared" si="108"/>
        <v>1.2222222222222223</v>
      </c>
      <c r="GQ3" s="157" t="str">
        <f t="shared" si="109"/>
        <v>1.22</v>
      </c>
      <c r="GR3" s="5" t="str">
        <f t="shared" si="110"/>
        <v>Lên lớp</v>
      </c>
      <c r="GS3" s="212">
        <f t="shared" si="111"/>
        <v>10</v>
      </c>
      <c r="GT3" s="213">
        <f t="shared" si="112"/>
        <v>6.1</v>
      </c>
      <c r="GU3" s="214">
        <f t="shared" si="113"/>
        <v>2.2000000000000002</v>
      </c>
      <c r="GV3" s="215">
        <f t="shared" si="114"/>
        <v>35</v>
      </c>
      <c r="GW3" s="211">
        <f t="shared" si="115"/>
        <v>27</v>
      </c>
      <c r="GX3" s="157">
        <f t="shared" si="116"/>
        <v>7.007407407407408</v>
      </c>
      <c r="GY3" s="158">
        <f t="shared" si="117"/>
        <v>2.6851851851851851</v>
      </c>
      <c r="GZ3" s="157" t="str">
        <f t="shared" si="118"/>
        <v>2.69</v>
      </c>
      <c r="HA3" s="5" t="str">
        <f t="shared" si="119"/>
        <v>Lên lớp</v>
      </c>
      <c r="HB3" s="105">
        <v>5.3</v>
      </c>
      <c r="HC3" s="103">
        <v>4</v>
      </c>
      <c r="HD3" s="104"/>
      <c r="HE3" s="105"/>
      <c r="HF3" s="67">
        <f t="shared" si="120"/>
        <v>4.5</v>
      </c>
      <c r="HG3" s="67" t="str">
        <f t="shared" si="121"/>
        <v>4.5</v>
      </c>
      <c r="HH3" s="51" t="str">
        <f t="shared" si="122"/>
        <v>D</v>
      </c>
      <c r="HI3" s="60">
        <f t="shared" si="123"/>
        <v>1</v>
      </c>
      <c r="HJ3" s="53" t="str">
        <f t="shared" si="124"/>
        <v>1.0</v>
      </c>
      <c r="HK3" s="63">
        <v>3</v>
      </c>
      <c r="HL3" s="207">
        <v>3</v>
      </c>
      <c r="HM3" s="210">
        <v>7</v>
      </c>
      <c r="HN3" s="57">
        <v>6</v>
      </c>
      <c r="HO3" s="58"/>
      <c r="HP3" s="66">
        <f t="shared" si="125"/>
        <v>6.4</v>
      </c>
      <c r="HQ3" s="110">
        <f t="shared" si="126"/>
        <v>6.4</v>
      </c>
      <c r="HR3" s="67" t="str">
        <f t="shared" si="127"/>
        <v>6.4</v>
      </c>
      <c r="HS3" s="111" t="str">
        <f t="shared" si="128"/>
        <v>C</v>
      </c>
      <c r="HT3" s="112">
        <f t="shared" si="129"/>
        <v>2</v>
      </c>
      <c r="HU3" s="113" t="str">
        <f t="shared" si="130"/>
        <v>2.0</v>
      </c>
      <c r="HV3" s="63">
        <v>1</v>
      </c>
      <c r="HW3" s="207">
        <v>1</v>
      </c>
      <c r="HX3" s="66">
        <f t="shared" si="131"/>
        <v>1.9</v>
      </c>
      <c r="HY3" s="167">
        <f t="shared" si="131"/>
        <v>5.0999999999999996</v>
      </c>
      <c r="HZ3" s="53" t="str">
        <f t="shared" si="132"/>
        <v>5.1</v>
      </c>
      <c r="IA3" s="51" t="str">
        <f t="shared" si="133"/>
        <v>D+</v>
      </c>
      <c r="IB3" s="60">
        <f t="shared" si="134"/>
        <v>1.5</v>
      </c>
      <c r="IC3" s="53" t="str">
        <f t="shared" si="135"/>
        <v>1.5</v>
      </c>
      <c r="ID3" s="220">
        <v>4</v>
      </c>
      <c r="IE3" s="221">
        <v>4</v>
      </c>
      <c r="IF3" s="210">
        <v>6.3</v>
      </c>
      <c r="IG3" s="57">
        <v>5</v>
      </c>
      <c r="IH3" s="58"/>
      <c r="II3" s="66">
        <f t="shared" si="136"/>
        <v>5.5</v>
      </c>
      <c r="IJ3" s="67">
        <f t="shared" si="137"/>
        <v>5.5</v>
      </c>
      <c r="IK3" s="67" t="str">
        <f t="shared" si="138"/>
        <v>5.5</v>
      </c>
      <c r="IL3" s="51" t="str">
        <f t="shared" si="139"/>
        <v>C</v>
      </c>
      <c r="IM3" s="60">
        <f t="shared" si="140"/>
        <v>2</v>
      </c>
      <c r="IN3" s="53" t="str">
        <f t="shared" si="141"/>
        <v>2.0</v>
      </c>
      <c r="IO3" s="63">
        <v>2</v>
      </c>
      <c r="IP3" s="207">
        <v>2</v>
      </c>
      <c r="IQ3" s="210">
        <v>6.8</v>
      </c>
      <c r="IR3" s="57">
        <v>6</v>
      </c>
      <c r="IS3" s="58"/>
      <c r="IT3" s="66">
        <f t="shared" si="142"/>
        <v>6.3</v>
      </c>
      <c r="IU3" s="67">
        <f t="shared" si="143"/>
        <v>6.3</v>
      </c>
      <c r="IV3" s="67" t="str">
        <f t="shared" si="144"/>
        <v>6.3</v>
      </c>
      <c r="IW3" s="51" t="str">
        <f t="shared" si="145"/>
        <v>C</v>
      </c>
      <c r="IX3" s="60">
        <f t="shared" si="146"/>
        <v>2</v>
      </c>
      <c r="IY3" s="53" t="str">
        <f t="shared" si="147"/>
        <v>2.0</v>
      </c>
      <c r="IZ3" s="63">
        <v>3</v>
      </c>
      <c r="JA3" s="207">
        <v>3</v>
      </c>
      <c r="JB3" s="65">
        <v>6.8</v>
      </c>
      <c r="JC3" s="57">
        <v>5</v>
      </c>
      <c r="JD3" s="58"/>
      <c r="JE3" s="66">
        <f t="shared" si="148"/>
        <v>5.7</v>
      </c>
      <c r="JF3" s="67">
        <f t="shared" si="149"/>
        <v>5.7</v>
      </c>
      <c r="JG3" s="50" t="str">
        <f t="shared" si="150"/>
        <v>5.7</v>
      </c>
      <c r="JH3" s="51" t="str">
        <f t="shared" si="151"/>
        <v>C</v>
      </c>
      <c r="JI3" s="60">
        <f t="shared" si="152"/>
        <v>2</v>
      </c>
      <c r="JJ3" s="53" t="str">
        <f t="shared" si="153"/>
        <v>2.0</v>
      </c>
      <c r="JK3" s="61">
        <v>2</v>
      </c>
      <c r="JL3" s="62">
        <v>2</v>
      </c>
      <c r="JM3" s="277">
        <v>6.6</v>
      </c>
      <c r="JN3" s="124"/>
      <c r="JO3" s="125">
        <v>5</v>
      </c>
      <c r="JP3" s="150">
        <f t="shared" si="154"/>
        <v>2.6</v>
      </c>
      <c r="JQ3" s="67">
        <f t="shared" si="155"/>
        <v>5.6</v>
      </c>
      <c r="JR3" s="50" t="str">
        <f t="shared" si="156"/>
        <v>5.6</v>
      </c>
      <c r="JS3" s="51" t="str">
        <f t="shared" si="157"/>
        <v>C</v>
      </c>
      <c r="JT3" s="60">
        <f t="shared" si="158"/>
        <v>2</v>
      </c>
      <c r="JU3" s="53" t="str">
        <f t="shared" si="159"/>
        <v>2.0</v>
      </c>
      <c r="JV3" s="61">
        <v>1</v>
      </c>
      <c r="JW3" s="62">
        <v>1</v>
      </c>
      <c r="JX3" s="65">
        <v>6.3</v>
      </c>
      <c r="JY3" s="57">
        <v>8</v>
      </c>
      <c r="JZ3" s="58"/>
      <c r="KA3" s="66">
        <f t="shared" si="160"/>
        <v>7.3</v>
      </c>
      <c r="KB3" s="67">
        <f t="shared" si="161"/>
        <v>7.3</v>
      </c>
      <c r="KC3" s="50" t="str">
        <f t="shared" si="162"/>
        <v>7.3</v>
      </c>
      <c r="KD3" s="51" t="str">
        <f t="shared" si="163"/>
        <v>B</v>
      </c>
      <c r="KE3" s="60">
        <f t="shared" si="164"/>
        <v>3</v>
      </c>
      <c r="KF3" s="53" t="str">
        <f t="shared" si="165"/>
        <v>3.0</v>
      </c>
      <c r="KG3" s="61">
        <v>2</v>
      </c>
      <c r="KH3" s="62">
        <v>2</v>
      </c>
      <c r="KI3" s="210">
        <v>5</v>
      </c>
      <c r="KJ3" s="133">
        <v>6.3</v>
      </c>
      <c r="KK3" s="58"/>
      <c r="KL3" s="66">
        <f t="shared" si="166"/>
        <v>5.8</v>
      </c>
      <c r="KM3" s="67">
        <f t="shared" si="167"/>
        <v>5.8</v>
      </c>
      <c r="KN3" s="67" t="str">
        <f t="shared" si="168"/>
        <v>5.8</v>
      </c>
      <c r="KO3" s="51" t="str">
        <f t="shared" si="169"/>
        <v>C</v>
      </c>
      <c r="KP3" s="60">
        <f t="shared" si="170"/>
        <v>2</v>
      </c>
      <c r="KQ3" s="53" t="str">
        <f t="shared" si="171"/>
        <v>2.0</v>
      </c>
      <c r="KR3" s="63">
        <v>1</v>
      </c>
      <c r="KS3" s="207">
        <v>1</v>
      </c>
      <c r="KT3" s="210">
        <v>5</v>
      </c>
      <c r="KU3" s="133">
        <v>6.6</v>
      </c>
      <c r="KV3" s="58"/>
      <c r="KW3" s="66">
        <f t="shared" si="172"/>
        <v>6</v>
      </c>
      <c r="KX3" s="67">
        <f t="shared" si="173"/>
        <v>6</v>
      </c>
      <c r="KY3" s="67" t="str">
        <f t="shared" si="174"/>
        <v>6.0</v>
      </c>
      <c r="KZ3" s="51" t="str">
        <f t="shared" si="175"/>
        <v>C</v>
      </c>
      <c r="LA3" s="60">
        <f t="shared" si="176"/>
        <v>2</v>
      </c>
      <c r="LB3" s="53" t="str">
        <f t="shared" si="177"/>
        <v>2.0</v>
      </c>
      <c r="LC3" s="63">
        <v>1</v>
      </c>
      <c r="LD3" s="207">
        <v>1</v>
      </c>
      <c r="LE3" s="210">
        <v>5</v>
      </c>
      <c r="LF3" s="133">
        <v>5.9</v>
      </c>
      <c r="LG3" s="58"/>
      <c r="LH3" s="66">
        <f t="shared" si="178"/>
        <v>5.5</v>
      </c>
      <c r="LI3" s="67">
        <f t="shared" si="179"/>
        <v>5.5</v>
      </c>
      <c r="LJ3" s="67" t="str">
        <f t="shared" si="180"/>
        <v>5.5</v>
      </c>
      <c r="LK3" s="51" t="str">
        <f t="shared" si="181"/>
        <v>C</v>
      </c>
      <c r="LL3" s="60">
        <f t="shared" si="182"/>
        <v>2</v>
      </c>
      <c r="LM3" s="53" t="str">
        <f t="shared" si="183"/>
        <v>2.0</v>
      </c>
      <c r="LN3" s="63">
        <v>2</v>
      </c>
      <c r="LO3" s="207">
        <v>2</v>
      </c>
      <c r="LP3" s="210">
        <v>5</v>
      </c>
      <c r="LQ3" s="133">
        <v>5.3</v>
      </c>
      <c r="LR3" s="58"/>
      <c r="LS3" s="66">
        <f t="shared" si="184"/>
        <v>5.2</v>
      </c>
      <c r="LT3" s="67">
        <f t="shared" si="185"/>
        <v>5.2</v>
      </c>
      <c r="LU3" s="67" t="str">
        <f t="shared" si="186"/>
        <v>5.2</v>
      </c>
      <c r="LV3" s="51" t="str">
        <f t="shared" si="187"/>
        <v>D+</v>
      </c>
      <c r="LW3" s="60">
        <f t="shared" si="188"/>
        <v>1.5</v>
      </c>
      <c r="LX3" s="53" t="str">
        <f t="shared" si="189"/>
        <v>1.5</v>
      </c>
      <c r="LY3" s="63">
        <v>1</v>
      </c>
      <c r="LZ3" s="207">
        <v>1</v>
      </c>
      <c r="MA3" s="66">
        <f t="shared" si="190"/>
        <v>5.6</v>
      </c>
      <c r="MB3" s="167">
        <f t="shared" si="191"/>
        <v>5.6</v>
      </c>
      <c r="MC3" s="53" t="str">
        <f t="shared" si="192"/>
        <v>5.6</v>
      </c>
      <c r="MD3" s="51" t="str">
        <f t="shared" si="193"/>
        <v>C</v>
      </c>
      <c r="ME3" s="60">
        <f t="shared" si="194"/>
        <v>2</v>
      </c>
      <c r="MF3" s="53" t="str">
        <f t="shared" si="195"/>
        <v>2.0</v>
      </c>
      <c r="MG3" s="220">
        <v>5</v>
      </c>
      <c r="MH3" s="221">
        <v>5</v>
      </c>
      <c r="MI3" s="211">
        <f t="shared" si="196"/>
        <v>19</v>
      </c>
      <c r="MJ3" s="156">
        <f t="shared" si="197"/>
        <v>5.757894736842105</v>
      </c>
      <c r="MK3" s="158">
        <f t="shared" si="198"/>
        <v>1.9210526315789473</v>
      </c>
      <c r="ML3" s="157" t="str">
        <f t="shared" si="199"/>
        <v>1.92</v>
      </c>
      <c r="MM3" s="5" t="str">
        <f t="shared" si="200"/>
        <v>Lên lớp</v>
      </c>
      <c r="MN3" s="212">
        <f t="shared" si="201"/>
        <v>19</v>
      </c>
      <c r="MO3" s="156">
        <f t="shared" si="202"/>
        <v>5.757894736842105</v>
      </c>
      <c r="MP3" s="309">
        <f t="shared" si="203"/>
        <v>1.9210526315789473</v>
      </c>
      <c r="MQ3" s="215">
        <f t="shared" si="204"/>
        <v>54</v>
      </c>
      <c r="MR3" s="211">
        <f t="shared" si="205"/>
        <v>46</v>
      </c>
      <c r="MS3" s="157">
        <f t="shared" si="206"/>
        <v>6.4913043478260875</v>
      </c>
      <c r="MT3" s="157" t="str">
        <f t="shared" si="207"/>
        <v>6.49</v>
      </c>
      <c r="MU3" s="158">
        <f t="shared" si="208"/>
        <v>2.3695652173913042</v>
      </c>
      <c r="MV3" s="157" t="str">
        <f t="shared" si="209"/>
        <v>2.37</v>
      </c>
      <c r="MW3" s="5" t="str">
        <f t="shared" si="210"/>
        <v>Lên lớp</v>
      </c>
      <c r="MX3" s="310">
        <v>7</v>
      </c>
      <c r="MY3" s="311">
        <v>8</v>
      </c>
      <c r="MZ3" s="160"/>
      <c r="NA3" s="66">
        <f t="shared" si="211"/>
        <v>7.6</v>
      </c>
      <c r="NB3" s="312">
        <f t="shared" si="212"/>
        <v>7.6</v>
      </c>
      <c r="NC3" s="312" t="str">
        <f t="shared" si="213"/>
        <v>7.6</v>
      </c>
      <c r="ND3" s="313" t="str">
        <f t="shared" si="214"/>
        <v>B</v>
      </c>
      <c r="NE3" s="314">
        <f t="shared" si="215"/>
        <v>3</v>
      </c>
      <c r="NF3" s="315" t="str">
        <f t="shared" si="216"/>
        <v>3.0</v>
      </c>
      <c r="NG3" s="63">
        <v>1</v>
      </c>
      <c r="NH3" s="207">
        <v>1</v>
      </c>
      <c r="NI3" s="260">
        <v>5</v>
      </c>
      <c r="NJ3" s="317"/>
      <c r="NK3" s="261">
        <v>5</v>
      </c>
      <c r="NL3" s="316">
        <f t="shared" si="217"/>
        <v>2</v>
      </c>
      <c r="NM3" s="312">
        <f t="shared" si="218"/>
        <v>5</v>
      </c>
      <c r="NN3" s="312" t="str">
        <f t="shared" si="219"/>
        <v>5.0</v>
      </c>
      <c r="NO3" s="313" t="str">
        <f t="shared" si="220"/>
        <v>D+</v>
      </c>
      <c r="NP3" s="314">
        <f t="shared" si="221"/>
        <v>1.5</v>
      </c>
      <c r="NQ3" s="315" t="str">
        <f t="shared" si="222"/>
        <v>1.5</v>
      </c>
      <c r="NR3" s="63">
        <v>1</v>
      </c>
      <c r="NS3" s="207">
        <v>1</v>
      </c>
      <c r="NT3" s="66">
        <f t="shared" si="223"/>
        <v>4.8</v>
      </c>
      <c r="NU3" s="167">
        <f t="shared" si="224"/>
        <v>6.3</v>
      </c>
      <c r="NV3" s="53" t="str">
        <f t="shared" si="225"/>
        <v>6.3</v>
      </c>
      <c r="NW3" s="51" t="str">
        <f t="shared" si="226"/>
        <v>C</v>
      </c>
      <c r="NX3" s="60">
        <f t="shared" si="227"/>
        <v>2</v>
      </c>
      <c r="NY3" s="53" t="str">
        <f t="shared" si="228"/>
        <v>2.0</v>
      </c>
      <c r="NZ3" s="220">
        <v>2</v>
      </c>
      <c r="OA3" s="408">
        <v>2</v>
      </c>
      <c r="OB3" s="402">
        <v>2.4</v>
      </c>
      <c r="OC3" s="403"/>
      <c r="OD3" s="149"/>
      <c r="OE3" s="149">
        <f t="shared" si="229"/>
        <v>1</v>
      </c>
      <c r="OF3" s="67">
        <f t="shared" si="230"/>
        <v>1</v>
      </c>
      <c r="OG3" s="50" t="str">
        <f t="shared" si="231"/>
        <v>1.0</v>
      </c>
      <c r="OH3" s="51" t="str">
        <f t="shared" si="232"/>
        <v>F</v>
      </c>
      <c r="OI3" s="60">
        <f t="shared" si="233"/>
        <v>0</v>
      </c>
      <c r="OJ3" s="53" t="str">
        <f t="shared" si="234"/>
        <v>0.0</v>
      </c>
      <c r="OK3" s="61">
        <v>2</v>
      </c>
      <c r="OL3" s="62"/>
      <c r="OM3" s="333"/>
      <c r="ON3" s="334"/>
      <c r="OO3" s="121"/>
      <c r="OP3" s="149">
        <f t="shared" ref="OP3:OP63" si="289">ROUND((OM3*0.4+ON3*0.6),1)</f>
        <v>0</v>
      </c>
      <c r="OQ3" s="67">
        <f t="shared" ref="OQ3:OQ63" si="290">ROUND(MAX((OM3*0.4+ON3*0.6),(OM3*0.4+OO3*0.6)),1)</f>
        <v>0</v>
      </c>
      <c r="OR3" s="50" t="str">
        <f t="shared" ref="OR3:OR63" si="291">TEXT(OQ3,"0.0")</f>
        <v>0.0</v>
      </c>
      <c r="OS3" s="51" t="str">
        <f t="shared" ref="OS3:OS63" si="292">IF(OQ3&gt;=8.5,"A",IF(OQ3&gt;=8,"B+",IF(OQ3&gt;=7,"B",IF(OQ3&gt;=6.5,"C+",IF(OQ3&gt;=5.5,"C",IF(OQ3&gt;=5,"D+",IF(OQ3&gt;=4,"D","F")))))))</f>
        <v>F</v>
      </c>
      <c r="OT3" s="60">
        <f t="shared" ref="OT3:OT63" si="293">IF(OS3="A",4,IF(OS3="B+",3.5,IF(OS3="B",3,IF(OS3="C+",2.5,IF(OS3="C",2,IF(OS3="D+",1.5,IF(OS3="D",1,0)))))))</f>
        <v>0</v>
      </c>
      <c r="OU3" s="53" t="str">
        <f t="shared" ref="OU3:OU63" si="294">TEXT(OT3,"0.0")</f>
        <v>0.0</v>
      </c>
      <c r="OV3" s="61">
        <v>2</v>
      </c>
      <c r="OW3" s="62"/>
      <c r="OX3" s="333"/>
      <c r="OY3" s="334"/>
      <c r="OZ3" s="121"/>
      <c r="PA3" s="149">
        <f t="shared" si="235"/>
        <v>0</v>
      </c>
      <c r="PB3" s="67">
        <f t="shared" si="236"/>
        <v>0</v>
      </c>
      <c r="PC3" s="50" t="str">
        <f t="shared" si="237"/>
        <v>0.0</v>
      </c>
      <c r="PD3" s="51" t="str">
        <f t="shared" si="238"/>
        <v>F</v>
      </c>
      <c r="PE3" s="60">
        <f t="shared" si="239"/>
        <v>0</v>
      </c>
      <c r="PF3" s="53" t="str">
        <f t="shared" si="240"/>
        <v>0.0</v>
      </c>
      <c r="PG3" s="61">
        <v>2</v>
      </c>
      <c r="PH3" s="62"/>
      <c r="PI3" s="386">
        <v>5.3</v>
      </c>
      <c r="PJ3" s="387">
        <v>0</v>
      </c>
      <c r="PK3" s="388">
        <v>6</v>
      </c>
      <c r="PL3" s="105">
        <f t="shared" si="241"/>
        <v>2.1</v>
      </c>
      <c r="PM3" s="312">
        <f t="shared" si="242"/>
        <v>5.7</v>
      </c>
      <c r="PN3" s="312" t="str">
        <f t="shared" si="243"/>
        <v>5.7</v>
      </c>
      <c r="PO3" s="313" t="str">
        <f t="shared" si="244"/>
        <v>C</v>
      </c>
      <c r="PP3" s="314">
        <f t="shared" si="245"/>
        <v>2</v>
      </c>
      <c r="PQ3" s="315" t="str">
        <f t="shared" si="246"/>
        <v>2.0</v>
      </c>
      <c r="PR3" s="63">
        <v>1</v>
      </c>
      <c r="PS3" s="207">
        <v>1</v>
      </c>
      <c r="PT3" s="210"/>
      <c r="PU3" s="133"/>
      <c r="PV3" s="58"/>
      <c r="PW3" s="66">
        <f t="shared" si="247"/>
        <v>0</v>
      </c>
      <c r="PX3" s="67">
        <f t="shared" si="248"/>
        <v>0</v>
      </c>
      <c r="PY3" s="67" t="str">
        <f t="shared" si="249"/>
        <v>0.0</v>
      </c>
      <c r="PZ3" s="51" t="str">
        <f t="shared" si="250"/>
        <v>F</v>
      </c>
      <c r="QA3" s="60">
        <f t="shared" si="251"/>
        <v>0</v>
      </c>
      <c r="QB3" s="53" t="str">
        <f t="shared" si="252"/>
        <v>0.0</v>
      </c>
      <c r="QC3" s="63">
        <v>4</v>
      </c>
      <c r="QD3" s="207"/>
      <c r="QE3" s="149"/>
      <c r="QF3" s="137"/>
      <c r="QG3" s="149"/>
      <c r="QH3" s="149">
        <f t="shared" si="253"/>
        <v>0</v>
      </c>
      <c r="QI3" s="67">
        <f t="shared" si="254"/>
        <v>0</v>
      </c>
      <c r="QJ3" s="67" t="str">
        <f t="shared" si="255"/>
        <v>0.0</v>
      </c>
      <c r="QK3" s="51" t="str">
        <f t="shared" si="256"/>
        <v>F</v>
      </c>
      <c r="QL3" s="60">
        <f t="shared" si="257"/>
        <v>0</v>
      </c>
      <c r="QM3" s="53" t="str">
        <f t="shared" si="258"/>
        <v>0.0</v>
      </c>
      <c r="QN3" s="63">
        <v>6</v>
      </c>
      <c r="QO3" s="207"/>
      <c r="QP3" s="211">
        <f t="shared" si="259"/>
        <v>19</v>
      </c>
      <c r="QQ3" s="156">
        <f t="shared" si="260"/>
        <v>1.0684210526315789</v>
      </c>
      <c r="QR3" s="158">
        <f t="shared" si="261"/>
        <v>0.34210526315789475</v>
      </c>
      <c r="QS3" s="157" t="str">
        <f t="shared" si="262"/>
        <v>0.34</v>
      </c>
      <c r="QT3" s="5" t="str">
        <f t="shared" si="263"/>
        <v>Cảnh báo KQHT</v>
      </c>
      <c r="QU3" s="212">
        <f t="shared" si="264"/>
        <v>3</v>
      </c>
      <c r="QV3" s="156">
        <f t="shared" si="265"/>
        <v>6.1000000000000005</v>
      </c>
      <c r="QW3" s="309">
        <f t="shared" si="266"/>
        <v>2.1666666666666665</v>
      </c>
      <c r="QX3" s="215">
        <f t="shared" si="267"/>
        <v>73</v>
      </c>
      <c r="QY3" s="211">
        <f t="shared" si="268"/>
        <v>49</v>
      </c>
      <c r="QZ3" s="157">
        <f t="shared" si="269"/>
        <v>6.4673469387755107</v>
      </c>
      <c r="RA3" s="157" t="str">
        <f t="shared" si="270"/>
        <v>6.47</v>
      </c>
      <c r="RB3" s="158">
        <f t="shared" si="271"/>
        <v>2.3571428571428572</v>
      </c>
      <c r="RC3" s="157" t="str">
        <f t="shared" si="272"/>
        <v>2.36</v>
      </c>
      <c r="RD3" s="5" t="str">
        <f t="shared" si="273"/>
        <v>Lên lớp</v>
      </c>
      <c r="RE3" s="149"/>
      <c r="RF3" s="137"/>
      <c r="RG3" s="121"/>
      <c r="RH3" s="149">
        <f t="shared" si="274"/>
        <v>0</v>
      </c>
      <c r="RI3" s="67">
        <f t="shared" si="275"/>
        <v>0</v>
      </c>
      <c r="RJ3" s="67" t="str">
        <f t="shared" si="276"/>
        <v>0.0</v>
      </c>
      <c r="RK3" s="51" t="str">
        <f t="shared" si="277"/>
        <v>F</v>
      </c>
      <c r="RL3" s="60">
        <f t="shared" si="278"/>
        <v>0</v>
      </c>
      <c r="RM3" s="53" t="str">
        <f t="shared" si="279"/>
        <v>0.0</v>
      </c>
      <c r="RN3" s="63">
        <v>6</v>
      </c>
      <c r="RO3" s="207"/>
      <c r="RP3" s="416"/>
      <c r="RQ3" s="416"/>
      <c r="RR3" s="316">
        <f t="shared" si="280"/>
        <v>0</v>
      </c>
      <c r="RS3" s="67" t="str">
        <f t="shared" si="281"/>
        <v>0.0</v>
      </c>
      <c r="RT3" s="51" t="str">
        <f t="shared" si="282"/>
        <v>F</v>
      </c>
      <c r="RU3" s="60">
        <f t="shared" si="283"/>
        <v>0</v>
      </c>
      <c r="RV3" s="53" t="str">
        <f t="shared" si="284"/>
        <v>0.0</v>
      </c>
      <c r="RW3" s="220">
        <v>5</v>
      </c>
      <c r="RX3" s="221"/>
      <c r="RY3" s="417">
        <f t="shared" si="285"/>
        <v>11</v>
      </c>
      <c r="RZ3" s="156">
        <f t="shared" si="286"/>
        <v>0</v>
      </c>
      <c r="SA3" s="158">
        <f t="shared" si="287"/>
        <v>0</v>
      </c>
      <c r="SB3" s="157" t="str">
        <f t="shared" si="288"/>
        <v>0.00</v>
      </c>
    </row>
    <row r="4" spans="1:496" s="8" customFormat="1" ht="18">
      <c r="A4" s="5">
        <v>3</v>
      </c>
      <c r="B4" s="9" t="s">
        <v>11</v>
      </c>
      <c r="C4" s="10" t="s">
        <v>275</v>
      </c>
      <c r="D4" s="11" t="s">
        <v>276</v>
      </c>
      <c r="E4" s="12" t="s">
        <v>277</v>
      </c>
      <c r="G4" s="47" t="s">
        <v>561</v>
      </c>
      <c r="H4" s="132" t="s">
        <v>427</v>
      </c>
      <c r="I4" s="143" t="s">
        <v>604</v>
      </c>
      <c r="J4" s="48" t="s">
        <v>630</v>
      </c>
      <c r="K4" s="98">
        <v>7.3</v>
      </c>
      <c r="L4" s="67" t="str">
        <f t="shared" si="0"/>
        <v>7.3</v>
      </c>
      <c r="M4" s="51" t="str">
        <f t="shared" si="1"/>
        <v>B</v>
      </c>
      <c r="N4" s="52">
        <f t="shared" si="2"/>
        <v>3</v>
      </c>
      <c r="O4" s="53" t="str">
        <f t="shared" si="3"/>
        <v>3.0</v>
      </c>
      <c r="P4" s="63">
        <v>2</v>
      </c>
      <c r="Q4" s="49" t="s">
        <v>1214</v>
      </c>
      <c r="R4" s="67" t="str">
        <f>TEXT(Q4,"0.0")</f>
        <v>R</v>
      </c>
      <c r="S4" s="51" t="s">
        <v>1214</v>
      </c>
      <c r="T4" s="52" t="s">
        <v>1214</v>
      </c>
      <c r="U4" s="53" t="str">
        <f t="shared" si="7"/>
        <v>R</v>
      </c>
      <c r="V4" s="63"/>
      <c r="W4" s="105">
        <v>8.8000000000000007</v>
      </c>
      <c r="X4" s="103">
        <v>9</v>
      </c>
      <c r="Y4" s="104"/>
      <c r="Z4" s="66">
        <f t="shared" si="8"/>
        <v>8.9</v>
      </c>
      <c r="AA4" s="67">
        <f t="shared" si="9"/>
        <v>8.9</v>
      </c>
      <c r="AB4" s="67" t="str">
        <f t="shared" si="10"/>
        <v>8.9</v>
      </c>
      <c r="AC4" s="51" t="str">
        <f t="shared" si="11"/>
        <v>A</v>
      </c>
      <c r="AD4" s="60">
        <f t="shared" si="12"/>
        <v>4</v>
      </c>
      <c r="AE4" s="53" t="str">
        <f t="shared" si="13"/>
        <v>4.0</v>
      </c>
      <c r="AF4" s="63">
        <v>4</v>
      </c>
      <c r="AG4" s="207">
        <v>4</v>
      </c>
      <c r="AH4" s="105">
        <v>8</v>
      </c>
      <c r="AI4" s="103">
        <v>8</v>
      </c>
      <c r="AJ4" s="104"/>
      <c r="AK4" s="66">
        <f t="shared" si="14"/>
        <v>8</v>
      </c>
      <c r="AL4" s="67">
        <f t="shared" si="15"/>
        <v>8</v>
      </c>
      <c r="AM4" s="67" t="str">
        <f t="shared" si="16"/>
        <v>8.0</v>
      </c>
      <c r="AN4" s="51" t="str">
        <f t="shared" si="17"/>
        <v>B+</v>
      </c>
      <c r="AO4" s="60">
        <f t="shared" si="18"/>
        <v>3.5</v>
      </c>
      <c r="AP4" s="53" t="str">
        <f t="shared" si="19"/>
        <v>3.5</v>
      </c>
      <c r="AQ4" s="63">
        <v>2</v>
      </c>
      <c r="AR4" s="207">
        <v>2</v>
      </c>
      <c r="AS4" s="105">
        <v>6.6</v>
      </c>
      <c r="AT4" s="103">
        <v>6</v>
      </c>
      <c r="AU4" s="104"/>
      <c r="AV4" s="66">
        <f t="shared" si="20"/>
        <v>6.2</v>
      </c>
      <c r="AW4" s="67">
        <f t="shared" si="21"/>
        <v>6.2</v>
      </c>
      <c r="AX4" s="67" t="str">
        <f t="shared" si="22"/>
        <v>6.2</v>
      </c>
      <c r="AY4" s="51" t="str">
        <f t="shared" si="23"/>
        <v>C</v>
      </c>
      <c r="AZ4" s="60">
        <f t="shared" si="24"/>
        <v>2</v>
      </c>
      <c r="BA4" s="53" t="str">
        <f t="shared" si="25"/>
        <v>2.0</v>
      </c>
      <c r="BB4" s="63">
        <v>3</v>
      </c>
      <c r="BC4" s="207">
        <v>3</v>
      </c>
      <c r="BD4" s="105">
        <v>6.7</v>
      </c>
      <c r="BE4" s="103">
        <v>8</v>
      </c>
      <c r="BF4" s="104"/>
      <c r="BG4" s="66">
        <f t="shared" si="26"/>
        <v>7.5</v>
      </c>
      <c r="BH4" s="67">
        <f t="shared" si="27"/>
        <v>7.5</v>
      </c>
      <c r="BI4" s="67" t="str">
        <f t="shared" si="28"/>
        <v>7.5</v>
      </c>
      <c r="BJ4" s="51" t="str">
        <f t="shared" si="29"/>
        <v>B</v>
      </c>
      <c r="BK4" s="60">
        <f t="shared" si="30"/>
        <v>3</v>
      </c>
      <c r="BL4" s="53" t="str">
        <f t="shared" si="31"/>
        <v>3.0</v>
      </c>
      <c r="BM4" s="63">
        <v>3</v>
      </c>
      <c r="BN4" s="207">
        <v>3</v>
      </c>
      <c r="BO4" s="105">
        <v>8.4</v>
      </c>
      <c r="BP4" s="103">
        <v>9</v>
      </c>
      <c r="BQ4" s="104"/>
      <c r="BR4" s="66">
        <f t="shared" si="32"/>
        <v>8.8000000000000007</v>
      </c>
      <c r="BS4" s="67">
        <f t="shared" si="33"/>
        <v>8.8000000000000007</v>
      </c>
      <c r="BT4" s="67" t="str">
        <f t="shared" si="34"/>
        <v>8.8</v>
      </c>
      <c r="BU4" s="51" t="str">
        <f t="shared" si="35"/>
        <v>A</v>
      </c>
      <c r="BV4" s="68">
        <f t="shared" si="36"/>
        <v>4</v>
      </c>
      <c r="BW4" s="53" t="str">
        <f t="shared" si="37"/>
        <v>4.0</v>
      </c>
      <c r="BX4" s="63">
        <v>2</v>
      </c>
      <c r="BY4" s="207">
        <v>2</v>
      </c>
      <c r="BZ4" s="105">
        <v>9</v>
      </c>
      <c r="CA4" s="103">
        <v>8</v>
      </c>
      <c r="CB4" s="104"/>
      <c r="CC4" s="105"/>
      <c r="CD4" s="67">
        <f t="shared" si="38"/>
        <v>8.4</v>
      </c>
      <c r="CE4" s="67" t="str">
        <f t="shared" si="39"/>
        <v>8.4</v>
      </c>
      <c r="CF4" s="51" t="str">
        <f t="shared" si="40"/>
        <v>B+</v>
      </c>
      <c r="CG4" s="60">
        <f t="shared" si="41"/>
        <v>3.5</v>
      </c>
      <c r="CH4" s="53" t="str">
        <f t="shared" si="42"/>
        <v>3.5</v>
      </c>
      <c r="CI4" s="63">
        <v>3</v>
      </c>
      <c r="CJ4" s="207">
        <v>3</v>
      </c>
      <c r="CK4" s="208">
        <f t="shared" si="43"/>
        <v>17</v>
      </c>
      <c r="CL4" s="72">
        <f t="shared" si="44"/>
        <v>7.9705882352941178</v>
      </c>
      <c r="CM4" s="93" t="str">
        <f t="shared" si="45"/>
        <v>7.97</v>
      </c>
      <c r="CN4" s="72">
        <f t="shared" si="46"/>
        <v>3.3235294117647061</v>
      </c>
      <c r="CO4" s="93" t="str">
        <f t="shared" si="47"/>
        <v>3.32</v>
      </c>
      <c r="CP4" s="285" t="str">
        <f t="shared" si="48"/>
        <v>Lên lớp</v>
      </c>
      <c r="CQ4" s="285">
        <f t="shared" si="49"/>
        <v>17</v>
      </c>
      <c r="CR4" s="72">
        <f t="shared" si="50"/>
        <v>7.9705882352941178</v>
      </c>
      <c r="CS4" s="285" t="str">
        <f t="shared" si="51"/>
        <v>7.97</v>
      </c>
      <c r="CT4" s="72">
        <f t="shared" si="52"/>
        <v>3.3235294117647061</v>
      </c>
      <c r="CU4" s="285" t="str">
        <f t="shared" si="53"/>
        <v>3.32</v>
      </c>
      <c r="CV4" s="285" t="str">
        <f t="shared" si="54"/>
        <v>Lên lớp</v>
      </c>
      <c r="CW4" s="66">
        <v>8.1999999999999993</v>
      </c>
      <c r="CX4" s="285">
        <v>7</v>
      </c>
      <c r="CY4" s="285"/>
      <c r="CZ4" s="66">
        <f t="shared" si="55"/>
        <v>7.5</v>
      </c>
      <c r="DA4" s="67">
        <f t="shared" si="56"/>
        <v>7.5</v>
      </c>
      <c r="DB4" s="60" t="str">
        <f t="shared" si="57"/>
        <v>7.5</v>
      </c>
      <c r="DC4" s="51" t="str">
        <f t="shared" si="58"/>
        <v>B</v>
      </c>
      <c r="DD4" s="60">
        <f t="shared" si="59"/>
        <v>3</v>
      </c>
      <c r="DE4" s="60" t="str">
        <f t="shared" si="60"/>
        <v>3.0</v>
      </c>
      <c r="DF4" s="63"/>
      <c r="DG4" s="209"/>
      <c r="DH4" s="105">
        <v>6.6</v>
      </c>
      <c r="DI4" s="126">
        <v>10</v>
      </c>
      <c r="DJ4" s="126"/>
      <c r="DK4" s="66">
        <f t="shared" si="61"/>
        <v>8.6</v>
      </c>
      <c r="DL4" s="67">
        <f t="shared" si="62"/>
        <v>8.6</v>
      </c>
      <c r="DM4" s="60" t="str">
        <f t="shared" si="63"/>
        <v>8.6</v>
      </c>
      <c r="DN4" s="51" t="str">
        <f t="shared" si="64"/>
        <v>A</v>
      </c>
      <c r="DO4" s="60">
        <f t="shared" si="65"/>
        <v>4</v>
      </c>
      <c r="DP4" s="60" t="str">
        <f t="shared" si="66"/>
        <v>4.0</v>
      </c>
      <c r="DQ4" s="63"/>
      <c r="DR4" s="209"/>
      <c r="DS4" s="67">
        <f t="shared" si="67"/>
        <v>8.0500000000000007</v>
      </c>
      <c r="DT4" s="60" t="str">
        <f t="shared" si="68"/>
        <v>8.1</v>
      </c>
      <c r="DU4" s="51" t="str">
        <f t="shared" si="69"/>
        <v>B+</v>
      </c>
      <c r="DV4" s="60">
        <f t="shared" si="70"/>
        <v>3.5</v>
      </c>
      <c r="DW4" s="60" t="str">
        <f t="shared" si="71"/>
        <v>3.5</v>
      </c>
      <c r="DX4" s="63">
        <v>3</v>
      </c>
      <c r="DY4" s="209">
        <v>3</v>
      </c>
      <c r="DZ4" s="216">
        <v>7.1</v>
      </c>
      <c r="EA4" s="173">
        <v>8</v>
      </c>
      <c r="EB4" s="174"/>
      <c r="EC4" s="66">
        <f t="shared" si="72"/>
        <v>7.6</v>
      </c>
      <c r="ED4" s="67">
        <f t="shared" si="73"/>
        <v>7.6</v>
      </c>
      <c r="EE4" s="67" t="str">
        <f t="shared" si="74"/>
        <v>7.6</v>
      </c>
      <c r="EF4" s="51" t="str">
        <f t="shared" si="75"/>
        <v>B</v>
      </c>
      <c r="EG4" s="68">
        <f t="shared" si="76"/>
        <v>3</v>
      </c>
      <c r="EH4" s="53" t="str">
        <f t="shared" si="77"/>
        <v>3.0</v>
      </c>
      <c r="EI4" s="63">
        <v>3</v>
      </c>
      <c r="EJ4" s="207">
        <v>3</v>
      </c>
      <c r="EK4" s="210">
        <v>9.1999999999999993</v>
      </c>
      <c r="EL4" s="57">
        <v>8</v>
      </c>
      <c r="EM4" s="58"/>
      <c r="EN4" s="66">
        <f t="shared" si="78"/>
        <v>8.5</v>
      </c>
      <c r="EO4" s="67">
        <f t="shared" si="79"/>
        <v>8.5</v>
      </c>
      <c r="EP4" s="67" t="str">
        <f t="shared" si="80"/>
        <v>8.5</v>
      </c>
      <c r="EQ4" s="51" t="str">
        <f t="shared" si="81"/>
        <v>A</v>
      </c>
      <c r="ER4" s="60">
        <f t="shared" si="82"/>
        <v>4</v>
      </c>
      <c r="ES4" s="53" t="str">
        <f t="shared" si="83"/>
        <v>4.0</v>
      </c>
      <c r="ET4" s="63">
        <v>3</v>
      </c>
      <c r="EU4" s="207">
        <v>3</v>
      </c>
      <c r="EV4" s="216">
        <v>8.6999999999999993</v>
      </c>
      <c r="EW4" s="173">
        <v>6</v>
      </c>
      <c r="EX4" s="174"/>
      <c r="EY4" s="66">
        <f t="shared" si="84"/>
        <v>7.1</v>
      </c>
      <c r="EZ4" s="67">
        <f t="shared" si="85"/>
        <v>7.1</v>
      </c>
      <c r="FA4" s="67" t="str">
        <f t="shared" si="86"/>
        <v>7.1</v>
      </c>
      <c r="FB4" s="51" t="str">
        <f t="shared" si="87"/>
        <v>B</v>
      </c>
      <c r="FC4" s="60">
        <f t="shared" si="88"/>
        <v>3</v>
      </c>
      <c r="FD4" s="53" t="str">
        <f t="shared" si="89"/>
        <v>3.0</v>
      </c>
      <c r="FE4" s="63">
        <v>2</v>
      </c>
      <c r="FF4" s="207">
        <v>2</v>
      </c>
      <c r="FG4" s="105">
        <v>8.3000000000000007</v>
      </c>
      <c r="FH4" s="103">
        <v>9</v>
      </c>
      <c r="FI4" s="104"/>
      <c r="FJ4" s="66">
        <f t="shared" si="90"/>
        <v>8.6999999999999993</v>
      </c>
      <c r="FK4" s="67">
        <f t="shared" si="91"/>
        <v>8.6999999999999993</v>
      </c>
      <c r="FL4" s="67" t="str">
        <f t="shared" si="92"/>
        <v>8.7</v>
      </c>
      <c r="FM4" s="51" t="str">
        <f t="shared" si="93"/>
        <v>A</v>
      </c>
      <c r="FN4" s="60">
        <f t="shared" si="94"/>
        <v>4</v>
      </c>
      <c r="FO4" s="53" t="str">
        <f t="shared" si="95"/>
        <v>4.0</v>
      </c>
      <c r="FP4" s="63">
        <v>2</v>
      </c>
      <c r="FQ4" s="207">
        <v>2</v>
      </c>
      <c r="FR4" s="105">
        <v>6.4</v>
      </c>
      <c r="FS4" s="103">
        <v>7</v>
      </c>
      <c r="FT4" s="104"/>
      <c r="FU4" s="66"/>
      <c r="FV4" s="67">
        <f t="shared" si="96"/>
        <v>6.8</v>
      </c>
      <c r="FW4" s="67" t="str">
        <f t="shared" si="97"/>
        <v>6.8</v>
      </c>
      <c r="FX4" s="51" t="str">
        <f t="shared" si="98"/>
        <v>C+</v>
      </c>
      <c r="FY4" s="60">
        <f t="shared" si="99"/>
        <v>2.5</v>
      </c>
      <c r="FZ4" s="53" t="str">
        <f t="shared" si="100"/>
        <v>2.5</v>
      </c>
      <c r="GA4" s="63">
        <v>2</v>
      </c>
      <c r="GB4" s="207">
        <v>2</v>
      </c>
      <c r="GC4" s="105">
        <v>7.4</v>
      </c>
      <c r="GD4" s="103">
        <v>8</v>
      </c>
      <c r="GE4" s="104"/>
      <c r="GF4" s="105"/>
      <c r="GG4" s="67">
        <f t="shared" si="101"/>
        <v>7.8</v>
      </c>
      <c r="GH4" s="67" t="str">
        <f t="shared" si="102"/>
        <v>7.8</v>
      </c>
      <c r="GI4" s="51" t="str">
        <f t="shared" si="103"/>
        <v>B</v>
      </c>
      <c r="GJ4" s="60">
        <f t="shared" si="104"/>
        <v>3</v>
      </c>
      <c r="GK4" s="53" t="str">
        <f t="shared" si="105"/>
        <v>3.0</v>
      </c>
      <c r="GL4" s="63">
        <v>3</v>
      </c>
      <c r="GM4" s="207">
        <v>3</v>
      </c>
      <c r="GN4" s="211">
        <f t="shared" si="106"/>
        <v>18</v>
      </c>
      <c r="GO4" s="156">
        <f t="shared" si="107"/>
        <v>7.8361111111111121</v>
      </c>
      <c r="GP4" s="158">
        <f t="shared" si="108"/>
        <v>3.3055555555555554</v>
      </c>
      <c r="GQ4" s="157" t="str">
        <f t="shared" si="109"/>
        <v>3.31</v>
      </c>
      <c r="GR4" s="5" t="str">
        <f t="shared" si="110"/>
        <v>Lên lớp</v>
      </c>
      <c r="GS4" s="212">
        <f t="shared" si="111"/>
        <v>18</v>
      </c>
      <c r="GT4" s="213">
        <f t="shared" si="112"/>
        <v>7.8361111111111121</v>
      </c>
      <c r="GU4" s="214">
        <f t="shared" si="113"/>
        <v>3.3055555555555554</v>
      </c>
      <c r="GV4" s="215">
        <f t="shared" si="114"/>
        <v>35</v>
      </c>
      <c r="GW4" s="211">
        <f t="shared" si="115"/>
        <v>35</v>
      </c>
      <c r="GX4" s="157">
        <f t="shared" si="116"/>
        <v>7.9014285714285721</v>
      </c>
      <c r="GY4" s="158">
        <f t="shared" si="117"/>
        <v>3.3142857142857145</v>
      </c>
      <c r="GZ4" s="157" t="str">
        <f t="shared" si="118"/>
        <v>3.31</v>
      </c>
      <c r="HA4" s="5" t="str">
        <f t="shared" si="119"/>
        <v>Lên lớp</v>
      </c>
      <c r="HB4" s="105">
        <v>6</v>
      </c>
      <c r="HC4" s="103">
        <v>7</v>
      </c>
      <c r="HD4" s="104"/>
      <c r="HE4" s="105"/>
      <c r="HF4" s="67">
        <f t="shared" si="120"/>
        <v>6.6</v>
      </c>
      <c r="HG4" s="67" t="str">
        <f t="shared" si="121"/>
        <v>6.6</v>
      </c>
      <c r="HH4" s="51" t="str">
        <f t="shared" si="122"/>
        <v>C+</v>
      </c>
      <c r="HI4" s="60">
        <f t="shared" si="123"/>
        <v>2.5</v>
      </c>
      <c r="HJ4" s="53" t="str">
        <f t="shared" si="124"/>
        <v>2.5</v>
      </c>
      <c r="HK4" s="63">
        <v>3</v>
      </c>
      <c r="HL4" s="207">
        <v>3</v>
      </c>
      <c r="HM4" s="210">
        <v>8</v>
      </c>
      <c r="HN4" s="57">
        <v>7</v>
      </c>
      <c r="HO4" s="58"/>
      <c r="HP4" s="66">
        <f t="shared" si="125"/>
        <v>7.4</v>
      </c>
      <c r="HQ4" s="110">
        <f t="shared" si="126"/>
        <v>7.4</v>
      </c>
      <c r="HR4" s="67" t="str">
        <f t="shared" si="127"/>
        <v>7.4</v>
      </c>
      <c r="HS4" s="111" t="str">
        <f t="shared" si="128"/>
        <v>B</v>
      </c>
      <c r="HT4" s="112">
        <f t="shared" si="129"/>
        <v>3</v>
      </c>
      <c r="HU4" s="113" t="str">
        <f t="shared" si="130"/>
        <v>3.0</v>
      </c>
      <c r="HV4" s="63">
        <v>1</v>
      </c>
      <c r="HW4" s="207">
        <v>1</v>
      </c>
      <c r="HX4" s="66">
        <f t="shared" si="131"/>
        <v>2.2000000000000002</v>
      </c>
      <c r="HY4" s="167">
        <f t="shared" si="131"/>
        <v>6.8</v>
      </c>
      <c r="HZ4" s="53" t="str">
        <f t="shared" si="132"/>
        <v>6.8</v>
      </c>
      <c r="IA4" s="51" t="str">
        <f t="shared" si="133"/>
        <v>C+</v>
      </c>
      <c r="IB4" s="60">
        <f t="shared" si="134"/>
        <v>2.5</v>
      </c>
      <c r="IC4" s="53" t="str">
        <f t="shared" si="135"/>
        <v>2.5</v>
      </c>
      <c r="ID4" s="220">
        <v>4</v>
      </c>
      <c r="IE4" s="221">
        <v>4</v>
      </c>
      <c r="IF4" s="210">
        <v>8.3000000000000007</v>
      </c>
      <c r="IG4" s="57">
        <v>9</v>
      </c>
      <c r="IH4" s="58"/>
      <c r="II4" s="66">
        <f t="shared" si="136"/>
        <v>8.6999999999999993</v>
      </c>
      <c r="IJ4" s="67">
        <f t="shared" si="137"/>
        <v>8.6999999999999993</v>
      </c>
      <c r="IK4" s="67" t="str">
        <f t="shared" si="138"/>
        <v>8.7</v>
      </c>
      <c r="IL4" s="51" t="str">
        <f t="shared" si="139"/>
        <v>A</v>
      </c>
      <c r="IM4" s="60">
        <f t="shared" si="140"/>
        <v>4</v>
      </c>
      <c r="IN4" s="53" t="str">
        <f t="shared" si="141"/>
        <v>4.0</v>
      </c>
      <c r="IO4" s="63">
        <v>2</v>
      </c>
      <c r="IP4" s="207">
        <v>2</v>
      </c>
      <c r="IQ4" s="210">
        <v>9.1999999999999993</v>
      </c>
      <c r="IR4" s="57">
        <v>7</v>
      </c>
      <c r="IS4" s="58"/>
      <c r="IT4" s="66">
        <f t="shared" si="142"/>
        <v>7.9</v>
      </c>
      <c r="IU4" s="67">
        <f t="shared" si="143"/>
        <v>7.9</v>
      </c>
      <c r="IV4" s="67" t="str">
        <f t="shared" si="144"/>
        <v>7.9</v>
      </c>
      <c r="IW4" s="51" t="str">
        <f t="shared" si="145"/>
        <v>B</v>
      </c>
      <c r="IX4" s="60">
        <f t="shared" si="146"/>
        <v>3</v>
      </c>
      <c r="IY4" s="53" t="str">
        <f t="shared" si="147"/>
        <v>3.0</v>
      </c>
      <c r="IZ4" s="63">
        <v>3</v>
      </c>
      <c r="JA4" s="207">
        <v>3</v>
      </c>
      <c r="JB4" s="65">
        <v>7.2</v>
      </c>
      <c r="JC4" s="57">
        <v>8</v>
      </c>
      <c r="JD4" s="58"/>
      <c r="JE4" s="66">
        <f t="shared" si="148"/>
        <v>7.7</v>
      </c>
      <c r="JF4" s="67">
        <f t="shared" si="149"/>
        <v>7.7</v>
      </c>
      <c r="JG4" s="50" t="str">
        <f t="shared" si="150"/>
        <v>7.7</v>
      </c>
      <c r="JH4" s="51" t="str">
        <f t="shared" si="151"/>
        <v>B</v>
      </c>
      <c r="JI4" s="60">
        <f t="shared" si="152"/>
        <v>3</v>
      </c>
      <c r="JJ4" s="53" t="str">
        <f t="shared" si="153"/>
        <v>3.0</v>
      </c>
      <c r="JK4" s="61">
        <v>2</v>
      </c>
      <c r="JL4" s="62">
        <v>2</v>
      </c>
      <c r="JM4" s="65">
        <v>8.4</v>
      </c>
      <c r="JN4" s="57">
        <v>6</v>
      </c>
      <c r="JO4" s="58"/>
      <c r="JP4" s="66">
        <f t="shared" si="154"/>
        <v>7</v>
      </c>
      <c r="JQ4" s="67">
        <f t="shared" si="155"/>
        <v>7</v>
      </c>
      <c r="JR4" s="50" t="str">
        <f t="shared" si="156"/>
        <v>7.0</v>
      </c>
      <c r="JS4" s="51" t="str">
        <f t="shared" si="157"/>
        <v>B</v>
      </c>
      <c r="JT4" s="60">
        <f t="shared" si="158"/>
        <v>3</v>
      </c>
      <c r="JU4" s="53" t="str">
        <f t="shared" si="159"/>
        <v>3.0</v>
      </c>
      <c r="JV4" s="61">
        <v>1</v>
      </c>
      <c r="JW4" s="62">
        <v>1</v>
      </c>
      <c r="JX4" s="65">
        <v>9.6999999999999993</v>
      </c>
      <c r="JY4" s="57">
        <v>9</v>
      </c>
      <c r="JZ4" s="58"/>
      <c r="KA4" s="66">
        <f t="shared" si="160"/>
        <v>9.3000000000000007</v>
      </c>
      <c r="KB4" s="67">
        <f t="shared" si="161"/>
        <v>9.3000000000000007</v>
      </c>
      <c r="KC4" s="50" t="str">
        <f t="shared" si="162"/>
        <v>9.3</v>
      </c>
      <c r="KD4" s="51" t="str">
        <f t="shared" si="163"/>
        <v>A</v>
      </c>
      <c r="KE4" s="60">
        <f t="shared" si="164"/>
        <v>4</v>
      </c>
      <c r="KF4" s="53" t="str">
        <f t="shared" si="165"/>
        <v>4.0</v>
      </c>
      <c r="KG4" s="61">
        <v>2</v>
      </c>
      <c r="KH4" s="62">
        <v>2</v>
      </c>
      <c r="KI4" s="210">
        <v>7</v>
      </c>
      <c r="KJ4" s="133">
        <v>6.6</v>
      </c>
      <c r="KK4" s="58"/>
      <c r="KL4" s="66">
        <f t="shared" si="166"/>
        <v>6.8</v>
      </c>
      <c r="KM4" s="67">
        <f t="shared" si="167"/>
        <v>6.8</v>
      </c>
      <c r="KN4" s="67" t="str">
        <f t="shared" si="168"/>
        <v>6.8</v>
      </c>
      <c r="KO4" s="51" t="str">
        <f t="shared" si="169"/>
        <v>C+</v>
      </c>
      <c r="KP4" s="60">
        <f t="shared" si="170"/>
        <v>2.5</v>
      </c>
      <c r="KQ4" s="53" t="str">
        <f t="shared" si="171"/>
        <v>2.5</v>
      </c>
      <c r="KR4" s="63">
        <v>1</v>
      </c>
      <c r="KS4" s="207">
        <v>1</v>
      </c>
      <c r="KT4" s="210">
        <v>5</v>
      </c>
      <c r="KU4" s="133">
        <v>7</v>
      </c>
      <c r="KV4" s="58"/>
      <c r="KW4" s="66">
        <f t="shared" si="172"/>
        <v>6.2</v>
      </c>
      <c r="KX4" s="67">
        <f t="shared" si="173"/>
        <v>6.2</v>
      </c>
      <c r="KY4" s="67" t="str">
        <f t="shared" si="174"/>
        <v>6.2</v>
      </c>
      <c r="KZ4" s="51" t="str">
        <f t="shared" si="175"/>
        <v>C</v>
      </c>
      <c r="LA4" s="60">
        <f t="shared" si="176"/>
        <v>2</v>
      </c>
      <c r="LB4" s="53" t="str">
        <f t="shared" si="177"/>
        <v>2.0</v>
      </c>
      <c r="LC4" s="63">
        <v>1</v>
      </c>
      <c r="LD4" s="207">
        <v>1</v>
      </c>
      <c r="LE4" s="210">
        <v>5</v>
      </c>
      <c r="LF4" s="133">
        <v>6.8</v>
      </c>
      <c r="LG4" s="58"/>
      <c r="LH4" s="66">
        <f t="shared" si="178"/>
        <v>6.1</v>
      </c>
      <c r="LI4" s="67">
        <f t="shared" si="179"/>
        <v>6.1</v>
      </c>
      <c r="LJ4" s="67" t="str">
        <f t="shared" si="180"/>
        <v>6.1</v>
      </c>
      <c r="LK4" s="51" t="str">
        <f t="shared" si="181"/>
        <v>C</v>
      </c>
      <c r="LL4" s="60">
        <f t="shared" si="182"/>
        <v>2</v>
      </c>
      <c r="LM4" s="53" t="str">
        <f t="shared" si="183"/>
        <v>2.0</v>
      </c>
      <c r="LN4" s="63">
        <v>2</v>
      </c>
      <c r="LO4" s="207">
        <v>2</v>
      </c>
      <c r="LP4" s="210">
        <v>5</v>
      </c>
      <c r="LQ4" s="133">
        <v>5</v>
      </c>
      <c r="LR4" s="58"/>
      <c r="LS4" s="66">
        <f t="shared" si="184"/>
        <v>5</v>
      </c>
      <c r="LT4" s="67">
        <f t="shared" si="185"/>
        <v>5</v>
      </c>
      <c r="LU4" s="67" t="str">
        <f t="shared" si="186"/>
        <v>5.0</v>
      </c>
      <c r="LV4" s="51" t="str">
        <f t="shared" si="187"/>
        <v>D+</v>
      </c>
      <c r="LW4" s="60">
        <f t="shared" si="188"/>
        <v>1.5</v>
      </c>
      <c r="LX4" s="53" t="str">
        <f t="shared" si="189"/>
        <v>1.5</v>
      </c>
      <c r="LY4" s="63">
        <v>1</v>
      </c>
      <c r="LZ4" s="207">
        <v>1</v>
      </c>
      <c r="MA4" s="66">
        <f t="shared" si="190"/>
        <v>6</v>
      </c>
      <c r="MB4" s="167">
        <f t="shared" si="191"/>
        <v>6</v>
      </c>
      <c r="MC4" s="53" t="str">
        <f t="shared" si="192"/>
        <v>6.0</v>
      </c>
      <c r="MD4" s="51" t="str">
        <f t="shared" si="193"/>
        <v>C</v>
      </c>
      <c r="ME4" s="60">
        <f t="shared" si="194"/>
        <v>2</v>
      </c>
      <c r="MF4" s="53" t="str">
        <f t="shared" si="195"/>
        <v>2.0</v>
      </c>
      <c r="MG4" s="220">
        <v>5</v>
      </c>
      <c r="MH4" s="221">
        <v>5</v>
      </c>
      <c r="MI4" s="211">
        <f t="shared" si="196"/>
        <v>19</v>
      </c>
      <c r="MJ4" s="156">
        <f t="shared" si="197"/>
        <v>7.3421052631578947</v>
      </c>
      <c r="MK4" s="158">
        <f t="shared" si="198"/>
        <v>2.8684210526315788</v>
      </c>
      <c r="ML4" s="157" t="str">
        <f t="shared" si="199"/>
        <v>2.87</v>
      </c>
      <c r="MM4" s="5" t="str">
        <f t="shared" si="200"/>
        <v>Lên lớp</v>
      </c>
      <c r="MN4" s="212">
        <f t="shared" si="201"/>
        <v>19</v>
      </c>
      <c r="MO4" s="156">
        <f t="shared" si="202"/>
        <v>7.3421052631578947</v>
      </c>
      <c r="MP4" s="309">
        <f t="shared" si="203"/>
        <v>2.8684210526315788</v>
      </c>
      <c r="MQ4" s="215">
        <f t="shared" si="204"/>
        <v>54</v>
      </c>
      <c r="MR4" s="211">
        <f t="shared" si="205"/>
        <v>54</v>
      </c>
      <c r="MS4" s="157">
        <f t="shared" si="206"/>
        <v>7.7046296296296299</v>
      </c>
      <c r="MT4" s="157" t="str">
        <f t="shared" si="207"/>
        <v>7.70</v>
      </c>
      <c r="MU4" s="158">
        <f t="shared" si="208"/>
        <v>3.1574074074074074</v>
      </c>
      <c r="MV4" s="157" t="str">
        <f t="shared" si="209"/>
        <v>3.16</v>
      </c>
      <c r="MW4" s="5" t="str">
        <f t="shared" si="210"/>
        <v>Lên lớp</v>
      </c>
      <c r="MX4" s="310">
        <v>7.3</v>
      </c>
      <c r="MY4" s="311">
        <v>7</v>
      </c>
      <c r="MZ4" s="160"/>
      <c r="NA4" s="66">
        <f t="shared" si="211"/>
        <v>7.1</v>
      </c>
      <c r="NB4" s="312">
        <f t="shared" si="212"/>
        <v>7.1</v>
      </c>
      <c r="NC4" s="312" t="str">
        <f t="shared" si="213"/>
        <v>7.1</v>
      </c>
      <c r="ND4" s="313" t="str">
        <f t="shared" si="214"/>
        <v>B</v>
      </c>
      <c r="NE4" s="314">
        <f t="shared" si="215"/>
        <v>3</v>
      </c>
      <c r="NF4" s="315" t="str">
        <f t="shared" si="216"/>
        <v>3.0</v>
      </c>
      <c r="NG4" s="63">
        <v>1</v>
      </c>
      <c r="NH4" s="207">
        <v>1</v>
      </c>
      <c r="NI4" s="260">
        <v>5</v>
      </c>
      <c r="NJ4" s="317"/>
      <c r="NK4" s="261">
        <v>5</v>
      </c>
      <c r="NL4" s="316">
        <f t="shared" si="217"/>
        <v>2</v>
      </c>
      <c r="NM4" s="312">
        <f t="shared" si="218"/>
        <v>5</v>
      </c>
      <c r="NN4" s="312" t="str">
        <f t="shared" si="219"/>
        <v>5.0</v>
      </c>
      <c r="NO4" s="313" t="str">
        <f t="shared" si="220"/>
        <v>D+</v>
      </c>
      <c r="NP4" s="314">
        <f t="shared" si="221"/>
        <v>1.5</v>
      </c>
      <c r="NQ4" s="315" t="str">
        <f t="shared" si="222"/>
        <v>1.5</v>
      </c>
      <c r="NR4" s="63">
        <v>1</v>
      </c>
      <c r="NS4" s="207">
        <v>1</v>
      </c>
      <c r="NT4" s="66">
        <f t="shared" si="223"/>
        <v>4.5999999999999996</v>
      </c>
      <c r="NU4" s="167">
        <f t="shared" si="224"/>
        <v>6.1</v>
      </c>
      <c r="NV4" s="53" t="str">
        <f t="shared" si="225"/>
        <v>6.1</v>
      </c>
      <c r="NW4" s="51" t="str">
        <f t="shared" si="226"/>
        <v>C</v>
      </c>
      <c r="NX4" s="60">
        <f t="shared" si="227"/>
        <v>2</v>
      </c>
      <c r="NY4" s="53" t="str">
        <f t="shared" si="228"/>
        <v>2.0</v>
      </c>
      <c r="NZ4" s="220">
        <v>2</v>
      </c>
      <c r="OA4" s="408">
        <v>2</v>
      </c>
      <c r="OB4" s="385">
        <v>6.4</v>
      </c>
      <c r="OC4" s="404">
        <v>6</v>
      </c>
      <c r="OD4" s="210"/>
      <c r="OE4" s="66">
        <f t="shared" si="229"/>
        <v>6.2</v>
      </c>
      <c r="OF4" s="67">
        <f t="shared" si="230"/>
        <v>6.2</v>
      </c>
      <c r="OG4" s="50" t="str">
        <f t="shared" si="231"/>
        <v>6.2</v>
      </c>
      <c r="OH4" s="51" t="str">
        <f t="shared" si="232"/>
        <v>C</v>
      </c>
      <c r="OI4" s="60">
        <f t="shared" si="233"/>
        <v>2</v>
      </c>
      <c r="OJ4" s="53" t="str">
        <f t="shared" si="234"/>
        <v>2.0</v>
      </c>
      <c r="OK4" s="61">
        <v>2</v>
      </c>
      <c r="OL4" s="62">
        <v>2</v>
      </c>
      <c r="OM4" s="282">
        <v>9</v>
      </c>
      <c r="ON4" s="283">
        <v>9</v>
      </c>
      <c r="OO4" s="104"/>
      <c r="OP4" s="105">
        <f t="shared" si="289"/>
        <v>9</v>
      </c>
      <c r="OQ4" s="67">
        <f t="shared" si="290"/>
        <v>9</v>
      </c>
      <c r="OR4" s="50" t="str">
        <f t="shared" si="291"/>
        <v>9.0</v>
      </c>
      <c r="OS4" s="51" t="str">
        <f t="shared" si="292"/>
        <v>A</v>
      </c>
      <c r="OT4" s="60">
        <f t="shared" si="293"/>
        <v>4</v>
      </c>
      <c r="OU4" s="53" t="str">
        <f t="shared" si="294"/>
        <v>4.0</v>
      </c>
      <c r="OV4" s="61">
        <v>2</v>
      </c>
      <c r="OW4" s="62">
        <v>2</v>
      </c>
      <c r="OX4" s="282">
        <v>8.6</v>
      </c>
      <c r="OY4" s="283">
        <v>7</v>
      </c>
      <c r="OZ4" s="104"/>
      <c r="PA4" s="105">
        <f t="shared" si="235"/>
        <v>7.6</v>
      </c>
      <c r="PB4" s="67">
        <f t="shared" si="236"/>
        <v>7.6</v>
      </c>
      <c r="PC4" s="50" t="str">
        <f t="shared" si="237"/>
        <v>7.6</v>
      </c>
      <c r="PD4" s="51" t="str">
        <f t="shared" si="238"/>
        <v>B</v>
      </c>
      <c r="PE4" s="60">
        <f t="shared" si="239"/>
        <v>3</v>
      </c>
      <c r="PF4" s="53" t="str">
        <f t="shared" si="240"/>
        <v>3.0</v>
      </c>
      <c r="PG4" s="61">
        <v>2</v>
      </c>
      <c r="PH4" s="62">
        <v>2</v>
      </c>
      <c r="PI4" s="325">
        <v>7</v>
      </c>
      <c r="PJ4" s="392">
        <v>7</v>
      </c>
      <c r="PK4" s="327"/>
      <c r="PL4" s="216">
        <f t="shared" si="241"/>
        <v>7</v>
      </c>
      <c r="PM4" s="312">
        <f t="shared" si="242"/>
        <v>7</v>
      </c>
      <c r="PN4" s="312" t="str">
        <f t="shared" si="243"/>
        <v>7.0</v>
      </c>
      <c r="PO4" s="313" t="str">
        <f t="shared" si="244"/>
        <v>B</v>
      </c>
      <c r="PP4" s="314">
        <f t="shared" si="245"/>
        <v>3</v>
      </c>
      <c r="PQ4" s="315" t="str">
        <f t="shared" si="246"/>
        <v>3.0</v>
      </c>
      <c r="PR4" s="63">
        <v>1</v>
      </c>
      <c r="PS4" s="207">
        <v>1</v>
      </c>
      <c r="PT4" s="210">
        <v>7.5</v>
      </c>
      <c r="PU4" s="133">
        <v>7</v>
      </c>
      <c r="PV4" s="58"/>
      <c r="PW4" s="66">
        <f t="shared" si="247"/>
        <v>7.2</v>
      </c>
      <c r="PX4" s="67">
        <f t="shared" si="248"/>
        <v>7.2</v>
      </c>
      <c r="PY4" s="67" t="str">
        <f t="shared" si="249"/>
        <v>7.2</v>
      </c>
      <c r="PZ4" s="51" t="str">
        <f t="shared" si="250"/>
        <v>B</v>
      </c>
      <c r="QA4" s="60">
        <f t="shared" si="251"/>
        <v>3</v>
      </c>
      <c r="QB4" s="53" t="str">
        <f t="shared" si="252"/>
        <v>3.0</v>
      </c>
      <c r="QC4" s="63">
        <v>4</v>
      </c>
      <c r="QD4" s="207">
        <v>4</v>
      </c>
      <c r="QE4" s="210">
        <v>8</v>
      </c>
      <c r="QF4" s="133">
        <v>2</v>
      </c>
      <c r="QG4" s="58"/>
      <c r="QH4" s="66">
        <f t="shared" si="253"/>
        <v>4.4000000000000004</v>
      </c>
      <c r="QI4" s="67">
        <f t="shared" si="254"/>
        <v>4.4000000000000004</v>
      </c>
      <c r="QJ4" s="67" t="str">
        <f t="shared" si="255"/>
        <v>4.4</v>
      </c>
      <c r="QK4" s="51" t="str">
        <f t="shared" si="256"/>
        <v>D</v>
      </c>
      <c r="QL4" s="60">
        <f t="shared" si="257"/>
        <v>1</v>
      </c>
      <c r="QM4" s="53" t="str">
        <f t="shared" si="258"/>
        <v>1.0</v>
      </c>
      <c r="QN4" s="63">
        <v>6</v>
      </c>
      <c r="QO4" s="207">
        <v>6</v>
      </c>
      <c r="QP4" s="211">
        <f t="shared" si="259"/>
        <v>19</v>
      </c>
      <c r="QQ4" s="156">
        <f t="shared" si="260"/>
        <v>6.310526315789474</v>
      </c>
      <c r="QR4" s="158">
        <f t="shared" si="261"/>
        <v>2.2894736842105261</v>
      </c>
      <c r="QS4" s="157" t="str">
        <f t="shared" si="262"/>
        <v>2.29</v>
      </c>
      <c r="QT4" s="5" t="str">
        <f t="shared" si="263"/>
        <v>Lên lớp</v>
      </c>
      <c r="QU4" s="212">
        <f t="shared" si="264"/>
        <v>19</v>
      </c>
      <c r="QV4" s="156">
        <f t="shared" si="265"/>
        <v>6.310526315789474</v>
      </c>
      <c r="QW4" s="309">
        <f t="shared" si="266"/>
        <v>2.2894736842105261</v>
      </c>
      <c r="QX4" s="215">
        <f t="shared" si="267"/>
        <v>73</v>
      </c>
      <c r="QY4" s="211">
        <f t="shared" si="268"/>
        <v>73</v>
      </c>
      <c r="QZ4" s="157">
        <f t="shared" si="269"/>
        <v>7.3417808219178085</v>
      </c>
      <c r="RA4" s="157" t="str">
        <f t="shared" si="270"/>
        <v>7.34</v>
      </c>
      <c r="RB4" s="158">
        <f t="shared" si="271"/>
        <v>2.9315068493150687</v>
      </c>
      <c r="RC4" s="157" t="str">
        <f t="shared" si="272"/>
        <v>2.93</v>
      </c>
      <c r="RD4" s="5" t="str">
        <f t="shared" si="273"/>
        <v>Lên lớp</v>
      </c>
      <c r="RE4" s="210">
        <v>7.7</v>
      </c>
      <c r="RF4" s="133">
        <v>6</v>
      </c>
      <c r="RG4" s="58"/>
      <c r="RH4" s="66">
        <f t="shared" si="274"/>
        <v>6.7</v>
      </c>
      <c r="RI4" s="67">
        <f t="shared" si="275"/>
        <v>6.7</v>
      </c>
      <c r="RJ4" s="67" t="str">
        <f t="shared" si="276"/>
        <v>6.7</v>
      </c>
      <c r="RK4" s="51" t="str">
        <f t="shared" si="277"/>
        <v>C+</v>
      </c>
      <c r="RL4" s="60">
        <f t="shared" si="278"/>
        <v>2.5</v>
      </c>
      <c r="RM4" s="53" t="str">
        <f t="shared" si="279"/>
        <v>2.5</v>
      </c>
      <c r="RN4" s="63">
        <v>6</v>
      </c>
      <c r="RO4" s="207">
        <v>6</v>
      </c>
      <c r="RP4" s="416">
        <v>8</v>
      </c>
      <c r="RQ4" s="416">
        <v>7.3</v>
      </c>
      <c r="RR4" s="316">
        <f t="shared" si="280"/>
        <v>7.6</v>
      </c>
      <c r="RS4" s="67" t="str">
        <f t="shared" si="281"/>
        <v>7.6</v>
      </c>
      <c r="RT4" s="51" t="str">
        <f t="shared" si="282"/>
        <v>B</v>
      </c>
      <c r="RU4" s="60">
        <f t="shared" si="283"/>
        <v>3</v>
      </c>
      <c r="RV4" s="53" t="str">
        <f t="shared" si="284"/>
        <v>3.0</v>
      </c>
      <c r="RW4" s="220">
        <v>5</v>
      </c>
      <c r="RX4" s="221">
        <v>5</v>
      </c>
      <c r="RY4" s="417">
        <f t="shared" si="285"/>
        <v>11</v>
      </c>
      <c r="RZ4" s="156">
        <f t="shared" si="286"/>
        <v>7.1090909090909093</v>
      </c>
      <c r="SA4" s="158">
        <f t="shared" si="287"/>
        <v>2.7272727272727271</v>
      </c>
      <c r="SB4" s="157" t="str">
        <f t="shared" si="288"/>
        <v>2.73</v>
      </c>
    </row>
    <row r="5" spans="1:496" s="8" customFormat="1" ht="18">
      <c r="A5" s="5">
        <v>4</v>
      </c>
      <c r="B5" s="9" t="s">
        <v>11</v>
      </c>
      <c r="C5" s="10" t="s">
        <v>278</v>
      </c>
      <c r="D5" s="11" t="s">
        <v>279</v>
      </c>
      <c r="E5" s="12" t="s">
        <v>280</v>
      </c>
      <c r="G5" s="47" t="s">
        <v>562</v>
      </c>
      <c r="H5" s="132" t="s">
        <v>427</v>
      </c>
      <c r="I5" s="132" t="s">
        <v>605</v>
      </c>
      <c r="J5" s="48" t="s">
        <v>631</v>
      </c>
      <c r="K5" s="98">
        <v>7.3</v>
      </c>
      <c r="L5" s="67" t="str">
        <f t="shared" si="0"/>
        <v>7.3</v>
      </c>
      <c r="M5" s="51" t="str">
        <f t="shared" si="1"/>
        <v>B</v>
      </c>
      <c r="N5" s="52">
        <f t="shared" si="2"/>
        <v>3</v>
      </c>
      <c r="O5" s="53" t="str">
        <f t="shared" si="3"/>
        <v>3.0</v>
      </c>
      <c r="P5" s="63">
        <v>2</v>
      </c>
      <c r="Q5" s="49">
        <v>7</v>
      </c>
      <c r="R5" s="67" t="str">
        <f t="shared" si="4"/>
        <v>7.0</v>
      </c>
      <c r="S5" s="51" t="str">
        <f t="shared" si="5"/>
        <v>B</v>
      </c>
      <c r="T5" s="52">
        <f t="shared" si="6"/>
        <v>3</v>
      </c>
      <c r="U5" s="53" t="str">
        <f t="shared" si="7"/>
        <v>3.0</v>
      </c>
      <c r="V5" s="63">
        <v>3</v>
      </c>
      <c r="W5" s="105">
        <v>8.5</v>
      </c>
      <c r="X5" s="103">
        <v>8</v>
      </c>
      <c r="Y5" s="104"/>
      <c r="Z5" s="66">
        <f t="shared" si="8"/>
        <v>8.1999999999999993</v>
      </c>
      <c r="AA5" s="67">
        <f t="shared" si="9"/>
        <v>8.1999999999999993</v>
      </c>
      <c r="AB5" s="67" t="str">
        <f t="shared" si="10"/>
        <v>8.2</v>
      </c>
      <c r="AC5" s="51" t="str">
        <f t="shared" si="11"/>
        <v>B+</v>
      </c>
      <c r="AD5" s="60">
        <f t="shared" si="12"/>
        <v>3.5</v>
      </c>
      <c r="AE5" s="53" t="str">
        <f t="shared" si="13"/>
        <v>3.5</v>
      </c>
      <c r="AF5" s="63">
        <v>4</v>
      </c>
      <c r="AG5" s="207">
        <v>4</v>
      </c>
      <c r="AH5" s="105">
        <v>7.3</v>
      </c>
      <c r="AI5" s="103">
        <v>8</v>
      </c>
      <c r="AJ5" s="104"/>
      <c r="AK5" s="66">
        <f t="shared" si="14"/>
        <v>7.7</v>
      </c>
      <c r="AL5" s="67">
        <f t="shared" si="15"/>
        <v>7.7</v>
      </c>
      <c r="AM5" s="67" t="str">
        <f t="shared" si="16"/>
        <v>7.7</v>
      </c>
      <c r="AN5" s="51" t="str">
        <f t="shared" si="17"/>
        <v>B</v>
      </c>
      <c r="AO5" s="60">
        <f t="shared" si="18"/>
        <v>3</v>
      </c>
      <c r="AP5" s="53" t="str">
        <f t="shared" si="19"/>
        <v>3.0</v>
      </c>
      <c r="AQ5" s="63">
        <v>2</v>
      </c>
      <c r="AR5" s="207">
        <v>2</v>
      </c>
      <c r="AS5" s="105">
        <v>6.7</v>
      </c>
      <c r="AT5" s="103">
        <v>9</v>
      </c>
      <c r="AU5" s="104"/>
      <c r="AV5" s="66">
        <f t="shared" si="20"/>
        <v>8.1</v>
      </c>
      <c r="AW5" s="67">
        <f t="shared" si="21"/>
        <v>8.1</v>
      </c>
      <c r="AX5" s="67" t="str">
        <f t="shared" si="22"/>
        <v>8.1</v>
      </c>
      <c r="AY5" s="51" t="str">
        <f t="shared" si="23"/>
        <v>B+</v>
      </c>
      <c r="AZ5" s="60">
        <f t="shared" si="24"/>
        <v>3.5</v>
      </c>
      <c r="BA5" s="53" t="str">
        <f t="shared" si="25"/>
        <v>3.5</v>
      </c>
      <c r="BB5" s="63">
        <v>3</v>
      </c>
      <c r="BC5" s="207">
        <v>3</v>
      </c>
      <c r="BD5" s="105">
        <v>7.2</v>
      </c>
      <c r="BE5" s="103">
        <v>9</v>
      </c>
      <c r="BF5" s="104"/>
      <c r="BG5" s="66">
        <f t="shared" si="26"/>
        <v>8.3000000000000007</v>
      </c>
      <c r="BH5" s="67">
        <f t="shared" si="27"/>
        <v>8.3000000000000007</v>
      </c>
      <c r="BI5" s="67" t="str">
        <f t="shared" si="28"/>
        <v>8.3</v>
      </c>
      <c r="BJ5" s="51" t="str">
        <f t="shared" si="29"/>
        <v>B+</v>
      </c>
      <c r="BK5" s="60">
        <f t="shared" si="30"/>
        <v>3.5</v>
      </c>
      <c r="BL5" s="53" t="str">
        <f t="shared" si="31"/>
        <v>3.5</v>
      </c>
      <c r="BM5" s="63">
        <v>3</v>
      </c>
      <c r="BN5" s="207">
        <v>3</v>
      </c>
      <c r="BO5" s="105">
        <v>7.9</v>
      </c>
      <c r="BP5" s="103">
        <v>6</v>
      </c>
      <c r="BQ5" s="104"/>
      <c r="BR5" s="66">
        <f t="shared" si="32"/>
        <v>6.8</v>
      </c>
      <c r="BS5" s="67">
        <f t="shared" si="33"/>
        <v>6.8</v>
      </c>
      <c r="BT5" s="67" t="str">
        <f t="shared" si="34"/>
        <v>6.8</v>
      </c>
      <c r="BU5" s="51" t="str">
        <f t="shared" si="35"/>
        <v>C+</v>
      </c>
      <c r="BV5" s="68">
        <f t="shared" si="36"/>
        <v>2.5</v>
      </c>
      <c r="BW5" s="53" t="str">
        <f t="shared" si="37"/>
        <v>2.5</v>
      </c>
      <c r="BX5" s="63">
        <v>2</v>
      </c>
      <c r="BY5" s="207">
        <v>2</v>
      </c>
      <c r="BZ5" s="105">
        <v>8.5</v>
      </c>
      <c r="CA5" s="103">
        <v>9</v>
      </c>
      <c r="CB5" s="104"/>
      <c r="CC5" s="105"/>
      <c r="CD5" s="67">
        <f t="shared" si="38"/>
        <v>8.8000000000000007</v>
      </c>
      <c r="CE5" s="67" t="str">
        <f t="shared" si="39"/>
        <v>8.8</v>
      </c>
      <c r="CF5" s="51" t="str">
        <f t="shared" si="40"/>
        <v>A</v>
      </c>
      <c r="CG5" s="60">
        <f t="shared" si="41"/>
        <v>4</v>
      </c>
      <c r="CH5" s="53" t="str">
        <f t="shared" si="42"/>
        <v>4.0</v>
      </c>
      <c r="CI5" s="63">
        <v>3</v>
      </c>
      <c r="CJ5" s="207">
        <v>3</v>
      </c>
      <c r="CK5" s="208">
        <f t="shared" si="43"/>
        <v>17</v>
      </c>
      <c r="CL5" s="72">
        <f t="shared" si="44"/>
        <v>8.0823529411764703</v>
      </c>
      <c r="CM5" s="93" t="str">
        <f t="shared" si="45"/>
        <v>8.08</v>
      </c>
      <c r="CN5" s="72">
        <f t="shared" si="46"/>
        <v>3.4117647058823528</v>
      </c>
      <c r="CO5" s="93" t="str">
        <f t="shared" si="47"/>
        <v>3.41</v>
      </c>
      <c r="CP5" s="285" t="str">
        <f t="shared" si="48"/>
        <v>Lên lớp</v>
      </c>
      <c r="CQ5" s="285">
        <f t="shared" si="49"/>
        <v>17</v>
      </c>
      <c r="CR5" s="72">
        <f t="shared" si="50"/>
        <v>8.0823529411764703</v>
      </c>
      <c r="CS5" s="285" t="str">
        <f t="shared" si="51"/>
        <v>8.08</v>
      </c>
      <c r="CT5" s="72">
        <f t="shared" si="52"/>
        <v>3.4117647058823528</v>
      </c>
      <c r="CU5" s="285" t="str">
        <f t="shared" si="53"/>
        <v>3.41</v>
      </c>
      <c r="CV5" s="285" t="str">
        <f t="shared" si="54"/>
        <v>Lên lớp</v>
      </c>
      <c r="CW5" s="66">
        <v>7</v>
      </c>
      <c r="CX5" s="285">
        <v>6</v>
      </c>
      <c r="CY5" s="285"/>
      <c r="CZ5" s="66">
        <f t="shared" si="55"/>
        <v>6.4</v>
      </c>
      <c r="DA5" s="67">
        <f t="shared" si="56"/>
        <v>6.4</v>
      </c>
      <c r="DB5" s="60" t="str">
        <f t="shared" si="57"/>
        <v>6.4</v>
      </c>
      <c r="DC5" s="51" t="str">
        <f t="shared" si="58"/>
        <v>C</v>
      </c>
      <c r="DD5" s="60">
        <f t="shared" si="59"/>
        <v>2</v>
      </c>
      <c r="DE5" s="60" t="str">
        <f t="shared" si="60"/>
        <v>2.0</v>
      </c>
      <c r="DF5" s="63"/>
      <c r="DG5" s="209"/>
      <c r="DH5" s="105">
        <v>7.4</v>
      </c>
      <c r="DI5" s="126">
        <v>6</v>
      </c>
      <c r="DJ5" s="126"/>
      <c r="DK5" s="66">
        <f t="shared" si="61"/>
        <v>6.6</v>
      </c>
      <c r="DL5" s="67">
        <f t="shared" si="62"/>
        <v>6.6</v>
      </c>
      <c r="DM5" s="60" t="str">
        <f t="shared" si="63"/>
        <v>6.6</v>
      </c>
      <c r="DN5" s="51" t="str">
        <f t="shared" si="64"/>
        <v>C+</v>
      </c>
      <c r="DO5" s="60">
        <f t="shared" si="65"/>
        <v>2.5</v>
      </c>
      <c r="DP5" s="60" t="str">
        <f t="shared" si="66"/>
        <v>2.5</v>
      </c>
      <c r="DQ5" s="63"/>
      <c r="DR5" s="209"/>
      <c r="DS5" s="67">
        <f t="shared" si="67"/>
        <v>6.5</v>
      </c>
      <c r="DT5" s="60" t="str">
        <f t="shared" si="68"/>
        <v>6.5</v>
      </c>
      <c r="DU5" s="51" t="str">
        <f t="shared" si="69"/>
        <v>C+</v>
      </c>
      <c r="DV5" s="60">
        <f t="shared" si="70"/>
        <v>2.5</v>
      </c>
      <c r="DW5" s="60" t="str">
        <f t="shared" si="71"/>
        <v>2.5</v>
      </c>
      <c r="DX5" s="63">
        <v>3</v>
      </c>
      <c r="DY5" s="209">
        <v>3</v>
      </c>
      <c r="DZ5" s="210">
        <v>7.3</v>
      </c>
      <c r="EA5" s="57">
        <v>8</v>
      </c>
      <c r="EB5" s="58"/>
      <c r="EC5" s="66">
        <f t="shared" si="72"/>
        <v>7.7</v>
      </c>
      <c r="ED5" s="67">
        <f t="shared" si="73"/>
        <v>7.7</v>
      </c>
      <c r="EE5" s="67" t="str">
        <f t="shared" si="74"/>
        <v>7.7</v>
      </c>
      <c r="EF5" s="51" t="str">
        <f t="shared" si="75"/>
        <v>B</v>
      </c>
      <c r="EG5" s="68">
        <f t="shared" si="76"/>
        <v>3</v>
      </c>
      <c r="EH5" s="53" t="str">
        <f t="shared" si="77"/>
        <v>3.0</v>
      </c>
      <c r="EI5" s="63">
        <v>3</v>
      </c>
      <c r="EJ5" s="207">
        <v>3</v>
      </c>
      <c r="EK5" s="210">
        <v>6</v>
      </c>
      <c r="EL5" s="57">
        <v>3</v>
      </c>
      <c r="EM5" s="58"/>
      <c r="EN5" s="66">
        <f t="shared" si="78"/>
        <v>4.2</v>
      </c>
      <c r="EO5" s="67">
        <f t="shared" si="79"/>
        <v>4.2</v>
      </c>
      <c r="EP5" s="67" t="str">
        <f t="shared" si="80"/>
        <v>4.2</v>
      </c>
      <c r="EQ5" s="51" t="str">
        <f t="shared" si="81"/>
        <v>D</v>
      </c>
      <c r="ER5" s="60">
        <f t="shared" si="82"/>
        <v>1</v>
      </c>
      <c r="ES5" s="53" t="str">
        <f t="shared" si="83"/>
        <v>1.0</v>
      </c>
      <c r="ET5" s="63">
        <v>3</v>
      </c>
      <c r="EU5" s="207">
        <v>3</v>
      </c>
      <c r="EV5" s="171">
        <v>5</v>
      </c>
      <c r="EW5" s="122">
        <v>1</v>
      </c>
      <c r="EX5" s="123">
        <v>5</v>
      </c>
      <c r="EY5" s="66">
        <f t="shared" si="84"/>
        <v>2.6</v>
      </c>
      <c r="EZ5" s="67">
        <f t="shared" si="85"/>
        <v>5</v>
      </c>
      <c r="FA5" s="67" t="str">
        <f t="shared" si="86"/>
        <v>5.0</v>
      </c>
      <c r="FB5" s="51" t="str">
        <f t="shared" si="87"/>
        <v>D+</v>
      </c>
      <c r="FC5" s="60">
        <f t="shared" si="88"/>
        <v>1.5</v>
      </c>
      <c r="FD5" s="53" t="str">
        <f t="shared" si="89"/>
        <v>1.5</v>
      </c>
      <c r="FE5" s="63">
        <v>2</v>
      </c>
      <c r="FF5" s="207">
        <v>2</v>
      </c>
      <c r="FG5" s="105">
        <v>8</v>
      </c>
      <c r="FH5" s="103">
        <v>7</v>
      </c>
      <c r="FI5" s="104"/>
      <c r="FJ5" s="66">
        <f t="shared" si="90"/>
        <v>7.4</v>
      </c>
      <c r="FK5" s="67">
        <f t="shared" si="91"/>
        <v>7.4</v>
      </c>
      <c r="FL5" s="67" t="str">
        <f t="shared" si="92"/>
        <v>7.4</v>
      </c>
      <c r="FM5" s="51" t="str">
        <f t="shared" si="93"/>
        <v>B</v>
      </c>
      <c r="FN5" s="60">
        <f t="shared" si="94"/>
        <v>3</v>
      </c>
      <c r="FO5" s="53" t="str">
        <f t="shared" si="95"/>
        <v>3.0</v>
      </c>
      <c r="FP5" s="63">
        <v>2</v>
      </c>
      <c r="FQ5" s="207">
        <v>2</v>
      </c>
      <c r="FR5" s="105">
        <v>6.8</v>
      </c>
      <c r="FS5" s="103">
        <v>8</v>
      </c>
      <c r="FT5" s="104"/>
      <c r="FU5" s="66"/>
      <c r="FV5" s="67">
        <f t="shared" si="96"/>
        <v>7.5</v>
      </c>
      <c r="FW5" s="67" t="str">
        <f t="shared" si="97"/>
        <v>7.5</v>
      </c>
      <c r="FX5" s="51" t="str">
        <f t="shared" si="98"/>
        <v>B</v>
      </c>
      <c r="FY5" s="60">
        <f t="shared" si="99"/>
        <v>3</v>
      </c>
      <c r="FZ5" s="53" t="str">
        <f t="shared" si="100"/>
        <v>3.0</v>
      </c>
      <c r="GA5" s="63">
        <v>2</v>
      </c>
      <c r="GB5" s="207">
        <v>2</v>
      </c>
      <c r="GC5" s="105">
        <v>5</v>
      </c>
      <c r="GD5" s="103">
        <v>5</v>
      </c>
      <c r="GE5" s="104"/>
      <c r="GF5" s="105"/>
      <c r="GG5" s="67">
        <f t="shared" si="101"/>
        <v>5</v>
      </c>
      <c r="GH5" s="67" t="str">
        <f t="shared" si="102"/>
        <v>5.0</v>
      </c>
      <c r="GI5" s="51" t="str">
        <f t="shared" si="103"/>
        <v>D+</v>
      </c>
      <c r="GJ5" s="60">
        <f t="shared" si="104"/>
        <v>1.5</v>
      </c>
      <c r="GK5" s="53" t="str">
        <f t="shared" si="105"/>
        <v>1.5</v>
      </c>
      <c r="GL5" s="63">
        <v>3</v>
      </c>
      <c r="GM5" s="207">
        <v>3</v>
      </c>
      <c r="GN5" s="211">
        <f t="shared" si="106"/>
        <v>18</v>
      </c>
      <c r="GO5" s="156">
        <f t="shared" si="107"/>
        <v>6.1111111111111107</v>
      </c>
      <c r="GP5" s="158">
        <f t="shared" si="108"/>
        <v>2.1666666666666665</v>
      </c>
      <c r="GQ5" s="157" t="str">
        <f t="shared" si="109"/>
        <v>2.17</v>
      </c>
      <c r="GR5" s="5" t="str">
        <f t="shared" si="110"/>
        <v>Lên lớp</v>
      </c>
      <c r="GS5" s="212">
        <f t="shared" si="111"/>
        <v>18</v>
      </c>
      <c r="GT5" s="213">
        <f t="shared" si="112"/>
        <v>6.1111111111111107</v>
      </c>
      <c r="GU5" s="214">
        <f t="shared" si="113"/>
        <v>2.1666666666666665</v>
      </c>
      <c r="GV5" s="215">
        <f t="shared" si="114"/>
        <v>35</v>
      </c>
      <c r="GW5" s="211">
        <f t="shared" si="115"/>
        <v>35</v>
      </c>
      <c r="GX5" s="157">
        <f t="shared" si="116"/>
        <v>7.0685714285714285</v>
      </c>
      <c r="GY5" s="158">
        <f t="shared" si="117"/>
        <v>2.7714285714285714</v>
      </c>
      <c r="GZ5" s="157" t="str">
        <f t="shared" si="118"/>
        <v>2.77</v>
      </c>
      <c r="HA5" s="5" t="str">
        <f t="shared" si="119"/>
        <v>Lên lớp</v>
      </c>
      <c r="HB5" s="105">
        <v>5.0999999999999996</v>
      </c>
      <c r="HC5" s="103">
        <v>6</v>
      </c>
      <c r="HD5" s="104"/>
      <c r="HE5" s="105"/>
      <c r="HF5" s="67">
        <f t="shared" si="120"/>
        <v>5.6</v>
      </c>
      <c r="HG5" s="67" t="str">
        <f t="shared" si="121"/>
        <v>5.6</v>
      </c>
      <c r="HH5" s="51" t="str">
        <f t="shared" si="122"/>
        <v>C</v>
      </c>
      <c r="HI5" s="60">
        <f t="shared" si="123"/>
        <v>2</v>
      </c>
      <c r="HJ5" s="53" t="str">
        <f t="shared" si="124"/>
        <v>2.0</v>
      </c>
      <c r="HK5" s="63">
        <v>3</v>
      </c>
      <c r="HL5" s="207">
        <v>3</v>
      </c>
      <c r="HM5" s="210">
        <v>5.3</v>
      </c>
      <c r="HN5" s="57">
        <v>6</v>
      </c>
      <c r="HO5" s="58"/>
      <c r="HP5" s="66">
        <f t="shared" si="125"/>
        <v>5.7</v>
      </c>
      <c r="HQ5" s="110">
        <f t="shared" si="126"/>
        <v>5.7</v>
      </c>
      <c r="HR5" s="67" t="str">
        <f t="shared" si="127"/>
        <v>5.7</v>
      </c>
      <c r="HS5" s="111" t="str">
        <f t="shared" si="128"/>
        <v>C</v>
      </c>
      <c r="HT5" s="112">
        <f t="shared" si="129"/>
        <v>2</v>
      </c>
      <c r="HU5" s="113" t="str">
        <f t="shared" si="130"/>
        <v>2.0</v>
      </c>
      <c r="HV5" s="63">
        <v>1</v>
      </c>
      <c r="HW5" s="207">
        <v>1</v>
      </c>
      <c r="HX5" s="66">
        <f t="shared" si="131"/>
        <v>1.7</v>
      </c>
      <c r="HY5" s="167">
        <f t="shared" si="131"/>
        <v>5.6</v>
      </c>
      <c r="HZ5" s="53" t="str">
        <f t="shared" si="132"/>
        <v>5.6</v>
      </c>
      <c r="IA5" s="51" t="str">
        <f t="shared" si="133"/>
        <v>C</v>
      </c>
      <c r="IB5" s="60">
        <f t="shared" si="134"/>
        <v>2</v>
      </c>
      <c r="IC5" s="53" t="str">
        <f t="shared" si="135"/>
        <v>2.0</v>
      </c>
      <c r="ID5" s="220">
        <v>4</v>
      </c>
      <c r="IE5" s="221">
        <v>4</v>
      </c>
      <c r="IF5" s="210">
        <v>8.3000000000000007</v>
      </c>
      <c r="IG5" s="57">
        <v>8</v>
      </c>
      <c r="IH5" s="58"/>
      <c r="II5" s="66">
        <f t="shared" si="136"/>
        <v>8.1</v>
      </c>
      <c r="IJ5" s="67">
        <f t="shared" si="137"/>
        <v>8.1</v>
      </c>
      <c r="IK5" s="67" t="str">
        <f t="shared" si="138"/>
        <v>8.1</v>
      </c>
      <c r="IL5" s="51" t="str">
        <f t="shared" si="139"/>
        <v>B+</v>
      </c>
      <c r="IM5" s="60">
        <f t="shared" si="140"/>
        <v>3.5</v>
      </c>
      <c r="IN5" s="53" t="str">
        <f t="shared" si="141"/>
        <v>3.5</v>
      </c>
      <c r="IO5" s="63">
        <v>2</v>
      </c>
      <c r="IP5" s="207">
        <v>2</v>
      </c>
      <c r="IQ5" s="210">
        <v>8</v>
      </c>
      <c r="IR5" s="57">
        <v>7</v>
      </c>
      <c r="IS5" s="58"/>
      <c r="IT5" s="66">
        <f t="shared" si="142"/>
        <v>7.4</v>
      </c>
      <c r="IU5" s="67">
        <f t="shared" si="143"/>
        <v>7.4</v>
      </c>
      <c r="IV5" s="67" t="str">
        <f t="shared" si="144"/>
        <v>7.4</v>
      </c>
      <c r="IW5" s="51" t="str">
        <f t="shared" si="145"/>
        <v>B</v>
      </c>
      <c r="IX5" s="60">
        <f t="shared" si="146"/>
        <v>3</v>
      </c>
      <c r="IY5" s="53" t="str">
        <f t="shared" si="147"/>
        <v>3.0</v>
      </c>
      <c r="IZ5" s="63">
        <v>3</v>
      </c>
      <c r="JA5" s="207">
        <v>3</v>
      </c>
      <c r="JB5" s="65">
        <v>6.8</v>
      </c>
      <c r="JC5" s="57">
        <v>7</v>
      </c>
      <c r="JD5" s="58"/>
      <c r="JE5" s="66">
        <f t="shared" si="148"/>
        <v>6.9</v>
      </c>
      <c r="JF5" s="67">
        <f t="shared" si="149"/>
        <v>6.9</v>
      </c>
      <c r="JG5" s="50" t="str">
        <f t="shared" si="150"/>
        <v>6.9</v>
      </c>
      <c r="JH5" s="51" t="str">
        <f t="shared" si="151"/>
        <v>C+</v>
      </c>
      <c r="JI5" s="60">
        <f t="shared" si="152"/>
        <v>2.5</v>
      </c>
      <c r="JJ5" s="53" t="str">
        <f t="shared" si="153"/>
        <v>2.5</v>
      </c>
      <c r="JK5" s="61">
        <v>2</v>
      </c>
      <c r="JL5" s="62">
        <v>2</v>
      </c>
      <c r="JM5" s="65">
        <v>7.4</v>
      </c>
      <c r="JN5" s="57">
        <v>6</v>
      </c>
      <c r="JO5" s="58"/>
      <c r="JP5" s="66">
        <f t="shared" si="154"/>
        <v>6.6</v>
      </c>
      <c r="JQ5" s="67">
        <f t="shared" si="155"/>
        <v>6.6</v>
      </c>
      <c r="JR5" s="50" t="str">
        <f t="shared" si="156"/>
        <v>6.6</v>
      </c>
      <c r="JS5" s="51" t="str">
        <f t="shared" si="157"/>
        <v>C+</v>
      </c>
      <c r="JT5" s="60">
        <f t="shared" si="158"/>
        <v>2.5</v>
      </c>
      <c r="JU5" s="53" t="str">
        <f t="shared" si="159"/>
        <v>2.5</v>
      </c>
      <c r="JV5" s="61">
        <v>1</v>
      </c>
      <c r="JW5" s="62">
        <v>1</v>
      </c>
      <c r="JX5" s="271">
        <v>6</v>
      </c>
      <c r="JY5" s="122">
        <v>2</v>
      </c>
      <c r="JZ5" s="123">
        <v>5</v>
      </c>
      <c r="KA5" s="171">
        <f t="shared" si="160"/>
        <v>3.6</v>
      </c>
      <c r="KB5" s="67">
        <f t="shared" si="161"/>
        <v>5.4</v>
      </c>
      <c r="KC5" s="50" t="str">
        <f t="shared" si="162"/>
        <v>5.4</v>
      </c>
      <c r="KD5" s="51" t="str">
        <f t="shared" si="163"/>
        <v>D+</v>
      </c>
      <c r="KE5" s="60">
        <f t="shared" si="164"/>
        <v>1.5</v>
      </c>
      <c r="KF5" s="53" t="str">
        <f t="shared" si="165"/>
        <v>1.5</v>
      </c>
      <c r="KG5" s="61">
        <v>2</v>
      </c>
      <c r="KH5" s="62">
        <v>2</v>
      </c>
      <c r="KI5" s="210">
        <v>5</v>
      </c>
      <c r="KJ5" s="133">
        <v>6.1</v>
      </c>
      <c r="KK5" s="58"/>
      <c r="KL5" s="66">
        <f t="shared" si="166"/>
        <v>5.7</v>
      </c>
      <c r="KM5" s="67">
        <f t="shared" si="167"/>
        <v>5.7</v>
      </c>
      <c r="KN5" s="67" t="str">
        <f t="shared" si="168"/>
        <v>5.7</v>
      </c>
      <c r="KO5" s="51" t="str">
        <f t="shared" si="169"/>
        <v>C</v>
      </c>
      <c r="KP5" s="60">
        <f t="shared" si="170"/>
        <v>2</v>
      </c>
      <c r="KQ5" s="53" t="str">
        <f t="shared" si="171"/>
        <v>2.0</v>
      </c>
      <c r="KR5" s="63">
        <v>1</v>
      </c>
      <c r="KS5" s="207">
        <v>1</v>
      </c>
      <c r="KT5" s="210">
        <v>8</v>
      </c>
      <c r="KU5" s="133">
        <v>6</v>
      </c>
      <c r="KV5" s="58"/>
      <c r="KW5" s="66">
        <f t="shared" si="172"/>
        <v>6.8</v>
      </c>
      <c r="KX5" s="67">
        <f t="shared" si="173"/>
        <v>6.8</v>
      </c>
      <c r="KY5" s="67" t="str">
        <f t="shared" si="174"/>
        <v>6.8</v>
      </c>
      <c r="KZ5" s="51" t="str">
        <f t="shared" si="175"/>
        <v>C+</v>
      </c>
      <c r="LA5" s="60">
        <f t="shared" si="176"/>
        <v>2.5</v>
      </c>
      <c r="LB5" s="53" t="str">
        <f t="shared" si="177"/>
        <v>2.5</v>
      </c>
      <c r="LC5" s="63">
        <v>1</v>
      </c>
      <c r="LD5" s="207">
        <v>1</v>
      </c>
      <c r="LE5" s="210">
        <v>6</v>
      </c>
      <c r="LF5" s="133">
        <v>8.4</v>
      </c>
      <c r="LG5" s="58"/>
      <c r="LH5" s="66">
        <f t="shared" si="178"/>
        <v>7.4</v>
      </c>
      <c r="LI5" s="67">
        <f t="shared" si="179"/>
        <v>7.4</v>
      </c>
      <c r="LJ5" s="67" t="str">
        <f t="shared" si="180"/>
        <v>7.4</v>
      </c>
      <c r="LK5" s="51" t="str">
        <f t="shared" si="181"/>
        <v>B</v>
      </c>
      <c r="LL5" s="60">
        <f t="shared" si="182"/>
        <v>3</v>
      </c>
      <c r="LM5" s="53" t="str">
        <f t="shared" si="183"/>
        <v>3.0</v>
      </c>
      <c r="LN5" s="63">
        <v>2</v>
      </c>
      <c r="LO5" s="207">
        <v>2</v>
      </c>
      <c r="LP5" s="210">
        <v>5</v>
      </c>
      <c r="LQ5" s="133">
        <v>6</v>
      </c>
      <c r="LR5" s="58"/>
      <c r="LS5" s="66">
        <f t="shared" si="184"/>
        <v>5.6</v>
      </c>
      <c r="LT5" s="67">
        <f t="shared" si="185"/>
        <v>5.6</v>
      </c>
      <c r="LU5" s="67" t="str">
        <f t="shared" si="186"/>
        <v>5.6</v>
      </c>
      <c r="LV5" s="51" t="str">
        <f t="shared" si="187"/>
        <v>C</v>
      </c>
      <c r="LW5" s="60">
        <f t="shared" si="188"/>
        <v>2</v>
      </c>
      <c r="LX5" s="53" t="str">
        <f t="shared" si="189"/>
        <v>2.0</v>
      </c>
      <c r="LY5" s="63">
        <v>1</v>
      </c>
      <c r="LZ5" s="207">
        <v>1</v>
      </c>
      <c r="MA5" s="66">
        <f t="shared" si="190"/>
        <v>6.6</v>
      </c>
      <c r="MB5" s="167">
        <f t="shared" si="191"/>
        <v>6.6</v>
      </c>
      <c r="MC5" s="53" t="str">
        <f t="shared" si="192"/>
        <v>6.6</v>
      </c>
      <c r="MD5" s="51" t="str">
        <f t="shared" si="193"/>
        <v>C+</v>
      </c>
      <c r="ME5" s="60">
        <f t="shared" si="194"/>
        <v>2.5</v>
      </c>
      <c r="MF5" s="53" t="str">
        <f t="shared" si="195"/>
        <v>2.5</v>
      </c>
      <c r="MG5" s="220">
        <v>5</v>
      </c>
      <c r="MH5" s="221">
        <v>5</v>
      </c>
      <c r="MI5" s="211">
        <f t="shared" si="196"/>
        <v>19</v>
      </c>
      <c r="MJ5" s="156">
        <f t="shared" si="197"/>
        <v>6.5789473684210522</v>
      </c>
      <c r="MK5" s="158">
        <f t="shared" si="198"/>
        <v>2.4736842105263159</v>
      </c>
      <c r="ML5" s="157" t="str">
        <f t="shared" si="199"/>
        <v>2.47</v>
      </c>
      <c r="MM5" s="5" t="str">
        <f t="shared" si="200"/>
        <v>Lên lớp</v>
      </c>
      <c r="MN5" s="212">
        <f t="shared" si="201"/>
        <v>19</v>
      </c>
      <c r="MO5" s="156">
        <f t="shared" si="202"/>
        <v>6.5789473684210522</v>
      </c>
      <c r="MP5" s="309">
        <f t="shared" si="203"/>
        <v>2.4736842105263159</v>
      </c>
      <c r="MQ5" s="215">
        <f t="shared" si="204"/>
        <v>54</v>
      </c>
      <c r="MR5" s="211">
        <f t="shared" si="205"/>
        <v>54</v>
      </c>
      <c r="MS5" s="157">
        <f t="shared" si="206"/>
        <v>6.8962962962962955</v>
      </c>
      <c r="MT5" s="157" t="str">
        <f t="shared" si="207"/>
        <v>6.90</v>
      </c>
      <c r="MU5" s="158">
        <f t="shared" si="208"/>
        <v>2.6666666666666665</v>
      </c>
      <c r="MV5" s="157" t="str">
        <f t="shared" si="209"/>
        <v>2.67</v>
      </c>
      <c r="MW5" s="5" t="str">
        <f t="shared" si="210"/>
        <v>Lên lớp</v>
      </c>
      <c r="MX5" s="325">
        <v>7.5</v>
      </c>
      <c r="MY5" s="392">
        <v>6</v>
      </c>
      <c r="MZ5" s="327"/>
      <c r="NA5" s="216">
        <f t="shared" si="211"/>
        <v>6.6</v>
      </c>
      <c r="NB5" s="312">
        <f t="shared" si="212"/>
        <v>6.6</v>
      </c>
      <c r="NC5" s="312" t="str">
        <f t="shared" si="213"/>
        <v>6.6</v>
      </c>
      <c r="ND5" s="313" t="str">
        <f t="shared" si="214"/>
        <v>C+</v>
      </c>
      <c r="NE5" s="314">
        <f t="shared" si="215"/>
        <v>2.5</v>
      </c>
      <c r="NF5" s="315" t="str">
        <f t="shared" si="216"/>
        <v>2.5</v>
      </c>
      <c r="NG5" s="63">
        <v>1</v>
      </c>
      <c r="NH5" s="207">
        <v>1</v>
      </c>
      <c r="NI5" s="325">
        <v>7</v>
      </c>
      <c r="NJ5" s="392">
        <v>7</v>
      </c>
      <c r="NK5" s="327"/>
      <c r="NL5" s="316">
        <f t="shared" si="217"/>
        <v>7</v>
      </c>
      <c r="NM5" s="312">
        <f t="shared" si="218"/>
        <v>7</v>
      </c>
      <c r="NN5" s="312" t="str">
        <f t="shared" si="219"/>
        <v>7.0</v>
      </c>
      <c r="NO5" s="313" t="str">
        <f t="shared" si="220"/>
        <v>B</v>
      </c>
      <c r="NP5" s="314">
        <f t="shared" si="221"/>
        <v>3</v>
      </c>
      <c r="NQ5" s="315" t="str">
        <f t="shared" si="222"/>
        <v>3.0</v>
      </c>
      <c r="NR5" s="63">
        <v>1</v>
      </c>
      <c r="NS5" s="207">
        <v>1</v>
      </c>
      <c r="NT5" s="66">
        <f t="shared" si="223"/>
        <v>6.8</v>
      </c>
      <c r="NU5" s="167">
        <f t="shared" si="224"/>
        <v>6.8</v>
      </c>
      <c r="NV5" s="53" t="str">
        <f t="shared" si="225"/>
        <v>6.8</v>
      </c>
      <c r="NW5" s="51" t="str">
        <f t="shared" si="226"/>
        <v>C+</v>
      </c>
      <c r="NX5" s="60">
        <f t="shared" si="227"/>
        <v>2.5</v>
      </c>
      <c r="NY5" s="53" t="str">
        <f t="shared" si="228"/>
        <v>2.5</v>
      </c>
      <c r="NZ5" s="220">
        <v>2</v>
      </c>
      <c r="OA5" s="408">
        <v>2</v>
      </c>
      <c r="OB5" s="385">
        <v>5.2</v>
      </c>
      <c r="OC5" s="404">
        <v>6</v>
      </c>
      <c r="OD5" s="210"/>
      <c r="OE5" s="66">
        <f t="shared" si="229"/>
        <v>5.7</v>
      </c>
      <c r="OF5" s="67">
        <f t="shared" si="230"/>
        <v>5.7</v>
      </c>
      <c r="OG5" s="50" t="str">
        <f t="shared" si="231"/>
        <v>5.7</v>
      </c>
      <c r="OH5" s="51" t="str">
        <f t="shared" si="232"/>
        <v>C</v>
      </c>
      <c r="OI5" s="60">
        <f t="shared" si="233"/>
        <v>2</v>
      </c>
      <c r="OJ5" s="53" t="str">
        <f t="shared" si="234"/>
        <v>2.0</v>
      </c>
      <c r="OK5" s="61">
        <v>2</v>
      </c>
      <c r="OL5" s="62">
        <v>2</v>
      </c>
      <c r="OM5" s="282">
        <v>8</v>
      </c>
      <c r="ON5" s="283">
        <v>9</v>
      </c>
      <c r="OO5" s="104"/>
      <c r="OP5" s="105">
        <f t="shared" si="289"/>
        <v>8.6</v>
      </c>
      <c r="OQ5" s="67">
        <f t="shared" si="290"/>
        <v>8.6</v>
      </c>
      <c r="OR5" s="50" t="str">
        <f t="shared" si="291"/>
        <v>8.6</v>
      </c>
      <c r="OS5" s="51" t="str">
        <f t="shared" si="292"/>
        <v>A</v>
      </c>
      <c r="OT5" s="60">
        <f t="shared" si="293"/>
        <v>4</v>
      </c>
      <c r="OU5" s="53" t="str">
        <f t="shared" si="294"/>
        <v>4.0</v>
      </c>
      <c r="OV5" s="61">
        <v>2</v>
      </c>
      <c r="OW5" s="62">
        <v>2</v>
      </c>
      <c r="OX5" s="282">
        <v>7.8</v>
      </c>
      <c r="OY5" s="283">
        <v>9</v>
      </c>
      <c r="OZ5" s="104"/>
      <c r="PA5" s="105">
        <f t="shared" si="235"/>
        <v>8.5</v>
      </c>
      <c r="PB5" s="67">
        <f t="shared" si="236"/>
        <v>8.5</v>
      </c>
      <c r="PC5" s="50" t="str">
        <f t="shared" si="237"/>
        <v>8.5</v>
      </c>
      <c r="PD5" s="51" t="str">
        <f t="shared" si="238"/>
        <v>A</v>
      </c>
      <c r="PE5" s="60">
        <f t="shared" si="239"/>
        <v>4</v>
      </c>
      <c r="PF5" s="53" t="str">
        <f t="shared" si="240"/>
        <v>4.0</v>
      </c>
      <c r="PG5" s="61">
        <v>2</v>
      </c>
      <c r="PH5" s="62">
        <v>2</v>
      </c>
      <c r="PI5" s="325">
        <v>7</v>
      </c>
      <c r="PJ5" s="392">
        <v>7</v>
      </c>
      <c r="PK5" s="327"/>
      <c r="PL5" s="216">
        <f t="shared" si="241"/>
        <v>7</v>
      </c>
      <c r="PM5" s="312">
        <f t="shared" si="242"/>
        <v>7</v>
      </c>
      <c r="PN5" s="312" t="str">
        <f t="shared" si="243"/>
        <v>7.0</v>
      </c>
      <c r="PO5" s="313" t="str">
        <f t="shared" si="244"/>
        <v>B</v>
      </c>
      <c r="PP5" s="314">
        <f t="shared" si="245"/>
        <v>3</v>
      </c>
      <c r="PQ5" s="315" t="str">
        <f t="shared" si="246"/>
        <v>3.0</v>
      </c>
      <c r="PR5" s="63">
        <v>1</v>
      </c>
      <c r="PS5" s="207">
        <v>1</v>
      </c>
      <c r="PT5" s="210">
        <v>6.8</v>
      </c>
      <c r="PU5" s="133">
        <v>7</v>
      </c>
      <c r="PV5" s="58"/>
      <c r="PW5" s="66">
        <f t="shared" si="247"/>
        <v>6.9</v>
      </c>
      <c r="PX5" s="67">
        <f t="shared" si="248"/>
        <v>6.9</v>
      </c>
      <c r="PY5" s="67" t="str">
        <f t="shared" si="249"/>
        <v>6.9</v>
      </c>
      <c r="PZ5" s="51" t="str">
        <f t="shared" si="250"/>
        <v>C+</v>
      </c>
      <c r="QA5" s="60">
        <f t="shared" si="251"/>
        <v>2.5</v>
      </c>
      <c r="QB5" s="53" t="str">
        <f t="shared" si="252"/>
        <v>2.5</v>
      </c>
      <c r="QC5" s="63">
        <v>4</v>
      </c>
      <c r="QD5" s="207">
        <v>4</v>
      </c>
      <c r="QE5" s="210">
        <v>6.5</v>
      </c>
      <c r="QF5" s="133">
        <v>5</v>
      </c>
      <c r="QG5" s="58"/>
      <c r="QH5" s="66">
        <f t="shared" si="253"/>
        <v>5.6</v>
      </c>
      <c r="QI5" s="67">
        <f t="shared" si="254"/>
        <v>5.6</v>
      </c>
      <c r="QJ5" s="67" t="str">
        <f t="shared" si="255"/>
        <v>5.6</v>
      </c>
      <c r="QK5" s="51" t="str">
        <f t="shared" si="256"/>
        <v>C</v>
      </c>
      <c r="QL5" s="60">
        <f t="shared" si="257"/>
        <v>2</v>
      </c>
      <c r="QM5" s="53" t="str">
        <f t="shared" si="258"/>
        <v>2.0</v>
      </c>
      <c r="QN5" s="63">
        <v>6</v>
      </c>
      <c r="QO5" s="207">
        <v>6</v>
      </c>
      <c r="QP5" s="211">
        <f t="shared" si="259"/>
        <v>19</v>
      </c>
      <c r="QQ5" s="156">
        <f t="shared" si="260"/>
        <v>6.7052631578947368</v>
      </c>
      <c r="QR5" s="158">
        <f t="shared" si="261"/>
        <v>2.6578947368421053</v>
      </c>
      <c r="QS5" s="157" t="str">
        <f t="shared" si="262"/>
        <v>2.66</v>
      </c>
      <c r="QT5" s="5" t="str">
        <f t="shared" si="263"/>
        <v>Lên lớp</v>
      </c>
      <c r="QU5" s="212">
        <f t="shared" si="264"/>
        <v>19</v>
      </c>
      <c r="QV5" s="156">
        <f t="shared" si="265"/>
        <v>6.7052631578947368</v>
      </c>
      <c r="QW5" s="309">
        <f t="shared" si="266"/>
        <v>2.6578947368421053</v>
      </c>
      <c r="QX5" s="215">
        <f t="shared" si="267"/>
        <v>73</v>
      </c>
      <c r="QY5" s="211">
        <f t="shared" si="268"/>
        <v>73</v>
      </c>
      <c r="QZ5" s="157">
        <f t="shared" si="269"/>
        <v>6.8465753424657532</v>
      </c>
      <c r="RA5" s="157" t="str">
        <f t="shared" si="270"/>
        <v>6.85</v>
      </c>
      <c r="RB5" s="158">
        <f t="shared" si="271"/>
        <v>2.6643835616438358</v>
      </c>
      <c r="RC5" s="157" t="str">
        <f t="shared" si="272"/>
        <v>2.66</v>
      </c>
      <c r="RD5" s="5" t="str">
        <f t="shared" si="273"/>
        <v>Lên lớp</v>
      </c>
      <c r="RE5" s="210">
        <v>6.5</v>
      </c>
      <c r="RF5" s="133">
        <v>7</v>
      </c>
      <c r="RG5" s="58"/>
      <c r="RH5" s="66">
        <f t="shared" si="274"/>
        <v>6.8</v>
      </c>
      <c r="RI5" s="67">
        <f t="shared" si="275"/>
        <v>6.8</v>
      </c>
      <c r="RJ5" s="67" t="str">
        <f t="shared" si="276"/>
        <v>6.8</v>
      </c>
      <c r="RK5" s="51" t="str">
        <f t="shared" si="277"/>
        <v>C+</v>
      </c>
      <c r="RL5" s="60">
        <f t="shared" si="278"/>
        <v>2.5</v>
      </c>
      <c r="RM5" s="53" t="str">
        <f t="shared" si="279"/>
        <v>2.5</v>
      </c>
      <c r="RN5" s="63">
        <v>6</v>
      </c>
      <c r="RO5" s="207">
        <v>6</v>
      </c>
      <c r="RP5" s="416">
        <v>8.4</v>
      </c>
      <c r="RQ5" s="416">
        <v>7.5</v>
      </c>
      <c r="RR5" s="316">
        <f t="shared" si="280"/>
        <v>7.9</v>
      </c>
      <c r="RS5" s="67" t="str">
        <f t="shared" si="281"/>
        <v>7.9</v>
      </c>
      <c r="RT5" s="51" t="str">
        <f t="shared" si="282"/>
        <v>B</v>
      </c>
      <c r="RU5" s="60">
        <f t="shared" si="283"/>
        <v>3</v>
      </c>
      <c r="RV5" s="53" t="str">
        <f t="shared" si="284"/>
        <v>3.0</v>
      </c>
      <c r="RW5" s="220">
        <v>5</v>
      </c>
      <c r="RX5" s="221">
        <v>5</v>
      </c>
      <c r="RY5" s="417">
        <f t="shared" si="285"/>
        <v>11</v>
      </c>
      <c r="RZ5" s="156">
        <f t="shared" si="286"/>
        <v>7.3</v>
      </c>
      <c r="SA5" s="158">
        <f t="shared" si="287"/>
        <v>2.7272727272727271</v>
      </c>
      <c r="SB5" s="157" t="str">
        <f t="shared" si="288"/>
        <v>2.73</v>
      </c>
    </row>
    <row r="6" spans="1:496" s="8" customFormat="1" ht="18">
      <c r="A6" s="5">
        <v>5</v>
      </c>
      <c r="B6" s="9" t="s">
        <v>11</v>
      </c>
      <c r="C6" s="10" t="s">
        <v>281</v>
      </c>
      <c r="D6" s="11" t="s">
        <v>282</v>
      </c>
      <c r="E6" s="12" t="s">
        <v>283</v>
      </c>
      <c r="G6" s="47" t="s">
        <v>563</v>
      </c>
      <c r="H6" s="132" t="s">
        <v>427</v>
      </c>
      <c r="I6" s="132" t="s">
        <v>524</v>
      </c>
      <c r="J6" s="48" t="s">
        <v>525</v>
      </c>
      <c r="K6" s="98">
        <v>7.3</v>
      </c>
      <c r="L6" s="67" t="str">
        <f t="shared" si="0"/>
        <v>7.3</v>
      </c>
      <c r="M6" s="51" t="str">
        <f t="shared" si="1"/>
        <v>B</v>
      </c>
      <c r="N6" s="52">
        <f t="shared" si="2"/>
        <v>3</v>
      </c>
      <c r="O6" s="53" t="str">
        <f t="shared" si="3"/>
        <v>3.0</v>
      </c>
      <c r="P6" s="63">
        <v>2</v>
      </c>
      <c r="Q6" s="49">
        <v>7</v>
      </c>
      <c r="R6" s="67" t="str">
        <f t="shared" si="4"/>
        <v>7.0</v>
      </c>
      <c r="S6" s="51" t="str">
        <f t="shared" si="5"/>
        <v>B</v>
      </c>
      <c r="T6" s="52">
        <f t="shared" si="6"/>
        <v>3</v>
      </c>
      <c r="U6" s="53" t="str">
        <f t="shared" si="7"/>
        <v>3.0</v>
      </c>
      <c r="V6" s="63">
        <v>3</v>
      </c>
      <c r="W6" s="105">
        <v>8.3000000000000007</v>
      </c>
      <c r="X6" s="103">
        <v>7</v>
      </c>
      <c r="Y6" s="104"/>
      <c r="Z6" s="66">
        <f t="shared" si="8"/>
        <v>7.5</v>
      </c>
      <c r="AA6" s="67">
        <f t="shared" si="9"/>
        <v>7.5</v>
      </c>
      <c r="AB6" s="67" t="str">
        <f t="shared" si="10"/>
        <v>7.5</v>
      </c>
      <c r="AC6" s="51" t="str">
        <f t="shared" si="11"/>
        <v>B</v>
      </c>
      <c r="AD6" s="60">
        <f t="shared" si="12"/>
        <v>3</v>
      </c>
      <c r="AE6" s="53" t="str">
        <f t="shared" si="13"/>
        <v>3.0</v>
      </c>
      <c r="AF6" s="63">
        <v>4</v>
      </c>
      <c r="AG6" s="207">
        <v>4</v>
      </c>
      <c r="AH6" s="105">
        <v>7</v>
      </c>
      <c r="AI6" s="103">
        <v>8</v>
      </c>
      <c r="AJ6" s="104"/>
      <c r="AK6" s="66">
        <f t="shared" si="14"/>
        <v>7.6</v>
      </c>
      <c r="AL6" s="67">
        <f t="shared" si="15"/>
        <v>7.6</v>
      </c>
      <c r="AM6" s="67" t="str">
        <f t="shared" si="16"/>
        <v>7.6</v>
      </c>
      <c r="AN6" s="51" t="str">
        <f t="shared" si="17"/>
        <v>B</v>
      </c>
      <c r="AO6" s="60">
        <f t="shared" si="18"/>
        <v>3</v>
      </c>
      <c r="AP6" s="53" t="str">
        <f t="shared" si="19"/>
        <v>3.0</v>
      </c>
      <c r="AQ6" s="63">
        <v>2</v>
      </c>
      <c r="AR6" s="207">
        <v>2</v>
      </c>
      <c r="AS6" s="105">
        <v>5.7</v>
      </c>
      <c r="AT6" s="103">
        <v>5</v>
      </c>
      <c r="AU6" s="104"/>
      <c r="AV6" s="66">
        <f t="shared" si="20"/>
        <v>5.3</v>
      </c>
      <c r="AW6" s="67">
        <f t="shared" si="21"/>
        <v>5.3</v>
      </c>
      <c r="AX6" s="67" t="str">
        <f t="shared" si="22"/>
        <v>5.3</v>
      </c>
      <c r="AY6" s="51" t="str">
        <f t="shared" si="23"/>
        <v>D+</v>
      </c>
      <c r="AZ6" s="60">
        <f t="shared" si="24"/>
        <v>1.5</v>
      </c>
      <c r="BA6" s="53" t="str">
        <f t="shared" si="25"/>
        <v>1.5</v>
      </c>
      <c r="BB6" s="63">
        <v>3</v>
      </c>
      <c r="BC6" s="207">
        <v>3</v>
      </c>
      <c r="BD6" s="105">
        <v>6.8</v>
      </c>
      <c r="BE6" s="103">
        <v>7</v>
      </c>
      <c r="BF6" s="104"/>
      <c r="BG6" s="66">
        <f t="shared" si="26"/>
        <v>6.9</v>
      </c>
      <c r="BH6" s="67">
        <f t="shared" si="27"/>
        <v>6.9</v>
      </c>
      <c r="BI6" s="67" t="str">
        <f t="shared" si="28"/>
        <v>6.9</v>
      </c>
      <c r="BJ6" s="51" t="str">
        <f t="shared" si="29"/>
        <v>C+</v>
      </c>
      <c r="BK6" s="60">
        <f t="shared" si="30"/>
        <v>2.5</v>
      </c>
      <c r="BL6" s="53" t="str">
        <f t="shared" si="31"/>
        <v>2.5</v>
      </c>
      <c r="BM6" s="63">
        <v>3</v>
      </c>
      <c r="BN6" s="207">
        <v>3</v>
      </c>
      <c r="BO6" s="105">
        <v>7.2</v>
      </c>
      <c r="BP6" s="103">
        <v>5</v>
      </c>
      <c r="BQ6" s="104"/>
      <c r="BR6" s="66">
        <f t="shared" si="32"/>
        <v>5.9</v>
      </c>
      <c r="BS6" s="67">
        <f t="shared" si="33"/>
        <v>5.9</v>
      </c>
      <c r="BT6" s="67" t="str">
        <f t="shared" si="34"/>
        <v>5.9</v>
      </c>
      <c r="BU6" s="51" t="str">
        <f t="shared" si="35"/>
        <v>C</v>
      </c>
      <c r="BV6" s="68">
        <f t="shared" si="36"/>
        <v>2</v>
      </c>
      <c r="BW6" s="53" t="str">
        <f t="shared" si="37"/>
        <v>2.0</v>
      </c>
      <c r="BX6" s="63">
        <v>2</v>
      </c>
      <c r="BY6" s="207">
        <v>2</v>
      </c>
      <c r="BZ6" s="105">
        <v>6.2</v>
      </c>
      <c r="CA6" s="103">
        <v>8</v>
      </c>
      <c r="CB6" s="104"/>
      <c r="CC6" s="105"/>
      <c r="CD6" s="67">
        <f t="shared" si="38"/>
        <v>7.3</v>
      </c>
      <c r="CE6" s="67" t="str">
        <f t="shared" si="39"/>
        <v>7.3</v>
      </c>
      <c r="CF6" s="51" t="str">
        <f t="shared" si="40"/>
        <v>B</v>
      </c>
      <c r="CG6" s="60">
        <f t="shared" si="41"/>
        <v>3</v>
      </c>
      <c r="CH6" s="53" t="str">
        <f t="shared" si="42"/>
        <v>3.0</v>
      </c>
      <c r="CI6" s="63">
        <v>3</v>
      </c>
      <c r="CJ6" s="207">
        <v>3</v>
      </c>
      <c r="CK6" s="208">
        <f t="shared" si="43"/>
        <v>17</v>
      </c>
      <c r="CL6" s="72">
        <f t="shared" si="44"/>
        <v>6.7941176470588234</v>
      </c>
      <c r="CM6" s="93" t="str">
        <f t="shared" si="45"/>
        <v>6.79</v>
      </c>
      <c r="CN6" s="72">
        <f t="shared" si="46"/>
        <v>2.5294117647058822</v>
      </c>
      <c r="CO6" s="93" t="str">
        <f t="shared" si="47"/>
        <v>2.53</v>
      </c>
      <c r="CP6" s="285" t="str">
        <f t="shared" si="48"/>
        <v>Lên lớp</v>
      </c>
      <c r="CQ6" s="285">
        <f t="shared" si="49"/>
        <v>17</v>
      </c>
      <c r="CR6" s="72">
        <f t="shared" si="50"/>
        <v>6.7941176470588234</v>
      </c>
      <c r="CS6" s="285" t="str">
        <f t="shared" si="51"/>
        <v>6.79</v>
      </c>
      <c r="CT6" s="72">
        <f t="shared" si="52"/>
        <v>2.5294117647058822</v>
      </c>
      <c r="CU6" s="285" t="str">
        <f t="shared" si="53"/>
        <v>2.53</v>
      </c>
      <c r="CV6" s="285" t="str">
        <f t="shared" si="54"/>
        <v>Lên lớp</v>
      </c>
      <c r="CW6" s="66">
        <v>6.2</v>
      </c>
      <c r="CX6" s="285">
        <v>4</v>
      </c>
      <c r="CY6" s="285"/>
      <c r="CZ6" s="66">
        <f t="shared" si="55"/>
        <v>4.9000000000000004</v>
      </c>
      <c r="DA6" s="67">
        <f t="shared" si="56"/>
        <v>4.9000000000000004</v>
      </c>
      <c r="DB6" s="60" t="str">
        <f t="shared" si="57"/>
        <v>4.9</v>
      </c>
      <c r="DC6" s="51" t="str">
        <f t="shared" si="58"/>
        <v>D</v>
      </c>
      <c r="DD6" s="60">
        <f t="shared" si="59"/>
        <v>1</v>
      </c>
      <c r="DE6" s="60" t="str">
        <f t="shared" si="60"/>
        <v>1.0</v>
      </c>
      <c r="DF6" s="63"/>
      <c r="DG6" s="209"/>
      <c r="DH6" s="105">
        <v>6.4</v>
      </c>
      <c r="DI6" s="126">
        <v>5</v>
      </c>
      <c r="DJ6" s="126"/>
      <c r="DK6" s="66">
        <f t="shared" si="61"/>
        <v>5.6</v>
      </c>
      <c r="DL6" s="67">
        <f t="shared" si="62"/>
        <v>5.6</v>
      </c>
      <c r="DM6" s="60" t="str">
        <f t="shared" si="63"/>
        <v>5.6</v>
      </c>
      <c r="DN6" s="51" t="str">
        <f t="shared" si="64"/>
        <v>C</v>
      </c>
      <c r="DO6" s="60">
        <f t="shared" si="65"/>
        <v>2</v>
      </c>
      <c r="DP6" s="60" t="str">
        <f t="shared" si="66"/>
        <v>2.0</v>
      </c>
      <c r="DQ6" s="63"/>
      <c r="DR6" s="209"/>
      <c r="DS6" s="67">
        <f t="shared" si="67"/>
        <v>5.25</v>
      </c>
      <c r="DT6" s="60" t="str">
        <f t="shared" si="68"/>
        <v>5.3</v>
      </c>
      <c r="DU6" s="51" t="str">
        <f t="shared" si="69"/>
        <v>D+</v>
      </c>
      <c r="DV6" s="60">
        <f t="shared" si="70"/>
        <v>1.5</v>
      </c>
      <c r="DW6" s="60" t="str">
        <f t="shared" si="71"/>
        <v>1.5</v>
      </c>
      <c r="DX6" s="63">
        <v>3</v>
      </c>
      <c r="DY6" s="209">
        <v>3</v>
      </c>
      <c r="DZ6" s="210">
        <v>5.6</v>
      </c>
      <c r="EA6" s="57">
        <v>7</v>
      </c>
      <c r="EB6" s="58"/>
      <c r="EC6" s="66">
        <f t="shared" si="72"/>
        <v>6.4</v>
      </c>
      <c r="ED6" s="67">
        <f t="shared" si="73"/>
        <v>6.4</v>
      </c>
      <c r="EE6" s="67" t="str">
        <f t="shared" si="74"/>
        <v>6.4</v>
      </c>
      <c r="EF6" s="51" t="str">
        <f t="shared" si="75"/>
        <v>C</v>
      </c>
      <c r="EG6" s="68">
        <f t="shared" si="76"/>
        <v>2</v>
      </c>
      <c r="EH6" s="53" t="str">
        <f t="shared" si="77"/>
        <v>2.0</v>
      </c>
      <c r="EI6" s="63">
        <v>3</v>
      </c>
      <c r="EJ6" s="207">
        <v>3</v>
      </c>
      <c r="EK6" s="210">
        <v>5.8</v>
      </c>
      <c r="EL6" s="57">
        <v>3</v>
      </c>
      <c r="EM6" s="58"/>
      <c r="EN6" s="66">
        <f t="shared" si="78"/>
        <v>4.0999999999999996</v>
      </c>
      <c r="EO6" s="67">
        <f t="shared" si="79"/>
        <v>4.0999999999999996</v>
      </c>
      <c r="EP6" s="67" t="str">
        <f t="shared" si="80"/>
        <v>4.1</v>
      </c>
      <c r="EQ6" s="51" t="str">
        <f t="shared" si="81"/>
        <v>D</v>
      </c>
      <c r="ER6" s="60">
        <f t="shared" si="82"/>
        <v>1</v>
      </c>
      <c r="ES6" s="53" t="str">
        <f t="shared" si="83"/>
        <v>1.0</v>
      </c>
      <c r="ET6" s="63">
        <v>3</v>
      </c>
      <c r="EU6" s="207">
        <v>3</v>
      </c>
      <c r="EV6" s="171">
        <v>6</v>
      </c>
      <c r="EW6" s="122"/>
      <c r="EX6" s="123">
        <v>4</v>
      </c>
      <c r="EY6" s="66">
        <f t="shared" si="84"/>
        <v>2.4</v>
      </c>
      <c r="EZ6" s="67">
        <f t="shared" si="85"/>
        <v>4.8</v>
      </c>
      <c r="FA6" s="67" t="str">
        <f t="shared" si="86"/>
        <v>4.8</v>
      </c>
      <c r="FB6" s="51" t="str">
        <f t="shared" si="87"/>
        <v>D</v>
      </c>
      <c r="FC6" s="60">
        <f t="shared" si="88"/>
        <v>1</v>
      </c>
      <c r="FD6" s="53" t="str">
        <f t="shared" si="89"/>
        <v>1.0</v>
      </c>
      <c r="FE6" s="63">
        <v>2</v>
      </c>
      <c r="FF6" s="207">
        <v>2</v>
      </c>
      <c r="FG6" s="149">
        <v>0</v>
      </c>
      <c r="FH6" s="70"/>
      <c r="FI6" s="121"/>
      <c r="FJ6" s="66">
        <f t="shared" si="90"/>
        <v>0</v>
      </c>
      <c r="FK6" s="67">
        <f t="shared" si="91"/>
        <v>0</v>
      </c>
      <c r="FL6" s="67" t="str">
        <f t="shared" si="92"/>
        <v>0.0</v>
      </c>
      <c r="FM6" s="51" t="str">
        <f t="shared" si="93"/>
        <v>F</v>
      </c>
      <c r="FN6" s="60">
        <f t="shared" si="94"/>
        <v>0</v>
      </c>
      <c r="FO6" s="53" t="str">
        <f t="shared" si="95"/>
        <v>0.0</v>
      </c>
      <c r="FP6" s="63">
        <v>2</v>
      </c>
      <c r="FQ6" s="207"/>
      <c r="FR6" s="171">
        <v>5.8</v>
      </c>
      <c r="FS6" s="122"/>
      <c r="FT6" s="123">
        <v>6</v>
      </c>
      <c r="FU6" s="171"/>
      <c r="FV6" s="67">
        <f t="shared" si="96"/>
        <v>5.9</v>
      </c>
      <c r="FW6" s="67" t="str">
        <f t="shared" si="97"/>
        <v>5.9</v>
      </c>
      <c r="FX6" s="51" t="str">
        <f t="shared" si="98"/>
        <v>C</v>
      </c>
      <c r="FY6" s="60">
        <f t="shared" si="99"/>
        <v>2</v>
      </c>
      <c r="FZ6" s="53" t="str">
        <f t="shared" si="100"/>
        <v>2.0</v>
      </c>
      <c r="GA6" s="63">
        <v>2</v>
      </c>
      <c r="GB6" s="207">
        <v>2</v>
      </c>
      <c r="GC6" s="149">
        <v>1.7</v>
      </c>
      <c r="GD6" s="70"/>
      <c r="GE6" s="121"/>
      <c r="GF6" s="149"/>
      <c r="GG6" s="67">
        <f t="shared" si="101"/>
        <v>0.7</v>
      </c>
      <c r="GH6" s="67" t="str">
        <f t="shared" si="102"/>
        <v>0.7</v>
      </c>
      <c r="GI6" s="51" t="str">
        <f t="shared" si="103"/>
        <v>F</v>
      </c>
      <c r="GJ6" s="60">
        <f t="shared" si="104"/>
        <v>0</v>
      </c>
      <c r="GK6" s="53" t="str">
        <f t="shared" si="105"/>
        <v>0.0</v>
      </c>
      <c r="GL6" s="63">
        <v>3</v>
      </c>
      <c r="GM6" s="207"/>
      <c r="GN6" s="211">
        <f t="shared" si="106"/>
        <v>18</v>
      </c>
      <c r="GO6" s="156">
        <f t="shared" si="107"/>
        <v>3.9305555555555554</v>
      </c>
      <c r="GP6" s="158">
        <f t="shared" si="108"/>
        <v>1.0833333333333333</v>
      </c>
      <c r="GQ6" s="157" t="str">
        <f t="shared" si="109"/>
        <v>1.08</v>
      </c>
      <c r="GR6" s="5" t="str">
        <f t="shared" si="110"/>
        <v>Lên lớp</v>
      </c>
      <c r="GS6" s="212">
        <f t="shared" si="111"/>
        <v>13</v>
      </c>
      <c r="GT6" s="213">
        <f t="shared" si="112"/>
        <v>5.2807692307692315</v>
      </c>
      <c r="GU6" s="214">
        <f t="shared" si="113"/>
        <v>1.5</v>
      </c>
      <c r="GV6" s="215">
        <f t="shared" si="114"/>
        <v>35</v>
      </c>
      <c r="GW6" s="211">
        <f t="shared" si="115"/>
        <v>30</v>
      </c>
      <c r="GX6" s="157">
        <f t="shared" si="116"/>
        <v>6.1383333333333336</v>
      </c>
      <c r="GY6" s="158">
        <f t="shared" si="117"/>
        <v>2.0833333333333335</v>
      </c>
      <c r="GZ6" s="157" t="str">
        <f t="shared" si="118"/>
        <v>2.08</v>
      </c>
      <c r="HA6" s="5" t="str">
        <f t="shared" si="119"/>
        <v>Lên lớp</v>
      </c>
      <c r="HB6" s="105">
        <v>5</v>
      </c>
      <c r="HC6" s="103">
        <v>5</v>
      </c>
      <c r="HD6" s="104"/>
      <c r="HE6" s="105"/>
      <c r="HF6" s="67">
        <f t="shared" si="120"/>
        <v>5</v>
      </c>
      <c r="HG6" s="67" t="str">
        <f t="shared" si="121"/>
        <v>5.0</v>
      </c>
      <c r="HH6" s="51" t="str">
        <f t="shared" si="122"/>
        <v>D+</v>
      </c>
      <c r="HI6" s="60">
        <f t="shared" si="123"/>
        <v>1.5</v>
      </c>
      <c r="HJ6" s="53" t="str">
        <f t="shared" si="124"/>
        <v>1.5</v>
      </c>
      <c r="HK6" s="63">
        <v>3</v>
      </c>
      <c r="HL6" s="207">
        <v>3</v>
      </c>
      <c r="HM6" s="210">
        <v>6.3</v>
      </c>
      <c r="HN6" s="57">
        <v>4</v>
      </c>
      <c r="HO6" s="58"/>
      <c r="HP6" s="66">
        <f t="shared" si="125"/>
        <v>4.9000000000000004</v>
      </c>
      <c r="HQ6" s="110">
        <f t="shared" si="126"/>
        <v>4.9000000000000004</v>
      </c>
      <c r="HR6" s="67" t="str">
        <f t="shared" si="127"/>
        <v>4.9</v>
      </c>
      <c r="HS6" s="111" t="str">
        <f t="shared" si="128"/>
        <v>D</v>
      </c>
      <c r="HT6" s="112">
        <f t="shared" si="129"/>
        <v>1</v>
      </c>
      <c r="HU6" s="113" t="str">
        <f t="shared" si="130"/>
        <v>1.0</v>
      </c>
      <c r="HV6" s="63">
        <v>1</v>
      </c>
      <c r="HW6" s="207">
        <v>1</v>
      </c>
      <c r="HX6" s="66">
        <f t="shared" si="131"/>
        <v>1.5</v>
      </c>
      <c r="HY6" s="167">
        <f t="shared" si="131"/>
        <v>5</v>
      </c>
      <c r="HZ6" s="53" t="str">
        <f t="shared" si="132"/>
        <v>5.0</v>
      </c>
      <c r="IA6" s="51" t="str">
        <f t="shared" si="133"/>
        <v>D+</v>
      </c>
      <c r="IB6" s="60">
        <f t="shared" si="134"/>
        <v>1.5</v>
      </c>
      <c r="IC6" s="53" t="str">
        <f t="shared" si="135"/>
        <v>1.5</v>
      </c>
      <c r="ID6" s="220">
        <v>4</v>
      </c>
      <c r="IE6" s="221">
        <v>4</v>
      </c>
      <c r="IF6" s="210">
        <v>5.7</v>
      </c>
      <c r="IG6" s="57">
        <v>8</v>
      </c>
      <c r="IH6" s="58"/>
      <c r="II6" s="66">
        <f t="shared" si="136"/>
        <v>7.1</v>
      </c>
      <c r="IJ6" s="67">
        <f t="shared" si="137"/>
        <v>7.1</v>
      </c>
      <c r="IK6" s="67" t="str">
        <f t="shared" si="138"/>
        <v>7.1</v>
      </c>
      <c r="IL6" s="51" t="str">
        <f t="shared" si="139"/>
        <v>B</v>
      </c>
      <c r="IM6" s="60">
        <f t="shared" si="140"/>
        <v>3</v>
      </c>
      <c r="IN6" s="53" t="str">
        <f t="shared" si="141"/>
        <v>3.0</v>
      </c>
      <c r="IO6" s="63">
        <v>2</v>
      </c>
      <c r="IP6" s="207">
        <v>2</v>
      </c>
      <c r="IQ6" s="210">
        <v>6.7</v>
      </c>
      <c r="IR6" s="57">
        <v>5</v>
      </c>
      <c r="IS6" s="58"/>
      <c r="IT6" s="66">
        <f t="shared" si="142"/>
        <v>5.7</v>
      </c>
      <c r="IU6" s="67">
        <f t="shared" si="143"/>
        <v>5.7</v>
      </c>
      <c r="IV6" s="67" t="str">
        <f t="shared" si="144"/>
        <v>5.7</v>
      </c>
      <c r="IW6" s="51" t="str">
        <f t="shared" si="145"/>
        <v>C</v>
      </c>
      <c r="IX6" s="60">
        <f t="shared" si="146"/>
        <v>2</v>
      </c>
      <c r="IY6" s="53" t="str">
        <f t="shared" si="147"/>
        <v>2.0</v>
      </c>
      <c r="IZ6" s="63">
        <v>3</v>
      </c>
      <c r="JA6" s="207">
        <v>3</v>
      </c>
      <c r="JB6" s="65">
        <v>6</v>
      </c>
      <c r="JC6" s="57">
        <v>5</v>
      </c>
      <c r="JD6" s="58"/>
      <c r="JE6" s="66">
        <f t="shared" si="148"/>
        <v>5.4</v>
      </c>
      <c r="JF6" s="67">
        <f t="shared" si="149"/>
        <v>5.4</v>
      </c>
      <c r="JG6" s="50" t="str">
        <f t="shared" si="150"/>
        <v>5.4</v>
      </c>
      <c r="JH6" s="51" t="str">
        <f t="shared" si="151"/>
        <v>D+</v>
      </c>
      <c r="JI6" s="60">
        <f t="shared" si="152"/>
        <v>1.5</v>
      </c>
      <c r="JJ6" s="53" t="str">
        <f t="shared" si="153"/>
        <v>1.5</v>
      </c>
      <c r="JK6" s="61">
        <v>2</v>
      </c>
      <c r="JL6" s="62">
        <v>2</v>
      </c>
      <c r="JM6" s="65">
        <v>5.4</v>
      </c>
      <c r="JN6" s="57">
        <v>4</v>
      </c>
      <c r="JO6" s="58"/>
      <c r="JP6" s="66">
        <f t="shared" si="154"/>
        <v>4.5999999999999996</v>
      </c>
      <c r="JQ6" s="67">
        <f t="shared" si="155"/>
        <v>4.5999999999999996</v>
      </c>
      <c r="JR6" s="50" t="str">
        <f t="shared" si="156"/>
        <v>4.6</v>
      </c>
      <c r="JS6" s="51" t="str">
        <f t="shared" si="157"/>
        <v>D</v>
      </c>
      <c r="JT6" s="60">
        <f t="shared" si="158"/>
        <v>1</v>
      </c>
      <c r="JU6" s="53" t="str">
        <f t="shared" si="159"/>
        <v>1.0</v>
      </c>
      <c r="JV6" s="61">
        <v>1</v>
      </c>
      <c r="JW6" s="62">
        <v>1</v>
      </c>
      <c r="JX6" s="65">
        <v>5.3</v>
      </c>
      <c r="JY6" s="57">
        <v>4</v>
      </c>
      <c r="JZ6" s="58"/>
      <c r="KA6" s="66">
        <f t="shared" si="160"/>
        <v>4.5</v>
      </c>
      <c r="KB6" s="67">
        <f t="shared" si="161"/>
        <v>4.5</v>
      </c>
      <c r="KC6" s="50" t="str">
        <f t="shared" si="162"/>
        <v>4.5</v>
      </c>
      <c r="KD6" s="51" t="str">
        <f t="shared" si="163"/>
        <v>D</v>
      </c>
      <c r="KE6" s="60">
        <f t="shared" si="164"/>
        <v>1</v>
      </c>
      <c r="KF6" s="53" t="str">
        <f t="shared" si="165"/>
        <v>1.0</v>
      </c>
      <c r="KG6" s="61">
        <v>2</v>
      </c>
      <c r="KH6" s="62">
        <v>2</v>
      </c>
      <c r="KI6" s="210">
        <v>5</v>
      </c>
      <c r="KJ6" s="133">
        <v>5.4</v>
      </c>
      <c r="KK6" s="58"/>
      <c r="KL6" s="66">
        <f t="shared" si="166"/>
        <v>5.2</v>
      </c>
      <c r="KM6" s="67">
        <f t="shared" si="167"/>
        <v>5.2</v>
      </c>
      <c r="KN6" s="67" t="str">
        <f t="shared" si="168"/>
        <v>5.2</v>
      </c>
      <c r="KO6" s="51" t="str">
        <f t="shared" si="169"/>
        <v>D+</v>
      </c>
      <c r="KP6" s="60">
        <f t="shared" si="170"/>
        <v>1.5</v>
      </c>
      <c r="KQ6" s="53" t="str">
        <f t="shared" si="171"/>
        <v>1.5</v>
      </c>
      <c r="KR6" s="63">
        <v>1</v>
      </c>
      <c r="KS6" s="207">
        <v>1</v>
      </c>
      <c r="KT6" s="210">
        <v>6</v>
      </c>
      <c r="KU6" s="133">
        <v>7</v>
      </c>
      <c r="KV6" s="58"/>
      <c r="KW6" s="66">
        <f t="shared" si="172"/>
        <v>6.6</v>
      </c>
      <c r="KX6" s="67">
        <f t="shared" si="173"/>
        <v>6.6</v>
      </c>
      <c r="KY6" s="67" t="str">
        <f t="shared" si="174"/>
        <v>6.6</v>
      </c>
      <c r="KZ6" s="51" t="str">
        <f t="shared" si="175"/>
        <v>C+</v>
      </c>
      <c r="LA6" s="60">
        <f t="shared" si="176"/>
        <v>2.5</v>
      </c>
      <c r="LB6" s="53" t="str">
        <f t="shared" si="177"/>
        <v>2.5</v>
      </c>
      <c r="LC6" s="63">
        <v>1</v>
      </c>
      <c r="LD6" s="207">
        <v>1</v>
      </c>
      <c r="LE6" s="210">
        <v>2.5</v>
      </c>
      <c r="LF6" s="133"/>
      <c r="LG6" s="58"/>
      <c r="LH6" s="66">
        <f t="shared" si="178"/>
        <v>1</v>
      </c>
      <c r="LI6" s="67">
        <f t="shared" si="179"/>
        <v>1</v>
      </c>
      <c r="LJ6" s="67" t="str">
        <f t="shared" si="180"/>
        <v>1.0</v>
      </c>
      <c r="LK6" s="51" t="str">
        <f t="shared" si="181"/>
        <v>F</v>
      </c>
      <c r="LL6" s="60">
        <f t="shared" si="182"/>
        <v>0</v>
      </c>
      <c r="LM6" s="53" t="str">
        <f t="shared" si="183"/>
        <v>0.0</v>
      </c>
      <c r="LN6" s="63">
        <v>2</v>
      </c>
      <c r="LO6" s="207"/>
      <c r="LP6" s="210">
        <v>2</v>
      </c>
      <c r="LQ6" s="133"/>
      <c r="LR6" s="58"/>
      <c r="LS6" s="66">
        <f t="shared" si="184"/>
        <v>0.8</v>
      </c>
      <c r="LT6" s="67">
        <f t="shared" si="185"/>
        <v>0.8</v>
      </c>
      <c r="LU6" s="67" t="str">
        <f t="shared" si="186"/>
        <v>0.8</v>
      </c>
      <c r="LV6" s="51" t="str">
        <f t="shared" si="187"/>
        <v>F</v>
      </c>
      <c r="LW6" s="60">
        <f t="shared" si="188"/>
        <v>0</v>
      </c>
      <c r="LX6" s="53" t="str">
        <f t="shared" si="189"/>
        <v>0.0</v>
      </c>
      <c r="LY6" s="63">
        <v>1</v>
      </c>
      <c r="LZ6" s="207"/>
      <c r="MA6" s="66">
        <f t="shared" si="190"/>
        <v>2.9</v>
      </c>
      <c r="MB6" s="167">
        <f t="shared" si="191"/>
        <v>2.9</v>
      </c>
      <c r="MC6" s="53" t="str">
        <f t="shared" si="192"/>
        <v>2.9</v>
      </c>
      <c r="MD6" s="51" t="str">
        <f t="shared" si="193"/>
        <v>F</v>
      </c>
      <c r="ME6" s="60">
        <f t="shared" si="194"/>
        <v>0</v>
      </c>
      <c r="MF6" s="53" t="str">
        <f t="shared" si="195"/>
        <v>0.0</v>
      </c>
      <c r="MG6" s="220">
        <v>5</v>
      </c>
      <c r="MH6" s="221"/>
      <c r="MI6" s="211">
        <f t="shared" si="196"/>
        <v>19</v>
      </c>
      <c r="MJ6" s="156">
        <f t="shared" si="197"/>
        <v>4.7473684210526308</v>
      </c>
      <c r="MK6" s="158">
        <f t="shared" si="198"/>
        <v>1.4473684210526316</v>
      </c>
      <c r="ML6" s="157" t="str">
        <f t="shared" si="199"/>
        <v>1.45</v>
      </c>
      <c r="MM6" s="5" t="str">
        <f t="shared" si="200"/>
        <v>Lên lớp</v>
      </c>
      <c r="MN6" s="212">
        <f t="shared" si="201"/>
        <v>16</v>
      </c>
      <c r="MO6" s="156">
        <f t="shared" si="202"/>
        <v>5.4624999999999995</v>
      </c>
      <c r="MP6" s="309">
        <f t="shared" si="203"/>
        <v>1.71875</v>
      </c>
      <c r="MQ6" s="215">
        <f t="shared" si="204"/>
        <v>54</v>
      </c>
      <c r="MR6" s="211">
        <f t="shared" si="205"/>
        <v>46</v>
      </c>
      <c r="MS6" s="157">
        <f t="shared" si="206"/>
        <v>5.9032608695652176</v>
      </c>
      <c r="MT6" s="157" t="str">
        <f t="shared" si="207"/>
        <v>5.90</v>
      </c>
      <c r="MU6" s="158">
        <f t="shared" si="208"/>
        <v>1.9565217391304348</v>
      </c>
      <c r="MV6" s="157" t="str">
        <f t="shared" si="209"/>
        <v>1.96</v>
      </c>
      <c r="MW6" s="5" t="str">
        <f t="shared" si="210"/>
        <v>Lên lớp</v>
      </c>
      <c r="MX6" s="260">
        <v>5.7</v>
      </c>
      <c r="MY6" s="317">
        <v>0</v>
      </c>
      <c r="MZ6" s="261"/>
      <c r="NA6" s="171">
        <f t="shared" si="211"/>
        <v>2.2999999999999998</v>
      </c>
      <c r="NB6" s="312">
        <f t="shared" si="212"/>
        <v>2.2999999999999998</v>
      </c>
      <c r="NC6" s="312" t="str">
        <f t="shared" si="213"/>
        <v>2.3</v>
      </c>
      <c r="ND6" s="313" t="str">
        <f t="shared" si="214"/>
        <v>F</v>
      </c>
      <c r="NE6" s="314">
        <f t="shared" si="215"/>
        <v>0</v>
      </c>
      <c r="NF6" s="315" t="str">
        <f t="shared" si="216"/>
        <v>0.0</v>
      </c>
      <c r="NG6" s="63">
        <v>1</v>
      </c>
      <c r="NH6" s="207"/>
      <c r="NI6" s="222">
        <v>2.2999999999999998</v>
      </c>
      <c r="NJ6" s="159"/>
      <c r="NK6" s="165"/>
      <c r="NL6" s="316">
        <f t="shared" si="217"/>
        <v>0.9</v>
      </c>
      <c r="NM6" s="312">
        <f t="shared" si="218"/>
        <v>0.9</v>
      </c>
      <c r="NN6" s="312" t="str">
        <f t="shared" si="219"/>
        <v>0.9</v>
      </c>
      <c r="NO6" s="313" t="str">
        <f t="shared" si="220"/>
        <v>F</v>
      </c>
      <c r="NP6" s="314">
        <f t="shared" si="221"/>
        <v>0</v>
      </c>
      <c r="NQ6" s="315" t="str">
        <f t="shared" si="222"/>
        <v>0.0</v>
      </c>
      <c r="NR6" s="63">
        <v>1</v>
      </c>
      <c r="NS6" s="207"/>
      <c r="NT6" s="66">
        <f t="shared" si="223"/>
        <v>1.6</v>
      </c>
      <c r="NU6" s="167">
        <f t="shared" si="224"/>
        <v>1.6</v>
      </c>
      <c r="NV6" s="53" t="str">
        <f t="shared" si="225"/>
        <v>1.6</v>
      </c>
      <c r="NW6" s="51" t="str">
        <f t="shared" si="226"/>
        <v>F</v>
      </c>
      <c r="NX6" s="60">
        <f t="shared" si="227"/>
        <v>0</v>
      </c>
      <c r="NY6" s="53" t="str">
        <f t="shared" si="228"/>
        <v>0.0</v>
      </c>
      <c r="NZ6" s="220">
        <v>2</v>
      </c>
      <c r="OA6" s="408"/>
      <c r="OB6" s="385">
        <v>7</v>
      </c>
      <c r="OC6" s="404">
        <v>5</v>
      </c>
      <c r="OD6" s="210"/>
      <c r="OE6" s="66">
        <f t="shared" si="229"/>
        <v>5.8</v>
      </c>
      <c r="OF6" s="67">
        <f t="shared" si="230"/>
        <v>5.8</v>
      </c>
      <c r="OG6" s="50" t="str">
        <f t="shared" si="231"/>
        <v>5.8</v>
      </c>
      <c r="OH6" s="51" t="str">
        <f t="shared" si="232"/>
        <v>C</v>
      </c>
      <c r="OI6" s="60">
        <f t="shared" si="233"/>
        <v>2</v>
      </c>
      <c r="OJ6" s="53" t="str">
        <f t="shared" si="234"/>
        <v>2.0</v>
      </c>
      <c r="OK6" s="61">
        <v>2</v>
      </c>
      <c r="OL6" s="62">
        <v>2</v>
      </c>
      <c r="OM6" s="339">
        <v>7.3</v>
      </c>
      <c r="ON6" s="340">
        <v>0</v>
      </c>
      <c r="OO6" s="123"/>
      <c r="OP6" s="105">
        <f t="shared" si="289"/>
        <v>2.9</v>
      </c>
      <c r="OQ6" s="67">
        <f t="shared" si="290"/>
        <v>2.9</v>
      </c>
      <c r="OR6" s="50" t="str">
        <f t="shared" si="291"/>
        <v>2.9</v>
      </c>
      <c r="OS6" s="51" t="str">
        <f t="shared" si="292"/>
        <v>F</v>
      </c>
      <c r="OT6" s="60">
        <f t="shared" si="293"/>
        <v>0</v>
      </c>
      <c r="OU6" s="53" t="str">
        <f t="shared" si="294"/>
        <v>0.0</v>
      </c>
      <c r="OV6" s="61">
        <v>2</v>
      </c>
      <c r="OW6" s="62"/>
      <c r="OX6" s="282">
        <v>6.8</v>
      </c>
      <c r="OY6" s="283">
        <v>7</v>
      </c>
      <c r="OZ6" s="104"/>
      <c r="PA6" s="105">
        <f t="shared" si="235"/>
        <v>6.9</v>
      </c>
      <c r="PB6" s="67">
        <f t="shared" si="236"/>
        <v>6.9</v>
      </c>
      <c r="PC6" s="50" t="str">
        <f t="shared" si="237"/>
        <v>6.9</v>
      </c>
      <c r="PD6" s="51" t="str">
        <f t="shared" si="238"/>
        <v>C+</v>
      </c>
      <c r="PE6" s="60">
        <f t="shared" si="239"/>
        <v>2.5</v>
      </c>
      <c r="PF6" s="53" t="str">
        <f t="shared" si="240"/>
        <v>2.5</v>
      </c>
      <c r="PG6" s="61">
        <v>2</v>
      </c>
      <c r="PH6" s="62">
        <v>2</v>
      </c>
      <c r="PI6" s="222">
        <v>0</v>
      </c>
      <c r="PJ6" s="159"/>
      <c r="PK6" s="165"/>
      <c r="PL6" s="149">
        <f t="shared" si="241"/>
        <v>0</v>
      </c>
      <c r="PM6" s="312">
        <f t="shared" si="242"/>
        <v>0</v>
      </c>
      <c r="PN6" s="312" t="str">
        <f t="shared" si="243"/>
        <v>0.0</v>
      </c>
      <c r="PO6" s="313" t="str">
        <f t="shared" si="244"/>
        <v>F</v>
      </c>
      <c r="PP6" s="314">
        <f t="shared" si="245"/>
        <v>0</v>
      </c>
      <c r="PQ6" s="315" t="str">
        <f t="shared" si="246"/>
        <v>0.0</v>
      </c>
      <c r="PR6" s="63">
        <v>1</v>
      </c>
      <c r="PS6" s="207"/>
      <c r="PT6" s="210">
        <v>5</v>
      </c>
      <c r="PU6" s="133">
        <v>5.5</v>
      </c>
      <c r="PV6" s="58"/>
      <c r="PW6" s="66">
        <f t="shared" si="247"/>
        <v>5.3</v>
      </c>
      <c r="PX6" s="67">
        <f t="shared" si="248"/>
        <v>5.3</v>
      </c>
      <c r="PY6" s="67" t="str">
        <f t="shared" si="249"/>
        <v>5.3</v>
      </c>
      <c r="PZ6" s="51" t="str">
        <f t="shared" si="250"/>
        <v>D+</v>
      </c>
      <c r="QA6" s="60">
        <f t="shared" si="251"/>
        <v>1.5</v>
      </c>
      <c r="QB6" s="53" t="str">
        <f t="shared" si="252"/>
        <v>1.5</v>
      </c>
      <c r="QC6" s="63">
        <v>4</v>
      </c>
      <c r="QD6" s="207">
        <v>4</v>
      </c>
      <c r="QE6" s="395">
        <v>5</v>
      </c>
      <c r="QF6" s="396">
        <v>2</v>
      </c>
      <c r="QG6" s="395">
        <v>3.5</v>
      </c>
      <c r="QH6" s="395">
        <f t="shared" si="253"/>
        <v>3.2</v>
      </c>
      <c r="QI6" s="67">
        <f t="shared" si="254"/>
        <v>4.0999999999999996</v>
      </c>
      <c r="QJ6" s="67" t="str">
        <f t="shared" si="255"/>
        <v>4.1</v>
      </c>
      <c r="QK6" s="51" t="str">
        <f t="shared" si="256"/>
        <v>D</v>
      </c>
      <c r="QL6" s="60">
        <f t="shared" si="257"/>
        <v>1</v>
      </c>
      <c r="QM6" s="53" t="str">
        <f t="shared" si="258"/>
        <v>1.0</v>
      </c>
      <c r="QN6" s="63">
        <v>6</v>
      </c>
      <c r="QO6" s="207">
        <v>6</v>
      </c>
      <c r="QP6" s="211">
        <f t="shared" si="259"/>
        <v>19</v>
      </c>
      <c r="QQ6" s="156">
        <f t="shared" si="260"/>
        <v>4.2210526315789467</v>
      </c>
      <c r="QR6" s="158">
        <f t="shared" si="261"/>
        <v>1.1052631578947369</v>
      </c>
      <c r="QS6" s="157" t="str">
        <f t="shared" si="262"/>
        <v>1.11</v>
      </c>
      <c r="QT6" s="5" t="str">
        <f t="shared" si="263"/>
        <v>Lên lớp</v>
      </c>
      <c r="QU6" s="212">
        <f t="shared" si="264"/>
        <v>14</v>
      </c>
      <c r="QV6" s="156">
        <f t="shared" si="265"/>
        <v>5.0857142857142845</v>
      </c>
      <c r="QW6" s="309">
        <f t="shared" si="266"/>
        <v>1.5</v>
      </c>
      <c r="QX6" s="215">
        <f t="shared" si="267"/>
        <v>73</v>
      </c>
      <c r="QY6" s="211">
        <f t="shared" si="268"/>
        <v>60</v>
      </c>
      <c r="QZ6" s="157">
        <f t="shared" si="269"/>
        <v>5.7125000000000004</v>
      </c>
      <c r="RA6" s="157" t="str">
        <f t="shared" si="270"/>
        <v>5.71</v>
      </c>
      <c r="RB6" s="158">
        <f t="shared" si="271"/>
        <v>1.85</v>
      </c>
      <c r="RC6" s="157" t="str">
        <f t="shared" si="272"/>
        <v>1.85</v>
      </c>
      <c r="RD6" s="5" t="str">
        <f t="shared" si="273"/>
        <v>Lên lớp</v>
      </c>
      <c r="RE6" s="149"/>
      <c r="RF6" s="137"/>
      <c r="RG6" s="121"/>
      <c r="RH6" s="149">
        <f t="shared" si="274"/>
        <v>0</v>
      </c>
      <c r="RI6" s="67">
        <f t="shared" si="275"/>
        <v>0</v>
      </c>
      <c r="RJ6" s="67" t="str">
        <f t="shared" si="276"/>
        <v>0.0</v>
      </c>
      <c r="RK6" s="51" t="str">
        <f t="shared" si="277"/>
        <v>F</v>
      </c>
      <c r="RL6" s="60">
        <f t="shared" si="278"/>
        <v>0</v>
      </c>
      <c r="RM6" s="53" t="str">
        <f t="shared" si="279"/>
        <v>0.0</v>
      </c>
      <c r="RN6" s="63">
        <v>6</v>
      </c>
      <c r="RO6" s="207"/>
      <c r="RP6" s="416"/>
      <c r="RQ6" s="416"/>
      <c r="RR6" s="316">
        <f t="shared" si="280"/>
        <v>0</v>
      </c>
      <c r="RS6" s="67" t="str">
        <f t="shared" si="281"/>
        <v>0.0</v>
      </c>
      <c r="RT6" s="51" t="str">
        <f t="shared" si="282"/>
        <v>F</v>
      </c>
      <c r="RU6" s="60">
        <f t="shared" si="283"/>
        <v>0</v>
      </c>
      <c r="RV6" s="53" t="str">
        <f t="shared" si="284"/>
        <v>0.0</v>
      </c>
      <c r="RW6" s="220">
        <v>5</v>
      </c>
      <c r="RX6" s="221"/>
      <c r="RY6" s="417">
        <f t="shared" si="285"/>
        <v>11</v>
      </c>
      <c r="RZ6" s="156">
        <f t="shared" si="286"/>
        <v>0</v>
      </c>
      <c r="SA6" s="158">
        <f t="shared" si="287"/>
        <v>0</v>
      </c>
      <c r="SB6" s="157" t="str">
        <f t="shared" si="288"/>
        <v>0.00</v>
      </c>
    </row>
    <row r="7" spans="1:496" s="8" customFormat="1" ht="18">
      <c r="A7" s="5">
        <v>6</v>
      </c>
      <c r="B7" s="9" t="s">
        <v>11</v>
      </c>
      <c r="C7" s="10" t="s">
        <v>290</v>
      </c>
      <c r="D7" s="11" t="s">
        <v>291</v>
      </c>
      <c r="E7" s="12" t="s">
        <v>292</v>
      </c>
      <c r="G7" s="47" t="s">
        <v>566</v>
      </c>
      <c r="H7" s="132" t="s">
        <v>427</v>
      </c>
      <c r="I7" s="132" t="s">
        <v>608</v>
      </c>
      <c r="J7" s="48" t="s">
        <v>632</v>
      </c>
      <c r="K7" s="98">
        <v>8</v>
      </c>
      <c r="L7" s="67" t="str">
        <f t="shared" si="0"/>
        <v>8.0</v>
      </c>
      <c r="M7" s="51" t="str">
        <f t="shared" si="1"/>
        <v>B+</v>
      </c>
      <c r="N7" s="52">
        <f t="shared" si="2"/>
        <v>3.5</v>
      </c>
      <c r="O7" s="53" t="str">
        <f t="shared" si="3"/>
        <v>3.5</v>
      </c>
      <c r="P7" s="63">
        <v>2</v>
      </c>
      <c r="Q7" s="49">
        <v>7</v>
      </c>
      <c r="R7" s="67" t="str">
        <f t="shared" si="4"/>
        <v>7.0</v>
      </c>
      <c r="S7" s="51" t="str">
        <f t="shared" si="5"/>
        <v>B</v>
      </c>
      <c r="T7" s="52">
        <f t="shared" si="6"/>
        <v>3</v>
      </c>
      <c r="U7" s="53" t="str">
        <f t="shared" si="7"/>
        <v>3.0</v>
      </c>
      <c r="V7" s="63">
        <v>3</v>
      </c>
      <c r="W7" s="105">
        <v>8.8000000000000007</v>
      </c>
      <c r="X7" s="103">
        <v>7</v>
      </c>
      <c r="Y7" s="104"/>
      <c r="Z7" s="66">
        <f t="shared" si="8"/>
        <v>7.7</v>
      </c>
      <c r="AA7" s="67">
        <f t="shared" si="9"/>
        <v>7.7</v>
      </c>
      <c r="AB7" s="67" t="str">
        <f t="shared" si="10"/>
        <v>7.7</v>
      </c>
      <c r="AC7" s="51" t="str">
        <f t="shared" si="11"/>
        <v>B</v>
      </c>
      <c r="AD7" s="60">
        <f t="shared" si="12"/>
        <v>3</v>
      </c>
      <c r="AE7" s="53" t="str">
        <f t="shared" si="13"/>
        <v>3.0</v>
      </c>
      <c r="AF7" s="63">
        <v>4</v>
      </c>
      <c r="AG7" s="207">
        <v>4</v>
      </c>
      <c r="AH7" s="105">
        <v>8</v>
      </c>
      <c r="AI7" s="103">
        <v>8</v>
      </c>
      <c r="AJ7" s="104"/>
      <c r="AK7" s="66">
        <f t="shared" si="14"/>
        <v>8</v>
      </c>
      <c r="AL7" s="67">
        <f t="shared" si="15"/>
        <v>8</v>
      </c>
      <c r="AM7" s="67" t="str">
        <f t="shared" si="16"/>
        <v>8.0</v>
      </c>
      <c r="AN7" s="51" t="str">
        <f t="shared" si="17"/>
        <v>B+</v>
      </c>
      <c r="AO7" s="60">
        <f t="shared" si="18"/>
        <v>3.5</v>
      </c>
      <c r="AP7" s="53" t="str">
        <f t="shared" si="19"/>
        <v>3.5</v>
      </c>
      <c r="AQ7" s="63">
        <v>2</v>
      </c>
      <c r="AR7" s="207">
        <v>2</v>
      </c>
      <c r="AS7" s="105">
        <v>6.4</v>
      </c>
      <c r="AT7" s="103">
        <v>9</v>
      </c>
      <c r="AU7" s="104"/>
      <c r="AV7" s="66">
        <f t="shared" si="20"/>
        <v>8</v>
      </c>
      <c r="AW7" s="67">
        <f t="shared" si="21"/>
        <v>8</v>
      </c>
      <c r="AX7" s="67" t="str">
        <f t="shared" si="22"/>
        <v>8.0</v>
      </c>
      <c r="AY7" s="51" t="str">
        <f t="shared" si="23"/>
        <v>B+</v>
      </c>
      <c r="AZ7" s="60">
        <f t="shared" si="24"/>
        <v>3.5</v>
      </c>
      <c r="BA7" s="53" t="str">
        <f t="shared" si="25"/>
        <v>3.5</v>
      </c>
      <c r="BB7" s="63">
        <v>3</v>
      </c>
      <c r="BC7" s="207">
        <v>3</v>
      </c>
      <c r="BD7" s="105">
        <v>6.5</v>
      </c>
      <c r="BE7" s="103">
        <v>4</v>
      </c>
      <c r="BF7" s="104"/>
      <c r="BG7" s="66">
        <f t="shared" si="26"/>
        <v>5</v>
      </c>
      <c r="BH7" s="67">
        <f t="shared" si="27"/>
        <v>5</v>
      </c>
      <c r="BI7" s="67" t="str">
        <f t="shared" si="28"/>
        <v>5.0</v>
      </c>
      <c r="BJ7" s="51" t="str">
        <f t="shared" si="29"/>
        <v>D+</v>
      </c>
      <c r="BK7" s="60">
        <f t="shared" si="30"/>
        <v>1.5</v>
      </c>
      <c r="BL7" s="53" t="str">
        <f t="shared" si="31"/>
        <v>1.5</v>
      </c>
      <c r="BM7" s="63">
        <v>3</v>
      </c>
      <c r="BN7" s="207">
        <v>3</v>
      </c>
      <c r="BO7" s="105">
        <v>6.1</v>
      </c>
      <c r="BP7" s="103">
        <v>8</v>
      </c>
      <c r="BQ7" s="104"/>
      <c r="BR7" s="66">
        <f t="shared" si="32"/>
        <v>7.2</v>
      </c>
      <c r="BS7" s="67">
        <f t="shared" si="33"/>
        <v>7.2</v>
      </c>
      <c r="BT7" s="67" t="str">
        <f t="shared" si="34"/>
        <v>7.2</v>
      </c>
      <c r="BU7" s="51" t="str">
        <f t="shared" si="35"/>
        <v>B</v>
      </c>
      <c r="BV7" s="68">
        <f t="shared" si="36"/>
        <v>3</v>
      </c>
      <c r="BW7" s="53" t="str">
        <f t="shared" si="37"/>
        <v>3.0</v>
      </c>
      <c r="BX7" s="63">
        <v>2</v>
      </c>
      <c r="BY7" s="207">
        <v>2</v>
      </c>
      <c r="BZ7" s="105">
        <v>9.6999999999999993</v>
      </c>
      <c r="CA7" s="103">
        <v>9</v>
      </c>
      <c r="CB7" s="104"/>
      <c r="CC7" s="105"/>
      <c r="CD7" s="67">
        <f t="shared" si="38"/>
        <v>9.3000000000000007</v>
      </c>
      <c r="CE7" s="67" t="str">
        <f t="shared" si="39"/>
        <v>9.3</v>
      </c>
      <c r="CF7" s="51" t="str">
        <f t="shared" si="40"/>
        <v>A</v>
      </c>
      <c r="CG7" s="60">
        <f t="shared" si="41"/>
        <v>4</v>
      </c>
      <c r="CH7" s="53" t="str">
        <f t="shared" si="42"/>
        <v>4.0</v>
      </c>
      <c r="CI7" s="63">
        <v>3</v>
      </c>
      <c r="CJ7" s="207">
        <v>3</v>
      </c>
      <c r="CK7" s="208">
        <f t="shared" si="43"/>
        <v>17</v>
      </c>
      <c r="CL7" s="72">
        <f t="shared" si="44"/>
        <v>7.5352941176470587</v>
      </c>
      <c r="CM7" s="93" t="str">
        <f t="shared" si="45"/>
        <v>7.54</v>
      </c>
      <c r="CN7" s="72">
        <f t="shared" si="46"/>
        <v>3.0588235294117645</v>
      </c>
      <c r="CO7" s="93" t="str">
        <f t="shared" si="47"/>
        <v>3.06</v>
      </c>
      <c r="CP7" s="285" t="str">
        <f t="shared" si="48"/>
        <v>Lên lớp</v>
      </c>
      <c r="CQ7" s="285">
        <f t="shared" si="49"/>
        <v>17</v>
      </c>
      <c r="CR7" s="72">
        <f t="shared" si="50"/>
        <v>7.5352941176470587</v>
      </c>
      <c r="CS7" s="285" t="str">
        <f t="shared" si="51"/>
        <v>7.54</v>
      </c>
      <c r="CT7" s="72">
        <f t="shared" si="52"/>
        <v>3.0588235294117645</v>
      </c>
      <c r="CU7" s="285" t="str">
        <f t="shared" si="53"/>
        <v>3.06</v>
      </c>
      <c r="CV7" s="285" t="str">
        <f t="shared" si="54"/>
        <v>Lên lớp</v>
      </c>
      <c r="CW7" s="66">
        <v>7.2</v>
      </c>
      <c r="CX7" s="285">
        <v>3</v>
      </c>
      <c r="CY7" s="285"/>
      <c r="CZ7" s="66">
        <f t="shared" si="55"/>
        <v>4.7</v>
      </c>
      <c r="DA7" s="67">
        <f t="shared" si="56"/>
        <v>4.7</v>
      </c>
      <c r="DB7" s="60" t="str">
        <f t="shared" si="57"/>
        <v>4.7</v>
      </c>
      <c r="DC7" s="51" t="str">
        <f t="shared" si="58"/>
        <v>D</v>
      </c>
      <c r="DD7" s="60">
        <f t="shared" si="59"/>
        <v>1</v>
      </c>
      <c r="DE7" s="60" t="str">
        <f t="shared" si="60"/>
        <v>1.0</v>
      </c>
      <c r="DF7" s="63"/>
      <c r="DG7" s="209"/>
      <c r="DH7" s="105">
        <v>8.1999999999999993</v>
      </c>
      <c r="DI7" s="126">
        <v>6</v>
      </c>
      <c r="DJ7" s="126"/>
      <c r="DK7" s="66">
        <f t="shared" si="61"/>
        <v>6.9</v>
      </c>
      <c r="DL7" s="67">
        <f t="shared" si="62"/>
        <v>6.9</v>
      </c>
      <c r="DM7" s="60" t="str">
        <f t="shared" si="63"/>
        <v>6.9</v>
      </c>
      <c r="DN7" s="51" t="str">
        <f t="shared" si="64"/>
        <v>C+</v>
      </c>
      <c r="DO7" s="60">
        <f t="shared" si="65"/>
        <v>2.5</v>
      </c>
      <c r="DP7" s="60" t="str">
        <f t="shared" si="66"/>
        <v>2.5</v>
      </c>
      <c r="DQ7" s="63"/>
      <c r="DR7" s="209"/>
      <c r="DS7" s="67">
        <f t="shared" si="67"/>
        <v>5.8000000000000007</v>
      </c>
      <c r="DT7" s="60" t="str">
        <f t="shared" si="68"/>
        <v>5.8</v>
      </c>
      <c r="DU7" s="51" t="str">
        <f t="shared" si="69"/>
        <v>C</v>
      </c>
      <c r="DV7" s="60">
        <f t="shared" si="70"/>
        <v>2</v>
      </c>
      <c r="DW7" s="60" t="str">
        <f t="shared" si="71"/>
        <v>2.0</v>
      </c>
      <c r="DX7" s="63">
        <v>3</v>
      </c>
      <c r="DY7" s="209">
        <v>3</v>
      </c>
      <c r="DZ7" s="210">
        <v>7</v>
      </c>
      <c r="EA7" s="57">
        <v>8</v>
      </c>
      <c r="EB7" s="58"/>
      <c r="EC7" s="66">
        <f t="shared" si="72"/>
        <v>7.6</v>
      </c>
      <c r="ED7" s="67">
        <f t="shared" si="73"/>
        <v>7.6</v>
      </c>
      <c r="EE7" s="67" t="str">
        <f t="shared" si="74"/>
        <v>7.6</v>
      </c>
      <c r="EF7" s="51" t="str">
        <f t="shared" si="75"/>
        <v>B</v>
      </c>
      <c r="EG7" s="68">
        <f t="shared" si="76"/>
        <v>3</v>
      </c>
      <c r="EH7" s="53" t="str">
        <f t="shared" si="77"/>
        <v>3.0</v>
      </c>
      <c r="EI7" s="63">
        <v>3</v>
      </c>
      <c r="EJ7" s="207">
        <v>3</v>
      </c>
      <c r="EK7" s="210">
        <v>6.7</v>
      </c>
      <c r="EL7" s="57">
        <v>5</v>
      </c>
      <c r="EM7" s="58"/>
      <c r="EN7" s="66">
        <f t="shared" si="78"/>
        <v>5.7</v>
      </c>
      <c r="EO7" s="67">
        <f t="shared" si="79"/>
        <v>5.7</v>
      </c>
      <c r="EP7" s="67" t="str">
        <f t="shared" si="80"/>
        <v>5.7</v>
      </c>
      <c r="EQ7" s="51" t="str">
        <f t="shared" si="81"/>
        <v>C</v>
      </c>
      <c r="ER7" s="60">
        <f t="shared" si="82"/>
        <v>2</v>
      </c>
      <c r="ES7" s="53" t="str">
        <f t="shared" si="83"/>
        <v>2.0</v>
      </c>
      <c r="ET7" s="63">
        <v>3</v>
      </c>
      <c r="EU7" s="207">
        <v>3</v>
      </c>
      <c r="EV7" s="171">
        <v>7.3</v>
      </c>
      <c r="EW7" s="122">
        <v>1</v>
      </c>
      <c r="EX7" s="123">
        <v>6</v>
      </c>
      <c r="EY7" s="66">
        <f t="shared" si="84"/>
        <v>3.5</v>
      </c>
      <c r="EZ7" s="67">
        <f t="shared" si="85"/>
        <v>6.5</v>
      </c>
      <c r="FA7" s="67" t="str">
        <f t="shared" si="86"/>
        <v>6.5</v>
      </c>
      <c r="FB7" s="51" t="str">
        <f t="shared" si="87"/>
        <v>C+</v>
      </c>
      <c r="FC7" s="60">
        <f t="shared" si="88"/>
        <v>2.5</v>
      </c>
      <c r="FD7" s="53" t="str">
        <f t="shared" si="89"/>
        <v>2.5</v>
      </c>
      <c r="FE7" s="63">
        <v>2</v>
      </c>
      <c r="FF7" s="207">
        <v>2</v>
      </c>
      <c r="FG7" s="105">
        <v>8</v>
      </c>
      <c r="FH7" s="103">
        <v>7</v>
      </c>
      <c r="FI7" s="104"/>
      <c r="FJ7" s="66">
        <f t="shared" si="90"/>
        <v>7.4</v>
      </c>
      <c r="FK7" s="67">
        <f t="shared" si="91"/>
        <v>7.4</v>
      </c>
      <c r="FL7" s="67" t="str">
        <f t="shared" si="92"/>
        <v>7.4</v>
      </c>
      <c r="FM7" s="51" t="str">
        <f t="shared" si="93"/>
        <v>B</v>
      </c>
      <c r="FN7" s="60">
        <f t="shared" si="94"/>
        <v>3</v>
      </c>
      <c r="FO7" s="53" t="str">
        <f t="shared" si="95"/>
        <v>3.0</v>
      </c>
      <c r="FP7" s="63">
        <v>2</v>
      </c>
      <c r="FQ7" s="207">
        <v>2</v>
      </c>
      <c r="FR7" s="105">
        <v>7.8</v>
      </c>
      <c r="FS7" s="103">
        <v>8</v>
      </c>
      <c r="FT7" s="104"/>
      <c r="FU7" s="66"/>
      <c r="FV7" s="67">
        <f t="shared" si="96"/>
        <v>7.9</v>
      </c>
      <c r="FW7" s="67" t="str">
        <f t="shared" si="97"/>
        <v>7.9</v>
      </c>
      <c r="FX7" s="51" t="str">
        <f t="shared" si="98"/>
        <v>B</v>
      </c>
      <c r="FY7" s="60">
        <f t="shared" si="99"/>
        <v>3</v>
      </c>
      <c r="FZ7" s="53" t="str">
        <f t="shared" si="100"/>
        <v>3.0</v>
      </c>
      <c r="GA7" s="63">
        <v>2</v>
      </c>
      <c r="GB7" s="207">
        <v>2</v>
      </c>
      <c r="GC7" s="105">
        <v>7.7</v>
      </c>
      <c r="GD7" s="103">
        <v>8</v>
      </c>
      <c r="GE7" s="104"/>
      <c r="GF7" s="105"/>
      <c r="GG7" s="67">
        <f t="shared" si="101"/>
        <v>7.9</v>
      </c>
      <c r="GH7" s="67" t="str">
        <f t="shared" si="102"/>
        <v>7.9</v>
      </c>
      <c r="GI7" s="51" t="str">
        <f t="shared" si="103"/>
        <v>B</v>
      </c>
      <c r="GJ7" s="60">
        <f t="shared" si="104"/>
        <v>3</v>
      </c>
      <c r="GK7" s="53" t="str">
        <f t="shared" si="105"/>
        <v>3.0</v>
      </c>
      <c r="GL7" s="63">
        <v>3</v>
      </c>
      <c r="GM7" s="207">
        <v>3</v>
      </c>
      <c r="GN7" s="211">
        <f t="shared" si="106"/>
        <v>18</v>
      </c>
      <c r="GO7" s="156">
        <f t="shared" si="107"/>
        <v>6.9222222222222225</v>
      </c>
      <c r="GP7" s="158">
        <f t="shared" si="108"/>
        <v>2.6111111111111112</v>
      </c>
      <c r="GQ7" s="157" t="str">
        <f t="shared" si="109"/>
        <v>2.61</v>
      </c>
      <c r="GR7" s="5" t="str">
        <f t="shared" si="110"/>
        <v>Lên lớp</v>
      </c>
      <c r="GS7" s="212">
        <f t="shared" si="111"/>
        <v>18</v>
      </c>
      <c r="GT7" s="213">
        <f t="shared" ref="GT7:GT31" si="295" xml:space="preserve"> (DS7*DY7+ED7*EJ7+EO7*EU7+EZ7*FF7+FK7*FQ7+FV7*GB7+GG7*GM7)/GS7</f>
        <v>6.9222222222222225</v>
      </c>
      <c r="GU7" s="214">
        <f t="shared" ref="GU7:GU31" si="296" xml:space="preserve"> (DV7*DY7+EG7*EJ7+ER7*EU7+FC7*FF7+FN7*FQ7+FY7*GB7+GJ7*GM7)/GS7</f>
        <v>2.6111111111111112</v>
      </c>
      <c r="GV7" s="215">
        <f t="shared" si="114"/>
        <v>35</v>
      </c>
      <c r="GW7" s="211">
        <f t="shared" si="115"/>
        <v>35</v>
      </c>
      <c r="GX7" s="157">
        <f t="shared" si="116"/>
        <v>7.22</v>
      </c>
      <c r="GY7" s="158">
        <f t="shared" si="117"/>
        <v>2.8285714285714287</v>
      </c>
      <c r="GZ7" s="157" t="str">
        <f t="shared" si="118"/>
        <v>2.83</v>
      </c>
      <c r="HA7" s="5" t="str">
        <f t="shared" si="119"/>
        <v>Lên lớp</v>
      </c>
      <c r="HB7" s="105">
        <v>7.4</v>
      </c>
      <c r="HC7" s="103">
        <v>5</v>
      </c>
      <c r="HD7" s="104"/>
      <c r="HE7" s="105"/>
      <c r="HF7" s="67">
        <f t="shared" si="120"/>
        <v>6</v>
      </c>
      <c r="HG7" s="67" t="str">
        <f t="shared" si="121"/>
        <v>6.0</v>
      </c>
      <c r="HH7" s="51" t="str">
        <f t="shared" si="122"/>
        <v>C</v>
      </c>
      <c r="HI7" s="60">
        <f t="shared" si="123"/>
        <v>2</v>
      </c>
      <c r="HJ7" s="53" t="str">
        <f t="shared" si="124"/>
        <v>2.0</v>
      </c>
      <c r="HK7" s="63">
        <v>3</v>
      </c>
      <c r="HL7" s="207">
        <v>3</v>
      </c>
      <c r="HM7" s="210">
        <v>7.3</v>
      </c>
      <c r="HN7" s="57">
        <v>6</v>
      </c>
      <c r="HO7" s="58"/>
      <c r="HP7" s="66">
        <f t="shared" si="125"/>
        <v>6.5</v>
      </c>
      <c r="HQ7" s="110">
        <f t="shared" si="126"/>
        <v>6.5</v>
      </c>
      <c r="HR7" s="67" t="str">
        <f t="shared" si="127"/>
        <v>6.5</v>
      </c>
      <c r="HS7" s="111" t="str">
        <f t="shared" si="128"/>
        <v>C+</v>
      </c>
      <c r="HT7" s="112">
        <f t="shared" si="129"/>
        <v>2.5</v>
      </c>
      <c r="HU7" s="113" t="str">
        <f t="shared" si="130"/>
        <v>2.5</v>
      </c>
      <c r="HV7" s="63">
        <v>1</v>
      </c>
      <c r="HW7" s="207">
        <v>1</v>
      </c>
      <c r="HX7" s="66">
        <f t="shared" si="131"/>
        <v>2</v>
      </c>
      <c r="HY7" s="167">
        <f t="shared" si="131"/>
        <v>6.2</v>
      </c>
      <c r="HZ7" s="53" t="str">
        <f t="shared" si="132"/>
        <v>6.2</v>
      </c>
      <c r="IA7" s="51" t="str">
        <f t="shared" si="133"/>
        <v>C</v>
      </c>
      <c r="IB7" s="60">
        <f t="shared" si="134"/>
        <v>2</v>
      </c>
      <c r="IC7" s="53" t="str">
        <f t="shared" si="135"/>
        <v>2.0</v>
      </c>
      <c r="ID7" s="220">
        <v>4</v>
      </c>
      <c r="IE7" s="221">
        <v>4</v>
      </c>
      <c r="IF7" s="210">
        <v>7.7</v>
      </c>
      <c r="IG7" s="57">
        <v>5</v>
      </c>
      <c r="IH7" s="58"/>
      <c r="II7" s="66">
        <f t="shared" si="136"/>
        <v>6.1</v>
      </c>
      <c r="IJ7" s="67">
        <f t="shared" si="137"/>
        <v>6.1</v>
      </c>
      <c r="IK7" s="67" t="str">
        <f t="shared" si="138"/>
        <v>6.1</v>
      </c>
      <c r="IL7" s="51" t="str">
        <f t="shared" si="139"/>
        <v>C</v>
      </c>
      <c r="IM7" s="60">
        <f t="shared" si="140"/>
        <v>2</v>
      </c>
      <c r="IN7" s="53" t="str">
        <f t="shared" si="141"/>
        <v>2.0</v>
      </c>
      <c r="IO7" s="63">
        <v>2</v>
      </c>
      <c r="IP7" s="207">
        <v>2</v>
      </c>
      <c r="IQ7" s="210">
        <v>8.1999999999999993</v>
      </c>
      <c r="IR7" s="57">
        <v>5</v>
      </c>
      <c r="IS7" s="58"/>
      <c r="IT7" s="66">
        <f t="shared" si="142"/>
        <v>6.3</v>
      </c>
      <c r="IU7" s="67">
        <f t="shared" si="143"/>
        <v>6.3</v>
      </c>
      <c r="IV7" s="67" t="str">
        <f t="shared" si="144"/>
        <v>6.3</v>
      </c>
      <c r="IW7" s="51" t="str">
        <f t="shared" si="145"/>
        <v>C</v>
      </c>
      <c r="IX7" s="60">
        <f t="shared" si="146"/>
        <v>2</v>
      </c>
      <c r="IY7" s="53" t="str">
        <f t="shared" si="147"/>
        <v>2.0</v>
      </c>
      <c r="IZ7" s="63">
        <v>3</v>
      </c>
      <c r="JA7" s="207">
        <v>3</v>
      </c>
      <c r="JB7" s="65">
        <v>8</v>
      </c>
      <c r="JC7" s="57">
        <v>5</v>
      </c>
      <c r="JD7" s="58"/>
      <c r="JE7" s="66">
        <f t="shared" si="148"/>
        <v>6.2</v>
      </c>
      <c r="JF7" s="67">
        <f t="shared" si="149"/>
        <v>6.2</v>
      </c>
      <c r="JG7" s="50" t="str">
        <f t="shared" si="150"/>
        <v>6.2</v>
      </c>
      <c r="JH7" s="51" t="str">
        <f t="shared" si="151"/>
        <v>C</v>
      </c>
      <c r="JI7" s="60">
        <f t="shared" si="152"/>
        <v>2</v>
      </c>
      <c r="JJ7" s="53" t="str">
        <f t="shared" si="153"/>
        <v>2.0</v>
      </c>
      <c r="JK7" s="61">
        <v>2</v>
      </c>
      <c r="JL7" s="62">
        <v>2</v>
      </c>
      <c r="JM7" s="65">
        <v>5.4</v>
      </c>
      <c r="JN7" s="57">
        <v>5</v>
      </c>
      <c r="JO7" s="58"/>
      <c r="JP7" s="66">
        <f t="shared" si="154"/>
        <v>5.2</v>
      </c>
      <c r="JQ7" s="67">
        <f t="shared" si="155"/>
        <v>5.2</v>
      </c>
      <c r="JR7" s="50" t="str">
        <f t="shared" si="156"/>
        <v>5.2</v>
      </c>
      <c r="JS7" s="51" t="str">
        <f t="shared" si="157"/>
        <v>D+</v>
      </c>
      <c r="JT7" s="60">
        <f t="shared" si="158"/>
        <v>1.5</v>
      </c>
      <c r="JU7" s="53" t="str">
        <f t="shared" si="159"/>
        <v>1.5</v>
      </c>
      <c r="JV7" s="61">
        <v>1</v>
      </c>
      <c r="JW7" s="62">
        <v>1</v>
      </c>
      <c r="JX7" s="65">
        <v>7.3</v>
      </c>
      <c r="JY7" s="57">
        <v>8</v>
      </c>
      <c r="JZ7" s="58"/>
      <c r="KA7" s="66">
        <f t="shared" si="160"/>
        <v>7.7</v>
      </c>
      <c r="KB7" s="67">
        <f t="shared" si="161"/>
        <v>7.7</v>
      </c>
      <c r="KC7" s="50" t="str">
        <f t="shared" si="162"/>
        <v>7.7</v>
      </c>
      <c r="KD7" s="51" t="str">
        <f t="shared" si="163"/>
        <v>B</v>
      </c>
      <c r="KE7" s="60">
        <f t="shared" si="164"/>
        <v>3</v>
      </c>
      <c r="KF7" s="53" t="str">
        <f t="shared" si="165"/>
        <v>3.0</v>
      </c>
      <c r="KG7" s="61">
        <v>2</v>
      </c>
      <c r="KH7" s="62">
        <v>2</v>
      </c>
      <c r="KI7" s="210">
        <v>8</v>
      </c>
      <c r="KJ7" s="133">
        <v>6</v>
      </c>
      <c r="KK7" s="58"/>
      <c r="KL7" s="66">
        <f t="shared" si="166"/>
        <v>6.8</v>
      </c>
      <c r="KM7" s="67">
        <f t="shared" si="167"/>
        <v>6.8</v>
      </c>
      <c r="KN7" s="67" t="str">
        <f t="shared" si="168"/>
        <v>6.8</v>
      </c>
      <c r="KO7" s="51" t="str">
        <f t="shared" si="169"/>
        <v>C+</v>
      </c>
      <c r="KP7" s="60">
        <f t="shared" si="170"/>
        <v>2.5</v>
      </c>
      <c r="KQ7" s="53" t="str">
        <f t="shared" si="171"/>
        <v>2.5</v>
      </c>
      <c r="KR7" s="63">
        <v>1</v>
      </c>
      <c r="KS7" s="207">
        <v>1</v>
      </c>
      <c r="KT7" s="210">
        <v>7</v>
      </c>
      <c r="KU7" s="133">
        <v>7</v>
      </c>
      <c r="KV7" s="58"/>
      <c r="KW7" s="66">
        <f t="shared" si="172"/>
        <v>7</v>
      </c>
      <c r="KX7" s="67">
        <f t="shared" si="173"/>
        <v>7</v>
      </c>
      <c r="KY7" s="67" t="str">
        <f t="shared" si="174"/>
        <v>7.0</v>
      </c>
      <c r="KZ7" s="51" t="str">
        <f t="shared" si="175"/>
        <v>B</v>
      </c>
      <c r="LA7" s="60">
        <f t="shared" si="176"/>
        <v>3</v>
      </c>
      <c r="LB7" s="53" t="str">
        <f t="shared" si="177"/>
        <v>3.0</v>
      </c>
      <c r="LC7" s="63">
        <v>1</v>
      </c>
      <c r="LD7" s="207">
        <v>1</v>
      </c>
      <c r="LE7" s="210">
        <v>7.5</v>
      </c>
      <c r="LF7" s="133">
        <v>5.9</v>
      </c>
      <c r="LG7" s="58"/>
      <c r="LH7" s="66">
        <f t="shared" si="178"/>
        <v>6.5</v>
      </c>
      <c r="LI7" s="67">
        <f t="shared" si="179"/>
        <v>6.5</v>
      </c>
      <c r="LJ7" s="67" t="str">
        <f t="shared" si="180"/>
        <v>6.5</v>
      </c>
      <c r="LK7" s="51" t="str">
        <f t="shared" si="181"/>
        <v>C+</v>
      </c>
      <c r="LL7" s="60">
        <f t="shared" si="182"/>
        <v>2.5</v>
      </c>
      <c r="LM7" s="53" t="str">
        <f t="shared" si="183"/>
        <v>2.5</v>
      </c>
      <c r="LN7" s="63">
        <v>2</v>
      </c>
      <c r="LO7" s="207">
        <v>2</v>
      </c>
      <c r="LP7" s="210">
        <v>8</v>
      </c>
      <c r="LQ7" s="133">
        <v>7.5</v>
      </c>
      <c r="LR7" s="58"/>
      <c r="LS7" s="66">
        <f t="shared" si="184"/>
        <v>7.7</v>
      </c>
      <c r="LT7" s="67">
        <f t="shared" si="185"/>
        <v>7.7</v>
      </c>
      <c r="LU7" s="67" t="str">
        <f t="shared" si="186"/>
        <v>7.7</v>
      </c>
      <c r="LV7" s="51" t="str">
        <f t="shared" si="187"/>
        <v>B</v>
      </c>
      <c r="LW7" s="60">
        <f t="shared" si="188"/>
        <v>3</v>
      </c>
      <c r="LX7" s="53" t="str">
        <f t="shared" si="189"/>
        <v>3.0</v>
      </c>
      <c r="LY7" s="63">
        <v>1</v>
      </c>
      <c r="LZ7" s="207">
        <v>1</v>
      </c>
      <c r="MA7" s="66">
        <f t="shared" si="190"/>
        <v>6.9</v>
      </c>
      <c r="MB7" s="167">
        <f t="shared" si="191"/>
        <v>6.9</v>
      </c>
      <c r="MC7" s="53" t="str">
        <f t="shared" si="192"/>
        <v>6.9</v>
      </c>
      <c r="MD7" s="51" t="str">
        <f t="shared" si="193"/>
        <v>C+</v>
      </c>
      <c r="ME7" s="60">
        <f t="shared" si="194"/>
        <v>2.5</v>
      </c>
      <c r="MF7" s="53" t="str">
        <f t="shared" si="195"/>
        <v>2.5</v>
      </c>
      <c r="MG7" s="220">
        <v>5</v>
      </c>
      <c r="MH7" s="221">
        <v>5</v>
      </c>
      <c r="MI7" s="211">
        <f t="shared" si="196"/>
        <v>19</v>
      </c>
      <c r="MJ7" s="156">
        <f t="shared" si="197"/>
        <v>6.4789473684210535</v>
      </c>
      <c r="MK7" s="158">
        <f t="shared" si="198"/>
        <v>2.2894736842105261</v>
      </c>
      <c r="ML7" s="157" t="str">
        <f t="shared" si="199"/>
        <v>2.29</v>
      </c>
      <c r="MM7" s="5" t="str">
        <f t="shared" si="200"/>
        <v>Lên lớp</v>
      </c>
      <c r="MN7" s="212">
        <f t="shared" si="201"/>
        <v>19</v>
      </c>
      <c r="MO7" s="156">
        <f t="shared" si="202"/>
        <v>6.4789473684210535</v>
      </c>
      <c r="MP7" s="309">
        <f t="shared" si="203"/>
        <v>2.2894736842105261</v>
      </c>
      <c r="MQ7" s="215">
        <f t="shared" si="204"/>
        <v>54</v>
      </c>
      <c r="MR7" s="211">
        <f t="shared" si="205"/>
        <v>54</v>
      </c>
      <c r="MS7" s="157">
        <f t="shared" si="206"/>
        <v>6.9592592592592597</v>
      </c>
      <c r="MT7" s="157" t="str">
        <f t="shared" si="207"/>
        <v>6.96</v>
      </c>
      <c r="MU7" s="158">
        <f t="shared" si="208"/>
        <v>2.6388888888888888</v>
      </c>
      <c r="MV7" s="157" t="str">
        <f t="shared" si="209"/>
        <v>2.64</v>
      </c>
      <c r="MW7" s="5" t="str">
        <f t="shared" si="210"/>
        <v>Lên lớp</v>
      </c>
      <c r="MX7" s="310">
        <v>8</v>
      </c>
      <c r="MY7" s="311">
        <v>5</v>
      </c>
      <c r="MZ7" s="160"/>
      <c r="NA7" s="66">
        <f t="shared" si="211"/>
        <v>6.2</v>
      </c>
      <c r="NB7" s="312">
        <f t="shared" si="212"/>
        <v>6.2</v>
      </c>
      <c r="NC7" s="312" t="str">
        <f t="shared" si="213"/>
        <v>6.2</v>
      </c>
      <c r="ND7" s="313" t="str">
        <f t="shared" si="214"/>
        <v>C</v>
      </c>
      <c r="NE7" s="314">
        <f t="shared" si="215"/>
        <v>2</v>
      </c>
      <c r="NF7" s="315" t="str">
        <f t="shared" si="216"/>
        <v>2.0</v>
      </c>
      <c r="NG7" s="63">
        <v>1</v>
      </c>
      <c r="NH7" s="207">
        <v>1</v>
      </c>
      <c r="NI7" s="310">
        <v>8.6999999999999993</v>
      </c>
      <c r="NJ7" s="311">
        <v>5</v>
      </c>
      <c r="NK7" s="160"/>
      <c r="NL7" s="316">
        <f t="shared" si="217"/>
        <v>6.5</v>
      </c>
      <c r="NM7" s="312">
        <f t="shared" si="218"/>
        <v>6.5</v>
      </c>
      <c r="NN7" s="312" t="str">
        <f t="shared" si="219"/>
        <v>6.5</v>
      </c>
      <c r="NO7" s="313" t="str">
        <f t="shared" si="220"/>
        <v>C+</v>
      </c>
      <c r="NP7" s="314">
        <f t="shared" si="221"/>
        <v>2.5</v>
      </c>
      <c r="NQ7" s="315" t="str">
        <f t="shared" si="222"/>
        <v>2.5</v>
      </c>
      <c r="NR7" s="63">
        <v>1</v>
      </c>
      <c r="NS7" s="207">
        <v>1</v>
      </c>
      <c r="NT7" s="66">
        <f t="shared" si="223"/>
        <v>6.4</v>
      </c>
      <c r="NU7" s="167">
        <f t="shared" si="224"/>
        <v>6.4</v>
      </c>
      <c r="NV7" s="53" t="str">
        <f t="shared" si="225"/>
        <v>6.4</v>
      </c>
      <c r="NW7" s="51" t="str">
        <f t="shared" si="226"/>
        <v>C</v>
      </c>
      <c r="NX7" s="60">
        <f t="shared" si="227"/>
        <v>2</v>
      </c>
      <c r="NY7" s="53" t="str">
        <f t="shared" si="228"/>
        <v>2.0</v>
      </c>
      <c r="NZ7" s="220">
        <v>2</v>
      </c>
      <c r="OA7" s="408">
        <v>2</v>
      </c>
      <c r="OB7" s="385">
        <v>9</v>
      </c>
      <c r="OC7" s="404">
        <v>3</v>
      </c>
      <c r="OD7" s="210">
        <v>6</v>
      </c>
      <c r="OE7" s="66">
        <f t="shared" si="229"/>
        <v>5.4</v>
      </c>
      <c r="OF7" s="67">
        <f t="shared" si="230"/>
        <v>7.2</v>
      </c>
      <c r="OG7" s="50" t="str">
        <f t="shared" si="231"/>
        <v>7.2</v>
      </c>
      <c r="OH7" s="51" t="str">
        <f t="shared" si="232"/>
        <v>B</v>
      </c>
      <c r="OI7" s="60">
        <f t="shared" si="233"/>
        <v>3</v>
      </c>
      <c r="OJ7" s="53" t="str">
        <f t="shared" si="234"/>
        <v>3.0</v>
      </c>
      <c r="OK7" s="61">
        <v>2</v>
      </c>
      <c r="OL7" s="62">
        <v>2</v>
      </c>
      <c r="OM7" s="282">
        <v>8</v>
      </c>
      <c r="ON7" s="283">
        <v>6</v>
      </c>
      <c r="OO7" s="104"/>
      <c r="OP7" s="105">
        <f t="shared" si="289"/>
        <v>6.8</v>
      </c>
      <c r="OQ7" s="67">
        <f t="shared" si="290"/>
        <v>6.8</v>
      </c>
      <c r="OR7" s="50" t="str">
        <f t="shared" si="291"/>
        <v>6.8</v>
      </c>
      <c r="OS7" s="51" t="str">
        <f t="shared" si="292"/>
        <v>C+</v>
      </c>
      <c r="OT7" s="60">
        <f t="shared" si="293"/>
        <v>2.5</v>
      </c>
      <c r="OU7" s="53" t="str">
        <f t="shared" si="294"/>
        <v>2.5</v>
      </c>
      <c r="OV7" s="61">
        <v>2</v>
      </c>
      <c r="OW7" s="62">
        <v>2</v>
      </c>
      <c r="OX7" s="282">
        <v>8.6</v>
      </c>
      <c r="OY7" s="283">
        <v>7</v>
      </c>
      <c r="OZ7" s="104"/>
      <c r="PA7" s="105">
        <f t="shared" si="235"/>
        <v>7.6</v>
      </c>
      <c r="PB7" s="67">
        <f t="shared" si="236"/>
        <v>7.6</v>
      </c>
      <c r="PC7" s="50" t="str">
        <f t="shared" si="237"/>
        <v>7.6</v>
      </c>
      <c r="PD7" s="51" t="str">
        <f t="shared" si="238"/>
        <v>B</v>
      </c>
      <c r="PE7" s="60">
        <f t="shared" si="239"/>
        <v>3</v>
      </c>
      <c r="PF7" s="53" t="str">
        <f t="shared" si="240"/>
        <v>3.0</v>
      </c>
      <c r="PG7" s="61">
        <v>2</v>
      </c>
      <c r="PH7" s="62">
        <v>2</v>
      </c>
      <c r="PI7" s="310">
        <v>8.6999999999999993</v>
      </c>
      <c r="PJ7" s="311">
        <v>7</v>
      </c>
      <c r="PK7" s="160"/>
      <c r="PL7" s="66">
        <f t="shared" si="241"/>
        <v>7.7</v>
      </c>
      <c r="PM7" s="312">
        <f t="shared" si="242"/>
        <v>7.7</v>
      </c>
      <c r="PN7" s="312" t="str">
        <f t="shared" si="243"/>
        <v>7.7</v>
      </c>
      <c r="PO7" s="313" t="str">
        <f t="shared" si="244"/>
        <v>B</v>
      </c>
      <c r="PP7" s="314">
        <f t="shared" si="245"/>
        <v>3</v>
      </c>
      <c r="PQ7" s="315" t="str">
        <f t="shared" si="246"/>
        <v>3.0</v>
      </c>
      <c r="PR7" s="63">
        <v>1</v>
      </c>
      <c r="PS7" s="207">
        <v>1</v>
      </c>
      <c r="PT7" s="210">
        <v>9</v>
      </c>
      <c r="PU7" s="133">
        <v>8</v>
      </c>
      <c r="PV7" s="58"/>
      <c r="PW7" s="66">
        <f t="shared" si="247"/>
        <v>8.4</v>
      </c>
      <c r="PX7" s="67">
        <f t="shared" si="248"/>
        <v>8.4</v>
      </c>
      <c r="PY7" s="67" t="str">
        <f t="shared" si="249"/>
        <v>8.4</v>
      </c>
      <c r="PZ7" s="51" t="str">
        <f t="shared" si="250"/>
        <v>B+</v>
      </c>
      <c r="QA7" s="60">
        <f t="shared" si="251"/>
        <v>3.5</v>
      </c>
      <c r="QB7" s="53" t="str">
        <f t="shared" si="252"/>
        <v>3.5</v>
      </c>
      <c r="QC7" s="63">
        <v>4</v>
      </c>
      <c r="QD7" s="207">
        <v>4</v>
      </c>
      <c r="QE7" s="210">
        <v>8.5</v>
      </c>
      <c r="QF7" s="133">
        <v>7</v>
      </c>
      <c r="QG7" s="58"/>
      <c r="QH7" s="66">
        <f t="shared" si="253"/>
        <v>7.6</v>
      </c>
      <c r="QI7" s="67">
        <f t="shared" si="254"/>
        <v>7.6</v>
      </c>
      <c r="QJ7" s="67" t="str">
        <f t="shared" si="255"/>
        <v>7.6</v>
      </c>
      <c r="QK7" s="51" t="str">
        <f t="shared" si="256"/>
        <v>B</v>
      </c>
      <c r="QL7" s="60">
        <f t="shared" si="257"/>
        <v>3</v>
      </c>
      <c r="QM7" s="53" t="str">
        <f t="shared" si="258"/>
        <v>3.0</v>
      </c>
      <c r="QN7" s="63">
        <v>6</v>
      </c>
      <c r="QO7" s="207">
        <v>6</v>
      </c>
      <c r="QP7" s="211">
        <f t="shared" si="259"/>
        <v>19</v>
      </c>
      <c r="QQ7" s="156">
        <f t="shared" si="260"/>
        <v>7.5157894736842108</v>
      </c>
      <c r="QR7" s="158">
        <f t="shared" si="261"/>
        <v>2.9736842105263159</v>
      </c>
      <c r="QS7" s="157" t="str">
        <f t="shared" si="262"/>
        <v>2.97</v>
      </c>
      <c r="QT7" s="5" t="str">
        <f t="shared" si="263"/>
        <v>Lên lớp</v>
      </c>
      <c r="QU7" s="212">
        <f t="shared" si="264"/>
        <v>19</v>
      </c>
      <c r="QV7" s="156">
        <f t="shared" si="265"/>
        <v>7.5157894736842108</v>
      </c>
      <c r="QW7" s="309">
        <f t="shared" si="266"/>
        <v>2.9736842105263159</v>
      </c>
      <c r="QX7" s="215">
        <f t="shared" si="267"/>
        <v>73</v>
      </c>
      <c r="QY7" s="211">
        <f t="shared" si="268"/>
        <v>73</v>
      </c>
      <c r="QZ7" s="157">
        <f t="shared" si="269"/>
        <v>7.1041095890410961</v>
      </c>
      <c r="RA7" s="157" t="str">
        <f t="shared" si="270"/>
        <v>7.10</v>
      </c>
      <c r="RB7" s="158">
        <f t="shared" si="271"/>
        <v>2.7260273972602738</v>
      </c>
      <c r="RC7" s="157" t="str">
        <f t="shared" si="272"/>
        <v>2.73</v>
      </c>
      <c r="RD7" s="5" t="str">
        <f t="shared" si="273"/>
        <v>Lên lớp</v>
      </c>
      <c r="RE7" s="210">
        <v>8.5</v>
      </c>
      <c r="RF7" s="133">
        <v>8</v>
      </c>
      <c r="RG7" s="58"/>
      <c r="RH7" s="66">
        <f t="shared" si="274"/>
        <v>8.1999999999999993</v>
      </c>
      <c r="RI7" s="67">
        <f t="shared" si="275"/>
        <v>8.1999999999999993</v>
      </c>
      <c r="RJ7" s="67" t="str">
        <f t="shared" si="276"/>
        <v>8.2</v>
      </c>
      <c r="RK7" s="51" t="str">
        <f t="shared" si="277"/>
        <v>B+</v>
      </c>
      <c r="RL7" s="60">
        <f t="shared" si="278"/>
        <v>3.5</v>
      </c>
      <c r="RM7" s="53" t="str">
        <f t="shared" si="279"/>
        <v>3.5</v>
      </c>
      <c r="RN7" s="63">
        <v>6</v>
      </c>
      <c r="RO7" s="207">
        <v>6</v>
      </c>
      <c r="RP7" s="416">
        <v>8.1</v>
      </c>
      <c r="RQ7" s="416">
        <v>8</v>
      </c>
      <c r="RR7" s="316">
        <f t="shared" si="280"/>
        <v>8</v>
      </c>
      <c r="RS7" s="67" t="str">
        <f t="shared" si="281"/>
        <v>8.0</v>
      </c>
      <c r="RT7" s="51" t="str">
        <f t="shared" si="282"/>
        <v>B+</v>
      </c>
      <c r="RU7" s="60">
        <f t="shared" si="283"/>
        <v>3.5</v>
      </c>
      <c r="RV7" s="53" t="str">
        <f t="shared" si="284"/>
        <v>3.5</v>
      </c>
      <c r="RW7" s="220">
        <v>5</v>
      </c>
      <c r="RX7" s="221">
        <v>5</v>
      </c>
      <c r="RY7" s="417">
        <f t="shared" si="285"/>
        <v>11</v>
      </c>
      <c r="RZ7" s="156">
        <f t="shared" si="286"/>
        <v>8.1090909090909076</v>
      </c>
      <c r="SA7" s="158">
        <f t="shared" si="287"/>
        <v>3.5</v>
      </c>
      <c r="SB7" s="157" t="str">
        <f t="shared" si="288"/>
        <v>3.50</v>
      </c>
    </row>
    <row r="8" spans="1:496" s="8" customFormat="1" ht="18">
      <c r="A8" s="5">
        <v>7</v>
      </c>
      <c r="B8" s="9" t="s">
        <v>11</v>
      </c>
      <c r="C8" s="10" t="s">
        <v>296</v>
      </c>
      <c r="D8" s="11" t="s">
        <v>297</v>
      </c>
      <c r="E8" s="12" t="s">
        <v>207</v>
      </c>
      <c r="G8" s="47" t="s">
        <v>568</v>
      </c>
      <c r="H8" s="132" t="s">
        <v>427</v>
      </c>
      <c r="I8" s="132" t="s">
        <v>594</v>
      </c>
      <c r="J8" s="48" t="s">
        <v>594</v>
      </c>
      <c r="K8" s="98">
        <v>6</v>
      </c>
      <c r="L8" s="67" t="str">
        <f t="shared" si="0"/>
        <v>6.0</v>
      </c>
      <c r="M8" s="51" t="str">
        <f t="shared" si="1"/>
        <v>C</v>
      </c>
      <c r="N8" s="52">
        <f t="shared" si="2"/>
        <v>2</v>
      </c>
      <c r="O8" s="53" t="str">
        <f t="shared" si="3"/>
        <v>2.0</v>
      </c>
      <c r="P8" s="63">
        <v>2</v>
      </c>
      <c r="Q8" s="49">
        <v>5</v>
      </c>
      <c r="R8" s="67" t="str">
        <f t="shared" si="4"/>
        <v>5.0</v>
      </c>
      <c r="S8" s="51" t="str">
        <f t="shared" si="5"/>
        <v>D+</v>
      </c>
      <c r="T8" s="52">
        <f t="shared" si="6"/>
        <v>1.5</v>
      </c>
      <c r="U8" s="53" t="str">
        <f t="shared" si="7"/>
        <v>1.5</v>
      </c>
      <c r="V8" s="63">
        <v>3</v>
      </c>
      <c r="W8" s="105">
        <v>8</v>
      </c>
      <c r="X8" s="103">
        <v>8</v>
      </c>
      <c r="Y8" s="104"/>
      <c r="Z8" s="66">
        <f t="shared" si="8"/>
        <v>8</v>
      </c>
      <c r="AA8" s="67">
        <f t="shared" si="9"/>
        <v>8</v>
      </c>
      <c r="AB8" s="67" t="str">
        <f t="shared" si="10"/>
        <v>8.0</v>
      </c>
      <c r="AC8" s="51" t="str">
        <f t="shared" si="11"/>
        <v>B+</v>
      </c>
      <c r="AD8" s="60">
        <f t="shared" si="12"/>
        <v>3.5</v>
      </c>
      <c r="AE8" s="53" t="str">
        <f t="shared" si="13"/>
        <v>3.5</v>
      </c>
      <c r="AF8" s="63">
        <v>4</v>
      </c>
      <c r="AG8" s="207">
        <v>4</v>
      </c>
      <c r="AH8" s="105">
        <v>7.3</v>
      </c>
      <c r="AI8" s="103">
        <v>8</v>
      </c>
      <c r="AJ8" s="104"/>
      <c r="AK8" s="66">
        <f t="shared" si="14"/>
        <v>7.7</v>
      </c>
      <c r="AL8" s="67">
        <f t="shared" si="15"/>
        <v>7.7</v>
      </c>
      <c r="AM8" s="67" t="str">
        <f t="shared" si="16"/>
        <v>7.7</v>
      </c>
      <c r="AN8" s="51" t="str">
        <f t="shared" si="17"/>
        <v>B</v>
      </c>
      <c r="AO8" s="60">
        <f t="shared" si="18"/>
        <v>3</v>
      </c>
      <c r="AP8" s="53" t="str">
        <f t="shared" si="19"/>
        <v>3.0</v>
      </c>
      <c r="AQ8" s="63">
        <v>2</v>
      </c>
      <c r="AR8" s="207">
        <v>2</v>
      </c>
      <c r="AS8" s="105">
        <v>6.6</v>
      </c>
      <c r="AT8" s="103">
        <v>3</v>
      </c>
      <c r="AU8" s="104"/>
      <c r="AV8" s="66">
        <f t="shared" si="20"/>
        <v>4.4000000000000004</v>
      </c>
      <c r="AW8" s="67">
        <f t="shared" si="21"/>
        <v>4.4000000000000004</v>
      </c>
      <c r="AX8" s="67" t="str">
        <f t="shared" si="22"/>
        <v>4.4</v>
      </c>
      <c r="AY8" s="51" t="str">
        <f t="shared" si="23"/>
        <v>D</v>
      </c>
      <c r="AZ8" s="60">
        <f t="shared" si="24"/>
        <v>1</v>
      </c>
      <c r="BA8" s="53" t="str">
        <f t="shared" si="25"/>
        <v>1.0</v>
      </c>
      <c r="BB8" s="63">
        <v>3</v>
      </c>
      <c r="BC8" s="207">
        <v>3</v>
      </c>
      <c r="BD8" s="105">
        <v>6.8</v>
      </c>
      <c r="BE8" s="103">
        <v>6</v>
      </c>
      <c r="BF8" s="104"/>
      <c r="BG8" s="66">
        <f t="shared" si="26"/>
        <v>6.3</v>
      </c>
      <c r="BH8" s="67">
        <f t="shared" si="27"/>
        <v>6.3</v>
      </c>
      <c r="BI8" s="67" t="str">
        <f t="shared" si="28"/>
        <v>6.3</v>
      </c>
      <c r="BJ8" s="51" t="str">
        <f t="shared" si="29"/>
        <v>C</v>
      </c>
      <c r="BK8" s="60">
        <f t="shared" si="30"/>
        <v>2</v>
      </c>
      <c r="BL8" s="53" t="str">
        <f t="shared" si="31"/>
        <v>2.0</v>
      </c>
      <c r="BM8" s="63">
        <v>3</v>
      </c>
      <c r="BN8" s="207">
        <v>3</v>
      </c>
      <c r="BO8" s="105">
        <v>6.4</v>
      </c>
      <c r="BP8" s="103">
        <v>5</v>
      </c>
      <c r="BQ8" s="104"/>
      <c r="BR8" s="66">
        <f t="shared" si="32"/>
        <v>5.6</v>
      </c>
      <c r="BS8" s="67">
        <f t="shared" si="33"/>
        <v>5.6</v>
      </c>
      <c r="BT8" s="67" t="str">
        <f t="shared" si="34"/>
        <v>5.6</v>
      </c>
      <c r="BU8" s="51" t="str">
        <f t="shared" si="35"/>
        <v>C</v>
      </c>
      <c r="BV8" s="68">
        <f t="shared" si="36"/>
        <v>2</v>
      </c>
      <c r="BW8" s="53" t="str">
        <f t="shared" si="37"/>
        <v>2.0</v>
      </c>
      <c r="BX8" s="63">
        <v>2</v>
      </c>
      <c r="BY8" s="207">
        <v>2</v>
      </c>
      <c r="BZ8" s="105">
        <v>6.7</v>
      </c>
      <c r="CA8" s="103">
        <v>7</v>
      </c>
      <c r="CB8" s="104"/>
      <c r="CC8" s="105"/>
      <c r="CD8" s="67">
        <f t="shared" si="38"/>
        <v>6.9</v>
      </c>
      <c r="CE8" s="67" t="str">
        <f t="shared" si="39"/>
        <v>6.9</v>
      </c>
      <c r="CF8" s="51" t="str">
        <f t="shared" si="40"/>
        <v>C+</v>
      </c>
      <c r="CG8" s="60">
        <f t="shared" si="41"/>
        <v>2.5</v>
      </c>
      <c r="CH8" s="53" t="str">
        <f t="shared" si="42"/>
        <v>2.5</v>
      </c>
      <c r="CI8" s="63">
        <v>3</v>
      </c>
      <c r="CJ8" s="207">
        <v>3</v>
      </c>
      <c r="CK8" s="208">
        <f t="shared" si="43"/>
        <v>17</v>
      </c>
      <c r="CL8" s="72">
        <f t="shared" si="44"/>
        <v>6.5529411764705889</v>
      </c>
      <c r="CM8" s="93" t="str">
        <f t="shared" si="45"/>
        <v>6.55</v>
      </c>
      <c r="CN8" s="72">
        <f t="shared" si="46"/>
        <v>2.3823529411764706</v>
      </c>
      <c r="CO8" s="93" t="str">
        <f t="shared" si="47"/>
        <v>2.38</v>
      </c>
      <c r="CP8" s="285" t="str">
        <f t="shared" si="48"/>
        <v>Lên lớp</v>
      </c>
      <c r="CQ8" s="285">
        <f t="shared" si="49"/>
        <v>17</v>
      </c>
      <c r="CR8" s="72">
        <f t="shared" si="50"/>
        <v>6.5529411764705889</v>
      </c>
      <c r="CS8" s="285" t="str">
        <f t="shared" si="51"/>
        <v>6.55</v>
      </c>
      <c r="CT8" s="72">
        <f t="shared" si="52"/>
        <v>2.3823529411764706</v>
      </c>
      <c r="CU8" s="285" t="str">
        <f t="shared" si="53"/>
        <v>2.38</v>
      </c>
      <c r="CV8" s="285" t="str">
        <f t="shared" si="54"/>
        <v>Lên lớp</v>
      </c>
      <c r="CW8" s="171">
        <v>6.6</v>
      </c>
      <c r="CX8" s="148">
        <v>2</v>
      </c>
      <c r="CY8" s="148">
        <v>8</v>
      </c>
      <c r="CZ8" s="66">
        <f t="shared" si="55"/>
        <v>3.8</v>
      </c>
      <c r="DA8" s="67">
        <f t="shared" si="56"/>
        <v>7.4</v>
      </c>
      <c r="DB8" s="60" t="str">
        <f t="shared" si="57"/>
        <v>7.4</v>
      </c>
      <c r="DC8" s="51" t="str">
        <f t="shared" si="58"/>
        <v>B</v>
      </c>
      <c r="DD8" s="60">
        <f t="shared" si="59"/>
        <v>3</v>
      </c>
      <c r="DE8" s="60" t="str">
        <f t="shared" si="60"/>
        <v>3.0</v>
      </c>
      <c r="DF8" s="63"/>
      <c r="DG8" s="209"/>
      <c r="DH8" s="150">
        <v>6.6</v>
      </c>
      <c r="DI8" s="147">
        <v>2</v>
      </c>
      <c r="DJ8" s="147">
        <v>6</v>
      </c>
      <c r="DK8" s="66">
        <f t="shared" si="61"/>
        <v>3.8</v>
      </c>
      <c r="DL8" s="67">
        <f t="shared" si="62"/>
        <v>6.2</v>
      </c>
      <c r="DM8" s="60" t="str">
        <f t="shared" si="63"/>
        <v>6.2</v>
      </c>
      <c r="DN8" s="51" t="str">
        <f t="shared" si="64"/>
        <v>C</v>
      </c>
      <c r="DO8" s="60">
        <f t="shared" si="65"/>
        <v>2</v>
      </c>
      <c r="DP8" s="60" t="str">
        <f t="shared" si="66"/>
        <v>2.0</v>
      </c>
      <c r="DQ8" s="63"/>
      <c r="DR8" s="209"/>
      <c r="DS8" s="67">
        <f t="shared" si="67"/>
        <v>6.8000000000000007</v>
      </c>
      <c r="DT8" s="60" t="str">
        <f t="shared" si="68"/>
        <v>6.8</v>
      </c>
      <c r="DU8" s="51" t="str">
        <f t="shared" si="69"/>
        <v>C+</v>
      </c>
      <c r="DV8" s="60">
        <f t="shared" si="70"/>
        <v>2.5</v>
      </c>
      <c r="DW8" s="60" t="str">
        <f t="shared" si="71"/>
        <v>2.5</v>
      </c>
      <c r="DX8" s="63">
        <v>3</v>
      </c>
      <c r="DY8" s="209">
        <v>3</v>
      </c>
      <c r="DZ8" s="210">
        <v>5.6</v>
      </c>
      <c r="EA8" s="57">
        <v>7</v>
      </c>
      <c r="EB8" s="58"/>
      <c r="EC8" s="66">
        <f t="shared" si="72"/>
        <v>6.4</v>
      </c>
      <c r="ED8" s="67">
        <f t="shared" si="73"/>
        <v>6.4</v>
      </c>
      <c r="EE8" s="67" t="str">
        <f t="shared" si="74"/>
        <v>6.4</v>
      </c>
      <c r="EF8" s="51" t="str">
        <f t="shared" si="75"/>
        <v>C</v>
      </c>
      <c r="EG8" s="68">
        <f t="shared" si="76"/>
        <v>2</v>
      </c>
      <c r="EH8" s="53" t="str">
        <f t="shared" si="77"/>
        <v>2.0</v>
      </c>
      <c r="EI8" s="63">
        <v>3</v>
      </c>
      <c r="EJ8" s="207">
        <v>3</v>
      </c>
      <c r="EK8" s="210">
        <v>6.3</v>
      </c>
      <c r="EL8" s="57">
        <v>7</v>
      </c>
      <c r="EM8" s="58"/>
      <c r="EN8" s="66">
        <f t="shared" si="78"/>
        <v>6.7</v>
      </c>
      <c r="EO8" s="67">
        <f t="shared" si="79"/>
        <v>6.7</v>
      </c>
      <c r="EP8" s="67" t="str">
        <f t="shared" si="80"/>
        <v>6.7</v>
      </c>
      <c r="EQ8" s="51" t="str">
        <f t="shared" si="81"/>
        <v>C+</v>
      </c>
      <c r="ER8" s="60">
        <f t="shared" si="82"/>
        <v>2.5</v>
      </c>
      <c r="ES8" s="53" t="str">
        <f t="shared" si="83"/>
        <v>2.5</v>
      </c>
      <c r="ET8" s="63">
        <v>3</v>
      </c>
      <c r="EU8" s="207">
        <v>3</v>
      </c>
      <c r="EV8" s="216">
        <v>7.3</v>
      </c>
      <c r="EW8" s="173">
        <v>8</v>
      </c>
      <c r="EX8" s="174"/>
      <c r="EY8" s="66">
        <f t="shared" si="84"/>
        <v>7.7</v>
      </c>
      <c r="EZ8" s="67">
        <f t="shared" si="85"/>
        <v>7.7</v>
      </c>
      <c r="FA8" s="67" t="str">
        <f t="shared" si="86"/>
        <v>7.7</v>
      </c>
      <c r="FB8" s="51" t="str">
        <f t="shared" si="87"/>
        <v>B</v>
      </c>
      <c r="FC8" s="60">
        <f t="shared" si="88"/>
        <v>3</v>
      </c>
      <c r="FD8" s="53" t="str">
        <f t="shared" si="89"/>
        <v>3.0</v>
      </c>
      <c r="FE8" s="63">
        <v>2</v>
      </c>
      <c r="FF8" s="207">
        <v>2</v>
      </c>
      <c r="FG8" s="105">
        <v>7.7</v>
      </c>
      <c r="FH8" s="103">
        <v>7</v>
      </c>
      <c r="FI8" s="104"/>
      <c r="FJ8" s="66">
        <f t="shared" si="90"/>
        <v>7.3</v>
      </c>
      <c r="FK8" s="67">
        <f t="shared" si="91"/>
        <v>7.3</v>
      </c>
      <c r="FL8" s="67" t="str">
        <f t="shared" si="92"/>
        <v>7.3</v>
      </c>
      <c r="FM8" s="51" t="str">
        <f t="shared" si="93"/>
        <v>B</v>
      </c>
      <c r="FN8" s="60">
        <f t="shared" si="94"/>
        <v>3</v>
      </c>
      <c r="FO8" s="53" t="str">
        <f t="shared" si="95"/>
        <v>3.0</v>
      </c>
      <c r="FP8" s="63">
        <v>2</v>
      </c>
      <c r="FQ8" s="207">
        <v>2</v>
      </c>
      <c r="FR8" s="171">
        <v>5</v>
      </c>
      <c r="FS8" s="122">
        <v>3</v>
      </c>
      <c r="FT8" s="123">
        <v>7</v>
      </c>
      <c r="FU8" s="171"/>
      <c r="FV8" s="67">
        <f t="shared" si="96"/>
        <v>6.2</v>
      </c>
      <c r="FW8" s="67" t="str">
        <f t="shared" si="97"/>
        <v>6.2</v>
      </c>
      <c r="FX8" s="51" t="str">
        <f t="shared" si="98"/>
        <v>C</v>
      </c>
      <c r="FY8" s="60">
        <f t="shared" si="99"/>
        <v>2</v>
      </c>
      <c r="FZ8" s="53" t="str">
        <f t="shared" si="100"/>
        <v>2.0</v>
      </c>
      <c r="GA8" s="63">
        <v>2</v>
      </c>
      <c r="GB8" s="207">
        <v>2</v>
      </c>
      <c r="GC8" s="216">
        <v>7.6</v>
      </c>
      <c r="GD8" s="173">
        <v>7</v>
      </c>
      <c r="GE8" s="174"/>
      <c r="GF8" s="216"/>
      <c r="GG8" s="67">
        <f t="shared" si="101"/>
        <v>7.2</v>
      </c>
      <c r="GH8" s="67" t="str">
        <f t="shared" si="102"/>
        <v>7.2</v>
      </c>
      <c r="GI8" s="51" t="str">
        <f t="shared" si="103"/>
        <v>B</v>
      </c>
      <c r="GJ8" s="60">
        <f t="shared" si="104"/>
        <v>3</v>
      </c>
      <c r="GK8" s="53" t="str">
        <f t="shared" si="105"/>
        <v>3.0</v>
      </c>
      <c r="GL8" s="63">
        <v>3</v>
      </c>
      <c r="GM8" s="207">
        <v>3</v>
      </c>
      <c r="GN8" s="211">
        <f t="shared" si="106"/>
        <v>18</v>
      </c>
      <c r="GO8" s="156">
        <f t="shared" si="107"/>
        <v>6.8722222222222236</v>
      </c>
      <c r="GP8" s="158">
        <f t="shared" si="108"/>
        <v>2.5555555555555554</v>
      </c>
      <c r="GQ8" s="157" t="str">
        <f t="shared" si="109"/>
        <v>2.56</v>
      </c>
      <c r="GR8" s="5" t="str">
        <f t="shared" si="110"/>
        <v>Lên lớp</v>
      </c>
      <c r="GS8" s="212">
        <f t="shared" si="111"/>
        <v>18</v>
      </c>
      <c r="GT8" s="213">
        <f t="shared" si="295"/>
        <v>6.8722222222222236</v>
      </c>
      <c r="GU8" s="214">
        <f t="shared" si="296"/>
        <v>2.5555555555555554</v>
      </c>
      <c r="GV8" s="215">
        <f t="shared" si="114"/>
        <v>35</v>
      </c>
      <c r="GW8" s="211">
        <f t="shared" si="115"/>
        <v>35</v>
      </c>
      <c r="GX8" s="157">
        <f t="shared" si="116"/>
        <v>6.717142857142858</v>
      </c>
      <c r="GY8" s="158">
        <f t="shared" si="117"/>
        <v>2.4714285714285715</v>
      </c>
      <c r="GZ8" s="157" t="str">
        <f t="shared" si="118"/>
        <v>2.47</v>
      </c>
      <c r="HA8" s="5" t="str">
        <f t="shared" si="119"/>
        <v>Lên lớp</v>
      </c>
      <c r="HB8" s="105">
        <v>6</v>
      </c>
      <c r="HC8" s="103">
        <v>4</v>
      </c>
      <c r="HD8" s="104"/>
      <c r="HE8" s="105"/>
      <c r="HF8" s="67">
        <f t="shared" si="120"/>
        <v>4.8</v>
      </c>
      <c r="HG8" s="67" t="str">
        <f t="shared" si="121"/>
        <v>4.8</v>
      </c>
      <c r="HH8" s="51" t="str">
        <f t="shared" si="122"/>
        <v>D</v>
      </c>
      <c r="HI8" s="60">
        <f t="shared" si="123"/>
        <v>1</v>
      </c>
      <c r="HJ8" s="53" t="str">
        <f t="shared" si="124"/>
        <v>1.0</v>
      </c>
      <c r="HK8" s="63">
        <v>3</v>
      </c>
      <c r="HL8" s="207">
        <v>3</v>
      </c>
      <c r="HM8" s="171">
        <v>6.3</v>
      </c>
      <c r="HN8" s="122">
        <v>2</v>
      </c>
      <c r="HO8" s="123">
        <v>5</v>
      </c>
      <c r="HP8" s="171">
        <f t="shared" si="125"/>
        <v>3.7</v>
      </c>
      <c r="HQ8" s="110">
        <f t="shared" si="126"/>
        <v>5.5</v>
      </c>
      <c r="HR8" s="67" t="str">
        <f t="shared" si="127"/>
        <v>5.5</v>
      </c>
      <c r="HS8" s="111" t="str">
        <f t="shared" si="128"/>
        <v>C</v>
      </c>
      <c r="HT8" s="112">
        <f t="shared" si="129"/>
        <v>2</v>
      </c>
      <c r="HU8" s="113" t="str">
        <f t="shared" si="130"/>
        <v>2.0</v>
      </c>
      <c r="HV8" s="63">
        <v>1</v>
      </c>
      <c r="HW8" s="207">
        <v>1</v>
      </c>
      <c r="HX8" s="66">
        <f t="shared" si="131"/>
        <v>1.1000000000000001</v>
      </c>
      <c r="HY8" s="167">
        <f t="shared" si="131"/>
        <v>5</v>
      </c>
      <c r="HZ8" s="53" t="str">
        <f t="shared" si="132"/>
        <v>5.0</v>
      </c>
      <c r="IA8" s="51" t="str">
        <f t="shared" si="133"/>
        <v>D+</v>
      </c>
      <c r="IB8" s="60">
        <f t="shared" si="134"/>
        <v>1.5</v>
      </c>
      <c r="IC8" s="53" t="str">
        <f t="shared" si="135"/>
        <v>1.5</v>
      </c>
      <c r="ID8" s="220">
        <v>4</v>
      </c>
      <c r="IE8" s="221">
        <v>4</v>
      </c>
      <c r="IF8" s="210">
        <v>7.7</v>
      </c>
      <c r="IG8" s="57">
        <v>6</v>
      </c>
      <c r="IH8" s="58"/>
      <c r="II8" s="66">
        <f t="shared" si="136"/>
        <v>6.7</v>
      </c>
      <c r="IJ8" s="67">
        <f t="shared" si="137"/>
        <v>6.7</v>
      </c>
      <c r="IK8" s="67" t="str">
        <f t="shared" si="138"/>
        <v>6.7</v>
      </c>
      <c r="IL8" s="51" t="str">
        <f t="shared" si="139"/>
        <v>C+</v>
      </c>
      <c r="IM8" s="60">
        <f t="shared" si="140"/>
        <v>2.5</v>
      </c>
      <c r="IN8" s="53" t="str">
        <f t="shared" si="141"/>
        <v>2.5</v>
      </c>
      <c r="IO8" s="63">
        <v>2</v>
      </c>
      <c r="IP8" s="207">
        <v>2</v>
      </c>
      <c r="IQ8" s="210">
        <v>7.3</v>
      </c>
      <c r="IR8" s="57">
        <v>4</v>
      </c>
      <c r="IS8" s="58"/>
      <c r="IT8" s="66">
        <f t="shared" si="142"/>
        <v>5.3</v>
      </c>
      <c r="IU8" s="67">
        <f t="shared" si="143"/>
        <v>5.3</v>
      </c>
      <c r="IV8" s="67" t="str">
        <f t="shared" si="144"/>
        <v>5.3</v>
      </c>
      <c r="IW8" s="51" t="str">
        <f t="shared" si="145"/>
        <v>D+</v>
      </c>
      <c r="IX8" s="60">
        <f t="shared" si="146"/>
        <v>1.5</v>
      </c>
      <c r="IY8" s="53" t="str">
        <f t="shared" si="147"/>
        <v>1.5</v>
      </c>
      <c r="IZ8" s="63">
        <v>3</v>
      </c>
      <c r="JA8" s="207">
        <v>3</v>
      </c>
      <c r="JB8" s="65">
        <v>7.2</v>
      </c>
      <c r="JC8" s="57">
        <v>5</v>
      </c>
      <c r="JD8" s="58"/>
      <c r="JE8" s="66">
        <f t="shared" si="148"/>
        <v>5.9</v>
      </c>
      <c r="JF8" s="67">
        <f t="shared" si="149"/>
        <v>5.9</v>
      </c>
      <c r="JG8" s="50" t="str">
        <f t="shared" si="150"/>
        <v>5.9</v>
      </c>
      <c r="JH8" s="51" t="str">
        <f t="shared" si="151"/>
        <v>C</v>
      </c>
      <c r="JI8" s="60">
        <f t="shared" si="152"/>
        <v>2</v>
      </c>
      <c r="JJ8" s="53" t="str">
        <f t="shared" si="153"/>
        <v>2.0</v>
      </c>
      <c r="JK8" s="61">
        <v>2</v>
      </c>
      <c r="JL8" s="62">
        <v>2</v>
      </c>
      <c r="JM8" s="65">
        <v>5.4</v>
      </c>
      <c r="JN8" s="57">
        <v>5</v>
      </c>
      <c r="JO8" s="58"/>
      <c r="JP8" s="66">
        <f t="shared" si="154"/>
        <v>5.2</v>
      </c>
      <c r="JQ8" s="67">
        <f t="shared" si="155"/>
        <v>5.2</v>
      </c>
      <c r="JR8" s="50" t="str">
        <f t="shared" si="156"/>
        <v>5.2</v>
      </c>
      <c r="JS8" s="51" t="str">
        <f t="shared" si="157"/>
        <v>D+</v>
      </c>
      <c r="JT8" s="60">
        <f t="shared" si="158"/>
        <v>1.5</v>
      </c>
      <c r="JU8" s="53" t="str">
        <f t="shared" si="159"/>
        <v>1.5</v>
      </c>
      <c r="JV8" s="61">
        <v>1</v>
      </c>
      <c r="JW8" s="62">
        <v>1</v>
      </c>
      <c r="JX8" s="65">
        <v>7.3</v>
      </c>
      <c r="JY8" s="57">
        <v>2</v>
      </c>
      <c r="JZ8" s="58"/>
      <c r="KA8" s="66">
        <f t="shared" si="160"/>
        <v>4.0999999999999996</v>
      </c>
      <c r="KB8" s="67">
        <f t="shared" si="161"/>
        <v>4.0999999999999996</v>
      </c>
      <c r="KC8" s="50" t="str">
        <f t="shared" si="162"/>
        <v>4.1</v>
      </c>
      <c r="KD8" s="51" t="str">
        <f t="shared" si="163"/>
        <v>D</v>
      </c>
      <c r="KE8" s="60">
        <f t="shared" si="164"/>
        <v>1</v>
      </c>
      <c r="KF8" s="53" t="str">
        <f t="shared" si="165"/>
        <v>1.0</v>
      </c>
      <c r="KG8" s="61">
        <v>2</v>
      </c>
      <c r="KH8" s="62">
        <v>2</v>
      </c>
      <c r="KI8" s="210">
        <v>5</v>
      </c>
      <c r="KJ8" s="133">
        <v>6.1</v>
      </c>
      <c r="KK8" s="58"/>
      <c r="KL8" s="66">
        <f t="shared" si="166"/>
        <v>5.7</v>
      </c>
      <c r="KM8" s="67">
        <f t="shared" si="167"/>
        <v>5.7</v>
      </c>
      <c r="KN8" s="67" t="str">
        <f t="shared" si="168"/>
        <v>5.7</v>
      </c>
      <c r="KO8" s="51" t="str">
        <f t="shared" si="169"/>
        <v>C</v>
      </c>
      <c r="KP8" s="60">
        <f t="shared" si="170"/>
        <v>2</v>
      </c>
      <c r="KQ8" s="53" t="str">
        <f t="shared" si="171"/>
        <v>2.0</v>
      </c>
      <c r="KR8" s="63">
        <v>1</v>
      </c>
      <c r="KS8" s="207">
        <v>1</v>
      </c>
      <c r="KT8" s="210">
        <v>7</v>
      </c>
      <c r="KU8" s="133">
        <v>6</v>
      </c>
      <c r="KV8" s="58"/>
      <c r="KW8" s="66">
        <f t="shared" si="172"/>
        <v>6.4</v>
      </c>
      <c r="KX8" s="67">
        <f t="shared" si="173"/>
        <v>6.4</v>
      </c>
      <c r="KY8" s="67" t="str">
        <f t="shared" si="174"/>
        <v>6.4</v>
      </c>
      <c r="KZ8" s="51" t="str">
        <f t="shared" si="175"/>
        <v>C</v>
      </c>
      <c r="LA8" s="60">
        <f t="shared" si="176"/>
        <v>2</v>
      </c>
      <c r="LB8" s="53" t="str">
        <f t="shared" si="177"/>
        <v>2.0</v>
      </c>
      <c r="LC8" s="63">
        <v>1</v>
      </c>
      <c r="LD8" s="207">
        <v>1</v>
      </c>
      <c r="LE8" s="210">
        <v>6</v>
      </c>
      <c r="LF8" s="133">
        <v>6.4</v>
      </c>
      <c r="LG8" s="58"/>
      <c r="LH8" s="66">
        <f t="shared" si="178"/>
        <v>6.2</v>
      </c>
      <c r="LI8" s="67">
        <f t="shared" si="179"/>
        <v>6.2</v>
      </c>
      <c r="LJ8" s="67" t="str">
        <f t="shared" si="180"/>
        <v>6.2</v>
      </c>
      <c r="LK8" s="51" t="str">
        <f t="shared" si="181"/>
        <v>C</v>
      </c>
      <c r="LL8" s="60">
        <f t="shared" si="182"/>
        <v>2</v>
      </c>
      <c r="LM8" s="53" t="str">
        <f t="shared" si="183"/>
        <v>2.0</v>
      </c>
      <c r="LN8" s="63">
        <v>2</v>
      </c>
      <c r="LO8" s="207">
        <v>2</v>
      </c>
      <c r="LP8" s="210">
        <v>5</v>
      </c>
      <c r="LQ8" s="133">
        <v>5.7</v>
      </c>
      <c r="LR8" s="58"/>
      <c r="LS8" s="66">
        <f t="shared" si="184"/>
        <v>5.4</v>
      </c>
      <c r="LT8" s="67">
        <f t="shared" si="185"/>
        <v>5.4</v>
      </c>
      <c r="LU8" s="67" t="str">
        <f t="shared" si="186"/>
        <v>5.4</v>
      </c>
      <c r="LV8" s="51" t="str">
        <f t="shared" si="187"/>
        <v>D+</v>
      </c>
      <c r="LW8" s="60">
        <f t="shared" si="188"/>
        <v>1.5</v>
      </c>
      <c r="LX8" s="53" t="str">
        <f t="shared" si="189"/>
        <v>1.5</v>
      </c>
      <c r="LY8" s="63">
        <v>1</v>
      </c>
      <c r="LZ8" s="207">
        <v>1</v>
      </c>
      <c r="MA8" s="66">
        <f t="shared" si="190"/>
        <v>6</v>
      </c>
      <c r="MB8" s="167">
        <f t="shared" si="191"/>
        <v>6</v>
      </c>
      <c r="MC8" s="53" t="str">
        <f t="shared" si="192"/>
        <v>6.0</v>
      </c>
      <c r="MD8" s="51" t="str">
        <f t="shared" si="193"/>
        <v>C</v>
      </c>
      <c r="ME8" s="60">
        <f t="shared" si="194"/>
        <v>2</v>
      </c>
      <c r="MF8" s="53" t="str">
        <f t="shared" si="195"/>
        <v>2.0</v>
      </c>
      <c r="MG8" s="220">
        <v>5</v>
      </c>
      <c r="MH8" s="221">
        <v>5</v>
      </c>
      <c r="MI8" s="211">
        <f t="shared" si="196"/>
        <v>19</v>
      </c>
      <c r="MJ8" s="156">
        <f t="shared" si="197"/>
        <v>5.4894736842105276</v>
      </c>
      <c r="MK8" s="158">
        <f t="shared" si="198"/>
        <v>1.6578947368421053</v>
      </c>
      <c r="ML8" s="157" t="str">
        <f t="shared" si="199"/>
        <v>1.66</v>
      </c>
      <c r="MM8" s="5" t="str">
        <f t="shared" si="200"/>
        <v>Lên lớp</v>
      </c>
      <c r="MN8" s="212">
        <f t="shared" si="201"/>
        <v>19</v>
      </c>
      <c r="MO8" s="156">
        <f t="shared" si="202"/>
        <v>5.4894736842105276</v>
      </c>
      <c r="MP8" s="309">
        <f t="shared" si="203"/>
        <v>1.6578947368421053</v>
      </c>
      <c r="MQ8" s="215">
        <f t="shared" si="204"/>
        <v>54</v>
      </c>
      <c r="MR8" s="211">
        <f t="shared" si="205"/>
        <v>54</v>
      </c>
      <c r="MS8" s="157">
        <f t="shared" si="206"/>
        <v>6.2851851851851857</v>
      </c>
      <c r="MT8" s="157" t="str">
        <f t="shared" si="207"/>
        <v>6.29</v>
      </c>
      <c r="MU8" s="158">
        <f t="shared" si="208"/>
        <v>2.1851851851851851</v>
      </c>
      <c r="MV8" s="157" t="str">
        <f t="shared" si="209"/>
        <v>2.19</v>
      </c>
      <c r="MW8" s="5" t="str">
        <f t="shared" si="210"/>
        <v>Lên lớp</v>
      </c>
      <c r="MX8" s="325">
        <v>6.8</v>
      </c>
      <c r="MY8" s="392">
        <v>5</v>
      </c>
      <c r="MZ8" s="327"/>
      <c r="NA8" s="216">
        <f t="shared" si="211"/>
        <v>5.7</v>
      </c>
      <c r="NB8" s="312">
        <f t="shared" si="212"/>
        <v>5.7</v>
      </c>
      <c r="NC8" s="312" t="str">
        <f t="shared" si="213"/>
        <v>5.7</v>
      </c>
      <c r="ND8" s="313" t="str">
        <f t="shared" si="214"/>
        <v>C</v>
      </c>
      <c r="NE8" s="314">
        <f t="shared" si="215"/>
        <v>2</v>
      </c>
      <c r="NF8" s="315" t="str">
        <f t="shared" si="216"/>
        <v>2.0</v>
      </c>
      <c r="NG8" s="63">
        <v>1</v>
      </c>
      <c r="NH8" s="207">
        <v>1</v>
      </c>
      <c r="NI8" s="325">
        <v>5.3</v>
      </c>
      <c r="NJ8" s="392">
        <v>5</v>
      </c>
      <c r="NK8" s="327"/>
      <c r="NL8" s="316">
        <f t="shared" si="217"/>
        <v>5.0999999999999996</v>
      </c>
      <c r="NM8" s="312">
        <f t="shared" si="218"/>
        <v>5.0999999999999996</v>
      </c>
      <c r="NN8" s="312" t="str">
        <f t="shared" si="219"/>
        <v>5.1</v>
      </c>
      <c r="NO8" s="313" t="str">
        <f t="shared" si="220"/>
        <v>D+</v>
      </c>
      <c r="NP8" s="314">
        <f t="shared" si="221"/>
        <v>1.5</v>
      </c>
      <c r="NQ8" s="315" t="str">
        <f t="shared" si="222"/>
        <v>1.5</v>
      </c>
      <c r="NR8" s="63">
        <v>1</v>
      </c>
      <c r="NS8" s="207">
        <v>1</v>
      </c>
      <c r="NT8" s="66">
        <f t="shared" si="223"/>
        <v>5.4</v>
      </c>
      <c r="NU8" s="167">
        <f t="shared" si="224"/>
        <v>5.4</v>
      </c>
      <c r="NV8" s="53" t="str">
        <f t="shared" si="225"/>
        <v>5.4</v>
      </c>
      <c r="NW8" s="51" t="str">
        <f t="shared" si="226"/>
        <v>D+</v>
      </c>
      <c r="NX8" s="60">
        <f t="shared" si="227"/>
        <v>1.5</v>
      </c>
      <c r="NY8" s="53" t="str">
        <f t="shared" si="228"/>
        <v>1.5</v>
      </c>
      <c r="NZ8" s="220">
        <v>2</v>
      </c>
      <c r="OA8" s="408">
        <v>2</v>
      </c>
      <c r="OB8" s="385">
        <v>7</v>
      </c>
      <c r="OC8" s="404">
        <v>3</v>
      </c>
      <c r="OD8" s="210"/>
      <c r="OE8" s="66">
        <f t="shared" si="229"/>
        <v>4.5999999999999996</v>
      </c>
      <c r="OF8" s="67">
        <f t="shared" si="230"/>
        <v>4.5999999999999996</v>
      </c>
      <c r="OG8" s="50" t="str">
        <f t="shared" si="231"/>
        <v>4.6</v>
      </c>
      <c r="OH8" s="51" t="str">
        <f t="shared" si="232"/>
        <v>D</v>
      </c>
      <c r="OI8" s="60">
        <f t="shared" si="233"/>
        <v>1</v>
      </c>
      <c r="OJ8" s="53" t="str">
        <f t="shared" si="234"/>
        <v>1.0</v>
      </c>
      <c r="OK8" s="61">
        <v>2</v>
      </c>
      <c r="OL8" s="62">
        <v>2</v>
      </c>
      <c r="OM8" s="282">
        <v>7.3</v>
      </c>
      <c r="ON8" s="283">
        <v>7</v>
      </c>
      <c r="OO8" s="104"/>
      <c r="OP8" s="105">
        <f t="shared" si="289"/>
        <v>7.1</v>
      </c>
      <c r="OQ8" s="67">
        <f t="shared" si="290"/>
        <v>7.1</v>
      </c>
      <c r="OR8" s="50" t="str">
        <f t="shared" si="291"/>
        <v>7.1</v>
      </c>
      <c r="OS8" s="51" t="str">
        <f t="shared" si="292"/>
        <v>B</v>
      </c>
      <c r="OT8" s="60">
        <f t="shared" si="293"/>
        <v>3</v>
      </c>
      <c r="OU8" s="53" t="str">
        <f t="shared" si="294"/>
        <v>3.0</v>
      </c>
      <c r="OV8" s="61">
        <v>2</v>
      </c>
      <c r="OW8" s="62">
        <v>2</v>
      </c>
      <c r="OX8" s="282">
        <v>7.4</v>
      </c>
      <c r="OY8" s="283">
        <v>8</v>
      </c>
      <c r="OZ8" s="104"/>
      <c r="PA8" s="105">
        <f t="shared" si="235"/>
        <v>7.8</v>
      </c>
      <c r="PB8" s="67">
        <f t="shared" si="236"/>
        <v>7.8</v>
      </c>
      <c r="PC8" s="50" t="str">
        <f t="shared" si="237"/>
        <v>7.8</v>
      </c>
      <c r="PD8" s="51" t="str">
        <f t="shared" si="238"/>
        <v>B</v>
      </c>
      <c r="PE8" s="60">
        <f t="shared" si="239"/>
        <v>3</v>
      </c>
      <c r="PF8" s="53" t="str">
        <f t="shared" si="240"/>
        <v>3.0</v>
      </c>
      <c r="PG8" s="61">
        <v>2</v>
      </c>
      <c r="PH8" s="62">
        <v>2</v>
      </c>
      <c r="PI8" s="325">
        <v>6</v>
      </c>
      <c r="PJ8" s="392">
        <v>6</v>
      </c>
      <c r="PK8" s="327"/>
      <c r="PL8" s="216">
        <f t="shared" si="241"/>
        <v>6</v>
      </c>
      <c r="PM8" s="312">
        <f t="shared" si="242"/>
        <v>6</v>
      </c>
      <c r="PN8" s="312" t="str">
        <f t="shared" si="243"/>
        <v>6.0</v>
      </c>
      <c r="PO8" s="313" t="str">
        <f t="shared" si="244"/>
        <v>C</v>
      </c>
      <c r="PP8" s="314">
        <f t="shared" si="245"/>
        <v>2</v>
      </c>
      <c r="PQ8" s="315" t="str">
        <f t="shared" si="246"/>
        <v>2.0</v>
      </c>
      <c r="PR8" s="63">
        <v>1</v>
      </c>
      <c r="PS8" s="207">
        <v>1</v>
      </c>
      <c r="PT8" s="210">
        <v>5.8</v>
      </c>
      <c r="PU8" s="133">
        <v>7</v>
      </c>
      <c r="PV8" s="58"/>
      <c r="PW8" s="66">
        <f t="shared" si="247"/>
        <v>6.5</v>
      </c>
      <c r="PX8" s="67">
        <f t="shared" si="248"/>
        <v>6.5</v>
      </c>
      <c r="PY8" s="67" t="str">
        <f t="shared" si="249"/>
        <v>6.5</v>
      </c>
      <c r="PZ8" s="51" t="str">
        <f t="shared" si="250"/>
        <v>C+</v>
      </c>
      <c r="QA8" s="60">
        <f t="shared" si="251"/>
        <v>2.5</v>
      </c>
      <c r="QB8" s="53" t="str">
        <f t="shared" si="252"/>
        <v>2.5</v>
      </c>
      <c r="QC8" s="63">
        <v>4</v>
      </c>
      <c r="QD8" s="207">
        <v>4</v>
      </c>
      <c r="QE8" s="210">
        <v>6.5</v>
      </c>
      <c r="QF8" s="133">
        <v>3</v>
      </c>
      <c r="QG8" s="58"/>
      <c r="QH8" s="66">
        <f t="shared" si="253"/>
        <v>4.4000000000000004</v>
      </c>
      <c r="QI8" s="67">
        <f t="shared" si="254"/>
        <v>4.4000000000000004</v>
      </c>
      <c r="QJ8" s="67" t="str">
        <f t="shared" si="255"/>
        <v>4.4</v>
      </c>
      <c r="QK8" s="51" t="str">
        <f t="shared" si="256"/>
        <v>D</v>
      </c>
      <c r="QL8" s="60">
        <f t="shared" si="257"/>
        <v>1</v>
      </c>
      <c r="QM8" s="53" t="str">
        <f t="shared" si="258"/>
        <v>1.0</v>
      </c>
      <c r="QN8" s="63">
        <v>6</v>
      </c>
      <c r="QO8" s="207">
        <v>6</v>
      </c>
      <c r="QP8" s="211">
        <f t="shared" si="259"/>
        <v>19</v>
      </c>
      <c r="QQ8" s="156">
        <f t="shared" si="260"/>
        <v>5.6947368421052644</v>
      </c>
      <c r="QR8" s="158">
        <f t="shared" si="261"/>
        <v>1.868421052631579</v>
      </c>
      <c r="QS8" s="157" t="str">
        <f t="shared" si="262"/>
        <v>1.87</v>
      </c>
      <c r="QT8" s="5" t="str">
        <f t="shared" si="263"/>
        <v>Lên lớp</v>
      </c>
      <c r="QU8" s="212">
        <f t="shared" si="264"/>
        <v>19</v>
      </c>
      <c r="QV8" s="156">
        <f t="shared" si="265"/>
        <v>5.6947368421052644</v>
      </c>
      <c r="QW8" s="309">
        <f t="shared" si="266"/>
        <v>1.868421052631579</v>
      </c>
      <c r="QX8" s="215">
        <f t="shared" si="267"/>
        <v>73</v>
      </c>
      <c r="QY8" s="211">
        <f t="shared" si="268"/>
        <v>73</v>
      </c>
      <c r="QZ8" s="157">
        <f t="shared" si="269"/>
        <v>6.1315068493150688</v>
      </c>
      <c r="RA8" s="157" t="str">
        <f t="shared" si="270"/>
        <v>6.13</v>
      </c>
      <c r="RB8" s="158">
        <f t="shared" si="271"/>
        <v>2.1027397260273974</v>
      </c>
      <c r="RC8" s="157" t="str">
        <f t="shared" si="272"/>
        <v>2.10</v>
      </c>
      <c r="RD8" s="5" t="str">
        <f t="shared" si="273"/>
        <v>Lên lớp</v>
      </c>
      <c r="RE8" s="171">
        <v>6</v>
      </c>
      <c r="RF8" s="323">
        <v>1</v>
      </c>
      <c r="RG8" s="123">
        <v>5</v>
      </c>
      <c r="RH8" s="171">
        <f t="shared" si="274"/>
        <v>3</v>
      </c>
      <c r="RI8" s="67">
        <f t="shared" si="275"/>
        <v>5.4</v>
      </c>
      <c r="RJ8" s="67" t="str">
        <f t="shared" si="276"/>
        <v>5.4</v>
      </c>
      <c r="RK8" s="51" t="str">
        <f t="shared" si="277"/>
        <v>D+</v>
      </c>
      <c r="RL8" s="60">
        <f t="shared" si="278"/>
        <v>1.5</v>
      </c>
      <c r="RM8" s="53" t="str">
        <f t="shared" si="279"/>
        <v>1.5</v>
      </c>
      <c r="RN8" s="63">
        <v>6</v>
      </c>
      <c r="RO8" s="207">
        <v>6</v>
      </c>
      <c r="RP8" s="416">
        <v>7.4</v>
      </c>
      <c r="RQ8" s="416">
        <v>5</v>
      </c>
      <c r="RR8" s="316">
        <f t="shared" si="280"/>
        <v>6</v>
      </c>
      <c r="RS8" s="67" t="str">
        <f t="shared" si="281"/>
        <v>6.0</v>
      </c>
      <c r="RT8" s="51" t="str">
        <f t="shared" si="282"/>
        <v>C</v>
      </c>
      <c r="RU8" s="60">
        <f t="shared" si="283"/>
        <v>2</v>
      </c>
      <c r="RV8" s="53" t="str">
        <f t="shared" si="284"/>
        <v>2.0</v>
      </c>
      <c r="RW8" s="220">
        <v>5</v>
      </c>
      <c r="RX8" s="221">
        <v>5</v>
      </c>
      <c r="RY8" s="417">
        <f t="shared" si="285"/>
        <v>11</v>
      </c>
      <c r="RZ8" s="156">
        <f t="shared" si="286"/>
        <v>5.6727272727272728</v>
      </c>
      <c r="SA8" s="158">
        <f t="shared" si="287"/>
        <v>1.7272727272727273</v>
      </c>
      <c r="SB8" s="157" t="str">
        <f t="shared" si="288"/>
        <v>1.73</v>
      </c>
    </row>
    <row r="9" spans="1:496" s="8" customFormat="1" ht="18">
      <c r="A9" s="5">
        <v>8</v>
      </c>
      <c r="B9" s="9" t="s">
        <v>11</v>
      </c>
      <c r="C9" s="10" t="s">
        <v>304</v>
      </c>
      <c r="D9" s="11" t="s">
        <v>305</v>
      </c>
      <c r="E9" s="12" t="s">
        <v>306</v>
      </c>
      <c r="G9" s="47" t="s">
        <v>572</v>
      </c>
      <c r="H9" s="132" t="s">
        <v>427</v>
      </c>
      <c r="I9" s="132" t="s">
        <v>611</v>
      </c>
      <c r="J9" s="48" t="s">
        <v>633</v>
      </c>
      <c r="K9" s="98">
        <v>5</v>
      </c>
      <c r="L9" s="67" t="str">
        <f t="shared" si="0"/>
        <v>5.0</v>
      </c>
      <c r="M9" s="51" t="str">
        <f t="shared" si="1"/>
        <v>D+</v>
      </c>
      <c r="N9" s="52">
        <f t="shared" si="2"/>
        <v>1.5</v>
      </c>
      <c r="O9" s="53" t="str">
        <f t="shared" si="3"/>
        <v>1.5</v>
      </c>
      <c r="P9" s="63">
        <v>2</v>
      </c>
      <c r="Q9" s="49">
        <v>6</v>
      </c>
      <c r="R9" s="67" t="str">
        <f t="shared" si="4"/>
        <v>6.0</v>
      </c>
      <c r="S9" s="51" t="str">
        <f t="shared" si="5"/>
        <v>C</v>
      </c>
      <c r="T9" s="52">
        <f t="shared" si="6"/>
        <v>2</v>
      </c>
      <c r="U9" s="53" t="str">
        <f t="shared" si="7"/>
        <v>2.0</v>
      </c>
      <c r="V9" s="63">
        <v>3</v>
      </c>
      <c r="W9" s="105">
        <v>8.6999999999999993</v>
      </c>
      <c r="X9" s="103">
        <v>7</v>
      </c>
      <c r="Y9" s="104"/>
      <c r="Z9" s="66">
        <f t="shared" si="8"/>
        <v>7.7</v>
      </c>
      <c r="AA9" s="67">
        <f t="shared" si="9"/>
        <v>7.7</v>
      </c>
      <c r="AB9" s="67" t="str">
        <f t="shared" si="10"/>
        <v>7.7</v>
      </c>
      <c r="AC9" s="51" t="str">
        <f t="shared" si="11"/>
        <v>B</v>
      </c>
      <c r="AD9" s="60">
        <f t="shared" si="12"/>
        <v>3</v>
      </c>
      <c r="AE9" s="53" t="str">
        <f t="shared" si="13"/>
        <v>3.0</v>
      </c>
      <c r="AF9" s="63">
        <v>4</v>
      </c>
      <c r="AG9" s="207">
        <v>4</v>
      </c>
      <c r="AH9" s="105">
        <v>7.7</v>
      </c>
      <c r="AI9" s="103">
        <v>9</v>
      </c>
      <c r="AJ9" s="104"/>
      <c r="AK9" s="66">
        <f t="shared" si="14"/>
        <v>8.5</v>
      </c>
      <c r="AL9" s="67">
        <f t="shared" si="15"/>
        <v>8.5</v>
      </c>
      <c r="AM9" s="67" t="str">
        <f t="shared" si="16"/>
        <v>8.5</v>
      </c>
      <c r="AN9" s="51" t="str">
        <f t="shared" si="17"/>
        <v>A</v>
      </c>
      <c r="AO9" s="60">
        <f t="shared" si="18"/>
        <v>4</v>
      </c>
      <c r="AP9" s="53" t="str">
        <f t="shared" si="19"/>
        <v>4.0</v>
      </c>
      <c r="AQ9" s="63">
        <v>2</v>
      </c>
      <c r="AR9" s="207">
        <v>2</v>
      </c>
      <c r="AS9" s="105">
        <v>5.0999999999999996</v>
      </c>
      <c r="AT9" s="103">
        <v>5</v>
      </c>
      <c r="AU9" s="104"/>
      <c r="AV9" s="66">
        <f t="shared" si="20"/>
        <v>5</v>
      </c>
      <c r="AW9" s="67">
        <f t="shared" si="21"/>
        <v>5</v>
      </c>
      <c r="AX9" s="67" t="str">
        <f t="shared" si="22"/>
        <v>5.0</v>
      </c>
      <c r="AY9" s="51" t="str">
        <f t="shared" si="23"/>
        <v>D+</v>
      </c>
      <c r="AZ9" s="60">
        <f t="shared" si="24"/>
        <v>1.5</v>
      </c>
      <c r="BA9" s="53" t="str">
        <f t="shared" si="25"/>
        <v>1.5</v>
      </c>
      <c r="BB9" s="63">
        <v>3</v>
      </c>
      <c r="BC9" s="207">
        <v>3</v>
      </c>
      <c r="BD9" s="105">
        <v>5.8</v>
      </c>
      <c r="BE9" s="103">
        <v>5</v>
      </c>
      <c r="BF9" s="104"/>
      <c r="BG9" s="66">
        <f t="shared" si="26"/>
        <v>5.3</v>
      </c>
      <c r="BH9" s="67">
        <f t="shared" si="27"/>
        <v>5.3</v>
      </c>
      <c r="BI9" s="67" t="str">
        <f t="shared" si="28"/>
        <v>5.3</v>
      </c>
      <c r="BJ9" s="51" t="str">
        <f t="shared" si="29"/>
        <v>D+</v>
      </c>
      <c r="BK9" s="60">
        <f t="shared" si="30"/>
        <v>1.5</v>
      </c>
      <c r="BL9" s="53" t="str">
        <f t="shared" si="31"/>
        <v>1.5</v>
      </c>
      <c r="BM9" s="63">
        <v>3</v>
      </c>
      <c r="BN9" s="207">
        <v>3</v>
      </c>
      <c r="BO9" s="105">
        <v>5.8</v>
      </c>
      <c r="BP9" s="103">
        <v>6</v>
      </c>
      <c r="BQ9" s="104"/>
      <c r="BR9" s="66">
        <f t="shared" si="32"/>
        <v>5.9</v>
      </c>
      <c r="BS9" s="67">
        <f t="shared" si="33"/>
        <v>5.9</v>
      </c>
      <c r="BT9" s="67" t="str">
        <f t="shared" si="34"/>
        <v>5.9</v>
      </c>
      <c r="BU9" s="51" t="str">
        <f t="shared" si="35"/>
        <v>C</v>
      </c>
      <c r="BV9" s="68">
        <f t="shared" si="36"/>
        <v>2</v>
      </c>
      <c r="BW9" s="53" t="str">
        <f t="shared" si="37"/>
        <v>2.0</v>
      </c>
      <c r="BX9" s="63">
        <v>2</v>
      </c>
      <c r="BY9" s="207">
        <v>2</v>
      </c>
      <c r="BZ9" s="105">
        <v>7.2</v>
      </c>
      <c r="CA9" s="103">
        <v>7</v>
      </c>
      <c r="CB9" s="104"/>
      <c r="CC9" s="105"/>
      <c r="CD9" s="67">
        <f t="shared" si="38"/>
        <v>7.1</v>
      </c>
      <c r="CE9" s="67" t="str">
        <f t="shared" si="39"/>
        <v>7.1</v>
      </c>
      <c r="CF9" s="51" t="str">
        <f t="shared" si="40"/>
        <v>B</v>
      </c>
      <c r="CG9" s="60">
        <f t="shared" si="41"/>
        <v>3</v>
      </c>
      <c r="CH9" s="53" t="str">
        <f t="shared" si="42"/>
        <v>3.0</v>
      </c>
      <c r="CI9" s="63">
        <v>3</v>
      </c>
      <c r="CJ9" s="207">
        <v>3</v>
      </c>
      <c r="CK9" s="208">
        <f t="shared" si="43"/>
        <v>17</v>
      </c>
      <c r="CL9" s="72">
        <f t="shared" si="44"/>
        <v>6.576470588235293</v>
      </c>
      <c r="CM9" s="93" t="str">
        <f t="shared" si="45"/>
        <v>6.58</v>
      </c>
      <c r="CN9" s="72">
        <f t="shared" si="46"/>
        <v>2.4705882352941178</v>
      </c>
      <c r="CO9" s="93" t="str">
        <f t="shared" si="47"/>
        <v>2.47</v>
      </c>
      <c r="CP9" s="285" t="str">
        <f t="shared" si="48"/>
        <v>Lên lớp</v>
      </c>
      <c r="CQ9" s="285">
        <f t="shared" si="49"/>
        <v>17</v>
      </c>
      <c r="CR9" s="72">
        <f t="shared" si="50"/>
        <v>6.576470588235293</v>
      </c>
      <c r="CS9" s="285" t="str">
        <f t="shared" si="51"/>
        <v>6.58</v>
      </c>
      <c r="CT9" s="72">
        <f t="shared" si="52"/>
        <v>2.4705882352941178</v>
      </c>
      <c r="CU9" s="285" t="str">
        <f t="shared" si="53"/>
        <v>2.47</v>
      </c>
      <c r="CV9" s="285" t="str">
        <f t="shared" si="54"/>
        <v>Lên lớp</v>
      </c>
      <c r="CW9" s="66">
        <v>7.4</v>
      </c>
      <c r="CX9" s="285">
        <v>5</v>
      </c>
      <c r="CY9" s="285"/>
      <c r="CZ9" s="66">
        <f t="shared" si="55"/>
        <v>6</v>
      </c>
      <c r="DA9" s="67">
        <f t="shared" si="56"/>
        <v>6</v>
      </c>
      <c r="DB9" s="60" t="str">
        <f t="shared" si="57"/>
        <v>6.0</v>
      </c>
      <c r="DC9" s="51" t="str">
        <f t="shared" si="58"/>
        <v>C</v>
      </c>
      <c r="DD9" s="60">
        <f t="shared" si="59"/>
        <v>2</v>
      </c>
      <c r="DE9" s="60" t="str">
        <f t="shared" si="60"/>
        <v>2.0</v>
      </c>
      <c r="DF9" s="63"/>
      <c r="DG9" s="209"/>
      <c r="DH9" s="105">
        <v>7.2</v>
      </c>
      <c r="DI9" s="126">
        <v>3</v>
      </c>
      <c r="DJ9" s="126"/>
      <c r="DK9" s="66">
        <f t="shared" si="61"/>
        <v>4.7</v>
      </c>
      <c r="DL9" s="67">
        <f t="shared" si="62"/>
        <v>4.7</v>
      </c>
      <c r="DM9" s="60" t="str">
        <f t="shared" si="63"/>
        <v>4.7</v>
      </c>
      <c r="DN9" s="51" t="str">
        <f t="shared" si="64"/>
        <v>D</v>
      </c>
      <c r="DO9" s="60">
        <f t="shared" si="65"/>
        <v>1</v>
      </c>
      <c r="DP9" s="60" t="str">
        <f t="shared" si="66"/>
        <v>1.0</v>
      </c>
      <c r="DQ9" s="63"/>
      <c r="DR9" s="209"/>
      <c r="DS9" s="67">
        <f t="shared" si="67"/>
        <v>5.35</v>
      </c>
      <c r="DT9" s="60" t="str">
        <f t="shared" si="68"/>
        <v>5.4</v>
      </c>
      <c r="DU9" s="51" t="str">
        <f t="shared" si="69"/>
        <v>D+</v>
      </c>
      <c r="DV9" s="60">
        <f t="shared" si="70"/>
        <v>1.5</v>
      </c>
      <c r="DW9" s="60" t="str">
        <f t="shared" si="71"/>
        <v>1.5</v>
      </c>
      <c r="DX9" s="63">
        <v>3</v>
      </c>
      <c r="DY9" s="209">
        <v>3</v>
      </c>
      <c r="DZ9" s="210">
        <v>5.6</v>
      </c>
      <c r="EA9" s="57">
        <v>5</v>
      </c>
      <c r="EB9" s="58"/>
      <c r="EC9" s="66">
        <f t="shared" si="72"/>
        <v>5.2</v>
      </c>
      <c r="ED9" s="67">
        <f t="shared" si="73"/>
        <v>5.2</v>
      </c>
      <c r="EE9" s="67" t="str">
        <f t="shared" si="74"/>
        <v>5.2</v>
      </c>
      <c r="EF9" s="51" t="str">
        <f t="shared" si="75"/>
        <v>D+</v>
      </c>
      <c r="EG9" s="68">
        <f t="shared" si="76"/>
        <v>1.5</v>
      </c>
      <c r="EH9" s="53" t="str">
        <f t="shared" si="77"/>
        <v>1.5</v>
      </c>
      <c r="EI9" s="63">
        <v>3</v>
      </c>
      <c r="EJ9" s="207">
        <v>3</v>
      </c>
      <c r="EK9" s="210">
        <v>8.1999999999999993</v>
      </c>
      <c r="EL9" s="57">
        <v>9</v>
      </c>
      <c r="EM9" s="58"/>
      <c r="EN9" s="66">
        <f t="shared" si="78"/>
        <v>8.6999999999999993</v>
      </c>
      <c r="EO9" s="67">
        <f t="shared" si="79"/>
        <v>8.6999999999999993</v>
      </c>
      <c r="EP9" s="67" t="str">
        <f t="shared" si="80"/>
        <v>8.7</v>
      </c>
      <c r="EQ9" s="51" t="str">
        <f t="shared" si="81"/>
        <v>A</v>
      </c>
      <c r="ER9" s="60">
        <f t="shared" si="82"/>
        <v>4</v>
      </c>
      <c r="ES9" s="53" t="str">
        <f t="shared" si="83"/>
        <v>4.0</v>
      </c>
      <c r="ET9" s="63">
        <v>3</v>
      </c>
      <c r="EU9" s="207">
        <v>3</v>
      </c>
      <c r="EV9" s="171">
        <v>5.3</v>
      </c>
      <c r="EW9" s="122">
        <v>0</v>
      </c>
      <c r="EX9" s="123">
        <v>5</v>
      </c>
      <c r="EY9" s="66">
        <f t="shared" si="84"/>
        <v>2.1</v>
      </c>
      <c r="EZ9" s="67">
        <f t="shared" si="85"/>
        <v>5.0999999999999996</v>
      </c>
      <c r="FA9" s="67" t="str">
        <f t="shared" si="86"/>
        <v>5.1</v>
      </c>
      <c r="FB9" s="51" t="str">
        <f t="shared" si="87"/>
        <v>D+</v>
      </c>
      <c r="FC9" s="60">
        <f t="shared" si="88"/>
        <v>1.5</v>
      </c>
      <c r="FD9" s="53" t="str">
        <f t="shared" si="89"/>
        <v>1.5</v>
      </c>
      <c r="FE9" s="63">
        <v>2</v>
      </c>
      <c r="FF9" s="207">
        <v>2</v>
      </c>
      <c r="FG9" s="105">
        <v>7.7</v>
      </c>
      <c r="FH9" s="103">
        <v>8</v>
      </c>
      <c r="FI9" s="104"/>
      <c r="FJ9" s="66">
        <f t="shared" si="90"/>
        <v>7.9</v>
      </c>
      <c r="FK9" s="67">
        <f t="shared" si="91"/>
        <v>7.9</v>
      </c>
      <c r="FL9" s="67" t="str">
        <f t="shared" si="92"/>
        <v>7.9</v>
      </c>
      <c r="FM9" s="51" t="str">
        <f t="shared" si="93"/>
        <v>B</v>
      </c>
      <c r="FN9" s="60">
        <f t="shared" si="94"/>
        <v>3</v>
      </c>
      <c r="FO9" s="53" t="str">
        <f t="shared" si="95"/>
        <v>3.0</v>
      </c>
      <c r="FP9" s="63">
        <v>2</v>
      </c>
      <c r="FQ9" s="207">
        <v>2</v>
      </c>
      <c r="FR9" s="105">
        <v>7</v>
      </c>
      <c r="FS9" s="103">
        <v>6</v>
      </c>
      <c r="FT9" s="104"/>
      <c r="FU9" s="66"/>
      <c r="FV9" s="67">
        <f t="shared" si="96"/>
        <v>6.4</v>
      </c>
      <c r="FW9" s="67" t="str">
        <f t="shared" si="97"/>
        <v>6.4</v>
      </c>
      <c r="FX9" s="51" t="str">
        <f t="shared" si="98"/>
        <v>C</v>
      </c>
      <c r="FY9" s="60">
        <f t="shared" si="99"/>
        <v>2</v>
      </c>
      <c r="FZ9" s="53" t="str">
        <f t="shared" si="100"/>
        <v>2.0</v>
      </c>
      <c r="GA9" s="63">
        <v>2</v>
      </c>
      <c r="GB9" s="207">
        <v>2</v>
      </c>
      <c r="GC9" s="216">
        <v>7.6</v>
      </c>
      <c r="GD9" s="173">
        <v>8</v>
      </c>
      <c r="GE9" s="174"/>
      <c r="GF9" s="216"/>
      <c r="GG9" s="67">
        <f t="shared" si="101"/>
        <v>7.8</v>
      </c>
      <c r="GH9" s="67" t="str">
        <f t="shared" si="102"/>
        <v>7.8</v>
      </c>
      <c r="GI9" s="51" t="str">
        <f t="shared" si="103"/>
        <v>B</v>
      </c>
      <c r="GJ9" s="60">
        <f t="shared" si="104"/>
        <v>3</v>
      </c>
      <c r="GK9" s="53" t="str">
        <f t="shared" si="105"/>
        <v>3.0</v>
      </c>
      <c r="GL9" s="63">
        <v>3</v>
      </c>
      <c r="GM9" s="207">
        <v>3</v>
      </c>
      <c r="GN9" s="211">
        <f t="shared" si="106"/>
        <v>18</v>
      </c>
      <c r="GO9" s="156">
        <f t="shared" si="107"/>
        <v>6.6638888888888879</v>
      </c>
      <c r="GP9" s="158">
        <f t="shared" si="108"/>
        <v>2.3888888888888888</v>
      </c>
      <c r="GQ9" s="157" t="str">
        <f t="shared" si="109"/>
        <v>2.39</v>
      </c>
      <c r="GR9" s="5" t="str">
        <f t="shared" si="110"/>
        <v>Lên lớp</v>
      </c>
      <c r="GS9" s="212">
        <f t="shared" si="111"/>
        <v>18</v>
      </c>
      <c r="GT9" s="213">
        <f t="shared" si="295"/>
        <v>6.6638888888888879</v>
      </c>
      <c r="GU9" s="214">
        <f t="shared" si="296"/>
        <v>2.3888888888888888</v>
      </c>
      <c r="GV9" s="215">
        <f t="shared" si="114"/>
        <v>35</v>
      </c>
      <c r="GW9" s="211">
        <f t="shared" si="115"/>
        <v>35</v>
      </c>
      <c r="GX9" s="157">
        <f t="shared" si="116"/>
        <v>6.621428571428571</v>
      </c>
      <c r="GY9" s="158">
        <f t="shared" si="117"/>
        <v>2.4285714285714284</v>
      </c>
      <c r="GZ9" s="157" t="str">
        <f t="shared" si="118"/>
        <v>2.43</v>
      </c>
      <c r="HA9" s="5" t="str">
        <f t="shared" si="119"/>
        <v>Lên lớp</v>
      </c>
      <c r="HB9" s="105">
        <v>5</v>
      </c>
      <c r="HC9" s="103">
        <v>5</v>
      </c>
      <c r="HD9" s="104"/>
      <c r="HE9" s="105"/>
      <c r="HF9" s="67">
        <f t="shared" si="120"/>
        <v>5</v>
      </c>
      <c r="HG9" s="67" t="str">
        <f t="shared" si="121"/>
        <v>5.0</v>
      </c>
      <c r="HH9" s="51" t="str">
        <f t="shared" si="122"/>
        <v>D+</v>
      </c>
      <c r="HI9" s="60">
        <f t="shared" si="123"/>
        <v>1.5</v>
      </c>
      <c r="HJ9" s="53" t="str">
        <f t="shared" si="124"/>
        <v>1.5</v>
      </c>
      <c r="HK9" s="63">
        <v>3</v>
      </c>
      <c r="HL9" s="207">
        <v>3</v>
      </c>
      <c r="HM9" s="210">
        <v>5.3</v>
      </c>
      <c r="HN9" s="57">
        <v>7</v>
      </c>
      <c r="HO9" s="58"/>
      <c r="HP9" s="66">
        <f t="shared" si="125"/>
        <v>6.3</v>
      </c>
      <c r="HQ9" s="110">
        <f t="shared" si="126"/>
        <v>6.3</v>
      </c>
      <c r="HR9" s="67" t="str">
        <f t="shared" si="127"/>
        <v>6.3</v>
      </c>
      <c r="HS9" s="111" t="str">
        <f t="shared" si="128"/>
        <v>C</v>
      </c>
      <c r="HT9" s="112">
        <f t="shared" si="129"/>
        <v>2</v>
      </c>
      <c r="HU9" s="113" t="str">
        <f t="shared" si="130"/>
        <v>2.0</v>
      </c>
      <c r="HV9" s="63">
        <v>1</v>
      </c>
      <c r="HW9" s="207">
        <v>1</v>
      </c>
      <c r="HX9" s="66">
        <f t="shared" ref="HX9:HY59" si="297">ROUND((HE9*0.7+HP9*0.3),1)</f>
        <v>1.9</v>
      </c>
      <c r="HY9" s="167">
        <f t="shared" si="297"/>
        <v>5.4</v>
      </c>
      <c r="HZ9" s="53" t="str">
        <f t="shared" si="132"/>
        <v>5.4</v>
      </c>
      <c r="IA9" s="51" t="str">
        <f t="shared" si="133"/>
        <v>D+</v>
      </c>
      <c r="IB9" s="60">
        <f t="shared" si="134"/>
        <v>1.5</v>
      </c>
      <c r="IC9" s="53" t="str">
        <f t="shared" si="135"/>
        <v>1.5</v>
      </c>
      <c r="ID9" s="220">
        <v>4</v>
      </c>
      <c r="IE9" s="221">
        <v>4</v>
      </c>
      <c r="IF9" s="210">
        <v>5.7</v>
      </c>
      <c r="IG9" s="57">
        <v>3</v>
      </c>
      <c r="IH9" s="58"/>
      <c r="II9" s="66">
        <f t="shared" si="136"/>
        <v>4.0999999999999996</v>
      </c>
      <c r="IJ9" s="67">
        <f t="shared" si="137"/>
        <v>4.0999999999999996</v>
      </c>
      <c r="IK9" s="67" t="str">
        <f t="shared" si="138"/>
        <v>4.1</v>
      </c>
      <c r="IL9" s="51" t="str">
        <f t="shared" si="139"/>
        <v>D</v>
      </c>
      <c r="IM9" s="60">
        <f t="shared" si="140"/>
        <v>1</v>
      </c>
      <c r="IN9" s="53" t="str">
        <f t="shared" si="141"/>
        <v>1.0</v>
      </c>
      <c r="IO9" s="63">
        <v>2</v>
      </c>
      <c r="IP9" s="207">
        <v>2</v>
      </c>
      <c r="IQ9" s="210">
        <v>6</v>
      </c>
      <c r="IR9" s="57">
        <v>7</v>
      </c>
      <c r="IS9" s="58"/>
      <c r="IT9" s="66">
        <f t="shared" si="142"/>
        <v>6.6</v>
      </c>
      <c r="IU9" s="67">
        <f t="shared" si="143"/>
        <v>6.6</v>
      </c>
      <c r="IV9" s="67" t="str">
        <f t="shared" si="144"/>
        <v>6.6</v>
      </c>
      <c r="IW9" s="51" t="str">
        <f t="shared" si="145"/>
        <v>C+</v>
      </c>
      <c r="IX9" s="60">
        <f t="shared" si="146"/>
        <v>2.5</v>
      </c>
      <c r="IY9" s="53" t="str">
        <f t="shared" si="147"/>
        <v>2.5</v>
      </c>
      <c r="IZ9" s="63">
        <v>3</v>
      </c>
      <c r="JA9" s="207">
        <v>3</v>
      </c>
      <c r="JB9" s="65">
        <v>6.4</v>
      </c>
      <c r="JC9" s="57">
        <v>5</v>
      </c>
      <c r="JD9" s="58"/>
      <c r="JE9" s="66">
        <f t="shared" si="148"/>
        <v>5.6</v>
      </c>
      <c r="JF9" s="67">
        <f t="shared" si="149"/>
        <v>5.6</v>
      </c>
      <c r="JG9" s="50" t="str">
        <f t="shared" si="150"/>
        <v>5.6</v>
      </c>
      <c r="JH9" s="51" t="str">
        <f t="shared" si="151"/>
        <v>C</v>
      </c>
      <c r="JI9" s="60">
        <f t="shared" si="152"/>
        <v>2</v>
      </c>
      <c r="JJ9" s="53" t="str">
        <f t="shared" si="153"/>
        <v>2.0</v>
      </c>
      <c r="JK9" s="61">
        <v>2</v>
      </c>
      <c r="JL9" s="62">
        <v>2</v>
      </c>
      <c r="JM9" s="277">
        <v>6</v>
      </c>
      <c r="JN9" s="124">
        <v>0</v>
      </c>
      <c r="JO9" s="125">
        <v>4</v>
      </c>
      <c r="JP9" s="150">
        <f t="shared" si="154"/>
        <v>2.4</v>
      </c>
      <c r="JQ9" s="67">
        <f t="shared" si="155"/>
        <v>4.8</v>
      </c>
      <c r="JR9" s="50" t="str">
        <f t="shared" si="156"/>
        <v>4.8</v>
      </c>
      <c r="JS9" s="51" t="str">
        <f t="shared" si="157"/>
        <v>D</v>
      </c>
      <c r="JT9" s="60">
        <f t="shared" si="158"/>
        <v>1</v>
      </c>
      <c r="JU9" s="53" t="str">
        <f t="shared" si="159"/>
        <v>1.0</v>
      </c>
      <c r="JV9" s="61">
        <v>1</v>
      </c>
      <c r="JW9" s="62">
        <v>1</v>
      </c>
      <c r="JX9" s="65">
        <v>6</v>
      </c>
      <c r="JY9" s="57">
        <v>5</v>
      </c>
      <c r="JZ9" s="58"/>
      <c r="KA9" s="66">
        <f t="shared" si="160"/>
        <v>5.4</v>
      </c>
      <c r="KB9" s="67">
        <f t="shared" si="161"/>
        <v>5.4</v>
      </c>
      <c r="KC9" s="50" t="str">
        <f t="shared" si="162"/>
        <v>5.4</v>
      </c>
      <c r="KD9" s="51" t="str">
        <f t="shared" si="163"/>
        <v>D+</v>
      </c>
      <c r="KE9" s="60">
        <f t="shared" si="164"/>
        <v>1.5</v>
      </c>
      <c r="KF9" s="53" t="str">
        <f t="shared" si="165"/>
        <v>1.5</v>
      </c>
      <c r="KG9" s="61">
        <v>2</v>
      </c>
      <c r="KH9" s="62">
        <v>2</v>
      </c>
      <c r="KI9" s="210">
        <v>6</v>
      </c>
      <c r="KJ9" s="133">
        <v>5.2</v>
      </c>
      <c r="KK9" s="58"/>
      <c r="KL9" s="66">
        <f t="shared" si="166"/>
        <v>5.5</v>
      </c>
      <c r="KM9" s="67">
        <f t="shared" si="167"/>
        <v>5.5</v>
      </c>
      <c r="KN9" s="67" t="str">
        <f t="shared" si="168"/>
        <v>5.5</v>
      </c>
      <c r="KO9" s="51" t="str">
        <f t="shared" si="169"/>
        <v>C</v>
      </c>
      <c r="KP9" s="60">
        <f t="shared" si="170"/>
        <v>2</v>
      </c>
      <c r="KQ9" s="53" t="str">
        <f t="shared" si="171"/>
        <v>2.0</v>
      </c>
      <c r="KR9" s="63">
        <v>1</v>
      </c>
      <c r="KS9" s="207">
        <v>1</v>
      </c>
      <c r="KT9" s="210">
        <v>7</v>
      </c>
      <c r="KU9" s="133">
        <v>7.5</v>
      </c>
      <c r="KV9" s="58"/>
      <c r="KW9" s="66">
        <f t="shared" si="172"/>
        <v>7.3</v>
      </c>
      <c r="KX9" s="67">
        <f t="shared" si="173"/>
        <v>7.3</v>
      </c>
      <c r="KY9" s="67" t="str">
        <f t="shared" si="174"/>
        <v>7.3</v>
      </c>
      <c r="KZ9" s="51" t="str">
        <f t="shared" si="175"/>
        <v>B</v>
      </c>
      <c r="LA9" s="60">
        <f t="shared" si="176"/>
        <v>3</v>
      </c>
      <c r="LB9" s="53" t="str">
        <f t="shared" si="177"/>
        <v>3.0</v>
      </c>
      <c r="LC9" s="63">
        <v>1</v>
      </c>
      <c r="LD9" s="207">
        <v>1</v>
      </c>
      <c r="LE9" s="210">
        <v>7.5</v>
      </c>
      <c r="LF9" s="133">
        <v>6.2</v>
      </c>
      <c r="LG9" s="58"/>
      <c r="LH9" s="66">
        <f t="shared" si="178"/>
        <v>6.7</v>
      </c>
      <c r="LI9" s="67">
        <f t="shared" si="179"/>
        <v>6.7</v>
      </c>
      <c r="LJ9" s="67" t="str">
        <f t="shared" si="180"/>
        <v>6.7</v>
      </c>
      <c r="LK9" s="51" t="str">
        <f t="shared" si="181"/>
        <v>C+</v>
      </c>
      <c r="LL9" s="60">
        <f t="shared" si="182"/>
        <v>2.5</v>
      </c>
      <c r="LM9" s="53" t="str">
        <f t="shared" si="183"/>
        <v>2.5</v>
      </c>
      <c r="LN9" s="63">
        <v>2</v>
      </c>
      <c r="LO9" s="207">
        <v>2</v>
      </c>
      <c r="LP9" s="210">
        <v>6</v>
      </c>
      <c r="LQ9" s="133">
        <v>6.7</v>
      </c>
      <c r="LR9" s="58"/>
      <c r="LS9" s="66">
        <f t="shared" si="184"/>
        <v>6.4</v>
      </c>
      <c r="LT9" s="67">
        <f t="shared" si="185"/>
        <v>6.4</v>
      </c>
      <c r="LU9" s="67" t="str">
        <f t="shared" si="186"/>
        <v>6.4</v>
      </c>
      <c r="LV9" s="51" t="str">
        <f t="shared" si="187"/>
        <v>C</v>
      </c>
      <c r="LW9" s="60">
        <f t="shared" si="188"/>
        <v>2</v>
      </c>
      <c r="LX9" s="53" t="str">
        <f t="shared" si="189"/>
        <v>2.0</v>
      </c>
      <c r="LY9" s="63">
        <v>1</v>
      </c>
      <c r="LZ9" s="207">
        <v>1</v>
      </c>
      <c r="MA9" s="66">
        <f t="shared" si="190"/>
        <v>6.5</v>
      </c>
      <c r="MB9" s="167">
        <f t="shared" si="191"/>
        <v>6.5</v>
      </c>
      <c r="MC9" s="53" t="str">
        <f t="shared" si="192"/>
        <v>6.5</v>
      </c>
      <c r="MD9" s="51" t="str">
        <f t="shared" si="193"/>
        <v>C+</v>
      </c>
      <c r="ME9" s="60">
        <f t="shared" si="194"/>
        <v>2.5</v>
      </c>
      <c r="MF9" s="53" t="str">
        <f t="shared" si="195"/>
        <v>2.5</v>
      </c>
      <c r="MG9" s="220">
        <v>5</v>
      </c>
      <c r="MH9" s="221">
        <v>5</v>
      </c>
      <c r="MI9" s="211">
        <f t="shared" si="196"/>
        <v>19</v>
      </c>
      <c r="MJ9" s="156">
        <f t="shared" si="197"/>
        <v>5.7210526315789476</v>
      </c>
      <c r="MK9" s="158">
        <f t="shared" si="198"/>
        <v>1.8947368421052631</v>
      </c>
      <c r="ML9" s="157" t="str">
        <f t="shared" si="199"/>
        <v>1.89</v>
      </c>
      <c r="MM9" s="5" t="str">
        <f t="shared" si="200"/>
        <v>Lên lớp</v>
      </c>
      <c r="MN9" s="212">
        <f t="shared" si="201"/>
        <v>19</v>
      </c>
      <c r="MO9" s="156">
        <f t="shared" si="202"/>
        <v>5.7210526315789476</v>
      </c>
      <c r="MP9" s="309">
        <f t="shared" si="203"/>
        <v>1.8947368421052631</v>
      </c>
      <c r="MQ9" s="215">
        <f t="shared" si="204"/>
        <v>54</v>
      </c>
      <c r="MR9" s="211">
        <f t="shared" si="205"/>
        <v>54</v>
      </c>
      <c r="MS9" s="157">
        <f t="shared" si="206"/>
        <v>6.3046296296296296</v>
      </c>
      <c r="MT9" s="157" t="str">
        <f t="shared" si="207"/>
        <v>6.30</v>
      </c>
      <c r="MU9" s="158">
        <f t="shared" si="208"/>
        <v>2.2407407407407409</v>
      </c>
      <c r="MV9" s="157" t="str">
        <f t="shared" si="209"/>
        <v>2.24</v>
      </c>
      <c r="MW9" s="5" t="str">
        <f t="shared" si="210"/>
        <v>Lên lớp</v>
      </c>
      <c r="MX9" s="310">
        <v>7</v>
      </c>
      <c r="MY9" s="311">
        <v>7</v>
      </c>
      <c r="MZ9" s="160"/>
      <c r="NA9" s="66">
        <f t="shared" si="211"/>
        <v>7</v>
      </c>
      <c r="NB9" s="312">
        <f t="shared" si="212"/>
        <v>7</v>
      </c>
      <c r="NC9" s="312" t="str">
        <f t="shared" si="213"/>
        <v>7.0</v>
      </c>
      <c r="ND9" s="313" t="str">
        <f t="shared" si="214"/>
        <v>B</v>
      </c>
      <c r="NE9" s="314">
        <f t="shared" si="215"/>
        <v>3</v>
      </c>
      <c r="NF9" s="315" t="str">
        <f t="shared" si="216"/>
        <v>3.0</v>
      </c>
      <c r="NG9" s="63">
        <v>1</v>
      </c>
      <c r="NH9" s="207">
        <v>1</v>
      </c>
      <c r="NI9" s="310">
        <v>8</v>
      </c>
      <c r="NJ9" s="311">
        <v>5</v>
      </c>
      <c r="NK9" s="160"/>
      <c r="NL9" s="316">
        <f t="shared" si="217"/>
        <v>6.2</v>
      </c>
      <c r="NM9" s="312">
        <f t="shared" si="218"/>
        <v>6.2</v>
      </c>
      <c r="NN9" s="312" t="str">
        <f t="shared" si="219"/>
        <v>6.2</v>
      </c>
      <c r="NO9" s="313" t="str">
        <f t="shared" si="220"/>
        <v>C</v>
      </c>
      <c r="NP9" s="314">
        <f t="shared" si="221"/>
        <v>2</v>
      </c>
      <c r="NQ9" s="315" t="str">
        <f t="shared" si="222"/>
        <v>2.0</v>
      </c>
      <c r="NR9" s="63">
        <v>1</v>
      </c>
      <c r="NS9" s="207">
        <v>1</v>
      </c>
      <c r="NT9" s="66">
        <f t="shared" si="223"/>
        <v>6.6</v>
      </c>
      <c r="NU9" s="167">
        <f t="shared" si="224"/>
        <v>6.6</v>
      </c>
      <c r="NV9" s="53" t="str">
        <f t="shared" si="225"/>
        <v>6.6</v>
      </c>
      <c r="NW9" s="51" t="str">
        <f t="shared" si="226"/>
        <v>C+</v>
      </c>
      <c r="NX9" s="60">
        <f t="shared" si="227"/>
        <v>2.5</v>
      </c>
      <c r="NY9" s="53" t="str">
        <f t="shared" si="228"/>
        <v>2.5</v>
      </c>
      <c r="NZ9" s="220">
        <v>2</v>
      </c>
      <c r="OA9" s="408">
        <v>2</v>
      </c>
      <c r="OB9" s="385">
        <v>5.6</v>
      </c>
      <c r="OC9" s="404">
        <v>8</v>
      </c>
      <c r="OD9" s="210"/>
      <c r="OE9" s="66">
        <f t="shared" si="229"/>
        <v>7</v>
      </c>
      <c r="OF9" s="67">
        <f t="shared" si="230"/>
        <v>7</v>
      </c>
      <c r="OG9" s="50" t="str">
        <f t="shared" si="231"/>
        <v>7.0</v>
      </c>
      <c r="OH9" s="51" t="str">
        <f t="shared" si="232"/>
        <v>B</v>
      </c>
      <c r="OI9" s="60">
        <f t="shared" si="233"/>
        <v>3</v>
      </c>
      <c r="OJ9" s="53" t="str">
        <f t="shared" si="234"/>
        <v>3.0</v>
      </c>
      <c r="OK9" s="61">
        <v>2</v>
      </c>
      <c r="OL9" s="62">
        <v>2</v>
      </c>
      <c r="OM9" s="282">
        <v>8.3000000000000007</v>
      </c>
      <c r="ON9" s="283">
        <v>5</v>
      </c>
      <c r="OO9" s="104"/>
      <c r="OP9" s="105">
        <f t="shared" si="289"/>
        <v>6.3</v>
      </c>
      <c r="OQ9" s="67">
        <f t="shared" si="290"/>
        <v>6.3</v>
      </c>
      <c r="OR9" s="50" t="str">
        <f t="shared" si="291"/>
        <v>6.3</v>
      </c>
      <c r="OS9" s="51" t="str">
        <f t="shared" si="292"/>
        <v>C</v>
      </c>
      <c r="OT9" s="60">
        <f t="shared" si="293"/>
        <v>2</v>
      </c>
      <c r="OU9" s="53" t="str">
        <f t="shared" si="294"/>
        <v>2.0</v>
      </c>
      <c r="OV9" s="61">
        <v>2</v>
      </c>
      <c r="OW9" s="62">
        <v>2</v>
      </c>
      <c r="OX9" s="282">
        <v>7</v>
      </c>
      <c r="OY9" s="283">
        <v>5</v>
      </c>
      <c r="OZ9" s="104"/>
      <c r="PA9" s="105">
        <f t="shared" si="235"/>
        <v>5.8</v>
      </c>
      <c r="PB9" s="67">
        <f t="shared" si="236"/>
        <v>5.8</v>
      </c>
      <c r="PC9" s="50" t="str">
        <f t="shared" si="237"/>
        <v>5.8</v>
      </c>
      <c r="PD9" s="51" t="str">
        <f t="shared" si="238"/>
        <v>C</v>
      </c>
      <c r="PE9" s="60">
        <f t="shared" si="239"/>
        <v>2</v>
      </c>
      <c r="PF9" s="53" t="str">
        <f t="shared" si="240"/>
        <v>2.0</v>
      </c>
      <c r="PG9" s="61">
        <v>2</v>
      </c>
      <c r="PH9" s="62">
        <v>2</v>
      </c>
      <c r="PI9" s="325">
        <v>7</v>
      </c>
      <c r="PJ9" s="392">
        <v>7</v>
      </c>
      <c r="PK9" s="327"/>
      <c r="PL9" s="216">
        <f t="shared" si="241"/>
        <v>7</v>
      </c>
      <c r="PM9" s="312">
        <f t="shared" si="242"/>
        <v>7</v>
      </c>
      <c r="PN9" s="312" t="str">
        <f t="shared" si="243"/>
        <v>7.0</v>
      </c>
      <c r="PO9" s="313" t="str">
        <f t="shared" si="244"/>
        <v>B</v>
      </c>
      <c r="PP9" s="314">
        <f t="shared" si="245"/>
        <v>3</v>
      </c>
      <c r="PQ9" s="315" t="str">
        <f t="shared" si="246"/>
        <v>3.0</v>
      </c>
      <c r="PR9" s="63">
        <v>1</v>
      </c>
      <c r="PS9" s="207">
        <v>1</v>
      </c>
      <c r="PT9" s="210">
        <v>7</v>
      </c>
      <c r="PU9" s="133">
        <v>7</v>
      </c>
      <c r="PV9" s="58"/>
      <c r="PW9" s="66">
        <f t="shared" si="247"/>
        <v>7</v>
      </c>
      <c r="PX9" s="67">
        <f t="shared" si="248"/>
        <v>7</v>
      </c>
      <c r="PY9" s="67" t="str">
        <f t="shared" si="249"/>
        <v>7.0</v>
      </c>
      <c r="PZ9" s="51" t="str">
        <f t="shared" si="250"/>
        <v>B</v>
      </c>
      <c r="QA9" s="60">
        <f t="shared" si="251"/>
        <v>3</v>
      </c>
      <c r="QB9" s="53" t="str">
        <f t="shared" si="252"/>
        <v>3.0</v>
      </c>
      <c r="QC9" s="63">
        <v>4</v>
      </c>
      <c r="QD9" s="207">
        <v>4</v>
      </c>
      <c r="QE9" s="210">
        <v>7</v>
      </c>
      <c r="QF9" s="133">
        <v>7</v>
      </c>
      <c r="QG9" s="58"/>
      <c r="QH9" s="66">
        <f t="shared" si="253"/>
        <v>7</v>
      </c>
      <c r="QI9" s="67">
        <f t="shared" si="254"/>
        <v>7</v>
      </c>
      <c r="QJ9" s="67" t="str">
        <f t="shared" si="255"/>
        <v>7.0</v>
      </c>
      <c r="QK9" s="51" t="str">
        <f t="shared" si="256"/>
        <v>B</v>
      </c>
      <c r="QL9" s="60">
        <f t="shared" si="257"/>
        <v>3</v>
      </c>
      <c r="QM9" s="53" t="str">
        <f t="shared" si="258"/>
        <v>3.0</v>
      </c>
      <c r="QN9" s="63">
        <v>6</v>
      </c>
      <c r="QO9" s="207">
        <v>6</v>
      </c>
      <c r="QP9" s="211">
        <f t="shared" si="259"/>
        <v>19</v>
      </c>
      <c r="QQ9" s="156">
        <f t="shared" si="260"/>
        <v>6.7578947368421058</v>
      </c>
      <c r="QR9" s="158">
        <f t="shared" si="261"/>
        <v>2.736842105263158</v>
      </c>
      <c r="QS9" s="157" t="str">
        <f t="shared" si="262"/>
        <v>2.74</v>
      </c>
      <c r="QT9" s="5" t="str">
        <f t="shared" si="263"/>
        <v>Lên lớp</v>
      </c>
      <c r="QU9" s="212">
        <f t="shared" si="264"/>
        <v>19</v>
      </c>
      <c r="QV9" s="156">
        <f t="shared" si="265"/>
        <v>6.7578947368421058</v>
      </c>
      <c r="QW9" s="309">
        <f t="shared" si="266"/>
        <v>2.736842105263158</v>
      </c>
      <c r="QX9" s="215">
        <f t="shared" si="267"/>
        <v>73</v>
      </c>
      <c r="QY9" s="211">
        <f t="shared" si="268"/>
        <v>73</v>
      </c>
      <c r="QZ9" s="157">
        <f t="shared" si="269"/>
        <v>6.4226027397260275</v>
      </c>
      <c r="RA9" s="157" t="str">
        <f t="shared" si="270"/>
        <v>6.42</v>
      </c>
      <c r="RB9" s="158">
        <f t="shared" si="271"/>
        <v>2.3698630136986303</v>
      </c>
      <c r="RC9" s="157" t="str">
        <f t="shared" si="272"/>
        <v>2.37</v>
      </c>
      <c r="RD9" s="5" t="str">
        <f t="shared" si="273"/>
        <v>Lên lớp</v>
      </c>
      <c r="RE9" s="210">
        <v>8.3000000000000007</v>
      </c>
      <c r="RF9" s="133">
        <v>5</v>
      </c>
      <c r="RG9" s="58"/>
      <c r="RH9" s="66">
        <f t="shared" si="274"/>
        <v>6.3</v>
      </c>
      <c r="RI9" s="67">
        <f t="shared" si="275"/>
        <v>6.3</v>
      </c>
      <c r="RJ9" s="67" t="str">
        <f t="shared" si="276"/>
        <v>6.3</v>
      </c>
      <c r="RK9" s="51" t="str">
        <f t="shared" si="277"/>
        <v>C</v>
      </c>
      <c r="RL9" s="60">
        <f t="shared" si="278"/>
        <v>2</v>
      </c>
      <c r="RM9" s="53" t="str">
        <f t="shared" si="279"/>
        <v>2.0</v>
      </c>
      <c r="RN9" s="63">
        <v>6</v>
      </c>
      <c r="RO9" s="207">
        <v>6</v>
      </c>
      <c r="RP9" s="416">
        <v>8</v>
      </c>
      <c r="RQ9" s="416">
        <v>7.5</v>
      </c>
      <c r="RR9" s="316">
        <f t="shared" si="280"/>
        <v>7.7</v>
      </c>
      <c r="RS9" s="67" t="str">
        <f t="shared" si="281"/>
        <v>7.7</v>
      </c>
      <c r="RT9" s="51" t="str">
        <f t="shared" si="282"/>
        <v>B</v>
      </c>
      <c r="RU9" s="60">
        <f t="shared" si="283"/>
        <v>3</v>
      </c>
      <c r="RV9" s="53" t="str">
        <f t="shared" si="284"/>
        <v>3.0</v>
      </c>
      <c r="RW9" s="220">
        <v>5</v>
      </c>
      <c r="RX9" s="221">
        <v>5</v>
      </c>
      <c r="RY9" s="417">
        <f t="shared" si="285"/>
        <v>11</v>
      </c>
      <c r="RZ9" s="156">
        <f t="shared" si="286"/>
        <v>6.9363636363636365</v>
      </c>
      <c r="SA9" s="158">
        <f t="shared" si="287"/>
        <v>2.4545454545454546</v>
      </c>
      <c r="SB9" s="157" t="str">
        <f t="shared" si="288"/>
        <v>2.45</v>
      </c>
    </row>
    <row r="10" spans="1:496" s="130" customFormat="1" ht="18">
      <c r="A10" s="5">
        <v>9</v>
      </c>
      <c r="B10" s="9" t="s">
        <v>11</v>
      </c>
      <c r="C10" s="10" t="s">
        <v>309</v>
      </c>
      <c r="D10" s="11" t="s">
        <v>310</v>
      </c>
      <c r="E10" s="12" t="s">
        <v>311</v>
      </c>
      <c r="G10" s="47" t="s">
        <v>574</v>
      </c>
      <c r="H10" s="168" t="s">
        <v>427</v>
      </c>
      <c r="I10" s="169" t="s">
        <v>597</v>
      </c>
      <c r="J10" s="152" t="s">
        <v>597</v>
      </c>
      <c r="K10" s="98">
        <v>8</v>
      </c>
      <c r="L10" s="120" t="str">
        <f t="shared" si="0"/>
        <v>8.0</v>
      </c>
      <c r="M10" s="127" t="str">
        <f t="shared" si="1"/>
        <v>B+</v>
      </c>
      <c r="N10" s="153">
        <f t="shared" si="2"/>
        <v>3.5</v>
      </c>
      <c r="O10" s="131" t="str">
        <f t="shared" si="3"/>
        <v>3.5</v>
      </c>
      <c r="P10" s="128">
        <v>2</v>
      </c>
      <c r="Q10" s="98">
        <v>7</v>
      </c>
      <c r="R10" s="120" t="str">
        <f t="shared" si="4"/>
        <v>7.0</v>
      </c>
      <c r="S10" s="127" t="str">
        <f t="shared" si="5"/>
        <v>B</v>
      </c>
      <c r="T10" s="153">
        <f t="shared" si="6"/>
        <v>3</v>
      </c>
      <c r="U10" s="131" t="str">
        <f t="shared" si="7"/>
        <v>3.0</v>
      </c>
      <c r="V10" s="128">
        <v>3</v>
      </c>
      <c r="W10" s="105">
        <v>8.5</v>
      </c>
      <c r="X10" s="103">
        <v>7</v>
      </c>
      <c r="Y10" s="104"/>
      <c r="Z10" s="105">
        <f t="shared" si="8"/>
        <v>7.6</v>
      </c>
      <c r="AA10" s="120">
        <f t="shared" si="9"/>
        <v>7.6</v>
      </c>
      <c r="AB10" s="120" t="str">
        <f t="shared" si="10"/>
        <v>7.6</v>
      </c>
      <c r="AC10" s="127" t="str">
        <f t="shared" si="11"/>
        <v>B</v>
      </c>
      <c r="AD10" s="120">
        <f t="shared" si="12"/>
        <v>3</v>
      </c>
      <c r="AE10" s="131" t="str">
        <f t="shared" si="13"/>
        <v>3.0</v>
      </c>
      <c r="AF10" s="128">
        <v>4</v>
      </c>
      <c r="AG10" s="128">
        <v>4</v>
      </c>
      <c r="AH10" s="105">
        <v>7.3</v>
      </c>
      <c r="AI10" s="103">
        <v>7</v>
      </c>
      <c r="AJ10" s="104"/>
      <c r="AK10" s="105">
        <f t="shared" si="14"/>
        <v>7.1</v>
      </c>
      <c r="AL10" s="120">
        <f t="shared" si="15"/>
        <v>7.1</v>
      </c>
      <c r="AM10" s="120" t="str">
        <f t="shared" si="16"/>
        <v>7.1</v>
      </c>
      <c r="AN10" s="127" t="str">
        <f t="shared" si="17"/>
        <v>B</v>
      </c>
      <c r="AO10" s="120">
        <f t="shared" si="18"/>
        <v>3</v>
      </c>
      <c r="AP10" s="131" t="str">
        <f t="shared" si="19"/>
        <v>3.0</v>
      </c>
      <c r="AQ10" s="128">
        <v>2</v>
      </c>
      <c r="AR10" s="128">
        <v>2</v>
      </c>
      <c r="AS10" s="105">
        <v>6.6</v>
      </c>
      <c r="AT10" s="103">
        <v>5</v>
      </c>
      <c r="AU10" s="104"/>
      <c r="AV10" s="105">
        <f t="shared" si="20"/>
        <v>5.6</v>
      </c>
      <c r="AW10" s="120">
        <f t="shared" si="21"/>
        <v>5.6</v>
      </c>
      <c r="AX10" s="120" t="str">
        <f t="shared" si="22"/>
        <v>5.6</v>
      </c>
      <c r="AY10" s="127" t="str">
        <f t="shared" si="23"/>
        <v>C</v>
      </c>
      <c r="AZ10" s="120">
        <f t="shared" si="24"/>
        <v>2</v>
      </c>
      <c r="BA10" s="131" t="str">
        <f t="shared" si="25"/>
        <v>2.0</v>
      </c>
      <c r="BB10" s="128">
        <v>3</v>
      </c>
      <c r="BC10" s="128">
        <v>3</v>
      </c>
      <c r="BD10" s="105">
        <v>6</v>
      </c>
      <c r="BE10" s="103">
        <v>8</v>
      </c>
      <c r="BF10" s="104"/>
      <c r="BG10" s="105">
        <f t="shared" si="26"/>
        <v>7.2</v>
      </c>
      <c r="BH10" s="120">
        <f t="shared" si="27"/>
        <v>7.2</v>
      </c>
      <c r="BI10" s="120" t="str">
        <f t="shared" si="28"/>
        <v>7.2</v>
      </c>
      <c r="BJ10" s="127" t="str">
        <f t="shared" si="29"/>
        <v>B</v>
      </c>
      <c r="BK10" s="120">
        <f t="shared" si="30"/>
        <v>3</v>
      </c>
      <c r="BL10" s="131" t="str">
        <f t="shared" si="31"/>
        <v>3.0</v>
      </c>
      <c r="BM10" s="128">
        <v>3</v>
      </c>
      <c r="BN10" s="128">
        <v>3</v>
      </c>
      <c r="BO10" s="105">
        <v>7.3</v>
      </c>
      <c r="BP10" s="103">
        <v>5</v>
      </c>
      <c r="BQ10" s="104"/>
      <c r="BR10" s="105">
        <f t="shared" si="32"/>
        <v>5.9</v>
      </c>
      <c r="BS10" s="120">
        <f t="shared" si="33"/>
        <v>5.9</v>
      </c>
      <c r="BT10" s="120" t="str">
        <f t="shared" si="34"/>
        <v>5.9</v>
      </c>
      <c r="BU10" s="127" t="str">
        <f t="shared" si="35"/>
        <v>C</v>
      </c>
      <c r="BV10" s="154">
        <f t="shared" si="36"/>
        <v>2</v>
      </c>
      <c r="BW10" s="131" t="str">
        <f t="shared" si="37"/>
        <v>2.0</v>
      </c>
      <c r="BX10" s="128">
        <v>2</v>
      </c>
      <c r="BY10" s="128">
        <v>2</v>
      </c>
      <c r="BZ10" s="105">
        <v>8</v>
      </c>
      <c r="CA10" s="103">
        <v>7</v>
      </c>
      <c r="CB10" s="104"/>
      <c r="CC10" s="105"/>
      <c r="CD10" s="120">
        <f t="shared" si="38"/>
        <v>7.4</v>
      </c>
      <c r="CE10" s="120" t="str">
        <f t="shared" si="39"/>
        <v>7.4</v>
      </c>
      <c r="CF10" s="127" t="str">
        <f t="shared" si="40"/>
        <v>B</v>
      </c>
      <c r="CG10" s="120">
        <f t="shared" si="41"/>
        <v>3</v>
      </c>
      <c r="CH10" s="131" t="str">
        <f t="shared" si="42"/>
        <v>3.0</v>
      </c>
      <c r="CI10" s="128">
        <v>3</v>
      </c>
      <c r="CJ10" s="128">
        <v>3</v>
      </c>
      <c r="CK10" s="217">
        <f t="shared" si="43"/>
        <v>17</v>
      </c>
      <c r="CL10" s="129">
        <f t="shared" si="44"/>
        <v>6.882352941176471</v>
      </c>
      <c r="CM10" s="218" t="str">
        <f t="shared" si="45"/>
        <v>6.88</v>
      </c>
      <c r="CN10" s="129">
        <f t="shared" si="46"/>
        <v>2.7058823529411766</v>
      </c>
      <c r="CO10" s="218" t="str">
        <f t="shared" si="47"/>
        <v>2.71</v>
      </c>
      <c r="CP10" s="126" t="str">
        <f t="shared" si="48"/>
        <v>Lên lớp</v>
      </c>
      <c r="CQ10" s="126">
        <f t="shared" si="49"/>
        <v>17</v>
      </c>
      <c r="CR10" s="129">
        <f t="shared" si="50"/>
        <v>6.882352941176471</v>
      </c>
      <c r="CS10" s="126" t="str">
        <f t="shared" si="51"/>
        <v>6.88</v>
      </c>
      <c r="CT10" s="129">
        <f t="shared" si="52"/>
        <v>2.7058823529411766</v>
      </c>
      <c r="CU10" s="126" t="str">
        <f t="shared" si="53"/>
        <v>2.71</v>
      </c>
      <c r="CV10" s="126" t="str">
        <f t="shared" si="54"/>
        <v>Lên lớp</v>
      </c>
      <c r="CW10" s="105">
        <v>7</v>
      </c>
      <c r="CX10" s="126">
        <v>3</v>
      </c>
      <c r="CY10" s="126"/>
      <c r="CZ10" s="105">
        <f t="shared" si="55"/>
        <v>4.5999999999999996</v>
      </c>
      <c r="DA10" s="120">
        <f t="shared" si="56"/>
        <v>4.5999999999999996</v>
      </c>
      <c r="DB10" s="120" t="str">
        <f t="shared" si="57"/>
        <v>4.6</v>
      </c>
      <c r="DC10" s="127" t="str">
        <f t="shared" si="58"/>
        <v>D</v>
      </c>
      <c r="DD10" s="120">
        <f t="shared" si="59"/>
        <v>1</v>
      </c>
      <c r="DE10" s="120" t="str">
        <f t="shared" si="60"/>
        <v>1.0</v>
      </c>
      <c r="DF10" s="128"/>
      <c r="DG10" s="128"/>
      <c r="DH10" s="105">
        <v>8</v>
      </c>
      <c r="DI10" s="126">
        <v>6</v>
      </c>
      <c r="DJ10" s="126"/>
      <c r="DK10" s="105">
        <f t="shared" si="61"/>
        <v>6.8</v>
      </c>
      <c r="DL10" s="120">
        <f t="shared" si="62"/>
        <v>6.8</v>
      </c>
      <c r="DM10" s="120" t="str">
        <f t="shared" si="63"/>
        <v>6.8</v>
      </c>
      <c r="DN10" s="127" t="str">
        <f t="shared" si="64"/>
        <v>C+</v>
      </c>
      <c r="DO10" s="120">
        <f t="shared" si="65"/>
        <v>2.5</v>
      </c>
      <c r="DP10" s="120" t="str">
        <f t="shared" si="66"/>
        <v>2.5</v>
      </c>
      <c r="DQ10" s="128"/>
      <c r="DR10" s="128"/>
      <c r="DS10" s="120">
        <f t="shared" si="67"/>
        <v>5.6999999999999993</v>
      </c>
      <c r="DT10" s="120" t="str">
        <f t="shared" si="68"/>
        <v>5.7</v>
      </c>
      <c r="DU10" s="127" t="str">
        <f t="shared" si="69"/>
        <v>C</v>
      </c>
      <c r="DV10" s="120">
        <f t="shared" si="70"/>
        <v>2</v>
      </c>
      <c r="DW10" s="120" t="str">
        <f t="shared" si="71"/>
        <v>2.0</v>
      </c>
      <c r="DX10" s="128">
        <v>3</v>
      </c>
      <c r="DY10" s="128">
        <v>3</v>
      </c>
      <c r="DZ10" s="105">
        <v>6.1</v>
      </c>
      <c r="EA10" s="103">
        <v>6</v>
      </c>
      <c r="EB10" s="104"/>
      <c r="EC10" s="105">
        <f t="shared" si="72"/>
        <v>6</v>
      </c>
      <c r="ED10" s="120">
        <f t="shared" si="73"/>
        <v>6</v>
      </c>
      <c r="EE10" s="120" t="str">
        <f t="shared" si="74"/>
        <v>6.0</v>
      </c>
      <c r="EF10" s="127" t="str">
        <f t="shared" si="75"/>
        <v>C</v>
      </c>
      <c r="EG10" s="154">
        <f t="shared" si="76"/>
        <v>2</v>
      </c>
      <c r="EH10" s="131" t="str">
        <f t="shared" si="77"/>
        <v>2.0</v>
      </c>
      <c r="EI10" s="128">
        <v>3</v>
      </c>
      <c r="EJ10" s="128">
        <v>3</v>
      </c>
      <c r="EK10" s="105">
        <v>6.7</v>
      </c>
      <c r="EL10" s="103">
        <v>5</v>
      </c>
      <c r="EM10" s="104"/>
      <c r="EN10" s="105">
        <f t="shared" si="78"/>
        <v>5.7</v>
      </c>
      <c r="EO10" s="120">
        <f t="shared" si="79"/>
        <v>5.7</v>
      </c>
      <c r="EP10" s="120" t="str">
        <f t="shared" si="80"/>
        <v>5.7</v>
      </c>
      <c r="EQ10" s="127" t="str">
        <f t="shared" si="81"/>
        <v>C</v>
      </c>
      <c r="ER10" s="120">
        <f t="shared" si="82"/>
        <v>2</v>
      </c>
      <c r="ES10" s="131" t="str">
        <f t="shared" si="83"/>
        <v>2.0</v>
      </c>
      <c r="ET10" s="128">
        <v>3</v>
      </c>
      <c r="EU10" s="128">
        <v>3</v>
      </c>
      <c r="EV10" s="216">
        <v>8.6999999999999993</v>
      </c>
      <c r="EW10" s="173">
        <v>9</v>
      </c>
      <c r="EX10" s="174"/>
      <c r="EY10" s="66">
        <f t="shared" si="84"/>
        <v>8.9</v>
      </c>
      <c r="EZ10" s="67">
        <f t="shared" si="85"/>
        <v>8.9</v>
      </c>
      <c r="FA10" s="67" t="str">
        <f t="shared" si="86"/>
        <v>8.9</v>
      </c>
      <c r="FB10" s="51" t="str">
        <f t="shared" si="87"/>
        <v>A</v>
      </c>
      <c r="FC10" s="60">
        <f t="shared" si="88"/>
        <v>4</v>
      </c>
      <c r="FD10" s="53" t="str">
        <f t="shared" si="89"/>
        <v>4.0</v>
      </c>
      <c r="FE10" s="63">
        <v>2</v>
      </c>
      <c r="FF10" s="207">
        <v>2</v>
      </c>
      <c r="FG10" s="105">
        <v>8</v>
      </c>
      <c r="FH10" s="103">
        <v>6</v>
      </c>
      <c r="FI10" s="104"/>
      <c r="FJ10" s="66">
        <f t="shared" si="90"/>
        <v>6.8</v>
      </c>
      <c r="FK10" s="67">
        <f t="shared" si="91"/>
        <v>6.8</v>
      </c>
      <c r="FL10" s="67" t="str">
        <f t="shared" si="92"/>
        <v>6.8</v>
      </c>
      <c r="FM10" s="51" t="str">
        <f t="shared" si="93"/>
        <v>C+</v>
      </c>
      <c r="FN10" s="60">
        <f t="shared" si="94"/>
        <v>2.5</v>
      </c>
      <c r="FO10" s="53" t="str">
        <f t="shared" si="95"/>
        <v>2.5</v>
      </c>
      <c r="FP10" s="63">
        <v>2</v>
      </c>
      <c r="FQ10" s="207">
        <v>2</v>
      </c>
      <c r="FR10" s="105">
        <v>7.6</v>
      </c>
      <c r="FS10" s="103">
        <v>6</v>
      </c>
      <c r="FT10" s="104"/>
      <c r="FU10" s="66"/>
      <c r="FV10" s="67">
        <f t="shared" si="96"/>
        <v>6.6</v>
      </c>
      <c r="FW10" s="67" t="str">
        <f t="shared" si="97"/>
        <v>6.6</v>
      </c>
      <c r="FX10" s="51" t="str">
        <f t="shared" si="98"/>
        <v>C+</v>
      </c>
      <c r="FY10" s="60">
        <f t="shared" si="99"/>
        <v>2.5</v>
      </c>
      <c r="FZ10" s="53" t="str">
        <f t="shared" si="100"/>
        <v>2.5</v>
      </c>
      <c r="GA10" s="63">
        <v>2</v>
      </c>
      <c r="GB10" s="207">
        <v>2</v>
      </c>
      <c r="GC10" s="105">
        <v>6.1</v>
      </c>
      <c r="GD10" s="103">
        <v>6</v>
      </c>
      <c r="GE10" s="104"/>
      <c r="GF10" s="105"/>
      <c r="GG10" s="67">
        <f t="shared" si="101"/>
        <v>6</v>
      </c>
      <c r="GH10" s="67" t="str">
        <f t="shared" si="102"/>
        <v>6.0</v>
      </c>
      <c r="GI10" s="51" t="str">
        <f t="shared" si="103"/>
        <v>C</v>
      </c>
      <c r="GJ10" s="60">
        <f t="shared" si="104"/>
        <v>2</v>
      </c>
      <c r="GK10" s="53" t="str">
        <f t="shared" si="105"/>
        <v>2.0</v>
      </c>
      <c r="GL10" s="63">
        <v>3</v>
      </c>
      <c r="GM10" s="207">
        <v>3</v>
      </c>
      <c r="GN10" s="211">
        <f t="shared" si="106"/>
        <v>18</v>
      </c>
      <c r="GO10" s="156">
        <f t="shared" si="107"/>
        <v>6.3777777777777773</v>
      </c>
      <c r="GP10" s="158">
        <f t="shared" si="108"/>
        <v>2.3333333333333335</v>
      </c>
      <c r="GQ10" s="157" t="str">
        <f t="shared" si="109"/>
        <v>2.33</v>
      </c>
      <c r="GR10" s="5" t="str">
        <f t="shared" si="110"/>
        <v>Lên lớp</v>
      </c>
      <c r="GS10" s="212">
        <f t="shared" si="111"/>
        <v>18</v>
      </c>
      <c r="GT10" s="213">
        <f t="shared" si="295"/>
        <v>6.3777777777777773</v>
      </c>
      <c r="GU10" s="214">
        <f t="shared" si="296"/>
        <v>2.3333333333333335</v>
      </c>
      <c r="GV10" s="215">
        <f t="shared" si="114"/>
        <v>35</v>
      </c>
      <c r="GW10" s="211">
        <f t="shared" si="115"/>
        <v>35</v>
      </c>
      <c r="GX10" s="157">
        <f t="shared" si="116"/>
        <v>6.6228571428571428</v>
      </c>
      <c r="GY10" s="158">
        <f t="shared" si="117"/>
        <v>2.5142857142857142</v>
      </c>
      <c r="GZ10" s="157" t="str">
        <f t="shared" si="118"/>
        <v>2.51</v>
      </c>
      <c r="HA10" s="5" t="str">
        <f t="shared" si="119"/>
        <v>Lên lớp</v>
      </c>
      <c r="HB10" s="105">
        <v>6</v>
      </c>
      <c r="HC10" s="103">
        <v>5</v>
      </c>
      <c r="HD10" s="104"/>
      <c r="HE10" s="105"/>
      <c r="HF10" s="67">
        <f t="shared" si="120"/>
        <v>5.4</v>
      </c>
      <c r="HG10" s="67" t="str">
        <f t="shared" si="121"/>
        <v>5.4</v>
      </c>
      <c r="HH10" s="51" t="str">
        <f t="shared" si="122"/>
        <v>D+</v>
      </c>
      <c r="HI10" s="60">
        <f t="shared" si="123"/>
        <v>1.5</v>
      </c>
      <c r="HJ10" s="53" t="str">
        <f t="shared" si="124"/>
        <v>1.5</v>
      </c>
      <c r="HK10" s="63">
        <v>3</v>
      </c>
      <c r="HL10" s="207">
        <v>3</v>
      </c>
      <c r="HM10" s="210">
        <v>5.3</v>
      </c>
      <c r="HN10" s="57">
        <v>4</v>
      </c>
      <c r="HO10" s="58"/>
      <c r="HP10" s="66">
        <f t="shared" si="125"/>
        <v>4.5</v>
      </c>
      <c r="HQ10" s="110">
        <f t="shared" si="126"/>
        <v>4.5</v>
      </c>
      <c r="HR10" s="67" t="str">
        <f t="shared" si="127"/>
        <v>4.5</v>
      </c>
      <c r="HS10" s="111" t="str">
        <f t="shared" si="128"/>
        <v>D</v>
      </c>
      <c r="HT10" s="112">
        <f t="shared" si="129"/>
        <v>1</v>
      </c>
      <c r="HU10" s="113" t="str">
        <f t="shared" si="130"/>
        <v>1.0</v>
      </c>
      <c r="HV10" s="63">
        <v>1</v>
      </c>
      <c r="HW10" s="207">
        <v>1</v>
      </c>
      <c r="HX10" s="66">
        <f t="shared" si="297"/>
        <v>1.4</v>
      </c>
      <c r="HY10" s="167">
        <f t="shared" si="297"/>
        <v>5.0999999999999996</v>
      </c>
      <c r="HZ10" s="53" t="str">
        <f t="shared" si="132"/>
        <v>5.1</v>
      </c>
      <c r="IA10" s="51" t="str">
        <f t="shared" si="133"/>
        <v>D+</v>
      </c>
      <c r="IB10" s="60">
        <f t="shared" si="134"/>
        <v>1.5</v>
      </c>
      <c r="IC10" s="53" t="str">
        <f t="shared" si="135"/>
        <v>1.5</v>
      </c>
      <c r="ID10" s="220">
        <v>4</v>
      </c>
      <c r="IE10" s="221">
        <v>4</v>
      </c>
      <c r="IF10" s="210">
        <v>7.3</v>
      </c>
      <c r="IG10" s="57">
        <v>4</v>
      </c>
      <c r="IH10" s="58"/>
      <c r="II10" s="66">
        <f t="shared" si="136"/>
        <v>5.3</v>
      </c>
      <c r="IJ10" s="67">
        <f t="shared" si="137"/>
        <v>5.3</v>
      </c>
      <c r="IK10" s="67" t="str">
        <f t="shared" si="138"/>
        <v>5.3</v>
      </c>
      <c r="IL10" s="51" t="str">
        <f t="shared" si="139"/>
        <v>D+</v>
      </c>
      <c r="IM10" s="60">
        <f t="shared" si="140"/>
        <v>1.5</v>
      </c>
      <c r="IN10" s="53" t="str">
        <f t="shared" si="141"/>
        <v>1.5</v>
      </c>
      <c r="IO10" s="63">
        <v>2</v>
      </c>
      <c r="IP10" s="207">
        <v>2</v>
      </c>
      <c r="IQ10" s="210">
        <v>7.5</v>
      </c>
      <c r="IR10" s="57">
        <v>4</v>
      </c>
      <c r="IS10" s="58"/>
      <c r="IT10" s="66">
        <f t="shared" si="142"/>
        <v>5.4</v>
      </c>
      <c r="IU10" s="67">
        <f t="shared" si="143"/>
        <v>5.4</v>
      </c>
      <c r="IV10" s="67" t="str">
        <f t="shared" si="144"/>
        <v>5.4</v>
      </c>
      <c r="IW10" s="51" t="str">
        <f t="shared" si="145"/>
        <v>D+</v>
      </c>
      <c r="IX10" s="60">
        <f t="shared" si="146"/>
        <v>1.5</v>
      </c>
      <c r="IY10" s="53" t="str">
        <f t="shared" si="147"/>
        <v>1.5</v>
      </c>
      <c r="IZ10" s="63">
        <v>3</v>
      </c>
      <c r="JA10" s="207">
        <v>3</v>
      </c>
      <c r="JB10" s="271">
        <v>6.4</v>
      </c>
      <c r="JC10" s="122">
        <v>2</v>
      </c>
      <c r="JD10" s="123">
        <v>6</v>
      </c>
      <c r="JE10" s="171">
        <f t="shared" si="148"/>
        <v>3.8</v>
      </c>
      <c r="JF10" s="67">
        <f t="shared" si="149"/>
        <v>6.2</v>
      </c>
      <c r="JG10" s="50" t="str">
        <f t="shared" si="150"/>
        <v>6.2</v>
      </c>
      <c r="JH10" s="51" t="str">
        <f t="shared" si="151"/>
        <v>C</v>
      </c>
      <c r="JI10" s="60">
        <f t="shared" si="152"/>
        <v>2</v>
      </c>
      <c r="JJ10" s="53" t="str">
        <f t="shared" si="153"/>
        <v>2.0</v>
      </c>
      <c r="JK10" s="61">
        <v>2</v>
      </c>
      <c r="JL10" s="62">
        <v>2</v>
      </c>
      <c r="JM10" s="65">
        <v>7.6</v>
      </c>
      <c r="JN10" s="57">
        <v>5</v>
      </c>
      <c r="JO10" s="58"/>
      <c r="JP10" s="66">
        <f t="shared" si="154"/>
        <v>6</v>
      </c>
      <c r="JQ10" s="67">
        <f t="shared" si="155"/>
        <v>6</v>
      </c>
      <c r="JR10" s="50" t="str">
        <f t="shared" si="156"/>
        <v>6.0</v>
      </c>
      <c r="JS10" s="51" t="str">
        <f t="shared" si="157"/>
        <v>C</v>
      </c>
      <c r="JT10" s="60">
        <f t="shared" si="158"/>
        <v>2</v>
      </c>
      <c r="JU10" s="53" t="str">
        <f t="shared" si="159"/>
        <v>2.0</v>
      </c>
      <c r="JV10" s="61">
        <v>1</v>
      </c>
      <c r="JW10" s="62">
        <v>1</v>
      </c>
      <c r="JX10" s="65">
        <v>6.7</v>
      </c>
      <c r="JY10" s="57">
        <v>6</v>
      </c>
      <c r="JZ10" s="58"/>
      <c r="KA10" s="66">
        <f t="shared" si="160"/>
        <v>6.3</v>
      </c>
      <c r="KB10" s="67">
        <f t="shared" si="161"/>
        <v>6.3</v>
      </c>
      <c r="KC10" s="50" t="str">
        <f t="shared" si="162"/>
        <v>6.3</v>
      </c>
      <c r="KD10" s="51" t="str">
        <f t="shared" si="163"/>
        <v>C</v>
      </c>
      <c r="KE10" s="60">
        <f t="shared" si="164"/>
        <v>2</v>
      </c>
      <c r="KF10" s="53" t="str">
        <f t="shared" si="165"/>
        <v>2.0</v>
      </c>
      <c r="KG10" s="61">
        <v>2</v>
      </c>
      <c r="KH10" s="62">
        <v>2</v>
      </c>
      <c r="KI10" s="210">
        <v>8</v>
      </c>
      <c r="KJ10" s="133">
        <v>6.5</v>
      </c>
      <c r="KK10" s="58"/>
      <c r="KL10" s="66">
        <f t="shared" si="166"/>
        <v>7.1</v>
      </c>
      <c r="KM10" s="67">
        <f t="shared" si="167"/>
        <v>7.1</v>
      </c>
      <c r="KN10" s="67" t="str">
        <f t="shared" si="168"/>
        <v>7.1</v>
      </c>
      <c r="KO10" s="51" t="str">
        <f t="shared" si="169"/>
        <v>B</v>
      </c>
      <c r="KP10" s="60">
        <f t="shared" si="170"/>
        <v>3</v>
      </c>
      <c r="KQ10" s="53" t="str">
        <f t="shared" si="171"/>
        <v>3.0</v>
      </c>
      <c r="KR10" s="63">
        <v>1</v>
      </c>
      <c r="KS10" s="207">
        <v>1</v>
      </c>
      <c r="KT10" s="210">
        <v>9</v>
      </c>
      <c r="KU10" s="133">
        <v>6.5</v>
      </c>
      <c r="KV10" s="58"/>
      <c r="KW10" s="66">
        <f t="shared" si="172"/>
        <v>7.5</v>
      </c>
      <c r="KX10" s="67">
        <f t="shared" si="173"/>
        <v>7.5</v>
      </c>
      <c r="KY10" s="67" t="str">
        <f t="shared" si="174"/>
        <v>7.5</v>
      </c>
      <c r="KZ10" s="51" t="str">
        <f t="shared" si="175"/>
        <v>B</v>
      </c>
      <c r="LA10" s="60">
        <f t="shared" si="176"/>
        <v>3</v>
      </c>
      <c r="LB10" s="53" t="str">
        <f t="shared" si="177"/>
        <v>3.0</v>
      </c>
      <c r="LC10" s="63">
        <v>1</v>
      </c>
      <c r="LD10" s="207">
        <v>1</v>
      </c>
      <c r="LE10" s="210">
        <v>8</v>
      </c>
      <c r="LF10" s="133">
        <v>6.3</v>
      </c>
      <c r="LG10" s="58"/>
      <c r="LH10" s="66">
        <f t="shared" si="178"/>
        <v>7</v>
      </c>
      <c r="LI10" s="67">
        <f t="shared" si="179"/>
        <v>7</v>
      </c>
      <c r="LJ10" s="67" t="str">
        <f t="shared" si="180"/>
        <v>7.0</v>
      </c>
      <c r="LK10" s="51" t="str">
        <f t="shared" si="181"/>
        <v>B</v>
      </c>
      <c r="LL10" s="60">
        <f t="shared" si="182"/>
        <v>3</v>
      </c>
      <c r="LM10" s="53" t="str">
        <f t="shared" si="183"/>
        <v>3.0</v>
      </c>
      <c r="LN10" s="63">
        <v>2</v>
      </c>
      <c r="LO10" s="207">
        <v>2</v>
      </c>
      <c r="LP10" s="210">
        <v>8</v>
      </c>
      <c r="LQ10" s="133">
        <v>5.7</v>
      </c>
      <c r="LR10" s="58"/>
      <c r="LS10" s="66">
        <f t="shared" si="184"/>
        <v>6.6</v>
      </c>
      <c r="LT10" s="67">
        <f t="shared" si="185"/>
        <v>6.6</v>
      </c>
      <c r="LU10" s="67" t="str">
        <f t="shared" si="186"/>
        <v>6.6</v>
      </c>
      <c r="LV10" s="51" t="str">
        <f t="shared" si="187"/>
        <v>C+</v>
      </c>
      <c r="LW10" s="60">
        <f t="shared" si="188"/>
        <v>2.5</v>
      </c>
      <c r="LX10" s="53" t="str">
        <f t="shared" si="189"/>
        <v>2.5</v>
      </c>
      <c r="LY10" s="63">
        <v>1</v>
      </c>
      <c r="LZ10" s="207">
        <v>1</v>
      </c>
      <c r="MA10" s="66">
        <f t="shared" si="190"/>
        <v>7</v>
      </c>
      <c r="MB10" s="167">
        <f t="shared" si="191"/>
        <v>7</v>
      </c>
      <c r="MC10" s="53" t="str">
        <f t="shared" si="192"/>
        <v>7.0</v>
      </c>
      <c r="MD10" s="51" t="str">
        <f t="shared" si="193"/>
        <v>B</v>
      </c>
      <c r="ME10" s="60">
        <f t="shared" si="194"/>
        <v>3</v>
      </c>
      <c r="MF10" s="53" t="str">
        <f t="shared" si="195"/>
        <v>3.0</v>
      </c>
      <c r="MG10" s="220">
        <v>5</v>
      </c>
      <c r="MH10" s="221">
        <v>5</v>
      </c>
      <c r="MI10" s="211">
        <f t="shared" si="196"/>
        <v>19</v>
      </c>
      <c r="MJ10" s="156">
        <f t="shared" si="197"/>
        <v>5.9842105263157892</v>
      </c>
      <c r="MK10" s="158">
        <f t="shared" si="198"/>
        <v>1.9736842105263157</v>
      </c>
      <c r="ML10" s="157" t="str">
        <f t="shared" si="199"/>
        <v>1.97</v>
      </c>
      <c r="MM10" s="5" t="str">
        <f t="shared" si="200"/>
        <v>Lên lớp</v>
      </c>
      <c r="MN10" s="212">
        <f t="shared" si="201"/>
        <v>19</v>
      </c>
      <c r="MO10" s="156">
        <f t="shared" si="202"/>
        <v>5.9842105263157892</v>
      </c>
      <c r="MP10" s="309">
        <f t="shared" si="203"/>
        <v>1.9736842105263157</v>
      </c>
      <c r="MQ10" s="215">
        <f t="shared" si="204"/>
        <v>54</v>
      </c>
      <c r="MR10" s="211">
        <f t="shared" si="205"/>
        <v>54</v>
      </c>
      <c r="MS10" s="157">
        <f t="shared" si="206"/>
        <v>6.3981481481481479</v>
      </c>
      <c r="MT10" s="157" t="str">
        <f t="shared" si="207"/>
        <v>6.40</v>
      </c>
      <c r="MU10" s="158">
        <f t="shared" si="208"/>
        <v>2.324074074074074</v>
      </c>
      <c r="MV10" s="157" t="str">
        <f t="shared" si="209"/>
        <v>2.32</v>
      </c>
      <c r="MW10" s="5" t="str">
        <f t="shared" si="210"/>
        <v>Lên lớp</v>
      </c>
      <c r="MX10" s="310">
        <v>8</v>
      </c>
      <c r="MY10" s="311">
        <v>5</v>
      </c>
      <c r="MZ10" s="160"/>
      <c r="NA10" s="66">
        <f t="shared" si="211"/>
        <v>6.2</v>
      </c>
      <c r="NB10" s="312">
        <f t="shared" si="212"/>
        <v>6.2</v>
      </c>
      <c r="NC10" s="312" t="str">
        <f t="shared" si="213"/>
        <v>6.2</v>
      </c>
      <c r="ND10" s="313" t="str">
        <f t="shared" si="214"/>
        <v>C</v>
      </c>
      <c r="NE10" s="314">
        <f t="shared" si="215"/>
        <v>2</v>
      </c>
      <c r="NF10" s="315" t="str">
        <f t="shared" si="216"/>
        <v>2.0</v>
      </c>
      <c r="NG10" s="63">
        <v>1</v>
      </c>
      <c r="NH10" s="207">
        <v>1</v>
      </c>
      <c r="NI10" s="310">
        <v>8</v>
      </c>
      <c r="NJ10" s="311">
        <v>6</v>
      </c>
      <c r="NK10" s="160"/>
      <c r="NL10" s="316">
        <f t="shared" si="217"/>
        <v>6.8</v>
      </c>
      <c r="NM10" s="312">
        <f t="shared" si="218"/>
        <v>6.8</v>
      </c>
      <c r="NN10" s="312" t="str">
        <f t="shared" si="219"/>
        <v>6.8</v>
      </c>
      <c r="NO10" s="313" t="str">
        <f t="shared" si="220"/>
        <v>C+</v>
      </c>
      <c r="NP10" s="314">
        <f t="shared" si="221"/>
        <v>2.5</v>
      </c>
      <c r="NQ10" s="315" t="str">
        <f t="shared" si="222"/>
        <v>2.5</v>
      </c>
      <c r="NR10" s="63">
        <v>1</v>
      </c>
      <c r="NS10" s="207">
        <v>1</v>
      </c>
      <c r="NT10" s="66">
        <f t="shared" si="223"/>
        <v>6.5</v>
      </c>
      <c r="NU10" s="167">
        <f t="shared" si="224"/>
        <v>6.5</v>
      </c>
      <c r="NV10" s="53" t="str">
        <f t="shared" si="225"/>
        <v>6.5</v>
      </c>
      <c r="NW10" s="51" t="str">
        <f t="shared" si="226"/>
        <v>C+</v>
      </c>
      <c r="NX10" s="60">
        <f t="shared" si="227"/>
        <v>2.5</v>
      </c>
      <c r="NY10" s="53" t="str">
        <f t="shared" si="228"/>
        <v>2.5</v>
      </c>
      <c r="NZ10" s="220">
        <v>2</v>
      </c>
      <c r="OA10" s="408">
        <v>2</v>
      </c>
      <c r="OB10" s="405">
        <v>6.8</v>
      </c>
      <c r="OC10" s="406">
        <v>2</v>
      </c>
      <c r="OD10" s="150">
        <v>4</v>
      </c>
      <c r="OE10" s="150">
        <f t="shared" si="229"/>
        <v>3.9</v>
      </c>
      <c r="OF10" s="67">
        <f t="shared" si="230"/>
        <v>5.0999999999999996</v>
      </c>
      <c r="OG10" s="50" t="str">
        <f t="shared" si="231"/>
        <v>5.1</v>
      </c>
      <c r="OH10" s="51" t="str">
        <f t="shared" si="232"/>
        <v>D+</v>
      </c>
      <c r="OI10" s="60">
        <f t="shared" si="233"/>
        <v>1.5</v>
      </c>
      <c r="OJ10" s="53" t="str">
        <f t="shared" si="234"/>
        <v>1.5</v>
      </c>
      <c r="OK10" s="61">
        <v>2</v>
      </c>
      <c r="OL10" s="62">
        <v>2</v>
      </c>
      <c r="OM10" s="282">
        <v>8</v>
      </c>
      <c r="ON10" s="283">
        <v>4</v>
      </c>
      <c r="OO10" s="104"/>
      <c r="OP10" s="105">
        <f t="shared" si="289"/>
        <v>5.6</v>
      </c>
      <c r="OQ10" s="67">
        <f t="shared" si="290"/>
        <v>5.6</v>
      </c>
      <c r="OR10" s="50" t="str">
        <f t="shared" si="291"/>
        <v>5.6</v>
      </c>
      <c r="OS10" s="51" t="str">
        <f t="shared" si="292"/>
        <v>C</v>
      </c>
      <c r="OT10" s="60">
        <f t="shared" si="293"/>
        <v>2</v>
      </c>
      <c r="OU10" s="53" t="str">
        <f t="shared" si="294"/>
        <v>2.0</v>
      </c>
      <c r="OV10" s="61">
        <v>2</v>
      </c>
      <c r="OW10" s="62">
        <v>2</v>
      </c>
      <c r="OX10" s="282">
        <v>8.6</v>
      </c>
      <c r="OY10" s="283">
        <v>7</v>
      </c>
      <c r="OZ10" s="104"/>
      <c r="PA10" s="105">
        <f t="shared" si="235"/>
        <v>7.6</v>
      </c>
      <c r="PB10" s="67">
        <f t="shared" si="236"/>
        <v>7.6</v>
      </c>
      <c r="PC10" s="50" t="str">
        <f t="shared" si="237"/>
        <v>7.6</v>
      </c>
      <c r="PD10" s="51" t="str">
        <f t="shared" si="238"/>
        <v>B</v>
      </c>
      <c r="PE10" s="60">
        <f t="shared" si="239"/>
        <v>3</v>
      </c>
      <c r="PF10" s="53" t="str">
        <f t="shared" si="240"/>
        <v>3.0</v>
      </c>
      <c r="PG10" s="61">
        <v>2</v>
      </c>
      <c r="PH10" s="62">
        <v>2</v>
      </c>
      <c r="PI10" s="310">
        <v>7.7</v>
      </c>
      <c r="PJ10" s="311">
        <v>7</v>
      </c>
      <c r="PK10" s="160"/>
      <c r="PL10" s="66">
        <f t="shared" si="241"/>
        <v>7.3</v>
      </c>
      <c r="PM10" s="312">
        <f t="shared" si="242"/>
        <v>7.3</v>
      </c>
      <c r="PN10" s="312" t="str">
        <f t="shared" si="243"/>
        <v>7.3</v>
      </c>
      <c r="PO10" s="313" t="str">
        <f t="shared" si="244"/>
        <v>B</v>
      </c>
      <c r="PP10" s="314">
        <f t="shared" si="245"/>
        <v>3</v>
      </c>
      <c r="PQ10" s="315" t="str">
        <f t="shared" si="246"/>
        <v>3.0</v>
      </c>
      <c r="PR10" s="63">
        <v>1</v>
      </c>
      <c r="PS10" s="207">
        <v>1</v>
      </c>
      <c r="PT10" s="210">
        <v>6.8</v>
      </c>
      <c r="PU10" s="133">
        <v>7</v>
      </c>
      <c r="PV10" s="58"/>
      <c r="PW10" s="66">
        <f t="shared" si="247"/>
        <v>6.9</v>
      </c>
      <c r="PX10" s="67">
        <f t="shared" si="248"/>
        <v>6.9</v>
      </c>
      <c r="PY10" s="67" t="str">
        <f t="shared" si="249"/>
        <v>6.9</v>
      </c>
      <c r="PZ10" s="51" t="str">
        <f t="shared" si="250"/>
        <v>C+</v>
      </c>
      <c r="QA10" s="60">
        <f t="shared" si="251"/>
        <v>2.5</v>
      </c>
      <c r="QB10" s="53" t="str">
        <f t="shared" si="252"/>
        <v>2.5</v>
      </c>
      <c r="QC10" s="63">
        <v>4</v>
      </c>
      <c r="QD10" s="207">
        <v>4</v>
      </c>
      <c r="QE10" s="210">
        <v>8</v>
      </c>
      <c r="QF10" s="133">
        <v>6</v>
      </c>
      <c r="QG10" s="58"/>
      <c r="QH10" s="66">
        <f t="shared" si="253"/>
        <v>6.8</v>
      </c>
      <c r="QI10" s="67">
        <f t="shared" si="254"/>
        <v>6.8</v>
      </c>
      <c r="QJ10" s="67" t="str">
        <f t="shared" si="255"/>
        <v>6.8</v>
      </c>
      <c r="QK10" s="51" t="str">
        <f t="shared" si="256"/>
        <v>C+</v>
      </c>
      <c r="QL10" s="60">
        <f t="shared" si="257"/>
        <v>2.5</v>
      </c>
      <c r="QM10" s="53" t="str">
        <f t="shared" si="258"/>
        <v>2.5</v>
      </c>
      <c r="QN10" s="63">
        <v>6</v>
      </c>
      <c r="QO10" s="207">
        <v>6</v>
      </c>
      <c r="QP10" s="211">
        <f t="shared" si="259"/>
        <v>19</v>
      </c>
      <c r="QQ10" s="156">
        <f t="shared" si="260"/>
        <v>6.594736842105263</v>
      </c>
      <c r="QR10" s="158">
        <f t="shared" si="261"/>
        <v>2.3947368421052633</v>
      </c>
      <c r="QS10" s="157" t="str">
        <f t="shared" si="262"/>
        <v>2.39</v>
      </c>
      <c r="QT10" s="5" t="str">
        <f t="shared" si="263"/>
        <v>Lên lớp</v>
      </c>
      <c r="QU10" s="212">
        <f t="shared" si="264"/>
        <v>19</v>
      </c>
      <c r="QV10" s="156">
        <f t="shared" si="265"/>
        <v>6.594736842105263</v>
      </c>
      <c r="QW10" s="309">
        <f t="shared" si="266"/>
        <v>2.3947368421052633</v>
      </c>
      <c r="QX10" s="215">
        <f t="shared" si="267"/>
        <v>73</v>
      </c>
      <c r="QY10" s="211">
        <f t="shared" si="268"/>
        <v>73</v>
      </c>
      <c r="QZ10" s="157">
        <f t="shared" si="269"/>
        <v>6.4493150684931511</v>
      </c>
      <c r="RA10" s="157" t="str">
        <f t="shared" si="270"/>
        <v>6.45</v>
      </c>
      <c r="RB10" s="158">
        <f t="shared" si="271"/>
        <v>2.3424657534246576</v>
      </c>
      <c r="RC10" s="157" t="str">
        <f t="shared" si="272"/>
        <v>2.34</v>
      </c>
      <c r="RD10" s="5" t="str">
        <f t="shared" si="273"/>
        <v>Lên lớp</v>
      </c>
      <c r="RE10" s="210">
        <v>8</v>
      </c>
      <c r="RF10" s="133">
        <v>6</v>
      </c>
      <c r="RG10" s="58"/>
      <c r="RH10" s="66">
        <f t="shared" si="274"/>
        <v>6.8</v>
      </c>
      <c r="RI10" s="67">
        <f t="shared" si="275"/>
        <v>6.8</v>
      </c>
      <c r="RJ10" s="67" t="str">
        <f t="shared" si="276"/>
        <v>6.8</v>
      </c>
      <c r="RK10" s="51" t="str">
        <f t="shared" si="277"/>
        <v>C+</v>
      </c>
      <c r="RL10" s="60">
        <f t="shared" si="278"/>
        <v>2.5</v>
      </c>
      <c r="RM10" s="53" t="str">
        <f t="shared" si="279"/>
        <v>2.5</v>
      </c>
      <c r="RN10" s="63">
        <v>6</v>
      </c>
      <c r="RO10" s="207">
        <v>6</v>
      </c>
      <c r="RP10" s="416">
        <v>7</v>
      </c>
      <c r="RQ10" s="416">
        <v>6.8</v>
      </c>
      <c r="RR10" s="316">
        <f t="shared" si="280"/>
        <v>6.9</v>
      </c>
      <c r="RS10" s="67" t="str">
        <f t="shared" si="281"/>
        <v>6.9</v>
      </c>
      <c r="RT10" s="51" t="str">
        <f t="shared" si="282"/>
        <v>C+</v>
      </c>
      <c r="RU10" s="60">
        <f t="shared" si="283"/>
        <v>2.5</v>
      </c>
      <c r="RV10" s="53" t="str">
        <f t="shared" si="284"/>
        <v>2.5</v>
      </c>
      <c r="RW10" s="220">
        <v>5</v>
      </c>
      <c r="RX10" s="221">
        <v>5</v>
      </c>
      <c r="RY10" s="417">
        <f t="shared" si="285"/>
        <v>11</v>
      </c>
      <c r="RZ10" s="156">
        <f t="shared" si="286"/>
        <v>6.8454545454545448</v>
      </c>
      <c r="SA10" s="158">
        <f t="shared" si="287"/>
        <v>2.5</v>
      </c>
      <c r="SB10" s="157" t="str">
        <f t="shared" si="288"/>
        <v>2.50</v>
      </c>
    </row>
    <row r="11" spans="1:496" s="8" customFormat="1" ht="18">
      <c r="A11" s="5">
        <v>10</v>
      </c>
      <c r="B11" s="9" t="s">
        <v>11</v>
      </c>
      <c r="C11" s="10" t="s">
        <v>312</v>
      </c>
      <c r="D11" s="11" t="s">
        <v>313</v>
      </c>
      <c r="E11" s="12" t="s">
        <v>314</v>
      </c>
      <c r="G11" s="47" t="s">
        <v>575</v>
      </c>
      <c r="H11" s="132" t="s">
        <v>427</v>
      </c>
      <c r="I11" s="143" t="s">
        <v>612</v>
      </c>
      <c r="J11" s="48" t="s">
        <v>525</v>
      </c>
      <c r="K11" s="98">
        <v>6.7</v>
      </c>
      <c r="L11" s="67" t="str">
        <f t="shared" si="0"/>
        <v>6.7</v>
      </c>
      <c r="M11" s="51" t="str">
        <f t="shared" si="1"/>
        <v>C+</v>
      </c>
      <c r="N11" s="52">
        <f t="shared" si="2"/>
        <v>2.5</v>
      </c>
      <c r="O11" s="53" t="str">
        <f t="shared" si="3"/>
        <v>2.5</v>
      </c>
      <c r="P11" s="63">
        <v>2</v>
      </c>
      <c r="Q11" s="49">
        <v>6</v>
      </c>
      <c r="R11" s="67" t="str">
        <f t="shared" si="4"/>
        <v>6.0</v>
      </c>
      <c r="S11" s="51" t="str">
        <f t="shared" si="5"/>
        <v>C</v>
      </c>
      <c r="T11" s="52">
        <f t="shared" si="6"/>
        <v>2</v>
      </c>
      <c r="U11" s="53" t="str">
        <f t="shared" si="7"/>
        <v>2.0</v>
      </c>
      <c r="V11" s="63">
        <v>3</v>
      </c>
      <c r="W11" s="150">
        <v>8.1999999999999993</v>
      </c>
      <c r="X11" s="124">
        <v>0</v>
      </c>
      <c r="Y11" s="125">
        <v>7</v>
      </c>
      <c r="Z11" s="66">
        <f t="shared" si="8"/>
        <v>3.3</v>
      </c>
      <c r="AA11" s="67">
        <f t="shared" si="9"/>
        <v>7.5</v>
      </c>
      <c r="AB11" s="67" t="str">
        <f t="shared" si="10"/>
        <v>7.5</v>
      </c>
      <c r="AC11" s="51" t="str">
        <f t="shared" si="11"/>
        <v>B</v>
      </c>
      <c r="AD11" s="60">
        <f t="shared" si="12"/>
        <v>3</v>
      </c>
      <c r="AE11" s="53" t="str">
        <f t="shared" si="13"/>
        <v>3.0</v>
      </c>
      <c r="AF11" s="63">
        <v>4</v>
      </c>
      <c r="AG11" s="207">
        <v>4</v>
      </c>
      <c r="AH11" s="105">
        <v>8</v>
      </c>
      <c r="AI11" s="103">
        <v>6</v>
      </c>
      <c r="AJ11" s="104"/>
      <c r="AK11" s="66">
        <f t="shared" si="14"/>
        <v>6.8</v>
      </c>
      <c r="AL11" s="67">
        <f t="shared" si="15"/>
        <v>6.8</v>
      </c>
      <c r="AM11" s="67" t="str">
        <f t="shared" si="16"/>
        <v>6.8</v>
      </c>
      <c r="AN11" s="51" t="str">
        <f t="shared" si="17"/>
        <v>C+</v>
      </c>
      <c r="AO11" s="60">
        <f t="shared" si="18"/>
        <v>2.5</v>
      </c>
      <c r="AP11" s="53" t="str">
        <f t="shared" si="19"/>
        <v>2.5</v>
      </c>
      <c r="AQ11" s="63">
        <v>2</v>
      </c>
      <c r="AR11" s="207">
        <v>2</v>
      </c>
      <c r="AS11" s="105">
        <v>5.9</v>
      </c>
      <c r="AT11" s="103">
        <v>5</v>
      </c>
      <c r="AU11" s="104"/>
      <c r="AV11" s="66">
        <f t="shared" si="20"/>
        <v>5.4</v>
      </c>
      <c r="AW11" s="67">
        <f t="shared" si="21"/>
        <v>5.4</v>
      </c>
      <c r="AX11" s="67" t="str">
        <f t="shared" si="22"/>
        <v>5.4</v>
      </c>
      <c r="AY11" s="51" t="str">
        <f t="shared" si="23"/>
        <v>D+</v>
      </c>
      <c r="AZ11" s="60">
        <f t="shared" si="24"/>
        <v>1.5</v>
      </c>
      <c r="BA11" s="53" t="str">
        <f t="shared" si="25"/>
        <v>1.5</v>
      </c>
      <c r="BB11" s="63">
        <v>3</v>
      </c>
      <c r="BC11" s="207">
        <v>3</v>
      </c>
      <c r="BD11" s="105">
        <v>6.8</v>
      </c>
      <c r="BE11" s="103">
        <v>6</v>
      </c>
      <c r="BF11" s="104"/>
      <c r="BG11" s="66">
        <f t="shared" si="26"/>
        <v>6.3</v>
      </c>
      <c r="BH11" s="67">
        <f t="shared" si="27"/>
        <v>6.3</v>
      </c>
      <c r="BI11" s="67" t="str">
        <f t="shared" si="28"/>
        <v>6.3</v>
      </c>
      <c r="BJ11" s="51" t="str">
        <f t="shared" si="29"/>
        <v>C</v>
      </c>
      <c r="BK11" s="60">
        <f t="shared" si="30"/>
        <v>2</v>
      </c>
      <c r="BL11" s="53" t="str">
        <f t="shared" si="31"/>
        <v>2.0</v>
      </c>
      <c r="BM11" s="63">
        <v>3</v>
      </c>
      <c r="BN11" s="207">
        <v>3</v>
      </c>
      <c r="BO11" s="105">
        <v>7.2</v>
      </c>
      <c r="BP11" s="103">
        <v>5</v>
      </c>
      <c r="BQ11" s="104"/>
      <c r="BR11" s="66">
        <f t="shared" si="32"/>
        <v>5.9</v>
      </c>
      <c r="BS11" s="67">
        <f t="shared" si="33"/>
        <v>5.9</v>
      </c>
      <c r="BT11" s="67" t="str">
        <f t="shared" si="34"/>
        <v>5.9</v>
      </c>
      <c r="BU11" s="51" t="str">
        <f t="shared" si="35"/>
        <v>C</v>
      </c>
      <c r="BV11" s="68">
        <f t="shared" si="36"/>
        <v>2</v>
      </c>
      <c r="BW11" s="53" t="str">
        <f t="shared" si="37"/>
        <v>2.0</v>
      </c>
      <c r="BX11" s="63">
        <v>2</v>
      </c>
      <c r="BY11" s="207">
        <v>2</v>
      </c>
      <c r="BZ11" s="105">
        <v>6.5</v>
      </c>
      <c r="CA11" s="103">
        <v>8</v>
      </c>
      <c r="CB11" s="104"/>
      <c r="CC11" s="105"/>
      <c r="CD11" s="67">
        <f t="shared" si="38"/>
        <v>7.4</v>
      </c>
      <c r="CE11" s="67" t="str">
        <f t="shared" si="39"/>
        <v>7.4</v>
      </c>
      <c r="CF11" s="51" t="str">
        <f t="shared" si="40"/>
        <v>B</v>
      </c>
      <c r="CG11" s="60">
        <f t="shared" si="41"/>
        <v>3</v>
      </c>
      <c r="CH11" s="53" t="str">
        <f t="shared" si="42"/>
        <v>3.0</v>
      </c>
      <c r="CI11" s="63">
        <v>3</v>
      </c>
      <c r="CJ11" s="207">
        <v>3</v>
      </c>
      <c r="CK11" s="208">
        <f t="shared" si="43"/>
        <v>17</v>
      </c>
      <c r="CL11" s="72">
        <f t="shared" si="44"/>
        <v>6.6294117647058828</v>
      </c>
      <c r="CM11" s="93" t="str">
        <f t="shared" si="45"/>
        <v>6.63</v>
      </c>
      <c r="CN11" s="72">
        <f t="shared" si="46"/>
        <v>2.3823529411764706</v>
      </c>
      <c r="CO11" s="93" t="str">
        <f t="shared" si="47"/>
        <v>2.38</v>
      </c>
      <c r="CP11" s="285" t="str">
        <f t="shared" si="48"/>
        <v>Lên lớp</v>
      </c>
      <c r="CQ11" s="285">
        <f t="shared" si="49"/>
        <v>17</v>
      </c>
      <c r="CR11" s="72">
        <f t="shared" si="50"/>
        <v>6.6294117647058828</v>
      </c>
      <c r="CS11" s="285" t="str">
        <f t="shared" si="51"/>
        <v>6.63</v>
      </c>
      <c r="CT11" s="72">
        <f t="shared" si="52"/>
        <v>2.3823529411764706</v>
      </c>
      <c r="CU11" s="285" t="str">
        <f t="shared" si="53"/>
        <v>2.38</v>
      </c>
      <c r="CV11" s="285" t="str">
        <f t="shared" si="54"/>
        <v>Lên lớp</v>
      </c>
      <c r="CW11" s="171">
        <v>6.6</v>
      </c>
      <c r="CX11" s="148">
        <v>2</v>
      </c>
      <c r="CY11" s="148">
        <v>6</v>
      </c>
      <c r="CZ11" s="66">
        <f t="shared" si="55"/>
        <v>3.8</v>
      </c>
      <c r="DA11" s="67">
        <f t="shared" si="56"/>
        <v>6.2</v>
      </c>
      <c r="DB11" s="60" t="str">
        <f t="shared" si="57"/>
        <v>6.2</v>
      </c>
      <c r="DC11" s="51" t="str">
        <f t="shared" si="58"/>
        <v>C</v>
      </c>
      <c r="DD11" s="60">
        <f t="shared" si="59"/>
        <v>2</v>
      </c>
      <c r="DE11" s="60" t="str">
        <f t="shared" si="60"/>
        <v>2.0</v>
      </c>
      <c r="DF11" s="63"/>
      <c r="DG11" s="209"/>
      <c r="DH11" s="105">
        <v>7</v>
      </c>
      <c r="DI11" s="126">
        <v>3</v>
      </c>
      <c r="DJ11" s="126"/>
      <c r="DK11" s="66">
        <f t="shared" si="61"/>
        <v>4.5999999999999996</v>
      </c>
      <c r="DL11" s="67">
        <f t="shared" si="62"/>
        <v>4.5999999999999996</v>
      </c>
      <c r="DM11" s="60" t="str">
        <f t="shared" si="63"/>
        <v>4.6</v>
      </c>
      <c r="DN11" s="51" t="str">
        <f t="shared" si="64"/>
        <v>D</v>
      </c>
      <c r="DO11" s="60">
        <f t="shared" si="65"/>
        <v>1</v>
      </c>
      <c r="DP11" s="60" t="str">
        <f t="shared" si="66"/>
        <v>1.0</v>
      </c>
      <c r="DQ11" s="63"/>
      <c r="DR11" s="209"/>
      <c r="DS11" s="67">
        <f t="shared" si="67"/>
        <v>5.4</v>
      </c>
      <c r="DT11" s="60" t="str">
        <f t="shared" si="68"/>
        <v>5.4</v>
      </c>
      <c r="DU11" s="51" t="str">
        <f t="shared" si="69"/>
        <v>D+</v>
      </c>
      <c r="DV11" s="60">
        <f t="shared" si="70"/>
        <v>1.5</v>
      </c>
      <c r="DW11" s="60" t="str">
        <f t="shared" si="71"/>
        <v>1.5</v>
      </c>
      <c r="DX11" s="63">
        <v>3</v>
      </c>
      <c r="DY11" s="209">
        <v>3</v>
      </c>
      <c r="DZ11" s="210">
        <v>5</v>
      </c>
      <c r="EA11" s="57">
        <v>5</v>
      </c>
      <c r="EB11" s="58"/>
      <c r="EC11" s="66">
        <f t="shared" si="72"/>
        <v>5</v>
      </c>
      <c r="ED11" s="67">
        <f t="shared" si="73"/>
        <v>5</v>
      </c>
      <c r="EE11" s="67" t="str">
        <f t="shared" si="74"/>
        <v>5.0</v>
      </c>
      <c r="EF11" s="51" t="str">
        <f t="shared" si="75"/>
        <v>D+</v>
      </c>
      <c r="EG11" s="68">
        <f t="shared" si="76"/>
        <v>1.5</v>
      </c>
      <c r="EH11" s="53" t="str">
        <f t="shared" si="77"/>
        <v>1.5</v>
      </c>
      <c r="EI11" s="63">
        <v>3</v>
      </c>
      <c r="EJ11" s="207">
        <v>3</v>
      </c>
      <c r="EK11" s="210">
        <v>6</v>
      </c>
      <c r="EL11" s="57">
        <v>3</v>
      </c>
      <c r="EM11" s="58"/>
      <c r="EN11" s="66">
        <f t="shared" si="78"/>
        <v>4.2</v>
      </c>
      <c r="EO11" s="67">
        <f t="shared" si="79"/>
        <v>4.2</v>
      </c>
      <c r="EP11" s="67" t="str">
        <f t="shared" si="80"/>
        <v>4.2</v>
      </c>
      <c r="EQ11" s="51" t="str">
        <f t="shared" si="81"/>
        <v>D</v>
      </c>
      <c r="ER11" s="60">
        <f t="shared" si="82"/>
        <v>1</v>
      </c>
      <c r="ES11" s="53" t="str">
        <f t="shared" si="83"/>
        <v>1.0</v>
      </c>
      <c r="ET11" s="63">
        <v>3</v>
      </c>
      <c r="EU11" s="207">
        <v>3</v>
      </c>
      <c r="EV11" s="216">
        <v>6</v>
      </c>
      <c r="EW11" s="173">
        <v>4</v>
      </c>
      <c r="EX11" s="174"/>
      <c r="EY11" s="66">
        <f t="shared" si="84"/>
        <v>4.8</v>
      </c>
      <c r="EZ11" s="67">
        <f t="shared" si="85"/>
        <v>4.8</v>
      </c>
      <c r="FA11" s="67" t="str">
        <f t="shared" si="86"/>
        <v>4.8</v>
      </c>
      <c r="FB11" s="51" t="str">
        <f t="shared" si="87"/>
        <v>D</v>
      </c>
      <c r="FC11" s="60">
        <f t="shared" si="88"/>
        <v>1</v>
      </c>
      <c r="FD11" s="53" t="str">
        <f t="shared" si="89"/>
        <v>1.0</v>
      </c>
      <c r="FE11" s="63">
        <v>2</v>
      </c>
      <c r="FF11" s="207">
        <v>2</v>
      </c>
      <c r="FG11" s="105">
        <v>7.7</v>
      </c>
      <c r="FH11" s="103">
        <v>7</v>
      </c>
      <c r="FI11" s="104"/>
      <c r="FJ11" s="66">
        <f t="shared" si="90"/>
        <v>7.3</v>
      </c>
      <c r="FK11" s="67">
        <f t="shared" si="91"/>
        <v>7.3</v>
      </c>
      <c r="FL11" s="67" t="str">
        <f t="shared" si="92"/>
        <v>7.3</v>
      </c>
      <c r="FM11" s="51" t="str">
        <f t="shared" si="93"/>
        <v>B</v>
      </c>
      <c r="FN11" s="60">
        <f t="shared" si="94"/>
        <v>3</v>
      </c>
      <c r="FO11" s="53" t="str">
        <f t="shared" si="95"/>
        <v>3.0</v>
      </c>
      <c r="FP11" s="63">
        <v>2</v>
      </c>
      <c r="FQ11" s="207">
        <v>2</v>
      </c>
      <c r="FR11" s="397">
        <v>5.6</v>
      </c>
      <c r="FS11" s="398">
        <v>6</v>
      </c>
      <c r="FT11" s="121"/>
      <c r="FU11" s="149"/>
      <c r="FV11" s="67">
        <f t="shared" si="96"/>
        <v>5.8</v>
      </c>
      <c r="FW11" s="67" t="str">
        <f t="shared" si="97"/>
        <v>5.8</v>
      </c>
      <c r="FX11" s="51" t="str">
        <f t="shared" si="98"/>
        <v>C</v>
      </c>
      <c r="FY11" s="60">
        <f t="shared" si="99"/>
        <v>2</v>
      </c>
      <c r="FZ11" s="53" t="str">
        <f t="shared" si="100"/>
        <v>2.0</v>
      </c>
      <c r="GA11" s="63">
        <v>2</v>
      </c>
      <c r="GB11" s="207">
        <v>2</v>
      </c>
      <c r="GC11" s="216">
        <v>6.7</v>
      </c>
      <c r="GD11" s="173">
        <v>6</v>
      </c>
      <c r="GE11" s="174"/>
      <c r="GF11" s="216"/>
      <c r="GG11" s="67">
        <f t="shared" si="101"/>
        <v>6.3</v>
      </c>
      <c r="GH11" s="67" t="str">
        <f t="shared" si="102"/>
        <v>6.3</v>
      </c>
      <c r="GI11" s="51" t="str">
        <f t="shared" si="103"/>
        <v>C</v>
      </c>
      <c r="GJ11" s="60">
        <f t="shared" si="104"/>
        <v>2</v>
      </c>
      <c r="GK11" s="53" t="str">
        <f t="shared" si="105"/>
        <v>2.0</v>
      </c>
      <c r="GL11" s="63">
        <v>3</v>
      </c>
      <c r="GM11" s="207">
        <v>3</v>
      </c>
      <c r="GN11" s="211">
        <f t="shared" si="106"/>
        <v>18</v>
      </c>
      <c r="GO11" s="156">
        <f t="shared" si="107"/>
        <v>5.4722222222222223</v>
      </c>
      <c r="GP11" s="158">
        <f t="shared" si="108"/>
        <v>1.6666666666666667</v>
      </c>
      <c r="GQ11" s="157" t="str">
        <f t="shared" si="109"/>
        <v>1.67</v>
      </c>
      <c r="GR11" s="5" t="str">
        <f t="shared" si="110"/>
        <v>Lên lớp</v>
      </c>
      <c r="GS11" s="212">
        <f t="shared" si="111"/>
        <v>18</v>
      </c>
      <c r="GT11" s="213">
        <f t="shared" si="295"/>
        <v>5.4722222222222223</v>
      </c>
      <c r="GU11" s="214">
        <f t="shared" si="296"/>
        <v>1.6666666666666667</v>
      </c>
      <c r="GV11" s="215">
        <f t="shared" si="114"/>
        <v>35</v>
      </c>
      <c r="GW11" s="211">
        <f t="shared" si="115"/>
        <v>35</v>
      </c>
      <c r="GX11" s="157">
        <f t="shared" si="116"/>
        <v>6.0342857142857138</v>
      </c>
      <c r="GY11" s="158">
        <f t="shared" si="117"/>
        <v>2.0142857142857142</v>
      </c>
      <c r="GZ11" s="157" t="str">
        <f t="shared" si="118"/>
        <v>2.01</v>
      </c>
      <c r="HA11" s="5" t="str">
        <f t="shared" si="119"/>
        <v>Lên lớp</v>
      </c>
      <c r="HB11" s="171">
        <v>5.3</v>
      </c>
      <c r="HC11" s="122">
        <v>2</v>
      </c>
      <c r="HD11" s="123">
        <v>5</v>
      </c>
      <c r="HE11" s="171"/>
      <c r="HF11" s="67">
        <f t="shared" si="120"/>
        <v>5.0999999999999996</v>
      </c>
      <c r="HG11" s="67" t="str">
        <f t="shared" si="121"/>
        <v>5.1</v>
      </c>
      <c r="HH11" s="51" t="str">
        <f t="shared" si="122"/>
        <v>D+</v>
      </c>
      <c r="HI11" s="60">
        <f t="shared" si="123"/>
        <v>1.5</v>
      </c>
      <c r="HJ11" s="53" t="str">
        <f t="shared" si="124"/>
        <v>1.5</v>
      </c>
      <c r="HK11" s="63">
        <v>3</v>
      </c>
      <c r="HL11" s="207">
        <v>3</v>
      </c>
      <c r="HM11" s="171">
        <v>5.3</v>
      </c>
      <c r="HN11" s="122">
        <v>1</v>
      </c>
      <c r="HO11" s="123">
        <v>5</v>
      </c>
      <c r="HP11" s="171">
        <f t="shared" si="125"/>
        <v>2.7</v>
      </c>
      <c r="HQ11" s="110">
        <f t="shared" si="126"/>
        <v>5.0999999999999996</v>
      </c>
      <c r="HR11" s="67" t="str">
        <f t="shared" si="127"/>
        <v>5.1</v>
      </c>
      <c r="HS11" s="111" t="str">
        <f t="shared" si="128"/>
        <v>D+</v>
      </c>
      <c r="HT11" s="112">
        <f t="shared" si="129"/>
        <v>1.5</v>
      </c>
      <c r="HU11" s="113" t="str">
        <f t="shared" si="130"/>
        <v>1.5</v>
      </c>
      <c r="HV11" s="63">
        <v>1</v>
      </c>
      <c r="HW11" s="207">
        <v>1</v>
      </c>
      <c r="HX11" s="66">
        <f t="shared" si="297"/>
        <v>0.8</v>
      </c>
      <c r="HY11" s="167">
        <f t="shared" si="297"/>
        <v>5.0999999999999996</v>
      </c>
      <c r="HZ11" s="53" t="str">
        <f t="shared" si="132"/>
        <v>5.1</v>
      </c>
      <c r="IA11" s="51" t="str">
        <f t="shared" si="133"/>
        <v>D+</v>
      </c>
      <c r="IB11" s="60">
        <f t="shared" si="134"/>
        <v>1.5</v>
      </c>
      <c r="IC11" s="53" t="str">
        <f t="shared" si="135"/>
        <v>1.5</v>
      </c>
      <c r="ID11" s="220">
        <v>4</v>
      </c>
      <c r="IE11" s="221">
        <v>4</v>
      </c>
      <c r="IF11" s="210">
        <v>7</v>
      </c>
      <c r="IG11" s="57">
        <v>4</v>
      </c>
      <c r="IH11" s="58"/>
      <c r="II11" s="66">
        <f t="shared" si="136"/>
        <v>5.2</v>
      </c>
      <c r="IJ11" s="67">
        <f t="shared" si="137"/>
        <v>5.2</v>
      </c>
      <c r="IK11" s="67" t="str">
        <f t="shared" si="138"/>
        <v>5.2</v>
      </c>
      <c r="IL11" s="51" t="str">
        <f t="shared" si="139"/>
        <v>D+</v>
      </c>
      <c r="IM11" s="60">
        <f t="shared" si="140"/>
        <v>1.5</v>
      </c>
      <c r="IN11" s="53" t="str">
        <f t="shared" si="141"/>
        <v>1.5</v>
      </c>
      <c r="IO11" s="63">
        <v>2</v>
      </c>
      <c r="IP11" s="207">
        <v>2</v>
      </c>
      <c r="IQ11" s="210">
        <v>7.5</v>
      </c>
      <c r="IR11" s="57">
        <v>5</v>
      </c>
      <c r="IS11" s="58"/>
      <c r="IT11" s="66">
        <f t="shared" si="142"/>
        <v>6</v>
      </c>
      <c r="IU11" s="67">
        <f t="shared" si="143"/>
        <v>6</v>
      </c>
      <c r="IV11" s="67" t="str">
        <f t="shared" si="144"/>
        <v>6.0</v>
      </c>
      <c r="IW11" s="51" t="str">
        <f t="shared" si="145"/>
        <v>C</v>
      </c>
      <c r="IX11" s="60">
        <f t="shared" si="146"/>
        <v>2</v>
      </c>
      <c r="IY11" s="53" t="str">
        <f t="shared" si="147"/>
        <v>2.0</v>
      </c>
      <c r="IZ11" s="63">
        <v>3</v>
      </c>
      <c r="JA11" s="207">
        <v>3</v>
      </c>
      <c r="JB11" s="65">
        <v>6</v>
      </c>
      <c r="JC11" s="57">
        <v>5</v>
      </c>
      <c r="JD11" s="58"/>
      <c r="JE11" s="66">
        <f t="shared" si="148"/>
        <v>5.4</v>
      </c>
      <c r="JF11" s="67">
        <f t="shared" si="149"/>
        <v>5.4</v>
      </c>
      <c r="JG11" s="50" t="str">
        <f t="shared" si="150"/>
        <v>5.4</v>
      </c>
      <c r="JH11" s="51" t="str">
        <f t="shared" si="151"/>
        <v>D+</v>
      </c>
      <c r="JI11" s="60">
        <f t="shared" si="152"/>
        <v>1.5</v>
      </c>
      <c r="JJ11" s="53" t="str">
        <f t="shared" si="153"/>
        <v>1.5</v>
      </c>
      <c r="JK11" s="61">
        <v>2</v>
      </c>
      <c r="JL11" s="62">
        <v>2</v>
      </c>
      <c r="JM11" s="277">
        <v>5</v>
      </c>
      <c r="JN11" s="124">
        <v>3</v>
      </c>
      <c r="JO11" s="125">
        <v>5</v>
      </c>
      <c r="JP11" s="150">
        <f t="shared" si="154"/>
        <v>3.8</v>
      </c>
      <c r="JQ11" s="67">
        <f t="shared" si="155"/>
        <v>5</v>
      </c>
      <c r="JR11" s="50" t="str">
        <f t="shared" si="156"/>
        <v>5.0</v>
      </c>
      <c r="JS11" s="51" t="str">
        <f t="shared" si="157"/>
        <v>D+</v>
      </c>
      <c r="JT11" s="60">
        <f t="shared" si="158"/>
        <v>1.5</v>
      </c>
      <c r="JU11" s="53" t="str">
        <f t="shared" si="159"/>
        <v>1.5</v>
      </c>
      <c r="JV11" s="61">
        <v>1</v>
      </c>
      <c r="JW11" s="62">
        <v>1</v>
      </c>
      <c r="JX11" s="65">
        <v>6.7</v>
      </c>
      <c r="JY11" s="57">
        <v>6</v>
      </c>
      <c r="JZ11" s="58"/>
      <c r="KA11" s="66">
        <f t="shared" si="160"/>
        <v>6.3</v>
      </c>
      <c r="KB11" s="67">
        <f t="shared" si="161"/>
        <v>6.3</v>
      </c>
      <c r="KC11" s="50" t="str">
        <f t="shared" si="162"/>
        <v>6.3</v>
      </c>
      <c r="KD11" s="51" t="str">
        <f t="shared" si="163"/>
        <v>C</v>
      </c>
      <c r="KE11" s="60">
        <f t="shared" si="164"/>
        <v>2</v>
      </c>
      <c r="KF11" s="53" t="str">
        <f t="shared" si="165"/>
        <v>2.0</v>
      </c>
      <c r="KG11" s="61">
        <v>2</v>
      </c>
      <c r="KH11" s="62">
        <v>2</v>
      </c>
      <c r="KI11" s="210">
        <v>5</v>
      </c>
      <c r="KJ11" s="133">
        <v>6.3</v>
      </c>
      <c r="KK11" s="58"/>
      <c r="KL11" s="66">
        <f t="shared" si="166"/>
        <v>5.8</v>
      </c>
      <c r="KM11" s="67">
        <f t="shared" si="167"/>
        <v>5.8</v>
      </c>
      <c r="KN11" s="67" t="str">
        <f t="shared" si="168"/>
        <v>5.8</v>
      </c>
      <c r="KO11" s="51" t="str">
        <f t="shared" si="169"/>
        <v>C</v>
      </c>
      <c r="KP11" s="60">
        <f t="shared" si="170"/>
        <v>2</v>
      </c>
      <c r="KQ11" s="53" t="str">
        <f t="shared" si="171"/>
        <v>2.0</v>
      </c>
      <c r="KR11" s="63">
        <v>1</v>
      </c>
      <c r="KS11" s="207">
        <v>1</v>
      </c>
      <c r="KT11" s="210">
        <v>8</v>
      </c>
      <c r="KU11" s="133">
        <v>7</v>
      </c>
      <c r="KV11" s="58"/>
      <c r="KW11" s="66">
        <f t="shared" si="172"/>
        <v>7.4</v>
      </c>
      <c r="KX11" s="67">
        <f t="shared" si="173"/>
        <v>7.4</v>
      </c>
      <c r="KY11" s="67" t="str">
        <f t="shared" si="174"/>
        <v>7.4</v>
      </c>
      <c r="KZ11" s="51" t="str">
        <f t="shared" si="175"/>
        <v>B</v>
      </c>
      <c r="LA11" s="60">
        <f t="shared" si="176"/>
        <v>3</v>
      </c>
      <c r="LB11" s="53" t="str">
        <f t="shared" si="177"/>
        <v>3.0</v>
      </c>
      <c r="LC11" s="63">
        <v>1</v>
      </c>
      <c r="LD11" s="207">
        <v>1</v>
      </c>
      <c r="LE11" s="210">
        <v>5</v>
      </c>
      <c r="LF11" s="133">
        <v>6.9</v>
      </c>
      <c r="LG11" s="58"/>
      <c r="LH11" s="66">
        <f t="shared" si="178"/>
        <v>6.1</v>
      </c>
      <c r="LI11" s="67">
        <f t="shared" si="179"/>
        <v>6.1</v>
      </c>
      <c r="LJ11" s="67" t="str">
        <f t="shared" si="180"/>
        <v>6.1</v>
      </c>
      <c r="LK11" s="51" t="str">
        <f t="shared" si="181"/>
        <v>C</v>
      </c>
      <c r="LL11" s="60">
        <f t="shared" si="182"/>
        <v>2</v>
      </c>
      <c r="LM11" s="53" t="str">
        <f t="shared" si="183"/>
        <v>2.0</v>
      </c>
      <c r="LN11" s="63">
        <v>2</v>
      </c>
      <c r="LO11" s="207">
        <v>2</v>
      </c>
      <c r="LP11" s="210">
        <v>5</v>
      </c>
      <c r="LQ11" s="133">
        <v>5.4</v>
      </c>
      <c r="LR11" s="58"/>
      <c r="LS11" s="66">
        <f t="shared" si="184"/>
        <v>5.2</v>
      </c>
      <c r="LT11" s="67">
        <f t="shared" si="185"/>
        <v>5.2</v>
      </c>
      <c r="LU11" s="67" t="str">
        <f t="shared" si="186"/>
        <v>5.2</v>
      </c>
      <c r="LV11" s="51" t="str">
        <f t="shared" si="187"/>
        <v>D+</v>
      </c>
      <c r="LW11" s="60">
        <f t="shared" si="188"/>
        <v>1.5</v>
      </c>
      <c r="LX11" s="53" t="str">
        <f t="shared" si="189"/>
        <v>1.5</v>
      </c>
      <c r="LY11" s="63">
        <v>1</v>
      </c>
      <c r="LZ11" s="207">
        <v>1</v>
      </c>
      <c r="MA11" s="66">
        <f t="shared" si="190"/>
        <v>6.1</v>
      </c>
      <c r="MB11" s="167">
        <f t="shared" si="191"/>
        <v>6.1</v>
      </c>
      <c r="MC11" s="53" t="str">
        <f t="shared" si="192"/>
        <v>6.1</v>
      </c>
      <c r="MD11" s="51" t="str">
        <f t="shared" si="193"/>
        <v>C</v>
      </c>
      <c r="ME11" s="60">
        <f t="shared" si="194"/>
        <v>2</v>
      </c>
      <c r="MF11" s="53" t="str">
        <f t="shared" si="195"/>
        <v>2.0</v>
      </c>
      <c r="MG11" s="220">
        <v>5</v>
      </c>
      <c r="MH11" s="221">
        <v>5</v>
      </c>
      <c r="MI11" s="211">
        <f t="shared" si="196"/>
        <v>19</v>
      </c>
      <c r="MJ11" s="156">
        <f t="shared" si="197"/>
        <v>5.6736842105263152</v>
      </c>
      <c r="MK11" s="158">
        <f t="shared" si="198"/>
        <v>1.7894736842105263</v>
      </c>
      <c r="ML11" s="157" t="str">
        <f t="shared" si="199"/>
        <v>1.79</v>
      </c>
      <c r="MM11" s="5" t="str">
        <f t="shared" si="200"/>
        <v>Lên lớp</v>
      </c>
      <c r="MN11" s="212">
        <f t="shared" si="201"/>
        <v>19</v>
      </c>
      <c r="MO11" s="156">
        <f t="shared" si="202"/>
        <v>5.6736842105263152</v>
      </c>
      <c r="MP11" s="309">
        <f t="shared" si="203"/>
        <v>1.7894736842105263</v>
      </c>
      <c r="MQ11" s="215">
        <f t="shared" si="204"/>
        <v>54</v>
      </c>
      <c r="MR11" s="211">
        <f t="shared" si="205"/>
        <v>54</v>
      </c>
      <c r="MS11" s="157">
        <f t="shared" si="206"/>
        <v>5.9074074074074074</v>
      </c>
      <c r="MT11" s="157" t="str">
        <f t="shared" si="207"/>
        <v>5.91</v>
      </c>
      <c r="MU11" s="158">
        <f t="shared" si="208"/>
        <v>1.9351851851851851</v>
      </c>
      <c r="MV11" s="157" t="str">
        <f t="shared" si="209"/>
        <v>1.94</v>
      </c>
      <c r="MW11" s="5" t="str">
        <f t="shared" si="210"/>
        <v>Lên lớp</v>
      </c>
      <c r="MX11" s="325">
        <v>6.2</v>
      </c>
      <c r="MY11" s="392">
        <v>5</v>
      </c>
      <c r="MZ11" s="327"/>
      <c r="NA11" s="216">
        <f t="shared" si="211"/>
        <v>5.5</v>
      </c>
      <c r="NB11" s="312">
        <f t="shared" si="212"/>
        <v>5.5</v>
      </c>
      <c r="NC11" s="312" t="str">
        <f t="shared" si="213"/>
        <v>5.5</v>
      </c>
      <c r="ND11" s="313" t="str">
        <f t="shared" si="214"/>
        <v>C</v>
      </c>
      <c r="NE11" s="314">
        <f t="shared" si="215"/>
        <v>2</v>
      </c>
      <c r="NF11" s="315" t="str">
        <f t="shared" si="216"/>
        <v>2.0</v>
      </c>
      <c r="NG11" s="63">
        <v>1</v>
      </c>
      <c r="NH11" s="207">
        <v>1</v>
      </c>
      <c r="NI11" s="310">
        <v>6.7</v>
      </c>
      <c r="NJ11" s="311">
        <v>5</v>
      </c>
      <c r="NK11" s="160"/>
      <c r="NL11" s="316">
        <f t="shared" si="217"/>
        <v>5.7</v>
      </c>
      <c r="NM11" s="312">
        <f t="shared" si="218"/>
        <v>5.7</v>
      </c>
      <c r="NN11" s="312" t="str">
        <f t="shared" si="219"/>
        <v>5.7</v>
      </c>
      <c r="NO11" s="313" t="str">
        <f t="shared" si="220"/>
        <v>C</v>
      </c>
      <c r="NP11" s="314">
        <f t="shared" si="221"/>
        <v>2</v>
      </c>
      <c r="NQ11" s="315" t="str">
        <f t="shared" si="222"/>
        <v>2.0</v>
      </c>
      <c r="NR11" s="63">
        <v>1</v>
      </c>
      <c r="NS11" s="207">
        <v>1</v>
      </c>
      <c r="NT11" s="66">
        <f t="shared" si="223"/>
        <v>5.6</v>
      </c>
      <c r="NU11" s="167">
        <f t="shared" si="224"/>
        <v>5.6</v>
      </c>
      <c r="NV11" s="53" t="str">
        <f t="shared" si="225"/>
        <v>5.6</v>
      </c>
      <c r="NW11" s="51" t="str">
        <f t="shared" si="226"/>
        <v>C</v>
      </c>
      <c r="NX11" s="60">
        <f t="shared" si="227"/>
        <v>2</v>
      </c>
      <c r="NY11" s="53" t="str">
        <f t="shared" si="228"/>
        <v>2.0</v>
      </c>
      <c r="NZ11" s="220">
        <v>2</v>
      </c>
      <c r="OA11" s="408">
        <v>2</v>
      </c>
      <c r="OB11" s="385">
        <v>6.2</v>
      </c>
      <c r="OC11" s="404">
        <v>1</v>
      </c>
      <c r="OD11" s="210">
        <v>4</v>
      </c>
      <c r="OE11" s="66">
        <f t="shared" si="229"/>
        <v>3.1</v>
      </c>
      <c r="OF11" s="67">
        <f t="shared" si="230"/>
        <v>4.9000000000000004</v>
      </c>
      <c r="OG11" s="50" t="str">
        <f t="shared" si="231"/>
        <v>4.9</v>
      </c>
      <c r="OH11" s="51" t="str">
        <f t="shared" si="232"/>
        <v>D</v>
      </c>
      <c r="OI11" s="60">
        <f t="shared" si="233"/>
        <v>1</v>
      </c>
      <c r="OJ11" s="53" t="str">
        <f t="shared" si="234"/>
        <v>1.0</v>
      </c>
      <c r="OK11" s="61">
        <v>2</v>
      </c>
      <c r="OL11" s="62">
        <v>2</v>
      </c>
      <c r="OM11" s="282">
        <v>8</v>
      </c>
      <c r="ON11" s="283">
        <v>4</v>
      </c>
      <c r="OO11" s="104"/>
      <c r="OP11" s="105">
        <f t="shared" si="289"/>
        <v>5.6</v>
      </c>
      <c r="OQ11" s="67">
        <f t="shared" si="290"/>
        <v>5.6</v>
      </c>
      <c r="OR11" s="50" t="str">
        <f t="shared" si="291"/>
        <v>5.6</v>
      </c>
      <c r="OS11" s="51" t="str">
        <f t="shared" si="292"/>
        <v>C</v>
      </c>
      <c r="OT11" s="60">
        <f t="shared" si="293"/>
        <v>2</v>
      </c>
      <c r="OU11" s="53" t="str">
        <f t="shared" si="294"/>
        <v>2.0</v>
      </c>
      <c r="OV11" s="61">
        <v>2</v>
      </c>
      <c r="OW11" s="62">
        <v>2</v>
      </c>
      <c r="OX11" s="282">
        <v>6.8</v>
      </c>
      <c r="OY11" s="283">
        <v>5</v>
      </c>
      <c r="OZ11" s="104"/>
      <c r="PA11" s="105">
        <f t="shared" si="235"/>
        <v>5.7</v>
      </c>
      <c r="PB11" s="67">
        <f t="shared" si="236"/>
        <v>5.7</v>
      </c>
      <c r="PC11" s="50" t="str">
        <f t="shared" si="237"/>
        <v>5.7</v>
      </c>
      <c r="PD11" s="51" t="str">
        <f t="shared" si="238"/>
        <v>C</v>
      </c>
      <c r="PE11" s="60">
        <f t="shared" si="239"/>
        <v>2</v>
      </c>
      <c r="PF11" s="53" t="str">
        <f t="shared" si="240"/>
        <v>2.0</v>
      </c>
      <c r="PG11" s="61">
        <v>2</v>
      </c>
      <c r="PH11" s="62">
        <v>2</v>
      </c>
      <c r="PI11" s="325">
        <v>7</v>
      </c>
      <c r="PJ11" s="392">
        <v>7</v>
      </c>
      <c r="PK11" s="327"/>
      <c r="PL11" s="216">
        <f t="shared" si="241"/>
        <v>7</v>
      </c>
      <c r="PM11" s="312">
        <f t="shared" si="242"/>
        <v>7</v>
      </c>
      <c r="PN11" s="312" t="str">
        <f t="shared" si="243"/>
        <v>7.0</v>
      </c>
      <c r="PO11" s="313" t="str">
        <f t="shared" si="244"/>
        <v>B</v>
      </c>
      <c r="PP11" s="314">
        <f t="shared" si="245"/>
        <v>3</v>
      </c>
      <c r="PQ11" s="315" t="str">
        <f t="shared" si="246"/>
        <v>3.0</v>
      </c>
      <c r="PR11" s="63">
        <v>1</v>
      </c>
      <c r="PS11" s="207">
        <v>1</v>
      </c>
      <c r="PT11" s="210">
        <v>7.3</v>
      </c>
      <c r="PU11" s="133">
        <v>7.5</v>
      </c>
      <c r="PV11" s="58"/>
      <c r="PW11" s="66">
        <f t="shared" si="247"/>
        <v>7.4</v>
      </c>
      <c r="PX11" s="67">
        <f t="shared" si="248"/>
        <v>7.4</v>
      </c>
      <c r="PY11" s="67" t="str">
        <f t="shared" si="249"/>
        <v>7.4</v>
      </c>
      <c r="PZ11" s="51" t="str">
        <f t="shared" si="250"/>
        <v>B</v>
      </c>
      <c r="QA11" s="60">
        <f t="shared" si="251"/>
        <v>3</v>
      </c>
      <c r="QB11" s="53" t="str">
        <f t="shared" si="252"/>
        <v>3.0</v>
      </c>
      <c r="QC11" s="63">
        <v>4</v>
      </c>
      <c r="QD11" s="207">
        <v>4</v>
      </c>
      <c r="QE11" s="395">
        <v>6.5</v>
      </c>
      <c r="QF11" s="396">
        <v>1</v>
      </c>
      <c r="QG11" s="395">
        <v>5</v>
      </c>
      <c r="QH11" s="395">
        <f t="shared" si="253"/>
        <v>3.2</v>
      </c>
      <c r="QI11" s="67">
        <f t="shared" si="254"/>
        <v>5.6</v>
      </c>
      <c r="QJ11" s="67" t="str">
        <f t="shared" si="255"/>
        <v>5.6</v>
      </c>
      <c r="QK11" s="51" t="str">
        <f t="shared" si="256"/>
        <v>C</v>
      </c>
      <c r="QL11" s="60">
        <f t="shared" si="257"/>
        <v>2</v>
      </c>
      <c r="QM11" s="53" t="str">
        <f t="shared" si="258"/>
        <v>2.0</v>
      </c>
      <c r="QN11" s="63">
        <v>6</v>
      </c>
      <c r="QO11" s="207">
        <v>6</v>
      </c>
      <c r="QP11" s="211">
        <f t="shared" si="259"/>
        <v>19</v>
      </c>
      <c r="QQ11" s="156">
        <f t="shared" si="260"/>
        <v>5.9894736842105258</v>
      </c>
      <c r="QR11" s="158">
        <f t="shared" si="261"/>
        <v>2.1578947368421053</v>
      </c>
      <c r="QS11" s="157" t="str">
        <f t="shared" si="262"/>
        <v>2.16</v>
      </c>
      <c r="QT11" s="5" t="str">
        <f t="shared" si="263"/>
        <v>Lên lớp</v>
      </c>
      <c r="QU11" s="212">
        <f t="shared" si="264"/>
        <v>19</v>
      </c>
      <c r="QV11" s="156">
        <f t="shared" si="265"/>
        <v>5.9894736842105258</v>
      </c>
      <c r="QW11" s="309">
        <f t="shared" si="266"/>
        <v>2.1578947368421053</v>
      </c>
      <c r="QX11" s="215">
        <f t="shared" si="267"/>
        <v>73</v>
      </c>
      <c r="QY11" s="211">
        <f t="shared" si="268"/>
        <v>73</v>
      </c>
      <c r="QZ11" s="157">
        <f t="shared" si="269"/>
        <v>5.9287671232876713</v>
      </c>
      <c r="RA11" s="157" t="str">
        <f t="shared" si="270"/>
        <v>5.93</v>
      </c>
      <c r="RB11" s="158">
        <f t="shared" si="271"/>
        <v>1.9931506849315068</v>
      </c>
      <c r="RC11" s="157" t="str">
        <f t="shared" si="272"/>
        <v>1.99</v>
      </c>
      <c r="RD11" s="5" t="str">
        <f t="shared" si="273"/>
        <v>Lên lớp</v>
      </c>
      <c r="RE11" s="171">
        <v>5</v>
      </c>
      <c r="RF11" s="323"/>
      <c r="RG11" s="123">
        <v>5</v>
      </c>
      <c r="RH11" s="171">
        <f t="shared" si="274"/>
        <v>2</v>
      </c>
      <c r="RI11" s="67">
        <f t="shared" si="275"/>
        <v>5</v>
      </c>
      <c r="RJ11" s="67" t="str">
        <f t="shared" si="276"/>
        <v>5.0</v>
      </c>
      <c r="RK11" s="51" t="str">
        <f t="shared" si="277"/>
        <v>D+</v>
      </c>
      <c r="RL11" s="60">
        <f t="shared" si="278"/>
        <v>1.5</v>
      </c>
      <c r="RM11" s="53" t="str">
        <f t="shared" si="279"/>
        <v>1.5</v>
      </c>
      <c r="RN11" s="63">
        <v>6</v>
      </c>
      <c r="RO11" s="207">
        <v>6</v>
      </c>
      <c r="RP11" s="416">
        <v>6.3</v>
      </c>
      <c r="RQ11" s="416">
        <v>6</v>
      </c>
      <c r="RR11" s="316">
        <f t="shared" si="280"/>
        <v>6.1</v>
      </c>
      <c r="RS11" s="67" t="str">
        <f t="shared" si="281"/>
        <v>6.1</v>
      </c>
      <c r="RT11" s="51" t="str">
        <f t="shared" si="282"/>
        <v>C</v>
      </c>
      <c r="RU11" s="60">
        <f t="shared" si="283"/>
        <v>2</v>
      </c>
      <c r="RV11" s="53" t="str">
        <f t="shared" si="284"/>
        <v>2.0</v>
      </c>
      <c r="RW11" s="220">
        <v>5</v>
      </c>
      <c r="RX11" s="221">
        <v>5</v>
      </c>
      <c r="RY11" s="417">
        <f t="shared" si="285"/>
        <v>11</v>
      </c>
      <c r="RZ11" s="156">
        <f t="shared" si="286"/>
        <v>5.5</v>
      </c>
      <c r="SA11" s="158">
        <f t="shared" si="287"/>
        <v>1.7272727272727273</v>
      </c>
      <c r="SB11" s="157" t="str">
        <f t="shared" si="288"/>
        <v>1.73</v>
      </c>
    </row>
    <row r="12" spans="1:496" s="8" customFormat="1" ht="18">
      <c r="A12" s="5">
        <v>11</v>
      </c>
      <c r="B12" s="9" t="s">
        <v>11</v>
      </c>
      <c r="C12" s="10" t="s">
        <v>318</v>
      </c>
      <c r="D12" s="11" t="s">
        <v>319</v>
      </c>
      <c r="E12" s="12" t="s">
        <v>320</v>
      </c>
      <c r="F12" s="6"/>
      <c r="G12" s="47" t="s">
        <v>577</v>
      </c>
      <c r="H12" s="132" t="s">
        <v>427</v>
      </c>
      <c r="I12" s="132" t="s">
        <v>614</v>
      </c>
      <c r="J12" s="48" t="s">
        <v>635</v>
      </c>
      <c r="K12" s="98">
        <v>7</v>
      </c>
      <c r="L12" s="67" t="str">
        <f t="shared" si="0"/>
        <v>7.0</v>
      </c>
      <c r="M12" s="51" t="str">
        <f t="shared" si="1"/>
        <v>B</v>
      </c>
      <c r="N12" s="52">
        <f t="shared" si="2"/>
        <v>3</v>
      </c>
      <c r="O12" s="53" t="str">
        <f t="shared" si="3"/>
        <v>3.0</v>
      </c>
      <c r="P12" s="63">
        <v>2</v>
      </c>
      <c r="Q12" s="49">
        <v>6</v>
      </c>
      <c r="R12" s="67" t="str">
        <f t="shared" si="4"/>
        <v>6.0</v>
      </c>
      <c r="S12" s="51" t="str">
        <f t="shared" si="5"/>
        <v>C</v>
      </c>
      <c r="T12" s="52">
        <f t="shared" si="6"/>
        <v>2</v>
      </c>
      <c r="U12" s="53" t="str">
        <f t="shared" si="7"/>
        <v>2.0</v>
      </c>
      <c r="V12" s="63">
        <v>3</v>
      </c>
      <c r="W12" s="105">
        <v>8.1999999999999993</v>
      </c>
      <c r="X12" s="103">
        <v>6</v>
      </c>
      <c r="Y12" s="104"/>
      <c r="Z12" s="66">
        <f t="shared" si="8"/>
        <v>6.9</v>
      </c>
      <c r="AA12" s="67">
        <f t="shared" si="9"/>
        <v>6.9</v>
      </c>
      <c r="AB12" s="67" t="str">
        <f t="shared" si="10"/>
        <v>6.9</v>
      </c>
      <c r="AC12" s="51" t="str">
        <f t="shared" si="11"/>
        <v>C+</v>
      </c>
      <c r="AD12" s="60">
        <f t="shared" si="12"/>
        <v>2.5</v>
      </c>
      <c r="AE12" s="53" t="str">
        <f t="shared" si="13"/>
        <v>2.5</v>
      </c>
      <c r="AF12" s="63">
        <v>4</v>
      </c>
      <c r="AG12" s="207">
        <v>4</v>
      </c>
      <c r="AH12" s="105">
        <v>7.7</v>
      </c>
      <c r="AI12" s="103">
        <v>7</v>
      </c>
      <c r="AJ12" s="104"/>
      <c r="AK12" s="66">
        <f t="shared" si="14"/>
        <v>7.3</v>
      </c>
      <c r="AL12" s="67">
        <f t="shared" si="15"/>
        <v>7.3</v>
      </c>
      <c r="AM12" s="67" t="str">
        <f t="shared" si="16"/>
        <v>7.3</v>
      </c>
      <c r="AN12" s="51" t="str">
        <f t="shared" si="17"/>
        <v>B</v>
      </c>
      <c r="AO12" s="60">
        <f t="shared" si="18"/>
        <v>3</v>
      </c>
      <c r="AP12" s="53" t="str">
        <f t="shared" si="19"/>
        <v>3.0</v>
      </c>
      <c r="AQ12" s="63">
        <v>2</v>
      </c>
      <c r="AR12" s="207">
        <v>2</v>
      </c>
      <c r="AS12" s="105">
        <v>6.3</v>
      </c>
      <c r="AT12" s="103">
        <v>3</v>
      </c>
      <c r="AU12" s="104"/>
      <c r="AV12" s="66">
        <f t="shared" si="20"/>
        <v>4.3</v>
      </c>
      <c r="AW12" s="67">
        <f t="shared" si="21"/>
        <v>4.3</v>
      </c>
      <c r="AX12" s="67" t="str">
        <f t="shared" si="22"/>
        <v>4.3</v>
      </c>
      <c r="AY12" s="51" t="str">
        <f t="shared" si="23"/>
        <v>D</v>
      </c>
      <c r="AZ12" s="60">
        <f t="shared" si="24"/>
        <v>1</v>
      </c>
      <c r="BA12" s="53" t="str">
        <f t="shared" si="25"/>
        <v>1.0</v>
      </c>
      <c r="BB12" s="63">
        <v>3</v>
      </c>
      <c r="BC12" s="207">
        <v>3</v>
      </c>
      <c r="BD12" s="105">
        <v>6.4</v>
      </c>
      <c r="BE12" s="103">
        <v>5</v>
      </c>
      <c r="BF12" s="104"/>
      <c r="BG12" s="66">
        <f t="shared" si="26"/>
        <v>5.6</v>
      </c>
      <c r="BH12" s="67">
        <f t="shared" si="27"/>
        <v>5.6</v>
      </c>
      <c r="BI12" s="67" t="str">
        <f t="shared" si="28"/>
        <v>5.6</v>
      </c>
      <c r="BJ12" s="51" t="str">
        <f t="shared" si="29"/>
        <v>C</v>
      </c>
      <c r="BK12" s="60">
        <f t="shared" si="30"/>
        <v>2</v>
      </c>
      <c r="BL12" s="53" t="str">
        <f t="shared" si="31"/>
        <v>2.0</v>
      </c>
      <c r="BM12" s="63">
        <v>3</v>
      </c>
      <c r="BN12" s="207">
        <v>3</v>
      </c>
      <c r="BO12" s="105">
        <v>6.5</v>
      </c>
      <c r="BP12" s="103">
        <v>5</v>
      </c>
      <c r="BQ12" s="104"/>
      <c r="BR12" s="66">
        <f t="shared" si="32"/>
        <v>5.6</v>
      </c>
      <c r="BS12" s="67">
        <f t="shared" si="33"/>
        <v>5.6</v>
      </c>
      <c r="BT12" s="67" t="str">
        <f t="shared" si="34"/>
        <v>5.6</v>
      </c>
      <c r="BU12" s="51" t="str">
        <f t="shared" si="35"/>
        <v>C</v>
      </c>
      <c r="BV12" s="68">
        <f t="shared" si="36"/>
        <v>2</v>
      </c>
      <c r="BW12" s="53" t="str">
        <f t="shared" si="37"/>
        <v>2.0</v>
      </c>
      <c r="BX12" s="63">
        <v>2</v>
      </c>
      <c r="BY12" s="207">
        <v>2</v>
      </c>
      <c r="BZ12" s="105">
        <v>6.3</v>
      </c>
      <c r="CA12" s="103">
        <v>8</v>
      </c>
      <c r="CB12" s="104"/>
      <c r="CC12" s="105"/>
      <c r="CD12" s="67">
        <f t="shared" si="38"/>
        <v>7.3</v>
      </c>
      <c r="CE12" s="67" t="str">
        <f t="shared" si="39"/>
        <v>7.3</v>
      </c>
      <c r="CF12" s="51" t="str">
        <f t="shared" si="40"/>
        <v>B</v>
      </c>
      <c r="CG12" s="60">
        <f t="shared" si="41"/>
        <v>3</v>
      </c>
      <c r="CH12" s="53" t="str">
        <f t="shared" si="42"/>
        <v>3.0</v>
      </c>
      <c r="CI12" s="63">
        <v>3</v>
      </c>
      <c r="CJ12" s="207">
        <v>3</v>
      </c>
      <c r="CK12" s="208">
        <f t="shared" si="43"/>
        <v>17</v>
      </c>
      <c r="CL12" s="72">
        <f t="shared" si="44"/>
        <v>6.1764705882352944</v>
      </c>
      <c r="CM12" s="93" t="str">
        <f t="shared" si="45"/>
        <v>6.18</v>
      </c>
      <c r="CN12" s="72">
        <f t="shared" si="46"/>
        <v>2.2352941176470589</v>
      </c>
      <c r="CO12" s="93" t="str">
        <f t="shared" si="47"/>
        <v>2.24</v>
      </c>
      <c r="CP12" s="285" t="str">
        <f t="shared" si="48"/>
        <v>Lên lớp</v>
      </c>
      <c r="CQ12" s="285">
        <f t="shared" si="49"/>
        <v>17</v>
      </c>
      <c r="CR12" s="72">
        <f t="shared" si="50"/>
        <v>6.1764705882352944</v>
      </c>
      <c r="CS12" s="285" t="str">
        <f t="shared" si="51"/>
        <v>6.18</v>
      </c>
      <c r="CT12" s="72">
        <f t="shared" si="52"/>
        <v>2.2352941176470589</v>
      </c>
      <c r="CU12" s="285" t="str">
        <f t="shared" si="53"/>
        <v>2.24</v>
      </c>
      <c r="CV12" s="285" t="str">
        <f t="shared" si="54"/>
        <v>Lên lớp</v>
      </c>
      <c r="CW12" s="66">
        <v>5.8</v>
      </c>
      <c r="CX12" s="285">
        <v>4</v>
      </c>
      <c r="CY12" s="285"/>
      <c r="CZ12" s="66">
        <f t="shared" si="55"/>
        <v>4.7</v>
      </c>
      <c r="DA12" s="67">
        <f t="shared" si="56"/>
        <v>4.7</v>
      </c>
      <c r="DB12" s="60" t="str">
        <f t="shared" si="57"/>
        <v>4.7</v>
      </c>
      <c r="DC12" s="51" t="str">
        <f t="shared" si="58"/>
        <v>D</v>
      </c>
      <c r="DD12" s="60">
        <f t="shared" si="59"/>
        <v>1</v>
      </c>
      <c r="DE12" s="60" t="str">
        <f t="shared" si="60"/>
        <v>1.0</v>
      </c>
      <c r="DF12" s="63"/>
      <c r="DG12" s="209"/>
      <c r="DH12" s="105">
        <v>7.8</v>
      </c>
      <c r="DI12" s="126">
        <v>3</v>
      </c>
      <c r="DJ12" s="126"/>
      <c r="DK12" s="66">
        <f t="shared" si="61"/>
        <v>4.9000000000000004</v>
      </c>
      <c r="DL12" s="67">
        <f t="shared" si="62"/>
        <v>4.9000000000000004</v>
      </c>
      <c r="DM12" s="60" t="str">
        <f t="shared" si="63"/>
        <v>4.9</v>
      </c>
      <c r="DN12" s="51" t="str">
        <f t="shared" si="64"/>
        <v>D</v>
      </c>
      <c r="DO12" s="60">
        <f t="shared" si="65"/>
        <v>1</v>
      </c>
      <c r="DP12" s="60" t="str">
        <f t="shared" si="66"/>
        <v>1.0</v>
      </c>
      <c r="DQ12" s="63"/>
      <c r="DR12" s="209"/>
      <c r="DS12" s="67">
        <f t="shared" si="67"/>
        <v>4.8000000000000007</v>
      </c>
      <c r="DT12" s="60" t="str">
        <f t="shared" si="68"/>
        <v>4.8</v>
      </c>
      <c r="DU12" s="51" t="str">
        <f t="shared" si="69"/>
        <v>D</v>
      </c>
      <c r="DV12" s="60">
        <f t="shared" si="70"/>
        <v>1</v>
      </c>
      <c r="DW12" s="60" t="str">
        <f t="shared" si="71"/>
        <v>1.0</v>
      </c>
      <c r="DX12" s="63">
        <v>3</v>
      </c>
      <c r="DY12" s="209">
        <v>3</v>
      </c>
      <c r="DZ12" s="210">
        <v>6.1</v>
      </c>
      <c r="EA12" s="57">
        <v>3</v>
      </c>
      <c r="EB12" s="58"/>
      <c r="EC12" s="66">
        <f t="shared" si="72"/>
        <v>4.2</v>
      </c>
      <c r="ED12" s="67">
        <f t="shared" si="73"/>
        <v>4.2</v>
      </c>
      <c r="EE12" s="67" t="str">
        <f t="shared" si="74"/>
        <v>4.2</v>
      </c>
      <c r="EF12" s="51" t="str">
        <f t="shared" si="75"/>
        <v>D</v>
      </c>
      <c r="EG12" s="68">
        <f t="shared" si="76"/>
        <v>1</v>
      </c>
      <c r="EH12" s="53" t="str">
        <f t="shared" si="77"/>
        <v>1.0</v>
      </c>
      <c r="EI12" s="63">
        <v>3</v>
      </c>
      <c r="EJ12" s="207">
        <v>3</v>
      </c>
      <c r="EK12" s="210">
        <v>5.7</v>
      </c>
      <c r="EL12" s="57">
        <v>8</v>
      </c>
      <c r="EM12" s="58"/>
      <c r="EN12" s="66">
        <f t="shared" si="78"/>
        <v>7.1</v>
      </c>
      <c r="EO12" s="67">
        <f t="shared" si="79"/>
        <v>7.1</v>
      </c>
      <c r="EP12" s="67" t="str">
        <f t="shared" si="80"/>
        <v>7.1</v>
      </c>
      <c r="EQ12" s="51" t="str">
        <f t="shared" si="81"/>
        <v>B</v>
      </c>
      <c r="ER12" s="60">
        <f t="shared" si="82"/>
        <v>3</v>
      </c>
      <c r="ES12" s="53" t="str">
        <f t="shared" si="83"/>
        <v>3.0</v>
      </c>
      <c r="ET12" s="63">
        <v>3</v>
      </c>
      <c r="EU12" s="207">
        <v>3</v>
      </c>
      <c r="EV12" s="216">
        <v>5.7</v>
      </c>
      <c r="EW12" s="173">
        <v>4</v>
      </c>
      <c r="EX12" s="174"/>
      <c r="EY12" s="66">
        <f t="shared" si="84"/>
        <v>4.7</v>
      </c>
      <c r="EZ12" s="67">
        <f t="shared" si="85"/>
        <v>4.7</v>
      </c>
      <c r="FA12" s="67" t="str">
        <f t="shared" si="86"/>
        <v>4.7</v>
      </c>
      <c r="FB12" s="51" t="str">
        <f t="shared" si="87"/>
        <v>D</v>
      </c>
      <c r="FC12" s="60">
        <f t="shared" si="88"/>
        <v>1</v>
      </c>
      <c r="FD12" s="53" t="str">
        <f t="shared" si="89"/>
        <v>1.0</v>
      </c>
      <c r="FE12" s="63">
        <v>2</v>
      </c>
      <c r="FF12" s="207">
        <v>2</v>
      </c>
      <c r="FG12" s="105">
        <v>8</v>
      </c>
      <c r="FH12" s="103">
        <v>8</v>
      </c>
      <c r="FI12" s="104"/>
      <c r="FJ12" s="66">
        <f t="shared" si="90"/>
        <v>8</v>
      </c>
      <c r="FK12" s="67">
        <f t="shared" si="91"/>
        <v>8</v>
      </c>
      <c r="FL12" s="67" t="str">
        <f t="shared" si="92"/>
        <v>8.0</v>
      </c>
      <c r="FM12" s="51" t="str">
        <f t="shared" si="93"/>
        <v>B+</v>
      </c>
      <c r="FN12" s="60">
        <f t="shared" si="94"/>
        <v>3.5</v>
      </c>
      <c r="FO12" s="53" t="str">
        <f t="shared" si="95"/>
        <v>3.5</v>
      </c>
      <c r="FP12" s="63">
        <v>2</v>
      </c>
      <c r="FQ12" s="207">
        <v>2</v>
      </c>
      <c r="FR12" s="397">
        <v>5.4</v>
      </c>
      <c r="FS12" s="398">
        <v>6</v>
      </c>
      <c r="FT12" s="121"/>
      <c r="FU12" s="149"/>
      <c r="FV12" s="67">
        <f t="shared" si="96"/>
        <v>5.8</v>
      </c>
      <c r="FW12" s="67" t="str">
        <f t="shared" si="97"/>
        <v>5.8</v>
      </c>
      <c r="FX12" s="51" t="str">
        <f t="shared" si="98"/>
        <v>C</v>
      </c>
      <c r="FY12" s="60">
        <f t="shared" si="99"/>
        <v>2</v>
      </c>
      <c r="FZ12" s="53" t="str">
        <f t="shared" si="100"/>
        <v>2.0</v>
      </c>
      <c r="GA12" s="63">
        <v>2</v>
      </c>
      <c r="GB12" s="207">
        <v>2</v>
      </c>
      <c r="GC12" s="216">
        <v>7.9</v>
      </c>
      <c r="GD12" s="173">
        <v>6</v>
      </c>
      <c r="GE12" s="174"/>
      <c r="GF12" s="216"/>
      <c r="GG12" s="67">
        <f t="shared" si="101"/>
        <v>6.8</v>
      </c>
      <c r="GH12" s="67" t="str">
        <f t="shared" si="102"/>
        <v>6.8</v>
      </c>
      <c r="GI12" s="51" t="str">
        <f t="shared" si="103"/>
        <v>C+</v>
      </c>
      <c r="GJ12" s="60">
        <f t="shared" si="104"/>
        <v>2.5</v>
      </c>
      <c r="GK12" s="53" t="str">
        <f t="shared" si="105"/>
        <v>2.5</v>
      </c>
      <c r="GL12" s="63">
        <v>3</v>
      </c>
      <c r="GM12" s="207">
        <v>3</v>
      </c>
      <c r="GN12" s="211">
        <f t="shared" si="106"/>
        <v>18</v>
      </c>
      <c r="GO12" s="156">
        <f t="shared" si="107"/>
        <v>5.8722222222222218</v>
      </c>
      <c r="GP12" s="158">
        <f t="shared" si="108"/>
        <v>1.9722222222222223</v>
      </c>
      <c r="GQ12" s="157" t="str">
        <f t="shared" si="109"/>
        <v>1.97</v>
      </c>
      <c r="GR12" s="5" t="str">
        <f t="shared" si="110"/>
        <v>Lên lớp</v>
      </c>
      <c r="GS12" s="212">
        <f t="shared" si="111"/>
        <v>18</v>
      </c>
      <c r="GT12" s="213">
        <f t="shared" si="295"/>
        <v>5.8722222222222218</v>
      </c>
      <c r="GU12" s="214">
        <f t="shared" si="296"/>
        <v>1.9722222222222223</v>
      </c>
      <c r="GV12" s="215">
        <f t="shared" si="114"/>
        <v>35</v>
      </c>
      <c r="GW12" s="211">
        <f t="shared" si="115"/>
        <v>35</v>
      </c>
      <c r="GX12" s="157">
        <f t="shared" si="116"/>
        <v>6.02</v>
      </c>
      <c r="GY12" s="158">
        <f t="shared" si="117"/>
        <v>2.1</v>
      </c>
      <c r="GZ12" s="157" t="str">
        <f t="shared" si="118"/>
        <v>2.10</v>
      </c>
      <c r="HA12" s="5" t="str">
        <f t="shared" si="119"/>
        <v>Lên lớp</v>
      </c>
      <c r="HB12" s="149">
        <v>2.7</v>
      </c>
      <c r="HC12" s="70"/>
      <c r="HD12" s="121"/>
      <c r="HE12" s="149"/>
      <c r="HF12" s="67">
        <f t="shared" si="120"/>
        <v>1.1000000000000001</v>
      </c>
      <c r="HG12" s="67" t="str">
        <f t="shared" si="121"/>
        <v>1.1</v>
      </c>
      <c r="HH12" s="51" t="str">
        <f t="shared" si="122"/>
        <v>F</v>
      </c>
      <c r="HI12" s="60">
        <f t="shared" si="123"/>
        <v>0</v>
      </c>
      <c r="HJ12" s="53" t="str">
        <f t="shared" si="124"/>
        <v>0.0</v>
      </c>
      <c r="HK12" s="63">
        <v>3</v>
      </c>
      <c r="HL12" s="207"/>
      <c r="HM12" s="210">
        <v>5</v>
      </c>
      <c r="HN12" s="57">
        <v>5</v>
      </c>
      <c r="HO12" s="58"/>
      <c r="HP12" s="66">
        <f t="shared" si="125"/>
        <v>5</v>
      </c>
      <c r="HQ12" s="110">
        <f t="shared" si="126"/>
        <v>5</v>
      </c>
      <c r="HR12" s="67" t="str">
        <f t="shared" si="127"/>
        <v>5.0</v>
      </c>
      <c r="HS12" s="111" t="str">
        <f t="shared" si="128"/>
        <v>D+</v>
      </c>
      <c r="HT12" s="112">
        <f t="shared" si="129"/>
        <v>1.5</v>
      </c>
      <c r="HU12" s="113" t="str">
        <f t="shared" si="130"/>
        <v>1.5</v>
      </c>
      <c r="HV12" s="63">
        <v>1</v>
      </c>
      <c r="HW12" s="207">
        <v>1</v>
      </c>
      <c r="HX12" s="66">
        <f t="shared" si="297"/>
        <v>1.5</v>
      </c>
      <c r="HY12" s="167">
        <f t="shared" si="297"/>
        <v>2.2999999999999998</v>
      </c>
      <c r="HZ12" s="53" t="str">
        <f t="shared" si="132"/>
        <v>2.3</v>
      </c>
      <c r="IA12" s="51" t="str">
        <f t="shared" si="133"/>
        <v>F</v>
      </c>
      <c r="IB12" s="60">
        <f t="shared" si="134"/>
        <v>0</v>
      </c>
      <c r="IC12" s="53" t="str">
        <f t="shared" si="135"/>
        <v>0.0</v>
      </c>
      <c r="ID12" s="220">
        <v>4</v>
      </c>
      <c r="IE12" s="221"/>
      <c r="IF12" s="210">
        <v>6.7</v>
      </c>
      <c r="IG12" s="57">
        <v>7</v>
      </c>
      <c r="IH12" s="58"/>
      <c r="II12" s="66">
        <f t="shared" si="136"/>
        <v>6.9</v>
      </c>
      <c r="IJ12" s="67">
        <f t="shared" si="137"/>
        <v>6.9</v>
      </c>
      <c r="IK12" s="67" t="str">
        <f t="shared" si="138"/>
        <v>6.9</v>
      </c>
      <c r="IL12" s="51" t="str">
        <f t="shared" si="139"/>
        <v>C+</v>
      </c>
      <c r="IM12" s="60">
        <f t="shared" si="140"/>
        <v>2.5</v>
      </c>
      <c r="IN12" s="53" t="str">
        <f t="shared" si="141"/>
        <v>2.5</v>
      </c>
      <c r="IO12" s="63">
        <v>2</v>
      </c>
      <c r="IP12" s="207">
        <v>2</v>
      </c>
      <c r="IQ12" s="210">
        <v>7.7</v>
      </c>
      <c r="IR12" s="57">
        <v>6</v>
      </c>
      <c r="IS12" s="58"/>
      <c r="IT12" s="66">
        <f t="shared" si="142"/>
        <v>6.7</v>
      </c>
      <c r="IU12" s="67">
        <f t="shared" si="143"/>
        <v>6.7</v>
      </c>
      <c r="IV12" s="67" t="str">
        <f t="shared" si="144"/>
        <v>6.7</v>
      </c>
      <c r="IW12" s="51" t="str">
        <f t="shared" si="145"/>
        <v>C+</v>
      </c>
      <c r="IX12" s="60">
        <f t="shared" si="146"/>
        <v>2.5</v>
      </c>
      <c r="IY12" s="53" t="str">
        <f t="shared" si="147"/>
        <v>2.5</v>
      </c>
      <c r="IZ12" s="63">
        <v>3</v>
      </c>
      <c r="JA12" s="207">
        <v>3</v>
      </c>
      <c r="JB12" s="65">
        <v>6.4</v>
      </c>
      <c r="JC12" s="57">
        <v>8</v>
      </c>
      <c r="JD12" s="58"/>
      <c r="JE12" s="66">
        <f t="shared" si="148"/>
        <v>7.4</v>
      </c>
      <c r="JF12" s="67">
        <f t="shared" si="149"/>
        <v>7.4</v>
      </c>
      <c r="JG12" s="50" t="str">
        <f t="shared" si="150"/>
        <v>7.4</v>
      </c>
      <c r="JH12" s="51" t="str">
        <f t="shared" si="151"/>
        <v>B</v>
      </c>
      <c r="JI12" s="60">
        <f t="shared" si="152"/>
        <v>3</v>
      </c>
      <c r="JJ12" s="53" t="str">
        <f t="shared" si="153"/>
        <v>3.0</v>
      </c>
      <c r="JK12" s="61">
        <v>2</v>
      </c>
      <c r="JL12" s="62">
        <v>2</v>
      </c>
      <c r="JM12" s="65">
        <v>6.8</v>
      </c>
      <c r="JN12" s="57">
        <v>3</v>
      </c>
      <c r="JO12" s="58"/>
      <c r="JP12" s="66">
        <f t="shared" si="154"/>
        <v>4.5</v>
      </c>
      <c r="JQ12" s="67">
        <f t="shared" si="155"/>
        <v>4.5</v>
      </c>
      <c r="JR12" s="50" t="str">
        <f t="shared" si="156"/>
        <v>4.5</v>
      </c>
      <c r="JS12" s="51" t="str">
        <f t="shared" si="157"/>
        <v>D</v>
      </c>
      <c r="JT12" s="60">
        <f t="shared" si="158"/>
        <v>1</v>
      </c>
      <c r="JU12" s="53" t="str">
        <f t="shared" si="159"/>
        <v>1.0</v>
      </c>
      <c r="JV12" s="61">
        <v>1</v>
      </c>
      <c r="JW12" s="62">
        <v>1</v>
      </c>
      <c r="JX12" s="271">
        <v>6.7</v>
      </c>
      <c r="JY12" s="122">
        <v>2</v>
      </c>
      <c r="JZ12" s="123">
        <v>4</v>
      </c>
      <c r="KA12" s="171">
        <f t="shared" si="160"/>
        <v>3.9</v>
      </c>
      <c r="KB12" s="67">
        <f t="shared" si="161"/>
        <v>5.0999999999999996</v>
      </c>
      <c r="KC12" s="50" t="str">
        <f t="shared" si="162"/>
        <v>5.1</v>
      </c>
      <c r="KD12" s="51" t="str">
        <f t="shared" si="163"/>
        <v>D+</v>
      </c>
      <c r="KE12" s="60">
        <f t="shared" si="164"/>
        <v>1.5</v>
      </c>
      <c r="KF12" s="53" t="str">
        <f t="shared" si="165"/>
        <v>1.5</v>
      </c>
      <c r="KG12" s="61">
        <v>2</v>
      </c>
      <c r="KH12" s="62">
        <v>2</v>
      </c>
      <c r="KI12" s="210">
        <v>6</v>
      </c>
      <c r="KJ12" s="133">
        <v>5.3</v>
      </c>
      <c r="KK12" s="58"/>
      <c r="KL12" s="66">
        <f t="shared" si="166"/>
        <v>5.6</v>
      </c>
      <c r="KM12" s="67">
        <f t="shared" si="167"/>
        <v>5.6</v>
      </c>
      <c r="KN12" s="67" t="str">
        <f t="shared" si="168"/>
        <v>5.6</v>
      </c>
      <c r="KO12" s="51" t="str">
        <f t="shared" si="169"/>
        <v>C</v>
      </c>
      <c r="KP12" s="60">
        <f t="shared" si="170"/>
        <v>2</v>
      </c>
      <c r="KQ12" s="53" t="str">
        <f t="shared" si="171"/>
        <v>2.0</v>
      </c>
      <c r="KR12" s="63">
        <v>1</v>
      </c>
      <c r="KS12" s="207">
        <v>1</v>
      </c>
      <c r="KT12" s="210">
        <v>7</v>
      </c>
      <c r="KU12" s="133">
        <v>6</v>
      </c>
      <c r="KV12" s="58"/>
      <c r="KW12" s="66">
        <f t="shared" si="172"/>
        <v>6.4</v>
      </c>
      <c r="KX12" s="67">
        <f t="shared" si="173"/>
        <v>6.4</v>
      </c>
      <c r="KY12" s="67" t="str">
        <f t="shared" si="174"/>
        <v>6.4</v>
      </c>
      <c r="KZ12" s="51" t="str">
        <f t="shared" si="175"/>
        <v>C</v>
      </c>
      <c r="LA12" s="60">
        <f t="shared" si="176"/>
        <v>2</v>
      </c>
      <c r="LB12" s="53" t="str">
        <f t="shared" si="177"/>
        <v>2.0</v>
      </c>
      <c r="LC12" s="63">
        <v>1</v>
      </c>
      <c r="LD12" s="207">
        <v>1</v>
      </c>
      <c r="LE12" s="210">
        <v>5</v>
      </c>
      <c r="LF12" s="133">
        <v>7.3</v>
      </c>
      <c r="LG12" s="58"/>
      <c r="LH12" s="66">
        <f t="shared" si="178"/>
        <v>6.4</v>
      </c>
      <c r="LI12" s="67">
        <f t="shared" si="179"/>
        <v>6.4</v>
      </c>
      <c r="LJ12" s="67" t="str">
        <f t="shared" si="180"/>
        <v>6.4</v>
      </c>
      <c r="LK12" s="51" t="str">
        <f t="shared" si="181"/>
        <v>C</v>
      </c>
      <c r="LL12" s="60">
        <f t="shared" si="182"/>
        <v>2</v>
      </c>
      <c r="LM12" s="53" t="str">
        <f t="shared" si="183"/>
        <v>2.0</v>
      </c>
      <c r="LN12" s="63">
        <v>2</v>
      </c>
      <c r="LO12" s="207">
        <v>2</v>
      </c>
      <c r="LP12" s="210">
        <v>6</v>
      </c>
      <c r="LQ12" s="133">
        <v>5.6</v>
      </c>
      <c r="LR12" s="58"/>
      <c r="LS12" s="66">
        <f t="shared" si="184"/>
        <v>5.8</v>
      </c>
      <c r="LT12" s="67">
        <f t="shared" si="185"/>
        <v>5.8</v>
      </c>
      <c r="LU12" s="67" t="str">
        <f t="shared" si="186"/>
        <v>5.8</v>
      </c>
      <c r="LV12" s="51" t="str">
        <f t="shared" si="187"/>
        <v>C</v>
      </c>
      <c r="LW12" s="60">
        <f t="shared" si="188"/>
        <v>2</v>
      </c>
      <c r="LX12" s="53" t="str">
        <f t="shared" si="189"/>
        <v>2.0</v>
      </c>
      <c r="LY12" s="63">
        <v>1</v>
      </c>
      <c r="LZ12" s="207">
        <v>1</v>
      </c>
      <c r="MA12" s="66">
        <f t="shared" si="190"/>
        <v>6.1</v>
      </c>
      <c r="MB12" s="167">
        <f t="shared" si="191"/>
        <v>6.1</v>
      </c>
      <c r="MC12" s="53" t="str">
        <f t="shared" si="192"/>
        <v>6.1</v>
      </c>
      <c r="MD12" s="51" t="str">
        <f t="shared" si="193"/>
        <v>C</v>
      </c>
      <c r="ME12" s="60">
        <f t="shared" si="194"/>
        <v>2</v>
      </c>
      <c r="MF12" s="53" t="str">
        <f t="shared" si="195"/>
        <v>2.0</v>
      </c>
      <c r="MG12" s="220">
        <v>5</v>
      </c>
      <c r="MH12" s="221">
        <v>5</v>
      </c>
      <c r="MI12" s="211">
        <f t="shared" si="196"/>
        <v>19</v>
      </c>
      <c r="MJ12" s="156">
        <f t="shared" si="197"/>
        <v>5.3842105263157896</v>
      </c>
      <c r="MK12" s="158">
        <f t="shared" si="198"/>
        <v>1.7894736842105263</v>
      </c>
      <c r="ML12" s="157" t="str">
        <f t="shared" si="199"/>
        <v>1.79</v>
      </c>
      <c r="MM12" s="5" t="str">
        <f t="shared" si="200"/>
        <v>Lên lớp</v>
      </c>
      <c r="MN12" s="212">
        <f t="shared" si="201"/>
        <v>16</v>
      </c>
      <c r="MO12" s="156">
        <f t="shared" si="202"/>
        <v>6.1875</v>
      </c>
      <c r="MP12" s="309">
        <f t="shared" si="203"/>
        <v>2.125</v>
      </c>
      <c r="MQ12" s="215">
        <f t="shared" si="204"/>
        <v>54</v>
      </c>
      <c r="MR12" s="211">
        <f t="shared" si="205"/>
        <v>51</v>
      </c>
      <c r="MS12" s="157">
        <f t="shared" si="206"/>
        <v>6.0725490196078429</v>
      </c>
      <c r="MT12" s="157" t="str">
        <f t="shared" si="207"/>
        <v>6.07</v>
      </c>
      <c r="MU12" s="158">
        <f t="shared" si="208"/>
        <v>2.107843137254902</v>
      </c>
      <c r="MV12" s="157" t="str">
        <f t="shared" si="209"/>
        <v>2.11</v>
      </c>
      <c r="MW12" s="5" t="str">
        <f t="shared" si="210"/>
        <v>Lên lớp</v>
      </c>
      <c r="MX12" s="325">
        <v>6.7</v>
      </c>
      <c r="MY12" s="392">
        <v>5</v>
      </c>
      <c r="MZ12" s="327"/>
      <c r="NA12" s="216">
        <f t="shared" si="211"/>
        <v>5.7</v>
      </c>
      <c r="NB12" s="312">
        <f t="shared" si="212"/>
        <v>5.7</v>
      </c>
      <c r="NC12" s="312" t="str">
        <f t="shared" si="213"/>
        <v>5.7</v>
      </c>
      <c r="ND12" s="313" t="str">
        <f t="shared" si="214"/>
        <v>C</v>
      </c>
      <c r="NE12" s="314">
        <f t="shared" si="215"/>
        <v>2</v>
      </c>
      <c r="NF12" s="315" t="str">
        <f t="shared" si="216"/>
        <v>2.0</v>
      </c>
      <c r="NG12" s="63">
        <v>1</v>
      </c>
      <c r="NH12" s="207">
        <v>1</v>
      </c>
      <c r="NI12" s="325">
        <v>5.5</v>
      </c>
      <c r="NJ12" s="392">
        <v>5</v>
      </c>
      <c r="NK12" s="327"/>
      <c r="NL12" s="316">
        <f t="shared" si="217"/>
        <v>5.2</v>
      </c>
      <c r="NM12" s="312">
        <f t="shared" si="218"/>
        <v>5.2</v>
      </c>
      <c r="NN12" s="312" t="str">
        <f t="shared" si="219"/>
        <v>5.2</v>
      </c>
      <c r="NO12" s="313" t="str">
        <f t="shared" si="220"/>
        <v>D+</v>
      </c>
      <c r="NP12" s="314">
        <f t="shared" si="221"/>
        <v>1.5</v>
      </c>
      <c r="NQ12" s="315" t="str">
        <f t="shared" si="222"/>
        <v>1.5</v>
      </c>
      <c r="NR12" s="63">
        <v>1</v>
      </c>
      <c r="NS12" s="207">
        <v>1</v>
      </c>
      <c r="NT12" s="66">
        <f t="shared" si="223"/>
        <v>5.5</v>
      </c>
      <c r="NU12" s="167">
        <f t="shared" si="224"/>
        <v>5.5</v>
      </c>
      <c r="NV12" s="53" t="str">
        <f t="shared" si="225"/>
        <v>5.5</v>
      </c>
      <c r="NW12" s="51" t="str">
        <f t="shared" si="226"/>
        <v>C</v>
      </c>
      <c r="NX12" s="60">
        <f t="shared" si="227"/>
        <v>2</v>
      </c>
      <c r="NY12" s="53" t="str">
        <f t="shared" si="228"/>
        <v>2.0</v>
      </c>
      <c r="NZ12" s="220">
        <v>2</v>
      </c>
      <c r="OA12" s="408">
        <v>2</v>
      </c>
      <c r="OB12" s="385">
        <v>7</v>
      </c>
      <c r="OC12" s="404">
        <v>6</v>
      </c>
      <c r="OD12" s="210"/>
      <c r="OE12" s="66">
        <f t="shared" si="229"/>
        <v>6.4</v>
      </c>
      <c r="OF12" s="67">
        <f t="shared" si="230"/>
        <v>6.4</v>
      </c>
      <c r="OG12" s="50" t="str">
        <f t="shared" si="231"/>
        <v>6.4</v>
      </c>
      <c r="OH12" s="51" t="str">
        <f t="shared" si="232"/>
        <v>C</v>
      </c>
      <c r="OI12" s="60">
        <f t="shared" si="233"/>
        <v>2</v>
      </c>
      <c r="OJ12" s="53" t="str">
        <f t="shared" si="234"/>
        <v>2.0</v>
      </c>
      <c r="OK12" s="61">
        <v>2</v>
      </c>
      <c r="OL12" s="62">
        <v>2</v>
      </c>
      <c r="OM12" s="282">
        <v>8.3000000000000007</v>
      </c>
      <c r="ON12" s="283">
        <v>4</v>
      </c>
      <c r="OO12" s="104"/>
      <c r="OP12" s="105">
        <f t="shared" si="289"/>
        <v>5.7</v>
      </c>
      <c r="OQ12" s="67">
        <f t="shared" si="290"/>
        <v>5.7</v>
      </c>
      <c r="OR12" s="50" t="str">
        <f t="shared" si="291"/>
        <v>5.7</v>
      </c>
      <c r="OS12" s="51" t="str">
        <f t="shared" si="292"/>
        <v>C</v>
      </c>
      <c r="OT12" s="60">
        <f t="shared" si="293"/>
        <v>2</v>
      </c>
      <c r="OU12" s="53" t="str">
        <f t="shared" si="294"/>
        <v>2.0</v>
      </c>
      <c r="OV12" s="61">
        <v>2</v>
      </c>
      <c r="OW12" s="62">
        <v>2</v>
      </c>
      <c r="OX12" s="282">
        <v>7</v>
      </c>
      <c r="OY12" s="283">
        <v>5</v>
      </c>
      <c r="OZ12" s="104"/>
      <c r="PA12" s="105">
        <f t="shared" si="235"/>
        <v>5.8</v>
      </c>
      <c r="PB12" s="67">
        <f t="shared" si="236"/>
        <v>5.8</v>
      </c>
      <c r="PC12" s="50" t="str">
        <f t="shared" si="237"/>
        <v>5.8</v>
      </c>
      <c r="PD12" s="51" t="str">
        <f t="shared" si="238"/>
        <v>C</v>
      </c>
      <c r="PE12" s="60">
        <f t="shared" si="239"/>
        <v>2</v>
      </c>
      <c r="PF12" s="53" t="str">
        <f t="shared" si="240"/>
        <v>2.0</v>
      </c>
      <c r="PG12" s="61">
        <v>2</v>
      </c>
      <c r="PH12" s="62">
        <v>2</v>
      </c>
      <c r="PI12" s="325">
        <v>6</v>
      </c>
      <c r="PJ12" s="392">
        <v>6</v>
      </c>
      <c r="PK12" s="327"/>
      <c r="PL12" s="216">
        <f t="shared" si="241"/>
        <v>6</v>
      </c>
      <c r="PM12" s="312">
        <f t="shared" si="242"/>
        <v>6</v>
      </c>
      <c r="PN12" s="312" t="str">
        <f t="shared" si="243"/>
        <v>6.0</v>
      </c>
      <c r="PO12" s="313" t="str">
        <f t="shared" si="244"/>
        <v>C</v>
      </c>
      <c r="PP12" s="314">
        <f t="shared" si="245"/>
        <v>2</v>
      </c>
      <c r="PQ12" s="315" t="str">
        <f t="shared" si="246"/>
        <v>2.0</v>
      </c>
      <c r="PR12" s="63">
        <v>1</v>
      </c>
      <c r="PS12" s="207">
        <v>1</v>
      </c>
      <c r="PT12" s="210">
        <v>7</v>
      </c>
      <c r="PU12" s="133">
        <v>6.5</v>
      </c>
      <c r="PV12" s="58"/>
      <c r="PW12" s="66">
        <f t="shared" si="247"/>
        <v>6.7</v>
      </c>
      <c r="PX12" s="67">
        <f t="shared" si="248"/>
        <v>6.7</v>
      </c>
      <c r="PY12" s="67" t="str">
        <f t="shared" si="249"/>
        <v>6.7</v>
      </c>
      <c r="PZ12" s="51" t="str">
        <f t="shared" si="250"/>
        <v>C+</v>
      </c>
      <c r="QA12" s="60">
        <f t="shared" si="251"/>
        <v>2.5</v>
      </c>
      <c r="QB12" s="53" t="str">
        <f t="shared" si="252"/>
        <v>2.5</v>
      </c>
      <c r="QC12" s="63">
        <v>4</v>
      </c>
      <c r="QD12" s="207">
        <v>4</v>
      </c>
      <c r="QE12" s="395">
        <v>5</v>
      </c>
      <c r="QF12" s="396"/>
      <c r="QG12" s="395">
        <v>4</v>
      </c>
      <c r="QH12" s="395">
        <f t="shared" si="253"/>
        <v>2</v>
      </c>
      <c r="QI12" s="67">
        <f t="shared" si="254"/>
        <v>4.4000000000000004</v>
      </c>
      <c r="QJ12" s="67" t="str">
        <f t="shared" si="255"/>
        <v>4.4</v>
      </c>
      <c r="QK12" s="51" t="str">
        <f t="shared" si="256"/>
        <v>D</v>
      </c>
      <c r="QL12" s="60">
        <f t="shared" si="257"/>
        <v>1</v>
      </c>
      <c r="QM12" s="53" t="str">
        <f t="shared" si="258"/>
        <v>1.0</v>
      </c>
      <c r="QN12" s="63">
        <v>6</v>
      </c>
      <c r="QO12" s="207">
        <v>6</v>
      </c>
      <c r="QP12" s="211">
        <f t="shared" si="259"/>
        <v>19</v>
      </c>
      <c r="QQ12" s="156">
        <f t="shared" si="260"/>
        <v>5.5736842105263165</v>
      </c>
      <c r="QR12" s="158">
        <f t="shared" si="261"/>
        <v>1.763157894736842</v>
      </c>
      <c r="QS12" s="157" t="str">
        <f t="shared" si="262"/>
        <v>1.76</v>
      </c>
      <c r="QT12" s="5" t="str">
        <f t="shared" si="263"/>
        <v>Lên lớp</v>
      </c>
      <c r="QU12" s="212">
        <f t="shared" si="264"/>
        <v>19</v>
      </c>
      <c r="QV12" s="156">
        <f t="shared" si="265"/>
        <v>5.5736842105263165</v>
      </c>
      <c r="QW12" s="309">
        <f t="shared" si="266"/>
        <v>1.763157894736842</v>
      </c>
      <c r="QX12" s="215">
        <f t="shared" si="267"/>
        <v>73</v>
      </c>
      <c r="QY12" s="211">
        <f t="shared" si="268"/>
        <v>70</v>
      </c>
      <c r="QZ12" s="157">
        <f t="shared" si="269"/>
        <v>5.9371428571428577</v>
      </c>
      <c r="RA12" s="157" t="str">
        <f t="shared" si="270"/>
        <v>5.94</v>
      </c>
      <c r="RB12" s="158">
        <f t="shared" si="271"/>
        <v>2.0142857142857142</v>
      </c>
      <c r="RC12" s="157" t="str">
        <f t="shared" si="272"/>
        <v>2.01</v>
      </c>
      <c r="RD12" s="5" t="str">
        <f t="shared" si="273"/>
        <v>Lên lớp</v>
      </c>
      <c r="RE12" s="171">
        <v>5.3</v>
      </c>
      <c r="RF12" s="323">
        <v>1</v>
      </c>
      <c r="RG12" s="123">
        <v>5</v>
      </c>
      <c r="RH12" s="171">
        <f t="shared" si="274"/>
        <v>2.7</v>
      </c>
      <c r="RI12" s="67">
        <f t="shared" si="275"/>
        <v>5.0999999999999996</v>
      </c>
      <c r="RJ12" s="67" t="str">
        <f t="shared" si="276"/>
        <v>5.1</v>
      </c>
      <c r="RK12" s="51" t="str">
        <f t="shared" si="277"/>
        <v>D+</v>
      </c>
      <c r="RL12" s="60">
        <f t="shared" si="278"/>
        <v>1.5</v>
      </c>
      <c r="RM12" s="53" t="str">
        <f t="shared" si="279"/>
        <v>1.5</v>
      </c>
      <c r="RN12" s="63">
        <v>6</v>
      </c>
      <c r="RO12" s="207">
        <v>6</v>
      </c>
      <c r="RP12" s="416">
        <v>5.4</v>
      </c>
      <c r="RQ12" s="416">
        <v>5.5</v>
      </c>
      <c r="RR12" s="316">
        <f t="shared" si="280"/>
        <v>5.5</v>
      </c>
      <c r="RS12" s="67" t="str">
        <f t="shared" si="281"/>
        <v>5.5</v>
      </c>
      <c r="RT12" s="51" t="str">
        <f t="shared" si="282"/>
        <v>C</v>
      </c>
      <c r="RU12" s="60">
        <f t="shared" si="283"/>
        <v>2</v>
      </c>
      <c r="RV12" s="53" t="str">
        <f t="shared" si="284"/>
        <v>2.0</v>
      </c>
      <c r="RW12" s="220">
        <v>5</v>
      </c>
      <c r="RX12" s="221">
        <v>5</v>
      </c>
      <c r="RY12" s="417">
        <f t="shared" si="285"/>
        <v>11</v>
      </c>
      <c r="RZ12" s="156">
        <f t="shared" si="286"/>
        <v>5.2818181818181813</v>
      </c>
      <c r="SA12" s="158">
        <f t="shared" si="287"/>
        <v>1.7272727272727273</v>
      </c>
      <c r="SB12" s="157" t="str">
        <f t="shared" si="288"/>
        <v>1.73</v>
      </c>
    </row>
    <row r="13" spans="1:496" s="8" customFormat="1" ht="18">
      <c r="A13" s="5">
        <v>12</v>
      </c>
      <c r="B13" s="9" t="s">
        <v>11</v>
      </c>
      <c r="C13" s="10" t="s">
        <v>324</v>
      </c>
      <c r="D13" s="11" t="s">
        <v>325</v>
      </c>
      <c r="E13" s="12" t="s">
        <v>326</v>
      </c>
      <c r="F13" s="6"/>
      <c r="G13" s="47" t="s">
        <v>579</v>
      </c>
      <c r="H13" s="132" t="s">
        <v>427</v>
      </c>
      <c r="I13" s="132" t="s">
        <v>616</v>
      </c>
      <c r="J13" s="48" t="s">
        <v>616</v>
      </c>
      <c r="K13" s="98">
        <v>6.7</v>
      </c>
      <c r="L13" s="67" t="str">
        <f t="shared" si="0"/>
        <v>6.7</v>
      </c>
      <c r="M13" s="51" t="str">
        <f t="shared" si="1"/>
        <v>C+</v>
      </c>
      <c r="N13" s="52">
        <f t="shared" si="2"/>
        <v>2.5</v>
      </c>
      <c r="O13" s="53" t="str">
        <f t="shared" si="3"/>
        <v>2.5</v>
      </c>
      <c r="P13" s="63">
        <v>2</v>
      </c>
      <c r="Q13" s="49">
        <v>5</v>
      </c>
      <c r="R13" s="67" t="str">
        <f t="shared" si="4"/>
        <v>5.0</v>
      </c>
      <c r="S13" s="51" t="str">
        <f t="shared" si="5"/>
        <v>D+</v>
      </c>
      <c r="T13" s="52">
        <f t="shared" si="6"/>
        <v>1.5</v>
      </c>
      <c r="U13" s="53" t="str">
        <f t="shared" si="7"/>
        <v>1.5</v>
      </c>
      <c r="V13" s="63">
        <v>3</v>
      </c>
      <c r="W13" s="105">
        <v>7.2</v>
      </c>
      <c r="X13" s="103">
        <v>6</v>
      </c>
      <c r="Y13" s="104"/>
      <c r="Z13" s="66">
        <f t="shared" si="8"/>
        <v>6.5</v>
      </c>
      <c r="AA13" s="67">
        <f t="shared" si="9"/>
        <v>6.5</v>
      </c>
      <c r="AB13" s="67" t="str">
        <f t="shared" si="10"/>
        <v>6.5</v>
      </c>
      <c r="AC13" s="51" t="str">
        <f t="shared" si="11"/>
        <v>C+</v>
      </c>
      <c r="AD13" s="60">
        <f t="shared" si="12"/>
        <v>2.5</v>
      </c>
      <c r="AE13" s="53" t="str">
        <f t="shared" si="13"/>
        <v>2.5</v>
      </c>
      <c r="AF13" s="63">
        <v>4</v>
      </c>
      <c r="AG13" s="207">
        <v>4</v>
      </c>
      <c r="AH13" s="105">
        <v>8</v>
      </c>
      <c r="AI13" s="103">
        <v>7</v>
      </c>
      <c r="AJ13" s="104"/>
      <c r="AK13" s="66">
        <f t="shared" si="14"/>
        <v>7.4</v>
      </c>
      <c r="AL13" s="67">
        <f t="shared" si="15"/>
        <v>7.4</v>
      </c>
      <c r="AM13" s="67" t="str">
        <f t="shared" si="16"/>
        <v>7.4</v>
      </c>
      <c r="AN13" s="51" t="str">
        <f t="shared" si="17"/>
        <v>B</v>
      </c>
      <c r="AO13" s="60">
        <f t="shared" si="18"/>
        <v>3</v>
      </c>
      <c r="AP13" s="53" t="str">
        <f t="shared" si="19"/>
        <v>3.0</v>
      </c>
      <c r="AQ13" s="63">
        <v>2</v>
      </c>
      <c r="AR13" s="207">
        <v>2</v>
      </c>
      <c r="AS13" s="105">
        <v>6.3</v>
      </c>
      <c r="AT13" s="103">
        <v>3</v>
      </c>
      <c r="AU13" s="104"/>
      <c r="AV13" s="66">
        <f t="shared" si="20"/>
        <v>4.3</v>
      </c>
      <c r="AW13" s="67">
        <f t="shared" si="21"/>
        <v>4.3</v>
      </c>
      <c r="AX13" s="67" t="str">
        <f t="shared" si="22"/>
        <v>4.3</v>
      </c>
      <c r="AY13" s="51" t="str">
        <f t="shared" si="23"/>
        <v>D</v>
      </c>
      <c r="AZ13" s="60">
        <f t="shared" si="24"/>
        <v>1</v>
      </c>
      <c r="BA13" s="53" t="str">
        <f t="shared" si="25"/>
        <v>1.0</v>
      </c>
      <c r="BB13" s="63">
        <v>3</v>
      </c>
      <c r="BC13" s="207">
        <v>3</v>
      </c>
      <c r="BD13" s="105">
        <v>5.4</v>
      </c>
      <c r="BE13" s="103">
        <v>5</v>
      </c>
      <c r="BF13" s="104"/>
      <c r="BG13" s="66">
        <f t="shared" si="26"/>
        <v>5.2</v>
      </c>
      <c r="BH13" s="67">
        <f t="shared" si="27"/>
        <v>5.2</v>
      </c>
      <c r="BI13" s="67" t="str">
        <f t="shared" si="28"/>
        <v>5.2</v>
      </c>
      <c r="BJ13" s="51" t="str">
        <f t="shared" si="29"/>
        <v>D+</v>
      </c>
      <c r="BK13" s="60">
        <f t="shared" si="30"/>
        <v>1.5</v>
      </c>
      <c r="BL13" s="53" t="str">
        <f t="shared" si="31"/>
        <v>1.5</v>
      </c>
      <c r="BM13" s="63">
        <v>3</v>
      </c>
      <c r="BN13" s="207">
        <v>3</v>
      </c>
      <c r="BO13" s="105">
        <v>6.3</v>
      </c>
      <c r="BP13" s="103">
        <v>5</v>
      </c>
      <c r="BQ13" s="104"/>
      <c r="BR13" s="66">
        <f t="shared" si="32"/>
        <v>5.5</v>
      </c>
      <c r="BS13" s="67">
        <f t="shared" si="33"/>
        <v>5.5</v>
      </c>
      <c r="BT13" s="67" t="str">
        <f t="shared" si="34"/>
        <v>5.5</v>
      </c>
      <c r="BU13" s="51" t="str">
        <f t="shared" si="35"/>
        <v>C</v>
      </c>
      <c r="BV13" s="68">
        <f t="shared" si="36"/>
        <v>2</v>
      </c>
      <c r="BW13" s="53" t="str">
        <f t="shared" si="37"/>
        <v>2.0</v>
      </c>
      <c r="BX13" s="63">
        <v>2</v>
      </c>
      <c r="BY13" s="207">
        <v>2</v>
      </c>
      <c r="BZ13" s="105">
        <v>7</v>
      </c>
      <c r="CA13" s="103">
        <v>6</v>
      </c>
      <c r="CB13" s="104"/>
      <c r="CC13" s="105"/>
      <c r="CD13" s="67">
        <f t="shared" si="38"/>
        <v>6.4</v>
      </c>
      <c r="CE13" s="67" t="str">
        <f t="shared" si="39"/>
        <v>6.4</v>
      </c>
      <c r="CF13" s="51" t="str">
        <f t="shared" si="40"/>
        <v>C</v>
      </c>
      <c r="CG13" s="60">
        <f t="shared" si="41"/>
        <v>2</v>
      </c>
      <c r="CH13" s="53" t="str">
        <f t="shared" si="42"/>
        <v>2.0</v>
      </c>
      <c r="CI13" s="63">
        <v>3</v>
      </c>
      <c r="CJ13" s="207">
        <v>3</v>
      </c>
      <c r="CK13" s="208">
        <f t="shared" si="43"/>
        <v>17</v>
      </c>
      <c r="CL13" s="72">
        <f t="shared" si="44"/>
        <v>5.8529411764705879</v>
      </c>
      <c r="CM13" s="93" t="str">
        <f t="shared" si="45"/>
        <v>5.85</v>
      </c>
      <c r="CN13" s="72">
        <f t="shared" si="46"/>
        <v>1.9705882352941178</v>
      </c>
      <c r="CO13" s="93" t="str">
        <f t="shared" si="47"/>
        <v>1.97</v>
      </c>
      <c r="CP13" s="285" t="str">
        <f t="shared" si="48"/>
        <v>Lên lớp</v>
      </c>
      <c r="CQ13" s="285">
        <f t="shared" si="49"/>
        <v>17</v>
      </c>
      <c r="CR13" s="72">
        <f t="shared" si="50"/>
        <v>5.8529411764705879</v>
      </c>
      <c r="CS13" s="285" t="str">
        <f t="shared" si="51"/>
        <v>5.85</v>
      </c>
      <c r="CT13" s="72">
        <f t="shared" si="52"/>
        <v>1.9705882352941178</v>
      </c>
      <c r="CU13" s="285" t="str">
        <f t="shared" si="53"/>
        <v>1.97</v>
      </c>
      <c r="CV13" s="285" t="str">
        <f t="shared" si="54"/>
        <v>Lên lớp</v>
      </c>
      <c r="CW13" s="66">
        <v>7</v>
      </c>
      <c r="CX13" s="285">
        <v>3</v>
      </c>
      <c r="CY13" s="285"/>
      <c r="CZ13" s="66">
        <f t="shared" si="55"/>
        <v>4.5999999999999996</v>
      </c>
      <c r="DA13" s="67">
        <f t="shared" si="56"/>
        <v>4.5999999999999996</v>
      </c>
      <c r="DB13" s="60" t="str">
        <f t="shared" si="57"/>
        <v>4.6</v>
      </c>
      <c r="DC13" s="51" t="str">
        <f t="shared" si="58"/>
        <v>D</v>
      </c>
      <c r="DD13" s="60">
        <f t="shared" si="59"/>
        <v>1</v>
      </c>
      <c r="DE13" s="60" t="str">
        <f t="shared" si="60"/>
        <v>1.0</v>
      </c>
      <c r="DF13" s="63"/>
      <c r="DG13" s="209"/>
      <c r="DH13" s="105">
        <v>6</v>
      </c>
      <c r="DI13" s="126">
        <v>4</v>
      </c>
      <c r="DJ13" s="126"/>
      <c r="DK13" s="66">
        <f t="shared" si="61"/>
        <v>4.8</v>
      </c>
      <c r="DL13" s="67">
        <f t="shared" si="62"/>
        <v>4.8</v>
      </c>
      <c r="DM13" s="60" t="str">
        <f t="shared" si="63"/>
        <v>4.8</v>
      </c>
      <c r="DN13" s="51" t="str">
        <f t="shared" si="64"/>
        <v>D</v>
      </c>
      <c r="DO13" s="60">
        <f t="shared" si="65"/>
        <v>1</v>
      </c>
      <c r="DP13" s="60" t="str">
        <f t="shared" si="66"/>
        <v>1.0</v>
      </c>
      <c r="DQ13" s="63"/>
      <c r="DR13" s="209"/>
      <c r="DS13" s="67">
        <f t="shared" si="67"/>
        <v>4.6999999999999993</v>
      </c>
      <c r="DT13" s="60" t="str">
        <f t="shared" si="68"/>
        <v>4.7</v>
      </c>
      <c r="DU13" s="51" t="str">
        <f t="shared" si="69"/>
        <v>D</v>
      </c>
      <c r="DV13" s="60">
        <f t="shared" si="70"/>
        <v>1</v>
      </c>
      <c r="DW13" s="60" t="str">
        <f t="shared" si="71"/>
        <v>1.0</v>
      </c>
      <c r="DX13" s="63">
        <v>3</v>
      </c>
      <c r="DY13" s="209">
        <v>3</v>
      </c>
      <c r="DZ13" s="210">
        <v>5.4</v>
      </c>
      <c r="EA13" s="57">
        <v>8</v>
      </c>
      <c r="EB13" s="58"/>
      <c r="EC13" s="66">
        <f t="shared" si="72"/>
        <v>7</v>
      </c>
      <c r="ED13" s="67">
        <f t="shared" si="73"/>
        <v>7</v>
      </c>
      <c r="EE13" s="67" t="str">
        <f t="shared" si="74"/>
        <v>7.0</v>
      </c>
      <c r="EF13" s="51" t="str">
        <f t="shared" si="75"/>
        <v>B</v>
      </c>
      <c r="EG13" s="68">
        <f t="shared" si="76"/>
        <v>3</v>
      </c>
      <c r="EH13" s="53" t="str">
        <f t="shared" si="77"/>
        <v>3.0</v>
      </c>
      <c r="EI13" s="63">
        <v>3</v>
      </c>
      <c r="EJ13" s="207">
        <v>3</v>
      </c>
      <c r="EK13" s="210">
        <v>7.7</v>
      </c>
      <c r="EL13" s="57">
        <v>5</v>
      </c>
      <c r="EM13" s="58"/>
      <c r="EN13" s="66">
        <f t="shared" si="78"/>
        <v>6.1</v>
      </c>
      <c r="EO13" s="67">
        <f t="shared" si="79"/>
        <v>6.1</v>
      </c>
      <c r="EP13" s="67" t="str">
        <f t="shared" si="80"/>
        <v>6.1</v>
      </c>
      <c r="EQ13" s="51" t="str">
        <f t="shared" si="81"/>
        <v>C</v>
      </c>
      <c r="ER13" s="60">
        <f t="shared" si="82"/>
        <v>2</v>
      </c>
      <c r="ES13" s="53" t="str">
        <f t="shared" si="83"/>
        <v>2.0</v>
      </c>
      <c r="ET13" s="63">
        <v>3</v>
      </c>
      <c r="EU13" s="207">
        <v>3</v>
      </c>
      <c r="EV13" s="216">
        <v>6.7</v>
      </c>
      <c r="EW13" s="173">
        <v>9</v>
      </c>
      <c r="EX13" s="174"/>
      <c r="EY13" s="66">
        <f t="shared" si="84"/>
        <v>8.1</v>
      </c>
      <c r="EZ13" s="67">
        <f t="shared" si="85"/>
        <v>8.1</v>
      </c>
      <c r="FA13" s="67" t="str">
        <f t="shared" si="86"/>
        <v>8.1</v>
      </c>
      <c r="FB13" s="51" t="str">
        <f t="shared" si="87"/>
        <v>B+</v>
      </c>
      <c r="FC13" s="60">
        <f t="shared" si="88"/>
        <v>3.5</v>
      </c>
      <c r="FD13" s="53" t="str">
        <f t="shared" si="89"/>
        <v>3.5</v>
      </c>
      <c r="FE13" s="63">
        <v>2</v>
      </c>
      <c r="FF13" s="207">
        <v>2</v>
      </c>
      <c r="FG13" s="105">
        <v>8</v>
      </c>
      <c r="FH13" s="103">
        <v>7</v>
      </c>
      <c r="FI13" s="104"/>
      <c r="FJ13" s="66">
        <f t="shared" si="90"/>
        <v>7.4</v>
      </c>
      <c r="FK13" s="67">
        <f t="shared" si="91"/>
        <v>7.4</v>
      </c>
      <c r="FL13" s="67" t="str">
        <f t="shared" si="92"/>
        <v>7.4</v>
      </c>
      <c r="FM13" s="51" t="str">
        <f t="shared" si="93"/>
        <v>B</v>
      </c>
      <c r="FN13" s="60">
        <f t="shared" si="94"/>
        <v>3</v>
      </c>
      <c r="FO13" s="53" t="str">
        <f t="shared" si="95"/>
        <v>3.0</v>
      </c>
      <c r="FP13" s="63">
        <v>2</v>
      </c>
      <c r="FQ13" s="207">
        <v>2</v>
      </c>
      <c r="FR13" s="105">
        <v>6</v>
      </c>
      <c r="FS13" s="103">
        <v>4</v>
      </c>
      <c r="FT13" s="104"/>
      <c r="FU13" s="66"/>
      <c r="FV13" s="67">
        <f t="shared" si="96"/>
        <v>4.8</v>
      </c>
      <c r="FW13" s="67" t="str">
        <f t="shared" si="97"/>
        <v>4.8</v>
      </c>
      <c r="FX13" s="51" t="str">
        <f t="shared" si="98"/>
        <v>D</v>
      </c>
      <c r="FY13" s="60">
        <f t="shared" si="99"/>
        <v>1</v>
      </c>
      <c r="FZ13" s="53" t="str">
        <f t="shared" si="100"/>
        <v>1.0</v>
      </c>
      <c r="GA13" s="63">
        <v>2</v>
      </c>
      <c r="GB13" s="207">
        <v>2</v>
      </c>
      <c r="GC13" s="216">
        <v>6</v>
      </c>
      <c r="GD13" s="173">
        <v>1</v>
      </c>
      <c r="GE13" s="174">
        <v>3</v>
      </c>
      <c r="GF13" s="105"/>
      <c r="GG13" s="67">
        <f t="shared" si="101"/>
        <v>4.2</v>
      </c>
      <c r="GH13" s="67" t="str">
        <f t="shared" si="102"/>
        <v>4.2</v>
      </c>
      <c r="GI13" s="51" t="str">
        <f t="shared" si="103"/>
        <v>D</v>
      </c>
      <c r="GJ13" s="60">
        <f t="shared" si="104"/>
        <v>1</v>
      </c>
      <c r="GK13" s="53" t="str">
        <f t="shared" si="105"/>
        <v>1.0</v>
      </c>
      <c r="GL13" s="63">
        <v>3</v>
      </c>
      <c r="GM13" s="207">
        <v>3</v>
      </c>
      <c r="GN13" s="211">
        <f t="shared" si="106"/>
        <v>18</v>
      </c>
      <c r="GO13" s="156">
        <f t="shared" si="107"/>
        <v>5.9222222222222216</v>
      </c>
      <c r="GP13" s="158">
        <f t="shared" si="108"/>
        <v>2</v>
      </c>
      <c r="GQ13" s="157" t="str">
        <f t="shared" si="109"/>
        <v>2.00</v>
      </c>
      <c r="GR13" s="5" t="str">
        <f t="shared" si="110"/>
        <v>Lên lớp</v>
      </c>
      <c r="GS13" s="212">
        <f t="shared" si="111"/>
        <v>18</v>
      </c>
      <c r="GT13" s="213">
        <f t="shared" si="295"/>
        <v>5.9222222222222216</v>
      </c>
      <c r="GU13" s="214">
        <f t="shared" si="296"/>
        <v>2</v>
      </c>
      <c r="GV13" s="215">
        <f t="shared" si="114"/>
        <v>35</v>
      </c>
      <c r="GW13" s="211">
        <f t="shared" si="115"/>
        <v>35</v>
      </c>
      <c r="GX13" s="157">
        <f t="shared" si="116"/>
        <v>5.8885714285714288</v>
      </c>
      <c r="GY13" s="158">
        <f t="shared" si="117"/>
        <v>1.9857142857142858</v>
      </c>
      <c r="GZ13" s="157" t="str">
        <f t="shared" si="118"/>
        <v>1.99</v>
      </c>
      <c r="HA13" s="5" t="str">
        <f t="shared" si="119"/>
        <v>Lên lớp</v>
      </c>
      <c r="HB13" s="171">
        <v>6.3</v>
      </c>
      <c r="HC13" s="122">
        <v>2</v>
      </c>
      <c r="HD13" s="123">
        <v>5</v>
      </c>
      <c r="HE13" s="171"/>
      <c r="HF13" s="67">
        <f t="shared" si="120"/>
        <v>5.5</v>
      </c>
      <c r="HG13" s="67" t="str">
        <f t="shared" si="121"/>
        <v>5.5</v>
      </c>
      <c r="HH13" s="51" t="str">
        <f t="shared" si="122"/>
        <v>C</v>
      </c>
      <c r="HI13" s="60">
        <f t="shared" si="123"/>
        <v>2</v>
      </c>
      <c r="HJ13" s="53" t="str">
        <f t="shared" si="124"/>
        <v>2.0</v>
      </c>
      <c r="HK13" s="63">
        <v>3</v>
      </c>
      <c r="HL13" s="207">
        <v>3</v>
      </c>
      <c r="HM13" s="210">
        <v>8</v>
      </c>
      <c r="HN13" s="57">
        <v>5</v>
      </c>
      <c r="HO13" s="58"/>
      <c r="HP13" s="66">
        <f t="shared" si="125"/>
        <v>6.2</v>
      </c>
      <c r="HQ13" s="110">
        <f t="shared" si="126"/>
        <v>6.2</v>
      </c>
      <c r="HR13" s="67" t="str">
        <f t="shared" si="127"/>
        <v>6.2</v>
      </c>
      <c r="HS13" s="111" t="str">
        <f t="shared" si="128"/>
        <v>C</v>
      </c>
      <c r="HT13" s="112">
        <f t="shared" si="129"/>
        <v>2</v>
      </c>
      <c r="HU13" s="113" t="str">
        <f t="shared" si="130"/>
        <v>2.0</v>
      </c>
      <c r="HV13" s="63">
        <v>1</v>
      </c>
      <c r="HW13" s="207">
        <v>1</v>
      </c>
      <c r="HX13" s="66">
        <f t="shared" si="297"/>
        <v>1.9</v>
      </c>
      <c r="HY13" s="167">
        <f t="shared" si="297"/>
        <v>5.7</v>
      </c>
      <c r="HZ13" s="53" t="str">
        <f t="shared" si="132"/>
        <v>5.7</v>
      </c>
      <c r="IA13" s="51" t="str">
        <f t="shared" si="133"/>
        <v>C</v>
      </c>
      <c r="IB13" s="60">
        <f t="shared" si="134"/>
        <v>2</v>
      </c>
      <c r="IC13" s="53" t="str">
        <f t="shared" si="135"/>
        <v>2.0</v>
      </c>
      <c r="ID13" s="220">
        <v>4</v>
      </c>
      <c r="IE13" s="221">
        <v>4</v>
      </c>
      <c r="IF13" s="210">
        <v>7.7</v>
      </c>
      <c r="IG13" s="57">
        <v>7</v>
      </c>
      <c r="IH13" s="58"/>
      <c r="II13" s="66">
        <f t="shared" si="136"/>
        <v>7.3</v>
      </c>
      <c r="IJ13" s="67">
        <f t="shared" si="137"/>
        <v>7.3</v>
      </c>
      <c r="IK13" s="67" t="str">
        <f t="shared" si="138"/>
        <v>7.3</v>
      </c>
      <c r="IL13" s="51" t="str">
        <f t="shared" si="139"/>
        <v>B</v>
      </c>
      <c r="IM13" s="60">
        <f t="shared" si="140"/>
        <v>3</v>
      </c>
      <c r="IN13" s="53" t="str">
        <f t="shared" si="141"/>
        <v>3.0</v>
      </c>
      <c r="IO13" s="63">
        <v>2</v>
      </c>
      <c r="IP13" s="207">
        <v>2</v>
      </c>
      <c r="IQ13" s="210">
        <v>7.7</v>
      </c>
      <c r="IR13" s="57">
        <v>4</v>
      </c>
      <c r="IS13" s="58"/>
      <c r="IT13" s="66">
        <f t="shared" si="142"/>
        <v>5.5</v>
      </c>
      <c r="IU13" s="67">
        <f t="shared" si="143"/>
        <v>5.5</v>
      </c>
      <c r="IV13" s="67" t="str">
        <f t="shared" si="144"/>
        <v>5.5</v>
      </c>
      <c r="IW13" s="51" t="str">
        <f t="shared" si="145"/>
        <v>C</v>
      </c>
      <c r="IX13" s="60">
        <f t="shared" si="146"/>
        <v>2</v>
      </c>
      <c r="IY13" s="53" t="str">
        <f t="shared" si="147"/>
        <v>2.0</v>
      </c>
      <c r="IZ13" s="63">
        <v>3</v>
      </c>
      <c r="JA13" s="207">
        <v>3</v>
      </c>
      <c r="JB13" s="65">
        <v>6.4</v>
      </c>
      <c r="JC13" s="57">
        <v>6</v>
      </c>
      <c r="JD13" s="58"/>
      <c r="JE13" s="66">
        <f t="shared" si="148"/>
        <v>6.2</v>
      </c>
      <c r="JF13" s="67">
        <f t="shared" si="149"/>
        <v>6.2</v>
      </c>
      <c r="JG13" s="50" t="str">
        <f t="shared" si="150"/>
        <v>6.2</v>
      </c>
      <c r="JH13" s="51" t="str">
        <f t="shared" si="151"/>
        <v>C</v>
      </c>
      <c r="JI13" s="60">
        <f t="shared" si="152"/>
        <v>2</v>
      </c>
      <c r="JJ13" s="53" t="str">
        <f t="shared" si="153"/>
        <v>2.0</v>
      </c>
      <c r="JK13" s="61">
        <v>2</v>
      </c>
      <c r="JL13" s="62">
        <v>2</v>
      </c>
      <c r="JM13" s="65">
        <v>5.4</v>
      </c>
      <c r="JN13" s="57">
        <v>5</v>
      </c>
      <c r="JO13" s="58"/>
      <c r="JP13" s="66">
        <f t="shared" si="154"/>
        <v>5.2</v>
      </c>
      <c r="JQ13" s="67">
        <f t="shared" si="155"/>
        <v>5.2</v>
      </c>
      <c r="JR13" s="50" t="str">
        <f t="shared" si="156"/>
        <v>5.2</v>
      </c>
      <c r="JS13" s="51" t="str">
        <f t="shared" si="157"/>
        <v>D+</v>
      </c>
      <c r="JT13" s="60">
        <f t="shared" si="158"/>
        <v>1.5</v>
      </c>
      <c r="JU13" s="53" t="str">
        <f t="shared" si="159"/>
        <v>1.5</v>
      </c>
      <c r="JV13" s="61">
        <v>1</v>
      </c>
      <c r="JW13" s="62">
        <v>1</v>
      </c>
      <c r="JX13" s="65">
        <v>7.7</v>
      </c>
      <c r="JY13" s="57">
        <v>7</v>
      </c>
      <c r="JZ13" s="58"/>
      <c r="KA13" s="66">
        <f t="shared" si="160"/>
        <v>7.3</v>
      </c>
      <c r="KB13" s="67">
        <f t="shared" si="161"/>
        <v>7.3</v>
      </c>
      <c r="KC13" s="50" t="str">
        <f t="shared" si="162"/>
        <v>7.3</v>
      </c>
      <c r="KD13" s="51" t="str">
        <f t="shared" si="163"/>
        <v>B</v>
      </c>
      <c r="KE13" s="60">
        <f t="shared" si="164"/>
        <v>3</v>
      </c>
      <c r="KF13" s="53" t="str">
        <f t="shared" si="165"/>
        <v>3.0</v>
      </c>
      <c r="KG13" s="61">
        <v>2</v>
      </c>
      <c r="KH13" s="62">
        <v>2</v>
      </c>
      <c r="KI13" s="210">
        <v>5</v>
      </c>
      <c r="KJ13" s="133">
        <v>5.5</v>
      </c>
      <c r="KK13" s="58"/>
      <c r="KL13" s="66">
        <f t="shared" si="166"/>
        <v>5.3</v>
      </c>
      <c r="KM13" s="67">
        <f t="shared" si="167"/>
        <v>5.3</v>
      </c>
      <c r="KN13" s="67" t="str">
        <f t="shared" si="168"/>
        <v>5.3</v>
      </c>
      <c r="KO13" s="51" t="str">
        <f t="shared" si="169"/>
        <v>D+</v>
      </c>
      <c r="KP13" s="60">
        <f t="shared" si="170"/>
        <v>1.5</v>
      </c>
      <c r="KQ13" s="53" t="str">
        <f t="shared" si="171"/>
        <v>1.5</v>
      </c>
      <c r="KR13" s="63">
        <v>1</v>
      </c>
      <c r="KS13" s="207">
        <v>1</v>
      </c>
      <c r="KT13" s="210">
        <v>8</v>
      </c>
      <c r="KU13" s="133">
        <v>6.5</v>
      </c>
      <c r="KV13" s="58"/>
      <c r="KW13" s="66">
        <f t="shared" si="172"/>
        <v>7.1</v>
      </c>
      <c r="KX13" s="67">
        <f t="shared" si="173"/>
        <v>7.1</v>
      </c>
      <c r="KY13" s="67" t="str">
        <f t="shared" si="174"/>
        <v>7.1</v>
      </c>
      <c r="KZ13" s="51" t="str">
        <f t="shared" si="175"/>
        <v>B</v>
      </c>
      <c r="LA13" s="60">
        <f t="shared" si="176"/>
        <v>3</v>
      </c>
      <c r="LB13" s="53" t="str">
        <f t="shared" si="177"/>
        <v>3.0</v>
      </c>
      <c r="LC13" s="63">
        <v>1</v>
      </c>
      <c r="LD13" s="207">
        <v>1</v>
      </c>
      <c r="LE13" s="210">
        <v>6</v>
      </c>
      <c r="LF13" s="133">
        <v>6.1</v>
      </c>
      <c r="LG13" s="58"/>
      <c r="LH13" s="66">
        <f t="shared" si="178"/>
        <v>6.1</v>
      </c>
      <c r="LI13" s="67">
        <f t="shared" si="179"/>
        <v>6.1</v>
      </c>
      <c r="LJ13" s="67" t="str">
        <f t="shared" si="180"/>
        <v>6.1</v>
      </c>
      <c r="LK13" s="51" t="str">
        <f t="shared" si="181"/>
        <v>C</v>
      </c>
      <c r="LL13" s="60">
        <f t="shared" si="182"/>
        <v>2</v>
      </c>
      <c r="LM13" s="53" t="str">
        <f t="shared" si="183"/>
        <v>2.0</v>
      </c>
      <c r="LN13" s="63">
        <v>2</v>
      </c>
      <c r="LO13" s="207">
        <v>2</v>
      </c>
      <c r="LP13" s="210">
        <v>5</v>
      </c>
      <c r="LQ13" s="133">
        <v>5.2</v>
      </c>
      <c r="LR13" s="58"/>
      <c r="LS13" s="66">
        <f t="shared" si="184"/>
        <v>5.0999999999999996</v>
      </c>
      <c r="LT13" s="67">
        <f t="shared" si="185"/>
        <v>5.0999999999999996</v>
      </c>
      <c r="LU13" s="67" t="str">
        <f t="shared" si="186"/>
        <v>5.1</v>
      </c>
      <c r="LV13" s="51" t="str">
        <f t="shared" si="187"/>
        <v>D+</v>
      </c>
      <c r="LW13" s="60">
        <f t="shared" si="188"/>
        <v>1.5</v>
      </c>
      <c r="LX13" s="53" t="str">
        <f t="shared" si="189"/>
        <v>1.5</v>
      </c>
      <c r="LY13" s="63">
        <v>1</v>
      </c>
      <c r="LZ13" s="207">
        <v>1</v>
      </c>
      <c r="MA13" s="66">
        <f t="shared" si="190"/>
        <v>5.9</v>
      </c>
      <c r="MB13" s="167">
        <f t="shared" si="191"/>
        <v>5.9</v>
      </c>
      <c r="MC13" s="53" t="str">
        <f t="shared" si="192"/>
        <v>5.9</v>
      </c>
      <c r="MD13" s="51" t="str">
        <f t="shared" si="193"/>
        <v>C</v>
      </c>
      <c r="ME13" s="60">
        <f t="shared" si="194"/>
        <v>2</v>
      </c>
      <c r="MF13" s="53" t="str">
        <f t="shared" si="195"/>
        <v>2.0</v>
      </c>
      <c r="MG13" s="220">
        <v>5</v>
      </c>
      <c r="MH13" s="221">
        <v>5</v>
      </c>
      <c r="MI13" s="211">
        <f t="shared" si="196"/>
        <v>19</v>
      </c>
      <c r="MJ13" s="156">
        <f t="shared" si="197"/>
        <v>6.0894736842105255</v>
      </c>
      <c r="MK13" s="158">
        <f t="shared" si="198"/>
        <v>2.1842105263157894</v>
      </c>
      <c r="ML13" s="157" t="str">
        <f t="shared" si="199"/>
        <v>2.18</v>
      </c>
      <c r="MM13" s="5" t="str">
        <f t="shared" si="200"/>
        <v>Lên lớp</v>
      </c>
      <c r="MN13" s="212">
        <f t="shared" si="201"/>
        <v>19</v>
      </c>
      <c r="MO13" s="156">
        <f t="shared" si="202"/>
        <v>6.0894736842105255</v>
      </c>
      <c r="MP13" s="309">
        <f t="shared" si="203"/>
        <v>2.1842105263157894</v>
      </c>
      <c r="MQ13" s="215">
        <f t="shared" si="204"/>
        <v>54</v>
      </c>
      <c r="MR13" s="211">
        <f t="shared" si="205"/>
        <v>54</v>
      </c>
      <c r="MS13" s="157">
        <f t="shared" si="206"/>
        <v>5.9592592592592588</v>
      </c>
      <c r="MT13" s="157" t="str">
        <f t="shared" si="207"/>
        <v>5.96</v>
      </c>
      <c r="MU13" s="158">
        <f t="shared" si="208"/>
        <v>2.0555555555555554</v>
      </c>
      <c r="MV13" s="157" t="str">
        <f t="shared" si="209"/>
        <v>2.06</v>
      </c>
      <c r="MW13" s="5" t="str">
        <f t="shared" si="210"/>
        <v>Lên lớp</v>
      </c>
      <c r="MX13" s="325">
        <v>7.5</v>
      </c>
      <c r="MY13" s="392">
        <v>6</v>
      </c>
      <c r="MZ13" s="327"/>
      <c r="NA13" s="216">
        <f t="shared" si="211"/>
        <v>6.6</v>
      </c>
      <c r="NB13" s="312">
        <f t="shared" si="212"/>
        <v>6.6</v>
      </c>
      <c r="NC13" s="312" t="str">
        <f t="shared" si="213"/>
        <v>6.6</v>
      </c>
      <c r="ND13" s="313" t="str">
        <f t="shared" si="214"/>
        <v>C+</v>
      </c>
      <c r="NE13" s="314">
        <f t="shared" si="215"/>
        <v>2.5</v>
      </c>
      <c r="NF13" s="315" t="str">
        <f t="shared" si="216"/>
        <v>2.5</v>
      </c>
      <c r="NG13" s="63">
        <v>1</v>
      </c>
      <c r="NH13" s="207">
        <v>1</v>
      </c>
      <c r="NI13" s="325">
        <v>6.3</v>
      </c>
      <c r="NJ13" s="392">
        <v>5</v>
      </c>
      <c r="NK13" s="327"/>
      <c r="NL13" s="316">
        <f t="shared" si="217"/>
        <v>5.5</v>
      </c>
      <c r="NM13" s="312">
        <f t="shared" si="218"/>
        <v>5.5</v>
      </c>
      <c r="NN13" s="312" t="str">
        <f t="shared" si="219"/>
        <v>5.5</v>
      </c>
      <c r="NO13" s="313" t="str">
        <f t="shared" si="220"/>
        <v>C</v>
      </c>
      <c r="NP13" s="314">
        <f t="shared" si="221"/>
        <v>2</v>
      </c>
      <c r="NQ13" s="315" t="str">
        <f t="shared" si="222"/>
        <v>2.0</v>
      </c>
      <c r="NR13" s="63">
        <v>1</v>
      </c>
      <c r="NS13" s="207">
        <v>1</v>
      </c>
      <c r="NT13" s="66">
        <f t="shared" si="223"/>
        <v>6.1</v>
      </c>
      <c r="NU13" s="167">
        <f t="shared" si="224"/>
        <v>6.1</v>
      </c>
      <c r="NV13" s="53" t="str">
        <f t="shared" si="225"/>
        <v>6.1</v>
      </c>
      <c r="NW13" s="51" t="str">
        <f t="shared" si="226"/>
        <v>C</v>
      </c>
      <c r="NX13" s="60">
        <f t="shared" si="227"/>
        <v>2</v>
      </c>
      <c r="NY13" s="53" t="str">
        <f t="shared" si="228"/>
        <v>2.0</v>
      </c>
      <c r="NZ13" s="220">
        <v>2</v>
      </c>
      <c r="OA13" s="408">
        <v>2</v>
      </c>
      <c r="OB13" s="385">
        <v>6.2</v>
      </c>
      <c r="OC13" s="404">
        <v>2</v>
      </c>
      <c r="OD13" s="210">
        <v>3</v>
      </c>
      <c r="OE13" s="66">
        <f t="shared" si="229"/>
        <v>3.7</v>
      </c>
      <c r="OF13" s="67">
        <f t="shared" si="230"/>
        <v>4.3</v>
      </c>
      <c r="OG13" s="50" t="str">
        <f t="shared" si="231"/>
        <v>4.3</v>
      </c>
      <c r="OH13" s="51" t="str">
        <f t="shared" si="232"/>
        <v>D</v>
      </c>
      <c r="OI13" s="60">
        <f t="shared" si="233"/>
        <v>1</v>
      </c>
      <c r="OJ13" s="53" t="str">
        <f t="shared" si="234"/>
        <v>1.0</v>
      </c>
      <c r="OK13" s="61">
        <v>2</v>
      </c>
      <c r="OL13" s="62">
        <v>2</v>
      </c>
      <c r="OM13" s="282">
        <v>7.3</v>
      </c>
      <c r="ON13" s="283">
        <v>8</v>
      </c>
      <c r="OO13" s="104"/>
      <c r="OP13" s="105">
        <f t="shared" si="289"/>
        <v>7.7</v>
      </c>
      <c r="OQ13" s="67">
        <f t="shared" si="290"/>
        <v>7.7</v>
      </c>
      <c r="OR13" s="50" t="str">
        <f t="shared" si="291"/>
        <v>7.7</v>
      </c>
      <c r="OS13" s="51" t="str">
        <f t="shared" si="292"/>
        <v>B</v>
      </c>
      <c r="OT13" s="60">
        <f t="shared" si="293"/>
        <v>3</v>
      </c>
      <c r="OU13" s="53" t="str">
        <f t="shared" si="294"/>
        <v>3.0</v>
      </c>
      <c r="OV13" s="61">
        <v>2</v>
      </c>
      <c r="OW13" s="62">
        <v>2</v>
      </c>
      <c r="OX13" s="282">
        <v>6.6</v>
      </c>
      <c r="OY13" s="283">
        <v>6</v>
      </c>
      <c r="OZ13" s="104"/>
      <c r="PA13" s="105">
        <f t="shared" si="235"/>
        <v>6.2</v>
      </c>
      <c r="PB13" s="67">
        <f t="shared" si="236"/>
        <v>6.2</v>
      </c>
      <c r="PC13" s="50" t="str">
        <f t="shared" si="237"/>
        <v>6.2</v>
      </c>
      <c r="PD13" s="51" t="str">
        <f t="shared" si="238"/>
        <v>C</v>
      </c>
      <c r="PE13" s="60">
        <f t="shared" si="239"/>
        <v>2</v>
      </c>
      <c r="PF13" s="53" t="str">
        <f t="shared" si="240"/>
        <v>2.0</v>
      </c>
      <c r="PG13" s="61">
        <v>2</v>
      </c>
      <c r="PH13" s="62">
        <v>2</v>
      </c>
      <c r="PI13" s="386">
        <v>7</v>
      </c>
      <c r="PJ13" s="387">
        <v>7</v>
      </c>
      <c r="PK13" s="388"/>
      <c r="PL13" s="105">
        <f t="shared" si="241"/>
        <v>7</v>
      </c>
      <c r="PM13" s="312">
        <f t="shared" si="242"/>
        <v>7</v>
      </c>
      <c r="PN13" s="312" t="str">
        <f t="shared" si="243"/>
        <v>7.0</v>
      </c>
      <c r="PO13" s="313" t="str">
        <f t="shared" si="244"/>
        <v>B</v>
      </c>
      <c r="PP13" s="314">
        <f t="shared" si="245"/>
        <v>3</v>
      </c>
      <c r="PQ13" s="315" t="str">
        <f t="shared" si="246"/>
        <v>3.0</v>
      </c>
      <c r="PR13" s="63">
        <v>1</v>
      </c>
      <c r="PS13" s="207">
        <v>1</v>
      </c>
      <c r="PT13" s="210">
        <v>7</v>
      </c>
      <c r="PU13" s="133">
        <v>7</v>
      </c>
      <c r="PV13" s="58"/>
      <c r="PW13" s="66">
        <f t="shared" si="247"/>
        <v>7</v>
      </c>
      <c r="PX13" s="67">
        <f t="shared" si="248"/>
        <v>7</v>
      </c>
      <c r="PY13" s="67" t="str">
        <f t="shared" si="249"/>
        <v>7.0</v>
      </c>
      <c r="PZ13" s="51" t="str">
        <f t="shared" si="250"/>
        <v>B</v>
      </c>
      <c r="QA13" s="60">
        <f t="shared" si="251"/>
        <v>3</v>
      </c>
      <c r="QB13" s="53" t="str">
        <f t="shared" si="252"/>
        <v>3.0</v>
      </c>
      <c r="QC13" s="63">
        <v>4</v>
      </c>
      <c r="QD13" s="207">
        <v>4</v>
      </c>
      <c r="QE13" s="210">
        <v>6.5</v>
      </c>
      <c r="QF13" s="133">
        <v>7</v>
      </c>
      <c r="QG13" s="58"/>
      <c r="QH13" s="66">
        <f t="shared" si="253"/>
        <v>6.8</v>
      </c>
      <c r="QI13" s="67">
        <f t="shared" si="254"/>
        <v>6.8</v>
      </c>
      <c r="QJ13" s="67" t="str">
        <f t="shared" si="255"/>
        <v>6.8</v>
      </c>
      <c r="QK13" s="51" t="str">
        <f t="shared" si="256"/>
        <v>C+</v>
      </c>
      <c r="QL13" s="60">
        <f t="shared" si="257"/>
        <v>2.5</v>
      </c>
      <c r="QM13" s="53" t="str">
        <f t="shared" si="258"/>
        <v>2.5</v>
      </c>
      <c r="QN13" s="63">
        <v>6</v>
      </c>
      <c r="QO13" s="207">
        <v>6</v>
      </c>
      <c r="QP13" s="211">
        <f t="shared" si="259"/>
        <v>19</v>
      </c>
      <c r="QQ13" s="156">
        <f t="shared" si="260"/>
        <v>6.5421052631578949</v>
      </c>
      <c r="QR13" s="158">
        <f t="shared" si="261"/>
        <v>2.4473684210526314</v>
      </c>
      <c r="QS13" s="157" t="str">
        <f t="shared" si="262"/>
        <v>2.45</v>
      </c>
      <c r="QT13" s="5" t="str">
        <f t="shared" si="263"/>
        <v>Lên lớp</v>
      </c>
      <c r="QU13" s="212">
        <f t="shared" si="264"/>
        <v>19</v>
      </c>
      <c r="QV13" s="156">
        <f t="shared" si="265"/>
        <v>6.5421052631578949</v>
      </c>
      <c r="QW13" s="309">
        <f t="shared" si="266"/>
        <v>2.4473684210526314</v>
      </c>
      <c r="QX13" s="215">
        <f t="shared" si="267"/>
        <v>73</v>
      </c>
      <c r="QY13" s="211">
        <f t="shared" si="268"/>
        <v>73</v>
      </c>
      <c r="QZ13" s="157">
        <f t="shared" si="269"/>
        <v>6.1109589041095882</v>
      </c>
      <c r="RA13" s="157" t="str">
        <f t="shared" si="270"/>
        <v>6.11</v>
      </c>
      <c r="RB13" s="158">
        <f t="shared" si="271"/>
        <v>2.1575342465753424</v>
      </c>
      <c r="RC13" s="157" t="str">
        <f t="shared" si="272"/>
        <v>2.16</v>
      </c>
      <c r="RD13" s="5" t="str">
        <f t="shared" si="273"/>
        <v>Lên lớp</v>
      </c>
      <c r="RE13" s="210">
        <v>6.5</v>
      </c>
      <c r="RF13" s="133">
        <v>7</v>
      </c>
      <c r="RG13" s="58"/>
      <c r="RH13" s="66">
        <f t="shared" si="274"/>
        <v>6.8</v>
      </c>
      <c r="RI13" s="67">
        <f t="shared" si="275"/>
        <v>6.8</v>
      </c>
      <c r="RJ13" s="67" t="str">
        <f t="shared" si="276"/>
        <v>6.8</v>
      </c>
      <c r="RK13" s="51" t="str">
        <f t="shared" si="277"/>
        <v>C+</v>
      </c>
      <c r="RL13" s="60">
        <f t="shared" si="278"/>
        <v>2.5</v>
      </c>
      <c r="RM13" s="53" t="str">
        <f t="shared" si="279"/>
        <v>2.5</v>
      </c>
      <c r="RN13" s="63">
        <v>6</v>
      </c>
      <c r="RO13" s="207">
        <v>6</v>
      </c>
      <c r="RP13" s="416">
        <v>8.1</v>
      </c>
      <c r="RQ13" s="416">
        <v>5.3</v>
      </c>
      <c r="RR13" s="316">
        <f t="shared" si="280"/>
        <v>6.4</v>
      </c>
      <c r="RS13" s="67" t="str">
        <f t="shared" si="281"/>
        <v>6.4</v>
      </c>
      <c r="RT13" s="51" t="str">
        <f t="shared" si="282"/>
        <v>C</v>
      </c>
      <c r="RU13" s="60">
        <f t="shared" si="283"/>
        <v>2</v>
      </c>
      <c r="RV13" s="53" t="str">
        <f t="shared" si="284"/>
        <v>2.0</v>
      </c>
      <c r="RW13" s="220">
        <v>5</v>
      </c>
      <c r="RX13" s="221">
        <v>5</v>
      </c>
      <c r="RY13" s="417">
        <f t="shared" si="285"/>
        <v>11</v>
      </c>
      <c r="RZ13" s="156">
        <f t="shared" si="286"/>
        <v>6.6181818181818182</v>
      </c>
      <c r="SA13" s="158">
        <f t="shared" si="287"/>
        <v>2.2727272727272729</v>
      </c>
      <c r="SB13" s="157" t="str">
        <f t="shared" si="288"/>
        <v>2.27</v>
      </c>
    </row>
    <row r="14" spans="1:496" s="8" customFormat="1" ht="18">
      <c r="A14" s="5">
        <v>13</v>
      </c>
      <c r="B14" s="9" t="s">
        <v>11</v>
      </c>
      <c r="C14" s="10" t="s">
        <v>327</v>
      </c>
      <c r="D14" s="11" t="s">
        <v>279</v>
      </c>
      <c r="E14" s="12" t="s">
        <v>10</v>
      </c>
      <c r="F14" s="6"/>
      <c r="G14" s="47" t="s">
        <v>580</v>
      </c>
      <c r="H14" s="132" t="s">
        <v>427</v>
      </c>
      <c r="I14" s="132" t="s">
        <v>617</v>
      </c>
      <c r="J14" s="48" t="s">
        <v>617</v>
      </c>
      <c r="K14" s="98">
        <v>8</v>
      </c>
      <c r="L14" s="67" t="str">
        <f t="shared" si="0"/>
        <v>8.0</v>
      </c>
      <c r="M14" s="51" t="str">
        <f t="shared" si="1"/>
        <v>B+</v>
      </c>
      <c r="N14" s="52">
        <f t="shared" si="2"/>
        <v>3.5</v>
      </c>
      <c r="O14" s="53" t="str">
        <f t="shared" si="3"/>
        <v>3.5</v>
      </c>
      <c r="P14" s="63">
        <v>2</v>
      </c>
      <c r="Q14" s="49">
        <v>7</v>
      </c>
      <c r="R14" s="67" t="str">
        <f t="shared" si="4"/>
        <v>7.0</v>
      </c>
      <c r="S14" s="51" t="str">
        <f t="shared" si="5"/>
        <v>B</v>
      </c>
      <c r="T14" s="52">
        <f t="shared" si="6"/>
        <v>3</v>
      </c>
      <c r="U14" s="53" t="str">
        <f t="shared" si="7"/>
        <v>3.0</v>
      </c>
      <c r="V14" s="63">
        <v>3</v>
      </c>
      <c r="W14" s="105">
        <v>7.2</v>
      </c>
      <c r="X14" s="103">
        <v>8</v>
      </c>
      <c r="Y14" s="104"/>
      <c r="Z14" s="66">
        <f t="shared" si="8"/>
        <v>7.7</v>
      </c>
      <c r="AA14" s="67">
        <f t="shared" si="9"/>
        <v>7.7</v>
      </c>
      <c r="AB14" s="67" t="str">
        <f t="shared" si="10"/>
        <v>7.7</v>
      </c>
      <c r="AC14" s="51" t="str">
        <f t="shared" si="11"/>
        <v>B</v>
      </c>
      <c r="AD14" s="60">
        <f t="shared" si="12"/>
        <v>3</v>
      </c>
      <c r="AE14" s="53" t="str">
        <f t="shared" si="13"/>
        <v>3.0</v>
      </c>
      <c r="AF14" s="63">
        <v>4</v>
      </c>
      <c r="AG14" s="207">
        <v>4</v>
      </c>
      <c r="AH14" s="105">
        <v>8</v>
      </c>
      <c r="AI14" s="103">
        <v>6</v>
      </c>
      <c r="AJ14" s="104"/>
      <c r="AK14" s="66">
        <f t="shared" si="14"/>
        <v>6.8</v>
      </c>
      <c r="AL14" s="67">
        <f t="shared" si="15"/>
        <v>6.8</v>
      </c>
      <c r="AM14" s="67" t="str">
        <f t="shared" si="16"/>
        <v>6.8</v>
      </c>
      <c r="AN14" s="51" t="str">
        <f t="shared" si="17"/>
        <v>C+</v>
      </c>
      <c r="AO14" s="60">
        <f t="shared" si="18"/>
        <v>2.5</v>
      </c>
      <c r="AP14" s="53" t="str">
        <f t="shared" si="19"/>
        <v>2.5</v>
      </c>
      <c r="AQ14" s="63">
        <v>2</v>
      </c>
      <c r="AR14" s="207">
        <v>2</v>
      </c>
      <c r="AS14" s="171">
        <v>6.3</v>
      </c>
      <c r="AT14" s="122">
        <v>2</v>
      </c>
      <c r="AU14" s="123">
        <v>5</v>
      </c>
      <c r="AV14" s="66">
        <f t="shared" si="20"/>
        <v>3.7</v>
      </c>
      <c r="AW14" s="67">
        <f t="shared" si="21"/>
        <v>5.5</v>
      </c>
      <c r="AX14" s="67" t="str">
        <f t="shared" si="22"/>
        <v>5.5</v>
      </c>
      <c r="AY14" s="51" t="str">
        <f t="shared" si="23"/>
        <v>C</v>
      </c>
      <c r="AZ14" s="60">
        <f t="shared" si="24"/>
        <v>2</v>
      </c>
      <c r="BA14" s="53" t="str">
        <f t="shared" si="25"/>
        <v>2.0</v>
      </c>
      <c r="BB14" s="63">
        <v>3</v>
      </c>
      <c r="BC14" s="207">
        <v>3</v>
      </c>
      <c r="BD14" s="105">
        <v>5.6</v>
      </c>
      <c r="BE14" s="103">
        <v>8</v>
      </c>
      <c r="BF14" s="104"/>
      <c r="BG14" s="66">
        <f t="shared" si="26"/>
        <v>7</v>
      </c>
      <c r="BH14" s="67">
        <f t="shared" si="27"/>
        <v>7</v>
      </c>
      <c r="BI14" s="67" t="str">
        <f t="shared" si="28"/>
        <v>7.0</v>
      </c>
      <c r="BJ14" s="51" t="str">
        <f t="shared" si="29"/>
        <v>B</v>
      </c>
      <c r="BK14" s="60">
        <f t="shared" si="30"/>
        <v>3</v>
      </c>
      <c r="BL14" s="53" t="str">
        <f t="shared" si="31"/>
        <v>3.0</v>
      </c>
      <c r="BM14" s="63">
        <v>3</v>
      </c>
      <c r="BN14" s="207">
        <v>3</v>
      </c>
      <c r="BO14" s="105">
        <v>6.9</v>
      </c>
      <c r="BP14" s="103">
        <v>7</v>
      </c>
      <c r="BQ14" s="104"/>
      <c r="BR14" s="66">
        <f t="shared" si="32"/>
        <v>7</v>
      </c>
      <c r="BS14" s="67">
        <f t="shared" si="33"/>
        <v>7</v>
      </c>
      <c r="BT14" s="67" t="str">
        <f t="shared" si="34"/>
        <v>7.0</v>
      </c>
      <c r="BU14" s="51" t="str">
        <f t="shared" si="35"/>
        <v>B</v>
      </c>
      <c r="BV14" s="68">
        <f t="shared" si="36"/>
        <v>3</v>
      </c>
      <c r="BW14" s="53" t="str">
        <f t="shared" si="37"/>
        <v>3.0</v>
      </c>
      <c r="BX14" s="63">
        <v>2</v>
      </c>
      <c r="BY14" s="207">
        <v>2</v>
      </c>
      <c r="BZ14" s="105">
        <v>6.8</v>
      </c>
      <c r="CA14" s="103">
        <v>7</v>
      </c>
      <c r="CB14" s="104"/>
      <c r="CC14" s="105"/>
      <c r="CD14" s="67">
        <f t="shared" si="38"/>
        <v>6.9</v>
      </c>
      <c r="CE14" s="67" t="str">
        <f t="shared" si="39"/>
        <v>6.9</v>
      </c>
      <c r="CF14" s="51" t="str">
        <f t="shared" si="40"/>
        <v>C+</v>
      </c>
      <c r="CG14" s="60">
        <f t="shared" si="41"/>
        <v>2.5</v>
      </c>
      <c r="CH14" s="53" t="str">
        <f t="shared" si="42"/>
        <v>2.5</v>
      </c>
      <c r="CI14" s="63">
        <v>3</v>
      </c>
      <c r="CJ14" s="207">
        <v>3</v>
      </c>
      <c r="CK14" s="208">
        <f t="shared" si="43"/>
        <v>17</v>
      </c>
      <c r="CL14" s="72">
        <f t="shared" si="44"/>
        <v>6.8588235294117652</v>
      </c>
      <c r="CM14" s="93" t="str">
        <f t="shared" si="45"/>
        <v>6.86</v>
      </c>
      <c r="CN14" s="72">
        <f t="shared" si="46"/>
        <v>2.6764705882352939</v>
      </c>
      <c r="CO14" s="93" t="str">
        <f t="shared" si="47"/>
        <v>2.68</v>
      </c>
      <c r="CP14" s="285" t="str">
        <f t="shared" si="48"/>
        <v>Lên lớp</v>
      </c>
      <c r="CQ14" s="285">
        <f t="shared" si="49"/>
        <v>17</v>
      </c>
      <c r="CR14" s="72">
        <f t="shared" si="50"/>
        <v>6.8588235294117652</v>
      </c>
      <c r="CS14" s="285" t="str">
        <f t="shared" si="51"/>
        <v>6.86</v>
      </c>
      <c r="CT14" s="72">
        <f t="shared" si="52"/>
        <v>2.6764705882352939</v>
      </c>
      <c r="CU14" s="285" t="str">
        <f t="shared" si="53"/>
        <v>2.68</v>
      </c>
      <c r="CV14" s="285" t="str">
        <f t="shared" si="54"/>
        <v>Lên lớp</v>
      </c>
      <c r="CW14" s="66">
        <v>7.6</v>
      </c>
      <c r="CX14" s="285">
        <v>7</v>
      </c>
      <c r="CY14" s="285"/>
      <c r="CZ14" s="66">
        <f t="shared" si="55"/>
        <v>7.2</v>
      </c>
      <c r="DA14" s="67">
        <f t="shared" si="56"/>
        <v>7.2</v>
      </c>
      <c r="DB14" s="60" t="str">
        <f t="shared" si="57"/>
        <v>7.2</v>
      </c>
      <c r="DC14" s="51" t="str">
        <f t="shared" si="58"/>
        <v>B</v>
      </c>
      <c r="DD14" s="60">
        <f t="shared" si="59"/>
        <v>3</v>
      </c>
      <c r="DE14" s="60" t="str">
        <f t="shared" si="60"/>
        <v>3.0</v>
      </c>
      <c r="DF14" s="63"/>
      <c r="DG14" s="209"/>
      <c r="DH14" s="105">
        <v>6</v>
      </c>
      <c r="DI14" s="126">
        <v>7</v>
      </c>
      <c r="DJ14" s="126"/>
      <c r="DK14" s="66">
        <f t="shared" si="61"/>
        <v>6.6</v>
      </c>
      <c r="DL14" s="67">
        <f t="shared" si="62"/>
        <v>6.6</v>
      </c>
      <c r="DM14" s="60" t="str">
        <f t="shared" si="63"/>
        <v>6.6</v>
      </c>
      <c r="DN14" s="51" t="str">
        <f t="shared" si="64"/>
        <v>C+</v>
      </c>
      <c r="DO14" s="60">
        <f t="shared" si="65"/>
        <v>2.5</v>
      </c>
      <c r="DP14" s="60" t="str">
        <f t="shared" si="66"/>
        <v>2.5</v>
      </c>
      <c r="DQ14" s="63"/>
      <c r="DR14" s="209"/>
      <c r="DS14" s="67">
        <f t="shared" si="67"/>
        <v>6.9</v>
      </c>
      <c r="DT14" s="60" t="str">
        <f t="shared" si="68"/>
        <v>6.9</v>
      </c>
      <c r="DU14" s="51" t="str">
        <f t="shared" si="69"/>
        <v>C+</v>
      </c>
      <c r="DV14" s="60">
        <f t="shared" si="70"/>
        <v>2.5</v>
      </c>
      <c r="DW14" s="60" t="str">
        <f t="shared" si="71"/>
        <v>2.5</v>
      </c>
      <c r="DX14" s="63">
        <v>3</v>
      </c>
      <c r="DY14" s="209">
        <v>3</v>
      </c>
      <c r="DZ14" s="210">
        <v>5.3</v>
      </c>
      <c r="EA14" s="57">
        <v>7</v>
      </c>
      <c r="EB14" s="58"/>
      <c r="EC14" s="66">
        <f t="shared" si="72"/>
        <v>6.3</v>
      </c>
      <c r="ED14" s="67">
        <f t="shared" si="73"/>
        <v>6.3</v>
      </c>
      <c r="EE14" s="67" t="str">
        <f t="shared" si="74"/>
        <v>6.3</v>
      </c>
      <c r="EF14" s="51" t="str">
        <f t="shared" si="75"/>
        <v>C</v>
      </c>
      <c r="EG14" s="68">
        <f t="shared" si="76"/>
        <v>2</v>
      </c>
      <c r="EH14" s="53" t="str">
        <f t="shared" si="77"/>
        <v>2.0</v>
      </c>
      <c r="EI14" s="63">
        <v>3</v>
      </c>
      <c r="EJ14" s="207">
        <v>3</v>
      </c>
      <c r="EK14" s="210">
        <v>5.8</v>
      </c>
      <c r="EL14" s="57">
        <v>7</v>
      </c>
      <c r="EM14" s="58"/>
      <c r="EN14" s="66">
        <f t="shared" si="78"/>
        <v>6.5</v>
      </c>
      <c r="EO14" s="67">
        <f t="shared" si="79"/>
        <v>6.5</v>
      </c>
      <c r="EP14" s="67" t="str">
        <f t="shared" si="80"/>
        <v>6.5</v>
      </c>
      <c r="EQ14" s="51" t="str">
        <f t="shared" si="81"/>
        <v>C+</v>
      </c>
      <c r="ER14" s="60">
        <f t="shared" si="82"/>
        <v>2.5</v>
      </c>
      <c r="ES14" s="53" t="str">
        <f t="shared" si="83"/>
        <v>2.5</v>
      </c>
      <c r="ET14" s="63">
        <v>3</v>
      </c>
      <c r="EU14" s="207">
        <v>3</v>
      </c>
      <c r="EV14" s="210">
        <v>6</v>
      </c>
      <c r="EW14" s="57">
        <v>6</v>
      </c>
      <c r="EX14" s="58"/>
      <c r="EY14" s="66">
        <f t="shared" si="84"/>
        <v>6</v>
      </c>
      <c r="EZ14" s="67">
        <f t="shared" si="85"/>
        <v>6</v>
      </c>
      <c r="FA14" s="67" t="str">
        <f t="shared" si="86"/>
        <v>6.0</v>
      </c>
      <c r="FB14" s="51" t="str">
        <f t="shared" si="87"/>
        <v>C</v>
      </c>
      <c r="FC14" s="60">
        <f t="shared" si="88"/>
        <v>2</v>
      </c>
      <c r="FD14" s="53" t="str">
        <f t="shared" si="89"/>
        <v>2.0</v>
      </c>
      <c r="FE14" s="63">
        <v>2</v>
      </c>
      <c r="FF14" s="207">
        <v>2</v>
      </c>
      <c r="FG14" s="171">
        <v>8.3000000000000007</v>
      </c>
      <c r="FH14" s="122"/>
      <c r="FI14" s="123">
        <v>8</v>
      </c>
      <c r="FJ14" s="66">
        <f t="shared" si="90"/>
        <v>3.3</v>
      </c>
      <c r="FK14" s="67">
        <f t="shared" si="91"/>
        <v>8.1</v>
      </c>
      <c r="FL14" s="67" t="str">
        <f t="shared" si="92"/>
        <v>8.1</v>
      </c>
      <c r="FM14" s="51" t="str">
        <f t="shared" si="93"/>
        <v>B+</v>
      </c>
      <c r="FN14" s="60">
        <f t="shared" si="94"/>
        <v>3.5</v>
      </c>
      <c r="FO14" s="53" t="str">
        <f t="shared" si="95"/>
        <v>3.5</v>
      </c>
      <c r="FP14" s="63">
        <v>2</v>
      </c>
      <c r="FQ14" s="207">
        <v>2</v>
      </c>
      <c r="FR14" s="105">
        <v>6.6</v>
      </c>
      <c r="FS14" s="103">
        <v>3</v>
      </c>
      <c r="FT14" s="104"/>
      <c r="FU14" s="66"/>
      <c r="FV14" s="67">
        <f t="shared" si="96"/>
        <v>4.4000000000000004</v>
      </c>
      <c r="FW14" s="67" t="str">
        <f t="shared" si="97"/>
        <v>4.4</v>
      </c>
      <c r="FX14" s="51" t="str">
        <f t="shared" si="98"/>
        <v>D</v>
      </c>
      <c r="FY14" s="60">
        <f t="shared" si="99"/>
        <v>1</v>
      </c>
      <c r="FZ14" s="53" t="str">
        <f t="shared" si="100"/>
        <v>1.0</v>
      </c>
      <c r="GA14" s="63">
        <v>2</v>
      </c>
      <c r="GB14" s="207">
        <v>2</v>
      </c>
      <c r="GC14" s="105">
        <v>6.9</v>
      </c>
      <c r="GD14" s="103">
        <v>7</v>
      </c>
      <c r="GE14" s="104"/>
      <c r="GF14" s="105"/>
      <c r="GG14" s="67">
        <f t="shared" si="101"/>
        <v>7</v>
      </c>
      <c r="GH14" s="67" t="str">
        <f t="shared" si="102"/>
        <v>7.0</v>
      </c>
      <c r="GI14" s="51" t="str">
        <f t="shared" si="103"/>
        <v>B</v>
      </c>
      <c r="GJ14" s="60">
        <f t="shared" si="104"/>
        <v>3</v>
      </c>
      <c r="GK14" s="53" t="str">
        <f t="shared" si="105"/>
        <v>3.0</v>
      </c>
      <c r="GL14" s="63">
        <v>3</v>
      </c>
      <c r="GM14" s="207">
        <v>3</v>
      </c>
      <c r="GN14" s="211">
        <f t="shared" si="106"/>
        <v>18</v>
      </c>
      <c r="GO14" s="156">
        <f t="shared" si="107"/>
        <v>6.5055555555555555</v>
      </c>
      <c r="GP14" s="158">
        <f t="shared" si="108"/>
        <v>2.3888888888888888</v>
      </c>
      <c r="GQ14" s="157" t="str">
        <f t="shared" si="109"/>
        <v>2.39</v>
      </c>
      <c r="GR14" s="5" t="str">
        <f t="shared" si="110"/>
        <v>Lên lớp</v>
      </c>
      <c r="GS14" s="212">
        <f t="shared" si="111"/>
        <v>18</v>
      </c>
      <c r="GT14" s="213">
        <f t="shared" si="295"/>
        <v>6.5055555555555555</v>
      </c>
      <c r="GU14" s="214">
        <f t="shared" si="296"/>
        <v>2.3888888888888888</v>
      </c>
      <c r="GV14" s="215">
        <f t="shared" si="114"/>
        <v>35</v>
      </c>
      <c r="GW14" s="211">
        <f t="shared" si="115"/>
        <v>35</v>
      </c>
      <c r="GX14" s="157">
        <f t="shared" si="116"/>
        <v>6.677142857142857</v>
      </c>
      <c r="GY14" s="158">
        <f t="shared" si="117"/>
        <v>2.5285714285714285</v>
      </c>
      <c r="GZ14" s="157" t="str">
        <f t="shared" si="118"/>
        <v>2.53</v>
      </c>
      <c r="HA14" s="5" t="str">
        <f t="shared" si="119"/>
        <v>Lên lớp</v>
      </c>
      <c r="HB14" s="105">
        <v>5.7</v>
      </c>
      <c r="HC14" s="103">
        <v>6</v>
      </c>
      <c r="HD14" s="104"/>
      <c r="HE14" s="105"/>
      <c r="HF14" s="67">
        <f t="shared" si="120"/>
        <v>5.9</v>
      </c>
      <c r="HG14" s="67" t="str">
        <f t="shared" si="121"/>
        <v>5.9</v>
      </c>
      <c r="HH14" s="51" t="str">
        <f t="shared" si="122"/>
        <v>C</v>
      </c>
      <c r="HI14" s="60">
        <f t="shared" si="123"/>
        <v>2</v>
      </c>
      <c r="HJ14" s="53" t="str">
        <f t="shared" si="124"/>
        <v>2.0</v>
      </c>
      <c r="HK14" s="63">
        <v>3</v>
      </c>
      <c r="HL14" s="207">
        <v>3</v>
      </c>
      <c r="HM14" s="210">
        <v>5.3</v>
      </c>
      <c r="HN14" s="57">
        <v>5</v>
      </c>
      <c r="HO14" s="58"/>
      <c r="HP14" s="66">
        <f t="shared" si="125"/>
        <v>5.0999999999999996</v>
      </c>
      <c r="HQ14" s="110">
        <f t="shared" si="126"/>
        <v>5.0999999999999996</v>
      </c>
      <c r="HR14" s="67" t="str">
        <f t="shared" si="127"/>
        <v>5.1</v>
      </c>
      <c r="HS14" s="111" t="str">
        <f t="shared" si="128"/>
        <v>D+</v>
      </c>
      <c r="HT14" s="112">
        <f t="shared" si="129"/>
        <v>1.5</v>
      </c>
      <c r="HU14" s="113" t="str">
        <f t="shared" si="130"/>
        <v>1.5</v>
      </c>
      <c r="HV14" s="63">
        <v>1</v>
      </c>
      <c r="HW14" s="207">
        <v>1</v>
      </c>
      <c r="HX14" s="66">
        <f t="shared" si="297"/>
        <v>1.5</v>
      </c>
      <c r="HY14" s="167">
        <f t="shared" si="297"/>
        <v>5.7</v>
      </c>
      <c r="HZ14" s="53" t="str">
        <f t="shared" si="132"/>
        <v>5.7</v>
      </c>
      <c r="IA14" s="51" t="str">
        <f t="shared" si="133"/>
        <v>C</v>
      </c>
      <c r="IB14" s="60">
        <f t="shared" si="134"/>
        <v>2</v>
      </c>
      <c r="IC14" s="53" t="str">
        <f t="shared" si="135"/>
        <v>2.0</v>
      </c>
      <c r="ID14" s="220">
        <v>4</v>
      </c>
      <c r="IE14" s="221">
        <v>4</v>
      </c>
      <c r="IF14" s="210">
        <v>7.3</v>
      </c>
      <c r="IG14" s="57">
        <v>7</v>
      </c>
      <c r="IH14" s="58"/>
      <c r="II14" s="66">
        <f t="shared" si="136"/>
        <v>7.1</v>
      </c>
      <c r="IJ14" s="67">
        <f t="shared" si="137"/>
        <v>7.1</v>
      </c>
      <c r="IK14" s="67" t="str">
        <f t="shared" si="138"/>
        <v>7.1</v>
      </c>
      <c r="IL14" s="51" t="str">
        <f t="shared" si="139"/>
        <v>B</v>
      </c>
      <c r="IM14" s="60">
        <f t="shared" si="140"/>
        <v>3</v>
      </c>
      <c r="IN14" s="53" t="str">
        <f t="shared" si="141"/>
        <v>3.0</v>
      </c>
      <c r="IO14" s="63">
        <v>2</v>
      </c>
      <c r="IP14" s="207">
        <v>2</v>
      </c>
      <c r="IQ14" s="210">
        <v>7.7</v>
      </c>
      <c r="IR14" s="57">
        <v>6</v>
      </c>
      <c r="IS14" s="58"/>
      <c r="IT14" s="66">
        <f t="shared" si="142"/>
        <v>6.7</v>
      </c>
      <c r="IU14" s="67">
        <f t="shared" si="143"/>
        <v>6.7</v>
      </c>
      <c r="IV14" s="67" t="str">
        <f t="shared" si="144"/>
        <v>6.7</v>
      </c>
      <c r="IW14" s="51" t="str">
        <f t="shared" si="145"/>
        <v>C+</v>
      </c>
      <c r="IX14" s="60">
        <f t="shared" si="146"/>
        <v>2.5</v>
      </c>
      <c r="IY14" s="53" t="str">
        <f t="shared" si="147"/>
        <v>2.5</v>
      </c>
      <c r="IZ14" s="63">
        <v>3</v>
      </c>
      <c r="JA14" s="207">
        <v>3</v>
      </c>
      <c r="JB14" s="65">
        <v>7.6</v>
      </c>
      <c r="JC14" s="57">
        <v>4</v>
      </c>
      <c r="JD14" s="58"/>
      <c r="JE14" s="66">
        <f t="shared" si="148"/>
        <v>5.4</v>
      </c>
      <c r="JF14" s="67">
        <f t="shared" si="149"/>
        <v>5.4</v>
      </c>
      <c r="JG14" s="50" t="str">
        <f t="shared" si="150"/>
        <v>5.4</v>
      </c>
      <c r="JH14" s="51" t="str">
        <f t="shared" si="151"/>
        <v>D+</v>
      </c>
      <c r="JI14" s="60">
        <f t="shared" si="152"/>
        <v>1.5</v>
      </c>
      <c r="JJ14" s="53" t="str">
        <f t="shared" si="153"/>
        <v>1.5</v>
      </c>
      <c r="JK14" s="61">
        <v>2</v>
      </c>
      <c r="JL14" s="62">
        <v>2</v>
      </c>
      <c r="JM14" s="65">
        <v>6.4</v>
      </c>
      <c r="JN14" s="57">
        <v>6</v>
      </c>
      <c r="JO14" s="58"/>
      <c r="JP14" s="66">
        <f t="shared" si="154"/>
        <v>6.2</v>
      </c>
      <c r="JQ14" s="67">
        <f t="shared" si="155"/>
        <v>6.2</v>
      </c>
      <c r="JR14" s="50" t="str">
        <f t="shared" si="156"/>
        <v>6.2</v>
      </c>
      <c r="JS14" s="51" t="str">
        <f t="shared" si="157"/>
        <v>C</v>
      </c>
      <c r="JT14" s="60">
        <f t="shared" si="158"/>
        <v>2</v>
      </c>
      <c r="JU14" s="53" t="str">
        <f t="shared" si="159"/>
        <v>2.0</v>
      </c>
      <c r="JV14" s="61">
        <v>1</v>
      </c>
      <c r="JW14" s="62">
        <v>1</v>
      </c>
      <c r="JX14" s="65">
        <v>6.3</v>
      </c>
      <c r="JY14" s="57">
        <v>5</v>
      </c>
      <c r="JZ14" s="58"/>
      <c r="KA14" s="66">
        <f t="shared" si="160"/>
        <v>5.5</v>
      </c>
      <c r="KB14" s="67">
        <f t="shared" si="161"/>
        <v>5.5</v>
      </c>
      <c r="KC14" s="50" t="str">
        <f t="shared" si="162"/>
        <v>5.5</v>
      </c>
      <c r="KD14" s="51" t="str">
        <f t="shared" si="163"/>
        <v>C</v>
      </c>
      <c r="KE14" s="60">
        <f t="shared" si="164"/>
        <v>2</v>
      </c>
      <c r="KF14" s="53" t="str">
        <f t="shared" si="165"/>
        <v>2.0</v>
      </c>
      <c r="KG14" s="61">
        <v>2</v>
      </c>
      <c r="KH14" s="62">
        <v>2</v>
      </c>
      <c r="KI14" s="210">
        <v>5</v>
      </c>
      <c r="KJ14" s="133">
        <v>5.5</v>
      </c>
      <c r="KK14" s="58"/>
      <c r="KL14" s="66">
        <f t="shared" si="166"/>
        <v>5.3</v>
      </c>
      <c r="KM14" s="67">
        <f t="shared" si="167"/>
        <v>5.3</v>
      </c>
      <c r="KN14" s="67" t="str">
        <f t="shared" si="168"/>
        <v>5.3</v>
      </c>
      <c r="KO14" s="51" t="str">
        <f t="shared" si="169"/>
        <v>D+</v>
      </c>
      <c r="KP14" s="60">
        <f t="shared" si="170"/>
        <v>1.5</v>
      </c>
      <c r="KQ14" s="53" t="str">
        <f t="shared" si="171"/>
        <v>1.5</v>
      </c>
      <c r="KR14" s="63">
        <v>1</v>
      </c>
      <c r="KS14" s="207">
        <v>1</v>
      </c>
      <c r="KT14" s="210">
        <v>5</v>
      </c>
      <c r="KU14" s="133">
        <v>5</v>
      </c>
      <c r="KV14" s="58"/>
      <c r="KW14" s="66">
        <f t="shared" si="172"/>
        <v>5</v>
      </c>
      <c r="KX14" s="67">
        <f t="shared" si="173"/>
        <v>5</v>
      </c>
      <c r="KY14" s="67" t="str">
        <f t="shared" si="174"/>
        <v>5.0</v>
      </c>
      <c r="KZ14" s="51" t="str">
        <f t="shared" si="175"/>
        <v>D+</v>
      </c>
      <c r="LA14" s="60">
        <f t="shared" si="176"/>
        <v>1.5</v>
      </c>
      <c r="LB14" s="53" t="str">
        <f t="shared" si="177"/>
        <v>1.5</v>
      </c>
      <c r="LC14" s="63">
        <v>1</v>
      </c>
      <c r="LD14" s="207">
        <v>1</v>
      </c>
      <c r="LE14" s="210">
        <v>3</v>
      </c>
      <c r="LF14" s="133"/>
      <c r="LG14" s="58"/>
      <c r="LH14" s="66">
        <f t="shared" si="178"/>
        <v>1.2</v>
      </c>
      <c r="LI14" s="67">
        <f t="shared" si="179"/>
        <v>1.2</v>
      </c>
      <c r="LJ14" s="67" t="str">
        <f t="shared" si="180"/>
        <v>1.2</v>
      </c>
      <c r="LK14" s="51" t="str">
        <f t="shared" si="181"/>
        <v>F</v>
      </c>
      <c r="LL14" s="60">
        <f t="shared" si="182"/>
        <v>0</v>
      </c>
      <c r="LM14" s="53" t="str">
        <f t="shared" si="183"/>
        <v>0.0</v>
      </c>
      <c r="LN14" s="63">
        <v>2</v>
      </c>
      <c r="LO14" s="207"/>
      <c r="LP14" s="210">
        <v>2</v>
      </c>
      <c r="LQ14" s="133"/>
      <c r="LR14" s="58"/>
      <c r="LS14" s="66">
        <f t="shared" si="184"/>
        <v>0.8</v>
      </c>
      <c r="LT14" s="67">
        <f t="shared" si="185"/>
        <v>0.8</v>
      </c>
      <c r="LU14" s="67" t="str">
        <f t="shared" si="186"/>
        <v>0.8</v>
      </c>
      <c r="LV14" s="51" t="str">
        <f t="shared" si="187"/>
        <v>F</v>
      </c>
      <c r="LW14" s="60">
        <f t="shared" si="188"/>
        <v>0</v>
      </c>
      <c r="LX14" s="53" t="str">
        <f t="shared" si="189"/>
        <v>0.0</v>
      </c>
      <c r="LY14" s="63">
        <v>1</v>
      </c>
      <c r="LZ14" s="207"/>
      <c r="MA14" s="66">
        <f t="shared" si="190"/>
        <v>2.7</v>
      </c>
      <c r="MB14" s="167">
        <f t="shared" si="191"/>
        <v>2.7</v>
      </c>
      <c r="MC14" s="53" t="str">
        <f t="shared" si="192"/>
        <v>2.7</v>
      </c>
      <c r="MD14" s="51" t="str">
        <f t="shared" si="193"/>
        <v>F</v>
      </c>
      <c r="ME14" s="60">
        <f t="shared" si="194"/>
        <v>0</v>
      </c>
      <c r="MF14" s="53" t="str">
        <f t="shared" si="195"/>
        <v>0.0</v>
      </c>
      <c r="MG14" s="220">
        <v>5</v>
      </c>
      <c r="MH14" s="221"/>
      <c r="MI14" s="211">
        <f t="shared" si="196"/>
        <v>19</v>
      </c>
      <c r="MJ14" s="156">
        <f t="shared" si="197"/>
        <v>5.1894736842105269</v>
      </c>
      <c r="MK14" s="158">
        <f t="shared" si="198"/>
        <v>1.736842105263158</v>
      </c>
      <c r="ML14" s="157" t="str">
        <f t="shared" si="199"/>
        <v>1.74</v>
      </c>
      <c r="MM14" s="5" t="str">
        <f t="shared" si="200"/>
        <v>Lên lớp</v>
      </c>
      <c r="MN14" s="212">
        <f t="shared" si="201"/>
        <v>16</v>
      </c>
      <c r="MO14" s="156">
        <f t="shared" si="202"/>
        <v>5.9625000000000004</v>
      </c>
      <c r="MP14" s="309">
        <f t="shared" si="203"/>
        <v>2.0625</v>
      </c>
      <c r="MQ14" s="215">
        <f t="shared" si="204"/>
        <v>54</v>
      </c>
      <c r="MR14" s="211">
        <f t="shared" si="205"/>
        <v>51</v>
      </c>
      <c r="MS14" s="157">
        <f t="shared" si="206"/>
        <v>6.4529411764705884</v>
      </c>
      <c r="MT14" s="157" t="str">
        <f t="shared" si="207"/>
        <v>6.45</v>
      </c>
      <c r="MU14" s="158">
        <f t="shared" si="208"/>
        <v>2.3823529411764706</v>
      </c>
      <c r="MV14" s="157" t="str">
        <f t="shared" si="209"/>
        <v>2.38</v>
      </c>
      <c r="MW14" s="5" t="str">
        <f t="shared" si="210"/>
        <v>Lên lớp</v>
      </c>
      <c r="MX14" s="260">
        <v>7.7</v>
      </c>
      <c r="MY14" s="317">
        <v>1</v>
      </c>
      <c r="MZ14" s="261">
        <v>4</v>
      </c>
      <c r="NA14" s="171">
        <f t="shared" si="211"/>
        <v>3.7</v>
      </c>
      <c r="NB14" s="312">
        <f t="shared" si="212"/>
        <v>5.5</v>
      </c>
      <c r="NC14" s="312" t="str">
        <f t="shared" si="213"/>
        <v>5.5</v>
      </c>
      <c r="ND14" s="313" t="str">
        <f t="shared" si="214"/>
        <v>C</v>
      </c>
      <c r="NE14" s="314">
        <f t="shared" si="215"/>
        <v>2</v>
      </c>
      <c r="NF14" s="315" t="str">
        <f t="shared" si="216"/>
        <v>2.0</v>
      </c>
      <c r="NG14" s="63">
        <v>1</v>
      </c>
      <c r="NH14" s="207">
        <v>1</v>
      </c>
      <c r="NI14" s="310">
        <v>7.5</v>
      </c>
      <c r="NJ14" s="311">
        <v>6</v>
      </c>
      <c r="NK14" s="160"/>
      <c r="NL14" s="316">
        <f t="shared" si="217"/>
        <v>6.6</v>
      </c>
      <c r="NM14" s="312">
        <f t="shared" si="218"/>
        <v>6.6</v>
      </c>
      <c r="NN14" s="312" t="str">
        <f t="shared" si="219"/>
        <v>6.6</v>
      </c>
      <c r="NO14" s="313" t="str">
        <f t="shared" si="220"/>
        <v>C+</v>
      </c>
      <c r="NP14" s="314">
        <f t="shared" si="221"/>
        <v>2.5</v>
      </c>
      <c r="NQ14" s="315" t="str">
        <f t="shared" si="222"/>
        <v>2.5</v>
      </c>
      <c r="NR14" s="63">
        <v>1</v>
      </c>
      <c r="NS14" s="207">
        <v>1</v>
      </c>
      <c r="NT14" s="66">
        <f t="shared" si="223"/>
        <v>5.2</v>
      </c>
      <c r="NU14" s="167">
        <f t="shared" si="224"/>
        <v>6.1</v>
      </c>
      <c r="NV14" s="53" t="str">
        <f t="shared" si="225"/>
        <v>6.1</v>
      </c>
      <c r="NW14" s="51" t="str">
        <f t="shared" si="226"/>
        <v>C</v>
      </c>
      <c r="NX14" s="60">
        <f t="shared" si="227"/>
        <v>2</v>
      </c>
      <c r="NY14" s="53" t="str">
        <f t="shared" si="228"/>
        <v>2.0</v>
      </c>
      <c r="NZ14" s="220">
        <v>2</v>
      </c>
      <c r="OA14" s="408">
        <v>2</v>
      </c>
      <c r="OB14" s="385">
        <v>7.8</v>
      </c>
      <c r="OC14" s="404">
        <v>5</v>
      </c>
      <c r="OD14" s="210"/>
      <c r="OE14" s="66">
        <f t="shared" si="229"/>
        <v>6.1</v>
      </c>
      <c r="OF14" s="67">
        <f t="shared" si="230"/>
        <v>6.1</v>
      </c>
      <c r="OG14" s="50" t="str">
        <f t="shared" si="231"/>
        <v>6.1</v>
      </c>
      <c r="OH14" s="51" t="str">
        <f t="shared" si="232"/>
        <v>C</v>
      </c>
      <c r="OI14" s="60">
        <f t="shared" si="233"/>
        <v>2</v>
      </c>
      <c r="OJ14" s="53" t="str">
        <f t="shared" si="234"/>
        <v>2.0</v>
      </c>
      <c r="OK14" s="61">
        <v>2</v>
      </c>
      <c r="OL14" s="62">
        <v>2</v>
      </c>
      <c r="OM14" s="282">
        <v>5.3</v>
      </c>
      <c r="ON14" s="283">
        <v>4</v>
      </c>
      <c r="OO14" s="104"/>
      <c r="OP14" s="105">
        <f t="shared" si="289"/>
        <v>4.5</v>
      </c>
      <c r="OQ14" s="67">
        <f t="shared" si="290"/>
        <v>4.5</v>
      </c>
      <c r="OR14" s="50" t="str">
        <f t="shared" si="291"/>
        <v>4.5</v>
      </c>
      <c r="OS14" s="51" t="str">
        <f t="shared" si="292"/>
        <v>D</v>
      </c>
      <c r="OT14" s="60">
        <f t="shared" si="293"/>
        <v>1</v>
      </c>
      <c r="OU14" s="53" t="str">
        <f t="shared" si="294"/>
        <v>1.0</v>
      </c>
      <c r="OV14" s="61">
        <v>2</v>
      </c>
      <c r="OW14" s="62">
        <v>2</v>
      </c>
      <c r="OX14" s="282">
        <v>8.1999999999999993</v>
      </c>
      <c r="OY14" s="283">
        <v>4</v>
      </c>
      <c r="OZ14" s="104"/>
      <c r="PA14" s="105">
        <f t="shared" si="235"/>
        <v>5.7</v>
      </c>
      <c r="PB14" s="67">
        <f t="shared" si="236"/>
        <v>5.7</v>
      </c>
      <c r="PC14" s="50" t="str">
        <f t="shared" si="237"/>
        <v>5.7</v>
      </c>
      <c r="PD14" s="51" t="str">
        <f t="shared" si="238"/>
        <v>C</v>
      </c>
      <c r="PE14" s="60">
        <f t="shared" si="239"/>
        <v>2</v>
      </c>
      <c r="PF14" s="53" t="str">
        <f t="shared" si="240"/>
        <v>2.0</v>
      </c>
      <c r="PG14" s="61">
        <v>2</v>
      </c>
      <c r="PH14" s="62">
        <v>2</v>
      </c>
      <c r="PI14" s="386">
        <v>7.3</v>
      </c>
      <c r="PJ14" s="387">
        <v>1</v>
      </c>
      <c r="PK14" s="388">
        <v>5</v>
      </c>
      <c r="PL14" s="105">
        <f t="shared" si="241"/>
        <v>3.5</v>
      </c>
      <c r="PM14" s="312">
        <f t="shared" si="242"/>
        <v>5.9</v>
      </c>
      <c r="PN14" s="312" t="str">
        <f t="shared" si="243"/>
        <v>5.9</v>
      </c>
      <c r="PO14" s="313" t="str">
        <f t="shared" si="244"/>
        <v>C</v>
      </c>
      <c r="PP14" s="314">
        <f t="shared" si="245"/>
        <v>2</v>
      </c>
      <c r="PQ14" s="315" t="str">
        <f t="shared" si="246"/>
        <v>2.0</v>
      </c>
      <c r="PR14" s="63">
        <v>1</v>
      </c>
      <c r="PS14" s="207">
        <v>1</v>
      </c>
      <c r="PT14" s="210">
        <v>5</v>
      </c>
      <c r="PU14" s="133">
        <v>6.5</v>
      </c>
      <c r="PV14" s="58"/>
      <c r="PW14" s="66">
        <f t="shared" si="247"/>
        <v>5.9</v>
      </c>
      <c r="PX14" s="67">
        <f t="shared" si="248"/>
        <v>5.9</v>
      </c>
      <c r="PY14" s="67" t="str">
        <f t="shared" si="249"/>
        <v>5.9</v>
      </c>
      <c r="PZ14" s="51" t="str">
        <f t="shared" si="250"/>
        <v>C</v>
      </c>
      <c r="QA14" s="60">
        <f t="shared" si="251"/>
        <v>2</v>
      </c>
      <c r="QB14" s="53" t="str">
        <f t="shared" si="252"/>
        <v>2.0</v>
      </c>
      <c r="QC14" s="63">
        <v>4</v>
      </c>
      <c r="QD14" s="207">
        <v>4</v>
      </c>
      <c r="QE14" s="210">
        <v>8</v>
      </c>
      <c r="QF14" s="133">
        <v>7</v>
      </c>
      <c r="QG14" s="58"/>
      <c r="QH14" s="66">
        <f t="shared" si="253"/>
        <v>7.4</v>
      </c>
      <c r="QI14" s="67">
        <f t="shared" si="254"/>
        <v>7.4</v>
      </c>
      <c r="QJ14" s="67" t="str">
        <f t="shared" si="255"/>
        <v>7.4</v>
      </c>
      <c r="QK14" s="51" t="str">
        <f t="shared" si="256"/>
        <v>B</v>
      </c>
      <c r="QL14" s="60">
        <f t="shared" si="257"/>
        <v>3</v>
      </c>
      <c r="QM14" s="53" t="str">
        <f t="shared" si="258"/>
        <v>3.0</v>
      </c>
      <c r="QN14" s="63">
        <v>6</v>
      </c>
      <c r="QO14" s="207">
        <v>6</v>
      </c>
      <c r="QP14" s="211">
        <f t="shared" si="259"/>
        <v>19</v>
      </c>
      <c r="QQ14" s="156">
        <f t="shared" si="260"/>
        <v>6.2421052631578942</v>
      </c>
      <c r="QR14" s="158">
        <f t="shared" si="261"/>
        <v>2.236842105263158</v>
      </c>
      <c r="QS14" s="157" t="str">
        <f t="shared" si="262"/>
        <v>2.24</v>
      </c>
      <c r="QT14" s="5" t="str">
        <f t="shared" si="263"/>
        <v>Lên lớp</v>
      </c>
      <c r="QU14" s="212">
        <f t="shared" si="264"/>
        <v>19</v>
      </c>
      <c r="QV14" s="156">
        <f t="shared" si="265"/>
        <v>6.2421052631578942</v>
      </c>
      <c r="QW14" s="309">
        <f t="shared" si="266"/>
        <v>2.236842105263158</v>
      </c>
      <c r="QX14" s="215">
        <f t="shared" si="267"/>
        <v>73</v>
      </c>
      <c r="QY14" s="211">
        <f t="shared" si="268"/>
        <v>70</v>
      </c>
      <c r="QZ14" s="157">
        <f t="shared" si="269"/>
        <v>6.3957142857142868</v>
      </c>
      <c r="RA14" s="157" t="str">
        <f t="shared" si="270"/>
        <v>6.40</v>
      </c>
      <c r="RB14" s="158">
        <f t="shared" si="271"/>
        <v>2.342857142857143</v>
      </c>
      <c r="RC14" s="157" t="str">
        <f t="shared" si="272"/>
        <v>2.34</v>
      </c>
      <c r="RD14" s="5" t="str">
        <f t="shared" si="273"/>
        <v>Lên lớp</v>
      </c>
      <c r="RE14" s="210">
        <v>8.5</v>
      </c>
      <c r="RF14" s="133">
        <v>7</v>
      </c>
      <c r="RG14" s="58"/>
      <c r="RH14" s="66">
        <f t="shared" si="274"/>
        <v>7.6</v>
      </c>
      <c r="RI14" s="67">
        <f t="shared" si="275"/>
        <v>7.6</v>
      </c>
      <c r="RJ14" s="67" t="str">
        <f t="shared" si="276"/>
        <v>7.6</v>
      </c>
      <c r="RK14" s="51" t="str">
        <f t="shared" si="277"/>
        <v>B</v>
      </c>
      <c r="RL14" s="60">
        <f t="shared" si="278"/>
        <v>3</v>
      </c>
      <c r="RM14" s="53" t="str">
        <f t="shared" si="279"/>
        <v>3.0</v>
      </c>
      <c r="RN14" s="63">
        <v>6</v>
      </c>
      <c r="RO14" s="207">
        <v>6</v>
      </c>
      <c r="RP14" s="416">
        <v>5.7</v>
      </c>
      <c r="RQ14" s="416">
        <v>7.2</v>
      </c>
      <c r="RR14" s="316">
        <f t="shared" si="280"/>
        <v>6.6</v>
      </c>
      <c r="RS14" s="67" t="str">
        <f t="shared" si="281"/>
        <v>6.6</v>
      </c>
      <c r="RT14" s="51" t="str">
        <f t="shared" si="282"/>
        <v>C+</v>
      </c>
      <c r="RU14" s="60">
        <f t="shared" si="283"/>
        <v>2.5</v>
      </c>
      <c r="RV14" s="53" t="str">
        <f t="shared" si="284"/>
        <v>2.5</v>
      </c>
      <c r="RW14" s="220">
        <v>5</v>
      </c>
      <c r="RX14" s="221">
        <v>5</v>
      </c>
      <c r="RY14" s="417">
        <f t="shared" si="285"/>
        <v>11</v>
      </c>
      <c r="RZ14" s="156">
        <f t="shared" si="286"/>
        <v>7.1454545454545446</v>
      </c>
      <c r="SA14" s="158">
        <f t="shared" si="287"/>
        <v>2.7727272727272729</v>
      </c>
      <c r="SB14" s="157" t="str">
        <f t="shared" si="288"/>
        <v>2.77</v>
      </c>
    </row>
    <row r="15" spans="1:496" s="8" customFormat="1" ht="18">
      <c r="A15" s="5">
        <v>14</v>
      </c>
      <c r="B15" s="9" t="s">
        <v>11</v>
      </c>
      <c r="C15" s="10" t="s">
        <v>336</v>
      </c>
      <c r="D15" s="11" t="s">
        <v>337</v>
      </c>
      <c r="E15" s="12" t="s">
        <v>338</v>
      </c>
      <c r="F15" s="6"/>
      <c r="G15" s="47" t="s">
        <v>584</v>
      </c>
      <c r="H15" s="132" t="s">
        <v>427</v>
      </c>
      <c r="I15" s="132" t="s">
        <v>620</v>
      </c>
      <c r="J15" s="48" t="s">
        <v>525</v>
      </c>
      <c r="K15" s="98">
        <v>7.7</v>
      </c>
      <c r="L15" s="67" t="str">
        <f t="shared" si="0"/>
        <v>7.7</v>
      </c>
      <c r="M15" s="51" t="str">
        <f t="shared" si="1"/>
        <v>B</v>
      </c>
      <c r="N15" s="52">
        <f t="shared" si="2"/>
        <v>3</v>
      </c>
      <c r="O15" s="53" t="str">
        <f t="shared" si="3"/>
        <v>3.0</v>
      </c>
      <c r="P15" s="63">
        <v>2</v>
      </c>
      <c r="Q15" s="49">
        <v>5</v>
      </c>
      <c r="R15" s="67" t="str">
        <f t="shared" si="4"/>
        <v>5.0</v>
      </c>
      <c r="S15" s="51" t="str">
        <f t="shared" si="5"/>
        <v>D+</v>
      </c>
      <c r="T15" s="52">
        <f t="shared" si="6"/>
        <v>1.5</v>
      </c>
      <c r="U15" s="53" t="str">
        <f t="shared" si="7"/>
        <v>1.5</v>
      </c>
      <c r="V15" s="63">
        <v>3</v>
      </c>
      <c r="W15" s="105">
        <v>8.1999999999999993</v>
      </c>
      <c r="X15" s="103">
        <v>6</v>
      </c>
      <c r="Y15" s="104"/>
      <c r="Z15" s="66">
        <f t="shared" si="8"/>
        <v>6.9</v>
      </c>
      <c r="AA15" s="67">
        <f t="shared" si="9"/>
        <v>6.9</v>
      </c>
      <c r="AB15" s="67" t="str">
        <f t="shared" si="10"/>
        <v>6.9</v>
      </c>
      <c r="AC15" s="51" t="str">
        <f t="shared" si="11"/>
        <v>C+</v>
      </c>
      <c r="AD15" s="60">
        <f t="shared" si="12"/>
        <v>2.5</v>
      </c>
      <c r="AE15" s="53" t="str">
        <f t="shared" si="13"/>
        <v>2.5</v>
      </c>
      <c r="AF15" s="63">
        <v>4</v>
      </c>
      <c r="AG15" s="207">
        <v>4</v>
      </c>
      <c r="AH15" s="105">
        <v>8</v>
      </c>
      <c r="AI15" s="103">
        <v>7</v>
      </c>
      <c r="AJ15" s="104"/>
      <c r="AK15" s="66">
        <f t="shared" si="14"/>
        <v>7.4</v>
      </c>
      <c r="AL15" s="67">
        <f t="shared" si="15"/>
        <v>7.4</v>
      </c>
      <c r="AM15" s="67" t="str">
        <f t="shared" si="16"/>
        <v>7.4</v>
      </c>
      <c r="AN15" s="51" t="str">
        <f t="shared" si="17"/>
        <v>B</v>
      </c>
      <c r="AO15" s="60">
        <f t="shared" si="18"/>
        <v>3</v>
      </c>
      <c r="AP15" s="53" t="str">
        <f t="shared" si="19"/>
        <v>3.0</v>
      </c>
      <c r="AQ15" s="63">
        <v>2</v>
      </c>
      <c r="AR15" s="207">
        <v>2</v>
      </c>
      <c r="AS15" s="105">
        <v>6.3</v>
      </c>
      <c r="AT15" s="103">
        <v>5</v>
      </c>
      <c r="AU15" s="104"/>
      <c r="AV15" s="66">
        <f t="shared" si="20"/>
        <v>5.5</v>
      </c>
      <c r="AW15" s="67">
        <f t="shared" si="21"/>
        <v>5.5</v>
      </c>
      <c r="AX15" s="67" t="str">
        <f t="shared" si="22"/>
        <v>5.5</v>
      </c>
      <c r="AY15" s="51" t="str">
        <f t="shared" si="23"/>
        <v>C</v>
      </c>
      <c r="AZ15" s="60">
        <f t="shared" si="24"/>
        <v>2</v>
      </c>
      <c r="BA15" s="53" t="str">
        <f t="shared" si="25"/>
        <v>2.0</v>
      </c>
      <c r="BB15" s="63">
        <v>3</v>
      </c>
      <c r="BC15" s="207">
        <v>3</v>
      </c>
      <c r="BD15" s="105">
        <v>6.6</v>
      </c>
      <c r="BE15" s="103">
        <v>5</v>
      </c>
      <c r="BF15" s="104"/>
      <c r="BG15" s="66">
        <f t="shared" si="26"/>
        <v>5.6</v>
      </c>
      <c r="BH15" s="67">
        <f t="shared" si="27"/>
        <v>5.6</v>
      </c>
      <c r="BI15" s="67" t="str">
        <f t="shared" si="28"/>
        <v>5.6</v>
      </c>
      <c r="BJ15" s="51" t="str">
        <f t="shared" si="29"/>
        <v>C</v>
      </c>
      <c r="BK15" s="60">
        <f t="shared" si="30"/>
        <v>2</v>
      </c>
      <c r="BL15" s="53" t="str">
        <f t="shared" si="31"/>
        <v>2.0</v>
      </c>
      <c r="BM15" s="63">
        <v>3</v>
      </c>
      <c r="BN15" s="207">
        <v>3</v>
      </c>
      <c r="BO15" s="105">
        <v>7.1</v>
      </c>
      <c r="BP15" s="103">
        <v>5</v>
      </c>
      <c r="BQ15" s="104"/>
      <c r="BR15" s="66">
        <f t="shared" si="32"/>
        <v>5.8</v>
      </c>
      <c r="BS15" s="67">
        <f t="shared" si="33"/>
        <v>5.8</v>
      </c>
      <c r="BT15" s="67" t="str">
        <f t="shared" si="34"/>
        <v>5.8</v>
      </c>
      <c r="BU15" s="51" t="str">
        <f t="shared" si="35"/>
        <v>C</v>
      </c>
      <c r="BV15" s="68">
        <f t="shared" si="36"/>
        <v>2</v>
      </c>
      <c r="BW15" s="53" t="str">
        <f t="shared" si="37"/>
        <v>2.0</v>
      </c>
      <c r="BX15" s="63">
        <v>2</v>
      </c>
      <c r="BY15" s="207">
        <v>2</v>
      </c>
      <c r="BZ15" s="105">
        <v>6.7</v>
      </c>
      <c r="CA15" s="103">
        <v>8</v>
      </c>
      <c r="CB15" s="104"/>
      <c r="CC15" s="105"/>
      <c r="CD15" s="67">
        <f t="shared" si="38"/>
        <v>7.5</v>
      </c>
      <c r="CE15" s="67" t="str">
        <f t="shared" si="39"/>
        <v>7.5</v>
      </c>
      <c r="CF15" s="51" t="str">
        <f t="shared" si="40"/>
        <v>B</v>
      </c>
      <c r="CG15" s="60">
        <f t="shared" si="41"/>
        <v>3</v>
      </c>
      <c r="CH15" s="53" t="str">
        <f t="shared" si="42"/>
        <v>3.0</v>
      </c>
      <c r="CI15" s="63">
        <v>3</v>
      </c>
      <c r="CJ15" s="207">
        <v>3</v>
      </c>
      <c r="CK15" s="208">
        <f t="shared" si="43"/>
        <v>17</v>
      </c>
      <c r="CL15" s="72">
        <f t="shared" si="44"/>
        <v>6.4588235294117649</v>
      </c>
      <c r="CM15" s="93" t="str">
        <f t="shared" si="45"/>
        <v>6.46</v>
      </c>
      <c r="CN15" s="72">
        <f t="shared" si="46"/>
        <v>2.4117647058823528</v>
      </c>
      <c r="CO15" s="93" t="str">
        <f t="shared" si="47"/>
        <v>2.41</v>
      </c>
      <c r="CP15" s="285" t="str">
        <f t="shared" si="48"/>
        <v>Lên lớp</v>
      </c>
      <c r="CQ15" s="285">
        <f t="shared" si="49"/>
        <v>17</v>
      </c>
      <c r="CR15" s="72">
        <f t="shared" si="50"/>
        <v>6.4588235294117649</v>
      </c>
      <c r="CS15" s="285" t="str">
        <f t="shared" si="51"/>
        <v>6.46</v>
      </c>
      <c r="CT15" s="72">
        <f t="shared" si="52"/>
        <v>2.4117647058823528</v>
      </c>
      <c r="CU15" s="285" t="str">
        <f t="shared" si="53"/>
        <v>2.41</v>
      </c>
      <c r="CV15" s="285" t="str">
        <f t="shared" si="54"/>
        <v>Lên lớp</v>
      </c>
      <c r="CW15" s="66">
        <v>6.2</v>
      </c>
      <c r="CX15" s="285">
        <v>5</v>
      </c>
      <c r="CY15" s="285"/>
      <c r="CZ15" s="66">
        <f t="shared" si="55"/>
        <v>5.5</v>
      </c>
      <c r="DA15" s="67">
        <f t="shared" si="56"/>
        <v>5.5</v>
      </c>
      <c r="DB15" s="60" t="str">
        <f t="shared" si="57"/>
        <v>5.5</v>
      </c>
      <c r="DC15" s="51" t="str">
        <f t="shared" si="58"/>
        <v>C</v>
      </c>
      <c r="DD15" s="60">
        <f t="shared" si="59"/>
        <v>2</v>
      </c>
      <c r="DE15" s="60" t="str">
        <f t="shared" si="60"/>
        <v>2.0</v>
      </c>
      <c r="DF15" s="63"/>
      <c r="DG15" s="209"/>
      <c r="DH15" s="105">
        <v>7</v>
      </c>
      <c r="DI15" s="126">
        <v>3</v>
      </c>
      <c r="DJ15" s="126"/>
      <c r="DK15" s="66">
        <f t="shared" si="61"/>
        <v>4.5999999999999996</v>
      </c>
      <c r="DL15" s="67">
        <f t="shared" si="62"/>
        <v>4.5999999999999996</v>
      </c>
      <c r="DM15" s="60" t="str">
        <f t="shared" si="63"/>
        <v>4.6</v>
      </c>
      <c r="DN15" s="51" t="str">
        <f t="shared" si="64"/>
        <v>D</v>
      </c>
      <c r="DO15" s="60">
        <f t="shared" si="65"/>
        <v>1</v>
      </c>
      <c r="DP15" s="60" t="str">
        <f t="shared" si="66"/>
        <v>1.0</v>
      </c>
      <c r="DQ15" s="63"/>
      <c r="DR15" s="209"/>
      <c r="DS15" s="67">
        <f t="shared" si="67"/>
        <v>5.05</v>
      </c>
      <c r="DT15" s="60" t="str">
        <f t="shared" si="68"/>
        <v>5.1</v>
      </c>
      <c r="DU15" s="51" t="str">
        <f t="shared" si="69"/>
        <v>D+</v>
      </c>
      <c r="DV15" s="60">
        <f t="shared" si="70"/>
        <v>1.5</v>
      </c>
      <c r="DW15" s="60" t="str">
        <f t="shared" si="71"/>
        <v>1.5</v>
      </c>
      <c r="DX15" s="63">
        <v>3</v>
      </c>
      <c r="DY15" s="209">
        <v>3</v>
      </c>
      <c r="DZ15" s="210">
        <v>6</v>
      </c>
      <c r="EA15" s="57">
        <v>8</v>
      </c>
      <c r="EB15" s="58"/>
      <c r="EC15" s="66">
        <f t="shared" si="72"/>
        <v>7.2</v>
      </c>
      <c r="ED15" s="67">
        <f t="shared" si="73"/>
        <v>7.2</v>
      </c>
      <c r="EE15" s="67" t="str">
        <f t="shared" si="74"/>
        <v>7.2</v>
      </c>
      <c r="EF15" s="51" t="str">
        <f t="shared" si="75"/>
        <v>B</v>
      </c>
      <c r="EG15" s="68">
        <f t="shared" si="76"/>
        <v>3</v>
      </c>
      <c r="EH15" s="53" t="str">
        <f t="shared" si="77"/>
        <v>3.0</v>
      </c>
      <c r="EI15" s="63">
        <v>3</v>
      </c>
      <c r="EJ15" s="207">
        <v>3</v>
      </c>
      <c r="EK15" s="210">
        <v>6.5</v>
      </c>
      <c r="EL15" s="57">
        <v>4</v>
      </c>
      <c r="EM15" s="58"/>
      <c r="EN15" s="66">
        <f t="shared" si="78"/>
        <v>5</v>
      </c>
      <c r="EO15" s="67">
        <f t="shared" si="79"/>
        <v>5</v>
      </c>
      <c r="EP15" s="67" t="str">
        <f t="shared" si="80"/>
        <v>5.0</v>
      </c>
      <c r="EQ15" s="51" t="str">
        <f t="shared" si="81"/>
        <v>D+</v>
      </c>
      <c r="ER15" s="60">
        <f t="shared" si="82"/>
        <v>1.5</v>
      </c>
      <c r="ES15" s="53" t="str">
        <f t="shared" si="83"/>
        <v>1.5</v>
      </c>
      <c r="ET15" s="63">
        <v>3</v>
      </c>
      <c r="EU15" s="207">
        <v>3</v>
      </c>
      <c r="EV15" s="171">
        <v>5</v>
      </c>
      <c r="EW15" s="122">
        <v>2</v>
      </c>
      <c r="EX15" s="123">
        <v>5</v>
      </c>
      <c r="EY15" s="66">
        <f t="shared" si="84"/>
        <v>3.2</v>
      </c>
      <c r="EZ15" s="67">
        <f t="shared" si="85"/>
        <v>5</v>
      </c>
      <c r="FA15" s="67" t="str">
        <f t="shared" si="86"/>
        <v>5.0</v>
      </c>
      <c r="FB15" s="51" t="str">
        <f t="shared" si="87"/>
        <v>D+</v>
      </c>
      <c r="FC15" s="60">
        <f t="shared" si="88"/>
        <v>1.5</v>
      </c>
      <c r="FD15" s="53" t="str">
        <f t="shared" si="89"/>
        <v>1.5</v>
      </c>
      <c r="FE15" s="63">
        <v>2</v>
      </c>
      <c r="FF15" s="207">
        <v>2</v>
      </c>
      <c r="FG15" s="105">
        <v>7.7</v>
      </c>
      <c r="FH15" s="103">
        <v>8</v>
      </c>
      <c r="FI15" s="104"/>
      <c r="FJ15" s="66">
        <f t="shared" si="90"/>
        <v>7.9</v>
      </c>
      <c r="FK15" s="67">
        <f t="shared" si="91"/>
        <v>7.9</v>
      </c>
      <c r="FL15" s="67" t="str">
        <f t="shared" si="92"/>
        <v>7.9</v>
      </c>
      <c r="FM15" s="51" t="str">
        <f t="shared" si="93"/>
        <v>B</v>
      </c>
      <c r="FN15" s="60">
        <f t="shared" si="94"/>
        <v>3</v>
      </c>
      <c r="FO15" s="53" t="str">
        <f t="shared" si="95"/>
        <v>3.0</v>
      </c>
      <c r="FP15" s="63">
        <v>2</v>
      </c>
      <c r="FQ15" s="207">
        <v>2</v>
      </c>
      <c r="FR15" s="105">
        <v>7.8</v>
      </c>
      <c r="FS15" s="103">
        <v>9</v>
      </c>
      <c r="FT15" s="104"/>
      <c r="FU15" s="66"/>
      <c r="FV15" s="67">
        <f t="shared" si="96"/>
        <v>8.5</v>
      </c>
      <c r="FW15" s="67" t="str">
        <f t="shared" si="97"/>
        <v>8.5</v>
      </c>
      <c r="FX15" s="51" t="str">
        <f t="shared" si="98"/>
        <v>A</v>
      </c>
      <c r="FY15" s="60">
        <f t="shared" si="99"/>
        <v>4</v>
      </c>
      <c r="FZ15" s="53" t="str">
        <f t="shared" si="100"/>
        <v>4.0</v>
      </c>
      <c r="GA15" s="63">
        <v>2</v>
      </c>
      <c r="GB15" s="207">
        <v>2</v>
      </c>
      <c r="GC15" s="105">
        <v>7.1</v>
      </c>
      <c r="GD15" s="103">
        <v>6</v>
      </c>
      <c r="GE15" s="104"/>
      <c r="GF15" s="105"/>
      <c r="GG15" s="67">
        <f t="shared" si="101"/>
        <v>6.4</v>
      </c>
      <c r="GH15" s="67" t="str">
        <f t="shared" si="102"/>
        <v>6.4</v>
      </c>
      <c r="GI15" s="51" t="str">
        <f t="shared" si="103"/>
        <v>C</v>
      </c>
      <c r="GJ15" s="60">
        <f t="shared" si="104"/>
        <v>2</v>
      </c>
      <c r="GK15" s="53" t="str">
        <f t="shared" si="105"/>
        <v>2.0</v>
      </c>
      <c r="GL15" s="63">
        <v>3</v>
      </c>
      <c r="GM15" s="207">
        <v>3</v>
      </c>
      <c r="GN15" s="211">
        <f t="shared" si="106"/>
        <v>18</v>
      </c>
      <c r="GO15" s="156">
        <f t="shared" si="107"/>
        <v>6.3194444444444446</v>
      </c>
      <c r="GP15" s="158">
        <f t="shared" si="108"/>
        <v>2.2777777777777777</v>
      </c>
      <c r="GQ15" s="157" t="str">
        <f t="shared" si="109"/>
        <v>2.28</v>
      </c>
      <c r="GR15" s="5" t="str">
        <f t="shared" si="110"/>
        <v>Lên lớp</v>
      </c>
      <c r="GS15" s="212">
        <f t="shared" si="111"/>
        <v>18</v>
      </c>
      <c r="GT15" s="213">
        <f t="shared" si="295"/>
        <v>6.3194444444444446</v>
      </c>
      <c r="GU15" s="214">
        <f t="shared" si="296"/>
        <v>2.2777777777777777</v>
      </c>
      <c r="GV15" s="215">
        <f t="shared" si="114"/>
        <v>35</v>
      </c>
      <c r="GW15" s="211">
        <f t="shared" si="115"/>
        <v>35</v>
      </c>
      <c r="GX15" s="157">
        <f t="shared" si="116"/>
        <v>6.3871428571428579</v>
      </c>
      <c r="GY15" s="158">
        <f t="shared" si="117"/>
        <v>2.342857142857143</v>
      </c>
      <c r="GZ15" s="157" t="str">
        <f t="shared" si="118"/>
        <v>2.34</v>
      </c>
      <c r="HA15" s="5" t="str">
        <f t="shared" si="119"/>
        <v>Lên lớp</v>
      </c>
      <c r="HB15" s="105">
        <v>5</v>
      </c>
      <c r="HC15" s="103">
        <v>4</v>
      </c>
      <c r="HD15" s="104"/>
      <c r="HE15" s="105"/>
      <c r="HF15" s="67">
        <f t="shared" si="120"/>
        <v>4.4000000000000004</v>
      </c>
      <c r="HG15" s="67" t="str">
        <f t="shared" si="121"/>
        <v>4.4</v>
      </c>
      <c r="HH15" s="51" t="str">
        <f t="shared" si="122"/>
        <v>D</v>
      </c>
      <c r="HI15" s="60">
        <f t="shared" si="123"/>
        <v>1</v>
      </c>
      <c r="HJ15" s="53" t="str">
        <f t="shared" si="124"/>
        <v>1.0</v>
      </c>
      <c r="HK15" s="63">
        <v>3</v>
      </c>
      <c r="HL15" s="207">
        <v>3</v>
      </c>
      <c r="HM15" s="210">
        <v>7</v>
      </c>
      <c r="HN15" s="57">
        <v>5</v>
      </c>
      <c r="HO15" s="58"/>
      <c r="HP15" s="66">
        <f t="shared" si="125"/>
        <v>5.8</v>
      </c>
      <c r="HQ15" s="110">
        <f t="shared" si="126"/>
        <v>5.8</v>
      </c>
      <c r="HR15" s="67" t="str">
        <f t="shared" si="127"/>
        <v>5.8</v>
      </c>
      <c r="HS15" s="111" t="str">
        <f t="shared" si="128"/>
        <v>C</v>
      </c>
      <c r="HT15" s="112">
        <f t="shared" si="129"/>
        <v>2</v>
      </c>
      <c r="HU15" s="113" t="str">
        <f t="shared" si="130"/>
        <v>2.0</v>
      </c>
      <c r="HV15" s="63">
        <v>1</v>
      </c>
      <c r="HW15" s="207">
        <v>1</v>
      </c>
      <c r="HX15" s="66">
        <f t="shared" si="297"/>
        <v>1.7</v>
      </c>
      <c r="HY15" s="167">
        <f t="shared" si="297"/>
        <v>4.8</v>
      </c>
      <c r="HZ15" s="53" t="str">
        <f t="shared" si="132"/>
        <v>4.8</v>
      </c>
      <c r="IA15" s="51" t="str">
        <f t="shared" si="133"/>
        <v>D</v>
      </c>
      <c r="IB15" s="60">
        <f t="shared" si="134"/>
        <v>1</v>
      </c>
      <c r="IC15" s="53" t="str">
        <f t="shared" si="135"/>
        <v>1.0</v>
      </c>
      <c r="ID15" s="220">
        <v>4</v>
      </c>
      <c r="IE15" s="221">
        <v>4</v>
      </c>
      <c r="IF15" s="210">
        <v>7</v>
      </c>
      <c r="IG15" s="57">
        <v>5</v>
      </c>
      <c r="IH15" s="58"/>
      <c r="II15" s="66">
        <f t="shared" si="136"/>
        <v>5.8</v>
      </c>
      <c r="IJ15" s="67">
        <f t="shared" si="137"/>
        <v>5.8</v>
      </c>
      <c r="IK15" s="67" t="str">
        <f t="shared" si="138"/>
        <v>5.8</v>
      </c>
      <c r="IL15" s="51" t="str">
        <f t="shared" si="139"/>
        <v>C</v>
      </c>
      <c r="IM15" s="60">
        <f t="shared" si="140"/>
        <v>2</v>
      </c>
      <c r="IN15" s="53" t="str">
        <f t="shared" si="141"/>
        <v>2.0</v>
      </c>
      <c r="IO15" s="63">
        <v>2</v>
      </c>
      <c r="IP15" s="207">
        <v>2</v>
      </c>
      <c r="IQ15" s="210">
        <v>8.5</v>
      </c>
      <c r="IR15" s="57">
        <v>4</v>
      </c>
      <c r="IS15" s="58"/>
      <c r="IT15" s="66">
        <f t="shared" si="142"/>
        <v>5.8</v>
      </c>
      <c r="IU15" s="67">
        <f t="shared" si="143"/>
        <v>5.8</v>
      </c>
      <c r="IV15" s="67" t="str">
        <f t="shared" si="144"/>
        <v>5.8</v>
      </c>
      <c r="IW15" s="51" t="str">
        <f t="shared" si="145"/>
        <v>C</v>
      </c>
      <c r="IX15" s="60">
        <f t="shared" si="146"/>
        <v>2</v>
      </c>
      <c r="IY15" s="53" t="str">
        <f t="shared" si="147"/>
        <v>2.0</v>
      </c>
      <c r="IZ15" s="63">
        <v>3</v>
      </c>
      <c r="JA15" s="207">
        <v>3</v>
      </c>
      <c r="JB15" s="65">
        <v>5.6</v>
      </c>
      <c r="JC15" s="57">
        <v>5</v>
      </c>
      <c r="JD15" s="58"/>
      <c r="JE15" s="66">
        <f t="shared" si="148"/>
        <v>5.2</v>
      </c>
      <c r="JF15" s="67">
        <f t="shared" si="149"/>
        <v>5.2</v>
      </c>
      <c r="JG15" s="50" t="str">
        <f t="shared" si="150"/>
        <v>5.2</v>
      </c>
      <c r="JH15" s="51" t="str">
        <f t="shared" si="151"/>
        <v>D+</v>
      </c>
      <c r="JI15" s="60">
        <f t="shared" si="152"/>
        <v>1.5</v>
      </c>
      <c r="JJ15" s="53" t="str">
        <f t="shared" si="153"/>
        <v>1.5</v>
      </c>
      <c r="JK15" s="61">
        <v>2</v>
      </c>
      <c r="JL15" s="62">
        <v>2</v>
      </c>
      <c r="JM15" s="65">
        <v>5.4</v>
      </c>
      <c r="JN15" s="57">
        <v>6</v>
      </c>
      <c r="JO15" s="58"/>
      <c r="JP15" s="66">
        <f t="shared" si="154"/>
        <v>5.8</v>
      </c>
      <c r="JQ15" s="67">
        <f t="shared" si="155"/>
        <v>5.8</v>
      </c>
      <c r="JR15" s="50" t="str">
        <f t="shared" si="156"/>
        <v>5.8</v>
      </c>
      <c r="JS15" s="51" t="str">
        <f t="shared" si="157"/>
        <v>C</v>
      </c>
      <c r="JT15" s="60">
        <f t="shared" si="158"/>
        <v>2</v>
      </c>
      <c r="JU15" s="53" t="str">
        <f t="shared" si="159"/>
        <v>2.0</v>
      </c>
      <c r="JV15" s="61">
        <v>1</v>
      </c>
      <c r="JW15" s="62">
        <v>1</v>
      </c>
      <c r="JX15" s="65">
        <v>6.7</v>
      </c>
      <c r="JY15" s="57">
        <v>6</v>
      </c>
      <c r="JZ15" s="58"/>
      <c r="KA15" s="66">
        <f t="shared" si="160"/>
        <v>6.3</v>
      </c>
      <c r="KB15" s="67">
        <f t="shared" si="161"/>
        <v>6.3</v>
      </c>
      <c r="KC15" s="50" t="str">
        <f t="shared" si="162"/>
        <v>6.3</v>
      </c>
      <c r="KD15" s="51" t="str">
        <f t="shared" si="163"/>
        <v>C</v>
      </c>
      <c r="KE15" s="60">
        <f t="shared" si="164"/>
        <v>2</v>
      </c>
      <c r="KF15" s="53" t="str">
        <f t="shared" si="165"/>
        <v>2.0</v>
      </c>
      <c r="KG15" s="61">
        <v>2</v>
      </c>
      <c r="KH15" s="62">
        <v>2</v>
      </c>
      <c r="KI15" s="210">
        <v>8</v>
      </c>
      <c r="KJ15" s="133">
        <v>7.4</v>
      </c>
      <c r="KK15" s="58"/>
      <c r="KL15" s="66">
        <f>ROUND((KI15*0.4+KJ15*0.6),1)</f>
        <v>7.6</v>
      </c>
      <c r="KM15" s="67">
        <f>ROUND(MAX((KI15*0.4+KJ15*0.6),(KI15*0.4+KK15*0.6)),1)</f>
        <v>7.6</v>
      </c>
      <c r="KN15" s="67" t="str">
        <f>TEXT(KM15,"0.0")</f>
        <v>7.6</v>
      </c>
      <c r="KO15" s="51" t="str">
        <f t="shared" si="169"/>
        <v>B</v>
      </c>
      <c r="KP15" s="60">
        <f t="shared" si="170"/>
        <v>3</v>
      </c>
      <c r="KQ15" s="53" t="str">
        <f t="shared" si="171"/>
        <v>3.0</v>
      </c>
      <c r="KR15" s="63">
        <v>1</v>
      </c>
      <c r="KS15" s="207">
        <v>1</v>
      </c>
      <c r="KT15" s="210">
        <v>8</v>
      </c>
      <c r="KU15" s="133">
        <v>7.9</v>
      </c>
      <c r="KV15" s="58"/>
      <c r="KW15" s="66">
        <f t="shared" si="172"/>
        <v>7.9</v>
      </c>
      <c r="KX15" s="67">
        <f t="shared" si="173"/>
        <v>7.9</v>
      </c>
      <c r="KY15" s="67" t="str">
        <f t="shared" si="174"/>
        <v>7.9</v>
      </c>
      <c r="KZ15" s="51" t="str">
        <f t="shared" si="175"/>
        <v>B</v>
      </c>
      <c r="LA15" s="60">
        <f t="shared" si="176"/>
        <v>3</v>
      </c>
      <c r="LB15" s="53" t="str">
        <f t="shared" si="177"/>
        <v>3.0</v>
      </c>
      <c r="LC15" s="63">
        <v>1</v>
      </c>
      <c r="LD15" s="207">
        <v>1</v>
      </c>
      <c r="LE15" s="210">
        <v>8</v>
      </c>
      <c r="LF15" s="133">
        <v>8.3000000000000007</v>
      </c>
      <c r="LG15" s="58"/>
      <c r="LH15" s="66">
        <f t="shared" si="178"/>
        <v>8.1999999999999993</v>
      </c>
      <c r="LI15" s="67">
        <f t="shared" si="179"/>
        <v>8.1999999999999993</v>
      </c>
      <c r="LJ15" s="67" t="str">
        <f t="shared" si="180"/>
        <v>8.2</v>
      </c>
      <c r="LK15" s="51" t="str">
        <f t="shared" si="181"/>
        <v>B+</v>
      </c>
      <c r="LL15" s="60">
        <f t="shared" si="182"/>
        <v>3.5</v>
      </c>
      <c r="LM15" s="53" t="str">
        <f t="shared" si="183"/>
        <v>3.5</v>
      </c>
      <c r="LN15" s="63">
        <v>2</v>
      </c>
      <c r="LO15" s="207">
        <v>2</v>
      </c>
      <c r="LP15" s="210">
        <v>8</v>
      </c>
      <c r="LQ15" s="133">
        <v>6.7</v>
      </c>
      <c r="LR15" s="58"/>
      <c r="LS15" s="66">
        <f t="shared" si="184"/>
        <v>7.2</v>
      </c>
      <c r="LT15" s="67">
        <f t="shared" si="185"/>
        <v>7.2</v>
      </c>
      <c r="LU15" s="67" t="str">
        <f t="shared" si="186"/>
        <v>7.2</v>
      </c>
      <c r="LV15" s="51" t="str">
        <f t="shared" si="187"/>
        <v>B</v>
      </c>
      <c r="LW15" s="60">
        <f t="shared" si="188"/>
        <v>3</v>
      </c>
      <c r="LX15" s="53" t="str">
        <f t="shared" si="189"/>
        <v>3.0</v>
      </c>
      <c r="LY15" s="63">
        <v>1</v>
      </c>
      <c r="LZ15" s="207">
        <v>1</v>
      </c>
      <c r="MA15" s="66">
        <f t="shared" si="190"/>
        <v>7.8</v>
      </c>
      <c r="MB15" s="167">
        <f t="shared" si="191"/>
        <v>7.8</v>
      </c>
      <c r="MC15" s="53" t="str">
        <f t="shared" si="192"/>
        <v>7.8</v>
      </c>
      <c r="MD15" s="51" t="str">
        <f t="shared" si="193"/>
        <v>B</v>
      </c>
      <c r="ME15" s="60">
        <f t="shared" si="194"/>
        <v>3</v>
      </c>
      <c r="MF15" s="53" t="str">
        <f t="shared" si="195"/>
        <v>3.0</v>
      </c>
      <c r="MG15" s="220">
        <v>5</v>
      </c>
      <c r="MH15" s="221">
        <v>5</v>
      </c>
      <c r="MI15" s="211">
        <f t="shared" si="196"/>
        <v>19</v>
      </c>
      <c r="MJ15" s="156">
        <f t="shared" si="197"/>
        <v>6.1</v>
      </c>
      <c r="MK15" s="158">
        <f t="shared" si="198"/>
        <v>2.1052631578947367</v>
      </c>
      <c r="ML15" s="157" t="str">
        <f t="shared" si="199"/>
        <v>2.11</v>
      </c>
      <c r="MM15" s="5" t="str">
        <f t="shared" si="200"/>
        <v>Lên lớp</v>
      </c>
      <c r="MN15" s="212">
        <f t="shared" si="201"/>
        <v>19</v>
      </c>
      <c r="MO15" s="156">
        <f t="shared" si="202"/>
        <v>6.1</v>
      </c>
      <c r="MP15" s="309">
        <f t="shared" si="203"/>
        <v>2.1052631578947367</v>
      </c>
      <c r="MQ15" s="215">
        <f t="shared" si="204"/>
        <v>54</v>
      </c>
      <c r="MR15" s="211">
        <f t="shared" si="205"/>
        <v>54</v>
      </c>
      <c r="MS15" s="157">
        <f t="shared" si="206"/>
        <v>6.2861111111111123</v>
      </c>
      <c r="MT15" s="157" t="str">
        <f t="shared" si="207"/>
        <v>6.29</v>
      </c>
      <c r="MU15" s="158">
        <f t="shared" si="208"/>
        <v>2.2592592592592591</v>
      </c>
      <c r="MV15" s="157" t="str">
        <f t="shared" si="209"/>
        <v>2.26</v>
      </c>
      <c r="MW15" s="5" t="str">
        <f t="shared" si="210"/>
        <v>Lên lớp</v>
      </c>
      <c r="MX15" s="260">
        <v>7.7</v>
      </c>
      <c r="MY15" s="317">
        <v>1</v>
      </c>
      <c r="MZ15" s="261">
        <v>6</v>
      </c>
      <c r="NA15" s="171">
        <f t="shared" si="211"/>
        <v>3.7</v>
      </c>
      <c r="NB15" s="312">
        <f t="shared" si="212"/>
        <v>6.7</v>
      </c>
      <c r="NC15" s="312" t="str">
        <f t="shared" si="213"/>
        <v>6.7</v>
      </c>
      <c r="ND15" s="313" t="str">
        <f t="shared" si="214"/>
        <v>C+</v>
      </c>
      <c r="NE15" s="314">
        <f t="shared" si="215"/>
        <v>2.5</v>
      </c>
      <c r="NF15" s="315" t="str">
        <f t="shared" si="216"/>
        <v>2.5</v>
      </c>
      <c r="NG15" s="63">
        <v>1</v>
      </c>
      <c r="NH15" s="207">
        <v>1</v>
      </c>
      <c r="NI15" s="310">
        <v>7.3</v>
      </c>
      <c r="NJ15" s="311">
        <v>7</v>
      </c>
      <c r="NK15" s="160"/>
      <c r="NL15" s="316">
        <f t="shared" si="217"/>
        <v>7.1</v>
      </c>
      <c r="NM15" s="312">
        <f t="shared" si="218"/>
        <v>7.1</v>
      </c>
      <c r="NN15" s="312" t="str">
        <f t="shared" si="219"/>
        <v>7.1</v>
      </c>
      <c r="NO15" s="313" t="str">
        <f t="shared" si="220"/>
        <v>B</v>
      </c>
      <c r="NP15" s="314">
        <f t="shared" si="221"/>
        <v>3</v>
      </c>
      <c r="NQ15" s="315" t="str">
        <f t="shared" si="222"/>
        <v>3.0</v>
      </c>
      <c r="NR15" s="63">
        <v>1</v>
      </c>
      <c r="NS15" s="207">
        <v>1</v>
      </c>
      <c r="NT15" s="66">
        <f t="shared" si="223"/>
        <v>5.4</v>
      </c>
      <c r="NU15" s="167">
        <f t="shared" si="224"/>
        <v>6.9</v>
      </c>
      <c r="NV15" s="53" t="str">
        <f t="shared" si="225"/>
        <v>6.9</v>
      </c>
      <c r="NW15" s="51" t="str">
        <f t="shared" si="226"/>
        <v>C+</v>
      </c>
      <c r="NX15" s="60">
        <f t="shared" si="227"/>
        <v>2.5</v>
      </c>
      <c r="NY15" s="53" t="str">
        <f t="shared" si="228"/>
        <v>2.5</v>
      </c>
      <c r="NZ15" s="220">
        <v>2</v>
      </c>
      <c r="OA15" s="408">
        <v>2</v>
      </c>
      <c r="OB15" s="385">
        <v>6.4</v>
      </c>
      <c r="OC15" s="404">
        <v>4</v>
      </c>
      <c r="OD15" s="210"/>
      <c r="OE15" s="66">
        <f t="shared" si="229"/>
        <v>5</v>
      </c>
      <c r="OF15" s="67">
        <f t="shared" si="230"/>
        <v>5</v>
      </c>
      <c r="OG15" s="50" t="str">
        <f t="shared" si="231"/>
        <v>5.0</v>
      </c>
      <c r="OH15" s="51" t="str">
        <f t="shared" si="232"/>
        <v>D+</v>
      </c>
      <c r="OI15" s="60">
        <f t="shared" si="233"/>
        <v>1.5</v>
      </c>
      <c r="OJ15" s="53" t="str">
        <f t="shared" si="234"/>
        <v>1.5</v>
      </c>
      <c r="OK15" s="61">
        <v>2</v>
      </c>
      <c r="OL15" s="62">
        <v>2</v>
      </c>
      <c r="OM15" s="282">
        <v>7</v>
      </c>
      <c r="ON15" s="283">
        <v>7</v>
      </c>
      <c r="OO15" s="104"/>
      <c r="OP15" s="105">
        <f t="shared" si="289"/>
        <v>7</v>
      </c>
      <c r="OQ15" s="67">
        <f t="shared" si="290"/>
        <v>7</v>
      </c>
      <c r="OR15" s="50" t="str">
        <f t="shared" si="291"/>
        <v>7.0</v>
      </c>
      <c r="OS15" s="51" t="str">
        <f t="shared" si="292"/>
        <v>B</v>
      </c>
      <c r="OT15" s="60">
        <f t="shared" si="293"/>
        <v>3</v>
      </c>
      <c r="OU15" s="53" t="str">
        <f t="shared" si="294"/>
        <v>3.0</v>
      </c>
      <c r="OV15" s="61">
        <v>2</v>
      </c>
      <c r="OW15" s="62">
        <v>2</v>
      </c>
      <c r="OX15" s="282">
        <v>7.8</v>
      </c>
      <c r="OY15" s="283">
        <v>6</v>
      </c>
      <c r="OZ15" s="104"/>
      <c r="PA15" s="105">
        <f t="shared" si="235"/>
        <v>6.7</v>
      </c>
      <c r="PB15" s="67">
        <f t="shared" si="236"/>
        <v>6.7</v>
      </c>
      <c r="PC15" s="50" t="str">
        <f t="shared" si="237"/>
        <v>6.7</v>
      </c>
      <c r="PD15" s="51" t="str">
        <f t="shared" si="238"/>
        <v>C+</v>
      </c>
      <c r="PE15" s="60">
        <f t="shared" si="239"/>
        <v>2.5</v>
      </c>
      <c r="PF15" s="53" t="str">
        <f t="shared" si="240"/>
        <v>2.5</v>
      </c>
      <c r="PG15" s="61">
        <v>2</v>
      </c>
      <c r="PH15" s="62">
        <v>2</v>
      </c>
      <c r="PI15" s="310">
        <v>8</v>
      </c>
      <c r="PJ15" s="311">
        <v>2</v>
      </c>
      <c r="PK15" s="160"/>
      <c r="PL15" s="66">
        <f t="shared" si="241"/>
        <v>4.4000000000000004</v>
      </c>
      <c r="PM15" s="312">
        <f t="shared" si="242"/>
        <v>4.4000000000000004</v>
      </c>
      <c r="PN15" s="312" t="str">
        <f t="shared" si="243"/>
        <v>4.4</v>
      </c>
      <c r="PO15" s="313" t="str">
        <f t="shared" si="244"/>
        <v>D</v>
      </c>
      <c r="PP15" s="314">
        <f t="shared" si="245"/>
        <v>1</v>
      </c>
      <c r="PQ15" s="315" t="str">
        <f t="shared" si="246"/>
        <v>1.0</v>
      </c>
      <c r="PR15" s="63">
        <v>1</v>
      </c>
      <c r="PS15" s="207">
        <v>1</v>
      </c>
      <c r="PT15" s="210">
        <v>6.8</v>
      </c>
      <c r="PU15" s="133">
        <v>7.3</v>
      </c>
      <c r="PV15" s="58"/>
      <c r="PW15" s="66">
        <f t="shared" si="247"/>
        <v>7.1</v>
      </c>
      <c r="PX15" s="67">
        <f t="shared" si="248"/>
        <v>7.1</v>
      </c>
      <c r="PY15" s="67" t="str">
        <f t="shared" si="249"/>
        <v>7.1</v>
      </c>
      <c r="PZ15" s="51" t="str">
        <f t="shared" si="250"/>
        <v>B</v>
      </c>
      <c r="QA15" s="60">
        <f t="shared" si="251"/>
        <v>3</v>
      </c>
      <c r="QB15" s="53" t="str">
        <f t="shared" si="252"/>
        <v>3.0</v>
      </c>
      <c r="QC15" s="63">
        <v>4</v>
      </c>
      <c r="QD15" s="207">
        <v>4</v>
      </c>
      <c r="QE15" s="210">
        <v>7</v>
      </c>
      <c r="QF15" s="133">
        <v>8</v>
      </c>
      <c r="QG15" s="58"/>
      <c r="QH15" s="66">
        <f t="shared" si="253"/>
        <v>7.6</v>
      </c>
      <c r="QI15" s="67">
        <f t="shared" si="254"/>
        <v>7.6</v>
      </c>
      <c r="QJ15" s="67" t="str">
        <f t="shared" si="255"/>
        <v>7.6</v>
      </c>
      <c r="QK15" s="51" t="str">
        <f t="shared" si="256"/>
        <v>B</v>
      </c>
      <c r="QL15" s="60">
        <f t="shared" si="257"/>
        <v>3</v>
      </c>
      <c r="QM15" s="53" t="str">
        <f t="shared" si="258"/>
        <v>3.0</v>
      </c>
      <c r="QN15" s="63">
        <v>6</v>
      </c>
      <c r="QO15" s="207">
        <v>6</v>
      </c>
      <c r="QP15" s="211">
        <f t="shared" si="259"/>
        <v>19</v>
      </c>
      <c r="QQ15" s="156">
        <f t="shared" si="260"/>
        <v>6.8210526315789473</v>
      </c>
      <c r="QR15" s="158">
        <f t="shared" si="261"/>
        <v>2.6578947368421053</v>
      </c>
      <c r="QS15" s="157" t="str">
        <f t="shared" si="262"/>
        <v>2.66</v>
      </c>
      <c r="QT15" s="5" t="str">
        <f t="shared" si="263"/>
        <v>Lên lớp</v>
      </c>
      <c r="QU15" s="212">
        <f t="shared" si="264"/>
        <v>19</v>
      </c>
      <c r="QV15" s="156">
        <f t="shared" si="265"/>
        <v>6.8210526315789473</v>
      </c>
      <c r="QW15" s="309">
        <f t="shared" si="266"/>
        <v>2.6578947368421053</v>
      </c>
      <c r="QX15" s="215">
        <f t="shared" si="267"/>
        <v>73</v>
      </c>
      <c r="QY15" s="211">
        <f t="shared" si="268"/>
        <v>73</v>
      </c>
      <c r="QZ15" s="157">
        <f t="shared" si="269"/>
        <v>6.4253424657534257</v>
      </c>
      <c r="RA15" s="157" t="str">
        <f t="shared" si="270"/>
        <v>6.43</v>
      </c>
      <c r="RB15" s="158">
        <f t="shared" si="271"/>
        <v>2.3630136986301369</v>
      </c>
      <c r="RC15" s="157" t="str">
        <f t="shared" si="272"/>
        <v>2.36</v>
      </c>
      <c r="RD15" s="5" t="str">
        <f t="shared" si="273"/>
        <v>Lên lớp</v>
      </c>
      <c r="RE15" s="171">
        <v>7</v>
      </c>
      <c r="RF15" s="323"/>
      <c r="RG15" s="123">
        <v>5</v>
      </c>
      <c r="RH15" s="171">
        <f t="shared" si="274"/>
        <v>2.8</v>
      </c>
      <c r="RI15" s="67">
        <f t="shared" si="275"/>
        <v>5.8</v>
      </c>
      <c r="RJ15" s="67" t="str">
        <f t="shared" si="276"/>
        <v>5.8</v>
      </c>
      <c r="RK15" s="51" t="str">
        <f t="shared" si="277"/>
        <v>C</v>
      </c>
      <c r="RL15" s="60">
        <f t="shared" si="278"/>
        <v>2</v>
      </c>
      <c r="RM15" s="53" t="str">
        <f t="shared" si="279"/>
        <v>2.0</v>
      </c>
      <c r="RN15" s="63">
        <v>6</v>
      </c>
      <c r="RO15" s="207">
        <v>6</v>
      </c>
      <c r="RP15" s="416">
        <v>7.3</v>
      </c>
      <c r="RQ15" s="416">
        <v>6.3</v>
      </c>
      <c r="RR15" s="316">
        <f t="shared" si="280"/>
        <v>6.7</v>
      </c>
      <c r="RS15" s="67" t="str">
        <f t="shared" si="281"/>
        <v>6.7</v>
      </c>
      <c r="RT15" s="51" t="str">
        <f t="shared" si="282"/>
        <v>C+</v>
      </c>
      <c r="RU15" s="60">
        <f t="shared" si="283"/>
        <v>2.5</v>
      </c>
      <c r="RV15" s="53" t="str">
        <f t="shared" si="284"/>
        <v>2.5</v>
      </c>
      <c r="RW15" s="220">
        <v>5</v>
      </c>
      <c r="RX15" s="221">
        <v>5</v>
      </c>
      <c r="RY15" s="417">
        <f t="shared" si="285"/>
        <v>11</v>
      </c>
      <c r="RZ15" s="156">
        <f t="shared" si="286"/>
        <v>6.209090909090909</v>
      </c>
      <c r="SA15" s="158">
        <f t="shared" si="287"/>
        <v>2.2272727272727271</v>
      </c>
      <c r="SB15" s="157" t="str">
        <f t="shared" si="288"/>
        <v>2.23</v>
      </c>
    </row>
    <row r="16" spans="1:496" s="8" customFormat="1" ht="18">
      <c r="A16" s="5">
        <v>15</v>
      </c>
      <c r="B16" s="9" t="s">
        <v>11</v>
      </c>
      <c r="C16" s="10" t="s">
        <v>341</v>
      </c>
      <c r="D16" s="11" t="s">
        <v>342</v>
      </c>
      <c r="E16" s="12" t="s">
        <v>343</v>
      </c>
      <c r="F16" s="6"/>
      <c r="G16" s="47" t="s">
        <v>586</v>
      </c>
      <c r="H16" s="132" t="s">
        <v>427</v>
      </c>
      <c r="I16" s="132" t="s">
        <v>622</v>
      </c>
      <c r="J16" s="48" t="s">
        <v>633</v>
      </c>
      <c r="K16" s="98">
        <v>7.7</v>
      </c>
      <c r="L16" s="67" t="str">
        <f t="shared" si="0"/>
        <v>7.7</v>
      </c>
      <c r="M16" s="51" t="str">
        <f t="shared" si="1"/>
        <v>B</v>
      </c>
      <c r="N16" s="52">
        <f t="shared" si="2"/>
        <v>3</v>
      </c>
      <c r="O16" s="53" t="str">
        <f t="shared" si="3"/>
        <v>3.0</v>
      </c>
      <c r="P16" s="63">
        <v>2</v>
      </c>
      <c r="Q16" s="49">
        <v>6</v>
      </c>
      <c r="R16" s="67" t="str">
        <f t="shared" si="4"/>
        <v>6.0</v>
      </c>
      <c r="S16" s="51" t="str">
        <f t="shared" si="5"/>
        <v>C</v>
      </c>
      <c r="T16" s="52">
        <f t="shared" si="6"/>
        <v>2</v>
      </c>
      <c r="U16" s="53" t="str">
        <f t="shared" si="7"/>
        <v>2.0</v>
      </c>
      <c r="V16" s="63">
        <v>3</v>
      </c>
      <c r="W16" s="105">
        <v>8.8000000000000007</v>
      </c>
      <c r="X16" s="103">
        <v>8</v>
      </c>
      <c r="Y16" s="104"/>
      <c r="Z16" s="66">
        <f t="shared" si="8"/>
        <v>8.3000000000000007</v>
      </c>
      <c r="AA16" s="67">
        <f t="shared" si="9"/>
        <v>8.3000000000000007</v>
      </c>
      <c r="AB16" s="67" t="str">
        <f t="shared" si="10"/>
        <v>8.3</v>
      </c>
      <c r="AC16" s="51" t="str">
        <f t="shared" si="11"/>
        <v>B+</v>
      </c>
      <c r="AD16" s="60">
        <f t="shared" si="12"/>
        <v>3.5</v>
      </c>
      <c r="AE16" s="53" t="str">
        <f t="shared" si="13"/>
        <v>3.5</v>
      </c>
      <c r="AF16" s="63">
        <v>4</v>
      </c>
      <c r="AG16" s="207">
        <v>4</v>
      </c>
      <c r="AH16" s="105">
        <v>7.7</v>
      </c>
      <c r="AI16" s="103">
        <v>7</v>
      </c>
      <c r="AJ16" s="104"/>
      <c r="AK16" s="66">
        <f t="shared" si="14"/>
        <v>7.3</v>
      </c>
      <c r="AL16" s="67">
        <f t="shared" si="15"/>
        <v>7.3</v>
      </c>
      <c r="AM16" s="67" t="str">
        <f t="shared" si="16"/>
        <v>7.3</v>
      </c>
      <c r="AN16" s="51" t="str">
        <f t="shared" si="17"/>
        <v>B</v>
      </c>
      <c r="AO16" s="60">
        <f t="shared" si="18"/>
        <v>3</v>
      </c>
      <c r="AP16" s="53" t="str">
        <f t="shared" si="19"/>
        <v>3.0</v>
      </c>
      <c r="AQ16" s="63">
        <v>2</v>
      </c>
      <c r="AR16" s="207">
        <v>2</v>
      </c>
      <c r="AS16" s="105">
        <v>5.6</v>
      </c>
      <c r="AT16" s="103">
        <v>6</v>
      </c>
      <c r="AU16" s="104"/>
      <c r="AV16" s="66">
        <f t="shared" si="20"/>
        <v>5.8</v>
      </c>
      <c r="AW16" s="67">
        <f t="shared" si="21"/>
        <v>5.8</v>
      </c>
      <c r="AX16" s="67" t="str">
        <f t="shared" si="22"/>
        <v>5.8</v>
      </c>
      <c r="AY16" s="51" t="str">
        <f t="shared" si="23"/>
        <v>C</v>
      </c>
      <c r="AZ16" s="60">
        <f t="shared" si="24"/>
        <v>2</v>
      </c>
      <c r="BA16" s="53" t="str">
        <f t="shared" si="25"/>
        <v>2.0</v>
      </c>
      <c r="BB16" s="63">
        <v>3</v>
      </c>
      <c r="BC16" s="207">
        <v>3</v>
      </c>
      <c r="BD16" s="105">
        <v>6.4</v>
      </c>
      <c r="BE16" s="103">
        <v>9</v>
      </c>
      <c r="BF16" s="104"/>
      <c r="BG16" s="66">
        <f t="shared" si="26"/>
        <v>8</v>
      </c>
      <c r="BH16" s="67">
        <f t="shared" si="27"/>
        <v>8</v>
      </c>
      <c r="BI16" s="67" t="str">
        <f t="shared" si="28"/>
        <v>8.0</v>
      </c>
      <c r="BJ16" s="51" t="str">
        <f t="shared" si="29"/>
        <v>B+</v>
      </c>
      <c r="BK16" s="60">
        <f t="shared" si="30"/>
        <v>3.5</v>
      </c>
      <c r="BL16" s="53" t="str">
        <f t="shared" si="31"/>
        <v>3.5</v>
      </c>
      <c r="BM16" s="63">
        <v>3</v>
      </c>
      <c r="BN16" s="207">
        <v>3</v>
      </c>
      <c r="BO16" s="105">
        <v>6.9</v>
      </c>
      <c r="BP16" s="103">
        <v>6</v>
      </c>
      <c r="BQ16" s="104"/>
      <c r="BR16" s="66">
        <f t="shared" si="32"/>
        <v>6.4</v>
      </c>
      <c r="BS16" s="67">
        <f t="shared" si="33"/>
        <v>6.4</v>
      </c>
      <c r="BT16" s="67" t="str">
        <f t="shared" si="34"/>
        <v>6.4</v>
      </c>
      <c r="BU16" s="51" t="str">
        <f t="shared" si="35"/>
        <v>C</v>
      </c>
      <c r="BV16" s="68">
        <f t="shared" si="36"/>
        <v>2</v>
      </c>
      <c r="BW16" s="53" t="str">
        <f t="shared" si="37"/>
        <v>2.0</v>
      </c>
      <c r="BX16" s="63">
        <v>2</v>
      </c>
      <c r="BY16" s="207">
        <v>2</v>
      </c>
      <c r="BZ16" s="105">
        <v>8.3000000000000007</v>
      </c>
      <c r="CA16" s="103">
        <v>8</v>
      </c>
      <c r="CB16" s="104"/>
      <c r="CC16" s="105"/>
      <c r="CD16" s="67">
        <f t="shared" si="38"/>
        <v>8.1</v>
      </c>
      <c r="CE16" s="67" t="str">
        <f t="shared" si="39"/>
        <v>8.1</v>
      </c>
      <c r="CF16" s="51" t="str">
        <f t="shared" si="40"/>
        <v>B+</v>
      </c>
      <c r="CG16" s="60">
        <f t="shared" si="41"/>
        <v>3.5</v>
      </c>
      <c r="CH16" s="53" t="str">
        <f t="shared" si="42"/>
        <v>3.5</v>
      </c>
      <c r="CI16" s="63">
        <v>3</v>
      </c>
      <c r="CJ16" s="207">
        <v>3</v>
      </c>
      <c r="CK16" s="208">
        <f t="shared" si="43"/>
        <v>17</v>
      </c>
      <c r="CL16" s="72">
        <f t="shared" si="44"/>
        <v>7.4294117647058826</v>
      </c>
      <c r="CM16" s="93" t="str">
        <f t="shared" si="45"/>
        <v>7.43</v>
      </c>
      <c r="CN16" s="72">
        <f t="shared" si="46"/>
        <v>3</v>
      </c>
      <c r="CO16" s="93" t="str">
        <f t="shared" si="47"/>
        <v>3.00</v>
      </c>
      <c r="CP16" s="285" t="str">
        <f t="shared" si="48"/>
        <v>Lên lớp</v>
      </c>
      <c r="CQ16" s="285">
        <f t="shared" si="49"/>
        <v>17</v>
      </c>
      <c r="CR16" s="72">
        <f t="shared" si="50"/>
        <v>7.4294117647058826</v>
      </c>
      <c r="CS16" s="285" t="str">
        <f t="shared" si="51"/>
        <v>7.43</v>
      </c>
      <c r="CT16" s="72">
        <f t="shared" si="52"/>
        <v>3</v>
      </c>
      <c r="CU16" s="285" t="str">
        <f t="shared" si="53"/>
        <v>3.00</v>
      </c>
      <c r="CV16" s="285" t="str">
        <f t="shared" si="54"/>
        <v>Lên lớp</v>
      </c>
      <c r="CW16" s="66">
        <v>6.6</v>
      </c>
      <c r="CX16" s="285">
        <v>4</v>
      </c>
      <c r="CY16" s="285"/>
      <c r="CZ16" s="66">
        <f t="shared" si="55"/>
        <v>5</v>
      </c>
      <c r="DA16" s="67">
        <f t="shared" si="56"/>
        <v>5</v>
      </c>
      <c r="DB16" s="60" t="str">
        <f t="shared" si="57"/>
        <v>5.0</v>
      </c>
      <c r="DC16" s="51" t="str">
        <f t="shared" si="58"/>
        <v>D+</v>
      </c>
      <c r="DD16" s="60">
        <f t="shared" si="59"/>
        <v>1.5</v>
      </c>
      <c r="DE16" s="60" t="str">
        <f t="shared" si="60"/>
        <v>1.5</v>
      </c>
      <c r="DF16" s="63"/>
      <c r="DG16" s="209"/>
      <c r="DH16" s="105">
        <v>7.4</v>
      </c>
      <c r="DI16" s="126">
        <v>7</v>
      </c>
      <c r="DJ16" s="126"/>
      <c r="DK16" s="66">
        <f t="shared" si="61"/>
        <v>7.2</v>
      </c>
      <c r="DL16" s="67">
        <f t="shared" si="62"/>
        <v>7.2</v>
      </c>
      <c r="DM16" s="60" t="str">
        <f t="shared" si="63"/>
        <v>7.2</v>
      </c>
      <c r="DN16" s="51" t="str">
        <f t="shared" si="64"/>
        <v>B</v>
      </c>
      <c r="DO16" s="60">
        <f t="shared" si="65"/>
        <v>3</v>
      </c>
      <c r="DP16" s="60" t="str">
        <f t="shared" si="66"/>
        <v>3.0</v>
      </c>
      <c r="DQ16" s="63"/>
      <c r="DR16" s="209"/>
      <c r="DS16" s="67">
        <f t="shared" si="67"/>
        <v>6.1</v>
      </c>
      <c r="DT16" s="60" t="str">
        <f t="shared" si="68"/>
        <v>6.1</v>
      </c>
      <c r="DU16" s="51" t="str">
        <f t="shared" si="69"/>
        <v>C</v>
      </c>
      <c r="DV16" s="60">
        <f t="shared" si="70"/>
        <v>2</v>
      </c>
      <c r="DW16" s="60" t="str">
        <f t="shared" si="71"/>
        <v>2.0</v>
      </c>
      <c r="DX16" s="63">
        <v>3</v>
      </c>
      <c r="DY16" s="209">
        <v>3</v>
      </c>
      <c r="DZ16" s="210">
        <v>6.9</v>
      </c>
      <c r="EA16" s="57">
        <v>8</v>
      </c>
      <c r="EB16" s="58"/>
      <c r="EC16" s="66">
        <f t="shared" si="72"/>
        <v>7.6</v>
      </c>
      <c r="ED16" s="67">
        <f t="shared" si="73"/>
        <v>7.6</v>
      </c>
      <c r="EE16" s="67" t="str">
        <f t="shared" si="74"/>
        <v>7.6</v>
      </c>
      <c r="EF16" s="51" t="str">
        <f t="shared" si="75"/>
        <v>B</v>
      </c>
      <c r="EG16" s="68">
        <f t="shared" si="76"/>
        <v>3</v>
      </c>
      <c r="EH16" s="53" t="str">
        <f t="shared" si="77"/>
        <v>3.0</v>
      </c>
      <c r="EI16" s="63">
        <v>3</v>
      </c>
      <c r="EJ16" s="207">
        <v>3</v>
      </c>
      <c r="EK16" s="210">
        <v>8.3000000000000007</v>
      </c>
      <c r="EL16" s="57">
        <v>4</v>
      </c>
      <c r="EM16" s="58"/>
      <c r="EN16" s="66">
        <f t="shared" si="78"/>
        <v>5.7</v>
      </c>
      <c r="EO16" s="67">
        <f t="shared" si="79"/>
        <v>5.7</v>
      </c>
      <c r="EP16" s="67" t="str">
        <f t="shared" si="80"/>
        <v>5.7</v>
      </c>
      <c r="EQ16" s="51" t="str">
        <f t="shared" si="81"/>
        <v>C</v>
      </c>
      <c r="ER16" s="60">
        <f t="shared" si="82"/>
        <v>2</v>
      </c>
      <c r="ES16" s="53" t="str">
        <f t="shared" si="83"/>
        <v>2.0</v>
      </c>
      <c r="ET16" s="63">
        <v>3</v>
      </c>
      <c r="EU16" s="207">
        <v>3</v>
      </c>
      <c r="EV16" s="216">
        <v>8</v>
      </c>
      <c r="EW16" s="173">
        <v>7</v>
      </c>
      <c r="EX16" s="174"/>
      <c r="EY16" s="66">
        <f t="shared" si="84"/>
        <v>7.4</v>
      </c>
      <c r="EZ16" s="67">
        <f t="shared" si="85"/>
        <v>7.4</v>
      </c>
      <c r="FA16" s="67" t="str">
        <f t="shared" si="86"/>
        <v>7.4</v>
      </c>
      <c r="FB16" s="51" t="str">
        <f t="shared" si="87"/>
        <v>B</v>
      </c>
      <c r="FC16" s="60">
        <f t="shared" si="88"/>
        <v>3</v>
      </c>
      <c r="FD16" s="53" t="str">
        <f t="shared" si="89"/>
        <v>3.0</v>
      </c>
      <c r="FE16" s="63">
        <v>2</v>
      </c>
      <c r="FF16" s="207">
        <v>2</v>
      </c>
      <c r="FG16" s="105">
        <v>8.3000000000000007</v>
      </c>
      <c r="FH16" s="103">
        <v>7</v>
      </c>
      <c r="FI16" s="104"/>
      <c r="FJ16" s="66">
        <f t="shared" si="90"/>
        <v>7.5</v>
      </c>
      <c r="FK16" s="67">
        <f t="shared" si="91"/>
        <v>7.5</v>
      </c>
      <c r="FL16" s="67" t="str">
        <f t="shared" si="92"/>
        <v>7.5</v>
      </c>
      <c r="FM16" s="51" t="str">
        <f t="shared" si="93"/>
        <v>B</v>
      </c>
      <c r="FN16" s="60">
        <f t="shared" si="94"/>
        <v>3</v>
      </c>
      <c r="FO16" s="53" t="str">
        <f t="shared" si="95"/>
        <v>3.0</v>
      </c>
      <c r="FP16" s="63">
        <v>2</v>
      </c>
      <c r="FQ16" s="207">
        <v>2</v>
      </c>
      <c r="FR16" s="105">
        <v>6.4</v>
      </c>
      <c r="FS16" s="103">
        <v>5</v>
      </c>
      <c r="FT16" s="104"/>
      <c r="FU16" s="66"/>
      <c r="FV16" s="67">
        <f t="shared" si="96"/>
        <v>5.6</v>
      </c>
      <c r="FW16" s="67" t="str">
        <f t="shared" si="97"/>
        <v>5.6</v>
      </c>
      <c r="FX16" s="51" t="str">
        <f t="shared" si="98"/>
        <v>C</v>
      </c>
      <c r="FY16" s="60">
        <f t="shared" si="99"/>
        <v>2</v>
      </c>
      <c r="FZ16" s="53" t="str">
        <f t="shared" si="100"/>
        <v>2.0</v>
      </c>
      <c r="GA16" s="63">
        <v>2</v>
      </c>
      <c r="GB16" s="207">
        <v>2</v>
      </c>
      <c r="GC16" s="150">
        <v>7.9</v>
      </c>
      <c r="GD16" s="124">
        <v>1</v>
      </c>
      <c r="GE16" s="125">
        <v>4</v>
      </c>
      <c r="GF16" s="150"/>
      <c r="GG16" s="67">
        <f t="shared" si="101"/>
        <v>5.6</v>
      </c>
      <c r="GH16" s="67" t="str">
        <f t="shared" si="102"/>
        <v>5.6</v>
      </c>
      <c r="GI16" s="51" t="str">
        <f t="shared" si="103"/>
        <v>C</v>
      </c>
      <c r="GJ16" s="60">
        <f t="shared" si="104"/>
        <v>2</v>
      </c>
      <c r="GK16" s="53" t="str">
        <f t="shared" si="105"/>
        <v>2.0</v>
      </c>
      <c r="GL16" s="63">
        <v>3</v>
      </c>
      <c r="GM16" s="207">
        <v>3</v>
      </c>
      <c r="GN16" s="211">
        <f t="shared" si="106"/>
        <v>18</v>
      </c>
      <c r="GO16" s="156">
        <f t="shared" si="107"/>
        <v>6.4444444444444446</v>
      </c>
      <c r="GP16" s="158">
        <f t="shared" si="108"/>
        <v>2.3888888888888888</v>
      </c>
      <c r="GQ16" s="157" t="str">
        <f t="shared" si="109"/>
        <v>2.39</v>
      </c>
      <c r="GR16" s="5" t="str">
        <f t="shared" si="110"/>
        <v>Lên lớp</v>
      </c>
      <c r="GS16" s="212">
        <f t="shared" si="111"/>
        <v>18</v>
      </c>
      <c r="GT16" s="213">
        <f t="shared" si="295"/>
        <v>6.4444444444444446</v>
      </c>
      <c r="GU16" s="214">
        <f t="shared" si="296"/>
        <v>2.3888888888888888</v>
      </c>
      <c r="GV16" s="215">
        <f t="shared" si="114"/>
        <v>35</v>
      </c>
      <c r="GW16" s="211">
        <f t="shared" si="115"/>
        <v>35</v>
      </c>
      <c r="GX16" s="157">
        <f t="shared" si="116"/>
        <v>6.9228571428571435</v>
      </c>
      <c r="GY16" s="158">
        <f t="shared" si="117"/>
        <v>2.6857142857142855</v>
      </c>
      <c r="GZ16" s="157" t="str">
        <f t="shared" si="118"/>
        <v>2.69</v>
      </c>
      <c r="HA16" s="5" t="str">
        <f t="shared" si="119"/>
        <v>Lên lớp</v>
      </c>
      <c r="HB16" s="171">
        <v>5.3</v>
      </c>
      <c r="HC16" s="122">
        <v>3</v>
      </c>
      <c r="HD16" s="123">
        <v>6</v>
      </c>
      <c r="HE16" s="171"/>
      <c r="HF16" s="67">
        <f t="shared" si="120"/>
        <v>5.7</v>
      </c>
      <c r="HG16" s="67" t="str">
        <f t="shared" si="121"/>
        <v>5.7</v>
      </c>
      <c r="HH16" s="51" t="str">
        <f t="shared" si="122"/>
        <v>C</v>
      </c>
      <c r="HI16" s="60">
        <f t="shared" si="123"/>
        <v>2</v>
      </c>
      <c r="HJ16" s="53" t="str">
        <f t="shared" si="124"/>
        <v>2.0</v>
      </c>
      <c r="HK16" s="63">
        <v>3</v>
      </c>
      <c r="HL16" s="207">
        <v>3</v>
      </c>
      <c r="HM16" s="210">
        <v>6.3</v>
      </c>
      <c r="HN16" s="57">
        <v>6</v>
      </c>
      <c r="HO16" s="58"/>
      <c r="HP16" s="66">
        <f t="shared" si="125"/>
        <v>6.1</v>
      </c>
      <c r="HQ16" s="110">
        <f t="shared" si="126"/>
        <v>6.1</v>
      </c>
      <c r="HR16" s="67" t="str">
        <f t="shared" si="127"/>
        <v>6.1</v>
      </c>
      <c r="HS16" s="111" t="str">
        <f t="shared" si="128"/>
        <v>C</v>
      </c>
      <c r="HT16" s="112">
        <f t="shared" si="129"/>
        <v>2</v>
      </c>
      <c r="HU16" s="113" t="str">
        <f t="shared" si="130"/>
        <v>2.0</v>
      </c>
      <c r="HV16" s="63">
        <v>1</v>
      </c>
      <c r="HW16" s="207">
        <v>1</v>
      </c>
      <c r="HX16" s="66">
        <f t="shared" si="297"/>
        <v>1.8</v>
      </c>
      <c r="HY16" s="167">
        <f t="shared" si="297"/>
        <v>5.8</v>
      </c>
      <c r="HZ16" s="53" t="str">
        <f t="shared" si="132"/>
        <v>5.8</v>
      </c>
      <c r="IA16" s="51" t="str">
        <f t="shared" si="133"/>
        <v>C</v>
      </c>
      <c r="IB16" s="60">
        <f t="shared" si="134"/>
        <v>2</v>
      </c>
      <c r="IC16" s="53" t="str">
        <f t="shared" si="135"/>
        <v>2.0</v>
      </c>
      <c r="ID16" s="220">
        <v>4</v>
      </c>
      <c r="IE16" s="221">
        <v>4</v>
      </c>
      <c r="IF16" s="210">
        <v>6.3</v>
      </c>
      <c r="IG16" s="57">
        <v>7</v>
      </c>
      <c r="IH16" s="58"/>
      <c r="II16" s="66">
        <f t="shared" si="136"/>
        <v>6.7</v>
      </c>
      <c r="IJ16" s="67">
        <f t="shared" si="137"/>
        <v>6.7</v>
      </c>
      <c r="IK16" s="67" t="str">
        <f t="shared" si="138"/>
        <v>6.7</v>
      </c>
      <c r="IL16" s="51" t="str">
        <f t="shared" si="139"/>
        <v>C+</v>
      </c>
      <c r="IM16" s="60">
        <f t="shared" si="140"/>
        <v>2.5</v>
      </c>
      <c r="IN16" s="53" t="str">
        <f t="shared" si="141"/>
        <v>2.5</v>
      </c>
      <c r="IO16" s="63">
        <v>2</v>
      </c>
      <c r="IP16" s="207">
        <v>2</v>
      </c>
      <c r="IQ16" s="210">
        <v>6.8</v>
      </c>
      <c r="IR16" s="57">
        <v>5</v>
      </c>
      <c r="IS16" s="58"/>
      <c r="IT16" s="66">
        <f t="shared" si="142"/>
        <v>5.7</v>
      </c>
      <c r="IU16" s="67">
        <f t="shared" si="143"/>
        <v>5.7</v>
      </c>
      <c r="IV16" s="67" t="str">
        <f t="shared" si="144"/>
        <v>5.7</v>
      </c>
      <c r="IW16" s="51" t="str">
        <f t="shared" si="145"/>
        <v>C</v>
      </c>
      <c r="IX16" s="60">
        <f t="shared" si="146"/>
        <v>2</v>
      </c>
      <c r="IY16" s="53" t="str">
        <f t="shared" si="147"/>
        <v>2.0</v>
      </c>
      <c r="IZ16" s="63">
        <v>3</v>
      </c>
      <c r="JA16" s="207">
        <v>3</v>
      </c>
      <c r="JB16" s="65">
        <v>6.4</v>
      </c>
      <c r="JC16" s="57">
        <v>5</v>
      </c>
      <c r="JD16" s="58"/>
      <c r="JE16" s="66">
        <f t="shared" si="148"/>
        <v>5.6</v>
      </c>
      <c r="JF16" s="67">
        <f t="shared" si="149"/>
        <v>5.6</v>
      </c>
      <c r="JG16" s="50" t="str">
        <f t="shared" si="150"/>
        <v>5.6</v>
      </c>
      <c r="JH16" s="51" t="str">
        <f t="shared" si="151"/>
        <v>C</v>
      </c>
      <c r="JI16" s="60">
        <f t="shared" si="152"/>
        <v>2</v>
      </c>
      <c r="JJ16" s="53" t="str">
        <f t="shared" si="153"/>
        <v>2.0</v>
      </c>
      <c r="JK16" s="61">
        <v>2</v>
      </c>
      <c r="JL16" s="62">
        <v>2</v>
      </c>
      <c r="JM16" s="65">
        <v>6.8</v>
      </c>
      <c r="JN16" s="57">
        <v>5</v>
      </c>
      <c r="JO16" s="58"/>
      <c r="JP16" s="66">
        <f t="shared" si="154"/>
        <v>5.7</v>
      </c>
      <c r="JQ16" s="67">
        <f t="shared" si="155"/>
        <v>5.7</v>
      </c>
      <c r="JR16" s="50" t="str">
        <f t="shared" si="156"/>
        <v>5.7</v>
      </c>
      <c r="JS16" s="51" t="str">
        <f t="shared" si="157"/>
        <v>C</v>
      </c>
      <c r="JT16" s="60">
        <f t="shared" si="158"/>
        <v>2</v>
      </c>
      <c r="JU16" s="53" t="str">
        <f t="shared" si="159"/>
        <v>2.0</v>
      </c>
      <c r="JV16" s="61">
        <v>1</v>
      </c>
      <c r="JW16" s="62">
        <v>1</v>
      </c>
      <c r="JX16" s="65">
        <v>6.7</v>
      </c>
      <c r="JY16" s="57">
        <v>7</v>
      </c>
      <c r="JZ16" s="58"/>
      <c r="KA16" s="66">
        <f t="shared" si="160"/>
        <v>6.9</v>
      </c>
      <c r="KB16" s="67">
        <f t="shared" si="161"/>
        <v>6.9</v>
      </c>
      <c r="KC16" s="50" t="str">
        <f t="shared" si="162"/>
        <v>6.9</v>
      </c>
      <c r="KD16" s="51" t="str">
        <f t="shared" si="163"/>
        <v>C+</v>
      </c>
      <c r="KE16" s="60">
        <f t="shared" si="164"/>
        <v>2.5</v>
      </c>
      <c r="KF16" s="53" t="str">
        <f t="shared" si="165"/>
        <v>2.5</v>
      </c>
      <c r="KG16" s="61">
        <v>2</v>
      </c>
      <c r="KH16" s="62">
        <v>2</v>
      </c>
      <c r="KI16" s="210">
        <v>8</v>
      </c>
      <c r="KJ16" s="133">
        <v>7.6</v>
      </c>
      <c r="KK16" s="58"/>
      <c r="KL16" s="66">
        <f t="shared" si="166"/>
        <v>7.8</v>
      </c>
      <c r="KM16" s="67">
        <f t="shared" si="167"/>
        <v>7.8</v>
      </c>
      <c r="KN16" s="67" t="str">
        <f t="shared" si="168"/>
        <v>7.8</v>
      </c>
      <c r="KO16" s="51" t="str">
        <f t="shared" si="169"/>
        <v>B</v>
      </c>
      <c r="KP16" s="60">
        <f t="shared" si="170"/>
        <v>3</v>
      </c>
      <c r="KQ16" s="53" t="str">
        <f t="shared" si="171"/>
        <v>3.0</v>
      </c>
      <c r="KR16" s="63">
        <v>1</v>
      </c>
      <c r="KS16" s="207">
        <v>1</v>
      </c>
      <c r="KT16" s="210">
        <v>8</v>
      </c>
      <c r="KU16" s="133">
        <v>7.9</v>
      </c>
      <c r="KV16" s="58"/>
      <c r="KW16" s="66">
        <f t="shared" si="172"/>
        <v>7.9</v>
      </c>
      <c r="KX16" s="67">
        <f t="shared" si="173"/>
        <v>7.9</v>
      </c>
      <c r="KY16" s="67" t="str">
        <f t="shared" si="174"/>
        <v>7.9</v>
      </c>
      <c r="KZ16" s="51" t="str">
        <f t="shared" si="175"/>
        <v>B</v>
      </c>
      <c r="LA16" s="60">
        <f t="shared" si="176"/>
        <v>3</v>
      </c>
      <c r="LB16" s="53" t="str">
        <f t="shared" si="177"/>
        <v>3.0</v>
      </c>
      <c r="LC16" s="63">
        <v>1</v>
      </c>
      <c r="LD16" s="207">
        <v>1</v>
      </c>
      <c r="LE16" s="210">
        <v>8</v>
      </c>
      <c r="LF16" s="133">
        <v>8.5</v>
      </c>
      <c r="LG16" s="58"/>
      <c r="LH16" s="66">
        <f t="shared" si="178"/>
        <v>8.3000000000000007</v>
      </c>
      <c r="LI16" s="67">
        <f t="shared" si="179"/>
        <v>8.3000000000000007</v>
      </c>
      <c r="LJ16" s="67" t="str">
        <f t="shared" si="180"/>
        <v>8.3</v>
      </c>
      <c r="LK16" s="51" t="str">
        <f t="shared" si="181"/>
        <v>B+</v>
      </c>
      <c r="LL16" s="60">
        <f t="shared" si="182"/>
        <v>3.5</v>
      </c>
      <c r="LM16" s="53" t="str">
        <f t="shared" si="183"/>
        <v>3.5</v>
      </c>
      <c r="LN16" s="63">
        <v>2</v>
      </c>
      <c r="LO16" s="207">
        <v>2</v>
      </c>
      <c r="LP16" s="210">
        <v>8</v>
      </c>
      <c r="LQ16" s="133">
        <v>6.2</v>
      </c>
      <c r="LR16" s="58"/>
      <c r="LS16" s="66">
        <f t="shared" si="184"/>
        <v>6.9</v>
      </c>
      <c r="LT16" s="67">
        <f t="shared" si="185"/>
        <v>6.9</v>
      </c>
      <c r="LU16" s="67" t="str">
        <f t="shared" si="186"/>
        <v>6.9</v>
      </c>
      <c r="LV16" s="51" t="str">
        <f t="shared" si="187"/>
        <v>C+</v>
      </c>
      <c r="LW16" s="60">
        <f t="shared" si="188"/>
        <v>2.5</v>
      </c>
      <c r="LX16" s="53" t="str">
        <f t="shared" si="189"/>
        <v>2.5</v>
      </c>
      <c r="LY16" s="63">
        <v>1</v>
      </c>
      <c r="LZ16" s="207">
        <v>1</v>
      </c>
      <c r="MA16" s="66">
        <f t="shared" si="190"/>
        <v>7.8</v>
      </c>
      <c r="MB16" s="167">
        <f t="shared" si="191"/>
        <v>7.8</v>
      </c>
      <c r="MC16" s="53" t="str">
        <f t="shared" si="192"/>
        <v>7.8</v>
      </c>
      <c r="MD16" s="51" t="str">
        <f t="shared" si="193"/>
        <v>B</v>
      </c>
      <c r="ME16" s="60">
        <f t="shared" si="194"/>
        <v>3</v>
      </c>
      <c r="MF16" s="53" t="str">
        <f t="shared" si="195"/>
        <v>3.0</v>
      </c>
      <c r="MG16" s="220">
        <v>5</v>
      </c>
      <c r="MH16" s="221">
        <v>5</v>
      </c>
      <c r="MI16" s="211">
        <f t="shared" si="196"/>
        <v>19</v>
      </c>
      <c r="MJ16" s="156">
        <f t="shared" si="197"/>
        <v>6.5052631578947384</v>
      </c>
      <c r="MK16" s="158">
        <f t="shared" si="198"/>
        <v>2.3947368421052633</v>
      </c>
      <c r="ML16" s="157" t="str">
        <f t="shared" si="199"/>
        <v>2.39</v>
      </c>
      <c r="MM16" s="5" t="str">
        <f t="shared" si="200"/>
        <v>Lên lớp</v>
      </c>
      <c r="MN16" s="212">
        <f t="shared" si="201"/>
        <v>19</v>
      </c>
      <c r="MO16" s="156">
        <f t="shared" si="202"/>
        <v>6.5052631578947384</v>
      </c>
      <c r="MP16" s="309">
        <f t="shared" si="203"/>
        <v>2.3947368421052633</v>
      </c>
      <c r="MQ16" s="215">
        <f t="shared" si="204"/>
        <v>54</v>
      </c>
      <c r="MR16" s="211">
        <f t="shared" si="205"/>
        <v>54</v>
      </c>
      <c r="MS16" s="157">
        <f t="shared" si="206"/>
        <v>6.7759259259259261</v>
      </c>
      <c r="MT16" s="157" t="str">
        <f t="shared" si="207"/>
        <v>6.78</v>
      </c>
      <c r="MU16" s="158">
        <f t="shared" si="208"/>
        <v>2.5833333333333335</v>
      </c>
      <c r="MV16" s="157" t="str">
        <f t="shared" si="209"/>
        <v>2.58</v>
      </c>
      <c r="MW16" s="5" t="str">
        <f t="shared" si="210"/>
        <v>Lên lớp</v>
      </c>
      <c r="MX16" s="310">
        <v>7.3</v>
      </c>
      <c r="MY16" s="311">
        <v>4</v>
      </c>
      <c r="MZ16" s="160"/>
      <c r="NA16" s="66">
        <f t="shared" si="211"/>
        <v>5.3</v>
      </c>
      <c r="NB16" s="312">
        <f t="shared" si="212"/>
        <v>5.3</v>
      </c>
      <c r="NC16" s="312" t="str">
        <f t="shared" si="213"/>
        <v>5.3</v>
      </c>
      <c r="ND16" s="313" t="str">
        <f t="shared" si="214"/>
        <v>D+</v>
      </c>
      <c r="NE16" s="314">
        <f t="shared" si="215"/>
        <v>1.5</v>
      </c>
      <c r="NF16" s="315" t="str">
        <f t="shared" si="216"/>
        <v>1.5</v>
      </c>
      <c r="NG16" s="63">
        <v>1</v>
      </c>
      <c r="NH16" s="207">
        <v>1</v>
      </c>
      <c r="NI16" s="260">
        <v>7</v>
      </c>
      <c r="NJ16" s="317">
        <v>1</v>
      </c>
      <c r="NK16" s="261">
        <v>5</v>
      </c>
      <c r="NL16" s="316">
        <f t="shared" si="217"/>
        <v>3.4</v>
      </c>
      <c r="NM16" s="312">
        <f t="shared" si="218"/>
        <v>5.8</v>
      </c>
      <c r="NN16" s="312" t="str">
        <f t="shared" si="219"/>
        <v>5.8</v>
      </c>
      <c r="NO16" s="313" t="str">
        <f t="shared" si="220"/>
        <v>C</v>
      </c>
      <c r="NP16" s="314">
        <f t="shared" si="221"/>
        <v>2</v>
      </c>
      <c r="NQ16" s="315" t="str">
        <f t="shared" si="222"/>
        <v>2.0</v>
      </c>
      <c r="NR16" s="63">
        <v>1</v>
      </c>
      <c r="NS16" s="207">
        <v>1</v>
      </c>
      <c r="NT16" s="66">
        <f t="shared" si="223"/>
        <v>4.4000000000000004</v>
      </c>
      <c r="NU16" s="167">
        <f t="shared" si="224"/>
        <v>5.6</v>
      </c>
      <c r="NV16" s="53" t="str">
        <f t="shared" si="225"/>
        <v>5.6</v>
      </c>
      <c r="NW16" s="51" t="str">
        <f t="shared" si="226"/>
        <v>C</v>
      </c>
      <c r="NX16" s="60">
        <f t="shared" si="227"/>
        <v>2</v>
      </c>
      <c r="NY16" s="53" t="str">
        <f t="shared" si="228"/>
        <v>2.0</v>
      </c>
      <c r="NZ16" s="220">
        <v>2</v>
      </c>
      <c r="OA16" s="408">
        <v>2</v>
      </c>
      <c r="OB16" s="385">
        <v>6.4</v>
      </c>
      <c r="OC16" s="404">
        <v>6</v>
      </c>
      <c r="OD16" s="210"/>
      <c r="OE16" s="66">
        <f t="shared" si="229"/>
        <v>6.2</v>
      </c>
      <c r="OF16" s="67">
        <f t="shared" si="230"/>
        <v>6.2</v>
      </c>
      <c r="OG16" s="50" t="str">
        <f t="shared" si="231"/>
        <v>6.2</v>
      </c>
      <c r="OH16" s="51" t="str">
        <f t="shared" si="232"/>
        <v>C</v>
      </c>
      <c r="OI16" s="60">
        <f t="shared" si="233"/>
        <v>2</v>
      </c>
      <c r="OJ16" s="53" t="str">
        <f t="shared" si="234"/>
        <v>2.0</v>
      </c>
      <c r="OK16" s="61">
        <v>2</v>
      </c>
      <c r="OL16" s="62">
        <v>2</v>
      </c>
      <c r="OM16" s="282">
        <v>8</v>
      </c>
      <c r="ON16" s="283">
        <v>6</v>
      </c>
      <c r="OO16" s="104"/>
      <c r="OP16" s="105">
        <f t="shared" si="289"/>
        <v>6.8</v>
      </c>
      <c r="OQ16" s="67">
        <f t="shared" si="290"/>
        <v>6.8</v>
      </c>
      <c r="OR16" s="50" t="str">
        <f t="shared" si="291"/>
        <v>6.8</v>
      </c>
      <c r="OS16" s="51" t="str">
        <f t="shared" si="292"/>
        <v>C+</v>
      </c>
      <c r="OT16" s="60">
        <f t="shared" si="293"/>
        <v>2.5</v>
      </c>
      <c r="OU16" s="53" t="str">
        <f t="shared" si="294"/>
        <v>2.5</v>
      </c>
      <c r="OV16" s="61">
        <v>2</v>
      </c>
      <c r="OW16" s="62">
        <v>2</v>
      </c>
      <c r="OX16" s="282">
        <v>7.4</v>
      </c>
      <c r="OY16" s="283">
        <v>6</v>
      </c>
      <c r="OZ16" s="104"/>
      <c r="PA16" s="105">
        <f t="shared" si="235"/>
        <v>6.6</v>
      </c>
      <c r="PB16" s="67">
        <f t="shared" si="236"/>
        <v>6.6</v>
      </c>
      <c r="PC16" s="50" t="str">
        <f t="shared" si="237"/>
        <v>6.6</v>
      </c>
      <c r="PD16" s="51" t="str">
        <f t="shared" si="238"/>
        <v>C+</v>
      </c>
      <c r="PE16" s="60">
        <f t="shared" si="239"/>
        <v>2.5</v>
      </c>
      <c r="PF16" s="53" t="str">
        <f t="shared" si="240"/>
        <v>2.5</v>
      </c>
      <c r="PG16" s="61">
        <v>2</v>
      </c>
      <c r="PH16" s="62">
        <v>2</v>
      </c>
      <c r="PI16" s="310">
        <v>7.2</v>
      </c>
      <c r="PJ16" s="311">
        <v>4</v>
      </c>
      <c r="PK16" s="160"/>
      <c r="PL16" s="66">
        <f t="shared" si="241"/>
        <v>5.3</v>
      </c>
      <c r="PM16" s="312">
        <f t="shared" si="242"/>
        <v>5.3</v>
      </c>
      <c r="PN16" s="312" t="str">
        <f t="shared" si="243"/>
        <v>5.3</v>
      </c>
      <c r="PO16" s="313" t="str">
        <f t="shared" si="244"/>
        <v>D+</v>
      </c>
      <c r="PP16" s="314">
        <f t="shared" si="245"/>
        <v>1.5</v>
      </c>
      <c r="PQ16" s="315" t="str">
        <f t="shared" si="246"/>
        <v>1.5</v>
      </c>
      <c r="PR16" s="63">
        <v>1</v>
      </c>
      <c r="PS16" s="207">
        <v>1</v>
      </c>
      <c r="PT16" s="210">
        <v>7</v>
      </c>
      <c r="PU16" s="133">
        <v>7</v>
      </c>
      <c r="PV16" s="58"/>
      <c r="PW16" s="66">
        <f t="shared" si="247"/>
        <v>7</v>
      </c>
      <c r="PX16" s="67">
        <f t="shared" si="248"/>
        <v>7</v>
      </c>
      <c r="PY16" s="67" t="str">
        <f t="shared" si="249"/>
        <v>7.0</v>
      </c>
      <c r="PZ16" s="51" t="str">
        <f t="shared" si="250"/>
        <v>B</v>
      </c>
      <c r="QA16" s="60">
        <f t="shared" si="251"/>
        <v>3</v>
      </c>
      <c r="QB16" s="53" t="str">
        <f t="shared" si="252"/>
        <v>3.0</v>
      </c>
      <c r="QC16" s="63">
        <v>4</v>
      </c>
      <c r="QD16" s="207">
        <v>4</v>
      </c>
      <c r="QE16" s="210">
        <v>7</v>
      </c>
      <c r="QF16" s="133">
        <v>7</v>
      </c>
      <c r="QG16" s="58"/>
      <c r="QH16" s="66">
        <f t="shared" si="253"/>
        <v>7</v>
      </c>
      <c r="QI16" s="67">
        <f t="shared" si="254"/>
        <v>7</v>
      </c>
      <c r="QJ16" s="67" t="str">
        <f t="shared" si="255"/>
        <v>7.0</v>
      </c>
      <c r="QK16" s="51" t="str">
        <f t="shared" si="256"/>
        <v>B</v>
      </c>
      <c r="QL16" s="60">
        <f t="shared" si="257"/>
        <v>3</v>
      </c>
      <c r="QM16" s="53" t="str">
        <f t="shared" si="258"/>
        <v>3.0</v>
      </c>
      <c r="QN16" s="63">
        <v>6</v>
      </c>
      <c r="QO16" s="207">
        <v>6</v>
      </c>
      <c r="QP16" s="211">
        <f t="shared" si="259"/>
        <v>19</v>
      </c>
      <c r="QQ16" s="156">
        <f t="shared" si="260"/>
        <v>6.6105263157894738</v>
      </c>
      <c r="QR16" s="158">
        <f t="shared" si="261"/>
        <v>2.5789473684210527</v>
      </c>
      <c r="QS16" s="157" t="str">
        <f t="shared" si="262"/>
        <v>2.58</v>
      </c>
      <c r="QT16" s="5" t="str">
        <f t="shared" si="263"/>
        <v>Lên lớp</v>
      </c>
      <c r="QU16" s="212">
        <f t="shared" si="264"/>
        <v>19</v>
      </c>
      <c r="QV16" s="156">
        <f t="shared" si="265"/>
        <v>6.6105263157894738</v>
      </c>
      <c r="QW16" s="309">
        <f t="shared" si="266"/>
        <v>2.5789473684210527</v>
      </c>
      <c r="QX16" s="215">
        <f t="shared" si="267"/>
        <v>73</v>
      </c>
      <c r="QY16" s="211">
        <f t="shared" si="268"/>
        <v>73</v>
      </c>
      <c r="QZ16" s="157">
        <f t="shared" si="269"/>
        <v>6.7328767123287676</v>
      </c>
      <c r="RA16" s="157" t="str">
        <f t="shared" si="270"/>
        <v>6.73</v>
      </c>
      <c r="RB16" s="158">
        <f t="shared" si="271"/>
        <v>2.5821917808219177</v>
      </c>
      <c r="RC16" s="157" t="str">
        <f t="shared" si="272"/>
        <v>2.58</v>
      </c>
      <c r="RD16" s="5" t="str">
        <f t="shared" si="273"/>
        <v>Lên lớp</v>
      </c>
      <c r="RE16" s="210">
        <v>8</v>
      </c>
      <c r="RF16" s="133">
        <v>6</v>
      </c>
      <c r="RG16" s="58"/>
      <c r="RH16" s="66">
        <f t="shared" si="274"/>
        <v>6.8</v>
      </c>
      <c r="RI16" s="67">
        <f t="shared" si="275"/>
        <v>6.8</v>
      </c>
      <c r="RJ16" s="67" t="str">
        <f t="shared" si="276"/>
        <v>6.8</v>
      </c>
      <c r="RK16" s="51" t="str">
        <f t="shared" si="277"/>
        <v>C+</v>
      </c>
      <c r="RL16" s="60">
        <f t="shared" si="278"/>
        <v>2.5</v>
      </c>
      <c r="RM16" s="53" t="str">
        <f t="shared" si="279"/>
        <v>2.5</v>
      </c>
      <c r="RN16" s="63">
        <v>6</v>
      </c>
      <c r="RO16" s="207">
        <v>6</v>
      </c>
      <c r="RP16" s="416">
        <v>7</v>
      </c>
      <c r="RQ16" s="416">
        <v>7.8</v>
      </c>
      <c r="RR16" s="316">
        <f t="shared" si="280"/>
        <v>7.5</v>
      </c>
      <c r="RS16" s="67" t="str">
        <f t="shared" si="281"/>
        <v>7.5</v>
      </c>
      <c r="RT16" s="51" t="str">
        <f t="shared" si="282"/>
        <v>B</v>
      </c>
      <c r="RU16" s="60">
        <f t="shared" si="283"/>
        <v>3</v>
      </c>
      <c r="RV16" s="53" t="str">
        <f t="shared" si="284"/>
        <v>3.0</v>
      </c>
      <c r="RW16" s="220">
        <v>5</v>
      </c>
      <c r="RX16" s="221">
        <v>5</v>
      </c>
      <c r="RY16" s="417">
        <f t="shared" si="285"/>
        <v>11</v>
      </c>
      <c r="RZ16" s="156">
        <f t="shared" si="286"/>
        <v>7.1181818181818182</v>
      </c>
      <c r="SA16" s="158">
        <f t="shared" si="287"/>
        <v>2.7272727272727271</v>
      </c>
      <c r="SB16" s="157" t="str">
        <f t="shared" si="288"/>
        <v>2.73</v>
      </c>
    </row>
    <row r="17" spans="1:496" s="8" customFormat="1" ht="18">
      <c r="A17" s="5">
        <v>16</v>
      </c>
      <c r="B17" s="9" t="s">
        <v>11</v>
      </c>
      <c r="C17" s="10" t="s">
        <v>344</v>
      </c>
      <c r="D17" s="11" t="s">
        <v>279</v>
      </c>
      <c r="E17" s="12" t="s">
        <v>345</v>
      </c>
      <c r="F17" s="6"/>
      <c r="G17" s="47" t="s">
        <v>587</v>
      </c>
      <c r="H17" s="132" t="s">
        <v>427</v>
      </c>
      <c r="I17" s="132" t="s">
        <v>623</v>
      </c>
      <c r="J17" s="48" t="s">
        <v>634</v>
      </c>
      <c r="K17" s="98">
        <v>5.3</v>
      </c>
      <c r="L17" s="67" t="str">
        <f t="shared" si="0"/>
        <v>5.3</v>
      </c>
      <c r="M17" s="51" t="str">
        <f t="shared" si="1"/>
        <v>D+</v>
      </c>
      <c r="N17" s="52">
        <f t="shared" si="2"/>
        <v>1.5</v>
      </c>
      <c r="O17" s="53" t="str">
        <f t="shared" si="3"/>
        <v>1.5</v>
      </c>
      <c r="P17" s="63">
        <v>2</v>
      </c>
      <c r="Q17" s="49">
        <v>5</v>
      </c>
      <c r="R17" s="67" t="str">
        <f t="shared" si="4"/>
        <v>5.0</v>
      </c>
      <c r="S17" s="51" t="str">
        <f t="shared" si="5"/>
        <v>D+</v>
      </c>
      <c r="T17" s="52">
        <f t="shared" si="6"/>
        <v>1.5</v>
      </c>
      <c r="U17" s="53" t="str">
        <f t="shared" si="7"/>
        <v>1.5</v>
      </c>
      <c r="V17" s="63">
        <v>3</v>
      </c>
      <c r="W17" s="105">
        <v>8.8000000000000007</v>
      </c>
      <c r="X17" s="103">
        <v>7</v>
      </c>
      <c r="Y17" s="104"/>
      <c r="Z17" s="66">
        <f t="shared" si="8"/>
        <v>7.7</v>
      </c>
      <c r="AA17" s="67">
        <f t="shared" si="9"/>
        <v>7.7</v>
      </c>
      <c r="AB17" s="67" t="str">
        <f t="shared" si="10"/>
        <v>7.7</v>
      </c>
      <c r="AC17" s="51" t="str">
        <f t="shared" si="11"/>
        <v>B</v>
      </c>
      <c r="AD17" s="60">
        <f t="shared" si="12"/>
        <v>3</v>
      </c>
      <c r="AE17" s="53" t="str">
        <f t="shared" si="13"/>
        <v>3.0</v>
      </c>
      <c r="AF17" s="63">
        <v>4</v>
      </c>
      <c r="AG17" s="207">
        <v>4</v>
      </c>
      <c r="AH17" s="105">
        <v>7</v>
      </c>
      <c r="AI17" s="103">
        <v>7</v>
      </c>
      <c r="AJ17" s="104"/>
      <c r="AK17" s="66">
        <f t="shared" si="14"/>
        <v>7</v>
      </c>
      <c r="AL17" s="67">
        <f t="shared" si="15"/>
        <v>7</v>
      </c>
      <c r="AM17" s="67" t="str">
        <f t="shared" si="16"/>
        <v>7.0</v>
      </c>
      <c r="AN17" s="51" t="str">
        <f t="shared" si="17"/>
        <v>B</v>
      </c>
      <c r="AO17" s="60">
        <f t="shared" si="18"/>
        <v>3</v>
      </c>
      <c r="AP17" s="53" t="str">
        <f t="shared" si="19"/>
        <v>3.0</v>
      </c>
      <c r="AQ17" s="63">
        <v>2</v>
      </c>
      <c r="AR17" s="207">
        <v>2</v>
      </c>
      <c r="AS17" s="171">
        <v>5</v>
      </c>
      <c r="AT17" s="122">
        <v>3</v>
      </c>
      <c r="AU17" s="123">
        <v>0</v>
      </c>
      <c r="AV17" s="66">
        <f t="shared" si="20"/>
        <v>3.8</v>
      </c>
      <c r="AW17" s="67">
        <f t="shared" si="21"/>
        <v>3.8</v>
      </c>
      <c r="AX17" s="67" t="str">
        <f t="shared" si="22"/>
        <v>3.8</v>
      </c>
      <c r="AY17" s="51" t="str">
        <f t="shared" si="23"/>
        <v>F</v>
      </c>
      <c r="AZ17" s="60">
        <f t="shared" si="24"/>
        <v>0</v>
      </c>
      <c r="BA17" s="53" t="str">
        <f t="shared" si="25"/>
        <v>0.0</v>
      </c>
      <c r="BB17" s="63">
        <v>3</v>
      </c>
      <c r="BC17" s="207"/>
      <c r="BD17" s="105">
        <v>6</v>
      </c>
      <c r="BE17" s="103">
        <v>7</v>
      </c>
      <c r="BF17" s="104"/>
      <c r="BG17" s="66">
        <f t="shared" si="26"/>
        <v>6.6</v>
      </c>
      <c r="BH17" s="67">
        <f t="shared" si="27"/>
        <v>6.6</v>
      </c>
      <c r="BI17" s="67" t="str">
        <f t="shared" si="28"/>
        <v>6.6</v>
      </c>
      <c r="BJ17" s="51" t="str">
        <f t="shared" si="29"/>
        <v>C+</v>
      </c>
      <c r="BK17" s="60">
        <f t="shared" si="30"/>
        <v>2.5</v>
      </c>
      <c r="BL17" s="53" t="str">
        <f t="shared" si="31"/>
        <v>2.5</v>
      </c>
      <c r="BM17" s="63">
        <v>3</v>
      </c>
      <c r="BN17" s="207">
        <v>3</v>
      </c>
      <c r="BO17" s="105">
        <v>7.4</v>
      </c>
      <c r="BP17" s="103">
        <v>6</v>
      </c>
      <c r="BQ17" s="104"/>
      <c r="BR17" s="66">
        <f t="shared" si="32"/>
        <v>6.6</v>
      </c>
      <c r="BS17" s="67">
        <f t="shared" si="33"/>
        <v>6.6</v>
      </c>
      <c r="BT17" s="67" t="str">
        <f t="shared" si="34"/>
        <v>6.6</v>
      </c>
      <c r="BU17" s="51" t="str">
        <f t="shared" si="35"/>
        <v>C+</v>
      </c>
      <c r="BV17" s="68">
        <f t="shared" si="36"/>
        <v>2.5</v>
      </c>
      <c r="BW17" s="53" t="str">
        <f t="shared" si="37"/>
        <v>2.5</v>
      </c>
      <c r="BX17" s="63">
        <v>2</v>
      </c>
      <c r="BY17" s="207">
        <v>2</v>
      </c>
      <c r="BZ17" s="105">
        <v>6.8</v>
      </c>
      <c r="CA17" s="103">
        <v>8</v>
      </c>
      <c r="CB17" s="104"/>
      <c r="CC17" s="105"/>
      <c r="CD17" s="67">
        <f t="shared" si="38"/>
        <v>7.5</v>
      </c>
      <c r="CE17" s="67" t="str">
        <f t="shared" si="39"/>
        <v>7.5</v>
      </c>
      <c r="CF17" s="51" t="str">
        <f t="shared" si="40"/>
        <v>B</v>
      </c>
      <c r="CG17" s="60">
        <f t="shared" si="41"/>
        <v>3</v>
      </c>
      <c r="CH17" s="53" t="str">
        <f t="shared" si="42"/>
        <v>3.0</v>
      </c>
      <c r="CI17" s="63">
        <v>3</v>
      </c>
      <c r="CJ17" s="207">
        <v>3</v>
      </c>
      <c r="CK17" s="208">
        <f t="shared" si="43"/>
        <v>17</v>
      </c>
      <c r="CL17" s="72">
        <f t="shared" si="44"/>
        <v>6.5705882352941174</v>
      </c>
      <c r="CM17" s="93" t="str">
        <f t="shared" si="45"/>
        <v>6.57</v>
      </c>
      <c r="CN17" s="72">
        <f t="shared" si="46"/>
        <v>2.3235294117647061</v>
      </c>
      <c r="CO17" s="93" t="str">
        <f t="shared" si="47"/>
        <v>2.32</v>
      </c>
      <c r="CP17" s="285" t="str">
        <f t="shared" si="48"/>
        <v>Lên lớp</v>
      </c>
      <c r="CQ17" s="285">
        <f t="shared" si="49"/>
        <v>14</v>
      </c>
      <c r="CR17" s="72">
        <f t="shared" si="50"/>
        <v>7.1642857142857137</v>
      </c>
      <c r="CS17" s="285" t="str">
        <f t="shared" si="51"/>
        <v>7.16</v>
      </c>
      <c r="CT17" s="72">
        <f t="shared" si="52"/>
        <v>2.8214285714285716</v>
      </c>
      <c r="CU17" s="285" t="str">
        <f t="shared" si="53"/>
        <v>2.82</v>
      </c>
      <c r="CV17" s="285" t="str">
        <f t="shared" si="54"/>
        <v>Lên lớp</v>
      </c>
      <c r="CW17" s="66">
        <v>5.8</v>
      </c>
      <c r="CX17" s="285">
        <v>4</v>
      </c>
      <c r="CY17" s="285"/>
      <c r="CZ17" s="66">
        <f t="shared" si="55"/>
        <v>4.7</v>
      </c>
      <c r="DA17" s="67">
        <f t="shared" si="56"/>
        <v>4.7</v>
      </c>
      <c r="DB17" s="60" t="str">
        <f t="shared" si="57"/>
        <v>4.7</v>
      </c>
      <c r="DC17" s="51" t="str">
        <f t="shared" si="58"/>
        <v>D</v>
      </c>
      <c r="DD17" s="60">
        <f t="shared" si="59"/>
        <v>1</v>
      </c>
      <c r="DE17" s="60" t="str">
        <f t="shared" si="60"/>
        <v>1.0</v>
      </c>
      <c r="DF17" s="63"/>
      <c r="DG17" s="209"/>
      <c r="DH17" s="150">
        <v>5.6</v>
      </c>
      <c r="DI17" s="147">
        <v>2</v>
      </c>
      <c r="DJ17" s="147">
        <v>6</v>
      </c>
      <c r="DK17" s="66">
        <f t="shared" si="61"/>
        <v>3.4</v>
      </c>
      <c r="DL17" s="67">
        <f t="shared" si="62"/>
        <v>5.8</v>
      </c>
      <c r="DM17" s="60" t="str">
        <f t="shared" si="63"/>
        <v>5.8</v>
      </c>
      <c r="DN17" s="51" t="str">
        <f t="shared" si="64"/>
        <v>C</v>
      </c>
      <c r="DO17" s="60">
        <f t="shared" si="65"/>
        <v>2</v>
      </c>
      <c r="DP17" s="60" t="str">
        <f t="shared" si="66"/>
        <v>2.0</v>
      </c>
      <c r="DQ17" s="63"/>
      <c r="DR17" s="209"/>
      <c r="DS17" s="67">
        <f t="shared" si="67"/>
        <v>5.25</v>
      </c>
      <c r="DT17" s="60" t="str">
        <f t="shared" si="68"/>
        <v>5.3</v>
      </c>
      <c r="DU17" s="51" t="str">
        <f t="shared" si="69"/>
        <v>D+</v>
      </c>
      <c r="DV17" s="60">
        <f t="shared" si="70"/>
        <v>1.5</v>
      </c>
      <c r="DW17" s="60" t="str">
        <f t="shared" si="71"/>
        <v>1.5</v>
      </c>
      <c r="DX17" s="63">
        <v>3</v>
      </c>
      <c r="DY17" s="209">
        <v>3</v>
      </c>
      <c r="DZ17" s="210">
        <v>5.4</v>
      </c>
      <c r="EA17" s="57">
        <v>5</v>
      </c>
      <c r="EB17" s="58"/>
      <c r="EC17" s="66">
        <f t="shared" si="72"/>
        <v>5.2</v>
      </c>
      <c r="ED17" s="67">
        <f t="shared" si="73"/>
        <v>5.2</v>
      </c>
      <c r="EE17" s="67" t="str">
        <f t="shared" si="74"/>
        <v>5.2</v>
      </c>
      <c r="EF17" s="51" t="str">
        <f t="shared" si="75"/>
        <v>D+</v>
      </c>
      <c r="EG17" s="68">
        <f t="shared" si="76"/>
        <v>1.5</v>
      </c>
      <c r="EH17" s="53" t="str">
        <f t="shared" si="77"/>
        <v>1.5</v>
      </c>
      <c r="EI17" s="63">
        <v>3</v>
      </c>
      <c r="EJ17" s="207">
        <v>3</v>
      </c>
      <c r="EK17" s="210">
        <v>5.7</v>
      </c>
      <c r="EL17" s="57">
        <v>8</v>
      </c>
      <c r="EM17" s="58"/>
      <c r="EN17" s="66">
        <f t="shared" si="78"/>
        <v>7.1</v>
      </c>
      <c r="EO17" s="67">
        <f t="shared" si="79"/>
        <v>7.1</v>
      </c>
      <c r="EP17" s="67" t="str">
        <f t="shared" si="80"/>
        <v>7.1</v>
      </c>
      <c r="EQ17" s="51" t="str">
        <f t="shared" si="81"/>
        <v>B</v>
      </c>
      <c r="ER17" s="60">
        <f t="shared" si="82"/>
        <v>3</v>
      </c>
      <c r="ES17" s="53" t="str">
        <f t="shared" si="83"/>
        <v>3.0</v>
      </c>
      <c r="ET17" s="63">
        <v>3</v>
      </c>
      <c r="EU17" s="207">
        <v>3</v>
      </c>
      <c r="EV17" s="216">
        <v>6.7</v>
      </c>
      <c r="EW17" s="173">
        <v>4</v>
      </c>
      <c r="EX17" s="174"/>
      <c r="EY17" s="66">
        <f t="shared" si="84"/>
        <v>5.0999999999999996</v>
      </c>
      <c r="EZ17" s="67">
        <f t="shared" si="85"/>
        <v>5.0999999999999996</v>
      </c>
      <c r="FA17" s="67" t="str">
        <f t="shared" si="86"/>
        <v>5.1</v>
      </c>
      <c r="FB17" s="51" t="str">
        <f t="shared" si="87"/>
        <v>D+</v>
      </c>
      <c r="FC17" s="60">
        <f t="shared" si="88"/>
        <v>1.5</v>
      </c>
      <c r="FD17" s="53" t="str">
        <f t="shared" si="89"/>
        <v>1.5</v>
      </c>
      <c r="FE17" s="63">
        <v>2</v>
      </c>
      <c r="FF17" s="207">
        <v>2</v>
      </c>
      <c r="FG17" s="105">
        <v>7.7</v>
      </c>
      <c r="FH17" s="103">
        <v>6</v>
      </c>
      <c r="FI17" s="104"/>
      <c r="FJ17" s="66">
        <f t="shared" si="90"/>
        <v>6.7</v>
      </c>
      <c r="FK17" s="67">
        <f t="shared" si="91"/>
        <v>6.7</v>
      </c>
      <c r="FL17" s="67" t="str">
        <f t="shared" si="92"/>
        <v>6.7</v>
      </c>
      <c r="FM17" s="51" t="str">
        <f t="shared" si="93"/>
        <v>C+</v>
      </c>
      <c r="FN17" s="60">
        <f t="shared" si="94"/>
        <v>2.5</v>
      </c>
      <c r="FO17" s="53" t="str">
        <f t="shared" si="95"/>
        <v>2.5</v>
      </c>
      <c r="FP17" s="63">
        <v>2</v>
      </c>
      <c r="FQ17" s="207">
        <v>2</v>
      </c>
      <c r="FR17" s="397">
        <v>6.8</v>
      </c>
      <c r="FS17" s="398">
        <v>6</v>
      </c>
      <c r="FT17" s="174"/>
      <c r="FU17" s="216"/>
      <c r="FV17" s="67">
        <f t="shared" si="96"/>
        <v>6.3</v>
      </c>
      <c r="FW17" s="67" t="str">
        <f t="shared" si="97"/>
        <v>6.3</v>
      </c>
      <c r="FX17" s="51" t="str">
        <f t="shared" si="98"/>
        <v>C</v>
      </c>
      <c r="FY17" s="60">
        <f t="shared" si="99"/>
        <v>2</v>
      </c>
      <c r="FZ17" s="53" t="str">
        <f t="shared" si="100"/>
        <v>2.0</v>
      </c>
      <c r="GA17" s="63">
        <v>2</v>
      </c>
      <c r="GB17" s="207">
        <v>2</v>
      </c>
      <c r="GC17" s="216">
        <v>6.4</v>
      </c>
      <c r="GD17" s="173">
        <v>6</v>
      </c>
      <c r="GE17" s="174"/>
      <c r="GF17" s="216"/>
      <c r="GG17" s="67">
        <f t="shared" si="101"/>
        <v>6.2</v>
      </c>
      <c r="GH17" s="67" t="str">
        <f t="shared" si="102"/>
        <v>6.2</v>
      </c>
      <c r="GI17" s="51" t="str">
        <f t="shared" si="103"/>
        <v>C</v>
      </c>
      <c r="GJ17" s="60">
        <f t="shared" si="104"/>
        <v>2</v>
      </c>
      <c r="GK17" s="53" t="str">
        <f t="shared" si="105"/>
        <v>2.0</v>
      </c>
      <c r="GL17" s="63">
        <v>3</v>
      </c>
      <c r="GM17" s="207">
        <v>3</v>
      </c>
      <c r="GN17" s="211">
        <f t="shared" si="106"/>
        <v>18</v>
      </c>
      <c r="GO17" s="156">
        <f t="shared" si="107"/>
        <v>5.9694444444444441</v>
      </c>
      <c r="GP17" s="158">
        <f t="shared" si="108"/>
        <v>2</v>
      </c>
      <c r="GQ17" s="157" t="str">
        <f t="shared" si="109"/>
        <v>2.00</v>
      </c>
      <c r="GR17" s="5" t="str">
        <f t="shared" si="110"/>
        <v>Lên lớp</v>
      </c>
      <c r="GS17" s="212">
        <f t="shared" si="111"/>
        <v>18</v>
      </c>
      <c r="GT17" s="213">
        <f t="shared" si="295"/>
        <v>5.9694444444444441</v>
      </c>
      <c r="GU17" s="214">
        <f t="shared" si="296"/>
        <v>2</v>
      </c>
      <c r="GV17" s="215">
        <f t="shared" si="114"/>
        <v>35</v>
      </c>
      <c r="GW17" s="211">
        <f t="shared" si="115"/>
        <v>32</v>
      </c>
      <c r="GX17" s="157">
        <f t="shared" si="116"/>
        <v>6.4921875</v>
      </c>
      <c r="GY17" s="158">
        <f t="shared" si="117"/>
        <v>2.359375</v>
      </c>
      <c r="GZ17" s="157" t="str">
        <f t="shared" si="118"/>
        <v>2.36</v>
      </c>
      <c r="HA17" s="5" t="str">
        <f t="shared" si="119"/>
        <v>Lên lớp</v>
      </c>
      <c r="HB17" s="105">
        <v>5.7</v>
      </c>
      <c r="HC17" s="103">
        <v>4</v>
      </c>
      <c r="HD17" s="104"/>
      <c r="HE17" s="105"/>
      <c r="HF17" s="67">
        <f t="shared" si="120"/>
        <v>4.7</v>
      </c>
      <c r="HG17" s="67" t="str">
        <f t="shared" si="121"/>
        <v>4.7</v>
      </c>
      <c r="HH17" s="51" t="str">
        <f t="shared" si="122"/>
        <v>D</v>
      </c>
      <c r="HI17" s="60">
        <f t="shared" si="123"/>
        <v>1</v>
      </c>
      <c r="HJ17" s="53" t="str">
        <f t="shared" si="124"/>
        <v>1.0</v>
      </c>
      <c r="HK17" s="63">
        <v>3</v>
      </c>
      <c r="HL17" s="207">
        <v>3</v>
      </c>
      <c r="HM17" s="171">
        <v>5.3</v>
      </c>
      <c r="HN17" s="122">
        <v>1</v>
      </c>
      <c r="HO17" s="123">
        <v>5</v>
      </c>
      <c r="HP17" s="171">
        <f t="shared" si="125"/>
        <v>2.7</v>
      </c>
      <c r="HQ17" s="110">
        <f t="shared" si="126"/>
        <v>5.0999999999999996</v>
      </c>
      <c r="HR17" s="67" t="str">
        <f t="shared" si="127"/>
        <v>5.1</v>
      </c>
      <c r="HS17" s="111" t="str">
        <f t="shared" si="128"/>
        <v>D+</v>
      </c>
      <c r="HT17" s="112">
        <f t="shared" si="129"/>
        <v>1.5</v>
      </c>
      <c r="HU17" s="113" t="str">
        <f t="shared" si="130"/>
        <v>1.5</v>
      </c>
      <c r="HV17" s="63">
        <v>1</v>
      </c>
      <c r="HW17" s="207">
        <v>1</v>
      </c>
      <c r="HX17" s="66">
        <f t="shared" si="297"/>
        <v>0.8</v>
      </c>
      <c r="HY17" s="167">
        <f t="shared" si="297"/>
        <v>4.8</v>
      </c>
      <c r="HZ17" s="53" t="str">
        <f t="shared" si="132"/>
        <v>4.8</v>
      </c>
      <c r="IA17" s="51" t="str">
        <f t="shared" si="133"/>
        <v>D</v>
      </c>
      <c r="IB17" s="60">
        <f t="shared" si="134"/>
        <v>1</v>
      </c>
      <c r="IC17" s="53" t="str">
        <f t="shared" si="135"/>
        <v>1.0</v>
      </c>
      <c r="ID17" s="220">
        <v>4</v>
      </c>
      <c r="IE17" s="221">
        <v>4</v>
      </c>
      <c r="IF17" s="210">
        <v>8</v>
      </c>
      <c r="IG17" s="57">
        <v>8</v>
      </c>
      <c r="IH17" s="58"/>
      <c r="II17" s="66">
        <f t="shared" si="136"/>
        <v>8</v>
      </c>
      <c r="IJ17" s="67">
        <f t="shared" si="137"/>
        <v>8</v>
      </c>
      <c r="IK17" s="67" t="str">
        <f t="shared" si="138"/>
        <v>8.0</v>
      </c>
      <c r="IL17" s="51" t="str">
        <f t="shared" si="139"/>
        <v>B+</v>
      </c>
      <c r="IM17" s="60">
        <f t="shared" si="140"/>
        <v>3.5</v>
      </c>
      <c r="IN17" s="53" t="str">
        <f t="shared" si="141"/>
        <v>3.5</v>
      </c>
      <c r="IO17" s="63">
        <v>2</v>
      </c>
      <c r="IP17" s="207">
        <v>2</v>
      </c>
      <c r="IQ17" s="210">
        <v>5</v>
      </c>
      <c r="IR17" s="57">
        <v>7</v>
      </c>
      <c r="IS17" s="58"/>
      <c r="IT17" s="66">
        <f t="shared" si="142"/>
        <v>6.2</v>
      </c>
      <c r="IU17" s="67">
        <f t="shared" si="143"/>
        <v>6.2</v>
      </c>
      <c r="IV17" s="67" t="str">
        <f t="shared" si="144"/>
        <v>6.2</v>
      </c>
      <c r="IW17" s="51" t="str">
        <f t="shared" si="145"/>
        <v>C</v>
      </c>
      <c r="IX17" s="60">
        <f t="shared" si="146"/>
        <v>2</v>
      </c>
      <c r="IY17" s="53" t="str">
        <f t="shared" si="147"/>
        <v>2.0</v>
      </c>
      <c r="IZ17" s="63">
        <v>3</v>
      </c>
      <c r="JA17" s="207">
        <v>3</v>
      </c>
      <c r="JB17" s="65">
        <v>5.6</v>
      </c>
      <c r="JC17" s="57">
        <v>6</v>
      </c>
      <c r="JD17" s="58"/>
      <c r="JE17" s="66">
        <f t="shared" si="148"/>
        <v>5.8</v>
      </c>
      <c r="JF17" s="67">
        <f t="shared" si="149"/>
        <v>5.8</v>
      </c>
      <c r="JG17" s="50" t="str">
        <f t="shared" si="150"/>
        <v>5.8</v>
      </c>
      <c r="JH17" s="51" t="str">
        <f t="shared" si="151"/>
        <v>C</v>
      </c>
      <c r="JI17" s="60">
        <f t="shared" si="152"/>
        <v>2</v>
      </c>
      <c r="JJ17" s="53" t="str">
        <f t="shared" si="153"/>
        <v>2.0</v>
      </c>
      <c r="JK17" s="61">
        <v>2</v>
      </c>
      <c r="JL17" s="62">
        <v>2</v>
      </c>
      <c r="JM17" s="65">
        <v>5.4</v>
      </c>
      <c r="JN17" s="57">
        <v>6</v>
      </c>
      <c r="JO17" s="58"/>
      <c r="JP17" s="66">
        <f t="shared" si="154"/>
        <v>5.8</v>
      </c>
      <c r="JQ17" s="67">
        <f t="shared" si="155"/>
        <v>5.8</v>
      </c>
      <c r="JR17" s="50" t="str">
        <f t="shared" si="156"/>
        <v>5.8</v>
      </c>
      <c r="JS17" s="51" t="str">
        <f t="shared" si="157"/>
        <v>C</v>
      </c>
      <c r="JT17" s="60">
        <f t="shared" si="158"/>
        <v>2</v>
      </c>
      <c r="JU17" s="53" t="str">
        <f t="shared" si="159"/>
        <v>2.0</v>
      </c>
      <c r="JV17" s="61">
        <v>1</v>
      </c>
      <c r="JW17" s="62">
        <v>1</v>
      </c>
      <c r="JX17" s="65">
        <v>5</v>
      </c>
      <c r="JY17" s="57">
        <v>6</v>
      </c>
      <c r="JZ17" s="58"/>
      <c r="KA17" s="66">
        <f t="shared" si="160"/>
        <v>5.6</v>
      </c>
      <c r="KB17" s="67">
        <f t="shared" si="161"/>
        <v>5.6</v>
      </c>
      <c r="KC17" s="50" t="str">
        <f t="shared" si="162"/>
        <v>5.6</v>
      </c>
      <c r="KD17" s="51" t="str">
        <f t="shared" si="163"/>
        <v>C</v>
      </c>
      <c r="KE17" s="60">
        <f t="shared" si="164"/>
        <v>2</v>
      </c>
      <c r="KF17" s="53" t="str">
        <f t="shared" si="165"/>
        <v>2.0</v>
      </c>
      <c r="KG17" s="61">
        <v>2</v>
      </c>
      <c r="KH17" s="62">
        <v>2</v>
      </c>
      <c r="KI17" s="210">
        <v>6</v>
      </c>
      <c r="KJ17" s="133">
        <v>5</v>
      </c>
      <c r="KK17" s="58"/>
      <c r="KL17" s="66">
        <f t="shared" si="166"/>
        <v>5.4</v>
      </c>
      <c r="KM17" s="67">
        <f t="shared" si="167"/>
        <v>5.4</v>
      </c>
      <c r="KN17" s="67" t="str">
        <f t="shared" si="168"/>
        <v>5.4</v>
      </c>
      <c r="KO17" s="51" t="str">
        <f t="shared" si="169"/>
        <v>D+</v>
      </c>
      <c r="KP17" s="60">
        <f t="shared" si="170"/>
        <v>1.5</v>
      </c>
      <c r="KQ17" s="53" t="str">
        <f t="shared" si="171"/>
        <v>1.5</v>
      </c>
      <c r="KR17" s="63">
        <v>1</v>
      </c>
      <c r="KS17" s="207">
        <v>1</v>
      </c>
      <c r="KT17" s="210"/>
      <c r="KU17" s="133"/>
      <c r="KV17" s="58"/>
      <c r="KW17" s="66">
        <f t="shared" si="172"/>
        <v>0</v>
      </c>
      <c r="KX17" s="67">
        <f t="shared" si="173"/>
        <v>0</v>
      </c>
      <c r="KY17" s="67" t="str">
        <f t="shared" si="174"/>
        <v>0.0</v>
      </c>
      <c r="KZ17" s="51" t="str">
        <f t="shared" si="175"/>
        <v>F</v>
      </c>
      <c r="LA17" s="60">
        <f t="shared" si="176"/>
        <v>0</v>
      </c>
      <c r="LB17" s="53" t="str">
        <f t="shared" si="177"/>
        <v>0.0</v>
      </c>
      <c r="LC17" s="63">
        <v>1</v>
      </c>
      <c r="LD17" s="207"/>
      <c r="LE17" s="210">
        <v>6</v>
      </c>
      <c r="LF17" s="133">
        <v>8.4</v>
      </c>
      <c r="LG17" s="58"/>
      <c r="LH17" s="66">
        <f t="shared" si="178"/>
        <v>7.4</v>
      </c>
      <c r="LI17" s="67">
        <f t="shared" si="179"/>
        <v>7.4</v>
      </c>
      <c r="LJ17" s="67" t="str">
        <f t="shared" si="180"/>
        <v>7.4</v>
      </c>
      <c r="LK17" s="51" t="str">
        <f t="shared" si="181"/>
        <v>B</v>
      </c>
      <c r="LL17" s="60">
        <f t="shared" si="182"/>
        <v>3</v>
      </c>
      <c r="LM17" s="53" t="str">
        <f t="shared" si="183"/>
        <v>3.0</v>
      </c>
      <c r="LN17" s="63">
        <v>2</v>
      </c>
      <c r="LO17" s="207">
        <v>2</v>
      </c>
      <c r="LP17" s="210">
        <v>8</v>
      </c>
      <c r="LQ17" s="133">
        <v>6.2</v>
      </c>
      <c r="LR17" s="58"/>
      <c r="LS17" s="66">
        <f t="shared" si="184"/>
        <v>6.9</v>
      </c>
      <c r="LT17" s="67">
        <f t="shared" si="185"/>
        <v>6.9</v>
      </c>
      <c r="LU17" s="67" t="str">
        <f t="shared" si="186"/>
        <v>6.9</v>
      </c>
      <c r="LV17" s="51" t="str">
        <f t="shared" si="187"/>
        <v>C+</v>
      </c>
      <c r="LW17" s="60">
        <f t="shared" si="188"/>
        <v>2.5</v>
      </c>
      <c r="LX17" s="53" t="str">
        <f t="shared" si="189"/>
        <v>2.5</v>
      </c>
      <c r="LY17" s="63">
        <v>1</v>
      </c>
      <c r="LZ17" s="207">
        <v>1</v>
      </c>
      <c r="MA17" s="66">
        <f t="shared" si="190"/>
        <v>5.4</v>
      </c>
      <c r="MB17" s="167">
        <f t="shared" si="191"/>
        <v>5.4</v>
      </c>
      <c r="MC17" s="53" t="str">
        <f t="shared" si="192"/>
        <v>5.4</v>
      </c>
      <c r="MD17" s="51" t="str">
        <f t="shared" si="193"/>
        <v>D+</v>
      </c>
      <c r="ME17" s="60">
        <f t="shared" si="194"/>
        <v>1.5</v>
      </c>
      <c r="MF17" s="53" t="str">
        <f t="shared" si="195"/>
        <v>1.5</v>
      </c>
      <c r="MG17" s="220">
        <v>5</v>
      </c>
      <c r="MH17" s="221">
        <v>5</v>
      </c>
      <c r="MI17" s="211">
        <f t="shared" si="196"/>
        <v>19</v>
      </c>
      <c r="MJ17" s="156">
        <f t="shared" si="197"/>
        <v>5.7631578947368425</v>
      </c>
      <c r="MK17" s="158">
        <f t="shared" si="198"/>
        <v>1.9736842105263157</v>
      </c>
      <c r="ML17" s="157" t="str">
        <f t="shared" si="199"/>
        <v>1.97</v>
      </c>
      <c r="MM17" s="5" t="str">
        <f t="shared" si="200"/>
        <v>Lên lớp</v>
      </c>
      <c r="MN17" s="212">
        <f t="shared" si="201"/>
        <v>18</v>
      </c>
      <c r="MO17" s="156">
        <f t="shared" si="202"/>
        <v>6.0833333333333339</v>
      </c>
      <c r="MP17" s="309">
        <f t="shared" si="203"/>
        <v>2.0833333333333335</v>
      </c>
      <c r="MQ17" s="215">
        <f t="shared" si="204"/>
        <v>54</v>
      </c>
      <c r="MR17" s="211">
        <f t="shared" si="205"/>
        <v>50</v>
      </c>
      <c r="MS17" s="157">
        <f t="shared" si="206"/>
        <v>6.3449999999999998</v>
      </c>
      <c r="MT17" s="157" t="str">
        <f t="shared" si="207"/>
        <v>6.35</v>
      </c>
      <c r="MU17" s="158">
        <f t="shared" si="208"/>
        <v>2.2599999999999998</v>
      </c>
      <c r="MV17" s="157" t="str">
        <f t="shared" si="209"/>
        <v>2.26</v>
      </c>
      <c r="MW17" s="5" t="str">
        <f t="shared" si="210"/>
        <v>Lên lớp</v>
      </c>
      <c r="MX17" s="325">
        <v>7</v>
      </c>
      <c r="MY17" s="392">
        <v>5</v>
      </c>
      <c r="MZ17" s="327"/>
      <c r="NA17" s="216">
        <f t="shared" si="211"/>
        <v>5.8</v>
      </c>
      <c r="NB17" s="312">
        <f t="shared" si="212"/>
        <v>5.8</v>
      </c>
      <c r="NC17" s="312" t="str">
        <f t="shared" si="213"/>
        <v>5.8</v>
      </c>
      <c r="ND17" s="313" t="str">
        <f t="shared" si="214"/>
        <v>C</v>
      </c>
      <c r="NE17" s="314">
        <f t="shared" si="215"/>
        <v>2</v>
      </c>
      <c r="NF17" s="315" t="str">
        <f t="shared" si="216"/>
        <v>2.0</v>
      </c>
      <c r="NG17" s="63">
        <v>1</v>
      </c>
      <c r="NH17" s="207">
        <v>1</v>
      </c>
      <c r="NI17" s="325">
        <v>6</v>
      </c>
      <c r="NJ17" s="392">
        <v>5</v>
      </c>
      <c r="NK17" s="327"/>
      <c r="NL17" s="316">
        <f t="shared" si="217"/>
        <v>5.4</v>
      </c>
      <c r="NM17" s="312">
        <f t="shared" si="218"/>
        <v>5.4</v>
      </c>
      <c r="NN17" s="312" t="str">
        <f t="shared" si="219"/>
        <v>5.4</v>
      </c>
      <c r="NO17" s="313" t="str">
        <f t="shared" si="220"/>
        <v>D+</v>
      </c>
      <c r="NP17" s="314">
        <f t="shared" si="221"/>
        <v>1.5</v>
      </c>
      <c r="NQ17" s="315" t="str">
        <f t="shared" si="222"/>
        <v>1.5</v>
      </c>
      <c r="NR17" s="63">
        <v>1</v>
      </c>
      <c r="NS17" s="207">
        <v>1</v>
      </c>
      <c r="NT17" s="66">
        <f t="shared" si="223"/>
        <v>5.6</v>
      </c>
      <c r="NU17" s="167">
        <f t="shared" si="224"/>
        <v>5.6</v>
      </c>
      <c r="NV17" s="53" t="str">
        <f t="shared" si="225"/>
        <v>5.6</v>
      </c>
      <c r="NW17" s="51" t="str">
        <f t="shared" si="226"/>
        <v>C</v>
      </c>
      <c r="NX17" s="60">
        <f t="shared" si="227"/>
        <v>2</v>
      </c>
      <c r="NY17" s="53" t="str">
        <f t="shared" si="228"/>
        <v>2.0</v>
      </c>
      <c r="NZ17" s="220">
        <v>2</v>
      </c>
      <c r="OA17" s="408">
        <v>2</v>
      </c>
      <c r="OB17" s="405">
        <v>6.6</v>
      </c>
      <c r="OC17" s="406"/>
      <c r="OD17" s="150">
        <v>3</v>
      </c>
      <c r="OE17" s="150">
        <f t="shared" si="229"/>
        <v>2.6</v>
      </c>
      <c r="OF17" s="67">
        <f t="shared" si="230"/>
        <v>4.4000000000000004</v>
      </c>
      <c r="OG17" s="50" t="str">
        <f t="shared" si="231"/>
        <v>4.4</v>
      </c>
      <c r="OH17" s="51" t="str">
        <f t="shared" si="232"/>
        <v>D</v>
      </c>
      <c r="OI17" s="60">
        <f t="shared" si="233"/>
        <v>1</v>
      </c>
      <c r="OJ17" s="53" t="str">
        <f t="shared" si="234"/>
        <v>1.0</v>
      </c>
      <c r="OK17" s="61">
        <v>2</v>
      </c>
      <c r="OL17" s="62">
        <v>2</v>
      </c>
      <c r="OM17" s="282">
        <v>8.3000000000000007</v>
      </c>
      <c r="ON17" s="283">
        <v>7</v>
      </c>
      <c r="OO17" s="104"/>
      <c r="OP17" s="105">
        <f t="shared" si="289"/>
        <v>7.5</v>
      </c>
      <c r="OQ17" s="67">
        <f t="shared" si="290"/>
        <v>7.5</v>
      </c>
      <c r="OR17" s="50" t="str">
        <f t="shared" si="291"/>
        <v>7.5</v>
      </c>
      <c r="OS17" s="51" t="str">
        <f t="shared" si="292"/>
        <v>B</v>
      </c>
      <c r="OT17" s="60">
        <f t="shared" si="293"/>
        <v>3</v>
      </c>
      <c r="OU17" s="53" t="str">
        <f t="shared" si="294"/>
        <v>3.0</v>
      </c>
      <c r="OV17" s="61">
        <v>2</v>
      </c>
      <c r="OW17" s="62">
        <v>2</v>
      </c>
      <c r="OX17" s="282">
        <v>7.8</v>
      </c>
      <c r="OY17" s="283">
        <v>9</v>
      </c>
      <c r="OZ17" s="104"/>
      <c r="PA17" s="105">
        <f t="shared" si="235"/>
        <v>8.5</v>
      </c>
      <c r="PB17" s="67">
        <f t="shared" si="236"/>
        <v>8.5</v>
      </c>
      <c r="PC17" s="50" t="str">
        <f t="shared" si="237"/>
        <v>8.5</v>
      </c>
      <c r="PD17" s="51" t="str">
        <f t="shared" si="238"/>
        <v>A</v>
      </c>
      <c r="PE17" s="60">
        <f t="shared" si="239"/>
        <v>4</v>
      </c>
      <c r="PF17" s="53" t="str">
        <f t="shared" si="240"/>
        <v>4.0</v>
      </c>
      <c r="PG17" s="61">
        <v>2</v>
      </c>
      <c r="PH17" s="62">
        <v>2</v>
      </c>
      <c r="PI17" s="325">
        <v>6</v>
      </c>
      <c r="PJ17" s="392">
        <v>7</v>
      </c>
      <c r="PK17" s="327"/>
      <c r="PL17" s="216">
        <f t="shared" si="241"/>
        <v>6.6</v>
      </c>
      <c r="PM17" s="312">
        <f t="shared" si="242"/>
        <v>6.6</v>
      </c>
      <c r="PN17" s="312" t="str">
        <f t="shared" si="243"/>
        <v>6.6</v>
      </c>
      <c r="PO17" s="313" t="str">
        <f t="shared" si="244"/>
        <v>C+</v>
      </c>
      <c r="PP17" s="314">
        <f t="shared" si="245"/>
        <v>2.5</v>
      </c>
      <c r="PQ17" s="315" t="str">
        <f t="shared" si="246"/>
        <v>2.5</v>
      </c>
      <c r="PR17" s="63">
        <v>1</v>
      </c>
      <c r="PS17" s="207">
        <v>1</v>
      </c>
      <c r="PT17" s="210">
        <v>6.8</v>
      </c>
      <c r="PU17" s="133">
        <v>7.3</v>
      </c>
      <c r="PV17" s="58"/>
      <c r="PW17" s="66">
        <f t="shared" si="247"/>
        <v>7.1</v>
      </c>
      <c r="PX17" s="67">
        <f t="shared" si="248"/>
        <v>7.1</v>
      </c>
      <c r="PY17" s="67" t="str">
        <f t="shared" si="249"/>
        <v>7.1</v>
      </c>
      <c r="PZ17" s="51" t="str">
        <f t="shared" si="250"/>
        <v>B</v>
      </c>
      <c r="QA17" s="60">
        <f t="shared" si="251"/>
        <v>3</v>
      </c>
      <c r="QB17" s="53" t="str">
        <f t="shared" si="252"/>
        <v>3.0</v>
      </c>
      <c r="QC17" s="63">
        <v>4</v>
      </c>
      <c r="QD17" s="207">
        <v>4</v>
      </c>
      <c r="QE17" s="210">
        <v>6.5</v>
      </c>
      <c r="QF17" s="133">
        <v>6</v>
      </c>
      <c r="QG17" s="58"/>
      <c r="QH17" s="66">
        <f t="shared" si="253"/>
        <v>6.2</v>
      </c>
      <c r="QI17" s="67">
        <f t="shared" si="254"/>
        <v>6.2</v>
      </c>
      <c r="QJ17" s="67" t="str">
        <f t="shared" si="255"/>
        <v>6.2</v>
      </c>
      <c r="QK17" s="51" t="str">
        <f t="shared" si="256"/>
        <v>C</v>
      </c>
      <c r="QL17" s="60">
        <f t="shared" si="257"/>
        <v>2</v>
      </c>
      <c r="QM17" s="53" t="str">
        <f t="shared" si="258"/>
        <v>2.0</v>
      </c>
      <c r="QN17" s="63">
        <v>6</v>
      </c>
      <c r="QO17" s="207">
        <v>6</v>
      </c>
      <c r="QP17" s="211">
        <f t="shared" si="259"/>
        <v>19</v>
      </c>
      <c r="QQ17" s="156">
        <f t="shared" si="260"/>
        <v>6.5368421052631582</v>
      </c>
      <c r="QR17" s="158">
        <f t="shared" si="261"/>
        <v>2.4210526315789473</v>
      </c>
      <c r="QS17" s="157" t="str">
        <f t="shared" si="262"/>
        <v>2.42</v>
      </c>
      <c r="QT17" s="5" t="str">
        <f t="shared" si="263"/>
        <v>Lên lớp</v>
      </c>
      <c r="QU17" s="212">
        <f t="shared" si="264"/>
        <v>19</v>
      </c>
      <c r="QV17" s="156">
        <f t="shared" si="265"/>
        <v>6.5368421052631582</v>
      </c>
      <c r="QW17" s="309">
        <f t="shared" si="266"/>
        <v>2.4210526315789473</v>
      </c>
      <c r="QX17" s="215">
        <f t="shared" si="267"/>
        <v>73</v>
      </c>
      <c r="QY17" s="211">
        <f t="shared" si="268"/>
        <v>69</v>
      </c>
      <c r="QZ17" s="157">
        <f t="shared" si="269"/>
        <v>6.3978260869565213</v>
      </c>
      <c r="RA17" s="157" t="str">
        <f t="shared" si="270"/>
        <v>6.40</v>
      </c>
      <c r="RB17" s="158">
        <f t="shared" si="271"/>
        <v>2.3043478260869565</v>
      </c>
      <c r="RC17" s="157" t="str">
        <f t="shared" si="272"/>
        <v>2.30</v>
      </c>
      <c r="RD17" s="5" t="str">
        <f t="shared" si="273"/>
        <v>Lên lớp</v>
      </c>
      <c r="RE17" s="210">
        <v>5.7</v>
      </c>
      <c r="RF17" s="133">
        <v>5</v>
      </c>
      <c r="RG17" s="58"/>
      <c r="RH17" s="66">
        <f t="shared" si="274"/>
        <v>5.3</v>
      </c>
      <c r="RI17" s="67">
        <f t="shared" si="275"/>
        <v>5.3</v>
      </c>
      <c r="RJ17" s="67" t="str">
        <f t="shared" si="276"/>
        <v>5.3</v>
      </c>
      <c r="RK17" s="51" t="str">
        <f t="shared" si="277"/>
        <v>D+</v>
      </c>
      <c r="RL17" s="60">
        <f t="shared" si="278"/>
        <v>1.5</v>
      </c>
      <c r="RM17" s="53" t="str">
        <f t="shared" si="279"/>
        <v>1.5</v>
      </c>
      <c r="RN17" s="63">
        <v>6</v>
      </c>
      <c r="RO17" s="207">
        <v>6</v>
      </c>
      <c r="RP17" s="416">
        <v>0.9</v>
      </c>
      <c r="RQ17" s="416"/>
      <c r="RR17" s="316">
        <f t="shared" si="280"/>
        <v>0.4</v>
      </c>
      <c r="RS17" s="67" t="str">
        <f t="shared" si="281"/>
        <v>0.4</v>
      </c>
      <c r="RT17" s="51" t="str">
        <f t="shared" si="282"/>
        <v>F</v>
      </c>
      <c r="RU17" s="60">
        <f t="shared" si="283"/>
        <v>0</v>
      </c>
      <c r="RV17" s="53" t="str">
        <f t="shared" si="284"/>
        <v>0.0</v>
      </c>
      <c r="RW17" s="220">
        <v>5</v>
      </c>
      <c r="RX17" s="221"/>
      <c r="RY17" s="417">
        <f t="shared" si="285"/>
        <v>11</v>
      </c>
      <c r="RZ17" s="156">
        <f t="shared" si="286"/>
        <v>3.0727272727272723</v>
      </c>
      <c r="SA17" s="158">
        <f t="shared" si="287"/>
        <v>0.81818181818181823</v>
      </c>
      <c r="SB17" s="157" t="str">
        <f t="shared" si="288"/>
        <v>0.82</v>
      </c>
    </row>
    <row r="18" spans="1:496" s="8" customFormat="1" ht="18">
      <c r="A18" s="5">
        <v>17</v>
      </c>
      <c r="B18" s="9" t="s">
        <v>11</v>
      </c>
      <c r="C18" s="10" t="s">
        <v>349</v>
      </c>
      <c r="D18" s="11" t="s">
        <v>279</v>
      </c>
      <c r="E18" s="12" t="s">
        <v>350</v>
      </c>
      <c r="F18" s="6"/>
      <c r="G18" s="47" t="s">
        <v>589</v>
      </c>
      <c r="H18" s="132" t="s">
        <v>427</v>
      </c>
      <c r="I18" s="132" t="s">
        <v>624</v>
      </c>
      <c r="J18" s="48" t="s">
        <v>636</v>
      </c>
      <c r="K18" s="98">
        <v>7.3</v>
      </c>
      <c r="L18" s="67" t="str">
        <f t="shared" si="0"/>
        <v>7.3</v>
      </c>
      <c r="M18" s="51" t="str">
        <f t="shared" si="1"/>
        <v>B</v>
      </c>
      <c r="N18" s="52">
        <f t="shared" si="2"/>
        <v>3</v>
      </c>
      <c r="O18" s="53" t="str">
        <f t="shared" si="3"/>
        <v>3.0</v>
      </c>
      <c r="P18" s="63">
        <v>2</v>
      </c>
      <c r="Q18" s="49">
        <v>6</v>
      </c>
      <c r="R18" s="67" t="str">
        <f t="shared" si="4"/>
        <v>6.0</v>
      </c>
      <c r="S18" s="51" t="str">
        <f t="shared" si="5"/>
        <v>C</v>
      </c>
      <c r="T18" s="52">
        <f t="shared" si="6"/>
        <v>2</v>
      </c>
      <c r="U18" s="53" t="str">
        <f t="shared" si="7"/>
        <v>2.0</v>
      </c>
      <c r="V18" s="63">
        <v>3</v>
      </c>
      <c r="W18" s="105">
        <v>8.8000000000000007</v>
      </c>
      <c r="X18" s="103">
        <v>8</v>
      </c>
      <c r="Y18" s="104"/>
      <c r="Z18" s="66">
        <f t="shared" si="8"/>
        <v>8.3000000000000007</v>
      </c>
      <c r="AA18" s="67">
        <f t="shared" si="9"/>
        <v>8.3000000000000007</v>
      </c>
      <c r="AB18" s="67" t="str">
        <f t="shared" si="10"/>
        <v>8.3</v>
      </c>
      <c r="AC18" s="51" t="str">
        <f t="shared" si="11"/>
        <v>B+</v>
      </c>
      <c r="AD18" s="60">
        <f t="shared" si="12"/>
        <v>3.5</v>
      </c>
      <c r="AE18" s="53" t="str">
        <f t="shared" si="13"/>
        <v>3.5</v>
      </c>
      <c r="AF18" s="63">
        <v>4</v>
      </c>
      <c r="AG18" s="207">
        <v>4</v>
      </c>
      <c r="AH18" s="105">
        <v>8</v>
      </c>
      <c r="AI18" s="103">
        <v>8</v>
      </c>
      <c r="AJ18" s="104"/>
      <c r="AK18" s="66">
        <f t="shared" si="14"/>
        <v>8</v>
      </c>
      <c r="AL18" s="67">
        <f t="shared" si="15"/>
        <v>8</v>
      </c>
      <c r="AM18" s="67" t="str">
        <f t="shared" si="16"/>
        <v>8.0</v>
      </c>
      <c r="AN18" s="51" t="str">
        <f t="shared" si="17"/>
        <v>B+</v>
      </c>
      <c r="AO18" s="60">
        <f t="shared" si="18"/>
        <v>3.5</v>
      </c>
      <c r="AP18" s="53" t="str">
        <f t="shared" si="19"/>
        <v>3.5</v>
      </c>
      <c r="AQ18" s="63">
        <v>2</v>
      </c>
      <c r="AR18" s="207">
        <v>2</v>
      </c>
      <c r="AS18" s="105">
        <v>6.9</v>
      </c>
      <c r="AT18" s="103">
        <v>5</v>
      </c>
      <c r="AU18" s="104"/>
      <c r="AV18" s="66">
        <f t="shared" si="20"/>
        <v>5.8</v>
      </c>
      <c r="AW18" s="67">
        <f t="shared" si="21"/>
        <v>5.8</v>
      </c>
      <c r="AX18" s="67" t="str">
        <f t="shared" si="22"/>
        <v>5.8</v>
      </c>
      <c r="AY18" s="51" t="str">
        <f t="shared" si="23"/>
        <v>C</v>
      </c>
      <c r="AZ18" s="60">
        <f t="shared" si="24"/>
        <v>2</v>
      </c>
      <c r="BA18" s="53" t="str">
        <f t="shared" si="25"/>
        <v>2.0</v>
      </c>
      <c r="BB18" s="63">
        <v>3</v>
      </c>
      <c r="BC18" s="207">
        <v>3</v>
      </c>
      <c r="BD18" s="105">
        <v>7</v>
      </c>
      <c r="BE18" s="103">
        <v>8</v>
      </c>
      <c r="BF18" s="104"/>
      <c r="BG18" s="66">
        <f t="shared" si="26"/>
        <v>7.6</v>
      </c>
      <c r="BH18" s="67">
        <f t="shared" si="27"/>
        <v>7.6</v>
      </c>
      <c r="BI18" s="67" t="str">
        <f t="shared" si="28"/>
        <v>7.6</v>
      </c>
      <c r="BJ18" s="51" t="str">
        <f t="shared" si="29"/>
        <v>B</v>
      </c>
      <c r="BK18" s="60">
        <f t="shared" si="30"/>
        <v>3</v>
      </c>
      <c r="BL18" s="53" t="str">
        <f t="shared" si="31"/>
        <v>3.0</v>
      </c>
      <c r="BM18" s="63">
        <v>3</v>
      </c>
      <c r="BN18" s="207">
        <v>3</v>
      </c>
      <c r="BO18" s="105">
        <v>7.8</v>
      </c>
      <c r="BP18" s="103">
        <v>7</v>
      </c>
      <c r="BQ18" s="104"/>
      <c r="BR18" s="66">
        <f t="shared" si="32"/>
        <v>7.3</v>
      </c>
      <c r="BS18" s="67">
        <f t="shared" si="33"/>
        <v>7.3</v>
      </c>
      <c r="BT18" s="67" t="str">
        <f t="shared" si="34"/>
        <v>7.3</v>
      </c>
      <c r="BU18" s="51" t="str">
        <f t="shared" si="35"/>
        <v>B</v>
      </c>
      <c r="BV18" s="68">
        <f t="shared" si="36"/>
        <v>3</v>
      </c>
      <c r="BW18" s="53" t="str">
        <f t="shared" si="37"/>
        <v>3.0</v>
      </c>
      <c r="BX18" s="63">
        <v>2</v>
      </c>
      <c r="BY18" s="207">
        <v>2</v>
      </c>
      <c r="BZ18" s="105">
        <v>8.1999999999999993</v>
      </c>
      <c r="CA18" s="103">
        <v>8</v>
      </c>
      <c r="CB18" s="104"/>
      <c r="CC18" s="105"/>
      <c r="CD18" s="67">
        <f t="shared" si="38"/>
        <v>8.1</v>
      </c>
      <c r="CE18" s="67" t="str">
        <f t="shared" si="39"/>
        <v>8.1</v>
      </c>
      <c r="CF18" s="51" t="str">
        <f t="shared" si="40"/>
        <v>B+</v>
      </c>
      <c r="CG18" s="60">
        <f t="shared" si="41"/>
        <v>3.5</v>
      </c>
      <c r="CH18" s="53" t="str">
        <f t="shared" si="42"/>
        <v>3.5</v>
      </c>
      <c r="CI18" s="63">
        <v>3</v>
      </c>
      <c r="CJ18" s="207">
        <v>3</v>
      </c>
      <c r="CK18" s="208">
        <f t="shared" si="43"/>
        <v>17</v>
      </c>
      <c r="CL18" s="72">
        <f t="shared" si="44"/>
        <v>7.5470588235294107</v>
      </c>
      <c r="CM18" s="93" t="str">
        <f t="shared" si="45"/>
        <v>7.55</v>
      </c>
      <c r="CN18" s="72">
        <f t="shared" si="46"/>
        <v>3.0882352941176472</v>
      </c>
      <c r="CO18" s="93" t="str">
        <f t="shared" si="47"/>
        <v>3.09</v>
      </c>
      <c r="CP18" s="285" t="str">
        <f t="shared" si="48"/>
        <v>Lên lớp</v>
      </c>
      <c r="CQ18" s="285">
        <f t="shared" si="49"/>
        <v>17</v>
      </c>
      <c r="CR18" s="72">
        <f t="shared" si="50"/>
        <v>7.5470588235294107</v>
      </c>
      <c r="CS18" s="285" t="str">
        <f t="shared" si="51"/>
        <v>7.55</v>
      </c>
      <c r="CT18" s="72">
        <f t="shared" si="52"/>
        <v>3.0882352941176472</v>
      </c>
      <c r="CU18" s="285" t="str">
        <f t="shared" si="53"/>
        <v>3.09</v>
      </c>
      <c r="CV18" s="285" t="str">
        <f t="shared" si="54"/>
        <v>Lên lớp</v>
      </c>
      <c r="CW18" s="66">
        <v>6.6</v>
      </c>
      <c r="CX18" s="285">
        <v>7</v>
      </c>
      <c r="CY18" s="285"/>
      <c r="CZ18" s="66">
        <f t="shared" si="55"/>
        <v>6.8</v>
      </c>
      <c r="DA18" s="67">
        <f t="shared" si="56"/>
        <v>6.8</v>
      </c>
      <c r="DB18" s="60" t="str">
        <f t="shared" si="57"/>
        <v>6.8</v>
      </c>
      <c r="DC18" s="51" t="str">
        <f t="shared" si="58"/>
        <v>C+</v>
      </c>
      <c r="DD18" s="60">
        <f t="shared" si="59"/>
        <v>2.5</v>
      </c>
      <c r="DE18" s="60" t="str">
        <f t="shared" si="60"/>
        <v>2.5</v>
      </c>
      <c r="DF18" s="63"/>
      <c r="DG18" s="209"/>
      <c r="DH18" s="105">
        <v>8</v>
      </c>
      <c r="DI18" s="126">
        <v>5</v>
      </c>
      <c r="DJ18" s="126"/>
      <c r="DK18" s="66">
        <f t="shared" si="61"/>
        <v>6.2</v>
      </c>
      <c r="DL18" s="67">
        <f t="shared" si="62"/>
        <v>6.2</v>
      </c>
      <c r="DM18" s="60" t="str">
        <f t="shared" si="63"/>
        <v>6.2</v>
      </c>
      <c r="DN18" s="51" t="str">
        <f t="shared" si="64"/>
        <v>C</v>
      </c>
      <c r="DO18" s="60">
        <f t="shared" si="65"/>
        <v>2</v>
      </c>
      <c r="DP18" s="60" t="str">
        <f t="shared" si="66"/>
        <v>2.0</v>
      </c>
      <c r="DQ18" s="63"/>
      <c r="DR18" s="209"/>
      <c r="DS18" s="67">
        <f t="shared" si="67"/>
        <v>6.5</v>
      </c>
      <c r="DT18" s="60" t="str">
        <f t="shared" si="68"/>
        <v>6.5</v>
      </c>
      <c r="DU18" s="51" t="str">
        <f t="shared" si="69"/>
        <v>C+</v>
      </c>
      <c r="DV18" s="60">
        <f t="shared" si="70"/>
        <v>2.5</v>
      </c>
      <c r="DW18" s="60" t="str">
        <f t="shared" si="71"/>
        <v>2.5</v>
      </c>
      <c r="DX18" s="63">
        <v>3</v>
      </c>
      <c r="DY18" s="209">
        <v>3</v>
      </c>
      <c r="DZ18" s="210">
        <v>7.3</v>
      </c>
      <c r="EA18" s="57">
        <v>8</v>
      </c>
      <c r="EB18" s="58"/>
      <c r="EC18" s="66">
        <f t="shared" si="72"/>
        <v>7.7</v>
      </c>
      <c r="ED18" s="67">
        <f t="shared" si="73"/>
        <v>7.7</v>
      </c>
      <c r="EE18" s="67" t="str">
        <f t="shared" si="74"/>
        <v>7.7</v>
      </c>
      <c r="EF18" s="51" t="str">
        <f t="shared" si="75"/>
        <v>B</v>
      </c>
      <c r="EG18" s="68">
        <f t="shared" si="76"/>
        <v>3</v>
      </c>
      <c r="EH18" s="53" t="str">
        <f t="shared" si="77"/>
        <v>3.0</v>
      </c>
      <c r="EI18" s="63">
        <v>3</v>
      </c>
      <c r="EJ18" s="207">
        <v>3</v>
      </c>
      <c r="EK18" s="210">
        <v>7.8</v>
      </c>
      <c r="EL18" s="57">
        <v>6</v>
      </c>
      <c r="EM18" s="58"/>
      <c r="EN18" s="66">
        <f t="shared" si="78"/>
        <v>6.7</v>
      </c>
      <c r="EO18" s="67">
        <f t="shared" si="79"/>
        <v>6.7</v>
      </c>
      <c r="EP18" s="67" t="str">
        <f t="shared" si="80"/>
        <v>6.7</v>
      </c>
      <c r="EQ18" s="51" t="str">
        <f t="shared" si="81"/>
        <v>C+</v>
      </c>
      <c r="ER18" s="60">
        <f t="shared" si="82"/>
        <v>2.5</v>
      </c>
      <c r="ES18" s="53" t="str">
        <f t="shared" si="83"/>
        <v>2.5</v>
      </c>
      <c r="ET18" s="63">
        <v>3</v>
      </c>
      <c r="EU18" s="207">
        <v>3</v>
      </c>
      <c r="EV18" s="216">
        <v>6.7</v>
      </c>
      <c r="EW18" s="173">
        <v>9</v>
      </c>
      <c r="EX18" s="174"/>
      <c r="EY18" s="66">
        <f t="shared" si="84"/>
        <v>8.1</v>
      </c>
      <c r="EZ18" s="67">
        <f t="shared" si="85"/>
        <v>8.1</v>
      </c>
      <c r="FA18" s="67" t="str">
        <f t="shared" si="86"/>
        <v>8.1</v>
      </c>
      <c r="FB18" s="51" t="str">
        <f t="shared" si="87"/>
        <v>B+</v>
      </c>
      <c r="FC18" s="60">
        <f t="shared" si="88"/>
        <v>3.5</v>
      </c>
      <c r="FD18" s="53" t="str">
        <f t="shared" si="89"/>
        <v>3.5</v>
      </c>
      <c r="FE18" s="63">
        <v>2</v>
      </c>
      <c r="FF18" s="207">
        <v>2</v>
      </c>
      <c r="FG18" s="105">
        <v>8</v>
      </c>
      <c r="FH18" s="103">
        <v>8</v>
      </c>
      <c r="FI18" s="104"/>
      <c r="FJ18" s="66">
        <f t="shared" si="90"/>
        <v>8</v>
      </c>
      <c r="FK18" s="67">
        <f t="shared" si="91"/>
        <v>8</v>
      </c>
      <c r="FL18" s="67" t="str">
        <f t="shared" si="92"/>
        <v>8.0</v>
      </c>
      <c r="FM18" s="51" t="str">
        <f t="shared" si="93"/>
        <v>B+</v>
      </c>
      <c r="FN18" s="60">
        <f t="shared" si="94"/>
        <v>3.5</v>
      </c>
      <c r="FO18" s="53" t="str">
        <f t="shared" si="95"/>
        <v>3.5</v>
      </c>
      <c r="FP18" s="63">
        <v>2</v>
      </c>
      <c r="FQ18" s="207">
        <v>2</v>
      </c>
      <c r="FR18" s="105">
        <v>7.4</v>
      </c>
      <c r="FS18" s="103">
        <v>7</v>
      </c>
      <c r="FT18" s="104"/>
      <c r="FU18" s="66"/>
      <c r="FV18" s="67">
        <f t="shared" si="96"/>
        <v>7.2</v>
      </c>
      <c r="FW18" s="67" t="str">
        <f t="shared" si="97"/>
        <v>7.2</v>
      </c>
      <c r="FX18" s="51" t="str">
        <f t="shared" si="98"/>
        <v>B</v>
      </c>
      <c r="FY18" s="60">
        <f t="shared" si="99"/>
        <v>3</v>
      </c>
      <c r="FZ18" s="53" t="str">
        <f t="shared" si="100"/>
        <v>3.0</v>
      </c>
      <c r="GA18" s="63">
        <v>2</v>
      </c>
      <c r="GB18" s="207">
        <v>2</v>
      </c>
      <c r="GC18" s="150">
        <v>5.4</v>
      </c>
      <c r="GD18" s="124">
        <v>1</v>
      </c>
      <c r="GE18" s="125">
        <v>4</v>
      </c>
      <c r="GF18" s="150"/>
      <c r="GG18" s="67">
        <f t="shared" si="101"/>
        <v>4.5999999999999996</v>
      </c>
      <c r="GH18" s="67" t="str">
        <f t="shared" si="102"/>
        <v>4.6</v>
      </c>
      <c r="GI18" s="51" t="str">
        <f t="shared" si="103"/>
        <v>D</v>
      </c>
      <c r="GJ18" s="60">
        <f t="shared" si="104"/>
        <v>1</v>
      </c>
      <c r="GK18" s="53" t="str">
        <f t="shared" si="105"/>
        <v>1.0</v>
      </c>
      <c r="GL18" s="63">
        <v>3</v>
      </c>
      <c r="GM18" s="207">
        <v>3</v>
      </c>
      <c r="GN18" s="211">
        <f t="shared" si="106"/>
        <v>18</v>
      </c>
      <c r="GO18" s="156">
        <f t="shared" si="107"/>
        <v>6.8388888888888895</v>
      </c>
      <c r="GP18" s="158">
        <f t="shared" si="108"/>
        <v>2.6111111111111112</v>
      </c>
      <c r="GQ18" s="157" t="str">
        <f t="shared" si="109"/>
        <v>2.61</v>
      </c>
      <c r="GR18" s="5" t="str">
        <f t="shared" si="110"/>
        <v>Lên lớp</v>
      </c>
      <c r="GS18" s="212">
        <f t="shared" si="111"/>
        <v>18</v>
      </c>
      <c r="GT18" s="213">
        <f t="shared" si="295"/>
        <v>6.8388888888888895</v>
      </c>
      <c r="GU18" s="214">
        <f t="shared" si="296"/>
        <v>2.6111111111111112</v>
      </c>
      <c r="GV18" s="215">
        <f t="shared" si="114"/>
        <v>35</v>
      </c>
      <c r="GW18" s="211">
        <f t="shared" si="115"/>
        <v>35</v>
      </c>
      <c r="GX18" s="157">
        <f t="shared" si="116"/>
        <v>7.1828571428571424</v>
      </c>
      <c r="GY18" s="158">
        <f t="shared" si="117"/>
        <v>2.842857142857143</v>
      </c>
      <c r="GZ18" s="157" t="str">
        <f t="shared" si="118"/>
        <v>2.84</v>
      </c>
      <c r="HA18" s="5" t="str">
        <f t="shared" si="119"/>
        <v>Lên lớp</v>
      </c>
      <c r="HB18" s="171">
        <v>5.3</v>
      </c>
      <c r="HC18" s="122">
        <v>3</v>
      </c>
      <c r="HD18" s="123">
        <v>6</v>
      </c>
      <c r="HE18" s="171"/>
      <c r="HF18" s="67">
        <f t="shared" si="120"/>
        <v>5.7</v>
      </c>
      <c r="HG18" s="67" t="str">
        <f t="shared" si="121"/>
        <v>5.7</v>
      </c>
      <c r="HH18" s="51" t="str">
        <f t="shared" si="122"/>
        <v>C</v>
      </c>
      <c r="HI18" s="60">
        <f t="shared" si="123"/>
        <v>2</v>
      </c>
      <c r="HJ18" s="53" t="str">
        <f t="shared" si="124"/>
        <v>2.0</v>
      </c>
      <c r="HK18" s="63">
        <v>3</v>
      </c>
      <c r="HL18" s="207">
        <v>3</v>
      </c>
      <c r="HM18" s="210">
        <v>8</v>
      </c>
      <c r="HN18" s="57">
        <v>5</v>
      </c>
      <c r="HO18" s="58"/>
      <c r="HP18" s="66">
        <f t="shared" si="125"/>
        <v>6.2</v>
      </c>
      <c r="HQ18" s="110">
        <f t="shared" si="126"/>
        <v>6.2</v>
      </c>
      <c r="HR18" s="67" t="str">
        <f t="shared" si="127"/>
        <v>6.2</v>
      </c>
      <c r="HS18" s="111" t="str">
        <f t="shared" si="128"/>
        <v>C</v>
      </c>
      <c r="HT18" s="112">
        <f t="shared" si="129"/>
        <v>2</v>
      </c>
      <c r="HU18" s="113" t="str">
        <f t="shared" si="130"/>
        <v>2.0</v>
      </c>
      <c r="HV18" s="63">
        <v>1</v>
      </c>
      <c r="HW18" s="207">
        <v>1</v>
      </c>
      <c r="HX18" s="66">
        <f t="shared" si="297"/>
        <v>1.9</v>
      </c>
      <c r="HY18" s="167">
        <f t="shared" si="297"/>
        <v>5.9</v>
      </c>
      <c r="HZ18" s="53" t="str">
        <f t="shared" si="132"/>
        <v>5.9</v>
      </c>
      <c r="IA18" s="51" t="str">
        <f t="shared" si="133"/>
        <v>C</v>
      </c>
      <c r="IB18" s="60">
        <f t="shared" si="134"/>
        <v>2</v>
      </c>
      <c r="IC18" s="53" t="str">
        <f t="shared" si="135"/>
        <v>2.0</v>
      </c>
      <c r="ID18" s="220">
        <v>4</v>
      </c>
      <c r="IE18" s="221">
        <v>4</v>
      </c>
      <c r="IF18" s="210">
        <v>8.3000000000000007</v>
      </c>
      <c r="IG18" s="57">
        <v>7</v>
      </c>
      <c r="IH18" s="58"/>
      <c r="II18" s="66">
        <f t="shared" si="136"/>
        <v>7.5</v>
      </c>
      <c r="IJ18" s="67">
        <f t="shared" si="137"/>
        <v>7.5</v>
      </c>
      <c r="IK18" s="67" t="str">
        <f t="shared" si="138"/>
        <v>7.5</v>
      </c>
      <c r="IL18" s="51" t="str">
        <f t="shared" si="139"/>
        <v>B</v>
      </c>
      <c r="IM18" s="60">
        <f t="shared" si="140"/>
        <v>3</v>
      </c>
      <c r="IN18" s="53" t="str">
        <f t="shared" si="141"/>
        <v>3.0</v>
      </c>
      <c r="IO18" s="63">
        <v>2</v>
      </c>
      <c r="IP18" s="207">
        <v>2</v>
      </c>
      <c r="IQ18" s="210">
        <v>8.1999999999999993</v>
      </c>
      <c r="IR18" s="57">
        <v>5</v>
      </c>
      <c r="IS18" s="58"/>
      <c r="IT18" s="66">
        <f t="shared" si="142"/>
        <v>6.3</v>
      </c>
      <c r="IU18" s="67">
        <f t="shared" si="143"/>
        <v>6.3</v>
      </c>
      <c r="IV18" s="67" t="str">
        <f t="shared" si="144"/>
        <v>6.3</v>
      </c>
      <c r="IW18" s="51" t="str">
        <f t="shared" si="145"/>
        <v>C</v>
      </c>
      <c r="IX18" s="60">
        <f t="shared" si="146"/>
        <v>2</v>
      </c>
      <c r="IY18" s="53" t="str">
        <f t="shared" si="147"/>
        <v>2.0</v>
      </c>
      <c r="IZ18" s="63">
        <v>3</v>
      </c>
      <c r="JA18" s="207">
        <v>3</v>
      </c>
      <c r="JB18" s="65">
        <v>6.4</v>
      </c>
      <c r="JC18" s="57">
        <v>7</v>
      </c>
      <c r="JD18" s="58"/>
      <c r="JE18" s="66">
        <f t="shared" si="148"/>
        <v>6.8</v>
      </c>
      <c r="JF18" s="67">
        <f t="shared" si="149"/>
        <v>6.8</v>
      </c>
      <c r="JG18" s="50" t="str">
        <f t="shared" si="150"/>
        <v>6.8</v>
      </c>
      <c r="JH18" s="51" t="str">
        <f t="shared" si="151"/>
        <v>C+</v>
      </c>
      <c r="JI18" s="60">
        <f t="shared" si="152"/>
        <v>2.5</v>
      </c>
      <c r="JJ18" s="53" t="str">
        <f t="shared" si="153"/>
        <v>2.5</v>
      </c>
      <c r="JK18" s="61">
        <v>2</v>
      </c>
      <c r="JL18" s="62">
        <v>2</v>
      </c>
      <c r="JM18" s="65">
        <v>7.2</v>
      </c>
      <c r="JN18" s="57">
        <v>6</v>
      </c>
      <c r="JO18" s="58"/>
      <c r="JP18" s="66">
        <f t="shared" si="154"/>
        <v>6.5</v>
      </c>
      <c r="JQ18" s="67">
        <f t="shared" si="155"/>
        <v>6.5</v>
      </c>
      <c r="JR18" s="50" t="str">
        <f t="shared" si="156"/>
        <v>6.5</v>
      </c>
      <c r="JS18" s="51" t="str">
        <f t="shared" si="157"/>
        <v>C+</v>
      </c>
      <c r="JT18" s="60">
        <f t="shared" si="158"/>
        <v>2.5</v>
      </c>
      <c r="JU18" s="53" t="str">
        <f t="shared" si="159"/>
        <v>2.5</v>
      </c>
      <c r="JV18" s="61">
        <v>1</v>
      </c>
      <c r="JW18" s="62">
        <v>1</v>
      </c>
      <c r="JX18" s="65">
        <v>8.3000000000000007</v>
      </c>
      <c r="JY18" s="57">
        <v>8</v>
      </c>
      <c r="JZ18" s="58"/>
      <c r="KA18" s="66">
        <f t="shared" si="160"/>
        <v>8.1</v>
      </c>
      <c r="KB18" s="67">
        <f t="shared" si="161"/>
        <v>8.1</v>
      </c>
      <c r="KC18" s="50" t="str">
        <f t="shared" si="162"/>
        <v>8.1</v>
      </c>
      <c r="KD18" s="51" t="str">
        <f t="shared" si="163"/>
        <v>B+</v>
      </c>
      <c r="KE18" s="60">
        <f t="shared" si="164"/>
        <v>3.5</v>
      </c>
      <c r="KF18" s="53" t="str">
        <f t="shared" si="165"/>
        <v>3.5</v>
      </c>
      <c r="KG18" s="61">
        <v>2</v>
      </c>
      <c r="KH18" s="62">
        <v>2</v>
      </c>
      <c r="KI18" s="210">
        <v>8</v>
      </c>
      <c r="KJ18" s="133">
        <v>7.8</v>
      </c>
      <c r="KK18" s="58"/>
      <c r="KL18" s="66">
        <f t="shared" si="166"/>
        <v>7.9</v>
      </c>
      <c r="KM18" s="67">
        <f t="shared" si="167"/>
        <v>7.9</v>
      </c>
      <c r="KN18" s="67" t="str">
        <f t="shared" si="168"/>
        <v>7.9</v>
      </c>
      <c r="KO18" s="51" t="str">
        <f t="shared" si="169"/>
        <v>B</v>
      </c>
      <c r="KP18" s="60">
        <f t="shared" si="170"/>
        <v>3</v>
      </c>
      <c r="KQ18" s="53" t="str">
        <f t="shared" si="171"/>
        <v>3.0</v>
      </c>
      <c r="KR18" s="63">
        <v>1</v>
      </c>
      <c r="KS18" s="207">
        <v>1</v>
      </c>
      <c r="KT18" s="210">
        <v>6</v>
      </c>
      <c r="KU18" s="133">
        <v>8</v>
      </c>
      <c r="KV18" s="58"/>
      <c r="KW18" s="66">
        <f t="shared" si="172"/>
        <v>7.2</v>
      </c>
      <c r="KX18" s="67">
        <f t="shared" si="173"/>
        <v>7.2</v>
      </c>
      <c r="KY18" s="67" t="str">
        <f t="shared" si="174"/>
        <v>7.2</v>
      </c>
      <c r="KZ18" s="51" t="str">
        <f t="shared" si="175"/>
        <v>B</v>
      </c>
      <c r="LA18" s="60">
        <f t="shared" si="176"/>
        <v>3</v>
      </c>
      <c r="LB18" s="53" t="str">
        <f t="shared" si="177"/>
        <v>3.0</v>
      </c>
      <c r="LC18" s="63">
        <v>1</v>
      </c>
      <c r="LD18" s="207">
        <v>1</v>
      </c>
      <c r="LE18" s="210">
        <v>7</v>
      </c>
      <c r="LF18" s="133">
        <v>8.5</v>
      </c>
      <c r="LG18" s="58"/>
      <c r="LH18" s="66">
        <f t="shared" si="178"/>
        <v>7.9</v>
      </c>
      <c r="LI18" s="67">
        <f t="shared" si="179"/>
        <v>7.9</v>
      </c>
      <c r="LJ18" s="67" t="str">
        <f t="shared" si="180"/>
        <v>7.9</v>
      </c>
      <c r="LK18" s="51" t="str">
        <f t="shared" si="181"/>
        <v>B</v>
      </c>
      <c r="LL18" s="60">
        <f t="shared" si="182"/>
        <v>3</v>
      </c>
      <c r="LM18" s="53" t="str">
        <f t="shared" si="183"/>
        <v>3.0</v>
      </c>
      <c r="LN18" s="63">
        <v>2</v>
      </c>
      <c r="LO18" s="207">
        <v>2</v>
      </c>
      <c r="LP18" s="210">
        <v>8</v>
      </c>
      <c r="LQ18" s="133">
        <v>7</v>
      </c>
      <c r="LR18" s="58"/>
      <c r="LS18" s="66">
        <f t="shared" si="184"/>
        <v>7.4</v>
      </c>
      <c r="LT18" s="67">
        <f t="shared" si="185"/>
        <v>7.4</v>
      </c>
      <c r="LU18" s="67" t="str">
        <f t="shared" si="186"/>
        <v>7.4</v>
      </c>
      <c r="LV18" s="51" t="str">
        <f t="shared" si="187"/>
        <v>B</v>
      </c>
      <c r="LW18" s="60">
        <f t="shared" si="188"/>
        <v>3</v>
      </c>
      <c r="LX18" s="53" t="str">
        <f t="shared" si="189"/>
        <v>3.0</v>
      </c>
      <c r="LY18" s="63">
        <v>1</v>
      </c>
      <c r="LZ18" s="207">
        <v>1</v>
      </c>
      <c r="MA18" s="66">
        <f t="shared" si="190"/>
        <v>7.7</v>
      </c>
      <c r="MB18" s="167">
        <f t="shared" si="191"/>
        <v>7.7</v>
      </c>
      <c r="MC18" s="53" t="str">
        <f t="shared" si="192"/>
        <v>7.7</v>
      </c>
      <c r="MD18" s="51" t="str">
        <f t="shared" si="193"/>
        <v>B</v>
      </c>
      <c r="ME18" s="60">
        <f t="shared" si="194"/>
        <v>3</v>
      </c>
      <c r="MF18" s="53" t="str">
        <f t="shared" si="195"/>
        <v>3.0</v>
      </c>
      <c r="MG18" s="220">
        <v>5</v>
      </c>
      <c r="MH18" s="221">
        <v>5</v>
      </c>
      <c r="MI18" s="211">
        <f t="shared" si="196"/>
        <v>19</v>
      </c>
      <c r="MJ18" s="156">
        <f t="shared" si="197"/>
        <v>6.9368421052631586</v>
      </c>
      <c r="MK18" s="158">
        <f t="shared" si="198"/>
        <v>2.6052631578947367</v>
      </c>
      <c r="ML18" s="157" t="str">
        <f t="shared" si="199"/>
        <v>2.61</v>
      </c>
      <c r="MM18" s="5" t="str">
        <f t="shared" si="200"/>
        <v>Lên lớp</v>
      </c>
      <c r="MN18" s="212">
        <f t="shared" si="201"/>
        <v>19</v>
      </c>
      <c r="MO18" s="156">
        <f t="shared" si="202"/>
        <v>6.9368421052631586</v>
      </c>
      <c r="MP18" s="309">
        <f t="shared" si="203"/>
        <v>2.6052631578947367</v>
      </c>
      <c r="MQ18" s="215">
        <f t="shared" si="204"/>
        <v>54</v>
      </c>
      <c r="MR18" s="211">
        <f t="shared" si="205"/>
        <v>54</v>
      </c>
      <c r="MS18" s="157">
        <f t="shared" si="206"/>
        <v>7.0962962962962957</v>
      </c>
      <c r="MT18" s="157" t="str">
        <f t="shared" si="207"/>
        <v>7.10</v>
      </c>
      <c r="MU18" s="158">
        <f t="shared" si="208"/>
        <v>2.7592592592592591</v>
      </c>
      <c r="MV18" s="157" t="str">
        <f t="shared" si="209"/>
        <v>2.76</v>
      </c>
      <c r="MW18" s="5" t="str">
        <f t="shared" si="210"/>
        <v>Lên lớp</v>
      </c>
      <c r="MX18" s="325">
        <v>6.8</v>
      </c>
      <c r="MY18" s="392">
        <v>5</v>
      </c>
      <c r="MZ18" s="327"/>
      <c r="NA18" s="216">
        <f t="shared" si="211"/>
        <v>5.7</v>
      </c>
      <c r="NB18" s="312">
        <f t="shared" si="212"/>
        <v>5.7</v>
      </c>
      <c r="NC18" s="312" t="str">
        <f t="shared" si="213"/>
        <v>5.7</v>
      </c>
      <c r="ND18" s="313" t="str">
        <f t="shared" si="214"/>
        <v>C</v>
      </c>
      <c r="NE18" s="314">
        <f t="shared" si="215"/>
        <v>2</v>
      </c>
      <c r="NF18" s="315" t="str">
        <f t="shared" si="216"/>
        <v>2.0</v>
      </c>
      <c r="NG18" s="63">
        <v>1</v>
      </c>
      <c r="NH18" s="207">
        <v>1</v>
      </c>
      <c r="NI18" s="310">
        <v>6.7</v>
      </c>
      <c r="NJ18" s="311">
        <v>3</v>
      </c>
      <c r="NK18" s="160"/>
      <c r="NL18" s="316">
        <f t="shared" si="217"/>
        <v>4.5</v>
      </c>
      <c r="NM18" s="312">
        <f t="shared" si="218"/>
        <v>4.5</v>
      </c>
      <c r="NN18" s="312" t="str">
        <f t="shared" si="219"/>
        <v>4.5</v>
      </c>
      <c r="NO18" s="313" t="str">
        <f t="shared" si="220"/>
        <v>D</v>
      </c>
      <c r="NP18" s="314">
        <f t="shared" si="221"/>
        <v>1</v>
      </c>
      <c r="NQ18" s="315" t="str">
        <f t="shared" si="222"/>
        <v>1.0</v>
      </c>
      <c r="NR18" s="63">
        <v>1</v>
      </c>
      <c r="NS18" s="207">
        <v>1</v>
      </c>
      <c r="NT18" s="66">
        <f t="shared" si="223"/>
        <v>5.0999999999999996</v>
      </c>
      <c r="NU18" s="167">
        <f t="shared" si="224"/>
        <v>5.0999999999999996</v>
      </c>
      <c r="NV18" s="53" t="str">
        <f t="shared" si="225"/>
        <v>5.1</v>
      </c>
      <c r="NW18" s="51" t="str">
        <f t="shared" si="226"/>
        <v>D+</v>
      </c>
      <c r="NX18" s="60">
        <f t="shared" si="227"/>
        <v>1.5</v>
      </c>
      <c r="NY18" s="53" t="str">
        <f t="shared" si="228"/>
        <v>1.5</v>
      </c>
      <c r="NZ18" s="220">
        <v>2</v>
      </c>
      <c r="OA18" s="408">
        <v>2</v>
      </c>
      <c r="OB18" s="385">
        <v>7</v>
      </c>
      <c r="OC18" s="404">
        <v>5</v>
      </c>
      <c r="OD18" s="210"/>
      <c r="OE18" s="66">
        <f t="shared" si="229"/>
        <v>5.8</v>
      </c>
      <c r="OF18" s="67">
        <f t="shared" si="230"/>
        <v>5.8</v>
      </c>
      <c r="OG18" s="50" t="str">
        <f t="shared" si="231"/>
        <v>5.8</v>
      </c>
      <c r="OH18" s="51" t="str">
        <f t="shared" si="232"/>
        <v>C</v>
      </c>
      <c r="OI18" s="60">
        <f t="shared" si="233"/>
        <v>2</v>
      </c>
      <c r="OJ18" s="53" t="str">
        <f t="shared" si="234"/>
        <v>2.0</v>
      </c>
      <c r="OK18" s="61">
        <v>2</v>
      </c>
      <c r="OL18" s="62">
        <v>2</v>
      </c>
      <c r="OM18" s="282">
        <v>8</v>
      </c>
      <c r="ON18" s="283">
        <v>7</v>
      </c>
      <c r="OO18" s="104"/>
      <c r="OP18" s="105">
        <f t="shared" si="289"/>
        <v>7.4</v>
      </c>
      <c r="OQ18" s="67">
        <f t="shared" si="290"/>
        <v>7.4</v>
      </c>
      <c r="OR18" s="50" t="str">
        <f t="shared" si="291"/>
        <v>7.4</v>
      </c>
      <c r="OS18" s="51" t="str">
        <f t="shared" si="292"/>
        <v>B</v>
      </c>
      <c r="OT18" s="60">
        <f t="shared" si="293"/>
        <v>3</v>
      </c>
      <c r="OU18" s="53" t="str">
        <f t="shared" si="294"/>
        <v>3.0</v>
      </c>
      <c r="OV18" s="61">
        <v>2</v>
      </c>
      <c r="OW18" s="62">
        <v>2</v>
      </c>
      <c r="OX18" s="282">
        <v>7.6</v>
      </c>
      <c r="OY18" s="283">
        <v>7</v>
      </c>
      <c r="OZ18" s="104"/>
      <c r="PA18" s="105">
        <f t="shared" si="235"/>
        <v>7.2</v>
      </c>
      <c r="PB18" s="67">
        <f t="shared" si="236"/>
        <v>7.2</v>
      </c>
      <c r="PC18" s="50" t="str">
        <f t="shared" si="237"/>
        <v>7.2</v>
      </c>
      <c r="PD18" s="51" t="str">
        <f t="shared" si="238"/>
        <v>B</v>
      </c>
      <c r="PE18" s="60">
        <f t="shared" si="239"/>
        <v>3</v>
      </c>
      <c r="PF18" s="53" t="str">
        <f t="shared" si="240"/>
        <v>3.0</v>
      </c>
      <c r="PG18" s="61">
        <v>2</v>
      </c>
      <c r="PH18" s="62">
        <v>2</v>
      </c>
      <c r="PI18" s="325">
        <v>6</v>
      </c>
      <c r="PJ18" s="392">
        <v>6</v>
      </c>
      <c r="PK18" s="327"/>
      <c r="PL18" s="216">
        <f t="shared" si="241"/>
        <v>6</v>
      </c>
      <c r="PM18" s="312">
        <f t="shared" si="242"/>
        <v>6</v>
      </c>
      <c r="PN18" s="312" t="str">
        <f t="shared" si="243"/>
        <v>6.0</v>
      </c>
      <c r="PO18" s="313" t="str">
        <f t="shared" si="244"/>
        <v>C</v>
      </c>
      <c r="PP18" s="314">
        <f t="shared" si="245"/>
        <v>2</v>
      </c>
      <c r="PQ18" s="315" t="str">
        <f t="shared" si="246"/>
        <v>2.0</v>
      </c>
      <c r="PR18" s="63">
        <v>1</v>
      </c>
      <c r="PS18" s="207">
        <v>1</v>
      </c>
      <c r="PT18" s="210">
        <v>7.5</v>
      </c>
      <c r="PU18" s="133">
        <v>7</v>
      </c>
      <c r="PV18" s="58"/>
      <c r="PW18" s="66">
        <f t="shared" si="247"/>
        <v>7.2</v>
      </c>
      <c r="PX18" s="67">
        <f t="shared" si="248"/>
        <v>7.2</v>
      </c>
      <c r="PY18" s="67" t="str">
        <f t="shared" si="249"/>
        <v>7.2</v>
      </c>
      <c r="PZ18" s="51" t="str">
        <f t="shared" si="250"/>
        <v>B</v>
      </c>
      <c r="QA18" s="60">
        <f t="shared" si="251"/>
        <v>3</v>
      </c>
      <c r="QB18" s="53" t="str">
        <f t="shared" si="252"/>
        <v>3.0</v>
      </c>
      <c r="QC18" s="63">
        <v>4</v>
      </c>
      <c r="QD18" s="207">
        <v>4</v>
      </c>
      <c r="QE18" s="395">
        <v>6</v>
      </c>
      <c r="QF18" s="396">
        <v>1</v>
      </c>
      <c r="QG18" s="395">
        <v>4</v>
      </c>
      <c r="QH18" s="395">
        <f t="shared" si="253"/>
        <v>3</v>
      </c>
      <c r="QI18" s="67">
        <f t="shared" si="254"/>
        <v>4.8</v>
      </c>
      <c r="QJ18" s="67" t="str">
        <f t="shared" si="255"/>
        <v>4.8</v>
      </c>
      <c r="QK18" s="51" t="str">
        <f t="shared" si="256"/>
        <v>D</v>
      </c>
      <c r="QL18" s="60">
        <f t="shared" si="257"/>
        <v>1</v>
      </c>
      <c r="QM18" s="53" t="str">
        <f t="shared" si="258"/>
        <v>1.0</v>
      </c>
      <c r="QN18" s="63">
        <v>6</v>
      </c>
      <c r="QO18" s="207">
        <v>6</v>
      </c>
      <c r="QP18" s="211">
        <f t="shared" si="259"/>
        <v>19</v>
      </c>
      <c r="QQ18" s="156">
        <f t="shared" si="260"/>
        <v>6.0315789473684207</v>
      </c>
      <c r="QR18" s="158">
        <f t="shared" si="261"/>
        <v>2.0526315789473686</v>
      </c>
      <c r="QS18" s="157" t="str">
        <f t="shared" si="262"/>
        <v>2.05</v>
      </c>
      <c r="QT18" s="5" t="str">
        <f t="shared" si="263"/>
        <v>Lên lớp</v>
      </c>
      <c r="QU18" s="212">
        <f t="shared" si="264"/>
        <v>19</v>
      </c>
      <c r="QV18" s="156">
        <f t="shared" si="265"/>
        <v>6.0315789473684207</v>
      </c>
      <c r="QW18" s="309">
        <f t="shared" si="266"/>
        <v>2.0526315789473686</v>
      </c>
      <c r="QX18" s="215">
        <f t="shared" si="267"/>
        <v>73</v>
      </c>
      <c r="QY18" s="211">
        <f t="shared" si="268"/>
        <v>73</v>
      </c>
      <c r="QZ18" s="157">
        <f t="shared" si="269"/>
        <v>6.8191780821917805</v>
      </c>
      <c r="RA18" s="157" t="str">
        <f t="shared" si="270"/>
        <v>6.82</v>
      </c>
      <c r="RB18" s="158">
        <f t="shared" si="271"/>
        <v>2.5753424657534247</v>
      </c>
      <c r="RC18" s="157" t="str">
        <f t="shared" si="272"/>
        <v>2.58</v>
      </c>
      <c r="RD18" s="5" t="str">
        <f t="shared" si="273"/>
        <v>Lên lớp</v>
      </c>
      <c r="RE18" s="210">
        <v>6.5</v>
      </c>
      <c r="RF18" s="133">
        <v>5</v>
      </c>
      <c r="RG18" s="58"/>
      <c r="RH18" s="66">
        <f t="shared" si="274"/>
        <v>5.6</v>
      </c>
      <c r="RI18" s="67">
        <f t="shared" si="275"/>
        <v>5.6</v>
      </c>
      <c r="RJ18" s="67" t="str">
        <f t="shared" si="276"/>
        <v>5.6</v>
      </c>
      <c r="RK18" s="51" t="str">
        <f t="shared" si="277"/>
        <v>C</v>
      </c>
      <c r="RL18" s="60">
        <f t="shared" si="278"/>
        <v>2</v>
      </c>
      <c r="RM18" s="53" t="str">
        <f t="shared" si="279"/>
        <v>2.0</v>
      </c>
      <c r="RN18" s="63">
        <v>6</v>
      </c>
      <c r="RO18" s="207">
        <v>6</v>
      </c>
      <c r="RP18" s="416">
        <v>8</v>
      </c>
      <c r="RQ18" s="416">
        <v>6.8</v>
      </c>
      <c r="RR18" s="316">
        <f t="shared" si="280"/>
        <v>7.3</v>
      </c>
      <c r="RS18" s="67" t="str">
        <f t="shared" si="281"/>
        <v>7.3</v>
      </c>
      <c r="RT18" s="51" t="str">
        <f t="shared" si="282"/>
        <v>B</v>
      </c>
      <c r="RU18" s="60">
        <f t="shared" si="283"/>
        <v>3</v>
      </c>
      <c r="RV18" s="53" t="str">
        <f t="shared" si="284"/>
        <v>3.0</v>
      </c>
      <c r="RW18" s="220">
        <v>5</v>
      </c>
      <c r="RX18" s="221">
        <v>5</v>
      </c>
      <c r="RY18" s="417">
        <f t="shared" si="285"/>
        <v>11</v>
      </c>
      <c r="RZ18" s="156">
        <f t="shared" si="286"/>
        <v>6.3727272727272721</v>
      </c>
      <c r="SA18" s="158">
        <f t="shared" si="287"/>
        <v>2.4545454545454546</v>
      </c>
      <c r="SB18" s="157" t="str">
        <f t="shared" si="288"/>
        <v>2.45</v>
      </c>
    </row>
    <row r="19" spans="1:496" s="8" customFormat="1" ht="18">
      <c r="A19" s="5">
        <v>18</v>
      </c>
      <c r="B19" s="9" t="s">
        <v>11</v>
      </c>
      <c r="C19" s="10" t="s">
        <v>760</v>
      </c>
      <c r="D19" s="11" t="s">
        <v>451</v>
      </c>
      <c r="E19" s="12" t="s">
        <v>303</v>
      </c>
      <c r="F19" s="155" t="s">
        <v>761</v>
      </c>
      <c r="G19" s="6" t="s">
        <v>762</v>
      </c>
      <c r="H19" s="6" t="s">
        <v>427</v>
      </c>
      <c r="I19" s="48" t="s">
        <v>763</v>
      </c>
      <c r="J19" s="48" t="s">
        <v>631</v>
      </c>
      <c r="K19" s="49"/>
      <c r="L19" s="67" t="str">
        <f>TEXT(K19,"0.0")</f>
        <v>0.0</v>
      </c>
      <c r="M19" s="51" t="str">
        <f>IF(K19&gt;=8.5,"A",IF(K19&gt;=8,"B+",IF(K19&gt;=7,"B",IF(K19&gt;=6.5,"C+",IF(K19&gt;=5.5,"C",IF(K19&gt;=5,"D+",IF(K19&gt;=4,"D","F")))))))</f>
        <v>F</v>
      </c>
      <c r="N19" s="52">
        <f>IF(M19="A",4,IF(M19="B+",3.5,IF(M19="B",3,IF(M19="C+",2.5,IF(M19="C",2,IF(M19="D+",1.5,IF(M19="D",1,0)))))))</f>
        <v>0</v>
      </c>
      <c r="O19" s="53" t="str">
        <f>TEXT(N19,"0.0")</f>
        <v>0.0</v>
      </c>
      <c r="P19" s="63"/>
      <c r="Q19" s="49">
        <v>7</v>
      </c>
      <c r="R19" s="67" t="str">
        <f>TEXT(Q19,"0.0")</f>
        <v>7.0</v>
      </c>
      <c r="S19" s="51" t="str">
        <f>IF(Q19&gt;=8.5,"A",IF(Q19&gt;=8,"B+",IF(Q19&gt;=7,"B",IF(Q19&gt;=6.5,"C+",IF(Q19&gt;=5.5,"C",IF(Q19&gt;=5,"D+",IF(Q19&gt;=4,"D","F")))))))</f>
        <v>B</v>
      </c>
      <c r="T19" s="52">
        <f>IF(S19="A",4,IF(S19="B+",3.5,IF(S19="B",3,IF(S19="C+",2.5,IF(S19="C",2,IF(S19="D+",1.5,IF(S19="D",1,0)))))))</f>
        <v>3</v>
      </c>
      <c r="U19" s="53" t="str">
        <f>TEXT(T19,"0.0")</f>
        <v>3.0</v>
      </c>
      <c r="V19" s="63">
        <v>3</v>
      </c>
      <c r="W19" s="105">
        <v>7.8</v>
      </c>
      <c r="X19" s="103">
        <v>7</v>
      </c>
      <c r="Y19" s="58"/>
      <c r="Z19" s="66">
        <f>ROUND((W19*0.4+X19*0.6),1)</f>
        <v>7.3</v>
      </c>
      <c r="AA19" s="67">
        <f>ROUND(MAX((W19*0.4+X19*0.6),(W19*0.4+Y19*0.6)),1)</f>
        <v>7.3</v>
      </c>
      <c r="AB19" s="67" t="str">
        <f>TEXT(AA19,"0.0")</f>
        <v>7.3</v>
      </c>
      <c r="AC19" s="51" t="str">
        <f>IF(AA19&gt;=8.5,"A",IF(AA19&gt;=8,"B+",IF(AA19&gt;=7,"B",IF(AA19&gt;=6.5,"C+",IF(AA19&gt;=5.5,"C",IF(AA19&gt;=5,"D+",IF(AA19&gt;=4,"D","F")))))))</f>
        <v>B</v>
      </c>
      <c r="AD19" s="60">
        <f>IF(AC19="A",4,IF(AC19="B+",3.5,IF(AC19="B",3,IF(AC19="C+",2.5,IF(AC19="C",2,IF(AC19="D+",1.5,IF(AC19="D",1,0)))))))</f>
        <v>3</v>
      </c>
      <c r="AE19" s="53" t="str">
        <f>TEXT(AD19,"0.0")</f>
        <v>3.0</v>
      </c>
      <c r="AF19" s="63">
        <v>4</v>
      </c>
      <c r="AG19" s="207">
        <v>4</v>
      </c>
      <c r="AH19" s="210">
        <v>8</v>
      </c>
      <c r="AI19" s="57">
        <v>8</v>
      </c>
      <c r="AJ19" s="58"/>
      <c r="AK19" s="66">
        <f>ROUND((AH19*0.4+AI19*0.6),1)</f>
        <v>8</v>
      </c>
      <c r="AL19" s="67">
        <f>ROUND(MAX((AH19*0.4+AI19*0.6),(AH19*0.4+AJ19*0.6)),1)</f>
        <v>8</v>
      </c>
      <c r="AM19" s="67" t="str">
        <f>TEXT(AL19,"0.0")</f>
        <v>8.0</v>
      </c>
      <c r="AN19" s="51" t="str">
        <f>IF(AL19&gt;=8.5,"A",IF(AL19&gt;=8,"B+",IF(AL19&gt;=7,"B",IF(AL19&gt;=6.5,"C+",IF(AL19&gt;=5.5,"C",IF(AL19&gt;=5,"D+",IF(AL19&gt;=4,"D","F")))))))</f>
        <v>B+</v>
      </c>
      <c r="AO19" s="60">
        <f>IF(AN19="A",4,IF(AN19="B+",3.5,IF(AN19="B",3,IF(AN19="C+",2.5,IF(AN19="C",2,IF(AN19="D+",1.5,IF(AN19="D",1,0)))))))</f>
        <v>3.5</v>
      </c>
      <c r="AP19" s="53" t="str">
        <f>TEXT(AO19,"0.0")</f>
        <v>3.5</v>
      </c>
      <c r="AQ19" s="63">
        <v>2</v>
      </c>
      <c r="AR19" s="207">
        <v>2</v>
      </c>
      <c r="AS19" s="149">
        <v>4.4000000000000004</v>
      </c>
      <c r="AT19" s="145"/>
      <c r="AU19" s="285"/>
      <c r="AV19" s="66">
        <f>ROUND((AS19*0.4+AT19*0.6),1)</f>
        <v>1.8</v>
      </c>
      <c r="AW19" s="67">
        <f>ROUND(MAX((AS19*0.4+AT19*0.6),(AS19*0.4+AU19*0.6)),1)</f>
        <v>1.8</v>
      </c>
      <c r="AX19" s="67" t="str">
        <f>TEXT(AW19,"0.0")</f>
        <v>1.8</v>
      </c>
      <c r="AY19" s="51" t="str">
        <f>IF(AW19&gt;=8.5,"A",IF(AW19&gt;=8,"B+",IF(AW19&gt;=7,"B",IF(AW19&gt;=6.5,"C+",IF(AW19&gt;=5.5,"C",IF(AW19&gt;=5,"D+",IF(AW19&gt;=4,"D","F")))))))</f>
        <v>F</v>
      </c>
      <c r="AZ19" s="60">
        <f>IF(AY19="A",4,IF(AY19="B+",3.5,IF(AY19="B",3,IF(AY19="C+",2.5,IF(AY19="C",2,IF(AY19="D+",1.5,IF(AY19="D",1,0)))))))</f>
        <v>0</v>
      </c>
      <c r="BA19" s="53" t="str">
        <f>TEXT(AZ19,"0.0")</f>
        <v>0.0</v>
      </c>
      <c r="BB19" s="63">
        <v>3</v>
      </c>
      <c r="BC19" s="207"/>
      <c r="BD19" s="105">
        <v>5.2</v>
      </c>
      <c r="BE19" s="103">
        <v>4</v>
      </c>
      <c r="BF19" s="58"/>
      <c r="BG19" s="66">
        <f>ROUND((BD19*0.4+BE19*0.6),1)</f>
        <v>4.5</v>
      </c>
      <c r="BH19" s="67">
        <f>ROUND(MAX((BD19*0.4+BE19*0.6),(BD19*0.4+BF19*0.6)),1)</f>
        <v>4.5</v>
      </c>
      <c r="BI19" s="67" t="str">
        <f>TEXT(BH19,"0.0")</f>
        <v>4.5</v>
      </c>
      <c r="BJ19" s="51" t="str">
        <f>IF(BH19&gt;=8.5,"A",IF(BH19&gt;=8,"B+",IF(BH19&gt;=7,"B",IF(BH19&gt;=6.5,"C+",IF(BH19&gt;=5.5,"C",IF(BH19&gt;=5,"D+",IF(BH19&gt;=4,"D","F")))))))</f>
        <v>D</v>
      </c>
      <c r="BK19" s="60">
        <f>IF(BJ19="A",4,IF(BJ19="B+",3.5,IF(BJ19="B",3,IF(BJ19="C+",2.5,IF(BJ19="C",2,IF(BJ19="D+",1.5,IF(BJ19="D",1,0)))))))</f>
        <v>1</v>
      </c>
      <c r="BL19" s="53" t="str">
        <f>TEXT(BK19,"0.0")</f>
        <v>1.0</v>
      </c>
      <c r="BM19" s="63">
        <v>3</v>
      </c>
      <c r="BN19" s="207">
        <v>3</v>
      </c>
      <c r="BO19" s="210">
        <v>5.7</v>
      </c>
      <c r="BP19" s="57">
        <v>6</v>
      </c>
      <c r="BQ19" s="58"/>
      <c r="BR19" s="66">
        <f>ROUND((BO19*0.4+BP19*0.6),1)</f>
        <v>5.9</v>
      </c>
      <c r="BS19" s="67">
        <f>ROUND(MAX((BO19*0.4+BP19*0.6),(BO19*0.4+BQ19*0.6)),1)</f>
        <v>5.9</v>
      </c>
      <c r="BT19" s="67" t="str">
        <f>TEXT(BS19,"0.0")</f>
        <v>5.9</v>
      </c>
      <c r="BU19" s="51" t="str">
        <f>IF(BS19&gt;=8.5,"A",IF(BS19&gt;=8,"B+",IF(BS19&gt;=7,"B",IF(BS19&gt;=6.5,"C+",IF(BS19&gt;=5.5,"C",IF(BS19&gt;=5,"D+",IF(BS19&gt;=4,"D","F")))))))</f>
        <v>C</v>
      </c>
      <c r="BV19" s="68">
        <f>IF(BU19="A",4,IF(BU19="B+",3.5,IF(BU19="B",3,IF(BU19="C+",2.5,IF(BU19="C",2,IF(BU19="D+",1.5,IF(BU19="D",1,0)))))))</f>
        <v>2</v>
      </c>
      <c r="BW19" s="53" t="str">
        <f>TEXT(BV19,"0.0")</f>
        <v>2.0</v>
      </c>
      <c r="BX19" s="63">
        <v>2</v>
      </c>
      <c r="BY19" s="207">
        <v>2</v>
      </c>
      <c r="BZ19" s="210">
        <v>6.3</v>
      </c>
      <c r="CA19" s="57">
        <v>5</v>
      </c>
      <c r="CB19" s="58"/>
      <c r="CC19" s="66">
        <f>ROUND((BZ19*0.4+CA19*0.6),1)</f>
        <v>5.5</v>
      </c>
      <c r="CD19" s="67">
        <f>ROUND(MAX((BZ19*0.4+CA19*0.6),(BZ19*0.4+CB19*0.6)),1)</f>
        <v>5.5</v>
      </c>
      <c r="CE19" s="67" t="str">
        <f>TEXT(CD19,"0.0")</f>
        <v>5.5</v>
      </c>
      <c r="CF19" s="51" t="str">
        <f>IF(CD19&gt;=8.5,"A",IF(CD19&gt;=8,"B+",IF(CD19&gt;=7,"B",IF(CD19&gt;=6.5,"C+",IF(CD19&gt;=5.5,"C",IF(CD19&gt;=5,"D+",IF(CD19&gt;=4,"D","F")))))))</f>
        <v>C</v>
      </c>
      <c r="CG19" s="60">
        <f>IF(CF19="A",4,IF(CF19="B+",3.5,IF(CF19="B",3,IF(CF19="C+",2.5,IF(CF19="C",2,IF(CF19="D+",1.5,IF(CF19="D",1,0)))))))</f>
        <v>2</v>
      </c>
      <c r="CH19" s="53" t="str">
        <f>TEXT(CG19,"0.0")</f>
        <v>2.0</v>
      </c>
      <c r="CI19" s="63">
        <v>3</v>
      </c>
      <c r="CJ19" s="207">
        <v>3</v>
      </c>
      <c r="CK19" s="208">
        <f>AF19+AQ19+BB19+BM19+BX19+CI19</f>
        <v>17</v>
      </c>
      <c r="CL19" s="72">
        <f>(AA19*AF19+AL19*AQ19+AW19*BB19+BH19*BM19+BS19*BX19+CD19*CI19)/CK19</f>
        <v>5.4352941176470582</v>
      </c>
      <c r="CM19" s="93" t="str">
        <f>TEXT(CL19,"0.00")</f>
        <v>5.44</v>
      </c>
      <c r="CN19" s="72">
        <f>(AD19*AF19+AO19*AQ19+AZ19*BB19+BK19*BM19+BV19*BX19+CG19*CI19)/CK19</f>
        <v>1.8823529411764706</v>
      </c>
      <c r="CO19" s="93" t="str">
        <f>TEXT(CN19,"0.00")</f>
        <v>1.88</v>
      </c>
      <c r="CP19" s="285" t="str">
        <f>IF(AND(CN19&lt;0.8),"Cảnh báo KQHT","Lên lớp")</f>
        <v>Lên lớp</v>
      </c>
      <c r="CQ19" s="285">
        <f>CJ19+BY19+BN19+BC19+AR19+AG19</f>
        <v>14</v>
      </c>
      <c r="CR19" s="72">
        <f>(AA19*AG19+AL19*AR19+AW19*BC19+BH19*BN19+BS19*BY19+CD19*CJ19)/CQ19</f>
        <v>6.2142857142857144</v>
      </c>
      <c r="CS19" s="285" t="str">
        <f>TEXT(CR19,"0.00")</f>
        <v>6.21</v>
      </c>
      <c r="CT19" s="72">
        <f>(AD19*AG19+AO19*AR19+AZ19*BC19+BK19*BN19+BV19*BY19+CG19*CJ19)/CQ19</f>
        <v>2.2857142857142856</v>
      </c>
      <c r="CU19" s="285" t="str">
        <f>TEXT(CT19,"0.00")</f>
        <v>2.29</v>
      </c>
      <c r="CV19" s="285" t="str">
        <f>IF(AND(CT19&lt;1.2),"Cảnh báo KQHT","Lên lớp")</f>
        <v>Lên lớp</v>
      </c>
      <c r="CW19" s="66">
        <v>6</v>
      </c>
      <c r="CX19" s="285">
        <v>4</v>
      </c>
      <c r="CY19" s="285"/>
      <c r="CZ19" s="66">
        <f>ROUND((CW19*0.4+CX19*0.6),1)</f>
        <v>4.8</v>
      </c>
      <c r="DA19" s="67">
        <f>ROUND(MAX((CW19*0.4+CX19*0.6),(CW19*0.4+CY19*0.6)),1)</f>
        <v>4.8</v>
      </c>
      <c r="DB19" s="60" t="str">
        <f>TEXT(DA19,"0.0")</f>
        <v>4.8</v>
      </c>
      <c r="DC19" s="51" t="str">
        <f>IF(DA19&gt;=8.5,"A",IF(DA19&gt;=8,"B+",IF(DA19&gt;=7,"B",IF(DA19&gt;=6.5,"C+",IF(DA19&gt;=5.5,"C",IF(DA19&gt;=5,"D+",IF(DA19&gt;=4,"D","F")))))))</f>
        <v>D</v>
      </c>
      <c r="DD19" s="60">
        <f>IF(DC19="A",4,IF(DC19="B+",3.5,IF(DC19="B",3,IF(DC19="C+",2.5,IF(DC19="C",2,IF(DC19="D+",1.5,IF(DC19="D",1,0)))))))</f>
        <v>1</v>
      </c>
      <c r="DE19" s="60" t="str">
        <f>TEXT(DD19,"0.0")</f>
        <v>1.0</v>
      </c>
      <c r="DF19" s="63"/>
      <c r="DG19" s="209"/>
      <c r="DH19" s="105">
        <v>7.4</v>
      </c>
      <c r="DI19" s="126">
        <v>6</v>
      </c>
      <c r="DJ19" s="126"/>
      <c r="DK19" s="66">
        <f>ROUND((DH19*0.4+DI19*0.6),1)</f>
        <v>6.6</v>
      </c>
      <c r="DL19" s="67">
        <f>ROUND(MAX((DH19*0.4+DI19*0.6),(DH19*0.4+DJ19*0.6)),1)</f>
        <v>6.6</v>
      </c>
      <c r="DM19" s="60" t="str">
        <f>TEXT(DL19,"0.0")</f>
        <v>6.6</v>
      </c>
      <c r="DN19" s="51" t="str">
        <f>IF(DL19&gt;=8.5,"A",IF(DL19&gt;=8,"B+",IF(DL19&gt;=7,"B",IF(DL19&gt;=6.5,"C+",IF(DL19&gt;=5.5,"C",IF(DL19&gt;=5,"D+",IF(DL19&gt;=4,"D","F")))))))</f>
        <v>C+</v>
      </c>
      <c r="DO19" s="60">
        <f>IF(DN19="A",4,IF(DN19="B+",3.5,IF(DN19="B",3,IF(DN19="C+",2.5,IF(DN19="C",2,IF(DN19="D+",1.5,IF(DN19="D",1,0)))))))</f>
        <v>2.5</v>
      </c>
      <c r="DP19" s="60" t="str">
        <f>TEXT(DO19,"0.0")</f>
        <v>2.5</v>
      </c>
      <c r="DQ19" s="63"/>
      <c r="DR19" s="209"/>
      <c r="DS19" s="67">
        <f>(DA19+DL19)/2</f>
        <v>5.6999999999999993</v>
      </c>
      <c r="DT19" s="60" t="str">
        <f>TEXT(DS19,"0.0")</f>
        <v>5.7</v>
      </c>
      <c r="DU19" s="51" t="str">
        <f>IF(DS19&gt;=8.5,"A",IF(DS19&gt;=8,"B+",IF(DS19&gt;=7,"B",IF(DS19&gt;=6.5,"C+",IF(DS19&gt;=5.5,"C",IF(DS19&gt;=5,"D+",IF(DS19&gt;=4,"D","F")))))))</f>
        <v>C</v>
      </c>
      <c r="DV19" s="60">
        <f>IF(DU19="A",4,IF(DU19="B+",3.5,IF(DU19="B",3,IF(DU19="C+",2.5,IF(DU19="C",2,IF(DU19="D+",1.5,IF(DU19="D",1,0)))))))</f>
        <v>2</v>
      </c>
      <c r="DW19" s="60" t="str">
        <f>TEXT(DV19,"0.0")</f>
        <v>2.0</v>
      </c>
      <c r="DX19" s="63">
        <v>3</v>
      </c>
      <c r="DY19" s="209">
        <v>3</v>
      </c>
      <c r="DZ19" s="66">
        <v>6</v>
      </c>
      <c r="EA19" s="285">
        <v>6</v>
      </c>
      <c r="EB19" s="285"/>
      <c r="EC19" s="66">
        <f>ROUND((DZ19*0.4+EA19*0.6),1)</f>
        <v>6</v>
      </c>
      <c r="ED19" s="67">
        <f>ROUND(MAX((DZ19*0.4+EA19*0.6),(DZ19*0.4+EB19*0.6)),1)</f>
        <v>6</v>
      </c>
      <c r="EE19" s="60" t="str">
        <f>TEXT(ED19,"0.0")</f>
        <v>6.0</v>
      </c>
      <c r="EF19" s="51" t="str">
        <f>IF(ED19&gt;=8.5,"A",IF(ED19&gt;=8,"B+",IF(ED19&gt;=7,"B",IF(ED19&gt;=6.5,"C+",IF(ED19&gt;=5.5,"C",IF(ED19&gt;=5,"D+",IF(ED19&gt;=4,"D","F")))))))</f>
        <v>C</v>
      </c>
      <c r="EG19" s="60">
        <f>IF(EF19="A",4,IF(EF19="B+",3.5,IF(EF19="B",3,IF(EF19="C+",2.5,IF(EF19="C",2,IF(EF19="D+",1.5,IF(EF19="D",1,0)))))))</f>
        <v>2</v>
      </c>
      <c r="EH19" s="60" t="str">
        <f>TEXT(EG19,"0.0")</f>
        <v>2.0</v>
      </c>
      <c r="EI19" s="63">
        <v>3</v>
      </c>
      <c r="EJ19" s="209">
        <v>3</v>
      </c>
      <c r="EK19" s="105">
        <v>5.7</v>
      </c>
      <c r="EL19" s="103">
        <v>6</v>
      </c>
      <c r="EM19" s="126"/>
      <c r="EN19" s="66">
        <f>ROUND((EK19*0.4+EL19*0.6),1)</f>
        <v>5.9</v>
      </c>
      <c r="EO19" s="67">
        <f>ROUND(MAX((EK19*0.4+EL19*0.6),(EK19*0.4+EM19*0.6)),1)</f>
        <v>5.9</v>
      </c>
      <c r="EP19" s="60" t="str">
        <f>TEXT(EO19,"0.0")</f>
        <v>5.9</v>
      </c>
      <c r="EQ19" s="51" t="str">
        <f>IF(EO19&gt;=8.5,"A",IF(EO19&gt;=8,"B+",IF(EO19&gt;=7,"B",IF(EO19&gt;=6.5,"C+",IF(EO19&gt;=5.5,"C",IF(EO19&gt;=5,"D+",IF(EO19&gt;=4,"D","F")))))))</f>
        <v>C</v>
      </c>
      <c r="ER19" s="60">
        <f>IF(EQ19="A",4,IF(EQ19="B+",3.5,IF(EQ19="B",3,IF(EQ19="C+",2.5,IF(EQ19="C",2,IF(EQ19="D+",1.5,IF(EQ19="D",1,0)))))))</f>
        <v>2</v>
      </c>
      <c r="ES19" s="60" t="str">
        <f>TEXT(ER19,"0.0")</f>
        <v>2.0</v>
      </c>
      <c r="ET19" s="63">
        <v>3</v>
      </c>
      <c r="EU19" s="207">
        <v>3</v>
      </c>
      <c r="EV19" s="149">
        <v>0.3</v>
      </c>
      <c r="EW19" s="70"/>
      <c r="EX19" s="121"/>
      <c r="EY19" s="66">
        <f t="shared" si="84"/>
        <v>0.1</v>
      </c>
      <c r="EZ19" s="67">
        <f t="shared" si="85"/>
        <v>0.1</v>
      </c>
      <c r="FA19" s="67" t="str">
        <f t="shared" si="86"/>
        <v>0.1</v>
      </c>
      <c r="FB19" s="51" t="str">
        <f t="shared" si="87"/>
        <v>F</v>
      </c>
      <c r="FC19" s="60">
        <f t="shared" si="88"/>
        <v>0</v>
      </c>
      <c r="FD19" s="53" t="str">
        <f t="shared" si="89"/>
        <v>0.0</v>
      </c>
      <c r="FE19" s="63">
        <v>2</v>
      </c>
      <c r="FF19" s="207"/>
      <c r="FG19" s="66">
        <v>7</v>
      </c>
      <c r="FH19" s="285">
        <v>8</v>
      </c>
      <c r="FI19" s="104"/>
      <c r="FJ19" s="66">
        <f t="shared" si="90"/>
        <v>7.6</v>
      </c>
      <c r="FK19" s="67">
        <f t="shared" si="91"/>
        <v>7.6</v>
      </c>
      <c r="FL19" s="67" t="str">
        <f t="shared" si="92"/>
        <v>7.6</v>
      </c>
      <c r="FM19" s="51" t="str">
        <f t="shared" si="93"/>
        <v>B</v>
      </c>
      <c r="FN19" s="60">
        <f t="shared" si="94"/>
        <v>3</v>
      </c>
      <c r="FO19" s="53" t="str">
        <f t="shared" si="95"/>
        <v>3.0</v>
      </c>
      <c r="FP19" s="63">
        <v>2</v>
      </c>
      <c r="FQ19" s="207">
        <v>2</v>
      </c>
      <c r="FR19" s="66">
        <v>5.2</v>
      </c>
      <c r="FS19" s="285">
        <v>5</v>
      </c>
      <c r="FT19" s="285"/>
      <c r="FU19" s="66"/>
      <c r="FV19" s="67">
        <f t="shared" si="96"/>
        <v>5.0999999999999996</v>
      </c>
      <c r="FW19" s="67" t="str">
        <f t="shared" si="97"/>
        <v>5.1</v>
      </c>
      <c r="FX19" s="51" t="str">
        <f t="shared" si="98"/>
        <v>D+</v>
      </c>
      <c r="FY19" s="60">
        <f t="shared" si="99"/>
        <v>1.5</v>
      </c>
      <c r="FZ19" s="53" t="str">
        <f t="shared" si="100"/>
        <v>1.5</v>
      </c>
      <c r="GA19" s="63">
        <v>2</v>
      </c>
      <c r="GB19" s="207">
        <v>2</v>
      </c>
      <c r="GC19" s="149">
        <v>5.6</v>
      </c>
      <c r="GD19" s="70">
        <v>1</v>
      </c>
      <c r="GE19" s="121">
        <v>1</v>
      </c>
      <c r="GF19" s="149"/>
      <c r="GG19" s="67">
        <f t="shared" si="101"/>
        <v>2.8</v>
      </c>
      <c r="GH19" s="67" t="str">
        <f t="shared" si="102"/>
        <v>2.8</v>
      </c>
      <c r="GI19" s="51" t="str">
        <f t="shared" si="103"/>
        <v>F</v>
      </c>
      <c r="GJ19" s="60">
        <f t="shared" si="104"/>
        <v>0</v>
      </c>
      <c r="GK19" s="53" t="str">
        <f t="shared" si="105"/>
        <v>0.0</v>
      </c>
      <c r="GL19" s="63">
        <v>3</v>
      </c>
      <c r="GM19" s="207"/>
      <c r="GN19" s="211">
        <f t="shared" si="106"/>
        <v>18</v>
      </c>
      <c r="GO19" s="156">
        <f t="shared" si="107"/>
        <v>4.8222222222222229</v>
      </c>
      <c r="GP19" s="158">
        <f t="shared" si="108"/>
        <v>1.5</v>
      </c>
      <c r="GQ19" s="157" t="str">
        <f t="shared" si="109"/>
        <v>1.50</v>
      </c>
      <c r="GR19" s="5" t="str">
        <f t="shared" si="110"/>
        <v>Lên lớp</v>
      </c>
      <c r="GS19" s="212">
        <f t="shared" si="111"/>
        <v>13</v>
      </c>
      <c r="GT19" s="213">
        <f t="shared" si="295"/>
        <v>6.0153846153846153</v>
      </c>
      <c r="GU19" s="214">
        <f t="shared" si="296"/>
        <v>2.0769230769230771</v>
      </c>
      <c r="GV19" s="215">
        <f t="shared" si="114"/>
        <v>35</v>
      </c>
      <c r="GW19" s="211">
        <f t="shared" si="115"/>
        <v>27</v>
      </c>
      <c r="GX19" s="157">
        <f t="shared" si="116"/>
        <v>6.1185185185185178</v>
      </c>
      <c r="GY19" s="158">
        <f t="shared" si="117"/>
        <v>2.1851851851851851</v>
      </c>
      <c r="GZ19" s="157" t="str">
        <f t="shared" si="118"/>
        <v>2.19</v>
      </c>
      <c r="HA19" s="5" t="str">
        <f t="shared" si="119"/>
        <v>Lên lớp</v>
      </c>
      <c r="HB19" s="105"/>
      <c r="HC19" s="103"/>
      <c r="HD19" s="104"/>
      <c r="HE19" s="105"/>
      <c r="HF19" s="67">
        <f t="shared" si="120"/>
        <v>0</v>
      </c>
      <c r="HG19" s="67" t="str">
        <f t="shared" si="121"/>
        <v>0.0</v>
      </c>
      <c r="HH19" s="51" t="str">
        <f t="shared" si="122"/>
        <v>F</v>
      </c>
      <c r="HI19" s="60">
        <f t="shared" si="123"/>
        <v>0</v>
      </c>
      <c r="HJ19" s="53" t="str">
        <f t="shared" si="124"/>
        <v>0.0</v>
      </c>
      <c r="HK19" s="63">
        <v>3</v>
      </c>
      <c r="HL19" s="207"/>
      <c r="HM19" s="149"/>
      <c r="HN19" s="70"/>
      <c r="HO19" s="121"/>
      <c r="HP19" s="149">
        <f t="shared" si="125"/>
        <v>0</v>
      </c>
      <c r="HQ19" s="110">
        <f t="shared" si="126"/>
        <v>0</v>
      </c>
      <c r="HR19" s="67" t="str">
        <f t="shared" si="127"/>
        <v>0.0</v>
      </c>
      <c r="HS19" s="111" t="str">
        <f t="shared" si="128"/>
        <v>F</v>
      </c>
      <c r="HT19" s="112">
        <f t="shared" si="129"/>
        <v>0</v>
      </c>
      <c r="HU19" s="113" t="str">
        <f t="shared" si="130"/>
        <v>0.0</v>
      </c>
      <c r="HV19" s="63">
        <v>1</v>
      </c>
      <c r="HW19" s="207"/>
      <c r="HX19" s="66">
        <f t="shared" si="297"/>
        <v>0</v>
      </c>
      <c r="HY19" s="167">
        <f t="shared" si="297"/>
        <v>0</v>
      </c>
      <c r="HZ19" s="53" t="str">
        <f t="shared" si="132"/>
        <v>0.0</v>
      </c>
      <c r="IA19" s="51" t="str">
        <f t="shared" si="133"/>
        <v>F</v>
      </c>
      <c r="IB19" s="60">
        <f t="shared" si="134"/>
        <v>0</v>
      </c>
      <c r="IC19" s="53" t="str">
        <f t="shared" si="135"/>
        <v>0.0</v>
      </c>
      <c r="ID19" s="220">
        <v>4</v>
      </c>
      <c r="IE19" s="221"/>
      <c r="IF19" s="210"/>
      <c r="IG19" s="57"/>
      <c r="IH19" s="58"/>
      <c r="II19" s="66">
        <f t="shared" si="136"/>
        <v>0</v>
      </c>
      <c r="IJ19" s="67">
        <f t="shared" si="137"/>
        <v>0</v>
      </c>
      <c r="IK19" s="67" t="str">
        <f t="shared" si="138"/>
        <v>0.0</v>
      </c>
      <c r="IL19" s="51" t="str">
        <f t="shared" si="139"/>
        <v>F</v>
      </c>
      <c r="IM19" s="60">
        <f t="shared" si="140"/>
        <v>0</v>
      </c>
      <c r="IN19" s="53" t="str">
        <f t="shared" si="141"/>
        <v>0.0</v>
      </c>
      <c r="IO19" s="63">
        <v>2</v>
      </c>
      <c r="IP19" s="207"/>
      <c r="IQ19" s="149"/>
      <c r="IR19" s="70"/>
      <c r="IS19" s="121"/>
      <c r="IT19" s="149">
        <f t="shared" si="142"/>
        <v>0</v>
      </c>
      <c r="IU19" s="67">
        <f t="shared" si="143"/>
        <v>0</v>
      </c>
      <c r="IV19" s="67" t="str">
        <f t="shared" si="144"/>
        <v>0.0</v>
      </c>
      <c r="IW19" s="51" t="str">
        <f t="shared" si="145"/>
        <v>F</v>
      </c>
      <c r="IX19" s="60">
        <f t="shared" si="146"/>
        <v>0</v>
      </c>
      <c r="IY19" s="53" t="str">
        <f t="shared" si="147"/>
        <v>0.0</v>
      </c>
      <c r="IZ19" s="63">
        <v>3</v>
      </c>
      <c r="JA19" s="207"/>
      <c r="JB19" s="65">
        <v>5.6</v>
      </c>
      <c r="JC19" s="57">
        <v>7</v>
      </c>
      <c r="JD19" s="58"/>
      <c r="JE19" s="66">
        <f t="shared" si="148"/>
        <v>6.4</v>
      </c>
      <c r="JF19" s="67">
        <f t="shared" si="149"/>
        <v>6.4</v>
      </c>
      <c r="JG19" s="50" t="str">
        <f t="shared" si="150"/>
        <v>6.4</v>
      </c>
      <c r="JH19" s="51" t="str">
        <f t="shared" si="151"/>
        <v>C</v>
      </c>
      <c r="JI19" s="60">
        <f t="shared" si="152"/>
        <v>2</v>
      </c>
      <c r="JJ19" s="53" t="str">
        <f t="shared" si="153"/>
        <v>2.0</v>
      </c>
      <c r="JK19" s="61">
        <v>2</v>
      </c>
      <c r="JL19" s="62">
        <v>2</v>
      </c>
      <c r="JM19" s="277">
        <v>5.4</v>
      </c>
      <c r="JN19" s="124"/>
      <c r="JO19" s="125"/>
      <c r="JP19" s="150">
        <f t="shared" si="154"/>
        <v>2.2000000000000002</v>
      </c>
      <c r="JQ19" s="67">
        <f t="shared" si="155"/>
        <v>2.2000000000000002</v>
      </c>
      <c r="JR19" s="50" t="str">
        <f t="shared" si="156"/>
        <v>2.2</v>
      </c>
      <c r="JS19" s="51" t="str">
        <f t="shared" si="157"/>
        <v>F</v>
      </c>
      <c r="JT19" s="60">
        <f t="shared" si="158"/>
        <v>0</v>
      </c>
      <c r="JU19" s="53" t="str">
        <f t="shared" si="159"/>
        <v>0.0</v>
      </c>
      <c r="JV19" s="61">
        <v>1</v>
      </c>
      <c r="JW19" s="62"/>
      <c r="JX19" s="284">
        <v>6.3</v>
      </c>
      <c r="JY19" s="285">
        <v>3</v>
      </c>
      <c r="JZ19" s="58"/>
      <c r="KA19" s="66">
        <f t="shared" si="160"/>
        <v>4.3</v>
      </c>
      <c r="KB19" s="67">
        <f t="shared" si="161"/>
        <v>4.3</v>
      </c>
      <c r="KC19" s="50" t="str">
        <f t="shared" si="162"/>
        <v>4.3</v>
      </c>
      <c r="KD19" s="51" t="str">
        <f t="shared" si="163"/>
        <v>D</v>
      </c>
      <c r="KE19" s="60">
        <f t="shared" si="164"/>
        <v>1</v>
      </c>
      <c r="KF19" s="53" t="str">
        <f t="shared" si="165"/>
        <v>1.0</v>
      </c>
      <c r="KG19" s="61">
        <v>2</v>
      </c>
      <c r="KH19" s="62">
        <v>2</v>
      </c>
      <c r="KI19" s="210">
        <v>7</v>
      </c>
      <c r="KJ19" s="133">
        <v>7.9</v>
      </c>
      <c r="KK19" s="58"/>
      <c r="KL19" s="66">
        <f t="shared" si="166"/>
        <v>7.5</v>
      </c>
      <c r="KM19" s="67">
        <f t="shared" si="167"/>
        <v>7.5</v>
      </c>
      <c r="KN19" s="67" t="str">
        <f t="shared" si="168"/>
        <v>7.5</v>
      </c>
      <c r="KO19" s="51" t="str">
        <f t="shared" si="169"/>
        <v>B</v>
      </c>
      <c r="KP19" s="60">
        <f t="shared" si="170"/>
        <v>3</v>
      </c>
      <c r="KQ19" s="53" t="str">
        <f t="shared" si="171"/>
        <v>3.0</v>
      </c>
      <c r="KR19" s="63">
        <v>1</v>
      </c>
      <c r="KS19" s="207">
        <v>1</v>
      </c>
      <c r="KT19" s="210">
        <v>8</v>
      </c>
      <c r="KU19" s="133">
        <v>8.1</v>
      </c>
      <c r="KV19" s="58"/>
      <c r="KW19" s="66">
        <f t="shared" si="172"/>
        <v>8.1</v>
      </c>
      <c r="KX19" s="67">
        <f t="shared" si="173"/>
        <v>8.1</v>
      </c>
      <c r="KY19" s="67" t="str">
        <f t="shared" si="174"/>
        <v>8.1</v>
      </c>
      <c r="KZ19" s="51" t="str">
        <f t="shared" si="175"/>
        <v>B+</v>
      </c>
      <c r="LA19" s="60">
        <f t="shared" si="176"/>
        <v>3.5</v>
      </c>
      <c r="LB19" s="53" t="str">
        <f t="shared" si="177"/>
        <v>3.5</v>
      </c>
      <c r="LC19" s="63">
        <v>1</v>
      </c>
      <c r="LD19" s="207">
        <v>1</v>
      </c>
      <c r="LE19" s="210">
        <v>7</v>
      </c>
      <c r="LF19" s="133">
        <v>7.6</v>
      </c>
      <c r="LG19" s="58"/>
      <c r="LH19" s="66">
        <f t="shared" si="178"/>
        <v>7.4</v>
      </c>
      <c r="LI19" s="67">
        <f t="shared" si="179"/>
        <v>7.4</v>
      </c>
      <c r="LJ19" s="67" t="str">
        <f t="shared" si="180"/>
        <v>7.4</v>
      </c>
      <c r="LK19" s="51" t="str">
        <f t="shared" si="181"/>
        <v>B</v>
      </c>
      <c r="LL19" s="60">
        <f t="shared" si="182"/>
        <v>3</v>
      </c>
      <c r="LM19" s="53" t="str">
        <f t="shared" si="183"/>
        <v>3.0</v>
      </c>
      <c r="LN19" s="63">
        <v>2</v>
      </c>
      <c r="LO19" s="207">
        <v>2</v>
      </c>
      <c r="LP19" s="210">
        <v>7</v>
      </c>
      <c r="LQ19" s="133">
        <v>7</v>
      </c>
      <c r="LR19" s="58"/>
      <c r="LS19" s="66">
        <f t="shared" si="184"/>
        <v>7</v>
      </c>
      <c r="LT19" s="67">
        <f t="shared" si="185"/>
        <v>7</v>
      </c>
      <c r="LU19" s="67" t="str">
        <f t="shared" si="186"/>
        <v>7.0</v>
      </c>
      <c r="LV19" s="51" t="str">
        <f t="shared" si="187"/>
        <v>B</v>
      </c>
      <c r="LW19" s="60">
        <f t="shared" si="188"/>
        <v>3</v>
      </c>
      <c r="LX19" s="53" t="str">
        <f t="shared" si="189"/>
        <v>3.0</v>
      </c>
      <c r="LY19" s="63">
        <v>1</v>
      </c>
      <c r="LZ19" s="207">
        <v>1</v>
      </c>
      <c r="MA19" s="66">
        <f t="shared" si="190"/>
        <v>7.5</v>
      </c>
      <c r="MB19" s="167">
        <f t="shared" si="191"/>
        <v>7.5</v>
      </c>
      <c r="MC19" s="53" t="str">
        <f t="shared" si="192"/>
        <v>7.5</v>
      </c>
      <c r="MD19" s="51" t="str">
        <f t="shared" si="193"/>
        <v>B</v>
      </c>
      <c r="ME19" s="60">
        <f t="shared" si="194"/>
        <v>3</v>
      </c>
      <c r="MF19" s="53" t="str">
        <f t="shared" si="195"/>
        <v>3.0</v>
      </c>
      <c r="MG19" s="220">
        <v>5</v>
      </c>
      <c r="MH19" s="221">
        <v>5</v>
      </c>
      <c r="MI19" s="211">
        <f t="shared" si="196"/>
        <v>19</v>
      </c>
      <c r="MJ19" s="156">
        <f t="shared" si="197"/>
        <v>3.2105263157894739</v>
      </c>
      <c r="MK19" s="158">
        <f t="shared" si="198"/>
        <v>1.131578947368421</v>
      </c>
      <c r="ML19" s="157" t="str">
        <f t="shared" si="199"/>
        <v>1.13</v>
      </c>
      <c r="MM19" s="5" t="str">
        <f t="shared" si="200"/>
        <v>Lên lớp</v>
      </c>
      <c r="MN19" s="212">
        <f t="shared" si="201"/>
        <v>9</v>
      </c>
      <c r="MO19" s="156">
        <f t="shared" si="202"/>
        <v>6.5333333333333332</v>
      </c>
      <c r="MP19" s="309">
        <f t="shared" si="203"/>
        <v>2.3888888888888888</v>
      </c>
      <c r="MQ19" s="215">
        <f t="shared" si="204"/>
        <v>54</v>
      </c>
      <c r="MR19" s="211">
        <f t="shared" si="205"/>
        <v>36</v>
      </c>
      <c r="MS19" s="157">
        <f t="shared" si="206"/>
        <v>6.2222222222222223</v>
      </c>
      <c r="MT19" s="157" t="str">
        <f t="shared" si="207"/>
        <v>6.22</v>
      </c>
      <c r="MU19" s="158">
        <f t="shared" si="208"/>
        <v>2.2361111111111112</v>
      </c>
      <c r="MV19" s="157" t="str">
        <f t="shared" si="209"/>
        <v>2.24</v>
      </c>
      <c r="MW19" s="5" t="str">
        <f t="shared" si="210"/>
        <v>Lên lớp</v>
      </c>
      <c r="MX19" s="325">
        <v>6.2</v>
      </c>
      <c r="MY19" s="392"/>
      <c r="MZ19" s="327"/>
      <c r="NA19" s="216">
        <f t="shared" si="211"/>
        <v>2.5</v>
      </c>
      <c r="NB19" s="312">
        <f t="shared" si="212"/>
        <v>2.5</v>
      </c>
      <c r="NC19" s="312" t="str">
        <f t="shared" si="213"/>
        <v>2.5</v>
      </c>
      <c r="ND19" s="313" t="str">
        <f t="shared" si="214"/>
        <v>F</v>
      </c>
      <c r="NE19" s="314">
        <f t="shared" si="215"/>
        <v>0</v>
      </c>
      <c r="NF19" s="315" t="str">
        <f t="shared" si="216"/>
        <v>0.0</v>
      </c>
      <c r="NG19" s="63">
        <v>1</v>
      </c>
      <c r="NH19" s="207"/>
      <c r="NI19" s="222">
        <v>2</v>
      </c>
      <c r="NJ19" s="159"/>
      <c r="NK19" s="165"/>
      <c r="NL19" s="316">
        <f t="shared" si="217"/>
        <v>0.8</v>
      </c>
      <c r="NM19" s="312">
        <f t="shared" si="218"/>
        <v>0.8</v>
      </c>
      <c r="NN19" s="312" t="str">
        <f t="shared" si="219"/>
        <v>0.8</v>
      </c>
      <c r="NO19" s="313" t="str">
        <f t="shared" si="220"/>
        <v>F</v>
      </c>
      <c r="NP19" s="314">
        <f t="shared" si="221"/>
        <v>0</v>
      </c>
      <c r="NQ19" s="315" t="str">
        <f t="shared" si="222"/>
        <v>0.0</v>
      </c>
      <c r="NR19" s="63">
        <v>1</v>
      </c>
      <c r="NS19" s="207"/>
      <c r="NT19" s="66">
        <f t="shared" si="223"/>
        <v>1.7</v>
      </c>
      <c r="NU19" s="167">
        <f t="shared" si="224"/>
        <v>1.7</v>
      </c>
      <c r="NV19" s="53" t="str">
        <f t="shared" si="225"/>
        <v>1.7</v>
      </c>
      <c r="NW19" s="51" t="str">
        <f t="shared" si="226"/>
        <v>F</v>
      </c>
      <c r="NX19" s="60">
        <f t="shared" si="227"/>
        <v>0</v>
      </c>
      <c r="NY19" s="53" t="str">
        <f t="shared" si="228"/>
        <v>0.0</v>
      </c>
      <c r="NZ19" s="220">
        <v>2</v>
      </c>
      <c r="OA19" s="408"/>
      <c r="OB19" s="402">
        <v>2</v>
      </c>
      <c r="OC19" s="403"/>
      <c r="OD19" s="149"/>
      <c r="OE19" s="149">
        <f t="shared" si="229"/>
        <v>0.8</v>
      </c>
      <c r="OF19" s="67">
        <f t="shared" si="230"/>
        <v>0.8</v>
      </c>
      <c r="OG19" s="50" t="str">
        <f t="shared" si="231"/>
        <v>0.8</v>
      </c>
      <c r="OH19" s="51" t="str">
        <f t="shared" si="232"/>
        <v>F</v>
      </c>
      <c r="OI19" s="60">
        <f t="shared" si="233"/>
        <v>0</v>
      </c>
      <c r="OJ19" s="53" t="str">
        <f t="shared" si="234"/>
        <v>0.0</v>
      </c>
      <c r="OK19" s="61">
        <v>2</v>
      </c>
      <c r="OL19" s="62"/>
      <c r="OM19" s="333"/>
      <c r="ON19" s="334"/>
      <c r="OO19" s="121"/>
      <c r="OP19" s="149">
        <f t="shared" si="289"/>
        <v>0</v>
      </c>
      <c r="OQ19" s="67">
        <f t="shared" si="290"/>
        <v>0</v>
      </c>
      <c r="OR19" s="50" t="str">
        <f t="shared" si="291"/>
        <v>0.0</v>
      </c>
      <c r="OS19" s="51" t="str">
        <f t="shared" si="292"/>
        <v>F</v>
      </c>
      <c r="OT19" s="60">
        <f t="shared" si="293"/>
        <v>0</v>
      </c>
      <c r="OU19" s="53" t="str">
        <f t="shared" si="294"/>
        <v>0.0</v>
      </c>
      <c r="OV19" s="61">
        <v>2</v>
      </c>
      <c r="OW19" s="62"/>
      <c r="OX19" s="339">
        <v>6.2</v>
      </c>
      <c r="OY19" s="340"/>
      <c r="OZ19" s="123"/>
      <c r="PA19" s="105">
        <f t="shared" si="235"/>
        <v>2.5</v>
      </c>
      <c r="PB19" s="67">
        <f t="shared" si="236"/>
        <v>2.5</v>
      </c>
      <c r="PC19" s="50" t="str">
        <f t="shared" si="237"/>
        <v>2.5</v>
      </c>
      <c r="PD19" s="51" t="str">
        <f t="shared" si="238"/>
        <v>F</v>
      </c>
      <c r="PE19" s="60">
        <f t="shared" si="239"/>
        <v>0</v>
      </c>
      <c r="PF19" s="53" t="str">
        <f t="shared" si="240"/>
        <v>0.0</v>
      </c>
      <c r="PG19" s="61">
        <v>2</v>
      </c>
      <c r="PH19" s="62"/>
      <c r="PI19" s="222">
        <v>2</v>
      </c>
      <c r="PJ19" s="159"/>
      <c r="PK19" s="165"/>
      <c r="PL19" s="149">
        <f t="shared" si="241"/>
        <v>0.8</v>
      </c>
      <c r="PM19" s="312">
        <f t="shared" si="242"/>
        <v>0.8</v>
      </c>
      <c r="PN19" s="312" t="str">
        <f t="shared" si="243"/>
        <v>0.8</v>
      </c>
      <c r="PO19" s="313" t="str">
        <f t="shared" si="244"/>
        <v>F</v>
      </c>
      <c r="PP19" s="314">
        <f t="shared" si="245"/>
        <v>0</v>
      </c>
      <c r="PQ19" s="315" t="str">
        <f t="shared" si="246"/>
        <v>0.0</v>
      </c>
      <c r="PR19" s="63">
        <v>1</v>
      </c>
      <c r="PS19" s="207"/>
      <c r="PT19" s="210">
        <v>7</v>
      </c>
      <c r="PU19" s="133">
        <v>7</v>
      </c>
      <c r="PV19" s="58"/>
      <c r="PW19" s="66">
        <f t="shared" si="247"/>
        <v>7</v>
      </c>
      <c r="PX19" s="67">
        <f t="shared" si="248"/>
        <v>7</v>
      </c>
      <c r="PY19" s="67" t="str">
        <f t="shared" si="249"/>
        <v>7.0</v>
      </c>
      <c r="PZ19" s="51" t="str">
        <f t="shared" si="250"/>
        <v>B</v>
      </c>
      <c r="QA19" s="60">
        <f t="shared" si="251"/>
        <v>3</v>
      </c>
      <c r="QB19" s="53" t="str">
        <f t="shared" si="252"/>
        <v>3.0</v>
      </c>
      <c r="QC19" s="63">
        <v>4</v>
      </c>
      <c r="QD19" s="207">
        <v>4</v>
      </c>
      <c r="QE19" s="149">
        <v>2</v>
      </c>
      <c r="QF19" s="137"/>
      <c r="QG19" s="149"/>
      <c r="QH19" s="149">
        <f t="shared" si="253"/>
        <v>0.8</v>
      </c>
      <c r="QI19" s="67">
        <f t="shared" si="254"/>
        <v>0.8</v>
      </c>
      <c r="QJ19" s="67" t="str">
        <f t="shared" si="255"/>
        <v>0.8</v>
      </c>
      <c r="QK19" s="51" t="str">
        <f t="shared" si="256"/>
        <v>F</v>
      </c>
      <c r="QL19" s="60">
        <f t="shared" si="257"/>
        <v>0</v>
      </c>
      <c r="QM19" s="53" t="str">
        <f t="shared" si="258"/>
        <v>0.0</v>
      </c>
      <c r="QN19" s="63">
        <v>6</v>
      </c>
      <c r="QO19" s="207"/>
      <c r="QP19" s="211">
        <f t="shared" si="259"/>
        <v>19</v>
      </c>
      <c r="QQ19" s="156">
        <f t="shared" si="260"/>
        <v>2.2894736842105261</v>
      </c>
      <c r="QR19" s="158">
        <f t="shared" si="261"/>
        <v>0.63157894736842102</v>
      </c>
      <c r="QS19" s="157" t="str">
        <f t="shared" si="262"/>
        <v>0.63</v>
      </c>
      <c r="QT19" s="5" t="str">
        <f t="shared" si="263"/>
        <v>Cảnh báo KQHT</v>
      </c>
      <c r="QU19" s="212">
        <f t="shared" si="264"/>
        <v>4</v>
      </c>
      <c r="QV19" s="156">
        <f t="shared" si="265"/>
        <v>7</v>
      </c>
      <c r="QW19" s="309">
        <f t="shared" si="266"/>
        <v>3</v>
      </c>
      <c r="QX19" s="215">
        <f t="shared" si="267"/>
        <v>73</v>
      </c>
      <c r="QY19" s="211">
        <f t="shared" si="268"/>
        <v>40</v>
      </c>
      <c r="QZ19" s="157">
        <f t="shared" si="269"/>
        <v>6.3</v>
      </c>
      <c r="RA19" s="157" t="str">
        <f t="shared" si="270"/>
        <v>6.30</v>
      </c>
      <c r="RB19" s="158">
        <f t="shared" si="271"/>
        <v>2.3125</v>
      </c>
      <c r="RC19" s="157" t="str">
        <f t="shared" si="272"/>
        <v>2.31</v>
      </c>
      <c r="RD19" s="5" t="str">
        <f t="shared" si="273"/>
        <v>Lên lớp</v>
      </c>
      <c r="RE19" s="149"/>
      <c r="RF19" s="137"/>
      <c r="RG19" s="121"/>
      <c r="RH19" s="149">
        <f t="shared" si="274"/>
        <v>0</v>
      </c>
      <c r="RI19" s="67">
        <f t="shared" si="275"/>
        <v>0</v>
      </c>
      <c r="RJ19" s="67" t="str">
        <f t="shared" si="276"/>
        <v>0.0</v>
      </c>
      <c r="RK19" s="51" t="str">
        <f t="shared" si="277"/>
        <v>F</v>
      </c>
      <c r="RL19" s="60">
        <f t="shared" si="278"/>
        <v>0</v>
      </c>
      <c r="RM19" s="53" t="str">
        <f t="shared" si="279"/>
        <v>0.0</v>
      </c>
      <c r="RN19" s="63">
        <v>6</v>
      </c>
      <c r="RO19" s="207"/>
      <c r="RP19" s="416"/>
      <c r="RQ19" s="416"/>
      <c r="RR19" s="316">
        <f t="shared" si="280"/>
        <v>0</v>
      </c>
      <c r="RS19" s="67" t="str">
        <f t="shared" si="281"/>
        <v>0.0</v>
      </c>
      <c r="RT19" s="51" t="str">
        <f t="shared" si="282"/>
        <v>F</v>
      </c>
      <c r="RU19" s="60">
        <f t="shared" si="283"/>
        <v>0</v>
      </c>
      <c r="RV19" s="53" t="str">
        <f t="shared" si="284"/>
        <v>0.0</v>
      </c>
      <c r="RW19" s="220">
        <v>5</v>
      </c>
      <c r="RX19" s="221"/>
      <c r="RY19" s="417">
        <f t="shared" si="285"/>
        <v>11</v>
      </c>
      <c r="RZ19" s="156">
        <f t="shared" si="286"/>
        <v>0</v>
      </c>
      <c r="SA19" s="158">
        <f t="shared" si="287"/>
        <v>0</v>
      </c>
      <c r="SB19" s="157" t="str">
        <f t="shared" si="288"/>
        <v>0.00</v>
      </c>
    </row>
    <row r="20" spans="1:496" s="8" customFormat="1" ht="18">
      <c r="A20" s="5">
        <v>19</v>
      </c>
      <c r="B20" s="9" t="s">
        <v>11</v>
      </c>
      <c r="C20" s="10" t="s">
        <v>521</v>
      </c>
      <c r="D20" s="11" t="s">
        <v>435</v>
      </c>
      <c r="E20" s="12" t="s">
        <v>221</v>
      </c>
      <c r="F20" s="6" t="s">
        <v>522</v>
      </c>
      <c r="G20" s="6" t="s">
        <v>523</v>
      </c>
      <c r="H20" s="6" t="s">
        <v>427</v>
      </c>
      <c r="I20" s="48" t="s">
        <v>524</v>
      </c>
      <c r="J20" s="48" t="s">
        <v>525</v>
      </c>
      <c r="K20" s="49">
        <v>5.5</v>
      </c>
      <c r="L20" s="120" t="str">
        <f>TEXT(K20,"0.0")</f>
        <v>5.5</v>
      </c>
      <c r="M20" s="51" t="str">
        <f>IF(K20&gt;=8.5,"A",IF(K20&gt;=8,"B+",IF(K20&gt;=7,"B",IF(K20&gt;=6.5,"C+",IF(K20&gt;=5.5,"C",IF(K20&gt;=5,"D+",IF(K20&gt;=4,"D","F")))))))</f>
        <v>C</v>
      </c>
      <c r="N20" s="52">
        <f>IF(M20="A",4,IF(M20="B+",3.5,IF(M20="B",3,IF(M20="C+",2.5,IF(M20="C",2,IF(M20="D+",1.5,IF(M20="D",1,0)))))))</f>
        <v>2</v>
      </c>
      <c r="O20" s="53" t="str">
        <f>TEXT(N20,"0.0")</f>
        <v>2.0</v>
      </c>
      <c r="P20" s="63">
        <v>2</v>
      </c>
      <c r="Q20" s="49">
        <v>6</v>
      </c>
      <c r="R20" s="120" t="str">
        <f>TEXT(Q20,"0.0")</f>
        <v>6.0</v>
      </c>
      <c r="S20" s="51" t="str">
        <f>IF(Q20&gt;=8.5,"A",IF(Q20&gt;=8,"B+",IF(Q20&gt;=7,"B",IF(Q20&gt;=6.5,"C+",IF(Q20&gt;=5.5,"C",IF(Q20&gt;=5,"D+",IF(Q20&gt;=4,"D","F")))))))</f>
        <v>C</v>
      </c>
      <c r="T20" s="52">
        <f>IF(S20="A",4,IF(S20="B+",3.5,IF(S20="B",3,IF(S20="C+",2.5,IF(S20="C",2,IF(S20="D+",1.5,IF(S20="D",1,0)))))))</f>
        <v>2</v>
      </c>
      <c r="U20" s="53" t="str">
        <f>TEXT(T20,"0.0")</f>
        <v>2.0</v>
      </c>
      <c r="V20" s="63">
        <v>3</v>
      </c>
      <c r="W20" s="210">
        <v>7</v>
      </c>
      <c r="X20" s="57">
        <v>6</v>
      </c>
      <c r="Y20" s="58"/>
      <c r="Z20" s="66">
        <f>ROUND((W20*0.4+X20*0.6),1)</f>
        <v>6.4</v>
      </c>
      <c r="AA20" s="67">
        <f>ROUND(MAX((W20*0.4+X20*0.6),(W20*0.4+Y20*0.6)),1)</f>
        <v>6.4</v>
      </c>
      <c r="AB20" s="67" t="str">
        <f>TEXT(AA20,"0.0")</f>
        <v>6.4</v>
      </c>
      <c r="AC20" s="51" t="str">
        <f>IF(AA20&gt;=8.5,"A",IF(AA20&gt;=8,"B+",IF(AA20&gt;=7,"B",IF(AA20&gt;=6.5,"C+",IF(AA20&gt;=5.5,"C",IF(AA20&gt;=5,"D+",IF(AA20&gt;=4,"D","F")))))))</f>
        <v>C</v>
      </c>
      <c r="AD20" s="60">
        <f>IF(AC20="A",4,IF(AC20="B+",3.5,IF(AC20="B",3,IF(AC20="C+",2.5,IF(AC20="C",2,IF(AC20="D+",1.5,IF(AC20="D",1,0)))))))</f>
        <v>2</v>
      </c>
      <c r="AE20" s="53" t="str">
        <f>TEXT(AD20,"0.0")</f>
        <v>2.0</v>
      </c>
      <c r="AF20" s="63">
        <v>4</v>
      </c>
      <c r="AG20" s="207">
        <v>4</v>
      </c>
      <c r="AH20" s="210">
        <v>7.7</v>
      </c>
      <c r="AI20" s="57">
        <v>7</v>
      </c>
      <c r="AJ20" s="58"/>
      <c r="AK20" s="66">
        <f>ROUND((AH20*0.4+AI20*0.6),1)</f>
        <v>7.3</v>
      </c>
      <c r="AL20" s="67">
        <f>ROUND(MAX((AH20*0.4+AI20*0.6),(AH20*0.4+AJ20*0.6)),1)</f>
        <v>7.3</v>
      </c>
      <c r="AM20" s="67" t="str">
        <f>TEXT(AL20,"0.0")</f>
        <v>7.3</v>
      </c>
      <c r="AN20" s="51" t="str">
        <f>IF(AL20&gt;=8.5,"A",IF(AL20&gt;=8,"B+",IF(AL20&gt;=7,"B",IF(AL20&gt;=6.5,"C+",IF(AL20&gt;=5.5,"C",IF(AL20&gt;=5,"D+",IF(AL20&gt;=4,"D","F")))))))</f>
        <v>B</v>
      </c>
      <c r="AO20" s="60">
        <f>IF(AN20="A",4,IF(AN20="B+",3.5,IF(AN20="B",3,IF(AN20="C+",2.5,IF(AN20="C",2,IF(AN20="D+",1.5,IF(AN20="D",1,0)))))))</f>
        <v>3</v>
      </c>
      <c r="AP20" s="53" t="str">
        <f>TEXT(AO20,"0.0")</f>
        <v>3.0</v>
      </c>
      <c r="AQ20" s="63">
        <v>2</v>
      </c>
      <c r="AR20" s="207">
        <v>2</v>
      </c>
      <c r="AS20" s="216">
        <v>6.3</v>
      </c>
      <c r="AT20" s="173">
        <v>7</v>
      </c>
      <c r="AU20" s="174"/>
      <c r="AV20" s="66">
        <f>ROUND((AS20*0.4+AT20*0.6),1)</f>
        <v>6.7</v>
      </c>
      <c r="AW20" s="67">
        <f>ROUND(MAX((AS20*0.4+AT20*0.6),(AS20*0.4+AU20*0.6)),1)</f>
        <v>6.7</v>
      </c>
      <c r="AX20" s="67" t="str">
        <f>TEXT(AW20,"0.0")</f>
        <v>6.7</v>
      </c>
      <c r="AY20" s="51" t="str">
        <f>IF(AW20&gt;=8.5,"A",IF(AW20&gt;=8,"B+",IF(AW20&gt;=7,"B",IF(AW20&gt;=6.5,"C+",IF(AW20&gt;=5.5,"C",IF(AW20&gt;=5,"D+",IF(AW20&gt;=4,"D","F")))))))</f>
        <v>C+</v>
      </c>
      <c r="AZ20" s="60">
        <f>IF(AY20="A",4,IF(AY20="B+",3.5,IF(AY20="B",3,IF(AY20="C+",2.5,IF(AY20="C",2,IF(AY20="D+",1.5,IF(AY20="D",1,0)))))))</f>
        <v>2.5</v>
      </c>
      <c r="BA20" s="53" t="str">
        <f>TEXT(AZ20,"0.0")</f>
        <v>2.5</v>
      </c>
      <c r="BB20" s="63">
        <v>3</v>
      </c>
      <c r="BC20" s="207">
        <v>3</v>
      </c>
      <c r="BD20" s="210">
        <v>5.3</v>
      </c>
      <c r="BE20" s="57">
        <v>7</v>
      </c>
      <c r="BF20" s="58"/>
      <c r="BG20" s="66">
        <f>ROUND((BD20*0.4+BE20*0.6),1)</f>
        <v>6.3</v>
      </c>
      <c r="BH20" s="67">
        <f>ROUND(MAX((BD20*0.4+BE20*0.6),(BD20*0.4+BF20*0.6)),1)</f>
        <v>6.3</v>
      </c>
      <c r="BI20" s="67" t="str">
        <f>TEXT(BH20,"0.0")</f>
        <v>6.3</v>
      </c>
      <c r="BJ20" s="51" t="str">
        <f>IF(BH20&gt;=8.5,"A",IF(BH20&gt;=8,"B+",IF(BH20&gt;=7,"B",IF(BH20&gt;=6.5,"C+",IF(BH20&gt;=5.5,"C",IF(BH20&gt;=5,"D+",IF(BH20&gt;=4,"D","F")))))))</f>
        <v>C</v>
      </c>
      <c r="BK20" s="60">
        <f>IF(BJ20="A",4,IF(BJ20="B+",3.5,IF(BJ20="B",3,IF(BJ20="C+",2.5,IF(BJ20="C",2,IF(BJ20="D+",1.5,IF(BJ20="D",1,0)))))))</f>
        <v>2</v>
      </c>
      <c r="BL20" s="53" t="str">
        <f>TEXT(BK20,"0.0")</f>
        <v>2.0</v>
      </c>
      <c r="BM20" s="63">
        <v>3</v>
      </c>
      <c r="BN20" s="207">
        <v>3</v>
      </c>
      <c r="BO20" s="210">
        <v>5.2</v>
      </c>
      <c r="BP20" s="57">
        <v>6</v>
      </c>
      <c r="BQ20" s="58"/>
      <c r="BR20" s="66">
        <f>ROUND((BO20*0.4+BP20*0.6),1)</f>
        <v>5.7</v>
      </c>
      <c r="BS20" s="67">
        <f>ROUND(MAX((BO20*0.4+BP20*0.6),(BO20*0.4+BQ20*0.6)),1)</f>
        <v>5.7</v>
      </c>
      <c r="BT20" s="67" t="str">
        <f>TEXT(BS20,"0.0")</f>
        <v>5.7</v>
      </c>
      <c r="BU20" s="51" t="str">
        <f>IF(BS20&gt;=8.5,"A",IF(BS20&gt;=8,"B+",IF(BS20&gt;=7,"B",IF(BS20&gt;=6.5,"C+",IF(BS20&gt;=5.5,"C",IF(BS20&gt;=5,"D+",IF(BS20&gt;=4,"D","F")))))))</f>
        <v>C</v>
      </c>
      <c r="BV20" s="68">
        <f>IF(BU20="A",4,IF(BU20="B+",3.5,IF(BU20="B",3,IF(BU20="C+",2.5,IF(BU20="C",2,IF(BU20="D+",1.5,IF(BU20="D",1,0)))))))</f>
        <v>2</v>
      </c>
      <c r="BW20" s="53" t="str">
        <f>TEXT(BV20,"0.0")</f>
        <v>2.0</v>
      </c>
      <c r="BX20" s="63">
        <v>2</v>
      </c>
      <c r="BY20" s="207">
        <v>2</v>
      </c>
      <c r="BZ20" s="210">
        <v>5.8</v>
      </c>
      <c r="CA20" s="57">
        <v>3</v>
      </c>
      <c r="CB20" s="58"/>
      <c r="CC20" s="66">
        <f>ROUND((BZ20*0.4+CA20*0.6),1)</f>
        <v>4.0999999999999996</v>
      </c>
      <c r="CD20" s="67">
        <f>ROUND(MAX((BZ20*0.4+CA20*0.6),(BZ20*0.4+CB20*0.6)),1)</f>
        <v>4.0999999999999996</v>
      </c>
      <c r="CE20" s="67" t="str">
        <f>TEXT(CD20,"0.0")</f>
        <v>4.1</v>
      </c>
      <c r="CF20" s="51" t="str">
        <f>IF(CD20&gt;=8.5,"A",IF(CD20&gt;=8,"B+",IF(CD20&gt;=7,"B",IF(CD20&gt;=6.5,"C+",IF(CD20&gt;=5.5,"C",IF(CD20&gt;=5,"D+",IF(CD20&gt;=4,"D","F")))))))</f>
        <v>D</v>
      </c>
      <c r="CG20" s="60">
        <f>IF(CF20="A",4,IF(CF20="B+",3.5,IF(CF20="B",3,IF(CF20="C+",2.5,IF(CF20="C",2,IF(CF20="D+",1.5,IF(CF20="D",1,0)))))))</f>
        <v>1</v>
      </c>
      <c r="CH20" s="53" t="str">
        <f>TEXT(CG20,"0.0")</f>
        <v>1.0</v>
      </c>
      <c r="CI20" s="63">
        <v>3</v>
      </c>
      <c r="CJ20" s="207">
        <v>3</v>
      </c>
      <c r="CK20" s="208">
        <f>AF20+AQ20+BB20+BM20+BX20+CI20</f>
        <v>17</v>
      </c>
      <c r="CL20" s="72">
        <f>(AA20*AF20+AL20*AQ20+AW20*BB20+BH20*BM20+BS20*BX20+CD20*CI20)/CK20</f>
        <v>6.0529411764705889</v>
      </c>
      <c r="CM20" s="93" t="str">
        <f>TEXT(CL20,"0.00")</f>
        <v>6.05</v>
      </c>
      <c r="CN20" s="72">
        <f>(AD20*AF20+AO20*AQ20+AZ20*BB20+BK20*BM20+BV20*BX20+CG20*CI20)/CK20</f>
        <v>2.0294117647058822</v>
      </c>
      <c r="CO20" s="93" t="str">
        <f>TEXT(CN20,"0.00")</f>
        <v>2.03</v>
      </c>
      <c r="CP20" s="332" t="str">
        <f>IF(AND(CN20&lt;0.8),"Cảnh báo KQHT","Lên lớp")</f>
        <v>Lên lớp</v>
      </c>
      <c r="CQ20" s="332">
        <f>CJ20+BY20+BN20+BC20+AR20+AG20</f>
        <v>17</v>
      </c>
      <c r="CR20" s="72">
        <f>(AA20*AG20+AL20*AR20+AW20*BC20+BH20*BN20+BS20*BY20+CD20*CJ20)/CQ20</f>
        <v>6.0529411764705889</v>
      </c>
      <c r="CS20" s="332" t="str">
        <f>TEXT(CR20,"0.00")</f>
        <v>6.05</v>
      </c>
      <c r="CT20" s="72">
        <f>(AD20*AG20+AO20*AR20+AZ20*BC20+BK20*BN20+BV20*BY20+CG20*CJ20)/CQ20</f>
        <v>2.0294117647058822</v>
      </c>
      <c r="CU20" s="332" t="str">
        <f>TEXT(CT20,"0.00")</f>
        <v>2.03</v>
      </c>
      <c r="CV20" s="332" t="str">
        <f>IF(AND(CT20&lt;1.2),"Cảnh báo KQHT","Lên lớp")</f>
        <v>Lên lớp</v>
      </c>
      <c r="CW20" s="105">
        <v>6.2</v>
      </c>
      <c r="CX20" s="126">
        <v>4</v>
      </c>
      <c r="CY20" s="126"/>
      <c r="CZ20" s="66">
        <f>ROUND((CW20*0.4+CX20*0.6),1)</f>
        <v>4.9000000000000004</v>
      </c>
      <c r="DA20" s="67">
        <f>ROUND(MAX((CW20*0.4+CX20*0.6),(CW20*0.4+CY20*0.6)),1)</f>
        <v>4.9000000000000004</v>
      </c>
      <c r="DB20" s="60" t="str">
        <f>TEXT(DA20,"0.0")</f>
        <v>4.9</v>
      </c>
      <c r="DC20" s="51" t="str">
        <f>IF(DA20&gt;=8.5,"A",IF(DA20&gt;=8,"B+",IF(DA20&gt;=7,"B",IF(DA20&gt;=6.5,"C+",IF(DA20&gt;=5.5,"C",IF(DA20&gt;=5,"D+",IF(DA20&gt;=4,"D","F")))))))</f>
        <v>D</v>
      </c>
      <c r="DD20" s="60">
        <f>IF(DC20="A",4,IF(DC20="B+",3.5,IF(DC20="B",3,IF(DC20="C+",2.5,IF(DC20="C",2,IF(DC20="D+",1.5,IF(DC20="D",1,0)))))))</f>
        <v>1</v>
      </c>
      <c r="DE20" s="60" t="str">
        <f>TEXT(DD20,"0.0")</f>
        <v>1.0</v>
      </c>
      <c r="DF20" s="63"/>
      <c r="DG20" s="209"/>
      <c r="DH20" s="105">
        <v>6.6</v>
      </c>
      <c r="DI20" s="126">
        <v>6</v>
      </c>
      <c r="DJ20" s="126"/>
      <c r="DK20" s="66">
        <f>ROUND((DH20*0.4+DI20*0.6),1)</f>
        <v>6.2</v>
      </c>
      <c r="DL20" s="67">
        <f>ROUND(MAX((DH20*0.4+DI20*0.6),(DH20*0.4+DJ20*0.6)),1)</f>
        <v>6.2</v>
      </c>
      <c r="DM20" s="60" t="str">
        <f>TEXT(DL20,"0.0")</f>
        <v>6.2</v>
      </c>
      <c r="DN20" s="51" t="str">
        <f>IF(DL20&gt;=8.5,"A",IF(DL20&gt;=8,"B+",IF(DL20&gt;=7,"B",IF(DL20&gt;=6.5,"C+",IF(DL20&gt;=5.5,"C",IF(DL20&gt;=5,"D+",IF(DL20&gt;=4,"D","F")))))))</f>
        <v>C</v>
      </c>
      <c r="DO20" s="60">
        <f>IF(DN20="A",4,IF(DN20="B+",3.5,IF(DN20="B",3,IF(DN20="C+",2.5,IF(DN20="C",2,IF(DN20="D+",1.5,IF(DN20="D",1,0)))))))</f>
        <v>2</v>
      </c>
      <c r="DP20" s="60" t="str">
        <f>TEXT(DO20,"0.0")</f>
        <v>2.0</v>
      </c>
      <c r="DQ20" s="63"/>
      <c r="DR20" s="209"/>
      <c r="DS20" s="67">
        <f>(DA20+DL20)/2</f>
        <v>5.5500000000000007</v>
      </c>
      <c r="DT20" s="60" t="str">
        <f>TEXT(DS20,"0.0")</f>
        <v>5.6</v>
      </c>
      <c r="DU20" s="51" t="str">
        <f>IF(DS20&gt;=8.5,"A",IF(DS20&gt;=8,"B+",IF(DS20&gt;=7,"B",IF(DS20&gt;=6.5,"C+",IF(DS20&gt;=5.5,"C",IF(DS20&gt;=5,"D+",IF(DS20&gt;=4,"D","F")))))))</f>
        <v>C</v>
      </c>
      <c r="DV20" s="60">
        <f>IF(DU20="A",4,IF(DU20="B+",3.5,IF(DU20="B",3,IF(DU20="C+",2.5,IF(DU20="C",2,IF(DU20="D+",1.5,IF(DU20="D",1,0)))))))</f>
        <v>2</v>
      </c>
      <c r="DW20" s="60" t="str">
        <f>TEXT(DV20,"0.0")</f>
        <v>2.0</v>
      </c>
      <c r="DX20" s="63">
        <v>3</v>
      </c>
      <c r="DY20" s="209">
        <v>3</v>
      </c>
      <c r="DZ20" s="216">
        <v>6.9</v>
      </c>
      <c r="EA20" s="173">
        <v>5</v>
      </c>
      <c r="EB20" s="174"/>
      <c r="EC20" s="66">
        <f>ROUND((DZ20*0.4+EA20*0.6),1)</f>
        <v>5.8</v>
      </c>
      <c r="ED20" s="67">
        <f>ROUND(MAX((DZ20*0.4+EA20*0.6),(DZ20*0.4+EB20*0.6)),1)</f>
        <v>5.8</v>
      </c>
      <c r="EE20" s="67" t="str">
        <f>TEXT(ED20,"0.0")</f>
        <v>5.8</v>
      </c>
      <c r="EF20" s="51" t="str">
        <f>IF(ED20&gt;=8.5,"A",IF(ED20&gt;=8,"B+",IF(ED20&gt;=7,"B",IF(ED20&gt;=6.5,"C+",IF(ED20&gt;=5.5,"C",IF(ED20&gt;=5,"D+",IF(ED20&gt;=4,"D","F")))))))</f>
        <v>C</v>
      </c>
      <c r="EG20" s="68">
        <f>IF(EF20="A",4,IF(EF20="B+",3.5,IF(EF20="B",3,IF(EF20="C+",2.5,IF(EF20="C",2,IF(EF20="D+",1.5,IF(EF20="D",1,0)))))))</f>
        <v>2</v>
      </c>
      <c r="EH20" s="53" t="str">
        <f>TEXT(EG20,"0.0")</f>
        <v>2.0</v>
      </c>
      <c r="EI20" s="63">
        <v>3</v>
      </c>
      <c r="EJ20" s="207">
        <v>3</v>
      </c>
      <c r="EK20" s="105">
        <v>5.2</v>
      </c>
      <c r="EL20" s="103">
        <v>2</v>
      </c>
      <c r="EM20" s="104">
        <v>4</v>
      </c>
      <c r="EN20" s="66">
        <f>ROUND((EK20*0.4+EL20*0.6),1)</f>
        <v>3.3</v>
      </c>
      <c r="EO20" s="67">
        <f>ROUND(MAX((EK20*0.4+EL20*0.6),(EK20*0.4+EM20*0.6)),1)</f>
        <v>4.5</v>
      </c>
      <c r="EP20" s="67" t="str">
        <f>TEXT(EO20,"0.0")</f>
        <v>4.5</v>
      </c>
      <c r="EQ20" s="51" t="str">
        <f>IF(EO20&gt;=8.5,"A",IF(EO20&gt;=8,"B+",IF(EO20&gt;=7,"B",IF(EO20&gt;=6.5,"C+",IF(EO20&gt;=5.5,"C",IF(EO20&gt;=5,"D+",IF(EO20&gt;=4,"D","F")))))))</f>
        <v>D</v>
      </c>
      <c r="ER20" s="60">
        <f>IF(EQ20="A",4,IF(EQ20="B+",3.5,IF(EQ20="B",3,IF(EQ20="C+",2.5,IF(EQ20="C",2,IF(EQ20="D+",1.5,IF(EQ20="D",1,0)))))))</f>
        <v>1</v>
      </c>
      <c r="ES20" s="53" t="str">
        <f>TEXT(ER20,"0.0")</f>
        <v>1.0</v>
      </c>
      <c r="ET20" s="63">
        <v>3</v>
      </c>
      <c r="EU20" s="207">
        <v>3</v>
      </c>
      <c r="EV20" s="216">
        <v>5</v>
      </c>
      <c r="EW20" s="173">
        <v>1</v>
      </c>
      <c r="EX20" s="174">
        <v>5</v>
      </c>
      <c r="EY20" s="66">
        <f>ROUND((EV20*0.4+EW20*0.6),1)</f>
        <v>2.6</v>
      </c>
      <c r="EZ20" s="67">
        <f>ROUND(MAX((EV20*0.4+EW20*0.6),(EV20*0.4+EX20*0.6)),1)</f>
        <v>5</v>
      </c>
      <c r="FA20" s="67" t="str">
        <f>TEXT(EZ20,"0.0")</f>
        <v>5.0</v>
      </c>
      <c r="FB20" s="51" t="str">
        <f>IF(EZ20&gt;=8.5,"A",IF(EZ20&gt;=8,"B+",IF(EZ20&gt;=7,"B",IF(EZ20&gt;=6.5,"C+",IF(EZ20&gt;=5.5,"C",IF(EZ20&gt;=5,"D+",IF(EZ20&gt;=4,"D","F")))))))</f>
        <v>D+</v>
      </c>
      <c r="FC20" s="60">
        <f>IF(FB20="A",4,IF(FB20="B+",3.5,IF(FB20="B",3,IF(FB20="C+",2.5,IF(FB20="C",2,IF(FB20="D+",1.5,IF(FB20="D",1,0)))))))</f>
        <v>1.5</v>
      </c>
      <c r="FD20" s="53" t="str">
        <f>TEXT(FC20,"0.0")</f>
        <v>1.5</v>
      </c>
      <c r="FE20" s="63">
        <v>2</v>
      </c>
      <c r="FF20" s="207">
        <v>2</v>
      </c>
      <c r="FG20" s="105">
        <v>7.3</v>
      </c>
      <c r="FH20" s="103"/>
      <c r="FI20" s="104">
        <v>8</v>
      </c>
      <c r="FJ20" s="66">
        <f>ROUND((FG20*0.4+FH20*0.6),1)</f>
        <v>2.9</v>
      </c>
      <c r="FK20" s="67">
        <f>ROUND(MAX((FG20*0.4+FH20*0.6),(FG20*0.4+FI20*0.6)),1)</f>
        <v>7.7</v>
      </c>
      <c r="FL20" s="67" t="str">
        <f>TEXT(FK20,"0.0")</f>
        <v>7.7</v>
      </c>
      <c r="FM20" s="51" t="str">
        <f>IF(FK20&gt;=8.5,"A",IF(FK20&gt;=8,"B+",IF(FK20&gt;=7,"B",IF(FK20&gt;=6.5,"C+",IF(FK20&gt;=5.5,"C",IF(FK20&gt;=5,"D+",IF(FK20&gt;=4,"D","F")))))))</f>
        <v>B</v>
      </c>
      <c r="FN20" s="60">
        <f>IF(FM20="A",4,IF(FM20="B+",3.5,IF(FM20="B",3,IF(FM20="C+",2.5,IF(FM20="C",2,IF(FM20="D+",1.5,IF(FM20="D",1,0)))))))</f>
        <v>3</v>
      </c>
      <c r="FO20" s="53" t="str">
        <f>TEXT(FN20,"0.0")</f>
        <v>3.0</v>
      </c>
      <c r="FP20" s="63">
        <v>2</v>
      </c>
      <c r="FQ20" s="207">
        <v>2</v>
      </c>
      <c r="FR20" s="66">
        <v>5.6</v>
      </c>
      <c r="FS20" s="332">
        <v>7</v>
      </c>
      <c r="FT20" s="104"/>
      <c r="FU20" s="66"/>
      <c r="FV20" s="67">
        <f>ROUND(MAX((FR20*0.4+FS20*0.6),(FR20*0.4+FT20*0.6)),1)</f>
        <v>6.4</v>
      </c>
      <c r="FW20" s="67" t="str">
        <f>TEXT(FV20,"0.0")</f>
        <v>6.4</v>
      </c>
      <c r="FX20" s="51" t="str">
        <f>IF(FV20&gt;=8.5,"A",IF(FV20&gt;=8,"B+",IF(FV20&gt;=7,"B",IF(FV20&gt;=6.5,"C+",IF(FV20&gt;=5.5,"C",IF(FV20&gt;=5,"D+",IF(FV20&gt;=4,"D","F")))))))</f>
        <v>C</v>
      </c>
      <c r="FY20" s="60">
        <f>IF(FX20="A",4,IF(FX20="B+",3.5,IF(FX20="B",3,IF(FX20="C+",2.5,IF(FX20="C",2,IF(FX20="D+",1.5,IF(FX20="D",1,0)))))))</f>
        <v>2</v>
      </c>
      <c r="FZ20" s="53" t="str">
        <f>TEXT(FY20,"0.0")</f>
        <v>2.0</v>
      </c>
      <c r="GA20" s="63">
        <v>2</v>
      </c>
      <c r="GB20" s="207">
        <v>2</v>
      </c>
      <c r="GC20" s="216">
        <v>8.4</v>
      </c>
      <c r="GD20" s="173">
        <v>7</v>
      </c>
      <c r="GE20" s="174"/>
      <c r="GF20" s="216"/>
      <c r="GG20" s="67">
        <f t="shared" si="101"/>
        <v>7.6</v>
      </c>
      <c r="GH20" s="67" t="str">
        <f t="shared" si="102"/>
        <v>7.6</v>
      </c>
      <c r="GI20" s="51" t="str">
        <f t="shared" si="103"/>
        <v>B</v>
      </c>
      <c r="GJ20" s="60">
        <f t="shared" si="104"/>
        <v>3</v>
      </c>
      <c r="GK20" s="53" t="str">
        <f t="shared" si="105"/>
        <v>3.0</v>
      </c>
      <c r="GL20" s="63">
        <v>3</v>
      </c>
      <c r="GM20" s="207">
        <v>3</v>
      </c>
      <c r="GN20" s="211">
        <f t="shared" si="106"/>
        <v>18</v>
      </c>
      <c r="GO20" s="156">
        <f t="shared" si="107"/>
        <v>6.030555555555555</v>
      </c>
      <c r="GP20" s="158">
        <f t="shared" si="108"/>
        <v>2.0555555555555554</v>
      </c>
      <c r="GQ20" s="157" t="str">
        <f>TEXT(GP20,"0.00")</f>
        <v>2.06</v>
      </c>
      <c r="GR20" s="5" t="str">
        <f>IF(AND(GP20&lt;1),"Cảnh báo KQHT","Lên lớp")</f>
        <v>Lên lớp</v>
      </c>
      <c r="GS20" s="212">
        <f t="shared" si="111"/>
        <v>18</v>
      </c>
      <c r="GT20" s="213">
        <f t="shared" si="295"/>
        <v>6.030555555555555</v>
      </c>
      <c r="GU20" s="214">
        <f t="shared" si="296"/>
        <v>2.0555555555555554</v>
      </c>
      <c r="GV20" s="215">
        <f t="shared" si="114"/>
        <v>35</v>
      </c>
      <c r="GW20" s="211">
        <f t="shared" si="115"/>
        <v>35</v>
      </c>
      <c r="GX20" s="157">
        <f t="shared" si="116"/>
        <v>6.0414285714285709</v>
      </c>
      <c r="GY20" s="158">
        <f t="shared" si="117"/>
        <v>2.0428571428571427</v>
      </c>
      <c r="GZ20" s="157" t="str">
        <f>TEXT(GY20,"0.00")</f>
        <v>2.04</v>
      </c>
      <c r="HA20" s="5" t="str">
        <f>IF(AND(GY20&lt;1.2),"Cảnh báo KQHT","Lên lớp")</f>
        <v>Lên lớp</v>
      </c>
      <c r="HB20" s="171">
        <v>5</v>
      </c>
      <c r="HC20" s="254">
        <v>2</v>
      </c>
      <c r="HD20" s="123"/>
      <c r="HE20" s="171"/>
      <c r="HF20" s="67">
        <f t="shared" si="120"/>
        <v>3.2</v>
      </c>
      <c r="HG20" s="67" t="str">
        <f t="shared" si="121"/>
        <v>3.2</v>
      </c>
      <c r="HH20" s="51" t="str">
        <f t="shared" si="122"/>
        <v>F</v>
      </c>
      <c r="HI20" s="60">
        <f t="shared" si="123"/>
        <v>0</v>
      </c>
      <c r="HJ20" s="53" t="str">
        <f t="shared" si="124"/>
        <v>0.0</v>
      </c>
      <c r="HK20" s="63">
        <v>3</v>
      </c>
      <c r="HL20" s="207"/>
      <c r="HM20" s="210">
        <v>5</v>
      </c>
      <c r="HN20" s="57">
        <v>4</v>
      </c>
      <c r="HO20" s="58"/>
      <c r="HP20" s="66">
        <f>ROUND((HM20*0.4+HN20*0.6),1)</f>
        <v>4.4000000000000004</v>
      </c>
      <c r="HQ20" s="110">
        <f>ROUND(MAX((HM20*0.4+HN20*0.6),(HM20*0.4+HO20*0.6)),1)</f>
        <v>4.4000000000000004</v>
      </c>
      <c r="HR20" s="67" t="str">
        <f>TEXT(HQ20,"0.0")</f>
        <v>4.4</v>
      </c>
      <c r="HS20" s="111" t="str">
        <f>IF(HQ20&gt;=8.5,"A",IF(HQ20&gt;=8,"B+",IF(HQ20&gt;=7,"B",IF(HQ20&gt;=6.5,"C+",IF(HQ20&gt;=5.5,"C",IF(HQ20&gt;=5,"D+",IF(HQ20&gt;=4,"D","F")))))))</f>
        <v>D</v>
      </c>
      <c r="HT20" s="112">
        <f>IF(HS20="A",4,IF(HS20="B+",3.5,IF(HS20="B",3,IF(HS20="C+",2.5,IF(HS20="C",2,IF(HS20="D+",1.5,IF(HS20="D",1,0)))))))</f>
        <v>1</v>
      </c>
      <c r="HU20" s="113" t="str">
        <f>TEXT(HT20,"0.0")</f>
        <v>1.0</v>
      </c>
      <c r="HV20" s="63">
        <v>1</v>
      </c>
      <c r="HW20" s="207">
        <v>1</v>
      </c>
      <c r="HX20" s="66">
        <f>ROUND((HE20*0.7+HP20*0.3),1)</f>
        <v>1.3</v>
      </c>
      <c r="HY20" s="167">
        <f>ROUND((HF20*0.7+HQ20*0.3),1)</f>
        <v>3.6</v>
      </c>
      <c r="HZ20" s="53" t="str">
        <f>TEXT(HY20,"0.0")</f>
        <v>3.6</v>
      </c>
      <c r="IA20" s="51" t="str">
        <f>IF(HY20&gt;=8.5,"A",IF(HY20&gt;=8,"B+",IF(HY20&gt;=7,"B",IF(HY20&gt;=6.5,"C+",IF(HY20&gt;=5.5,"C",IF(HY20&gt;=5,"D+",IF(HY20&gt;=4,"D","F")))))))</f>
        <v>F</v>
      </c>
      <c r="IB20" s="60">
        <f>IF(IA20="A",4,IF(IA20="B+",3.5,IF(IA20="B",3,IF(IA20="C+",2.5,IF(IA20="C",2,IF(IA20="D+",1.5,IF(IA20="D",1,0)))))))</f>
        <v>0</v>
      </c>
      <c r="IC20" s="53" t="str">
        <f>TEXT(IB20,"0.0")</f>
        <v>0.0</v>
      </c>
      <c r="ID20" s="220">
        <v>4</v>
      </c>
      <c r="IE20" s="221"/>
      <c r="IF20" s="210">
        <v>6</v>
      </c>
      <c r="IG20" s="57">
        <v>7</v>
      </c>
      <c r="IH20" s="58"/>
      <c r="II20" s="66">
        <f t="shared" si="136"/>
        <v>6.6</v>
      </c>
      <c r="IJ20" s="67">
        <f t="shared" si="137"/>
        <v>6.6</v>
      </c>
      <c r="IK20" s="67" t="str">
        <f t="shared" si="138"/>
        <v>6.6</v>
      </c>
      <c r="IL20" s="51" t="str">
        <f t="shared" si="139"/>
        <v>C+</v>
      </c>
      <c r="IM20" s="60">
        <f t="shared" si="140"/>
        <v>2.5</v>
      </c>
      <c r="IN20" s="53" t="str">
        <f t="shared" si="141"/>
        <v>2.5</v>
      </c>
      <c r="IO20" s="63">
        <v>2</v>
      </c>
      <c r="IP20" s="207">
        <v>2</v>
      </c>
      <c r="IQ20" s="210">
        <v>8</v>
      </c>
      <c r="IR20" s="57">
        <v>6</v>
      </c>
      <c r="IS20" s="58"/>
      <c r="IT20" s="66">
        <f>ROUND((IQ20*0.4+IR20*0.6),1)</f>
        <v>6.8</v>
      </c>
      <c r="IU20" s="67">
        <f>ROUND(MAX((IQ20*0.4+IR20*0.6),(IQ20*0.4+IS20*0.6)),1)</f>
        <v>6.8</v>
      </c>
      <c r="IV20" s="67" t="str">
        <f>TEXT(IU20,"0.0")</f>
        <v>6.8</v>
      </c>
      <c r="IW20" s="51" t="str">
        <f>IF(IU20&gt;=8.5,"A",IF(IU20&gt;=8,"B+",IF(IU20&gt;=7,"B",IF(IU20&gt;=6.5,"C+",IF(IU20&gt;=5.5,"C",IF(IU20&gt;=5,"D+",IF(IU20&gt;=4,"D","F")))))))</f>
        <v>C+</v>
      </c>
      <c r="IX20" s="60">
        <f>IF(IW20="A",4,IF(IW20="B+",3.5,IF(IW20="B",3,IF(IW20="C+",2.5,IF(IW20="C",2,IF(IW20="D+",1.5,IF(IW20="D",1,0)))))))</f>
        <v>2.5</v>
      </c>
      <c r="IY20" s="53" t="str">
        <f>TEXT(IX20,"0.0")</f>
        <v>2.5</v>
      </c>
      <c r="IZ20" s="63">
        <v>3</v>
      </c>
      <c r="JA20" s="207">
        <v>3</v>
      </c>
      <c r="JB20" s="65">
        <v>5.8</v>
      </c>
      <c r="JC20" s="57">
        <v>6</v>
      </c>
      <c r="JD20" s="58"/>
      <c r="JE20" s="66">
        <f>ROUND((JB20*0.4+JC20*0.6),1)</f>
        <v>5.9</v>
      </c>
      <c r="JF20" s="67">
        <f>ROUND(MAX((JB20*0.4+JC20*0.6),(JB20*0.4+JD20*0.6)),1)</f>
        <v>5.9</v>
      </c>
      <c r="JG20" s="50" t="str">
        <f>TEXT(JF20,"0.0")</f>
        <v>5.9</v>
      </c>
      <c r="JH20" s="51" t="str">
        <f>IF(JF20&gt;=8.5,"A",IF(JF20&gt;=8,"B+",IF(JF20&gt;=7,"B",IF(JF20&gt;=6.5,"C+",IF(JF20&gt;=5.5,"C",IF(JF20&gt;=5,"D+",IF(JF20&gt;=4,"D","F")))))))</f>
        <v>C</v>
      </c>
      <c r="JI20" s="60">
        <f>IF(JH20="A",4,IF(JH20="B+",3.5,IF(JH20="B",3,IF(JH20="C+",2.5,IF(JH20="C",2,IF(JH20="D+",1.5,IF(JH20="D",1,0)))))))</f>
        <v>2</v>
      </c>
      <c r="JJ20" s="53" t="str">
        <f>TEXT(JI20,"0.0")</f>
        <v>2.0</v>
      </c>
      <c r="JK20" s="61">
        <v>2</v>
      </c>
      <c r="JL20" s="62">
        <v>2</v>
      </c>
      <c r="JM20" s="65">
        <v>6.6</v>
      </c>
      <c r="JN20" s="57">
        <v>4</v>
      </c>
      <c r="JO20" s="58"/>
      <c r="JP20" s="66">
        <f>ROUND((JM20*0.4+JN20*0.6),1)</f>
        <v>5</v>
      </c>
      <c r="JQ20" s="67">
        <f>ROUND(MAX((JM20*0.4+JN20*0.6),(JM20*0.4+JO20*0.6)),1)</f>
        <v>5</v>
      </c>
      <c r="JR20" s="50" t="str">
        <f>TEXT(JQ20,"0.0")</f>
        <v>5.0</v>
      </c>
      <c r="JS20" s="51" t="str">
        <f>IF(JQ20&gt;=8.5,"A",IF(JQ20&gt;=8,"B+",IF(JQ20&gt;=7,"B",IF(JQ20&gt;=6.5,"C+",IF(JQ20&gt;=5.5,"C",IF(JQ20&gt;=5,"D+",IF(JQ20&gt;=4,"D","F")))))))</f>
        <v>D+</v>
      </c>
      <c r="JT20" s="60">
        <f>IF(JS20="A",4,IF(JS20="B+",3.5,IF(JS20="B",3,IF(JS20="C+",2.5,IF(JS20="C",2,IF(JS20="D+",1.5,IF(JS20="D",1,0)))))))</f>
        <v>1.5</v>
      </c>
      <c r="JU20" s="53" t="str">
        <f>TEXT(JT20,"0.0")</f>
        <v>1.5</v>
      </c>
      <c r="JV20" s="61">
        <v>1</v>
      </c>
      <c r="JW20" s="62">
        <v>1</v>
      </c>
      <c r="JX20" s="271">
        <v>5</v>
      </c>
      <c r="JY20" s="122"/>
      <c r="JZ20" s="123"/>
      <c r="KA20" s="171">
        <f>ROUND((JX20*0.4+JY20*0.6),1)</f>
        <v>2</v>
      </c>
      <c r="KB20" s="67">
        <f>ROUND(MAX((JX20*0.4+JY20*0.6),(JX20*0.4+JZ20*0.6)),1)</f>
        <v>2</v>
      </c>
      <c r="KC20" s="50" t="str">
        <f>TEXT(KB20,"0.0")</f>
        <v>2.0</v>
      </c>
      <c r="KD20" s="51" t="str">
        <f>IF(KB20&gt;=8.5,"A",IF(KB20&gt;=8,"B+",IF(KB20&gt;=7,"B",IF(KB20&gt;=6.5,"C+",IF(KB20&gt;=5.5,"C",IF(KB20&gt;=5,"D+",IF(KB20&gt;=4,"D","F")))))))</f>
        <v>F</v>
      </c>
      <c r="KE20" s="60">
        <f>IF(KD20="A",4,IF(KD20="B+",3.5,IF(KD20="B",3,IF(KD20="C+",2.5,IF(KD20="C",2,IF(KD20="D+",1.5,IF(KD20="D",1,0)))))))</f>
        <v>0</v>
      </c>
      <c r="KF20" s="53" t="str">
        <f>TEXT(KE20,"0.0")</f>
        <v>0.0</v>
      </c>
      <c r="KG20" s="61">
        <v>2</v>
      </c>
      <c r="KH20" s="62"/>
      <c r="KI20" s="210">
        <v>8</v>
      </c>
      <c r="KJ20" s="133">
        <v>6.1</v>
      </c>
      <c r="KK20" s="58"/>
      <c r="KL20" s="66">
        <f>ROUND((KI20*0.4+KJ20*0.6),1)</f>
        <v>6.9</v>
      </c>
      <c r="KM20" s="67">
        <f>ROUND(MAX((KI20*0.4+KJ20*0.6),(KI20*0.4+KK20*0.6)),1)</f>
        <v>6.9</v>
      </c>
      <c r="KN20" s="67" t="str">
        <f>TEXT(KM20,"0.0")</f>
        <v>6.9</v>
      </c>
      <c r="KO20" s="51" t="str">
        <f>IF(KM20&gt;=8.5,"A",IF(KM20&gt;=8,"B+",IF(KM20&gt;=7,"B",IF(KM20&gt;=6.5,"C+",IF(KM20&gt;=5.5,"C",IF(KM20&gt;=5,"D+",IF(KM20&gt;=4,"D","F")))))))</f>
        <v>C+</v>
      </c>
      <c r="KP20" s="60">
        <f>IF(KO20="A",4,IF(KO20="B+",3.5,IF(KO20="B",3,IF(KO20="C+",2.5,IF(KO20="C",2,IF(KO20="D+",1.5,IF(KO20="D",1,0)))))))</f>
        <v>2.5</v>
      </c>
      <c r="KQ20" s="53" t="str">
        <f>TEXT(KP20,"0.0")</f>
        <v>2.5</v>
      </c>
      <c r="KR20" s="63">
        <v>1</v>
      </c>
      <c r="KS20" s="207">
        <v>1</v>
      </c>
      <c r="KT20" s="210">
        <v>6</v>
      </c>
      <c r="KU20" s="133">
        <v>7</v>
      </c>
      <c r="KV20" s="58"/>
      <c r="KW20" s="66">
        <f>ROUND((KT20*0.4+KU20*0.6),1)</f>
        <v>6.6</v>
      </c>
      <c r="KX20" s="67">
        <f>ROUND(MAX((KT20*0.4+KU20*0.6),(KT20*0.4+KV20*0.6)),1)</f>
        <v>6.6</v>
      </c>
      <c r="KY20" s="67" t="str">
        <f>TEXT(KX20,"0.0")</f>
        <v>6.6</v>
      </c>
      <c r="KZ20" s="51" t="str">
        <f>IF(KX20&gt;=8.5,"A",IF(KX20&gt;=8,"B+",IF(KX20&gt;=7,"B",IF(KX20&gt;=6.5,"C+",IF(KX20&gt;=5.5,"C",IF(KX20&gt;=5,"D+",IF(KX20&gt;=4,"D","F")))))))</f>
        <v>C+</v>
      </c>
      <c r="LA20" s="60">
        <f>IF(KZ20="A",4,IF(KZ20="B+",3.5,IF(KZ20="B",3,IF(KZ20="C+",2.5,IF(KZ20="C",2,IF(KZ20="D+",1.5,IF(KZ20="D",1,0)))))))</f>
        <v>2.5</v>
      </c>
      <c r="LB20" s="53" t="str">
        <f>TEXT(LA20,"0.0")</f>
        <v>2.5</v>
      </c>
      <c r="LC20" s="63">
        <v>1</v>
      </c>
      <c r="LD20" s="207">
        <v>1</v>
      </c>
      <c r="LE20" s="210">
        <v>8</v>
      </c>
      <c r="LF20" s="133">
        <v>6.7</v>
      </c>
      <c r="LG20" s="58"/>
      <c r="LH20" s="66">
        <f>ROUND((LE20*0.4+LF20*0.6),1)</f>
        <v>7.2</v>
      </c>
      <c r="LI20" s="67">
        <f>ROUND(MAX((LE20*0.4+LF20*0.6),(LE20*0.4+LG20*0.6)),1)</f>
        <v>7.2</v>
      </c>
      <c r="LJ20" s="67" t="str">
        <f>TEXT(LI20,"0.0")</f>
        <v>7.2</v>
      </c>
      <c r="LK20" s="51" t="str">
        <f>IF(LI20&gt;=8.5,"A",IF(LI20&gt;=8,"B+",IF(LI20&gt;=7,"B",IF(LI20&gt;=6.5,"C+",IF(LI20&gt;=5.5,"C",IF(LI20&gt;=5,"D+",IF(LI20&gt;=4,"D","F")))))))</f>
        <v>B</v>
      </c>
      <c r="LL20" s="60">
        <f>IF(LK20="A",4,IF(LK20="B+",3.5,IF(LK20="B",3,IF(LK20="C+",2.5,IF(LK20="C",2,IF(LK20="D+",1.5,IF(LK20="D",1,0)))))))</f>
        <v>3</v>
      </c>
      <c r="LM20" s="53" t="str">
        <f>TEXT(LL20,"0.0")</f>
        <v>3.0</v>
      </c>
      <c r="LN20" s="63">
        <v>2</v>
      </c>
      <c r="LO20" s="207">
        <v>2</v>
      </c>
      <c r="LP20" s="210">
        <v>8</v>
      </c>
      <c r="LQ20" s="133">
        <v>6.5</v>
      </c>
      <c r="LR20" s="58"/>
      <c r="LS20" s="66">
        <f>ROUND((LP20*0.4+LQ20*0.6),1)</f>
        <v>7.1</v>
      </c>
      <c r="LT20" s="67">
        <f>ROUND(MAX((LP20*0.4+LQ20*0.6),(LP20*0.4+LR20*0.6)),1)</f>
        <v>7.1</v>
      </c>
      <c r="LU20" s="67" t="str">
        <f>TEXT(LT20,"0.0")</f>
        <v>7.1</v>
      </c>
      <c r="LV20" s="51" t="str">
        <f>IF(LT20&gt;=8.5,"A",IF(LT20&gt;=8,"B+",IF(LT20&gt;=7,"B",IF(LT20&gt;=6.5,"C+",IF(LT20&gt;=5.5,"C",IF(LT20&gt;=5,"D+",IF(LT20&gt;=4,"D","F")))))))</f>
        <v>B</v>
      </c>
      <c r="LW20" s="60">
        <f>IF(LV20="A",4,IF(LV20="B+",3.5,IF(LV20="B",3,IF(LV20="C+",2.5,IF(LV20="C",2,IF(LV20="D+",1.5,IF(LV20="D",1,0)))))))</f>
        <v>3</v>
      </c>
      <c r="LX20" s="53" t="str">
        <f>TEXT(LW20,"0.0")</f>
        <v>3.0</v>
      </c>
      <c r="LY20" s="63">
        <v>1</v>
      </c>
      <c r="LZ20" s="207">
        <v>1</v>
      </c>
      <c r="MA20" s="66">
        <f>ROUND((KL20*0.2+KW20*0.2+LH20*0.4+LS20*0.2),1)</f>
        <v>7</v>
      </c>
      <c r="MB20" s="167">
        <f>ROUND((KM20*0.2+KX20*0.2+LI20*0.4+LT20*0.2),1)</f>
        <v>7</v>
      </c>
      <c r="MC20" s="53" t="str">
        <f>TEXT(MB20,"0.0")</f>
        <v>7.0</v>
      </c>
      <c r="MD20" s="51" t="str">
        <f>IF(MB20&gt;=8.5,"A",IF(MB20&gt;=8,"B+",IF(MB20&gt;=7,"B",IF(MB20&gt;=6.5,"C+",IF(MB20&gt;=5.5,"C",IF(MB20&gt;=5,"D+",IF(MB20&gt;=4,"D","F")))))))</f>
        <v>B</v>
      </c>
      <c r="ME20" s="60">
        <f>IF(MD20="A",4,IF(MD20="B+",3.5,IF(MD20="B",3,IF(MD20="C+",2.5,IF(MD20="C",2,IF(MD20="D+",1.5,IF(MD20="D",1,0)))))))</f>
        <v>3</v>
      </c>
      <c r="MF20" s="53" t="str">
        <f>TEXT(ME20,"0.0")</f>
        <v>3.0</v>
      </c>
      <c r="MG20" s="220">
        <v>5</v>
      </c>
      <c r="MH20" s="221">
        <v>5</v>
      </c>
      <c r="MI20" s="211">
        <f>HK20+HV20+IO20+IZ20+JK20+JV20+KG20+KR20+LC20+LN20+LY20</f>
        <v>19</v>
      </c>
      <c r="MJ20" s="156">
        <f>(HF20*HK20+HQ20*HV20+IJ20*IO20+IU20*IZ20+JF20*JK20+JQ20*JV20+KB20*KG20+KM20*KR20+KX20*LC20+LI20*LN20+LT20*LY20)/MI20</f>
        <v>5.4421052631578952</v>
      </c>
      <c r="MK20" s="158">
        <f>(HI20*HK20+HT20*HV20+IM20*IO20+IX20*IZ20+JI20*JK20+JT20*JV20+KE20*KG20+KP20*KR20+LA20*LC20+LL20*LN20+LW20*LY20)/MI20</f>
        <v>1.736842105263158</v>
      </c>
      <c r="ML20" s="157" t="str">
        <f>TEXT(MK20,"0.00")</f>
        <v>1.74</v>
      </c>
      <c r="MM20" s="5" t="str">
        <f>IF(AND(MK20&lt;1),"Cảnh báo KQHT","Lên lớp")</f>
        <v>Lên lớp</v>
      </c>
      <c r="MN20" s="212">
        <f>HL20+HW20+IP20+JA20+JL20+JW20+KH20+KS20+LD20+LO20+LZ20</f>
        <v>14</v>
      </c>
      <c r="MO20" s="156">
        <f>(HF20*HL20+HQ20*HW20+IJ20*IP20+IU20*JA20+JF20*JL20+JQ20*JW20+KB20*KH20+KM20*KS20+KX20*LD20+LI20*LO20+LT20*LZ20)/MN20</f>
        <v>6.4142857142857137</v>
      </c>
      <c r="MP20" s="309">
        <f>(HI20*HL20+HT20*HW20+IM20*IP20+IX20*JA20+JI20*JL20+JT20*JW20+KE20*KH20+KP20*KS20+LA20*LD20+LL20*LO20+LW20*LZ20)/MN20</f>
        <v>2.3571428571428572</v>
      </c>
      <c r="MQ20" s="215">
        <f>GV20+MI20</f>
        <v>54</v>
      </c>
      <c r="MR20" s="211">
        <f>GW20+MN20</f>
        <v>49</v>
      </c>
      <c r="MS20" s="157">
        <f>(GX20*GW20+MO20*MN20)/MR20</f>
        <v>6.1479591836734695</v>
      </c>
      <c r="MT20" s="157" t="str">
        <f>TEXT(MS20,"0.00")</f>
        <v>6.15</v>
      </c>
      <c r="MU20" s="158">
        <f>(GY20*GW20+MP20*MN20)/MR20</f>
        <v>2.1326530612244898</v>
      </c>
      <c r="MV20" s="157" t="str">
        <f>TEXT(MU20,"0.00")</f>
        <v>2.13</v>
      </c>
      <c r="MW20" s="5" t="str">
        <f>IF(AND(MU20&lt;1.4),"Cảnh báo KQHT","Lên lớp")</f>
        <v>Lên lớp</v>
      </c>
      <c r="MX20" s="325">
        <v>6.3</v>
      </c>
      <c r="MY20" s="392">
        <v>6</v>
      </c>
      <c r="MZ20" s="327"/>
      <c r="NA20" s="216">
        <f>ROUND((MX20*0.4+MY20*0.6),1)</f>
        <v>6.1</v>
      </c>
      <c r="NB20" s="312">
        <f>ROUND(MAX((MX20*0.4+MY20*0.6),(MX20*0.4+MZ20*0.6)),1)</f>
        <v>6.1</v>
      </c>
      <c r="NC20" s="312" t="str">
        <f>TEXT(NB20,"0.0")</f>
        <v>6.1</v>
      </c>
      <c r="ND20" s="313" t="str">
        <f>IF(NB20&gt;=8.5,"A",IF(NB20&gt;=8,"B+",IF(NB20&gt;=7,"B",IF(NB20&gt;=6.5,"C+",IF(NB20&gt;=5.5,"C",IF(NB20&gt;=5,"D+",IF(NB20&gt;=4,"D","F")))))))</f>
        <v>C</v>
      </c>
      <c r="NE20" s="314">
        <f>IF(ND20="A",4,IF(ND20="B+",3.5,IF(ND20="B",3,IF(ND20="C+",2.5,IF(ND20="C",2,IF(ND20="D+",1.5,IF(ND20="D",1,0)))))))</f>
        <v>2</v>
      </c>
      <c r="NF20" s="315" t="str">
        <f>TEXT(NE20,"0.0")</f>
        <v>2.0</v>
      </c>
      <c r="NG20" s="63">
        <v>1</v>
      </c>
      <c r="NH20" s="207">
        <v>1</v>
      </c>
      <c r="NI20" s="310">
        <v>6.3</v>
      </c>
      <c r="NJ20" s="311">
        <v>5</v>
      </c>
      <c r="NK20" s="160"/>
      <c r="NL20" s="316">
        <f>ROUND((NI20*0.4+NJ20*0.6),1)</f>
        <v>5.5</v>
      </c>
      <c r="NM20" s="312">
        <f>ROUND(MAX((NI20*0.4+NJ20*0.6),(NI20*0.4+NK20*0.6)),1)</f>
        <v>5.5</v>
      </c>
      <c r="NN20" s="312" t="str">
        <f>TEXT(NM20,"0.0")</f>
        <v>5.5</v>
      </c>
      <c r="NO20" s="313" t="str">
        <f>IF(NM20&gt;=8.5,"A",IF(NM20&gt;=8,"B+",IF(NM20&gt;=7,"B",IF(NM20&gt;=6.5,"C+",IF(NM20&gt;=5.5,"C",IF(NM20&gt;=5,"D+",IF(NM20&gt;=4,"D","F")))))))</f>
        <v>C</v>
      </c>
      <c r="NP20" s="314">
        <f>IF(NO20="A",4,IF(NO20="B+",3.5,IF(NO20="B",3,IF(NO20="C+",2.5,IF(NO20="C",2,IF(NO20="D+",1.5,IF(NO20="D",1,0)))))))</f>
        <v>2</v>
      </c>
      <c r="NQ20" s="315" t="str">
        <f>TEXT(NP20,"0.0")</f>
        <v>2.0</v>
      </c>
      <c r="NR20" s="63">
        <v>1</v>
      </c>
      <c r="NS20" s="207">
        <v>1</v>
      </c>
      <c r="NT20" s="66">
        <f>ROUND((NA20*0.5+NL20*0.5),1)</f>
        <v>5.8</v>
      </c>
      <c r="NU20" s="167">
        <f>ROUND((NB20*0.5+NM20*0.5),1)</f>
        <v>5.8</v>
      </c>
      <c r="NV20" s="53" t="str">
        <f>TEXT(NU20,"0.0")</f>
        <v>5.8</v>
      </c>
      <c r="NW20" s="51" t="str">
        <f>IF(NU20&gt;=8.5,"A",IF(NU20&gt;=8,"B+",IF(NU20&gt;=7,"B",IF(NU20&gt;=6.5,"C+",IF(NU20&gt;=5.5,"C",IF(NU20&gt;=5,"D+",IF(NU20&gt;=4,"D","F")))))))</f>
        <v>C</v>
      </c>
      <c r="NX20" s="60">
        <f>IF(NW20="A",4,IF(NW20="B+",3.5,IF(NW20="B",3,IF(NW20="C+",2.5,IF(NW20="C",2,IF(NW20="D+",1.5,IF(NW20="D",1,0)))))))</f>
        <v>2</v>
      </c>
      <c r="NY20" s="53" t="str">
        <f>TEXT(NX20,"0.0")</f>
        <v>2.0</v>
      </c>
      <c r="NZ20" s="220">
        <v>2</v>
      </c>
      <c r="OA20" s="408">
        <v>2</v>
      </c>
      <c r="OB20" s="385">
        <v>6.4</v>
      </c>
      <c r="OC20" s="404">
        <v>6</v>
      </c>
      <c r="OD20" s="210"/>
      <c r="OE20" s="66">
        <f t="shared" si="229"/>
        <v>6.2</v>
      </c>
      <c r="OF20" s="67">
        <f t="shared" si="230"/>
        <v>6.2</v>
      </c>
      <c r="OG20" s="50" t="str">
        <f t="shared" si="231"/>
        <v>6.2</v>
      </c>
      <c r="OH20" s="51" t="str">
        <f t="shared" si="232"/>
        <v>C</v>
      </c>
      <c r="OI20" s="60">
        <f t="shared" si="233"/>
        <v>2</v>
      </c>
      <c r="OJ20" s="53" t="str">
        <f t="shared" si="234"/>
        <v>2.0</v>
      </c>
      <c r="OK20" s="61">
        <v>2</v>
      </c>
      <c r="OL20" s="62">
        <v>2</v>
      </c>
      <c r="OM20" s="282">
        <v>8</v>
      </c>
      <c r="ON20" s="283">
        <v>8</v>
      </c>
      <c r="OO20" s="104"/>
      <c r="OP20" s="105">
        <f t="shared" si="289"/>
        <v>8</v>
      </c>
      <c r="OQ20" s="67">
        <f t="shared" si="290"/>
        <v>8</v>
      </c>
      <c r="OR20" s="50" t="str">
        <f t="shared" si="291"/>
        <v>8.0</v>
      </c>
      <c r="OS20" s="51" t="str">
        <f t="shared" si="292"/>
        <v>B+</v>
      </c>
      <c r="OT20" s="60">
        <f t="shared" si="293"/>
        <v>3.5</v>
      </c>
      <c r="OU20" s="53" t="str">
        <f t="shared" si="294"/>
        <v>3.5</v>
      </c>
      <c r="OV20" s="61">
        <v>2</v>
      </c>
      <c r="OW20" s="62">
        <v>2</v>
      </c>
      <c r="OX20" s="282">
        <v>6.2</v>
      </c>
      <c r="OY20" s="283">
        <v>5</v>
      </c>
      <c r="OZ20" s="104"/>
      <c r="PA20" s="105">
        <f t="shared" si="235"/>
        <v>5.5</v>
      </c>
      <c r="PB20" s="67">
        <f t="shared" si="236"/>
        <v>5.5</v>
      </c>
      <c r="PC20" s="50" t="str">
        <f t="shared" si="237"/>
        <v>5.5</v>
      </c>
      <c r="PD20" s="51" t="str">
        <f t="shared" si="238"/>
        <v>C</v>
      </c>
      <c r="PE20" s="60">
        <f t="shared" si="239"/>
        <v>2</v>
      </c>
      <c r="PF20" s="53" t="str">
        <f t="shared" si="240"/>
        <v>2.0</v>
      </c>
      <c r="PG20" s="61">
        <v>2</v>
      </c>
      <c r="PH20" s="62">
        <v>2</v>
      </c>
      <c r="PI20" s="325">
        <v>7</v>
      </c>
      <c r="PJ20" s="392">
        <v>7</v>
      </c>
      <c r="PK20" s="327"/>
      <c r="PL20" s="216">
        <f t="shared" si="241"/>
        <v>7</v>
      </c>
      <c r="PM20" s="312">
        <f t="shared" si="242"/>
        <v>7</v>
      </c>
      <c r="PN20" s="312" t="str">
        <f t="shared" si="243"/>
        <v>7.0</v>
      </c>
      <c r="PO20" s="313" t="str">
        <f t="shared" si="244"/>
        <v>B</v>
      </c>
      <c r="PP20" s="314">
        <f t="shared" si="245"/>
        <v>3</v>
      </c>
      <c r="PQ20" s="315" t="str">
        <f t="shared" si="246"/>
        <v>3.0</v>
      </c>
      <c r="PR20" s="63">
        <v>1</v>
      </c>
      <c r="PS20" s="207">
        <v>1</v>
      </c>
      <c r="PT20" s="210">
        <v>6.4</v>
      </c>
      <c r="PU20" s="133">
        <v>7.3</v>
      </c>
      <c r="PV20" s="58"/>
      <c r="PW20" s="66">
        <f t="shared" si="247"/>
        <v>6.9</v>
      </c>
      <c r="PX20" s="67">
        <f t="shared" si="248"/>
        <v>6.9</v>
      </c>
      <c r="PY20" s="67" t="str">
        <f t="shared" si="249"/>
        <v>6.9</v>
      </c>
      <c r="PZ20" s="51" t="str">
        <f t="shared" si="250"/>
        <v>C+</v>
      </c>
      <c r="QA20" s="60">
        <f t="shared" si="251"/>
        <v>2.5</v>
      </c>
      <c r="QB20" s="53" t="str">
        <f t="shared" si="252"/>
        <v>2.5</v>
      </c>
      <c r="QC20" s="63">
        <v>4</v>
      </c>
      <c r="QD20" s="207">
        <v>4</v>
      </c>
      <c r="QE20" s="210">
        <v>7.5</v>
      </c>
      <c r="QF20" s="133">
        <v>7</v>
      </c>
      <c r="QG20" s="58"/>
      <c r="QH20" s="66">
        <f t="shared" si="253"/>
        <v>7.2</v>
      </c>
      <c r="QI20" s="67">
        <f t="shared" si="254"/>
        <v>7.2</v>
      </c>
      <c r="QJ20" s="67" t="str">
        <f t="shared" si="255"/>
        <v>7.2</v>
      </c>
      <c r="QK20" s="51" t="str">
        <f t="shared" si="256"/>
        <v>B</v>
      </c>
      <c r="QL20" s="60">
        <f t="shared" si="257"/>
        <v>3</v>
      </c>
      <c r="QM20" s="53" t="str">
        <f t="shared" si="258"/>
        <v>3.0</v>
      </c>
      <c r="QN20" s="63">
        <v>6</v>
      </c>
      <c r="QO20" s="207">
        <v>6</v>
      </c>
      <c r="QP20" s="211">
        <f t="shared" si="259"/>
        <v>19</v>
      </c>
      <c r="QQ20" s="156">
        <f t="shared" si="260"/>
        <v>6.7789473684210533</v>
      </c>
      <c r="QR20" s="158">
        <f t="shared" si="261"/>
        <v>2.6315789473684212</v>
      </c>
      <c r="QS20" s="157" t="str">
        <f t="shared" si="262"/>
        <v>2.63</v>
      </c>
      <c r="QT20" s="5" t="str">
        <f t="shared" si="263"/>
        <v>Lên lớp</v>
      </c>
      <c r="QU20" s="212">
        <f t="shared" si="264"/>
        <v>19</v>
      </c>
      <c r="QV20" s="156">
        <f t="shared" si="265"/>
        <v>6.7789473684210533</v>
      </c>
      <c r="QW20" s="309">
        <f t="shared" si="266"/>
        <v>2.6315789473684212</v>
      </c>
      <c r="QX20" s="215">
        <f t="shared" si="267"/>
        <v>73</v>
      </c>
      <c r="QY20" s="211">
        <f t="shared" si="268"/>
        <v>68</v>
      </c>
      <c r="QZ20" s="157">
        <f t="shared" si="269"/>
        <v>6.3242647058823529</v>
      </c>
      <c r="RA20" s="157" t="str">
        <f t="shared" si="270"/>
        <v>6.32</v>
      </c>
      <c r="RB20" s="158">
        <f t="shared" si="271"/>
        <v>2.2720588235294117</v>
      </c>
      <c r="RC20" s="157" t="str">
        <f t="shared" si="272"/>
        <v>2.27</v>
      </c>
      <c r="RD20" s="5" t="str">
        <f t="shared" si="273"/>
        <v>Lên lớp</v>
      </c>
      <c r="RE20" s="210">
        <v>7.7</v>
      </c>
      <c r="RF20" s="133">
        <v>6</v>
      </c>
      <c r="RG20" s="58"/>
      <c r="RH20" s="66">
        <f t="shared" si="274"/>
        <v>6.7</v>
      </c>
      <c r="RI20" s="67">
        <f t="shared" si="275"/>
        <v>6.7</v>
      </c>
      <c r="RJ20" s="67" t="str">
        <f t="shared" si="276"/>
        <v>6.7</v>
      </c>
      <c r="RK20" s="51" t="str">
        <f t="shared" si="277"/>
        <v>C+</v>
      </c>
      <c r="RL20" s="60">
        <f t="shared" si="278"/>
        <v>2.5</v>
      </c>
      <c r="RM20" s="53" t="str">
        <f t="shared" si="279"/>
        <v>2.5</v>
      </c>
      <c r="RN20" s="63">
        <v>6</v>
      </c>
      <c r="RO20" s="207">
        <v>6</v>
      </c>
      <c r="RP20" s="416">
        <v>6</v>
      </c>
      <c r="RQ20" s="416">
        <v>7</v>
      </c>
      <c r="RR20" s="316">
        <f t="shared" si="280"/>
        <v>6.6</v>
      </c>
      <c r="RS20" s="67" t="str">
        <f t="shared" si="281"/>
        <v>6.6</v>
      </c>
      <c r="RT20" s="51" t="str">
        <f t="shared" si="282"/>
        <v>C+</v>
      </c>
      <c r="RU20" s="60">
        <f t="shared" si="283"/>
        <v>2.5</v>
      </c>
      <c r="RV20" s="53" t="str">
        <f t="shared" si="284"/>
        <v>2.5</v>
      </c>
      <c r="RW20" s="220">
        <v>5</v>
      </c>
      <c r="RX20" s="221">
        <v>5</v>
      </c>
      <c r="RY20" s="417">
        <f t="shared" si="285"/>
        <v>11</v>
      </c>
      <c r="RZ20" s="156">
        <f t="shared" si="286"/>
        <v>6.6545454545454552</v>
      </c>
      <c r="SA20" s="158">
        <f t="shared" si="287"/>
        <v>2.5</v>
      </c>
      <c r="SB20" s="157" t="str">
        <f t="shared" si="288"/>
        <v>2.50</v>
      </c>
    </row>
    <row r="21" spans="1:496" s="8" customFormat="1" ht="18">
      <c r="A21" s="5">
        <v>20</v>
      </c>
      <c r="B21" s="9" t="s">
        <v>356</v>
      </c>
      <c r="C21" s="10" t="s">
        <v>367</v>
      </c>
      <c r="D21" s="11" t="s">
        <v>368</v>
      </c>
      <c r="E21" s="12" t="s">
        <v>369</v>
      </c>
      <c r="G21" s="47" t="s">
        <v>641</v>
      </c>
      <c r="H21" s="6" t="s">
        <v>427</v>
      </c>
      <c r="I21" s="48" t="s">
        <v>679</v>
      </c>
      <c r="J21" s="48" t="s">
        <v>525</v>
      </c>
      <c r="K21" s="98">
        <v>8</v>
      </c>
      <c r="L21" s="67" t="str">
        <f t="shared" ref="L21:L39" si="298">TEXT(K21,"0.0")</f>
        <v>8.0</v>
      </c>
      <c r="M21" s="51" t="str">
        <f t="shared" ref="M21:M40" si="299">IF(K21&gt;=8.5,"A",IF(K21&gt;=8,"B+",IF(K21&gt;=7,"B",IF(K21&gt;=6.5,"C+",IF(K21&gt;=5.5,"C",IF(K21&gt;=5,"D+",IF(K21&gt;=4,"D","F")))))))</f>
        <v>B+</v>
      </c>
      <c r="N21" s="52">
        <f t="shared" ref="N21:N40" si="300">IF(M21="A",4,IF(M21="B+",3.5,IF(M21="B",3,IF(M21="C+",2.5,IF(M21="C",2,IF(M21="D+",1.5,IF(M21="D",1,0)))))))</f>
        <v>3.5</v>
      </c>
      <c r="O21" s="53" t="str">
        <f t="shared" ref="O21:O39" si="301">TEXT(N21,"0.0")</f>
        <v>3.5</v>
      </c>
      <c r="P21" s="63">
        <v>2</v>
      </c>
      <c r="Q21" s="49">
        <v>7</v>
      </c>
      <c r="R21" s="67" t="str">
        <f t="shared" ref="R21:R39" si="302">TEXT(Q21,"0.0")</f>
        <v>7.0</v>
      </c>
      <c r="S21" s="51" t="str">
        <f t="shared" ref="S21:S40" si="303">IF(Q21&gt;=8.5,"A",IF(Q21&gt;=8,"B+",IF(Q21&gt;=7,"B",IF(Q21&gt;=6.5,"C+",IF(Q21&gt;=5.5,"C",IF(Q21&gt;=5,"D+",IF(Q21&gt;=4,"D","F")))))))</f>
        <v>B</v>
      </c>
      <c r="T21" s="52">
        <f t="shared" ref="T21:T40" si="304">IF(S21="A",4,IF(S21="B+",3.5,IF(S21="B",3,IF(S21="C+",2.5,IF(S21="C",2,IF(S21="D+",1.5,IF(S21="D",1,0)))))))</f>
        <v>3</v>
      </c>
      <c r="U21" s="53" t="str">
        <f t="shared" ref="U21:U39" si="305">TEXT(T21,"0.0")</f>
        <v>3.0</v>
      </c>
      <c r="V21" s="63">
        <v>3</v>
      </c>
      <c r="W21" s="105">
        <v>8</v>
      </c>
      <c r="X21" s="103">
        <v>9</v>
      </c>
      <c r="Y21" s="104"/>
      <c r="Z21" s="66">
        <f t="shared" ref="Z21:Z52" si="306">ROUND((W21*0.4+X21*0.6),1)</f>
        <v>8.6</v>
      </c>
      <c r="AA21" s="67">
        <f t="shared" ref="AA21:AA52" si="307">ROUND(MAX((W21*0.4+X21*0.6),(W21*0.4+Y21*0.6)),1)</f>
        <v>8.6</v>
      </c>
      <c r="AB21" s="67" t="str">
        <f t="shared" ref="AB21:AB39" si="308">TEXT(AA21,"0.0")</f>
        <v>8.6</v>
      </c>
      <c r="AC21" s="51" t="str">
        <f t="shared" ref="AC21:AC52" si="309">IF(AA21&gt;=8.5,"A",IF(AA21&gt;=8,"B+",IF(AA21&gt;=7,"B",IF(AA21&gt;=6.5,"C+",IF(AA21&gt;=5.5,"C",IF(AA21&gt;=5,"D+",IF(AA21&gt;=4,"D","F")))))))</f>
        <v>A</v>
      </c>
      <c r="AD21" s="60">
        <f t="shared" ref="AD21:AD40" si="310">IF(AC21="A",4,IF(AC21="B+",3.5,IF(AC21="B",3,IF(AC21="C+",2.5,IF(AC21="C",2,IF(AC21="D+",1.5,IF(AC21="D",1,0)))))))</f>
        <v>4</v>
      </c>
      <c r="AE21" s="53" t="str">
        <f t="shared" ref="AE21:AE39" si="311">TEXT(AD21,"0.0")</f>
        <v>4.0</v>
      </c>
      <c r="AF21" s="63">
        <v>4</v>
      </c>
      <c r="AG21" s="207">
        <v>4</v>
      </c>
      <c r="AH21" s="105">
        <v>9</v>
      </c>
      <c r="AI21" s="103">
        <v>7</v>
      </c>
      <c r="AJ21" s="104"/>
      <c r="AK21" s="66">
        <f t="shared" ref="AK21:AK52" si="312">ROUND((AH21*0.4+AI21*0.6),1)</f>
        <v>7.8</v>
      </c>
      <c r="AL21" s="67">
        <f t="shared" ref="AL21:AL52" si="313">ROUND(MAX((AH21*0.4+AI21*0.6),(AH21*0.4+AJ21*0.6)),1)</f>
        <v>7.8</v>
      </c>
      <c r="AM21" s="67" t="str">
        <f t="shared" ref="AM21:AM39" si="314">TEXT(AL21,"0.0")</f>
        <v>7.8</v>
      </c>
      <c r="AN21" s="51" t="str">
        <f t="shared" ref="AN21:AN40" si="315">IF(AL21&gt;=8.5,"A",IF(AL21&gt;=8,"B+",IF(AL21&gt;=7,"B",IF(AL21&gt;=6.5,"C+",IF(AL21&gt;=5.5,"C",IF(AL21&gt;=5,"D+",IF(AL21&gt;=4,"D","F")))))))</f>
        <v>B</v>
      </c>
      <c r="AO21" s="60">
        <f t="shared" ref="AO21:AO40" si="316">IF(AN21="A",4,IF(AN21="B+",3.5,IF(AN21="B",3,IF(AN21="C+",2.5,IF(AN21="C",2,IF(AN21="D+",1.5,IF(AN21="D",1,0)))))))</f>
        <v>3</v>
      </c>
      <c r="AP21" s="53" t="str">
        <f t="shared" ref="AP21:AP39" si="317">TEXT(AO21,"0.0")</f>
        <v>3.0</v>
      </c>
      <c r="AQ21" s="63">
        <v>2</v>
      </c>
      <c r="AR21" s="207">
        <v>2</v>
      </c>
      <c r="AS21" s="105">
        <v>7.3</v>
      </c>
      <c r="AT21" s="103">
        <v>6</v>
      </c>
      <c r="AU21" s="104"/>
      <c r="AV21" s="66">
        <f t="shared" ref="AV21:AV39" si="318">ROUND((AS21*0.4+AT21*0.6),1)</f>
        <v>6.5</v>
      </c>
      <c r="AW21" s="67">
        <f t="shared" ref="AW21:AW39" si="319">ROUND(MAX((AS21*0.4+AT21*0.6),(AS21*0.4+AU21*0.6)),1)</f>
        <v>6.5</v>
      </c>
      <c r="AX21" s="67" t="str">
        <f t="shared" ref="AX21:AX39" si="320">TEXT(AW21,"0.0")</f>
        <v>6.5</v>
      </c>
      <c r="AY21" s="51" t="str">
        <f t="shared" ref="AY21:AY39" si="321">IF(AW21&gt;=8.5,"A",IF(AW21&gt;=8,"B+",IF(AW21&gt;=7,"B",IF(AW21&gt;=6.5,"C+",IF(AW21&gt;=5.5,"C",IF(AW21&gt;=5,"D+",IF(AW21&gt;=4,"D","F")))))))</f>
        <v>C+</v>
      </c>
      <c r="AZ21" s="60">
        <f t="shared" ref="AZ21:AZ39" si="322">IF(AY21="A",4,IF(AY21="B+",3.5,IF(AY21="B",3,IF(AY21="C+",2.5,IF(AY21="C",2,IF(AY21="D+",1.5,IF(AY21="D",1,0)))))))</f>
        <v>2.5</v>
      </c>
      <c r="BA21" s="53" t="str">
        <f t="shared" ref="BA21:BA39" si="323">TEXT(AZ21,"0.0")</f>
        <v>2.5</v>
      </c>
      <c r="BB21" s="63">
        <v>3</v>
      </c>
      <c r="BC21" s="207">
        <v>3</v>
      </c>
      <c r="BD21" s="105">
        <v>8.6</v>
      </c>
      <c r="BE21" s="103">
        <v>9</v>
      </c>
      <c r="BF21" s="104"/>
      <c r="BG21" s="66">
        <f t="shared" ref="BG21:BG39" si="324">ROUND((BD21*0.4+BE21*0.6),1)</f>
        <v>8.8000000000000007</v>
      </c>
      <c r="BH21" s="67">
        <f t="shared" ref="BH21:BH39" si="325">ROUND(MAX((BD21*0.4+BE21*0.6),(BD21*0.4+BF21*0.6)),1)</f>
        <v>8.8000000000000007</v>
      </c>
      <c r="BI21" s="67" t="str">
        <f t="shared" ref="BI21:BI39" si="326">TEXT(BH21,"0.0")</f>
        <v>8.8</v>
      </c>
      <c r="BJ21" s="51" t="str">
        <f t="shared" ref="BJ21:BJ39" si="327">IF(BH21&gt;=8.5,"A",IF(BH21&gt;=8,"B+",IF(BH21&gt;=7,"B",IF(BH21&gt;=6.5,"C+",IF(BH21&gt;=5.5,"C",IF(BH21&gt;=5,"D+",IF(BH21&gt;=4,"D","F")))))))</f>
        <v>A</v>
      </c>
      <c r="BK21" s="60">
        <f t="shared" ref="BK21:BK39" si="328">IF(BJ21="A",4,IF(BJ21="B+",3.5,IF(BJ21="B",3,IF(BJ21="C+",2.5,IF(BJ21="C",2,IF(BJ21="D+",1.5,IF(BJ21="D",1,0)))))))</f>
        <v>4</v>
      </c>
      <c r="BL21" s="53" t="str">
        <f t="shared" ref="BL21:BL39" si="329">TEXT(BK21,"0.0")</f>
        <v>4.0</v>
      </c>
      <c r="BM21" s="63">
        <v>3</v>
      </c>
      <c r="BN21" s="207">
        <v>3</v>
      </c>
      <c r="BO21" s="105">
        <v>7</v>
      </c>
      <c r="BP21" s="103">
        <v>5</v>
      </c>
      <c r="BQ21" s="104"/>
      <c r="BR21" s="66">
        <f t="shared" ref="BR21:BR52" si="330">ROUND((BO21*0.4+BP21*0.6),1)</f>
        <v>5.8</v>
      </c>
      <c r="BS21" s="67">
        <f t="shared" ref="BS21:BS52" si="331">ROUND(MAX((BO21*0.4+BP21*0.6),(BO21*0.4+BQ21*0.6)),1)</f>
        <v>5.8</v>
      </c>
      <c r="BT21" s="67" t="str">
        <f t="shared" ref="BT21:BT39" si="332">TEXT(BS21,"0.0")</f>
        <v>5.8</v>
      </c>
      <c r="BU21" s="51" t="str">
        <f t="shared" ref="BU21:BU52" si="333">IF(BS21&gt;=8.5,"A",IF(BS21&gt;=8,"B+",IF(BS21&gt;=7,"B",IF(BS21&gt;=6.5,"C+",IF(BS21&gt;=5.5,"C",IF(BS21&gt;=5,"D+",IF(BS21&gt;=4,"D","F")))))))</f>
        <v>C</v>
      </c>
      <c r="BV21" s="68">
        <f t="shared" ref="BV21:BV52" si="334">IF(BU21="A",4,IF(BU21="B+",3.5,IF(BU21="B",3,IF(BU21="C+",2.5,IF(BU21="C",2,IF(BU21="D+",1.5,IF(BU21="D",1,0)))))))</f>
        <v>2</v>
      </c>
      <c r="BW21" s="53" t="str">
        <f t="shared" ref="BW21:BW39" si="335">TEXT(BV21,"0.0")</f>
        <v>2.0</v>
      </c>
      <c r="BX21" s="63">
        <v>2</v>
      </c>
      <c r="BY21" s="207">
        <v>2</v>
      </c>
      <c r="BZ21" s="105">
        <v>8</v>
      </c>
      <c r="CA21" s="103">
        <v>8</v>
      </c>
      <c r="CB21" s="104"/>
      <c r="CC21" s="105"/>
      <c r="CD21" s="67">
        <f t="shared" ref="CD21:CD39" si="336">ROUND(MAX((BZ21*0.4+CA21*0.6),(BZ21*0.4+CB21*0.6)),1)</f>
        <v>8</v>
      </c>
      <c r="CE21" s="67" t="str">
        <f t="shared" ref="CE21:CE39" si="337">TEXT(CD21,"0.0")</f>
        <v>8.0</v>
      </c>
      <c r="CF21" s="51" t="str">
        <f t="shared" ref="CF21:CF39" si="338">IF(CD21&gt;=8.5,"A",IF(CD21&gt;=8,"B+",IF(CD21&gt;=7,"B",IF(CD21&gt;=6.5,"C+",IF(CD21&gt;=5.5,"C",IF(CD21&gt;=5,"D+",IF(CD21&gt;=4,"D","F")))))))</f>
        <v>B+</v>
      </c>
      <c r="CG21" s="60">
        <f t="shared" ref="CG21:CG39" si="339">IF(CF21="A",4,IF(CF21="B+",3.5,IF(CF21="B",3,IF(CF21="C+",2.5,IF(CF21="C",2,IF(CF21="D+",1.5,IF(CF21="D",1,0)))))))</f>
        <v>3.5</v>
      </c>
      <c r="CH21" s="53" t="str">
        <f t="shared" ref="CH21:CH39" si="340">TEXT(CG21,"0.0")</f>
        <v>3.5</v>
      </c>
      <c r="CI21" s="63">
        <v>3</v>
      </c>
      <c r="CJ21" s="207">
        <v>3</v>
      </c>
      <c r="CK21" s="208">
        <f t="shared" ref="CK21:CK39" si="341">AQ21+BB21+BM21+BX21+CI21+AF21</f>
        <v>17</v>
      </c>
      <c r="CL21" s="72">
        <f t="shared" ref="CL21:CL52" si="342">(AL21*AQ21+AA21*AF21+AW21*BB21+BH21*BM21+BS21*BX21+CD21*CI21)/CK21</f>
        <v>7.7352941176470589</v>
      </c>
      <c r="CM21" s="93" t="str">
        <f t="shared" ref="CM21:CM39" si="343">TEXT(CL21,"0.00")</f>
        <v>7.74</v>
      </c>
      <c r="CN21" s="72">
        <f t="shared" ref="CN21:CN52" si="344">(AO21*AQ21+AD21*AF21+AZ21*BB21+BK21*BM21+BV21*BX21+CG21*CI21)/CK21</f>
        <v>3.2941176470588234</v>
      </c>
      <c r="CO21" s="93" t="str">
        <f t="shared" ref="CO21:CO39" si="345">TEXT(CN21,"0.00")</f>
        <v>3.29</v>
      </c>
      <c r="CP21" s="285" t="str">
        <f t="shared" ref="CP21:CP39" si="346">IF(AND(CN21&lt;0.8),"Cảnh báo KQHT","Lên lớp")</f>
        <v>Lên lớp</v>
      </c>
      <c r="CQ21" s="285">
        <f t="shared" ref="CQ21:CQ51" si="347">CJ21+BY21+BN21+BC21+AG21+AR21</f>
        <v>17</v>
      </c>
      <c r="CR21" s="72">
        <f t="shared" ref="CR21:CR51" si="348">(AL21*AR21+AA21*AG21+AW21*BC21+BH21*BN21+BS21*BY21+CD21*CJ21)/CQ21</f>
        <v>7.7352941176470589</v>
      </c>
      <c r="CS21" s="285" t="str">
        <f t="shared" ref="CS21:CS39" si="349">TEXT(CR21,"0.00")</f>
        <v>7.74</v>
      </c>
      <c r="CT21" s="72">
        <f t="shared" ref="CT21:CT51" si="350">(AO21*AR21+AD21*AG21+AZ21*BC21+BK21*BN21+BV21*BY21+CG21*CJ21)/CQ21</f>
        <v>3.2941176470588234</v>
      </c>
      <c r="CU21" s="285" t="str">
        <f t="shared" ref="CU21:CU39" si="351">TEXT(CT21,"0.00")</f>
        <v>3.29</v>
      </c>
      <c r="CV21" s="285" t="str">
        <f t="shared" ref="CV21:CV40" si="352">IF(AND(CT21&lt;1.2),"Cảnh báo KQHT","Lên lớp")</f>
        <v>Lên lớp</v>
      </c>
      <c r="CW21" s="66">
        <v>7.6</v>
      </c>
      <c r="CX21" s="285">
        <v>7</v>
      </c>
      <c r="CY21" s="285"/>
      <c r="CZ21" s="66">
        <f t="shared" ref="CZ21:CZ52" si="353">ROUND((CW21*0.4+CX21*0.6),1)</f>
        <v>7.2</v>
      </c>
      <c r="DA21" s="67">
        <f t="shared" ref="DA21:DA52" si="354">ROUND(MAX((CW21*0.4+CX21*0.6),(CW21*0.4+CY21*0.6)),1)</f>
        <v>7.2</v>
      </c>
      <c r="DB21" s="60" t="str">
        <f t="shared" ref="DB21:DB52" si="355">TEXT(DA21,"0.0")</f>
        <v>7.2</v>
      </c>
      <c r="DC21" s="51" t="str">
        <f t="shared" ref="DC21:DC52" si="356">IF(DA21&gt;=8.5,"A",IF(DA21&gt;=8,"B+",IF(DA21&gt;=7,"B",IF(DA21&gt;=6.5,"C+",IF(DA21&gt;=5.5,"C",IF(DA21&gt;=5,"D+",IF(DA21&gt;=4,"D","F")))))))</f>
        <v>B</v>
      </c>
      <c r="DD21" s="60">
        <f t="shared" ref="DD21:DD52" si="357">IF(DC21="A",4,IF(DC21="B+",3.5,IF(DC21="B",3,IF(DC21="C+",2.5,IF(DC21="C",2,IF(DC21="D+",1.5,IF(DC21="D",1,0)))))))</f>
        <v>3</v>
      </c>
      <c r="DE21" s="60" t="str">
        <f t="shared" ref="DE21:DE52" si="358">TEXT(DD21,"0.0")</f>
        <v>3.0</v>
      </c>
      <c r="DF21" s="63"/>
      <c r="DG21" s="209"/>
      <c r="DH21" s="105">
        <v>8.4</v>
      </c>
      <c r="DI21" s="126">
        <v>7</v>
      </c>
      <c r="DJ21" s="126"/>
      <c r="DK21" s="66">
        <f t="shared" ref="DK21:DK52" si="359">ROUND((DH21*0.4+DI21*0.6),1)</f>
        <v>7.6</v>
      </c>
      <c r="DL21" s="67">
        <f t="shared" ref="DL21:DL52" si="360">ROUND(MAX((DH21*0.4+DI21*0.6),(DH21*0.4+DJ21*0.6)),1)</f>
        <v>7.6</v>
      </c>
      <c r="DM21" s="60" t="str">
        <f t="shared" ref="DM21:DM52" si="361">TEXT(DL21,"0.0")</f>
        <v>7.6</v>
      </c>
      <c r="DN21" s="51" t="str">
        <f t="shared" ref="DN21:DN52" si="362">IF(DL21&gt;=8.5,"A",IF(DL21&gt;=8,"B+",IF(DL21&gt;=7,"B",IF(DL21&gt;=6.5,"C+",IF(DL21&gt;=5.5,"C",IF(DL21&gt;=5,"D+",IF(DL21&gt;=4,"D","F")))))))</f>
        <v>B</v>
      </c>
      <c r="DO21" s="60">
        <f t="shared" ref="DO21:DO52" si="363">IF(DN21="A",4,IF(DN21="B+",3.5,IF(DN21="B",3,IF(DN21="C+",2.5,IF(DN21="C",2,IF(DN21="D+",1.5,IF(DN21="D",1,0)))))))</f>
        <v>3</v>
      </c>
      <c r="DP21" s="60" t="str">
        <f t="shared" ref="DP21:DP52" si="364">TEXT(DO21,"0.0")</f>
        <v>3.0</v>
      </c>
      <c r="DQ21" s="63"/>
      <c r="DR21" s="209"/>
      <c r="DS21" s="67">
        <f t="shared" ref="DS21:DS52" si="365">(DA21+DL21)/2</f>
        <v>7.4</v>
      </c>
      <c r="DT21" s="60" t="str">
        <f t="shared" ref="DT21:DT52" si="366">TEXT(DS21,"0.0")</f>
        <v>7.4</v>
      </c>
      <c r="DU21" s="51" t="str">
        <f t="shared" ref="DU21:DU52" si="367">IF(DS21&gt;=8.5,"A",IF(DS21&gt;=8,"B+",IF(DS21&gt;=7,"B",IF(DS21&gt;=6.5,"C+",IF(DS21&gt;=5.5,"C",IF(DS21&gt;=5,"D+",IF(DS21&gt;=4,"D","F")))))))</f>
        <v>B</v>
      </c>
      <c r="DV21" s="60">
        <f t="shared" ref="DV21:DV52" si="368">IF(DU21="A",4,IF(DU21="B+",3.5,IF(DU21="B",3,IF(DU21="C+",2.5,IF(DU21="C",2,IF(DU21="D+",1.5,IF(DU21="D",1,0)))))))</f>
        <v>3</v>
      </c>
      <c r="DW21" s="60" t="str">
        <f t="shared" ref="DW21:DW52" si="369">TEXT(DV21,"0.0")</f>
        <v>3.0</v>
      </c>
      <c r="DX21" s="63">
        <v>3</v>
      </c>
      <c r="DY21" s="209">
        <v>3</v>
      </c>
      <c r="DZ21" s="210">
        <v>8.4</v>
      </c>
      <c r="EA21" s="57">
        <v>8</v>
      </c>
      <c r="EB21" s="58"/>
      <c r="EC21" s="66">
        <f t="shared" ref="EC21:EC52" si="370">ROUND((DZ21*0.4+EA21*0.6),1)</f>
        <v>8.1999999999999993</v>
      </c>
      <c r="ED21" s="67">
        <f t="shared" ref="ED21:ED52" si="371">ROUND(MAX((DZ21*0.4+EA21*0.6),(DZ21*0.4+EB21*0.6)),1)</f>
        <v>8.1999999999999993</v>
      </c>
      <c r="EE21" s="67" t="str">
        <f t="shared" ref="EE21:EE52" si="372">TEXT(ED21,"0.0")</f>
        <v>8.2</v>
      </c>
      <c r="EF21" s="51" t="str">
        <f t="shared" ref="EF21:EF52" si="373">IF(ED21&gt;=8.5,"A",IF(ED21&gt;=8,"B+",IF(ED21&gt;=7,"B",IF(ED21&gt;=6.5,"C+",IF(ED21&gt;=5.5,"C",IF(ED21&gt;=5,"D+",IF(ED21&gt;=4,"D","F")))))))</f>
        <v>B+</v>
      </c>
      <c r="EG21" s="68">
        <f t="shared" ref="EG21:EG52" si="374">IF(EF21="A",4,IF(EF21="B+",3.5,IF(EF21="B",3,IF(EF21="C+",2.5,IF(EF21="C",2,IF(EF21="D+",1.5,IF(EF21="D",1,0)))))))</f>
        <v>3.5</v>
      </c>
      <c r="EH21" s="53" t="str">
        <f t="shared" ref="EH21:EH52" si="375">TEXT(EG21,"0.0")</f>
        <v>3.5</v>
      </c>
      <c r="EI21" s="63">
        <v>3</v>
      </c>
      <c r="EJ21" s="207">
        <v>3</v>
      </c>
      <c r="EK21" s="210">
        <v>6.3</v>
      </c>
      <c r="EL21" s="57">
        <v>8</v>
      </c>
      <c r="EM21" s="58"/>
      <c r="EN21" s="66">
        <f t="shared" ref="EN21:EN39" si="376">ROUND((EK21*0.4+EL21*0.6),1)</f>
        <v>7.3</v>
      </c>
      <c r="EO21" s="67">
        <f t="shared" ref="EO21:EO39" si="377">ROUND(MAX((EK21*0.4+EL21*0.6),(EK21*0.4+EM21*0.6)),1)</f>
        <v>7.3</v>
      </c>
      <c r="EP21" s="67" t="str">
        <f t="shared" ref="EP21:EP39" si="378">TEXT(EO21,"0.0")</f>
        <v>7.3</v>
      </c>
      <c r="EQ21" s="51" t="str">
        <f t="shared" ref="EQ21:EQ39" si="379">IF(EO21&gt;=8.5,"A",IF(EO21&gt;=8,"B+",IF(EO21&gt;=7,"B",IF(EO21&gt;=6.5,"C+",IF(EO21&gt;=5.5,"C",IF(EO21&gt;=5,"D+",IF(EO21&gt;=4,"D","F")))))))</f>
        <v>B</v>
      </c>
      <c r="ER21" s="60">
        <f t="shared" ref="ER21:ER39" si="380">IF(EQ21="A",4,IF(EQ21="B+",3.5,IF(EQ21="B",3,IF(EQ21="C+",2.5,IF(EQ21="C",2,IF(EQ21="D+",1.5,IF(EQ21="D",1,0)))))))</f>
        <v>3</v>
      </c>
      <c r="ES21" s="53" t="str">
        <f t="shared" ref="ES21:ES39" si="381">TEXT(ER21,"0.0")</f>
        <v>3.0</v>
      </c>
      <c r="ET21" s="63">
        <v>3</v>
      </c>
      <c r="EU21" s="207">
        <v>3</v>
      </c>
      <c r="EV21" s="171">
        <v>6</v>
      </c>
      <c r="EW21" s="122">
        <v>1</v>
      </c>
      <c r="EX21" s="123">
        <v>6</v>
      </c>
      <c r="EY21" s="66">
        <f t="shared" si="84"/>
        <v>3</v>
      </c>
      <c r="EZ21" s="67">
        <f t="shared" si="85"/>
        <v>6</v>
      </c>
      <c r="FA21" s="67" t="str">
        <f t="shared" si="86"/>
        <v>6.0</v>
      </c>
      <c r="FB21" s="51" t="str">
        <f t="shared" si="87"/>
        <v>C</v>
      </c>
      <c r="FC21" s="60">
        <f t="shared" si="88"/>
        <v>2</v>
      </c>
      <c r="FD21" s="53" t="str">
        <f t="shared" si="89"/>
        <v>2.0</v>
      </c>
      <c r="FE21" s="63">
        <v>2</v>
      </c>
      <c r="FF21" s="207">
        <v>2</v>
      </c>
      <c r="FG21" s="105">
        <v>7</v>
      </c>
      <c r="FH21" s="103">
        <v>7</v>
      </c>
      <c r="FI21" s="104"/>
      <c r="FJ21" s="66">
        <f t="shared" si="90"/>
        <v>7</v>
      </c>
      <c r="FK21" s="67">
        <f t="shared" si="91"/>
        <v>7</v>
      </c>
      <c r="FL21" s="67" t="str">
        <f t="shared" si="92"/>
        <v>7.0</v>
      </c>
      <c r="FM21" s="51" t="str">
        <f t="shared" si="93"/>
        <v>B</v>
      </c>
      <c r="FN21" s="60">
        <f t="shared" si="94"/>
        <v>3</v>
      </c>
      <c r="FO21" s="53" t="str">
        <f t="shared" si="95"/>
        <v>3.0</v>
      </c>
      <c r="FP21" s="63">
        <v>2</v>
      </c>
      <c r="FQ21" s="207">
        <v>2</v>
      </c>
      <c r="FR21" s="105">
        <v>9</v>
      </c>
      <c r="FS21" s="103">
        <v>9</v>
      </c>
      <c r="FT21" s="104"/>
      <c r="FU21" s="66"/>
      <c r="FV21" s="67">
        <f t="shared" si="96"/>
        <v>9</v>
      </c>
      <c r="FW21" s="67" t="str">
        <f t="shared" si="97"/>
        <v>9.0</v>
      </c>
      <c r="FX21" s="51" t="str">
        <f t="shared" si="98"/>
        <v>A</v>
      </c>
      <c r="FY21" s="60">
        <f t="shared" si="99"/>
        <v>4</v>
      </c>
      <c r="FZ21" s="53" t="str">
        <f t="shared" si="100"/>
        <v>4.0</v>
      </c>
      <c r="GA21" s="63">
        <v>2</v>
      </c>
      <c r="GB21" s="207">
        <v>2</v>
      </c>
      <c r="GC21" s="105">
        <v>8.3000000000000007</v>
      </c>
      <c r="GD21" s="103">
        <v>6</v>
      </c>
      <c r="GE21" s="104"/>
      <c r="GF21" s="105"/>
      <c r="GG21" s="67">
        <f t="shared" ref="GG21:GG39" si="382">ROUND(MAX((GC21*0.4+GD21*0.6),(GC21*0.4+GE21*0.6)),1)</f>
        <v>6.9</v>
      </c>
      <c r="GH21" s="67" t="str">
        <f t="shared" ref="GH21:GH39" si="383">TEXT(GG21,"0.0")</f>
        <v>6.9</v>
      </c>
      <c r="GI21" s="51" t="str">
        <f t="shared" ref="GI21:GI39" si="384">IF(GG21&gt;=8.5,"A",IF(GG21&gt;=8,"B+",IF(GG21&gt;=7,"B",IF(GG21&gt;=6.5,"C+",IF(GG21&gt;=5.5,"C",IF(GG21&gt;=5,"D+",IF(GG21&gt;=4,"D","F")))))))</f>
        <v>C+</v>
      </c>
      <c r="GJ21" s="60">
        <f t="shared" ref="GJ21:GJ39" si="385">IF(GI21="A",4,IF(GI21="B+",3.5,IF(GI21="B",3,IF(GI21="C+",2.5,IF(GI21="C",2,IF(GI21="D+",1.5,IF(GI21="D",1,0)))))))</f>
        <v>2.5</v>
      </c>
      <c r="GK21" s="53" t="str">
        <f t="shared" ref="GK21:GK39" si="386">TEXT(GJ21,"0.0")</f>
        <v>2.5</v>
      </c>
      <c r="GL21" s="63">
        <v>3</v>
      </c>
      <c r="GM21" s="207">
        <v>3</v>
      </c>
      <c r="GN21" s="211">
        <f t="shared" ref="GN21:GN39" si="387">DX21+EI21+ET21+FE21+FP21+GA21+GL21</f>
        <v>18</v>
      </c>
      <c r="GO21" s="156">
        <f t="shared" ref="GO21:GO39" si="388">(DS21*DX21+ED21*EI21+EO21*ET21+EZ21*FE21+FK21*FP21+FV21*GA21+GG21*GL21)/GN21</f>
        <v>7.4111111111111097</v>
      </c>
      <c r="GP21" s="158">
        <f t="shared" ref="GP21:GP39" si="389">(DV21*DX21+EG21*EI21+ER21*ET21+FC21*FE21+FN21*FP21+FY21*GA21+GJ21*GL21)/GN21</f>
        <v>3</v>
      </c>
      <c r="GQ21" s="157" t="str">
        <f t="shared" si="109"/>
        <v>3.00</v>
      </c>
      <c r="GR21" s="5" t="str">
        <f t="shared" si="110"/>
        <v>Lên lớp</v>
      </c>
      <c r="GS21" s="212">
        <f t="shared" ref="GS21:GS39" si="390">DY21+EJ21+EU21+FF21+FQ21+GB21+GM21</f>
        <v>18</v>
      </c>
      <c r="GT21" s="213">
        <f t="shared" si="295"/>
        <v>7.4111111111111097</v>
      </c>
      <c r="GU21" s="214">
        <f t="shared" si="296"/>
        <v>3</v>
      </c>
      <c r="GV21" s="215">
        <f t="shared" ref="GV21:GV39" si="391">CK21+GN21</f>
        <v>35</v>
      </c>
      <c r="GW21" s="211">
        <f t="shared" si="115"/>
        <v>35</v>
      </c>
      <c r="GX21" s="157">
        <f t="shared" si="116"/>
        <v>7.5685714285714276</v>
      </c>
      <c r="GY21" s="158">
        <f t="shared" si="117"/>
        <v>3.1428571428571428</v>
      </c>
      <c r="GZ21" s="157" t="str">
        <f t="shared" si="118"/>
        <v>3.14</v>
      </c>
      <c r="HA21" s="5" t="str">
        <f t="shared" si="119"/>
        <v>Lên lớp</v>
      </c>
      <c r="HB21" s="105">
        <v>8</v>
      </c>
      <c r="HC21" s="103">
        <v>6</v>
      </c>
      <c r="HD21" s="104"/>
      <c r="HE21" s="105"/>
      <c r="HF21" s="67">
        <f t="shared" ref="HF21:HF39" si="392">ROUND(MAX((HB21*0.4+HC21*0.6),(HB21*0.4+HD21*0.6)),1)</f>
        <v>6.8</v>
      </c>
      <c r="HG21" s="67" t="str">
        <f t="shared" ref="HG21:HG39" si="393">TEXT(HF21,"0.0")</f>
        <v>6.8</v>
      </c>
      <c r="HH21" s="51" t="str">
        <f t="shared" ref="HH21:HH39" si="394">IF(HF21&gt;=8.5,"A",IF(HF21&gt;=8,"B+",IF(HF21&gt;=7,"B",IF(HF21&gt;=6.5,"C+",IF(HF21&gt;=5.5,"C",IF(HF21&gt;=5,"D+",IF(HF21&gt;=4,"D","F")))))))</f>
        <v>C+</v>
      </c>
      <c r="HI21" s="60">
        <f t="shared" ref="HI21:HI39" si="395">IF(HH21="A",4,IF(HH21="B+",3.5,IF(HH21="B",3,IF(HH21="C+",2.5,IF(HH21="C",2,IF(HH21="D+",1.5,IF(HH21="D",1,0)))))))</f>
        <v>2.5</v>
      </c>
      <c r="HJ21" s="53" t="str">
        <f t="shared" ref="HJ21:HJ39" si="396">TEXT(HI21,"0.0")</f>
        <v>2.5</v>
      </c>
      <c r="HK21" s="63">
        <v>3</v>
      </c>
      <c r="HL21" s="207">
        <v>3</v>
      </c>
      <c r="HM21" s="210">
        <v>8.3000000000000007</v>
      </c>
      <c r="HN21" s="57">
        <v>6</v>
      </c>
      <c r="HO21" s="58"/>
      <c r="HP21" s="66">
        <f t="shared" si="125"/>
        <v>6.9</v>
      </c>
      <c r="HQ21" s="110">
        <f t="shared" si="126"/>
        <v>6.9</v>
      </c>
      <c r="HR21" s="67" t="str">
        <f t="shared" si="127"/>
        <v>6.9</v>
      </c>
      <c r="HS21" s="111" t="str">
        <f t="shared" si="128"/>
        <v>C+</v>
      </c>
      <c r="HT21" s="112">
        <f t="shared" si="129"/>
        <v>2.5</v>
      </c>
      <c r="HU21" s="113" t="str">
        <f t="shared" si="130"/>
        <v>2.5</v>
      </c>
      <c r="HV21" s="63">
        <v>1</v>
      </c>
      <c r="HW21" s="207">
        <v>1</v>
      </c>
      <c r="HX21" s="66">
        <f t="shared" si="297"/>
        <v>2.1</v>
      </c>
      <c r="HY21" s="167">
        <f t="shared" si="297"/>
        <v>6.8</v>
      </c>
      <c r="HZ21" s="53" t="str">
        <f t="shared" si="132"/>
        <v>6.8</v>
      </c>
      <c r="IA21" s="51" t="str">
        <f t="shared" si="133"/>
        <v>C+</v>
      </c>
      <c r="IB21" s="60">
        <f t="shared" si="134"/>
        <v>2.5</v>
      </c>
      <c r="IC21" s="53" t="str">
        <f t="shared" si="135"/>
        <v>2.5</v>
      </c>
      <c r="ID21" s="220">
        <v>4</v>
      </c>
      <c r="IE21" s="221">
        <v>4</v>
      </c>
      <c r="IF21" s="210">
        <v>5</v>
      </c>
      <c r="IG21" s="57">
        <v>6</v>
      </c>
      <c r="IH21" s="58"/>
      <c r="II21" s="66">
        <f t="shared" ref="II21:II39" si="397">ROUND((IF21*0.4+IG21*0.6),1)</f>
        <v>5.6</v>
      </c>
      <c r="IJ21" s="67">
        <f t="shared" ref="IJ21:IJ39" si="398">ROUND(MAX((IF21*0.4+IG21*0.6),(IF21*0.4+IH21*0.6)),1)</f>
        <v>5.6</v>
      </c>
      <c r="IK21" s="67" t="str">
        <f t="shared" ref="IK21:IK39" si="399">TEXT(IJ21,"0.0")</f>
        <v>5.6</v>
      </c>
      <c r="IL21" s="51" t="str">
        <f t="shared" ref="IL21:IL39" si="400">IF(IJ21&gt;=8.5,"A",IF(IJ21&gt;=8,"B+",IF(IJ21&gt;=7,"B",IF(IJ21&gt;=6.5,"C+",IF(IJ21&gt;=5.5,"C",IF(IJ21&gt;=5,"D+",IF(IJ21&gt;=4,"D","F")))))))</f>
        <v>C</v>
      </c>
      <c r="IM21" s="60">
        <f t="shared" ref="IM21:IM39" si="401">IF(IL21="A",4,IF(IL21="B+",3.5,IF(IL21="B",3,IF(IL21="C+",2.5,IF(IL21="C",2,IF(IL21="D+",1.5,IF(IL21="D",1,0)))))))</f>
        <v>2</v>
      </c>
      <c r="IN21" s="53" t="str">
        <f t="shared" ref="IN21:IN39" si="402">TEXT(IM21,"0.0")</f>
        <v>2.0</v>
      </c>
      <c r="IO21" s="63">
        <v>2</v>
      </c>
      <c r="IP21" s="207">
        <v>2</v>
      </c>
      <c r="IQ21" s="210">
        <v>7.8</v>
      </c>
      <c r="IR21" s="57">
        <v>3</v>
      </c>
      <c r="IS21" s="58"/>
      <c r="IT21" s="66">
        <f t="shared" si="142"/>
        <v>4.9000000000000004</v>
      </c>
      <c r="IU21" s="67">
        <f t="shared" si="143"/>
        <v>4.9000000000000004</v>
      </c>
      <c r="IV21" s="67" t="str">
        <f t="shared" si="144"/>
        <v>4.9</v>
      </c>
      <c r="IW21" s="51" t="str">
        <f t="shared" si="145"/>
        <v>D</v>
      </c>
      <c r="IX21" s="60">
        <f t="shared" si="146"/>
        <v>1</v>
      </c>
      <c r="IY21" s="53" t="str">
        <f t="shared" si="147"/>
        <v>1.0</v>
      </c>
      <c r="IZ21" s="63">
        <v>3</v>
      </c>
      <c r="JA21" s="207">
        <v>3</v>
      </c>
      <c r="JB21" s="65">
        <v>8</v>
      </c>
      <c r="JC21" s="57">
        <v>7</v>
      </c>
      <c r="JD21" s="58"/>
      <c r="JE21" s="66">
        <f t="shared" si="148"/>
        <v>7.4</v>
      </c>
      <c r="JF21" s="67">
        <f t="shared" si="149"/>
        <v>7.4</v>
      </c>
      <c r="JG21" s="50" t="str">
        <f t="shared" si="150"/>
        <v>7.4</v>
      </c>
      <c r="JH21" s="51" t="str">
        <f t="shared" si="151"/>
        <v>B</v>
      </c>
      <c r="JI21" s="60">
        <f t="shared" si="152"/>
        <v>3</v>
      </c>
      <c r="JJ21" s="53" t="str">
        <f t="shared" si="153"/>
        <v>3.0</v>
      </c>
      <c r="JK21" s="61">
        <v>2</v>
      </c>
      <c r="JL21" s="62">
        <v>2</v>
      </c>
      <c r="JM21" s="65">
        <v>8.6</v>
      </c>
      <c r="JN21" s="57">
        <v>5</v>
      </c>
      <c r="JO21" s="58"/>
      <c r="JP21" s="66">
        <f t="shared" si="154"/>
        <v>6.4</v>
      </c>
      <c r="JQ21" s="67">
        <f t="shared" si="155"/>
        <v>6.4</v>
      </c>
      <c r="JR21" s="50" t="str">
        <f t="shared" si="156"/>
        <v>6.4</v>
      </c>
      <c r="JS21" s="51" t="str">
        <f t="shared" si="157"/>
        <v>C</v>
      </c>
      <c r="JT21" s="60">
        <f t="shared" si="158"/>
        <v>2</v>
      </c>
      <c r="JU21" s="53" t="str">
        <f t="shared" si="159"/>
        <v>2.0</v>
      </c>
      <c r="JV21" s="61">
        <v>1</v>
      </c>
      <c r="JW21" s="62">
        <v>1</v>
      </c>
      <c r="JX21" s="65">
        <v>6</v>
      </c>
      <c r="JY21" s="57">
        <v>6</v>
      </c>
      <c r="JZ21" s="58"/>
      <c r="KA21" s="66">
        <f t="shared" si="160"/>
        <v>6</v>
      </c>
      <c r="KB21" s="67">
        <f t="shared" si="161"/>
        <v>6</v>
      </c>
      <c r="KC21" s="50" t="str">
        <f t="shared" si="162"/>
        <v>6.0</v>
      </c>
      <c r="KD21" s="51" t="str">
        <f t="shared" si="163"/>
        <v>C</v>
      </c>
      <c r="KE21" s="60">
        <f t="shared" si="164"/>
        <v>2</v>
      </c>
      <c r="KF21" s="53" t="str">
        <f t="shared" si="165"/>
        <v>2.0</v>
      </c>
      <c r="KG21" s="61">
        <v>2</v>
      </c>
      <c r="KH21" s="62">
        <v>2</v>
      </c>
      <c r="KI21" s="210">
        <v>8</v>
      </c>
      <c r="KJ21" s="133">
        <v>7.4</v>
      </c>
      <c r="KK21" s="58"/>
      <c r="KL21" s="66">
        <f t="shared" si="166"/>
        <v>7.6</v>
      </c>
      <c r="KM21" s="67">
        <f t="shared" si="167"/>
        <v>7.6</v>
      </c>
      <c r="KN21" s="67" t="str">
        <f t="shared" si="168"/>
        <v>7.6</v>
      </c>
      <c r="KO21" s="51" t="str">
        <f t="shared" si="169"/>
        <v>B</v>
      </c>
      <c r="KP21" s="60">
        <f t="shared" si="170"/>
        <v>3</v>
      </c>
      <c r="KQ21" s="53" t="str">
        <f t="shared" si="171"/>
        <v>3.0</v>
      </c>
      <c r="KR21" s="63">
        <v>1</v>
      </c>
      <c r="KS21" s="207">
        <v>1</v>
      </c>
      <c r="KT21" s="210">
        <v>8</v>
      </c>
      <c r="KU21" s="133">
        <v>8.1</v>
      </c>
      <c r="KV21" s="58"/>
      <c r="KW21" s="66">
        <f t="shared" si="172"/>
        <v>8.1</v>
      </c>
      <c r="KX21" s="67">
        <f t="shared" si="173"/>
        <v>8.1</v>
      </c>
      <c r="KY21" s="67" t="str">
        <f t="shared" si="174"/>
        <v>8.1</v>
      </c>
      <c r="KZ21" s="51" t="str">
        <f t="shared" si="175"/>
        <v>B+</v>
      </c>
      <c r="LA21" s="60">
        <f t="shared" si="176"/>
        <v>3.5</v>
      </c>
      <c r="LB21" s="53" t="str">
        <f t="shared" si="177"/>
        <v>3.5</v>
      </c>
      <c r="LC21" s="63">
        <v>1</v>
      </c>
      <c r="LD21" s="207">
        <v>1</v>
      </c>
      <c r="LE21" s="210">
        <v>9</v>
      </c>
      <c r="LF21" s="133">
        <v>8.6999999999999993</v>
      </c>
      <c r="LG21" s="58"/>
      <c r="LH21" s="66">
        <f t="shared" si="178"/>
        <v>8.8000000000000007</v>
      </c>
      <c r="LI21" s="67">
        <f t="shared" si="179"/>
        <v>8.8000000000000007</v>
      </c>
      <c r="LJ21" s="67" t="str">
        <f t="shared" si="180"/>
        <v>8.8</v>
      </c>
      <c r="LK21" s="51" t="str">
        <f t="shared" si="181"/>
        <v>A</v>
      </c>
      <c r="LL21" s="60">
        <f t="shared" si="182"/>
        <v>4</v>
      </c>
      <c r="LM21" s="53" t="str">
        <f t="shared" si="183"/>
        <v>4.0</v>
      </c>
      <c r="LN21" s="63">
        <v>2</v>
      </c>
      <c r="LO21" s="207">
        <v>2</v>
      </c>
      <c r="LP21" s="210">
        <v>8</v>
      </c>
      <c r="LQ21" s="133">
        <v>7</v>
      </c>
      <c r="LR21" s="58"/>
      <c r="LS21" s="66">
        <f t="shared" si="184"/>
        <v>7.4</v>
      </c>
      <c r="LT21" s="67">
        <f t="shared" si="185"/>
        <v>7.4</v>
      </c>
      <c r="LU21" s="67" t="str">
        <f t="shared" si="186"/>
        <v>7.4</v>
      </c>
      <c r="LV21" s="51" t="str">
        <f t="shared" si="187"/>
        <v>B</v>
      </c>
      <c r="LW21" s="60">
        <f t="shared" si="188"/>
        <v>3</v>
      </c>
      <c r="LX21" s="53" t="str">
        <f t="shared" si="189"/>
        <v>3.0</v>
      </c>
      <c r="LY21" s="63">
        <v>1</v>
      </c>
      <c r="LZ21" s="207">
        <v>1</v>
      </c>
      <c r="MA21" s="66">
        <f t="shared" si="190"/>
        <v>8.1</v>
      </c>
      <c r="MB21" s="167">
        <f t="shared" si="191"/>
        <v>8.1</v>
      </c>
      <c r="MC21" s="53" t="str">
        <f t="shared" si="192"/>
        <v>8.1</v>
      </c>
      <c r="MD21" s="51" t="str">
        <f t="shared" si="193"/>
        <v>B+</v>
      </c>
      <c r="ME21" s="60">
        <f t="shared" si="194"/>
        <v>3.5</v>
      </c>
      <c r="MF21" s="53" t="str">
        <f t="shared" si="195"/>
        <v>3.5</v>
      </c>
      <c r="MG21" s="220">
        <v>5</v>
      </c>
      <c r="MH21" s="221">
        <v>5</v>
      </c>
      <c r="MI21" s="211">
        <f t="shared" si="196"/>
        <v>19</v>
      </c>
      <c r="MJ21" s="156">
        <f t="shared" si="197"/>
        <v>6.689473684210526</v>
      </c>
      <c r="MK21" s="158">
        <f t="shared" si="198"/>
        <v>2.4473684210526314</v>
      </c>
      <c r="ML21" s="157" t="str">
        <f t="shared" si="199"/>
        <v>2.45</v>
      </c>
      <c r="MM21" s="5" t="str">
        <f t="shared" si="200"/>
        <v>Lên lớp</v>
      </c>
      <c r="MN21" s="212">
        <f t="shared" si="201"/>
        <v>19</v>
      </c>
      <c r="MO21" s="156">
        <f t="shared" si="202"/>
        <v>6.689473684210526</v>
      </c>
      <c r="MP21" s="309">
        <f t="shared" si="203"/>
        <v>2.4473684210526314</v>
      </c>
      <c r="MQ21" s="215">
        <f t="shared" si="204"/>
        <v>54</v>
      </c>
      <c r="MR21" s="211">
        <f t="shared" si="205"/>
        <v>54</v>
      </c>
      <c r="MS21" s="157">
        <f t="shared" si="206"/>
        <v>7.2592592592592595</v>
      </c>
      <c r="MT21" s="157" t="str">
        <f t="shared" si="207"/>
        <v>7.26</v>
      </c>
      <c r="MU21" s="158">
        <f t="shared" si="208"/>
        <v>2.8981481481481484</v>
      </c>
      <c r="MV21" s="157" t="str">
        <f t="shared" si="209"/>
        <v>2.90</v>
      </c>
      <c r="MW21" s="5" t="str">
        <f t="shared" si="210"/>
        <v>Lên lớp</v>
      </c>
      <c r="MX21" s="310">
        <v>7</v>
      </c>
      <c r="MY21" s="311">
        <v>5</v>
      </c>
      <c r="MZ21" s="160"/>
      <c r="NA21" s="66">
        <f t="shared" si="211"/>
        <v>5.8</v>
      </c>
      <c r="NB21" s="312">
        <f t="shared" si="212"/>
        <v>5.8</v>
      </c>
      <c r="NC21" s="312" t="str">
        <f t="shared" si="213"/>
        <v>5.8</v>
      </c>
      <c r="ND21" s="313" t="str">
        <f t="shared" si="214"/>
        <v>C</v>
      </c>
      <c r="NE21" s="314">
        <f t="shared" si="215"/>
        <v>2</v>
      </c>
      <c r="NF21" s="315" t="str">
        <f t="shared" si="216"/>
        <v>2.0</v>
      </c>
      <c r="NG21" s="63">
        <v>1</v>
      </c>
      <c r="NH21" s="207">
        <v>1</v>
      </c>
      <c r="NI21" s="310">
        <v>9</v>
      </c>
      <c r="NJ21" s="311">
        <v>7</v>
      </c>
      <c r="NK21" s="160"/>
      <c r="NL21" s="316">
        <f t="shared" si="217"/>
        <v>7.8</v>
      </c>
      <c r="NM21" s="312">
        <f t="shared" si="218"/>
        <v>7.8</v>
      </c>
      <c r="NN21" s="312" t="str">
        <f t="shared" si="219"/>
        <v>7.8</v>
      </c>
      <c r="NO21" s="313" t="str">
        <f t="shared" si="220"/>
        <v>B</v>
      </c>
      <c r="NP21" s="314">
        <f t="shared" si="221"/>
        <v>3</v>
      </c>
      <c r="NQ21" s="315" t="str">
        <f t="shared" si="222"/>
        <v>3.0</v>
      </c>
      <c r="NR21" s="63">
        <v>1</v>
      </c>
      <c r="NS21" s="207">
        <v>1</v>
      </c>
      <c r="NT21" s="66">
        <f t="shared" si="223"/>
        <v>6.8</v>
      </c>
      <c r="NU21" s="167">
        <f t="shared" si="224"/>
        <v>6.8</v>
      </c>
      <c r="NV21" s="53" t="str">
        <f t="shared" si="225"/>
        <v>6.8</v>
      </c>
      <c r="NW21" s="51" t="str">
        <f t="shared" si="226"/>
        <v>C+</v>
      </c>
      <c r="NX21" s="60">
        <f t="shared" si="227"/>
        <v>2.5</v>
      </c>
      <c r="NY21" s="53" t="str">
        <f t="shared" si="228"/>
        <v>2.5</v>
      </c>
      <c r="NZ21" s="220">
        <v>2</v>
      </c>
      <c r="OA21" s="408">
        <v>2</v>
      </c>
      <c r="OB21" s="385">
        <v>8.6</v>
      </c>
      <c r="OC21" s="404">
        <v>6</v>
      </c>
      <c r="OD21" s="210"/>
      <c r="OE21" s="66">
        <f t="shared" si="229"/>
        <v>7</v>
      </c>
      <c r="OF21" s="67">
        <f t="shared" si="230"/>
        <v>7</v>
      </c>
      <c r="OG21" s="50" t="str">
        <f t="shared" si="231"/>
        <v>7.0</v>
      </c>
      <c r="OH21" s="51" t="str">
        <f t="shared" si="232"/>
        <v>B</v>
      </c>
      <c r="OI21" s="60">
        <f t="shared" si="233"/>
        <v>3</v>
      </c>
      <c r="OJ21" s="53" t="str">
        <f t="shared" si="234"/>
        <v>3.0</v>
      </c>
      <c r="OK21" s="61">
        <v>2</v>
      </c>
      <c r="OL21" s="62">
        <v>2</v>
      </c>
      <c r="OM21" s="282">
        <v>8</v>
      </c>
      <c r="ON21" s="283">
        <v>5</v>
      </c>
      <c r="OO21" s="104"/>
      <c r="OP21" s="105">
        <f t="shared" si="289"/>
        <v>6.2</v>
      </c>
      <c r="OQ21" s="67">
        <f t="shared" si="290"/>
        <v>6.2</v>
      </c>
      <c r="OR21" s="50" t="str">
        <f t="shared" si="291"/>
        <v>6.2</v>
      </c>
      <c r="OS21" s="51" t="str">
        <f t="shared" si="292"/>
        <v>C</v>
      </c>
      <c r="OT21" s="60">
        <f t="shared" si="293"/>
        <v>2</v>
      </c>
      <c r="OU21" s="53" t="str">
        <f t="shared" si="294"/>
        <v>2.0</v>
      </c>
      <c r="OV21" s="61">
        <v>2</v>
      </c>
      <c r="OW21" s="62">
        <v>2</v>
      </c>
      <c r="OX21" s="282">
        <v>8.4</v>
      </c>
      <c r="OY21" s="283">
        <v>8</v>
      </c>
      <c r="OZ21" s="104"/>
      <c r="PA21" s="105">
        <f t="shared" si="235"/>
        <v>8.1999999999999993</v>
      </c>
      <c r="PB21" s="67">
        <f t="shared" si="236"/>
        <v>8.1999999999999993</v>
      </c>
      <c r="PC21" s="50" t="str">
        <f t="shared" si="237"/>
        <v>8.2</v>
      </c>
      <c r="PD21" s="51" t="str">
        <f t="shared" si="238"/>
        <v>B+</v>
      </c>
      <c r="PE21" s="60">
        <f t="shared" si="239"/>
        <v>3.5</v>
      </c>
      <c r="PF21" s="53" t="str">
        <f t="shared" si="240"/>
        <v>3.5</v>
      </c>
      <c r="PG21" s="61">
        <v>2</v>
      </c>
      <c r="PH21" s="62">
        <v>2</v>
      </c>
      <c r="PI21" s="310">
        <v>8</v>
      </c>
      <c r="PJ21" s="311">
        <v>6</v>
      </c>
      <c r="PK21" s="160"/>
      <c r="PL21" s="66">
        <f t="shared" si="241"/>
        <v>6.8</v>
      </c>
      <c r="PM21" s="312">
        <f t="shared" si="242"/>
        <v>6.8</v>
      </c>
      <c r="PN21" s="312" t="str">
        <f t="shared" si="243"/>
        <v>6.8</v>
      </c>
      <c r="PO21" s="313" t="str">
        <f t="shared" si="244"/>
        <v>C+</v>
      </c>
      <c r="PP21" s="314">
        <f t="shared" si="245"/>
        <v>2.5</v>
      </c>
      <c r="PQ21" s="315" t="str">
        <f t="shared" si="246"/>
        <v>2.5</v>
      </c>
      <c r="PR21" s="63">
        <v>1</v>
      </c>
      <c r="PS21" s="207">
        <v>1</v>
      </c>
      <c r="PT21" s="210">
        <v>6.8</v>
      </c>
      <c r="PU21" s="133">
        <v>7.3</v>
      </c>
      <c r="PV21" s="58"/>
      <c r="PW21" s="66">
        <f t="shared" si="247"/>
        <v>7.1</v>
      </c>
      <c r="PX21" s="67">
        <f t="shared" si="248"/>
        <v>7.1</v>
      </c>
      <c r="PY21" s="67" t="str">
        <f t="shared" si="249"/>
        <v>7.1</v>
      </c>
      <c r="PZ21" s="51" t="str">
        <f t="shared" si="250"/>
        <v>B</v>
      </c>
      <c r="QA21" s="60">
        <f t="shared" si="251"/>
        <v>3</v>
      </c>
      <c r="QB21" s="53" t="str">
        <f t="shared" si="252"/>
        <v>3.0</v>
      </c>
      <c r="QC21" s="63">
        <v>4</v>
      </c>
      <c r="QD21" s="207">
        <v>4</v>
      </c>
      <c r="QE21" s="210">
        <v>8.6</v>
      </c>
      <c r="QF21" s="133">
        <v>8</v>
      </c>
      <c r="QG21" s="58"/>
      <c r="QH21" s="66">
        <f t="shared" si="253"/>
        <v>8.1999999999999993</v>
      </c>
      <c r="QI21" s="67">
        <f t="shared" si="254"/>
        <v>8.1999999999999993</v>
      </c>
      <c r="QJ21" s="67" t="str">
        <f t="shared" si="255"/>
        <v>8.2</v>
      </c>
      <c r="QK21" s="51" t="str">
        <f t="shared" si="256"/>
        <v>B+</v>
      </c>
      <c r="QL21" s="60">
        <f t="shared" si="257"/>
        <v>3.5</v>
      </c>
      <c r="QM21" s="53" t="str">
        <f t="shared" si="258"/>
        <v>3.5</v>
      </c>
      <c r="QN21" s="63">
        <v>6</v>
      </c>
      <c r="QO21" s="207">
        <v>6</v>
      </c>
      <c r="QP21" s="211">
        <f t="shared" si="259"/>
        <v>19</v>
      </c>
      <c r="QQ21" s="156">
        <f t="shared" si="260"/>
        <v>7.4105263157894727</v>
      </c>
      <c r="QR21" s="158">
        <f t="shared" si="261"/>
        <v>3.0263157894736841</v>
      </c>
      <c r="QS21" s="157" t="str">
        <f t="shared" si="262"/>
        <v>3.03</v>
      </c>
      <c r="QT21" s="5" t="str">
        <f t="shared" si="263"/>
        <v>Lên lớp</v>
      </c>
      <c r="QU21" s="212">
        <f t="shared" si="264"/>
        <v>19</v>
      </c>
      <c r="QV21" s="156">
        <f t="shared" si="265"/>
        <v>7.4105263157894727</v>
      </c>
      <c r="QW21" s="309">
        <f t="shared" si="266"/>
        <v>3.0263157894736841</v>
      </c>
      <c r="QX21" s="215">
        <f t="shared" si="267"/>
        <v>73</v>
      </c>
      <c r="QY21" s="211">
        <f t="shared" si="268"/>
        <v>73</v>
      </c>
      <c r="QZ21" s="157">
        <f t="shared" si="269"/>
        <v>7.2986301369863007</v>
      </c>
      <c r="RA21" s="157" t="str">
        <f t="shared" si="270"/>
        <v>7.30</v>
      </c>
      <c r="RB21" s="158">
        <f t="shared" si="271"/>
        <v>2.9315068493150687</v>
      </c>
      <c r="RC21" s="157" t="str">
        <f t="shared" si="272"/>
        <v>2.93</v>
      </c>
      <c r="RD21" s="5" t="str">
        <f t="shared" si="273"/>
        <v>Lên lớp</v>
      </c>
      <c r="RE21" s="210">
        <v>8.5</v>
      </c>
      <c r="RF21" s="133">
        <v>9</v>
      </c>
      <c r="RG21" s="58"/>
      <c r="RH21" s="66">
        <f t="shared" si="274"/>
        <v>8.8000000000000007</v>
      </c>
      <c r="RI21" s="67">
        <f t="shared" si="275"/>
        <v>8.8000000000000007</v>
      </c>
      <c r="RJ21" s="67" t="str">
        <f t="shared" si="276"/>
        <v>8.8</v>
      </c>
      <c r="RK21" s="51" t="str">
        <f t="shared" si="277"/>
        <v>A</v>
      </c>
      <c r="RL21" s="60">
        <f t="shared" si="278"/>
        <v>4</v>
      </c>
      <c r="RM21" s="53" t="str">
        <f t="shared" si="279"/>
        <v>4.0</v>
      </c>
      <c r="RN21" s="63">
        <v>6</v>
      </c>
      <c r="RO21" s="207">
        <v>6</v>
      </c>
      <c r="RP21" s="416">
        <v>7.9</v>
      </c>
      <c r="RQ21" s="416">
        <v>7.7</v>
      </c>
      <c r="RR21" s="316">
        <f t="shared" si="280"/>
        <v>7.8</v>
      </c>
      <c r="RS21" s="67" t="str">
        <f t="shared" si="281"/>
        <v>7.8</v>
      </c>
      <c r="RT21" s="51" t="str">
        <f t="shared" si="282"/>
        <v>B</v>
      </c>
      <c r="RU21" s="60">
        <f t="shared" si="283"/>
        <v>3</v>
      </c>
      <c r="RV21" s="53" t="str">
        <f t="shared" si="284"/>
        <v>3.0</v>
      </c>
      <c r="RW21" s="220">
        <v>5</v>
      </c>
      <c r="RX21" s="221">
        <v>5</v>
      </c>
      <c r="RY21" s="417">
        <f t="shared" si="285"/>
        <v>11</v>
      </c>
      <c r="RZ21" s="156">
        <f t="shared" si="286"/>
        <v>8.3454545454545457</v>
      </c>
      <c r="SA21" s="158">
        <f t="shared" si="287"/>
        <v>3.5454545454545454</v>
      </c>
      <c r="SB21" s="157" t="str">
        <f t="shared" si="288"/>
        <v>3.55</v>
      </c>
    </row>
    <row r="22" spans="1:496" s="8" customFormat="1" ht="18">
      <c r="A22" s="5">
        <v>21</v>
      </c>
      <c r="B22" s="9" t="s">
        <v>356</v>
      </c>
      <c r="C22" s="10" t="s">
        <v>370</v>
      </c>
      <c r="D22" s="11" t="s">
        <v>371</v>
      </c>
      <c r="E22" s="12" t="s">
        <v>372</v>
      </c>
      <c r="G22" s="47" t="s">
        <v>642</v>
      </c>
      <c r="H22" s="6" t="s">
        <v>427</v>
      </c>
      <c r="I22" s="48" t="s">
        <v>679</v>
      </c>
      <c r="J22" s="48" t="s">
        <v>525</v>
      </c>
      <c r="K22" s="98">
        <v>8</v>
      </c>
      <c r="L22" s="67" t="str">
        <f t="shared" si="298"/>
        <v>8.0</v>
      </c>
      <c r="M22" s="51" t="str">
        <f t="shared" si="299"/>
        <v>B+</v>
      </c>
      <c r="N22" s="52">
        <f t="shared" si="300"/>
        <v>3.5</v>
      </c>
      <c r="O22" s="53" t="str">
        <f t="shared" si="301"/>
        <v>3.5</v>
      </c>
      <c r="P22" s="63">
        <v>2</v>
      </c>
      <c r="Q22" s="49">
        <v>6</v>
      </c>
      <c r="R22" s="67" t="str">
        <f t="shared" si="302"/>
        <v>6.0</v>
      </c>
      <c r="S22" s="51" t="str">
        <f t="shared" si="303"/>
        <v>C</v>
      </c>
      <c r="T22" s="52">
        <f t="shared" si="304"/>
        <v>2</v>
      </c>
      <c r="U22" s="53" t="str">
        <f t="shared" si="305"/>
        <v>2.0</v>
      </c>
      <c r="V22" s="63">
        <v>3</v>
      </c>
      <c r="W22" s="105">
        <v>9.1999999999999993</v>
      </c>
      <c r="X22" s="103">
        <v>6</v>
      </c>
      <c r="Y22" s="104"/>
      <c r="Z22" s="66">
        <f t="shared" si="306"/>
        <v>7.3</v>
      </c>
      <c r="AA22" s="67">
        <f t="shared" si="307"/>
        <v>7.3</v>
      </c>
      <c r="AB22" s="67" t="str">
        <f t="shared" si="308"/>
        <v>7.3</v>
      </c>
      <c r="AC22" s="51" t="str">
        <f t="shared" si="309"/>
        <v>B</v>
      </c>
      <c r="AD22" s="60">
        <f t="shared" si="310"/>
        <v>3</v>
      </c>
      <c r="AE22" s="53" t="str">
        <f t="shared" si="311"/>
        <v>3.0</v>
      </c>
      <c r="AF22" s="63">
        <v>4</v>
      </c>
      <c r="AG22" s="207">
        <v>4</v>
      </c>
      <c r="AH22" s="105">
        <v>9</v>
      </c>
      <c r="AI22" s="103">
        <v>8</v>
      </c>
      <c r="AJ22" s="104"/>
      <c r="AK22" s="66">
        <f t="shared" si="312"/>
        <v>8.4</v>
      </c>
      <c r="AL22" s="67">
        <f t="shared" si="313"/>
        <v>8.4</v>
      </c>
      <c r="AM22" s="67" t="str">
        <f t="shared" si="314"/>
        <v>8.4</v>
      </c>
      <c r="AN22" s="51" t="str">
        <f t="shared" si="315"/>
        <v>B+</v>
      </c>
      <c r="AO22" s="60">
        <f t="shared" si="316"/>
        <v>3.5</v>
      </c>
      <c r="AP22" s="53" t="str">
        <f t="shared" si="317"/>
        <v>3.5</v>
      </c>
      <c r="AQ22" s="63">
        <v>2</v>
      </c>
      <c r="AR22" s="207">
        <v>2</v>
      </c>
      <c r="AS22" s="105">
        <v>7</v>
      </c>
      <c r="AT22" s="103">
        <v>6</v>
      </c>
      <c r="AU22" s="104"/>
      <c r="AV22" s="66">
        <f t="shared" si="318"/>
        <v>6.4</v>
      </c>
      <c r="AW22" s="67">
        <f t="shared" si="319"/>
        <v>6.4</v>
      </c>
      <c r="AX22" s="67" t="str">
        <f t="shared" si="320"/>
        <v>6.4</v>
      </c>
      <c r="AY22" s="51" t="str">
        <f t="shared" si="321"/>
        <v>C</v>
      </c>
      <c r="AZ22" s="60">
        <f t="shared" si="322"/>
        <v>2</v>
      </c>
      <c r="BA22" s="53" t="str">
        <f t="shared" si="323"/>
        <v>2.0</v>
      </c>
      <c r="BB22" s="63">
        <v>3</v>
      </c>
      <c r="BC22" s="207">
        <v>3</v>
      </c>
      <c r="BD22" s="105">
        <v>5.4</v>
      </c>
      <c r="BE22" s="103">
        <v>9</v>
      </c>
      <c r="BF22" s="104"/>
      <c r="BG22" s="66">
        <f t="shared" si="324"/>
        <v>7.6</v>
      </c>
      <c r="BH22" s="67">
        <f t="shared" si="325"/>
        <v>7.6</v>
      </c>
      <c r="BI22" s="67" t="str">
        <f t="shared" si="326"/>
        <v>7.6</v>
      </c>
      <c r="BJ22" s="51" t="str">
        <f t="shared" si="327"/>
        <v>B</v>
      </c>
      <c r="BK22" s="60">
        <f t="shared" si="328"/>
        <v>3</v>
      </c>
      <c r="BL22" s="53" t="str">
        <f t="shared" si="329"/>
        <v>3.0</v>
      </c>
      <c r="BM22" s="63">
        <v>3</v>
      </c>
      <c r="BN22" s="207">
        <v>3</v>
      </c>
      <c r="BO22" s="105">
        <v>6.3</v>
      </c>
      <c r="BP22" s="103">
        <v>6</v>
      </c>
      <c r="BQ22" s="104"/>
      <c r="BR22" s="66">
        <f t="shared" si="330"/>
        <v>6.1</v>
      </c>
      <c r="BS22" s="67">
        <f t="shared" si="331"/>
        <v>6.1</v>
      </c>
      <c r="BT22" s="67" t="str">
        <f t="shared" si="332"/>
        <v>6.1</v>
      </c>
      <c r="BU22" s="51" t="str">
        <f t="shared" si="333"/>
        <v>C</v>
      </c>
      <c r="BV22" s="68">
        <f t="shared" si="334"/>
        <v>2</v>
      </c>
      <c r="BW22" s="53" t="str">
        <f t="shared" si="335"/>
        <v>2.0</v>
      </c>
      <c r="BX22" s="63">
        <v>2</v>
      </c>
      <c r="BY22" s="207">
        <v>2</v>
      </c>
      <c r="BZ22" s="105">
        <v>7.8</v>
      </c>
      <c r="CA22" s="103">
        <v>7</v>
      </c>
      <c r="CB22" s="104"/>
      <c r="CC22" s="105"/>
      <c r="CD22" s="67">
        <f t="shared" si="336"/>
        <v>7.3</v>
      </c>
      <c r="CE22" s="67" t="str">
        <f t="shared" si="337"/>
        <v>7.3</v>
      </c>
      <c r="CF22" s="51" t="str">
        <f t="shared" si="338"/>
        <v>B</v>
      </c>
      <c r="CG22" s="60">
        <f t="shared" si="339"/>
        <v>3</v>
      </c>
      <c r="CH22" s="53" t="str">
        <f t="shared" si="340"/>
        <v>3.0</v>
      </c>
      <c r="CI22" s="63">
        <v>3</v>
      </c>
      <c r="CJ22" s="207">
        <v>3</v>
      </c>
      <c r="CK22" s="208">
        <f t="shared" si="341"/>
        <v>17</v>
      </c>
      <c r="CL22" s="72">
        <f t="shared" si="342"/>
        <v>7.1823529411764699</v>
      </c>
      <c r="CM22" s="93" t="str">
        <f t="shared" si="343"/>
        <v>7.18</v>
      </c>
      <c r="CN22" s="72">
        <f t="shared" si="344"/>
        <v>2.7647058823529411</v>
      </c>
      <c r="CO22" s="93" t="str">
        <f t="shared" si="345"/>
        <v>2.76</v>
      </c>
      <c r="CP22" s="285" t="str">
        <f t="shared" si="346"/>
        <v>Lên lớp</v>
      </c>
      <c r="CQ22" s="285">
        <f t="shared" si="347"/>
        <v>17</v>
      </c>
      <c r="CR22" s="72">
        <f t="shared" si="348"/>
        <v>7.1823529411764699</v>
      </c>
      <c r="CS22" s="285" t="str">
        <f t="shared" si="349"/>
        <v>7.18</v>
      </c>
      <c r="CT22" s="72">
        <f t="shared" si="350"/>
        <v>2.7647058823529411</v>
      </c>
      <c r="CU22" s="285" t="str">
        <f t="shared" si="351"/>
        <v>2.76</v>
      </c>
      <c r="CV22" s="285" t="str">
        <f t="shared" si="352"/>
        <v>Lên lớp</v>
      </c>
      <c r="CW22" s="66">
        <v>6.2</v>
      </c>
      <c r="CX22" s="285">
        <v>5</v>
      </c>
      <c r="CY22" s="285"/>
      <c r="CZ22" s="66">
        <f t="shared" si="353"/>
        <v>5.5</v>
      </c>
      <c r="DA22" s="67">
        <f t="shared" si="354"/>
        <v>5.5</v>
      </c>
      <c r="DB22" s="60" t="str">
        <f t="shared" si="355"/>
        <v>5.5</v>
      </c>
      <c r="DC22" s="51" t="str">
        <f t="shared" si="356"/>
        <v>C</v>
      </c>
      <c r="DD22" s="60">
        <f t="shared" si="357"/>
        <v>2</v>
      </c>
      <c r="DE22" s="60" t="str">
        <f t="shared" si="358"/>
        <v>2.0</v>
      </c>
      <c r="DF22" s="63"/>
      <c r="DG22" s="209"/>
      <c r="DH22" s="105">
        <v>7.8</v>
      </c>
      <c r="DI22" s="126">
        <v>4</v>
      </c>
      <c r="DJ22" s="126"/>
      <c r="DK22" s="66">
        <f t="shared" si="359"/>
        <v>5.5</v>
      </c>
      <c r="DL22" s="67">
        <f t="shared" si="360"/>
        <v>5.5</v>
      </c>
      <c r="DM22" s="60" t="str">
        <f t="shared" si="361"/>
        <v>5.5</v>
      </c>
      <c r="DN22" s="51" t="str">
        <f t="shared" si="362"/>
        <v>C</v>
      </c>
      <c r="DO22" s="60">
        <f t="shared" si="363"/>
        <v>2</v>
      </c>
      <c r="DP22" s="60" t="str">
        <f t="shared" si="364"/>
        <v>2.0</v>
      </c>
      <c r="DQ22" s="63"/>
      <c r="DR22" s="209"/>
      <c r="DS22" s="67">
        <f t="shared" si="365"/>
        <v>5.5</v>
      </c>
      <c r="DT22" s="60" t="str">
        <f t="shared" si="366"/>
        <v>5.5</v>
      </c>
      <c r="DU22" s="51" t="str">
        <f t="shared" si="367"/>
        <v>C</v>
      </c>
      <c r="DV22" s="60">
        <f t="shared" si="368"/>
        <v>2</v>
      </c>
      <c r="DW22" s="60" t="str">
        <f t="shared" si="369"/>
        <v>2.0</v>
      </c>
      <c r="DX22" s="63">
        <v>3</v>
      </c>
      <c r="DY22" s="209">
        <v>3</v>
      </c>
      <c r="DZ22" s="210">
        <v>6.4</v>
      </c>
      <c r="EA22" s="57">
        <v>7</v>
      </c>
      <c r="EB22" s="58"/>
      <c r="EC22" s="66">
        <f t="shared" si="370"/>
        <v>6.8</v>
      </c>
      <c r="ED22" s="67">
        <f t="shared" si="371"/>
        <v>6.8</v>
      </c>
      <c r="EE22" s="67" t="str">
        <f t="shared" si="372"/>
        <v>6.8</v>
      </c>
      <c r="EF22" s="51" t="str">
        <f t="shared" si="373"/>
        <v>C+</v>
      </c>
      <c r="EG22" s="68">
        <f t="shared" si="374"/>
        <v>2.5</v>
      </c>
      <c r="EH22" s="53" t="str">
        <f t="shared" si="375"/>
        <v>2.5</v>
      </c>
      <c r="EI22" s="63">
        <v>3</v>
      </c>
      <c r="EJ22" s="207">
        <v>3</v>
      </c>
      <c r="EK22" s="210">
        <v>7.2</v>
      </c>
      <c r="EL22" s="57">
        <v>9</v>
      </c>
      <c r="EM22" s="58"/>
      <c r="EN22" s="66">
        <f t="shared" si="376"/>
        <v>8.3000000000000007</v>
      </c>
      <c r="EO22" s="67">
        <f t="shared" si="377"/>
        <v>8.3000000000000007</v>
      </c>
      <c r="EP22" s="67" t="str">
        <f t="shared" si="378"/>
        <v>8.3</v>
      </c>
      <c r="EQ22" s="51" t="str">
        <f t="shared" si="379"/>
        <v>B+</v>
      </c>
      <c r="ER22" s="60">
        <f t="shared" si="380"/>
        <v>3.5</v>
      </c>
      <c r="ES22" s="53" t="str">
        <f t="shared" si="381"/>
        <v>3.5</v>
      </c>
      <c r="ET22" s="63">
        <v>3</v>
      </c>
      <c r="EU22" s="207">
        <v>3</v>
      </c>
      <c r="EV22" s="171">
        <v>6.7</v>
      </c>
      <c r="EW22" s="122">
        <v>1</v>
      </c>
      <c r="EX22" s="123">
        <v>6</v>
      </c>
      <c r="EY22" s="66">
        <f t="shared" si="84"/>
        <v>3.3</v>
      </c>
      <c r="EZ22" s="67">
        <f t="shared" si="85"/>
        <v>6.3</v>
      </c>
      <c r="FA22" s="67" t="str">
        <f t="shared" si="86"/>
        <v>6.3</v>
      </c>
      <c r="FB22" s="51" t="str">
        <f t="shared" si="87"/>
        <v>C</v>
      </c>
      <c r="FC22" s="60">
        <f t="shared" si="88"/>
        <v>2</v>
      </c>
      <c r="FD22" s="53" t="str">
        <f t="shared" si="89"/>
        <v>2.0</v>
      </c>
      <c r="FE22" s="63">
        <v>2</v>
      </c>
      <c r="FF22" s="207">
        <v>2</v>
      </c>
      <c r="FG22" s="105">
        <v>7.7</v>
      </c>
      <c r="FH22" s="103">
        <v>6</v>
      </c>
      <c r="FI22" s="104"/>
      <c r="FJ22" s="66">
        <f t="shared" si="90"/>
        <v>6.7</v>
      </c>
      <c r="FK22" s="67">
        <f t="shared" si="91"/>
        <v>6.7</v>
      </c>
      <c r="FL22" s="67" t="str">
        <f t="shared" si="92"/>
        <v>6.7</v>
      </c>
      <c r="FM22" s="51" t="str">
        <f t="shared" si="93"/>
        <v>C+</v>
      </c>
      <c r="FN22" s="60">
        <f t="shared" si="94"/>
        <v>2.5</v>
      </c>
      <c r="FO22" s="53" t="str">
        <f t="shared" si="95"/>
        <v>2.5</v>
      </c>
      <c r="FP22" s="63">
        <v>2</v>
      </c>
      <c r="FQ22" s="207">
        <v>2</v>
      </c>
      <c r="FR22" s="105">
        <v>8</v>
      </c>
      <c r="FS22" s="103">
        <v>8</v>
      </c>
      <c r="FT22" s="104"/>
      <c r="FU22" s="66"/>
      <c r="FV22" s="67">
        <f t="shared" si="96"/>
        <v>8</v>
      </c>
      <c r="FW22" s="67" t="str">
        <f t="shared" si="97"/>
        <v>8.0</v>
      </c>
      <c r="FX22" s="51" t="str">
        <f t="shared" si="98"/>
        <v>B+</v>
      </c>
      <c r="FY22" s="60">
        <f t="shared" si="99"/>
        <v>3.5</v>
      </c>
      <c r="FZ22" s="53" t="str">
        <f t="shared" si="100"/>
        <v>3.5</v>
      </c>
      <c r="GA22" s="63">
        <v>2</v>
      </c>
      <c r="GB22" s="207">
        <v>2</v>
      </c>
      <c r="GC22" s="105">
        <v>7.1</v>
      </c>
      <c r="GD22" s="103">
        <v>7</v>
      </c>
      <c r="GE22" s="104"/>
      <c r="GF22" s="105"/>
      <c r="GG22" s="67">
        <f t="shared" si="382"/>
        <v>7</v>
      </c>
      <c r="GH22" s="67" t="str">
        <f t="shared" si="383"/>
        <v>7.0</v>
      </c>
      <c r="GI22" s="51" t="str">
        <f t="shared" si="384"/>
        <v>B</v>
      </c>
      <c r="GJ22" s="60">
        <f t="shared" si="385"/>
        <v>3</v>
      </c>
      <c r="GK22" s="53" t="str">
        <f t="shared" si="386"/>
        <v>3.0</v>
      </c>
      <c r="GL22" s="63">
        <v>3</v>
      </c>
      <c r="GM22" s="207">
        <v>3</v>
      </c>
      <c r="GN22" s="211">
        <f t="shared" si="387"/>
        <v>18</v>
      </c>
      <c r="GO22" s="156">
        <f t="shared" si="388"/>
        <v>6.9333333333333336</v>
      </c>
      <c r="GP22" s="158">
        <f t="shared" si="389"/>
        <v>2.7222222222222223</v>
      </c>
      <c r="GQ22" s="157" t="str">
        <f t="shared" si="109"/>
        <v>2.72</v>
      </c>
      <c r="GR22" s="5" t="str">
        <f t="shared" si="110"/>
        <v>Lên lớp</v>
      </c>
      <c r="GS22" s="212">
        <f t="shared" si="390"/>
        <v>18</v>
      </c>
      <c r="GT22" s="213">
        <f t="shared" si="295"/>
        <v>6.9333333333333336</v>
      </c>
      <c r="GU22" s="214">
        <f t="shared" si="296"/>
        <v>2.7222222222222223</v>
      </c>
      <c r="GV22" s="215">
        <f t="shared" si="391"/>
        <v>35</v>
      </c>
      <c r="GW22" s="211">
        <f t="shared" si="115"/>
        <v>35</v>
      </c>
      <c r="GX22" s="157">
        <f t="shared" si="116"/>
        <v>7.0542857142857143</v>
      </c>
      <c r="GY22" s="158">
        <f t="shared" si="117"/>
        <v>2.7428571428571429</v>
      </c>
      <c r="GZ22" s="157" t="str">
        <f t="shared" si="118"/>
        <v>2.74</v>
      </c>
      <c r="HA22" s="5" t="str">
        <f t="shared" si="119"/>
        <v>Lên lớp</v>
      </c>
      <c r="HB22" s="105">
        <v>7.3</v>
      </c>
      <c r="HC22" s="103">
        <v>5</v>
      </c>
      <c r="HD22" s="104"/>
      <c r="HE22" s="105"/>
      <c r="HF22" s="67">
        <f t="shared" si="392"/>
        <v>5.9</v>
      </c>
      <c r="HG22" s="67" t="str">
        <f t="shared" si="393"/>
        <v>5.9</v>
      </c>
      <c r="HH22" s="51" t="str">
        <f t="shared" si="394"/>
        <v>C</v>
      </c>
      <c r="HI22" s="60">
        <f t="shared" si="395"/>
        <v>2</v>
      </c>
      <c r="HJ22" s="53" t="str">
        <f t="shared" si="396"/>
        <v>2.0</v>
      </c>
      <c r="HK22" s="63">
        <v>3</v>
      </c>
      <c r="HL22" s="207">
        <v>3</v>
      </c>
      <c r="HM22" s="210">
        <v>8.3000000000000007</v>
      </c>
      <c r="HN22" s="57">
        <v>5</v>
      </c>
      <c r="HO22" s="58"/>
      <c r="HP22" s="66">
        <f t="shared" si="125"/>
        <v>6.3</v>
      </c>
      <c r="HQ22" s="110">
        <f t="shared" si="126"/>
        <v>6.3</v>
      </c>
      <c r="HR22" s="67" t="str">
        <f t="shared" si="127"/>
        <v>6.3</v>
      </c>
      <c r="HS22" s="111" t="str">
        <f t="shared" si="128"/>
        <v>C</v>
      </c>
      <c r="HT22" s="112">
        <f t="shared" si="129"/>
        <v>2</v>
      </c>
      <c r="HU22" s="113" t="str">
        <f t="shared" si="130"/>
        <v>2.0</v>
      </c>
      <c r="HV22" s="63">
        <v>1</v>
      </c>
      <c r="HW22" s="207">
        <v>1</v>
      </c>
      <c r="HX22" s="66">
        <f t="shared" si="297"/>
        <v>1.9</v>
      </c>
      <c r="HY22" s="167">
        <f t="shared" si="297"/>
        <v>6</v>
      </c>
      <c r="HZ22" s="53" t="str">
        <f t="shared" si="132"/>
        <v>6.0</v>
      </c>
      <c r="IA22" s="51" t="str">
        <f t="shared" si="133"/>
        <v>C</v>
      </c>
      <c r="IB22" s="60">
        <f t="shared" si="134"/>
        <v>2</v>
      </c>
      <c r="IC22" s="53" t="str">
        <f t="shared" si="135"/>
        <v>2.0</v>
      </c>
      <c r="ID22" s="220">
        <v>4</v>
      </c>
      <c r="IE22" s="221">
        <v>4</v>
      </c>
      <c r="IF22" s="210">
        <v>5.7</v>
      </c>
      <c r="IG22" s="57">
        <v>8</v>
      </c>
      <c r="IH22" s="58"/>
      <c r="II22" s="66">
        <f t="shared" si="397"/>
        <v>7.1</v>
      </c>
      <c r="IJ22" s="67">
        <f t="shared" si="398"/>
        <v>7.1</v>
      </c>
      <c r="IK22" s="67" t="str">
        <f t="shared" si="399"/>
        <v>7.1</v>
      </c>
      <c r="IL22" s="51" t="str">
        <f t="shared" si="400"/>
        <v>B</v>
      </c>
      <c r="IM22" s="60">
        <f t="shared" si="401"/>
        <v>3</v>
      </c>
      <c r="IN22" s="53" t="str">
        <f t="shared" si="402"/>
        <v>3.0</v>
      </c>
      <c r="IO22" s="63">
        <v>2</v>
      </c>
      <c r="IP22" s="207">
        <v>2</v>
      </c>
      <c r="IQ22" s="210">
        <v>8</v>
      </c>
      <c r="IR22" s="57">
        <v>6</v>
      </c>
      <c r="IS22" s="58"/>
      <c r="IT22" s="66">
        <f t="shared" si="142"/>
        <v>6.8</v>
      </c>
      <c r="IU22" s="67">
        <f t="shared" si="143"/>
        <v>6.8</v>
      </c>
      <c r="IV22" s="67" t="str">
        <f t="shared" si="144"/>
        <v>6.8</v>
      </c>
      <c r="IW22" s="51" t="str">
        <f t="shared" si="145"/>
        <v>C+</v>
      </c>
      <c r="IX22" s="60">
        <f t="shared" si="146"/>
        <v>2.5</v>
      </c>
      <c r="IY22" s="53" t="str">
        <f t="shared" si="147"/>
        <v>2.5</v>
      </c>
      <c r="IZ22" s="63">
        <v>3</v>
      </c>
      <c r="JA22" s="207">
        <v>3</v>
      </c>
      <c r="JB22" s="65">
        <v>8</v>
      </c>
      <c r="JC22" s="57">
        <v>8</v>
      </c>
      <c r="JD22" s="58"/>
      <c r="JE22" s="66">
        <f t="shared" si="148"/>
        <v>8</v>
      </c>
      <c r="JF22" s="67">
        <f t="shared" si="149"/>
        <v>8</v>
      </c>
      <c r="JG22" s="50" t="str">
        <f t="shared" si="150"/>
        <v>8.0</v>
      </c>
      <c r="JH22" s="51" t="str">
        <f t="shared" si="151"/>
        <v>B+</v>
      </c>
      <c r="JI22" s="60">
        <f t="shared" si="152"/>
        <v>3.5</v>
      </c>
      <c r="JJ22" s="53" t="str">
        <f t="shared" si="153"/>
        <v>3.5</v>
      </c>
      <c r="JK22" s="61">
        <v>2</v>
      </c>
      <c r="JL22" s="62">
        <v>2</v>
      </c>
      <c r="JM22" s="65">
        <v>7.4</v>
      </c>
      <c r="JN22" s="57">
        <v>5</v>
      </c>
      <c r="JO22" s="58"/>
      <c r="JP22" s="66">
        <f t="shared" si="154"/>
        <v>6</v>
      </c>
      <c r="JQ22" s="67">
        <f t="shared" si="155"/>
        <v>6</v>
      </c>
      <c r="JR22" s="50" t="str">
        <f t="shared" si="156"/>
        <v>6.0</v>
      </c>
      <c r="JS22" s="51" t="str">
        <f t="shared" si="157"/>
        <v>C</v>
      </c>
      <c r="JT22" s="60">
        <f t="shared" si="158"/>
        <v>2</v>
      </c>
      <c r="JU22" s="53" t="str">
        <f t="shared" si="159"/>
        <v>2.0</v>
      </c>
      <c r="JV22" s="61">
        <v>1</v>
      </c>
      <c r="JW22" s="62">
        <v>1</v>
      </c>
      <c r="JX22" s="65">
        <v>7.7</v>
      </c>
      <c r="JY22" s="57">
        <v>6</v>
      </c>
      <c r="JZ22" s="58"/>
      <c r="KA22" s="66">
        <f t="shared" si="160"/>
        <v>6.7</v>
      </c>
      <c r="KB22" s="67">
        <f t="shared" si="161"/>
        <v>6.7</v>
      </c>
      <c r="KC22" s="50" t="str">
        <f t="shared" si="162"/>
        <v>6.7</v>
      </c>
      <c r="KD22" s="51" t="str">
        <f t="shared" si="163"/>
        <v>C+</v>
      </c>
      <c r="KE22" s="60">
        <f t="shared" si="164"/>
        <v>2.5</v>
      </c>
      <c r="KF22" s="53" t="str">
        <f t="shared" si="165"/>
        <v>2.5</v>
      </c>
      <c r="KG22" s="61">
        <v>2</v>
      </c>
      <c r="KH22" s="62">
        <v>2</v>
      </c>
      <c r="KI22" s="210">
        <v>8</v>
      </c>
      <c r="KJ22" s="133">
        <v>7.7</v>
      </c>
      <c r="KK22" s="58"/>
      <c r="KL22" s="66">
        <f t="shared" si="166"/>
        <v>7.8</v>
      </c>
      <c r="KM22" s="67">
        <f t="shared" si="167"/>
        <v>7.8</v>
      </c>
      <c r="KN22" s="67" t="str">
        <f t="shared" si="168"/>
        <v>7.8</v>
      </c>
      <c r="KO22" s="51" t="str">
        <f t="shared" si="169"/>
        <v>B</v>
      </c>
      <c r="KP22" s="60">
        <f t="shared" si="170"/>
        <v>3</v>
      </c>
      <c r="KQ22" s="53" t="str">
        <f t="shared" si="171"/>
        <v>3.0</v>
      </c>
      <c r="KR22" s="63">
        <v>1</v>
      </c>
      <c r="KS22" s="207">
        <v>1</v>
      </c>
      <c r="KT22" s="210">
        <v>8</v>
      </c>
      <c r="KU22" s="133">
        <v>7.6</v>
      </c>
      <c r="KV22" s="58"/>
      <c r="KW22" s="66">
        <f t="shared" si="172"/>
        <v>7.8</v>
      </c>
      <c r="KX22" s="67">
        <f t="shared" si="173"/>
        <v>7.8</v>
      </c>
      <c r="KY22" s="67" t="str">
        <f t="shared" si="174"/>
        <v>7.8</v>
      </c>
      <c r="KZ22" s="51" t="str">
        <f t="shared" si="175"/>
        <v>B</v>
      </c>
      <c r="LA22" s="60">
        <f t="shared" si="176"/>
        <v>3</v>
      </c>
      <c r="LB22" s="53" t="str">
        <f t="shared" si="177"/>
        <v>3.0</v>
      </c>
      <c r="LC22" s="63">
        <v>1</v>
      </c>
      <c r="LD22" s="207">
        <v>1</v>
      </c>
      <c r="LE22" s="210">
        <v>8</v>
      </c>
      <c r="LF22" s="133">
        <v>8.3000000000000007</v>
      </c>
      <c r="LG22" s="58"/>
      <c r="LH22" s="66">
        <f t="shared" si="178"/>
        <v>8.1999999999999993</v>
      </c>
      <c r="LI22" s="67">
        <f t="shared" si="179"/>
        <v>8.1999999999999993</v>
      </c>
      <c r="LJ22" s="67" t="str">
        <f t="shared" si="180"/>
        <v>8.2</v>
      </c>
      <c r="LK22" s="51" t="str">
        <f t="shared" si="181"/>
        <v>B+</v>
      </c>
      <c r="LL22" s="60">
        <f t="shared" si="182"/>
        <v>3.5</v>
      </c>
      <c r="LM22" s="53" t="str">
        <f t="shared" si="183"/>
        <v>3.5</v>
      </c>
      <c r="LN22" s="63">
        <v>2</v>
      </c>
      <c r="LO22" s="207">
        <v>2</v>
      </c>
      <c r="LP22" s="210">
        <v>8</v>
      </c>
      <c r="LQ22" s="133">
        <v>6.5</v>
      </c>
      <c r="LR22" s="58"/>
      <c r="LS22" s="66">
        <f t="shared" si="184"/>
        <v>7.1</v>
      </c>
      <c r="LT22" s="67">
        <f t="shared" si="185"/>
        <v>7.1</v>
      </c>
      <c r="LU22" s="67" t="str">
        <f t="shared" si="186"/>
        <v>7.1</v>
      </c>
      <c r="LV22" s="51" t="str">
        <f t="shared" si="187"/>
        <v>B</v>
      </c>
      <c r="LW22" s="60">
        <f t="shared" si="188"/>
        <v>3</v>
      </c>
      <c r="LX22" s="53" t="str">
        <f t="shared" si="189"/>
        <v>3.0</v>
      </c>
      <c r="LY22" s="63">
        <v>1</v>
      </c>
      <c r="LZ22" s="207">
        <v>1</v>
      </c>
      <c r="MA22" s="66">
        <f t="shared" si="190"/>
        <v>7.8</v>
      </c>
      <c r="MB22" s="167">
        <f t="shared" si="191"/>
        <v>7.8</v>
      </c>
      <c r="MC22" s="53" t="str">
        <f t="shared" si="192"/>
        <v>7.8</v>
      </c>
      <c r="MD22" s="51" t="str">
        <f t="shared" si="193"/>
        <v>B</v>
      </c>
      <c r="ME22" s="60">
        <f t="shared" si="194"/>
        <v>3</v>
      </c>
      <c r="MF22" s="53" t="str">
        <f t="shared" si="195"/>
        <v>3.0</v>
      </c>
      <c r="MG22" s="220">
        <v>5</v>
      </c>
      <c r="MH22" s="221">
        <v>5</v>
      </c>
      <c r="MI22" s="211">
        <f t="shared" si="196"/>
        <v>19</v>
      </c>
      <c r="MJ22" s="156">
        <f t="shared" si="197"/>
        <v>7.0052631578947366</v>
      </c>
      <c r="MK22" s="158">
        <f t="shared" si="198"/>
        <v>2.7105263157894739</v>
      </c>
      <c r="ML22" s="157" t="str">
        <f t="shared" si="199"/>
        <v>2.71</v>
      </c>
      <c r="MM22" s="5" t="str">
        <f t="shared" si="200"/>
        <v>Lên lớp</v>
      </c>
      <c r="MN22" s="212">
        <f t="shared" si="201"/>
        <v>19</v>
      </c>
      <c r="MO22" s="156">
        <f t="shared" si="202"/>
        <v>7.0052631578947366</v>
      </c>
      <c r="MP22" s="309">
        <f t="shared" si="203"/>
        <v>2.7105263157894739</v>
      </c>
      <c r="MQ22" s="215">
        <f t="shared" si="204"/>
        <v>54</v>
      </c>
      <c r="MR22" s="211">
        <f t="shared" si="205"/>
        <v>54</v>
      </c>
      <c r="MS22" s="157">
        <f t="shared" si="206"/>
        <v>7.0370370370370372</v>
      </c>
      <c r="MT22" s="157" t="str">
        <f t="shared" si="207"/>
        <v>7.04</v>
      </c>
      <c r="MU22" s="158">
        <f t="shared" si="208"/>
        <v>2.7314814814814814</v>
      </c>
      <c r="MV22" s="157" t="str">
        <f t="shared" si="209"/>
        <v>2.73</v>
      </c>
      <c r="MW22" s="5" t="str">
        <f t="shared" si="210"/>
        <v>Lên lớp</v>
      </c>
      <c r="MX22" s="310">
        <v>9</v>
      </c>
      <c r="MY22" s="311">
        <v>1</v>
      </c>
      <c r="MZ22" s="160"/>
      <c r="NA22" s="66">
        <f t="shared" si="211"/>
        <v>4.2</v>
      </c>
      <c r="NB22" s="312">
        <f t="shared" si="212"/>
        <v>4.2</v>
      </c>
      <c r="NC22" s="312" t="str">
        <f t="shared" si="213"/>
        <v>4.2</v>
      </c>
      <c r="ND22" s="313" t="str">
        <f t="shared" si="214"/>
        <v>D</v>
      </c>
      <c r="NE22" s="314">
        <f t="shared" si="215"/>
        <v>1</v>
      </c>
      <c r="NF22" s="315" t="str">
        <f t="shared" si="216"/>
        <v>1.0</v>
      </c>
      <c r="NG22" s="63">
        <v>1</v>
      </c>
      <c r="NH22" s="207">
        <v>1</v>
      </c>
      <c r="NI22" s="310">
        <v>7</v>
      </c>
      <c r="NJ22" s="311">
        <v>6</v>
      </c>
      <c r="NK22" s="160"/>
      <c r="NL22" s="316">
        <f t="shared" si="217"/>
        <v>6.4</v>
      </c>
      <c r="NM22" s="312">
        <f t="shared" si="218"/>
        <v>6.4</v>
      </c>
      <c r="NN22" s="312" t="str">
        <f t="shared" si="219"/>
        <v>6.4</v>
      </c>
      <c r="NO22" s="313" t="str">
        <f t="shared" si="220"/>
        <v>C</v>
      </c>
      <c r="NP22" s="314">
        <f t="shared" si="221"/>
        <v>2</v>
      </c>
      <c r="NQ22" s="315" t="str">
        <f t="shared" si="222"/>
        <v>2.0</v>
      </c>
      <c r="NR22" s="63">
        <v>1</v>
      </c>
      <c r="NS22" s="207">
        <v>1</v>
      </c>
      <c r="NT22" s="66">
        <f t="shared" si="223"/>
        <v>5.3</v>
      </c>
      <c r="NU22" s="167">
        <f t="shared" si="224"/>
        <v>5.3</v>
      </c>
      <c r="NV22" s="53" t="str">
        <f t="shared" si="225"/>
        <v>5.3</v>
      </c>
      <c r="NW22" s="51" t="str">
        <f t="shared" si="226"/>
        <v>D+</v>
      </c>
      <c r="NX22" s="60">
        <f t="shared" si="227"/>
        <v>1.5</v>
      </c>
      <c r="NY22" s="53" t="str">
        <f t="shared" si="228"/>
        <v>1.5</v>
      </c>
      <c r="NZ22" s="220">
        <v>2</v>
      </c>
      <c r="OA22" s="408">
        <v>2</v>
      </c>
      <c r="OB22" s="385">
        <v>8.6</v>
      </c>
      <c r="OC22" s="404">
        <v>5</v>
      </c>
      <c r="OD22" s="210"/>
      <c r="OE22" s="66">
        <f t="shared" si="229"/>
        <v>6.4</v>
      </c>
      <c r="OF22" s="67">
        <f t="shared" si="230"/>
        <v>6.4</v>
      </c>
      <c r="OG22" s="50" t="str">
        <f t="shared" si="231"/>
        <v>6.4</v>
      </c>
      <c r="OH22" s="51" t="str">
        <f t="shared" si="232"/>
        <v>C</v>
      </c>
      <c r="OI22" s="60">
        <f t="shared" si="233"/>
        <v>2</v>
      </c>
      <c r="OJ22" s="53" t="str">
        <f t="shared" si="234"/>
        <v>2.0</v>
      </c>
      <c r="OK22" s="61">
        <v>2</v>
      </c>
      <c r="OL22" s="62">
        <v>2</v>
      </c>
      <c r="OM22" s="282">
        <v>8.3000000000000007</v>
      </c>
      <c r="ON22" s="283">
        <v>8</v>
      </c>
      <c r="OO22" s="104"/>
      <c r="OP22" s="105">
        <f t="shared" si="289"/>
        <v>8.1</v>
      </c>
      <c r="OQ22" s="67">
        <f t="shared" si="290"/>
        <v>8.1</v>
      </c>
      <c r="OR22" s="50" t="str">
        <f t="shared" si="291"/>
        <v>8.1</v>
      </c>
      <c r="OS22" s="51" t="str">
        <f t="shared" si="292"/>
        <v>B+</v>
      </c>
      <c r="OT22" s="60">
        <f t="shared" si="293"/>
        <v>3.5</v>
      </c>
      <c r="OU22" s="53" t="str">
        <f t="shared" si="294"/>
        <v>3.5</v>
      </c>
      <c r="OV22" s="61">
        <v>2</v>
      </c>
      <c r="OW22" s="62">
        <v>2</v>
      </c>
      <c r="OX22" s="282">
        <v>8</v>
      </c>
      <c r="OY22" s="283">
        <v>7</v>
      </c>
      <c r="OZ22" s="104"/>
      <c r="PA22" s="105">
        <f t="shared" si="235"/>
        <v>7.4</v>
      </c>
      <c r="PB22" s="67">
        <f t="shared" si="236"/>
        <v>7.4</v>
      </c>
      <c r="PC22" s="50" t="str">
        <f t="shared" si="237"/>
        <v>7.4</v>
      </c>
      <c r="PD22" s="51" t="str">
        <f t="shared" si="238"/>
        <v>B</v>
      </c>
      <c r="PE22" s="60">
        <f t="shared" si="239"/>
        <v>3</v>
      </c>
      <c r="PF22" s="53" t="str">
        <f t="shared" si="240"/>
        <v>3.0</v>
      </c>
      <c r="PG22" s="61">
        <v>2</v>
      </c>
      <c r="PH22" s="62">
        <v>2</v>
      </c>
      <c r="PI22" s="386">
        <v>6.3</v>
      </c>
      <c r="PJ22" s="387">
        <v>1</v>
      </c>
      <c r="PK22" s="388">
        <v>5</v>
      </c>
      <c r="PL22" s="105">
        <f t="shared" si="241"/>
        <v>3.1</v>
      </c>
      <c r="PM22" s="312">
        <f t="shared" si="242"/>
        <v>5.5</v>
      </c>
      <c r="PN22" s="312" t="str">
        <f t="shared" si="243"/>
        <v>5.5</v>
      </c>
      <c r="PO22" s="313" t="str">
        <f t="shared" si="244"/>
        <v>C</v>
      </c>
      <c r="PP22" s="314">
        <f t="shared" si="245"/>
        <v>2</v>
      </c>
      <c r="PQ22" s="315" t="str">
        <f t="shared" si="246"/>
        <v>2.0</v>
      </c>
      <c r="PR22" s="63">
        <v>1</v>
      </c>
      <c r="PS22" s="207">
        <v>1</v>
      </c>
      <c r="PT22" s="210">
        <v>6.8</v>
      </c>
      <c r="PU22" s="133">
        <v>7</v>
      </c>
      <c r="PV22" s="58"/>
      <c r="PW22" s="66">
        <f t="shared" si="247"/>
        <v>6.9</v>
      </c>
      <c r="PX22" s="67">
        <f t="shared" si="248"/>
        <v>6.9</v>
      </c>
      <c r="PY22" s="67" t="str">
        <f t="shared" si="249"/>
        <v>6.9</v>
      </c>
      <c r="PZ22" s="51" t="str">
        <f t="shared" si="250"/>
        <v>C+</v>
      </c>
      <c r="QA22" s="60">
        <f t="shared" si="251"/>
        <v>2.5</v>
      </c>
      <c r="QB22" s="53" t="str">
        <f t="shared" si="252"/>
        <v>2.5</v>
      </c>
      <c r="QC22" s="63">
        <v>4</v>
      </c>
      <c r="QD22" s="207">
        <v>4</v>
      </c>
      <c r="QE22" s="210">
        <v>8</v>
      </c>
      <c r="QF22" s="133">
        <v>7</v>
      </c>
      <c r="QG22" s="58"/>
      <c r="QH22" s="66">
        <f t="shared" si="253"/>
        <v>7.4</v>
      </c>
      <c r="QI22" s="67">
        <f t="shared" si="254"/>
        <v>7.4</v>
      </c>
      <c r="QJ22" s="67" t="str">
        <f t="shared" si="255"/>
        <v>7.4</v>
      </c>
      <c r="QK22" s="51" t="str">
        <f t="shared" si="256"/>
        <v>B</v>
      </c>
      <c r="QL22" s="60">
        <f t="shared" si="257"/>
        <v>3</v>
      </c>
      <c r="QM22" s="53" t="str">
        <f t="shared" si="258"/>
        <v>3.0</v>
      </c>
      <c r="QN22" s="63">
        <v>6</v>
      </c>
      <c r="QO22" s="207">
        <v>6</v>
      </c>
      <c r="QP22" s="211">
        <f t="shared" si="259"/>
        <v>19</v>
      </c>
      <c r="QQ22" s="156">
        <f t="shared" si="260"/>
        <v>6.9421052631578952</v>
      </c>
      <c r="QR22" s="158">
        <f t="shared" si="261"/>
        <v>2.6315789473684212</v>
      </c>
      <c r="QS22" s="157" t="str">
        <f t="shared" si="262"/>
        <v>2.63</v>
      </c>
      <c r="QT22" s="5" t="str">
        <f t="shared" si="263"/>
        <v>Lên lớp</v>
      </c>
      <c r="QU22" s="212">
        <f t="shared" si="264"/>
        <v>19</v>
      </c>
      <c r="QV22" s="156">
        <f t="shared" si="265"/>
        <v>6.9421052631578952</v>
      </c>
      <c r="QW22" s="309">
        <f t="shared" si="266"/>
        <v>2.6315789473684212</v>
      </c>
      <c r="QX22" s="215">
        <f t="shared" si="267"/>
        <v>73</v>
      </c>
      <c r="QY22" s="211">
        <f t="shared" si="268"/>
        <v>73</v>
      </c>
      <c r="QZ22" s="157">
        <f t="shared" si="269"/>
        <v>7.0123287671232877</v>
      </c>
      <c r="RA22" s="157" t="str">
        <f t="shared" si="270"/>
        <v>7.01</v>
      </c>
      <c r="RB22" s="158">
        <f t="shared" si="271"/>
        <v>2.7054794520547945</v>
      </c>
      <c r="RC22" s="157" t="str">
        <f t="shared" si="272"/>
        <v>2.71</v>
      </c>
      <c r="RD22" s="5" t="str">
        <f t="shared" si="273"/>
        <v>Lên lớp</v>
      </c>
      <c r="RE22" s="171">
        <v>7</v>
      </c>
      <c r="RF22" s="323"/>
      <c r="RG22" s="123">
        <v>5</v>
      </c>
      <c r="RH22" s="171">
        <f t="shared" si="274"/>
        <v>2.8</v>
      </c>
      <c r="RI22" s="67">
        <f t="shared" si="275"/>
        <v>5.8</v>
      </c>
      <c r="RJ22" s="67" t="str">
        <f t="shared" si="276"/>
        <v>5.8</v>
      </c>
      <c r="RK22" s="51" t="str">
        <f t="shared" si="277"/>
        <v>C</v>
      </c>
      <c r="RL22" s="60">
        <f t="shared" si="278"/>
        <v>2</v>
      </c>
      <c r="RM22" s="53" t="str">
        <f t="shared" si="279"/>
        <v>2.0</v>
      </c>
      <c r="RN22" s="63">
        <v>6</v>
      </c>
      <c r="RO22" s="207">
        <v>6</v>
      </c>
      <c r="RP22" s="416">
        <v>8.6999999999999993</v>
      </c>
      <c r="RQ22" s="416">
        <v>7.2</v>
      </c>
      <c r="RR22" s="316">
        <f t="shared" si="280"/>
        <v>7.8</v>
      </c>
      <c r="RS22" s="67" t="str">
        <f t="shared" si="281"/>
        <v>7.8</v>
      </c>
      <c r="RT22" s="51" t="str">
        <f t="shared" si="282"/>
        <v>B</v>
      </c>
      <c r="RU22" s="60">
        <f t="shared" si="283"/>
        <v>3</v>
      </c>
      <c r="RV22" s="53" t="str">
        <f t="shared" si="284"/>
        <v>3.0</v>
      </c>
      <c r="RW22" s="220">
        <v>5</v>
      </c>
      <c r="RX22" s="221">
        <v>5</v>
      </c>
      <c r="RY22" s="417">
        <f t="shared" si="285"/>
        <v>11</v>
      </c>
      <c r="RZ22" s="156">
        <f t="shared" si="286"/>
        <v>6.709090909090909</v>
      </c>
      <c r="SA22" s="158">
        <f t="shared" si="287"/>
        <v>2.4545454545454546</v>
      </c>
      <c r="SB22" s="157" t="str">
        <f t="shared" si="288"/>
        <v>2.45</v>
      </c>
    </row>
    <row r="23" spans="1:496" s="8" customFormat="1" ht="18">
      <c r="A23" s="5">
        <v>22</v>
      </c>
      <c r="B23" s="9" t="s">
        <v>356</v>
      </c>
      <c r="C23" s="10" t="s">
        <v>373</v>
      </c>
      <c r="D23" s="11" t="s">
        <v>279</v>
      </c>
      <c r="E23" s="12" t="s">
        <v>374</v>
      </c>
      <c r="G23" s="47" t="s">
        <v>643</v>
      </c>
      <c r="H23" s="6" t="s">
        <v>427</v>
      </c>
      <c r="I23" s="48" t="s">
        <v>680</v>
      </c>
      <c r="J23" s="48" t="s">
        <v>635</v>
      </c>
      <c r="K23" s="98">
        <v>7</v>
      </c>
      <c r="L23" s="67" t="str">
        <f t="shared" si="298"/>
        <v>7.0</v>
      </c>
      <c r="M23" s="51" t="str">
        <f t="shared" si="299"/>
        <v>B</v>
      </c>
      <c r="N23" s="52">
        <f t="shared" si="300"/>
        <v>3</v>
      </c>
      <c r="O23" s="53" t="str">
        <f t="shared" si="301"/>
        <v>3.0</v>
      </c>
      <c r="P23" s="63">
        <v>2</v>
      </c>
      <c r="Q23" s="49">
        <v>7</v>
      </c>
      <c r="R23" s="67" t="str">
        <f t="shared" si="302"/>
        <v>7.0</v>
      </c>
      <c r="S23" s="51" t="str">
        <f t="shared" si="303"/>
        <v>B</v>
      </c>
      <c r="T23" s="52">
        <f t="shared" si="304"/>
        <v>3</v>
      </c>
      <c r="U23" s="53" t="str">
        <f t="shared" si="305"/>
        <v>3.0</v>
      </c>
      <c r="V23" s="63">
        <v>3</v>
      </c>
      <c r="W23" s="105">
        <v>8</v>
      </c>
      <c r="X23" s="103">
        <v>7</v>
      </c>
      <c r="Y23" s="104"/>
      <c r="Z23" s="66">
        <f t="shared" si="306"/>
        <v>7.4</v>
      </c>
      <c r="AA23" s="67">
        <f t="shared" si="307"/>
        <v>7.4</v>
      </c>
      <c r="AB23" s="67" t="str">
        <f t="shared" si="308"/>
        <v>7.4</v>
      </c>
      <c r="AC23" s="51" t="str">
        <f t="shared" si="309"/>
        <v>B</v>
      </c>
      <c r="AD23" s="60">
        <f t="shared" si="310"/>
        <v>3</v>
      </c>
      <c r="AE23" s="53" t="str">
        <f t="shared" si="311"/>
        <v>3.0</v>
      </c>
      <c r="AF23" s="63">
        <v>4</v>
      </c>
      <c r="AG23" s="207">
        <v>4</v>
      </c>
      <c r="AH23" s="105">
        <v>8</v>
      </c>
      <c r="AI23" s="103">
        <v>8</v>
      </c>
      <c r="AJ23" s="104"/>
      <c r="AK23" s="66">
        <f t="shared" si="312"/>
        <v>8</v>
      </c>
      <c r="AL23" s="67">
        <f t="shared" si="313"/>
        <v>8</v>
      </c>
      <c r="AM23" s="67" t="str">
        <f t="shared" si="314"/>
        <v>8.0</v>
      </c>
      <c r="AN23" s="51" t="str">
        <f t="shared" si="315"/>
        <v>B+</v>
      </c>
      <c r="AO23" s="60">
        <f t="shared" si="316"/>
        <v>3.5</v>
      </c>
      <c r="AP23" s="53" t="str">
        <f t="shared" si="317"/>
        <v>3.5</v>
      </c>
      <c r="AQ23" s="63">
        <v>2</v>
      </c>
      <c r="AR23" s="207">
        <v>2</v>
      </c>
      <c r="AS23" s="105">
        <v>6.6</v>
      </c>
      <c r="AT23" s="103">
        <v>6</v>
      </c>
      <c r="AU23" s="104"/>
      <c r="AV23" s="66">
        <f t="shared" si="318"/>
        <v>6.2</v>
      </c>
      <c r="AW23" s="67">
        <f t="shared" si="319"/>
        <v>6.2</v>
      </c>
      <c r="AX23" s="67" t="str">
        <f t="shared" si="320"/>
        <v>6.2</v>
      </c>
      <c r="AY23" s="51" t="str">
        <f t="shared" si="321"/>
        <v>C</v>
      </c>
      <c r="AZ23" s="60">
        <f t="shared" si="322"/>
        <v>2</v>
      </c>
      <c r="BA23" s="53" t="str">
        <f t="shared" si="323"/>
        <v>2.0</v>
      </c>
      <c r="BB23" s="63">
        <v>3</v>
      </c>
      <c r="BC23" s="207">
        <v>3</v>
      </c>
      <c r="BD23" s="105">
        <v>5.8</v>
      </c>
      <c r="BE23" s="103">
        <v>8</v>
      </c>
      <c r="BF23" s="104"/>
      <c r="BG23" s="66">
        <f t="shared" si="324"/>
        <v>7.1</v>
      </c>
      <c r="BH23" s="67">
        <f t="shared" si="325"/>
        <v>7.1</v>
      </c>
      <c r="BI23" s="67" t="str">
        <f t="shared" si="326"/>
        <v>7.1</v>
      </c>
      <c r="BJ23" s="51" t="str">
        <f t="shared" si="327"/>
        <v>B</v>
      </c>
      <c r="BK23" s="60">
        <f t="shared" si="328"/>
        <v>3</v>
      </c>
      <c r="BL23" s="53" t="str">
        <f t="shared" si="329"/>
        <v>3.0</v>
      </c>
      <c r="BM23" s="63">
        <v>3</v>
      </c>
      <c r="BN23" s="207">
        <v>3</v>
      </c>
      <c r="BO23" s="105">
        <v>8.1</v>
      </c>
      <c r="BP23" s="103">
        <v>4</v>
      </c>
      <c r="BQ23" s="104"/>
      <c r="BR23" s="66">
        <f t="shared" si="330"/>
        <v>5.6</v>
      </c>
      <c r="BS23" s="67">
        <f t="shared" si="331"/>
        <v>5.6</v>
      </c>
      <c r="BT23" s="67" t="str">
        <f t="shared" si="332"/>
        <v>5.6</v>
      </c>
      <c r="BU23" s="51" t="str">
        <f t="shared" si="333"/>
        <v>C</v>
      </c>
      <c r="BV23" s="68">
        <f t="shared" si="334"/>
        <v>2</v>
      </c>
      <c r="BW23" s="53" t="str">
        <f t="shared" si="335"/>
        <v>2.0</v>
      </c>
      <c r="BX23" s="63">
        <v>2</v>
      </c>
      <c r="BY23" s="207">
        <v>2</v>
      </c>
      <c r="BZ23" s="105">
        <v>8.5</v>
      </c>
      <c r="CA23" s="103">
        <v>8</v>
      </c>
      <c r="CB23" s="104"/>
      <c r="CC23" s="105"/>
      <c r="CD23" s="67">
        <f t="shared" si="336"/>
        <v>8.1999999999999993</v>
      </c>
      <c r="CE23" s="67" t="str">
        <f t="shared" si="337"/>
        <v>8.2</v>
      </c>
      <c r="CF23" s="51" t="str">
        <f t="shared" si="338"/>
        <v>B+</v>
      </c>
      <c r="CG23" s="60">
        <f t="shared" si="339"/>
        <v>3.5</v>
      </c>
      <c r="CH23" s="53" t="str">
        <f t="shared" si="340"/>
        <v>3.5</v>
      </c>
      <c r="CI23" s="63">
        <v>3</v>
      </c>
      <c r="CJ23" s="207">
        <v>3</v>
      </c>
      <c r="CK23" s="208">
        <f t="shared" si="341"/>
        <v>17</v>
      </c>
      <c r="CL23" s="72">
        <f t="shared" si="342"/>
        <v>7.1352941176470583</v>
      </c>
      <c r="CM23" s="93" t="str">
        <f t="shared" si="343"/>
        <v>7.14</v>
      </c>
      <c r="CN23" s="72">
        <f t="shared" si="344"/>
        <v>2.8529411764705883</v>
      </c>
      <c r="CO23" s="93" t="str">
        <f t="shared" si="345"/>
        <v>2.85</v>
      </c>
      <c r="CP23" s="285" t="str">
        <f t="shared" si="346"/>
        <v>Lên lớp</v>
      </c>
      <c r="CQ23" s="285">
        <f t="shared" si="347"/>
        <v>17</v>
      </c>
      <c r="CR23" s="72">
        <f t="shared" si="348"/>
        <v>7.1352941176470583</v>
      </c>
      <c r="CS23" s="285" t="str">
        <f t="shared" si="349"/>
        <v>7.14</v>
      </c>
      <c r="CT23" s="72">
        <f t="shared" si="350"/>
        <v>2.8529411764705883</v>
      </c>
      <c r="CU23" s="285" t="str">
        <f t="shared" si="351"/>
        <v>2.85</v>
      </c>
      <c r="CV23" s="285" t="str">
        <f t="shared" si="352"/>
        <v>Lên lớp</v>
      </c>
      <c r="CW23" s="66">
        <v>7</v>
      </c>
      <c r="CX23" s="285">
        <v>6</v>
      </c>
      <c r="CY23" s="285"/>
      <c r="CZ23" s="66">
        <f t="shared" si="353"/>
        <v>6.4</v>
      </c>
      <c r="DA23" s="67">
        <f t="shared" si="354"/>
        <v>6.4</v>
      </c>
      <c r="DB23" s="60" t="str">
        <f t="shared" si="355"/>
        <v>6.4</v>
      </c>
      <c r="DC23" s="51" t="str">
        <f t="shared" si="356"/>
        <v>C</v>
      </c>
      <c r="DD23" s="60">
        <f t="shared" si="357"/>
        <v>2</v>
      </c>
      <c r="DE23" s="60" t="str">
        <f t="shared" si="358"/>
        <v>2.0</v>
      </c>
      <c r="DF23" s="63"/>
      <c r="DG23" s="209"/>
      <c r="DH23" s="105">
        <v>8.8000000000000007</v>
      </c>
      <c r="DI23" s="126">
        <v>7</v>
      </c>
      <c r="DJ23" s="126"/>
      <c r="DK23" s="66">
        <f t="shared" si="359"/>
        <v>7.7</v>
      </c>
      <c r="DL23" s="67">
        <f t="shared" si="360"/>
        <v>7.7</v>
      </c>
      <c r="DM23" s="60" t="str">
        <f t="shared" si="361"/>
        <v>7.7</v>
      </c>
      <c r="DN23" s="51" t="str">
        <f t="shared" si="362"/>
        <v>B</v>
      </c>
      <c r="DO23" s="60">
        <f t="shared" si="363"/>
        <v>3</v>
      </c>
      <c r="DP23" s="60" t="str">
        <f t="shared" si="364"/>
        <v>3.0</v>
      </c>
      <c r="DQ23" s="63"/>
      <c r="DR23" s="209"/>
      <c r="DS23" s="67">
        <f t="shared" si="365"/>
        <v>7.0500000000000007</v>
      </c>
      <c r="DT23" s="60" t="str">
        <f t="shared" si="366"/>
        <v>7.1</v>
      </c>
      <c r="DU23" s="51" t="str">
        <f t="shared" si="367"/>
        <v>B</v>
      </c>
      <c r="DV23" s="60">
        <f t="shared" si="368"/>
        <v>3</v>
      </c>
      <c r="DW23" s="60" t="str">
        <f t="shared" si="369"/>
        <v>3.0</v>
      </c>
      <c r="DX23" s="63">
        <v>3</v>
      </c>
      <c r="DY23" s="209">
        <v>3</v>
      </c>
      <c r="DZ23" s="210">
        <v>6.6</v>
      </c>
      <c r="EA23" s="57">
        <v>8</v>
      </c>
      <c r="EB23" s="58"/>
      <c r="EC23" s="66">
        <f t="shared" si="370"/>
        <v>7.4</v>
      </c>
      <c r="ED23" s="67">
        <f t="shared" si="371"/>
        <v>7.4</v>
      </c>
      <c r="EE23" s="67" t="str">
        <f t="shared" si="372"/>
        <v>7.4</v>
      </c>
      <c r="EF23" s="51" t="str">
        <f t="shared" si="373"/>
        <v>B</v>
      </c>
      <c r="EG23" s="68">
        <f t="shared" si="374"/>
        <v>3</v>
      </c>
      <c r="EH23" s="53" t="str">
        <f t="shared" si="375"/>
        <v>3.0</v>
      </c>
      <c r="EI23" s="63">
        <v>3</v>
      </c>
      <c r="EJ23" s="207">
        <v>3</v>
      </c>
      <c r="EK23" s="210">
        <v>5.3</v>
      </c>
      <c r="EL23" s="57">
        <v>8</v>
      </c>
      <c r="EM23" s="58"/>
      <c r="EN23" s="66">
        <f t="shared" si="376"/>
        <v>6.9</v>
      </c>
      <c r="EO23" s="67">
        <f t="shared" si="377"/>
        <v>6.9</v>
      </c>
      <c r="EP23" s="67" t="str">
        <f t="shared" si="378"/>
        <v>6.9</v>
      </c>
      <c r="EQ23" s="51" t="str">
        <f t="shared" si="379"/>
        <v>C+</v>
      </c>
      <c r="ER23" s="60">
        <f t="shared" si="380"/>
        <v>2.5</v>
      </c>
      <c r="ES23" s="53" t="str">
        <f t="shared" si="381"/>
        <v>2.5</v>
      </c>
      <c r="ET23" s="63">
        <v>3</v>
      </c>
      <c r="EU23" s="207">
        <v>3</v>
      </c>
      <c r="EV23" s="171">
        <v>5.7</v>
      </c>
      <c r="EW23" s="122">
        <v>1</v>
      </c>
      <c r="EX23" s="123">
        <v>5</v>
      </c>
      <c r="EY23" s="66">
        <f t="shared" si="84"/>
        <v>2.9</v>
      </c>
      <c r="EZ23" s="67">
        <f t="shared" si="85"/>
        <v>5.3</v>
      </c>
      <c r="FA23" s="67" t="str">
        <f t="shared" si="86"/>
        <v>5.3</v>
      </c>
      <c r="FB23" s="51" t="str">
        <f t="shared" si="87"/>
        <v>D+</v>
      </c>
      <c r="FC23" s="60">
        <f t="shared" si="88"/>
        <v>1.5</v>
      </c>
      <c r="FD23" s="53" t="str">
        <f t="shared" si="89"/>
        <v>1.5</v>
      </c>
      <c r="FE23" s="63">
        <v>2</v>
      </c>
      <c r="FF23" s="207">
        <v>2</v>
      </c>
      <c r="FG23" s="105">
        <v>8.3000000000000007</v>
      </c>
      <c r="FH23" s="103">
        <v>9</v>
      </c>
      <c r="FI23" s="104"/>
      <c r="FJ23" s="66">
        <f t="shared" si="90"/>
        <v>8.6999999999999993</v>
      </c>
      <c r="FK23" s="67">
        <f t="shared" si="91"/>
        <v>8.6999999999999993</v>
      </c>
      <c r="FL23" s="67" t="str">
        <f t="shared" si="92"/>
        <v>8.7</v>
      </c>
      <c r="FM23" s="51" t="str">
        <f t="shared" si="93"/>
        <v>A</v>
      </c>
      <c r="FN23" s="60">
        <f t="shared" si="94"/>
        <v>4</v>
      </c>
      <c r="FO23" s="53" t="str">
        <f t="shared" si="95"/>
        <v>4.0</v>
      </c>
      <c r="FP23" s="63">
        <v>2</v>
      </c>
      <c r="FQ23" s="207">
        <v>2</v>
      </c>
      <c r="FR23" s="105">
        <v>8</v>
      </c>
      <c r="FS23" s="103">
        <v>8</v>
      </c>
      <c r="FT23" s="104"/>
      <c r="FU23" s="66"/>
      <c r="FV23" s="67">
        <f t="shared" si="96"/>
        <v>8</v>
      </c>
      <c r="FW23" s="67" t="str">
        <f t="shared" si="97"/>
        <v>8.0</v>
      </c>
      <c r="FX23" s="51" t="str">
        <f t="shared" si="98"/>
        <v>B+</v>
      </c>
      <c r="FY23" s="60">
        <f t="shared" si="99"/>
        <v>3.5</v>
      </c>
      <c r="FZ23" s="53" t="str">
        <f t="shared" si="100"/>
        <v>3.5</v>
      </c>
      <c r="GA23" s="63">
        <v>2</v>
      </c>
      <c r="GB23" s="207">
        <v>2</v>
      </c>
      <c r="GC23" s="171">
        <v>7.1</v>
      </c>
      <c r="GD23" s="122">
        <v>1</v>
      </c>
      <c r="GE23" s="123">
        <v>5</v>
      </c>
      <c r="GF23" s="171"/>
      <c r="GG23" s="67">
        <f t="shared" si="382"/>
        <v>5.8</v>
      </c>
      <c r="GH23" s="67" t="str">
        <f t="shared" si="383"/>
        <v>5.8</v>
      </c>
      <c r="GI23" s="51" t="str">
        <f t="shared" si="384"/>
        <v>C</v>
      </c>
      <c r="GJ23" s="60">
        <f t="shared" si="385"/>
        <v>2</v>
      </c>
      <c r="GK23" s="53" t="str">
        <f t="shared" si="386"/>
        <v>2.0</v>
      </c>
      <c r="GL23" s="63">
        <v>3</v>
      </c>
      <c r="GM23" s="207">
        <v>3</v>
      </c>
      <c r="GN23" s="211">
        <f t="shared" si="387"/>
        <v>18</v>
      </c>
      <c r="GO23" s="156">
        <f t="shared" si="388"/>
        <v>6.969444444444445</v>
      </c>
      <c r="GP23" s="158">
        <f t="shared" si="389"/>
        <v>2.75</v>
      </c>
      <c r="GQ23" s="157" t="str">
        <f t="shared" si="109"/>
        <v>2.75</v>
      </c>
      <c r="GR23" s="5" t="str">
        <f t="shared" si="110"/>
        <v>Lên lớp</v>
      </c>
      <c r="GS23" s="212">
        <f t="shared" si="390"/>
        <v>18</v>
      </c>
      <c r="GT23" s="213">
        <f t="shared" si="295"/>
        <v>6.969444444444445</v>
      </c>
      <c r="GU23" s="214">
        <f t="shared" si="296"/>
        <v>2.75</v>
      </c>
      <c r="GV23" s="215">
        <f t="shared" si="391"/>
        <v>35</v>
      </c>
      <c r="GW23" s="211">
        <f t="shared" si="115"/>
        <v>35</v>
      </c>
      <c r="GX23" s="157">
        <f t="shared" si="116"/>
        <v>7.05</v>
      </c>
      <c r="GY23" s="158">
        <f t="shared" si="117"/>
        <v>2.8</v>
      </c>
      <c r="GZ23" s="157" t="str">
        <f t="shared" si="118"/>
        <v>2.80</v>
      </c>
      <c r="HA23" s="5" t="str">
        <f t="shared" si="119"/>
        <v>Lên lớp</v>
      </c>
      <c r="HB23" s="105">
        <v>7.1</v>
      </c>
      <c r="HC23" s="103">
        <v>5</v>
      </c>
      <c r="HD23" s="104"/>
      <c r="HE23" s="105"/>
      <c r="HF23" s="67">
        <f t="shared" si="392"/>
        <v>5.8</v>
      </c>
      <c r="HG23" s="67" t="str">
        <f t="shared" si="393"/>
        <v>5.8</v>
      </c>
      <c r="HH23" s="51" t="str">
        <f t="shared" si="394"/>
        <v>C</v>
      </c>
      <c r="HI23" s="60">
        <f t="shared" si="395"/>
        <v>2</v>
      </c>
      <c r="HJ23" s="53" t="str">
        <f t="shared" si="396"/>
        <v>2.0</v>
      </c>
      <c r="HK23" s="63">
        <v>3</v>
      </c>
      <c r="HL23" s="207">
        <v>3</v>
      </c>
      <c r="HM23" s="210">
        <v>8.3000000000000007</v>
      </c>
      <c r="HN23" s="57">
        <v>6</v>
      </c>
      <c r="HO23" s="58"/>
      <c r="HP23" s="66">
        <f t="shared" si="125"/>
        <v>6.9</v>
      </c>
      <c r="HQ23" s="110">
        <f t="shared" si="126"/>
        <v>6.9</v>
      </c>
      <c r="HR23" s="67" t="str">
        <f t="shared" si="127"/>
        <v>6.9</v>
      </c>
      <c r="HS23" s="111" t="str">
        <f t="shared" si="128"/>
        <v>C+</v>
      </c>
      <c r="HT23" s="112">
        <f t="shared" si="129"/>
        <v>2.5</v>
      </c>
      <c r="HU23" s="113" t="str">
        <f t="shared" si="130"/>
        <v>2.5</v>
      </c>
      <c r="HV23" s="63">
        <v>1</v>
      </c>
      <c r="HW23" s="207">
        <v>1</v>
      </c>
      <c r="HX23" s="66">
        <f t="shared" si="297"/>
        <v>2.1</v>
      </c>
      <c r="HY23" s="167">
        <f t="shared" si="297"/>
        <v>6.1</v>
      </c>
      <c r="HZ23" s="53" t="str">
        <f t="shared" si="132"/>
        <v>6.1</v>
      </c>
      <c r="IA23" s="51" t="str">
        <f t="shared" si="133"/>
        <v>C</v>
      </c>
      <c r="IB23" s="60">
        <f t="shared" si="134"/>
        <v>2</v>
      </c>
      <c r="IC23" s="53" t="str">
        <f t="shared" si="135"/>
        <v>2.0</v>
      </c>
      <c r="ID23" s="220">
        <v>4</v>
      </c>
      <c r="IE23" s="221">
        <v>4</v>
      </c>
      <c r="IF23" s="210">
        <v>5.7</v>
      </c>
      <c r="IG23" s="57">
        <v>6</v>
      </c>
      <c r="IH23" s="58"/>
      <c r="II23" s="66">
        <f t="shared" si="397"/>
        <v>5.9</v>
      </c>
      <c r="IJ23" s="67">
        <f t="shared" si="398"/>
        <v>5.9</v>
      </c>
      <c r="IK23" s="67" t="str">
        <f t="shared" si="399"/>
        <v>5.9</v>
      </c>
      <c r="IL23" s="51" t="str">
        <f t="shared" si="400"/>
        <v>C</v>
      </c>
      <c r="IM23" s="60">
        <f t="shared" si="401"/>
        <v>2</v>
      </c>
      <c r="IN23" s="53" t="str">
        <f t="shared" si="402"/>
        <v>2.0</v>
      </c>
      <c r="IO23" s="63">
        <v>2</v>
      </c>
      <c r="IP23" s="207">
        <v>2</v>
      </c>
      <c r="IQ23" s="210">
        <v>7.7</v>
      </c>
      <c r="IR23" s="57">
        <v>6</v>
      </c>
      <c r="IS23" s="58"/>
      <c r="IT23" s="66">
        <f t="shared" si="142"/>
        <v>6.7</v>
      </c>
      <c r="IU23" s="67">
        <f t="shared" si="143"/>
        <v>6.7</v>
      </c>
      <c r="IV23" s="67" t="str">
        <f t="shared" si="144"/>
        <v>6.7</v>
      </c>
      <c r="IW23" s="51" t="str">
        <f t="shared" si="145"/>
        <v>C+</v>
      </c>
      <c r="IX23" s="60">
        <f t="shared" si="146"/>
        <v>2.5</v>
      </c>
      <c r="IY23" s="53" t="str">
        <f t="shared" si="147"/>
        <v>2.5</v>
      </c>
      <c r="IZ23" s="63">
        <v>3</v>
      </c>
      <c r="JA23" s="207">
        <v>3</v>
      </c>
      <c r="JB23" s="65">
        <v>8.4</v>
      </c>
      <c r="JC23" s="57">
        <v>7</v>
      </c>
      <c r="JD23" s="58"/>
      <c r="JE23" s="66">
        <f t="shared" si="148"/>
        <v>7.6</v>
      </c>
      <c r="JF23" s="67">
        <f t="shared" si="149"/>
        <v>7.6</v>
      </c>
      <c r="JG23" s="50" t="str">
        <f t="shared" si="150"/>
        <v>7.6</v>
      </c>
      <c r="JH23" s="51" t="str">
        <f t="shared" si="151"/>
        <v>B</v>
      </c>
      <c r="JI23" s="60">
        <f t="shared" si="152"/>
        <v>3</v>
      </c>
      <c r="JJ23" s="53" t="str">
        <f t="shared" si="153"/>
        <v>3.0</v>
      </c>
      <c r="JK23" s="61">
        <v>2</v>
      </c>
      <c r="JL23" s="62">
        <v>2</v>
      </c>
      <c r="JM23" s="65">
        <v>8</v>
      </c>
      <c r="JN23" s="57">
        <v>6</v>
      </c>
      <c r="JO23" s="58"/>
      <c r="JP23" s="66">
        <f t="shared" si="154"/>
        <v>6.8</v>
      </c>
      <c r="JQ23" s="67">
        <f t="shared" si="155"/>
        <v>6.8</v>
      </c>
      <c r="JR23" s="50" t="str">
        <f t="shared" si="156"/>
        <v>6.8</v>
      </c>
      <c r="JS23" s="51" t="str">
        <f t="shared" si="157"/>
        <v>C+</v>
      </c>
      <c r="JT23" s="60">
        <f t="shared" si="158"/>
        <v>2.5</v>
      </c>
      <c r="JU23" s="53" t="str">
        <f t="shared" si="159"/>
        <v>2.5</v>
      </c>
      <c r="JV23" s="61">
        <v>1</v>
      </c>
      <c r="JW23" s="62">
        <v>1</v>
      </c>
      <c r="JX23" s="65">
        <v>5.7</v>
      </c>
      <c r="JY23" s="57">
        <v>5</v>
      </c>
      <c r="JZ23" s="58"/>
      <c r="KA23" s="66">
        <f t="shared" si="160"/>
        <v>5.3</v>
      </c>
      <c r="KB23" s="67">
        <f t="shared" si="161"/>
        <v>5.3</v>
      </c>
      <c r="KC23" s="50" t="str">
        <f t="shared" si="162"/>
        <v>5.3</v>
      </c>
      <c r="KD23" s="51" t="str">
        <f t="shared" si="163"/>
        <v>D+</v>
      </c>
      <c r="KE23" s="60">
        <f t="shared" si="164"/>
        <v>1.5</v>
      </c>
      <c r="KF23" s="53" t="str">
        <f t="shared" si="165"/>
        <v>1.5</v>
      </c>
      <c r="KG23" s="61">
        <v>2</v>
      </c>
      <c r="KH23" s="62">
        <v>2</v>
      </c>
      <c r="KI23" s="210">
        <v>8</v>
      </c>
      <c r="KJ23" s="133">
        <v>7.3</v>
      </c>
      <c r="KK23" s="58"/>
      <c r="KL23" s="66">
        <f t="shared" si="166"/>
        <v>7.6</v>
      </c>
      <c r="KM23" s="67">
        <f t="shared" si="167"/>
        <v>7.6</v>
      </c>
      <c r="KN23" s="67" t="str">
        <f t="shared" si="168"/>
        <v>7.6</v>
      </c>
      <c r="KO23" s="51" t="str">
        <f t="shared" si="169"/>
        <v>B</v>
      </c>
      <c r="KP23" s="60">
        <f t="shared" si="170"/>
        <v>3</v>
      </c>
      <c r="KQ23" s="53" t="str">
        <f t="shared" si="171"/>
        <v>3.0</v>
      </c>
      <c r="KR23" s="63">
        <v>1</v>
      </c>
      <c r="KS23" s="207">
        <v>1</v>
      </c>
      <c r="KT23" s="210">
        <v>8</v>
      </c>
      <c r="KU23" s="133">
        <v>7.6</v>
      </c>
      <c r="KV23" s="58"/>
      <c r="KW23" s="66">
        <f t="shared" si="172"/>
        <v>7.8</v>
      </c>
      <c r="KX23" s="67">
        <f t="shared" si="173"/>
        <v>7.8</v>
      </c>
      <c r="KY23" s="67" t="str">
        <f t="shared" si="174"/>
        <v>7.8</v>
      </c>
      <c r="KZ23" s="51" t="str">
        <f t="shared" si="175"/>
        <v>B</v>
      </c>
      <c r="LA23" s="60">
        <f t="shared" si="176"/>
        <v>3</v>
      </c>
      <c r="LB23" s="53" t="str">
        <f t="shared" si="177"/>
        <v>3.0</v>
      </c>
      <c r="LC23" s="63">
        <v>1</v>
      </c>
      <c r="LD23" s="207">
        <v>1</v>
      </c>
      <c r="LE23" s="210">
        <v>8</v>
      </c>
      <c r="LF23" s="133">
        <v>8.6</v>
      </c>
      <c r="LG23" s="58"/>
      <c r="LH23" s="66">
        <f t="shared" si="178"/>
        <v>8.4</v>
      </c>
      <c r="LI23" s="67">
        <f t="shared" si="179"/>
        <v>8.4</v>
      </c>
      <c r="LJ23" s="67" t="str">
        <f t="shared" si="180"/>
        <v>8.4</v>
      </c>
      <c r="LK23" s="51" t="str">
        <f t="shared" si="181"/>
        <v>B+</v>
      </c>
      <c r="LL23" s="60">
        <f t="shared" si="182"/>
        <v>3.5</v>
      </c>
      <c r="LM23" s="53" t="str">
        <f t="shared" si="183"/>
        <v>3.5</v>
      </c>
      <c r="LN23" s="63">
        <v>2</v>
      </c>
      <c r="LO23" s="207">
        <v>2</v>
      </c>
      <c r="LP23" s="210">
        <v>7</v>
      </c>
      <c r="LQ23" s="133">
        <v>7</v>
      </c>
      <c r="LR23" s="58"/>
      <c r="LS23" s="66">
        <f t="shared" si="184"/>
        <v>7</v>
      </c>
      <c r="LT23" s="67">
        <f t="shared" si="185"/>
        <v>7</v>
      </c>
      <c r="LU23" s="67" t="str">
        <f t="shared" si="186"/>
        <v>7.0</v>
      </c>
      <c r="LV23" s="51" t="str">
        <f t="shared" si="187"/>
        <v>B</v>
      </c>
      <c r="LW23" s="60">
        <f t="shared" si="188"/>
        <v>3</v>
      </c>
      <c r="LX23" s="53" t="str">
        <f t="shared" si="189"/>
        <v>3.0</v>
      </c>
      <c r="LY23" s="63">
        <v>1</v>
      </c>
      <c r="LZ23" s="207">
        <v>1</v>
      </c>
      <c r="MA23" s="66">
        <f t="shared" si="190"/>
        <v>7.8</v>
      </c>
      <c r="MB23" s="167">
        <f t="shared" si="191"/>
        <v>7.8</v>
      </c>
      <c r="MC23" s="53" t="str">
        <f t="shared" si="192"/>
        <v>7.8</v>
      </c>
      <c r="MD23" s="51" t="str">
        <f t="shared" si="193"/>
        <v>B</v>
      </c>
      <c r="ME23" s="60">
        <f t="shared" si="194"/>
        <v>3</v>
      </c>
      <c r="MF23" s="53" t="str">
        <f t="shared" si="195"/>
        <v>3.0</v>
      </c>
      <c r="MG23" s="220">
        <v>5</v>
      </c>
      <c r="MH23" s="221">
        <v>5</v>
      </c>
      <c r="MI23" s="211">
        <f t="shared" si="196"/>
        <v>19</v>
      </c>
      <c r="MJ23" s="156">
        <f t="shared" si="197"/>
        <v>6.7368421052631566</v>
      </c>
      <c r="MK23" s="158">
        <f t="shared" si="198"/>
        <v>2.5</v>
      </c>
      <c r="ML23" s="157" t="str">
        <f t="shared" si="199"/>
        <v>2.50</v>
      </c>
      <c r="MM23" s="5" t="str">
        <f t="shared" si="200"/>
        <v>Lên lớp</v>
      </c>
      <c r="MN23" s="212">
        <f t="shared" si="201"/>
        <v>19</v>
      </c>
      <c r="MO23" s="156">
        <f t="shared" si="202"/>
        <v>6.7368421052631566</v>
      </c>
      <c r="MP23" s="309">
        <f t="shared" si="203"/>
        <v>2.5</v>
      </c>
      <c r="MQ23" s="215">
        <f t="shared" si="204"/>
        <v>54</v>
      </c>
      <c r="MR23" s="211">
        <f t="shared" si="205"/>
        <v>54</v>
      </c>
      <c r="MS23" s="157">
        <f t="shared" si="206"/>
        <v>6.9398148148148149</v>
      </c>
      <c r="MT23" s="157" t="str">
        <f t="shared" si="207"/>
        <v>6.94</v>
      </c>
      <c r="MU23" s="158">
        <f t="shared" si="208"/>
        <v>2.6944444444444446</v>
      </c>
      <c r="MV23" s="157" t="str">
        <f t="shared" si="209"/>
        <v>2.69</v>
      </c>
      <c r="MW23" s="5" t="str">
        <f t="shared" si="210"/>
        <v>Lên lớp</v>
      </c>
      <c r="MX23" s="310">
        <v>8.8000000000000007</v>
      </c>
      <c r="MY23" s="311">
        <v>5</v>
      </c>
      <c r="MZ23" s="160"/>
      <c r="NA23" s="66">
        <f t="shared" si="211"/>
        <v>6.5</v>
      </c>
      <c r="NB23" s="312">
        <f t="shared" si="212"/>
        <v>6.5</v>
      </c>
      <c r="NC23" s="312" t="str">
        <f t="shared" si="213"/>
        <v>6.5</v>
      </c>
      <c r="ND23" s="313" t="str">
        <f t="shared" si="214"/>
        <v>C+</v>
      </c>
      <c r="NE23" s="314">
        <f t="shared" si="215"/>
        <v>2.5</v>
      </c>
      <c r="NF23" s="315" t="str">
        <f t="shared" si="216"/>
        <v>2.5</v>
      </c>
      <c r="NG23" s="63">
        <v>1</v>
      </c>
      <c r="NH23" s="207">
        <v>1</v>
      </c>
      <c r="NI23" s="310">
        <v>7.7</v>
      </c>
      <c r="NJ23" s="311">
        <v>8</v>
      </c>
      <c r="NK23" s="160"/>
      <c r="NL23" s="316">
        <f t="shared" si="217"/>
        <v>7.9</v>
      </c>
      <c r="NM23" s="312">
        <f t="shared" si="218"/>
        <v>7.9</v>
      </c>
      <c r="NN23" s="312" t="str">
        <f t="shared" si="219"/>
        <v>7.9</v>
      </c>
      <c r="NO23" s="313" t="str">
        <f t="shared" si="220"/>
        <v>B</v>
      </c>
      <c r="NP23" s="314">
        <f t="shared" si="221"/>
        <v>3</v>
      </c>
      <c r="NQ23" s="315" t="str">
        <f t="shared" si="222"/>
        <v>3.0</v>
      </c>
      <c r="NR23" s="63">
        <v>1</v>
      </c>
      <c r="NS23" s="207">
        <v>1</v>
      </c>
      <c r="NT23" s="66">
        <f t="shared" si="223"/>
        <v>7.2</v>
      </c>
      <c r="NU23" s="167">
        <f t="shared" si="224"/>
        <v>7.2</v>
      </c>
      <c r="NV23" s="53" t="str">
        <f t="shared" si="225"/>
        <v>7.2</v>
      </c>
      <c r="NW23" s="51" t="str">
        <f t="shared" si="226"/>
        <v>B</v>
      </c>
      <c r="NX23" s="60">
        <f t="shared" si="227"/>
        <v>3</v>
      </c>
      <c r="NY23" s="53" t="str">
        <f t="shared" si="228"/>
        <v>3.0</v>
      </c>
      <c r="NZ23" s="220">
        <v>2</v>
      </c>
      <c r="OA23" s="408">
        <v>2</v>
      </c>
      <c r="OB23" s="385">
        <v>8.1999999999999993</v>
      </c>
      <c r="OC23" s="404">
        <v>5</v>
      </c>
      <c r="OD23" s="210"/>
      <c r="OE23" s="66">
        <f t="shared" si="229"/>
        <v>6.3</v>
      </c>
      <c r="OF23" s="67">
        <f t="shared" si="230"/>
        <v>6.3</v>
      </c>
      <c r="OG23" s="50" t="str">
        <f t="shared" si="231"/>
        <v>6.3</v>
      </c>
      <c r="OH23" s="51" t="str">
        <f t="shared" si="232"/>
        <v>C</v>
      </c>
      <c r="OI23" s="60">
        <f t="shared" si="233"/>
        <v>2</v>
      </c>
      <c r="OJ23" s="53" t="str">
        <f t="shared" si="234"/>
        <v>2.0</v>
      </c>
      <c r="OK23" s="61">
        <v>2</v>
      </c>
      <c r="OL23" s="62">
        <v>2</v>
      </c>
      <c r="OM23" s="282">
        <v>8.6999999999999993</v>
      </c>
      <c r="ON23" s="283">
        <v>9</v>
      </c>
      <c r="OO23" s="104"/>
      <c r="OP23" s="105">
        <f t="shared" si="289"/>
        <v>8.9</v>
      </c>
      <c r="OQ23" s="67">
        <f t="shared" si="290"/>
        <v>8.9</v>
      </c>
      <c r="OR23" s="50" t="str">
        <f t="shared" si="291"/>
        <v>8.9</v>
      </c>
      <c r="OS23" s="51" t="str">
        <f t="shared" si="292"/>
        <v>A</v>
      </c>
      <c r="OT23" s="60">
        <f t="shared" si="293"/>
        <v>4</v>
      </c>
      <c r="OU23" s="53" t="str">
        <f t="shared" si="294"/>
        <v>4.0</v>
      </c>
      <c r="OV23" s="61">
        <v>2</v>
      </c>
      <c r="OW23" s="62">
        <v>2</v>
      </c>
      <c r="OX23" s="282">
        <v>8.6</v>
      </c>
      <c r="OY23" s="283">
        <v>9</v>
      </c>
      <c r="OZ23" s="104"/>
      <c r="PA23" s="105">
        <f t="shared" si="235"/>
        <v>8.8000000000000007</v>
      </c>
      <c r="PB23" s="67">
        <f t="shared" si="236"/>
        <v>8.8000000000000007</v>
      </c>
      <c r="PC23" s="50" t="str">
        <f t="shared" si="237"/>
        <v>8.8</v>
      </c>
      <c r="PD23" s="51" t="str">
        <f t="shared" si="238"/>
        <v>A</v>
      </c>
      <c r="PE23" s="60">
        <f t="shared" si="239"/>
        <v>4</v>
      </c>
      <c r="PF23" s="53" t="str">
        <f t="shared" si="240"/>
        <v>4.0</v>
      </c>
      <c r="PG23" s="61">
        <v>2</v>
      </c>
      <c r="PH23" s="62">
        <v>2</v>
      </c>
      <c r="PI23" s="310">
        <v>8.1999999999999993</v>
      </c>
      <c r="PJ23" s="311">
        <v>7</v>
      </c>
      <c r="PK23" s="160"/>
      <c r="PL23" s="66">
        <f t="shared" si="241"/>
        <v>7.5</v>
      </c>
      <c r="PM23" s="312">
        <f t="shared" si="242"/>
        <v>7.5</v>
      </c>
      <c r="PN23" s="312" t="str">
        <f t="shared" si="243"/>
        <v>7.5</v>
      </c>
      <c r="PO23" s="313" t="str">
        <f t="shared" si="244"/>
        <v>B</v>
      </c>
      <c r="PP23" s="314">
        <f t="shared" si="245"/>
        <v>3</v>
      </c>
      <c r="PQ23" s="315" t="str">
        <f t="shared" si="246"/>
        <v>3.0</v>
      </c>
      <c r="PR23" s="63">
        <v>1</v>
      </c>
      <c r="PS23" s="207">
        <v>1</v>
      </c>
      <c r="PT23" s="210">
        <v>7</v>
      </c>
      <c r="PU23" s="133">
        <v>7</v>
      </c>
      <c r="PV23" s="58"/>
      <c r="PW23" s="66">
        <f t="shared" si="247"/>
        <v>7</v>
      </c>
      <c r="PX23" s="67">
        <f t="shared" si="248"/>
        <v>7</v>
      </c>
      <c r="PY23" s="67" t="str">
        <f t="shared" si="249"/>
        <v>7.0</v>
      </c>
      <c r="PZ23" s="51" t="str">
        <f t="shared" si="250"/>
        <v>B</v>
      </c>
      <c r="QA23" s="60">
        <f t="shared" si="251"/>
        <v>3</v>
      </c>
      <c r="QB23" s="53" t="str">
        <f t="shared" si="252"/>
        <v>3.0</v>
      </c>
      <c r="QC23" s="63">
        <v>4</v>
      </c>
      <c r="QD23" s="207">
        <v>4</v>
      </c>
      <c r="QE23" s="210">
        <v>8.5</v>
      </c>
      <c r="QF23" s="133">
        <v>8</v>
      </c>
      <c r="QG23" s="58"/>
      <c r="QH23" s="66">
        <f t="shared" si="253"/>
        <v>8.1999999999999993</v>
      </c>
      <c r="QI23" s="67">
        <f t="shared" si="254"/>
        <v>8.1999999999999993</v>
      </c>
      <c r="QJ23" s="67" t="str">
        <f t="shared" si="255"/>
        <v>8.2</v>
      </c>
      <c r="QK23" s="51" t="str">
        <f t="shared" si="256"/>
        <v>B+</v>
      </c>
      <c r="QL23" s="60">
        <f t="shared" si="257"/>
        <v>3.5</v>
      </c>
      <c r="QM23" s="53" t="str">
        <f t="shared" si="258"/>
        <v>3.5</v>
      </c>
      <c r="QN23" s="63">
        <v>6</v>
      </c>
      <c r="QO23" s="207">
        <v>6</v>
      </c>
      <c r="QP23" s="211">
        <f t="shared" si="259"/>
        <v>19</v>
      </c>
      <c r="QQ23" s="156">
        <f t="shared" si="260"/>
        <v>7.7421052631578942</v>
      </c>
      <c r="QR23" s="158">
        <f t="shared" si="261"/>
        <v>3.236842105263158</v>
      </c>
      <c r="QS23" s="157" t="str">
        <f t="shared" si="262"/>
        <v>3.24</v>
      </c>
      <c r="QT23" s="5" t="str">
        <f t="shared" si="263"/>
        <v>Lên lớp</v>
      </c>
      <c r="QU23" s="212">
        <f t="shared" si="264"/>
        <v>19</v>
      </c>
      <c r="QV23" s="156">
        <f t="shared" si="265"/>
        <v>7.7421052631578942</v>
      </c>
      <c r="QW23" s="309">
        <f t="shared" si="266"/>
        <v>3.236842105263158</v>
      </c>
      <c r="QX23" s="215">
        <f t="shared" si="267"/>
        <v>73</v>
      </c>
      <c r="QY23" s="211">
        <f t="shared" si="268"/>
        <v>73</v>
      </c>
      <c r="QZ23" s="157">
        <f t="shared" si="269"/>
        <v>7.1486301369863021</v>
      </c>
      <c r="RA23" s="157" t="str">
        <f t="shared" si="270"/>
        <v>7.15</v>
      </c>
      <c r="RB23" s="158">
        <f t="shared" si="271"/>
        <v>2.8356164383561642</v>
      </c>
      <c r="RC23" s="157" t="str">
        <f t="shared" si="272"/>
        <v>2.84</v>
      </c>
      <c r="RD23" s="5" t="str">
        <f t="shared" si="273"/>
        <v>Lên lớp</v>
      </c>
      <c r="RE23" s="210">
        <v>8.5</v>
      </c>
      <c r="RF23" s="133">
        <v>8</v>
      </c>
      <c r="RG23" s="58"/>
      <c r="RH23" s="66">
        <f t="shared" si="274"/>
        <v>8.1999999999999993</v>
      </c>
      <c r="RI23" s="67">
        <f t="shared" si="275"/>
        <v>8.1999999999999993</v>
      </c>
      <c r="RJ23" s="67" t="str">
        <f t="shared" si="276"/>
        <v>8.2</v>
      </c>
      <c r="RK23" s="51" t="str">
        <f t="shared" si="277"/>
        <v>B+</v>
      </c>
      <c r="RL23" s="60">
        <f t="shared" si="278"/>
        <v>3.5</v>
      </c>
      <c r="RM23" s="53" t="str">
        <f t="shared" si="279"/>
        <v>3.5</v>
      </c>
      <c r="RN23" s="63">
        <v>6</v>
      </c>
      <c r="RO23" s="207">
        <v>6</v>
      </c>
      <c r="RP23" s="416">
        <v>8</v>
      </c>
      <c r="RQ23" s="416">
        <v>7</v>
      </c>
      <c r="RR23" s="316">
        <f t="shared" si="280"/>
        <v>7.4</v>
      </c>
      <c r="RS23" s="67" t="str">
        <f t="shared" si="281"/>
        <v>7.4</v>
      </c>
      <c r="RT23" s="51" t="str">
        <f t="shared" si="282"/>
        <v>B</v>
      </c>
      <c r="RU23" s="60">
        <f t="shared" si="283"/>
        <v>3</v>
      </c>
      <c r="RV23" s="53" t="str">
        <f t="shared" si="284"/>
        <v>3.0</v>
      </c>
      <c r="RW23" s="220">
        <v>5</v>
      </c>
      <c r="RX23" s="221">
        <v>5</v>
      </c>
      <c r="RY23" s="417">
        <f t="shared" si="285"/>
        <v>11</v>
      </c>
      <c r="RZ23" s="156">
        <f t="shared" si="286"/>
        <v>7.8363636363636351</v>
      </c>
      <c r="SA23" s="158">
        <f t="shared" si="287"/>
        <v>3.2727272727272729</v>
      </c>
      <c r="SB23" s="157" t="str">
        <f t="shared" si="288"/>
        <v>3.27</v>
      </c>
    </row>
    <row r="24" spans="1:496" s="130" customFormat="1" ht="18">
      <c r="A24" s="5">
        <v>23</v>
      </c>
      <c r="B24" s="9" t="s">
        <v>356</v>
      </c>
      <c r="C24" s="10" t="s">
        <v>375</v>
      </c>
      <c r="D24" s="11" t="s">
        <v>376</v>
      </c>
      <c r="E24" s="12" t="s">
        <v>377</v>
      </c>
      <c r="G24" s="47" t="s">
        <v>644</v>
      </c>
      <c r="H24" s="151" t="s">
        <v>427</v>
      </c>
      <c r="I24" s="152" t="s">
        <v>681</v>
      </c>
      <c r="J24" s="152" t="s">
        <v>627</v>
      </c>
      <c r="K24" s="98">
        <v>6.7</v>
      </c>
      <c r="L24" s="120" t="str">
        <f t="shared" si="298"/>
        <v>6.7</v>
      </c>
      <c r="M24" s="127" t="str">
        <f t="shared" si="299"/>
        <v>C+</v>
      </c>
      <c r="N24" s="153">
        <f t="shared" si="300"/>
        <v>2.5</v>
      </c>
      <c r="O24" s="131" t="str">
        <f t="shared" si="301"/>
        <v>2.5</v>
      </c>
      <c r="P24" s="128">
        <v>2</v>
      </c>
      <c r="Q24" s="98">
        <v>8</v>
      </c>
      <c r="R24" s="120" t="str">
        <f t="shared" si="302"/>
        <v>8.0</v>
      </c>
      <c r="S24" s="127" t="str">
        <f t="shared" si="303"/>
        <v>B+</v>
      </c>
      <c r="T24" s="153">
        <f t="shared" si="304"/>
        <v>3.5</v>
      </c>
      <c r="U24" s="131" t="str">
        <f t="shared" si="305"/>
        <v>3.5</v>
      </c>
      <c r="V24" s="128">
        <v>3</v>
      </c>
      <c r="W24" s="105">
        <v>7.8</v>
      </c>
      <c r="X24" s="103">
        <v>7</v>
      </c>
      <c r="Y24" s="104"/>
      <c r="Z24" s="105">
        <f t="shared" si="306"/>
        <v>7.3</v>
      </c>
      <c r="AA24" s="120">
        <f t="shared" si="307"/>
        <v>7.3</v>
      </c>
      <c r="AB24" s="120" t="str">
        <f t="shared" si="308"/>
        <v>7.3</v>
      </c>
      <c r="AC24" s="127" t="str">
        <f t="shared" si="309"/>
        <v>B</v>
      </c>
      <c r="AD24" s="120">
        <f t="shared" si="310"/>
        <v>3</v>
      </c>
      <c r="AE24" s="131" t="str">
        <f t="shared" si="311"/>
        <v>3.0</v>
      </c>
      <c r="AF24" s="128">
        <v>4</v>
      </c>
      <c r="AG24" s="128">
        <v>4</v>
      </c>
      <c r="AH24" s="105">
        <v>8.3000000000000007</v>
      </c>
      <c r="AI24" s="103">
        <v>9</v>
      </c>
      <c r="AJ24" s="104"/>
      <c r="AK24" s="105">
        <f t="shared" si="312"/>
        <v>8.6999999999999993</v>
      </c>
      <c r="AL24" s="120">
        <f t="shared" si="313"/>
        <v>8.6999999999999993</v>
      </c>
      <c r="AM24" s="120" t="str">
        <f t="shared" si="314"/>
        <v>8.7</v>
      </c>
      <c r="AN24" s="127" t="str">
        <f t="shared" si="315"/>
        <v>A</v>
      </c>
      <c r="AO24" s="120">
        <f t="shared" si="316"/>
        <v>4</v>
      </c>
      <c r="AP24" s="131" t="str">
        <f t="shared" si="317"/>
        <v>4.0</v>
      </c>
      <c r="AQ24" s="128">
        <v>2</v>
      </c>
      <c r="AR24" s="128">
        <v>2</v>
      </c>
      <c r="AS24" s="105">
        <v>6.9</v>
      </c>
      <c r="AT24" s="103">
        <v>1</v>
      </c>
      <c r="AU24" s="104">
        <v>5</v>
      </c>
      <c r="AV24" s="105">
        <f t="shared" si="318"/>
        <v>3.4</v>
      </c>
      <c r="AW24" s="120">
        <f t="shared" si="319"/>
        <v>5.8</v>
      </c>
      <c r="AX24" s="120" t="str">
        <f t="shared" si="320"/>
        <v>5.8</v>
      </c>
      <c r="AY24" s="127" t="str">
        <f t="shared" si="321"/>
        <v>C</v>
      </c>
      <c r="AZ24" s="120">
        <f t="shared" si="322"/>
        <v>2</v>
      </c>
      <c r="BA24" s="131" t="str">
        <f t="shared" si="323"/>
        <v>2.0</v>
      </c>
      <c r="BB24" s="128">
        <v>3</v>
      </c>
      <c r="BC24" s="128">
        <v>3</v>
      </c>
      <c r="BD24" s="105">
        <v>6.2</v>
      </c>
      <c r="BE24" s="103">
        <v>6</v>
      </c>
      <c r="BF24" s="104"/>
      <c r="BG24" s="105">
        <f t="shared" si="324"/>
        <v>6.1</v>
      </c>
      <c r="BH24" s="120">
        <f t="shared" si="325"/>
        <v>6.1</v>
      </c>
      <c r="BI24" s="120" t="str">
        <f t="shared" si="326"/>
        <v>6.1</v>
      </c>
      <c r="BJ24" s="127" t="str">
        <f t="shared" si="327"/>
        <v>C</v>
      </c>
      <c r="BK24" s="120">
        <f t="shared" si="328"/>
        <v>2</v>
      </c>
      <c r="BL24" s="131" t="str">
        <f t="shared" si="329"/>
        <v>2.0</v>
      </c>
      <c r="BM24" s="128">
        <v>3</v>
      </c>
      <c r="BN24" s="128">
        <v>3</v>
      </c>
      <c r="BO24" s="105">
        <v>7.4</v>
      </c>
      <c r="BP24" s="103">
        <v>3</v>
      </c>
      <c r="BQ24" s="104"/>
      <c r="BR24" s="105">
        <f t="shared" si="330"/>
        <v>4.8</v>
      </c>
      <c r="BS24" s="120">
        <f t="shared" si="331"/>
        <v>4.8</v>
      </c>
      <c r="BT24" s="120" t="str">
        <f t="shared" si="332"/>
        <v>4.8</v>
      </c>
      <c r="BU24" s="127" t="str">
        <f t="shared" si="333"/>
        <v>D</v>
      </c>
      <c r="BV24" s="154">
        <f t="shared" si="334"/>
        <v>1</v>
      </c>
      <c r="BW24" s="131" t="str">
        <f t="shared" si="335"/>
        <v>1.0</v>
      </c>
      <c r="BX24" s="128">
        <v>2</v>
      </c>
      <c r="BY24" s="128">
        <v>2</v>
      </c>
      <c r="BZ24" s="105">
        <v>8.1999999999999993</v>
      </c>
      <c r="CA24" s="103">
        <v>9</v>
      </c>
      <c r="CB24" s="104"/>
      <c r="CC24" s="105"/>
      <c r="CD24" s="120">
        <f t="shared" si="336"/>
        <v>8.6999999999999993</v>
      </c>
      <c r="CE24" s="120" t="str">
        <f t="shared" si="337"/>
        <v>8.7</v>
      </c>
      <c r="CF24" s="127" t="str">
        <f t="shared" si="338"/>
        <v>A</v>
      </c>
      <c r="CG24" s="120">
        <f t="shared" si="339"/>
        <v>4</v>
      </c>
      <c r="CH24" s="131" t="str">
        <f t="shared" si="340"/>
        <v>4.0</v>
      </c>
      <c r="CI24" s="128">
        <v>3</v>
      </c>
      <c r="CJ24" s="128">
        <v>3</v>
      </c>
      <c r="CK24" s="217">
        <f t="shared" si="341"/>
        <v>17</v>
      </c>
      <c r="CL24" s="129">
        <f t="shared" si="342"/>
        <v>6.9411764705882337</v>
      </c>
      <c r="CM24" s="218" t="str">
        <f t="shared" si="343"/>
        <v>6.94</v>
      </c>
      <c r="CN24" s="129">
        <f t="shared" si="344"/>
        <v>2.7058823529411766</v>
      </c>
      <c r="CO24" s="218" t="str">
        <f t="shared" si="345"/>
        <v>2.71</v>
      </c>
      <c r="CP24" s="126" t="str">
        <f t="shared" si="346"/>
        <v>Lên lớp</v>
      </c>
      <c r="CQ24" s="126">
        <f t="shared" si="347"/>
        <v>17</v>
      </c>
      <c r="CR24" s="129">
        <f t="shared" si="348"/>
        <v>6.9411764705882337</v>
      </c>
      <c r="CS24" s="126" t="str">
        <f t="shared" si="349"/>
        <v>6.94</v>
      </c>
      <c r="CT24" s="129">
        <f t="shared" si="350"/>
        <v>2.7058823529411766</v>
      </c>
      <c r="CU24" s="126" t="str">
        <f t="shared" si="351"/>
        <v>2.71</v>
      </c>
      <c r="CV24" s="126" t="str">
        <f t="shared" si="352"/>
        <v>Lên lớp</v>
      </c>
      <c r="CW24" s="105">
        <v>5.8</v>
      </c>
      <c r="CX24" s="126">
        <v>3</v>
      </c>
      <c r="CY24" s="126"/>
      <c r="CZ24" s="105">
        <f t="shared" si="353"/>
        <v>4.0999999999999996</v>
      </c>
      <c r="DA24" s="120">
        <f t="shared" si="354"/>
        <v>4.0999999999999996</v>
      </c>
      <c r="DB24" s="120" t="str">
        <f t="shared" si="355"/>
        <v>4.1</v>
      </c>
      <c r="DC24" s="127" t="str">
        <f t="shared" si="356"/>
        <v>D</v>
      </c>
      <c r="DD24" s="120">
        <f t="shared" si="357"/>
        <v>1</v>
      </c>
      <c r="DE24" s="120" t="str">
        <f t="shared" si="358"/>
        <v>1.0</v>
      </c>
      <c r="DF24" s="128"/>
      <c r="DG24" s="128"/>
      <c r="DH24" s="105">
        <v>7.6</v>
      </c>
      <c r="DI24" s="126">
        <v>6</v>
      </c>
      <c r="DJ24" s="126"/>
      <c r="DK24" s="105">
        <f t="shared" si="359"/>
        <v>6.6</v>
      </c>
      <c r="DL24" s="120">
        <f t="shared" si="360"/>
        <v>6.6</v>
      </c>
      <c r="DM24" s="120" t="str">
        <f t="shared" si="361"/>
        <v>6.6</v>
      </c>
      <c r="DN24" s="127" t="str">
        <f t="shared" si="362"/>
        <v>C+</v>
      </c>
      <c r="DO24" s="120">
        <f t="shared" si="363"/>
        <v>2.5</v>
      </c>
      <c r="DP24" s="120" t="str">
        <f t="shared" si="364"/>
        <v>2.5</v>
      </c>
      <c r="DQ24" s="128"/>
      <c r="DR24" s="128"/>
      <c r="DS24" s="120">
        <f t="shared" si="365"/>
        <v>5.35</v>
      </c>
      <c r="DT24" s="120" t="str">
        <f t="shared" si="366"/>
        <v>5.4</v>
      </c>
      <c r="DU24" s="127" t="str">
        <f t="shared" si="367"/>
        <v>D+</v>
      </c>
      <c r="DV24" s="120">
        <f t="shared" si="368"/>
        <v>1.5</v>
      </c>
      <c r="DW24" s="120" t="str">
        <f t="shared" si="369"/>
        <v>1.5</v>
      </c>
      <c r="DX24" s="128">
        <v>3</v>
      </c>
      <c r="DY24" s="128">
        <v>3</v>
      </c>
      <c r="DZ24" s="105">
        <v>6.4</v>
      </c>
      <c r="EA24" s="103">
        <v>7</v>
      </c>
      <c r="EB24" s="104"/>
      <c r="EC24" s="105">
        <f t="shared" si="370"/>
        <v>6.8</v>
      </c>
      <c r="ED24" s="120">
        <f t="shared" si="371"/>
        <v>6.8</v>
      </c>
      <c r="EE24" s="120" t="str">
        <f t="shared" si="372"/>
        <v>6.8</v>
      </c>
      <c r="EF24" s="127" t="str">
        <f t="shared" si="373"/>
        <v>C+</v>
      </c>
      <c r="EG24" s="154">
        <f t="shared" si="374"/>
        <v>2.5</v>
      </c>
      <c r="EH24" s="131" t="str">
        <f t="shared" si="375"/>
        <v>2.5</v>
      </c>
      <c r="EI24" s="128">
        <v>3</v>
      </c>
      <c r="EJ24" s="128">
        <v>3</v>
      </c>
      <c r="EK24" s="210">
        <v>6</v>
      </c>
      <c r="EL24" s="57">
        <v>6</v>
      </c>
      <c r="EM24" s="58"/>
      <c r="EN24" s="66">
        <f t="shared" si="376"/>
        <v>6</v>
      </c>
      <c r="EO24" s="67">
        <f t="shared" si="377"/>
        <v>6</v>
      </c>
      <c r="EP24" s="67" t="str">
        <f t="shared" si="378"/>
        <v>6.0</v>
      </c>
      <c r="EQ24" s="51" t="str">
        <f t="shared" si="379"/>
        <v>C</v>
      </c>
      <c r="ER24" s="60">
        <f t="shared" si="380"/>
        <v>2</v>
      </c>
      <c r="ES24" s="53" t="str">
        <f t="shared" si="381"/>
        <v>2.0</v>
      </c>
      <c r="ET24" s="63">
        <v>3</v>
      </c>
      <c r="EU24" s="207">
        <v>3</v>
      </c>
      <c r="EV24" s="216">
        <v>8.1999999999999993</v>
      </c>
      <c r="EW24" s="173">
        <v>6</v>
      </c>
      <c r="EX24" s="174"/>
      <c r="EY24" s="66">
        <f t="shared" si="84"/>
        <v>6.9</v>
      </c>
      <c r="EZ24" s="67">
        <f t="shared" si="85"/>
        <v>6.9</v>
      </c>
      <c r="FA24" s="67" t="str">
        <f t="shared" si="86"/>
        <v>6.9</v>
      </c>
      <c r="FB24" s="51" t="str">
        <f t="shared" si="87"/>
        <v>C+</v>
      </c>
      <c r="FC24" s="60">
        <f t="shared" si="88"/>
        <v>2.5</v>
      </c>
      <c r="FD24" s="53" t="str">
        <f t="shared" si="89"/>
        <v>2.5</v>
      </c>
      <c r="FE24" s="63">
        <v>2</v>
      </c>
      <c r="FF24" s="207">
        <v>2</v>
      </c>
      <c r="FG24" s="105">
        <v>7.3</v>
      </c>
      <c r="FH24" s="103">
        <v>6</v>
      </c>
      <c r="FI24" s="104"/>
      <c r="FJ24" s="66">
        <f t="shared" si="90"/>
        <v>6.5</v>
      </c>
      <c r="FK24" s="67">
        <f t="shared" si="91"/>
        <v>6.5</v>
      </c>
      <c r="FL24" s="67" t="str">
        <f t="shared" si="92"/>
        <v>6.5</v>
      </c>
      <c r="FM24" s="51" t="str">
        <f t="shared" si="93"/>
        <v>C+</v>
      </c>
      <c r="FN24" s="60">
        <f t="shared" si="94"/>
        <v>2.5</v>
      </c>
      <c r="FO24" s="53" t="str">
        <f t="shared" si="95"/>
        <v>2.5</v>
      </c>
      <c r="FP24" s="63">
        <v>2</v>
      </c>
      <c r="FQ24" s="207">
        <v>2</v>
      </c>
      <c r="FR24" s="105">
        <v>8.1999999999999993</v>
      </c>
      <c r="FS24" s="103">
        <v>7</v>
      </c>
      <c r="FT24" s="104"/>
      <c r="FU24" s="66"/>
      <c r="FV24" s="67">
        <f t="shared" si="96"/>
        <v>7.5</v>
      </c>
      <c r="FW24" s="67" t="str">
        <f t="shared" si="97"/>
        <v>7.5</v>
      </c>
      <c r="FX24" s="51" t="str">
        <f t="shared" si="98"/>
        <v>B</v>
      </c>
      <c r="FY24" s="60">
        <f t="shared" si="99"/>
        <v>3</v>
      </c>
      <c r="FZ24" s="53" t="str">
        <f t="shared" si="100"/>
        <v>3.0</v>
      </c>
      <c r="GA24" s="63">
        <v>2</v>
      </c>
      <c r="GB24" s="207">
        <v>2</v>
      </c>
      <c r="GC24" s="105">
        <v>8</v>
      </c>
      <c r="GD24" s="103">
        <v>7</v>
      </c>
      <c r="GE24" s="104"/>
      <c r="GF24" s="105"/>
      <c r="GG24" s="67">
        <f t="shared" si="382"/>
        <v>7.4</v>
      </c>
      <c r="GH24" s="67" t="str">
        <f t="shared" si="383"/>
        <v>7.4</v>
      </c>
      <c r="GI24" s="51" t="str">
        <f t="shared" si="384"/>
        <v>B</v>
      </c>
      <c r="GJ24" s="60">
        <f t="shared" si="385"/>
        <v>3</v>
      </c>
      <c r="GK24" s="53" t="str">
        <f t="shared" si="386"/>
        <v>3.0</v>
      </c>
      <c r="GL24" s="63">
        <v>3</v>
      </c>
      <c r="GM24" s="207">
        <v>3</v>
      </c>
      <c r="GN24" s="211">
        <f t="shared" si="387"/>
        <v>18</v>
      </c>
      <c r="GO24" s="156">
        <f t="shared" si="388"/>
        <v>6.5805555555555557</v>
      </c>
      <c r="GP24" s="158">
        <f t="shared" si="389"/>
        <v>2.3888888888888888</v>
      </c>
      <c r="GQ24" s="157" t="str">
        <f t="shared" si="109"/>
        <v>2.39</v>
      </c>
      <c r="GR24" s="5" t="str">
        <f t="shared" si="110"/>
        <v>Lên lớp</v>
      </c>
      <c r="GS24" s="212">
        <f t="shared" si="390"/>
        <v>18</v>
      </c>
      <c r="GT24" s="213">
        <f t="shared" si="295"/>
        <v>6.5805555555555557</v>
      </c>
      <c r="GU24" s="214">
        <f t="shared" si="296"/>
        <v>2.3888888888888888</v>
      </c>
      <c r="GV24" s="215">
        <f t="shared" si="391"/>
        <v>35</v>
      </c>
      <c r="GW24" s="211">
        <f t="shared" si="115"/>
        <v>35</v>
      </c>
      <c r="GX24" s="157">
        <f t="shared" si="116"/>
        <v>6.7557142857142853</v>
      </c>
      <c r="GY24" s="158">
        <f t="shared" si="117"/>
        <v>2.5428571428571427</v>
      </c>
      <c r="GZ24" s="157" t="str">
        <f t="shared" si="118"/>
        <v>2.54</v>
      </c>
      <c r="HA24" s="5" t="str">
        <f t="shared" si="119"/>
        <v>Lên lớp</v>
      </c>
      <c r="HB24" s="105">
        <v>8.6</v>
      </c>
      <c r="HC24" s="103">
        <v>6</v>
      </c>
      <c r="HD24" s="104"/>
      <c r="HE24" s="105"/>
      <c r="HF24" s="67">
        <f t="shared" si="392"/>
        <v>7</v>
      </c>
      <c r="HG24" s="67" t="str">
        <f t="shared" si="393"/>
        <v>7.0</v>
      </c>
      <c r="HH24" s="51" t="str">
        <f t="shared" si="394"/>
        <v>B</v>
      </c>
      <c r="HI24" s="60">
        <f t="shared" si="395"/>
        <v>3</v>
      </c>
      <c r="HJ24" s="53" t="str">
        <f t="shared" si="396"/>
        <v>3.0</v>
      </c>
      <c r="HK24" s="63">
        <v>3</v>
      </c>
      <c r="HL24" s="207">
        <v>3</v>
      </c>
      <c r="HM24" s="210">
        <v>8.3000000000000007</v>
      </c>
      <c r="HN24" s="57">
        <v>4</v>
      </c>
      <c r="HO24" s="58"/>
      <c r="HP24" s="66">
        <f t="shared" si="125"/>
        <v>5.7</v>
      </c>
      <c r="HQ24" s="110">
        <f t="shared" si="126"/>
        <v>5.7</v>
      </c>
      <c r="HR24" s="67" t="str">
        <f t="shared" si="127"/>
        <v>5.7</v>
      </c>
      <c r="HS24" s="111" t="str">
        <f t="shared" si="128"/>
        <v>C</v>
      </c>
      <c r="HT24" s="112">
        <f t="shared" si="129"/>
        <v>2</v>
      </c>
      <c r="HU24" s="113" t="str">
        <f t="shared" si="130"/>
        <v>2.0</v>
      </c>
      <c r="HV24" s="63">
        <v>1</v>
      </c>
      <c r="HW24" s="207">
        <v>1</v>
      </c>
      <c r="HX24" s="66">
        <f t="shared" si="297"/>
        <v>1.7</v>
      </c>
      <c r="HY24" s="167">
        <f t="shared" si="297"/>
        <v>6.6</v>
      </c>
      <c r="HZ24" s="53" t="str">
        <f t="shared" si="132"/>
        <v>6.6</v>
      </c>
      <c r="IA24" s="51" t="str">
        <f t="shared" si="133"/>
        <v>C+</v>
      </c>
      <c r="IB24" s="60">
        <f t="shared" si="134"/>
        <v>2.5</v>
      </c>
      <c r="IC24" s="53" t="str">
        <f t="shared" si="135"/>
        <v>2.5</v>
      </c>
      <c r="ID24" s="220">
        <v>4</v>
      </c>
      <c r="IE24" s="221">
        <v>4</v>
      </c>
      <c r="IF24" s="210">
        <v>5</v>
      </c>
      <c r="IG24" s="57">
        <v>6</v>
      </c>
      <c r="IH24" s="58"/>
      <c r="II24" s="66">
        <f t="shared" si="397"/>
        <v>5.6</v>
      </c>
      <c r="IJ24" s="67">
        <f t="shared" si="398"/>
        <v>5.6</v>
      </c>
      <c r="IK24" s="67" t="str">
        <f t="shared" si="399"/>
        <v>5.6</v>
      </c>
      <c r="IL24" s="51" t="str">
        <f t="shared" si="400"/>
        <v>C</v>
      </c>
      <c r="IM24" s="60">
        <f t="shared" si="401"/>
        <v>2</v>
      </c>
      <c r="IN24" s="53" t="str">
        <f t="shared" si="402"/>
        <v>2.0</v>
      </c>
      <c r="IO24" s="63">
        <v>2</v>
      </c>
      <c r="IP24" s="207">
        <v>2</v>
      </c>
      <c r="IQ24" s="210">
        <v>5.9</v>
      </c>
      <c r="IR24" s="57">
        <v>4</v>
      </c>
      <c r="IS24" s="58"/>
      <c r="IT24" s="66">
        <f t="shared" si="142"/>
        <v>4.8</v>
      </c>
      <c r="IU24" s="67">
        <f t="shared" si="143"/>
        <v>4.8</v>
      </c>
      <c r="IV24" s="67" t="str">
        <f t="shared" si="144"/>
        <v>4.8</v>
      </c>
      <c r="IW24" s="51" t="str">
        <f t="shared" si="145"/>
        <v>D</v>
      </c>
      <c r="IX24" s="60">
        <f t="shared" si="146"/>
        <v>1</v>
      </c>
      <c r="IY24" s="53" t="str">
        <f t="shared" si="147"/>
        <v>1.0</v>
      </c>
      <c r="IZ24" s="63">
        <v>3</v>
      </c>
      <c r="JA24" s="207">
        <v>3</v>
      </c>
      <c r="JB24" s="65">
        <v>7.2</v>
      </c>
      <c r="JC24" s="57">
        <v>8</v>
      </c>
      <c r="JD24" s="58"/>
      <c r="JE24" s="66">
        <f t="shared" si="148"/>
        <v>7.7</v>
      </c>
      <c r="JF24" s="67">
        <f t="shared" si="149"/>
        <v>7.7</v>
      </c>
      <c r="JG24" s="50" t="str">
        <f t="shared" si="150"/>
        <v>7.7</v>
      </c>
      <c r="JH24" s="51" t="str">
        <f t="shared" si="151"/>
        <v>B</v>
      </c>
      <c r="JI24" s="60">
        <f t="shared" si="152"/>
        <v>3</v>
      </c>
      <c r="JJ24" s="53" t="str">
        <f t="shared" si="153"/>
        <v>3.0</v>
      </c>
      <c r="JK24" s="61">
        <v>2</v>
      </c>
      <c r="JL24" s="62">
        <v>2</v>
      </c>
      <c r="JM24" s="65">
        <v>7.6</v>
      </c>
      <c r="JN24" s="57">
        <v>6</v>
      </c>
      <c r="JO24" s="58"/>
      <c r="JP24" s="66">
        <f t="shared" si="154"/>
        <v>6.6</v>
      </c>
      <c r="JQ24" s="67">
        <f t="shared" si="155"/>
        <v>6.6</v>
      </c>
      <c r="JR24" s="50" t="str">
        <f t="shared" si="156"/>
        <v>6.6</v>
      </c>
      <c r="JS24" s="51" t="str">
        <f t="shared" si="157"/>
        <v>C+</v>
      </c>
      <c r="JT24" s="60">
        <f t="shared" si="158"/>
        <v>2.5</v>
      </c>
      <c r="JU24" s="53" t="str">
        <f t="shared" si="159"/>
        <v>2.5</v>
      </c>
      <c r="JV24" s="61">
        <v>1</v>
      </c>
      <c r="JW24" s="62">
        <v>1</v>
      </c>
      <c r="JX24" s="65">
        <v>5.7</v>
      </c>
      <c r="JY24" s="57">
        <v>5</v>
      </c>
      <c r="JZ24" s="58"/>
      <c r="KA24" s="66">
        <f t="shared" si="160"/>
        <v>5.3</v>
      </c>
      <c r="KB24" s="67">
        <f t="shared" si="161"/>
        <v>5.3</v>
      </c>
      <c r="KC24" s="50" t="str">
        <f t="shared" si="162"/>
        <v>5.3</v>
      </c>
      <c r="KD24" s="51" t="str">
        <f t="shared" si="163"/>
        <v>D+</v>
      </c>
      <c r="KE24" s="60">
        <f t="shared" si="164"/>
        <v>1.5</v>
      </c>
      <c r="KF24" s="53" t="str">
        <f t="shared" si="165"/>
        <v>1.5</v>
      </c>
      <c r="KG24" s="61">
        <v>2</v>
      </c>
      <c r="KH24" s="62">
        <v>2</v>
      </c>
      <c r="KI24" s="210">
        <v>8</v>
      </c>
      <c r="KJ24" s="133">
        <v>7.3</v>
      </c>
      <c r="KK24" s="58"/>
      <c r="KL24" s="66">
        <f t="shared" si="166"/>
        <v>7.6</v>
      </c>
      <c r="KM24" s="67">
        <f t="shared" si="167"/>
        <v>7.6</v>
      </c>
      <c r="KN24" s="67" t="str">
        <f t="shared" si="168"/>
        <v>7.6</v>
      </c>
      <c r="KO24" s="51" t="str">
        <f t="shared" si="169"/>
        <v>B</v>
      </c>
      <c r="KP24" s="60">
        <f t="shared" si="170"/>
        <v>3</v>
      </c>
      <c r="KQ24" s="53" t="str">
        <f t="shared" si="171"/>
        <v>3.0</v>
      </c>
      <c r="KR24" s="63">
        <v>1</v>
      </c>
      <c r="KS24" s="207">
        <v>1</v>
      </c>
      <c r="KT24" s="210">
        <v>8</v>
      </c>
      <c r="KU24" s="133">
        <v>7.6</v>
      </c>
      <c r="KV24" s="58"/>
      <c r="KW24" s="66">
        <f t="shared" si="172"/>
        <v>7.8</v>
      </c>
      <c r="KX24" s="67">
        <f t="shared" si="173"/>
        <v>7.8</v>
      </c>
      <c r="KY24" s="67" t="str">
        <f t="shared" si="174"/>
        <v>7.8</v>
      </c>
      <c r="KZ24" s="51" t="str">
        <f t="shared" si="175"/>
        <v>B</v>
      </c>
      <c r="LA24" s="60">
        <f t="shared" si="176"/>
        <v>3</v>
      </c>
      <c r="LB24" s="53" t="str">
        <f t="shared" si="177"/>
        <v>3.0</v>
      </c>
      <c r="LC24" s="63">
        <v>1</v>
      </c>
      <c r="LD24" s="207">
        <v>1</v>
      </c>
      <c r="LE24" s="210">
        <v>7</v>
      </c>
      <c r="LF24" s="133">
        <v>7.8</v>
      </c>
      <c r="LG24" s="58"/>
      <c r="LH24" s="66">
        <f t="shared" si="178"/>
        <v>7.5</v>
      </c>
      <c r="LI24" s="67">
        <f t="shared" si="179"/>
        <v>7.5</v>
      </c>
      <c r="LJ24" s="67" t="str">
        <f t="shared" si="180"/>
        <v>7.5</v>
      </c>
      <c r="LK24" s="51" t="str">
        <f t="shared" si="181"/>
        <v>B</v>
      </c>
      <c r="LL24" s="60">
        <f t="shared" si="182"/>
        <v>3</v>
      </c>
      <c r="LM24" s="53" t="str">
        <f t="shared" si="183"/>
        <v>3.0</v>
      </c>
      <c r="LN24" s="63">
        <v>2</v>
      </c>
      <c r="LO24" s="207">
        <v>2</v>
      </c>
      <c r="LP24" s="210">
        <v>8</v>
      </c>
      <c r="LQ24" s="133">
        <v>6.7</v>
      </c>
      <c r="LR24" s="58"/>
      <c r="LS24" s="66">
        <f t="shared" si="184"/>
        <v>7.2</v>
      </c>
      <c r="LT24" s="67">
        <f t="shared" si="185"/>
        <v>7.2</v>
      </c>
      <c r="LU24" s="67" t="str">
        <f t="shared" si="186"/>
        <v>7.2</v>
      </c>
      <c r="LV24" s="51" t="str">
        <f t="shared" si="187"/>
        <v>B</v>
      </c>
      <c r="LW24" s="60">
        <f t="shared" si="188"/>
        <v>3</v>
      </c>
      <c r="LX24" s="53" t="str">
        <f t="shared" si="189"/>
        <v>3.0</v>
      </c>
      <c r="LY24" s="63">
        <v>1</v>
      </c>
      <c r="LZ24" s="207">
        <v>1</v>
      </c>
      <c r="MA24" s="66">
        <f t="shared" si="190"/>
        <v>7.5</v>
      </c>
      <c r="MB24" s="167">
        <f t="shared" si="191"/>
        <v>7.5</v>
      </c>
      <c r="MC24" s="53" t="str">
        <f t="shared" si="192"/>
        <v>7.5</v>
      </c>
      <c r="MD24" s="51" t="str">
        <f t="shared" si="193"/>
        <v>B</v>
      </c>
      <c r="ME24" s="60">
        <f t="shared" si="194"/>
        <v>3</v>
      </c>
      <c r="MF24" s="53" t="str">
        <f t="shared" si="195"/>
        <v>3.0</v>
      </c>
      <c r="MG24" s="220">
        <v>5</v>
      </c>
      <c r="MH24" s="221">
        <v>5</v>
      </c>
      <c r="MI24" s="211">
        <f t="shared" si="196"/>
        <v>19</v>
      </c>
      <c r="MJ24" s="156">
        <f t="shared" si="197"/>
        <v>6.447368421052631</v>
      </c>
      <c r="MK24" s="158">
        <f t="shared" si="198"/>
        <v>2.3421052631578947</v>
      </c>
      <c r="ML24" s="157" t="str">
        <f t="shared" si="199"/>
        <v>2.34</v>
      </c>
      <c r="MM24" s="5" t="str">
        <f t="shared" si="200"/>
        <v>Lên lớp</v>
      </c>
      <c r="MN24" s="212">
        <f t="shared" si="201"/>
        <v>19</v>
      </c>
      <c r="MO24" s="156">
        <f t="shared" si="202"/>
        <v>6.447368421052631</v>
      </c>
      <c r="MP24" s="309">
        <f t="shared" si="203"/>
        <v>2.3421052631578947</v>
      </c>
      <c r="MQ24" s="215">
        <f t="shared" si="204"/>
        <v>54</v>
      </c>
      <c r="MR24" s="211">
        <f t="shared" si="205"/>
        <v>54</v>
      </c>
      <c r="MS24" s="157">
        <f t="shared" si="206"/>
        <v>6.6472222222222221</v>
      </c>
      <c r="MT24" s="157" t="str">
        <f t="shared" si="207"/>
        <v>6.65</v>
      </c>
      <c r="MU24" s="158">
        <f t="shared" si="208"/>
        <v>2.4722222222222223</v>
      </c>
      <c r="MV24" s="157" t="str">
        <f t="shared" si="209"/>
        <v>2.47</v>
      </c>
      <c r="MW24" s="5" t="str">
        <f t="shared" si="210"/>
        <v>Lên lớp</v>
      </c>
      <c r="MX24" s="325">
        <v>6.8</v>
      </c>
      <c r="MY24" s="392">
        <v>7</v>
      </c>
      <c r="MZ24" s="327"/>
      <c r="NA24" s="216">
        <f t="shared" si="211"/>
        <v>6.9</v>
      </c>
      <c r="NB24" s="312">
        <f t="shared" si="212"/>
        <v>6.9</v>
      </c>
      <c r="NC24" s="312" t="str">
        <f t="shared" si="213"/>
        <v>6.9</v>
      </c>
      <c r="ND24" s="313" t="str">
        <f t="shared" si="214"/>
        <v>C+</v>
      </c>
      <c r="NE24" s="314">
        <f t="shared" si="215"/>
        <v>2.5</v>
      </c>
      <c r="NF24" s="315" t="str">
        <f t="shared" si="216"/>
        <v>2.5</v>
      </c>
      <c r="NG24" s="63">
        <v>1</v>
      </c>
      <c r="NH24" s="207">
        <v>1</v>
      </c>
      <c r="NI24" s="310">
        <v>7.7</v>
      </c>
      <c r="NJ24" s="311">
        <v>8</v>
      </c>
      <c r="NK24" s="160"/>
      <c r="NL24" s="316">
        <f t="shared" si="217"/>
        <v>7.9</v>
      </c>
      <c r="NM24" s="312">
        <f t="shared" si="218"/>
        <v>7.9</v>
      </c>
      <c r="NN24" s="312" t="str">
        <f t="shared" si="219"/>
        <v>7.9</v>
      </c>
      <c r="NO24" s="313" t="str">
        <f t="shared" si="220"/>
        <v>B</v>
      </c>
      <c r="NP24" s="314">
        <f t="shared" si="221"/>
        <v>3</v>
      </c>
      <c r="NQ24" s="315" t="str">
        <f t="shared" si="222"/>
        <v>3.0</v>
      </c>
      <c r="NR24" s="63">
        <v>1</v>
      </c>
      <c r="NS24" s="207">
        <v>1</v>
      </c>
      <c r="NT24" s="66">
        <f t="shared" si="223"/>
        <v>7.4</v>
      </c>
      <c r="NU24" s="167">
        <f t="shared" si="224"/>
        <v>7.4</v>
      </c>
      <c r="NV24" s="53" t="str">
        <f t="shared" si="225"/>
        <v>7.4</v>
      </c>
      <c r="NW24" s="51" t="str">
        <f t="shared" si="226"/>
        <v>B</v>
      </c>
      <c r="NX24" s="60">
        <f t="shared" si="227"/>
        <v>3</v>
      </c>
      <c r="NY24" s="53" t="str">
        <f t="shared" si="228"/>
        <v>3.0</v>
      </c>
      <c r="NZ24" s="220">
        <v>2</v>
      </c>
      <c r="OA24" s="408">
        <v>2</v>
      </c>
      <c r="OB24" s="385">
        <v>8.4</v>
      </c>
      <c r="OC24" s="404">
        <v>8</v>
      </c>
      <c r="OD24" s="210"/>
      <c r="OE24" s="66">
        <f t="shared" si="229"/>
        <v>8.1999999999999993</v>
      </c>
      <c r="OF24" s="67">
        <f t="shared" si="230"/>
        <v>8.1999999999999993</v>
      </c>
      <c r="OG24" s="50" t="str">
        <f t="shared" si="231"/>
        <v>8.2</v>
      </c>
      <c r="OH24" s="51" t="str">
        <f t="shared" si="232"/>
        <v>B+</v>
      </c>
      <c r="OI24" s="60">
        <f t="shared" si="233"/>
        <v>3.5</v>
      </c>
      <c r="OJ24" s="53" t="str">
        <f t="shared" si="234"/>
        <v>3.5</v>
      </c>
      <c r="OK24" s="61">
        <v>2</v>
      </c>
      <c r="OL24" s="62">
        <v>2</v>
      </c>
      <c r="OM24" s="282">
        <v>7.3</v>
      </c>
      <c r="ON24" s="283">
        <v>7</v>
      </c>
      <c r="OO24" s="104"/>
      <c r="OP24" s="105">
        <f t="shared" si="289"/>
        <v>7.1</v>
      </c>
      <c r="OQ24" s="67">
        <f t="shared" si="290"/>
        <v>7.1</v>
      </c>
      <c r="OR24" s="50" t="str">
        <f t="shared" si="291"/>
        <v>7.1</v>
      </c>
      <c r="OS24" s="51" t="str">
        <f t="shared" si="292"/>
        <v>B</v>
      </c>
      <c r="OT24" s="60">
        <f t="shared" si="293"/>
        <v>3</v>
      </c>
      <c r="OU24" s="53" t="str">
        <f t="shared" si="294"/>
        <v>3.0</v>
      </c>
      <c r="OV24" s="61">
        <v>2</v>
      </c>
      <c r="OW24" s="62">
        <v>2</v>
      </c>
      <c r="OX24" s="282">
        <v>7.6</v>
      </c>
      <c r="OY24" s="283">
        <v>8</v>
      </c>
      <c r="OZ24" s="104"/>
      <c r="PA24" s="105">
        <f t="shared" si="235"/>
        <v>7.8</v>
      </c>
      <c r="PB24" s="67">
        <f t="shared" si="236"/>
        <v>7.8</v>
      </c>
      <c r="PC24" s="50" t="str">
        <f t="shared" si="237"/>
        <v>7.8</v>
      </c>
      <c r="PD24" s="51" t="str">
        <f t="shared" si="238"/>
        <v>B</v>
      </c>
      <c r="PE24" s="60">
        <f t="shared" si="239"/>
        <v>3</v>
      </c>
      <c r="PF24" s="53" t="str">
        <f t="shared" si="240"/>
        <v>3.0</v>
      </c>
      <c r="PG24" s="61">
        <v>2</v>
      </c>
      <c r="PH24" s="62">
        <v>2</v>
      </c>
      <c r="PI24" s="310">
        <v>8.3000000000000007</v>
      </c>
      <c r="PJ24" s="311">
        <v>5</v>
      </c>
      <c r="PK24" s="160"/>
      <c r="PL24" s="66">
        <f t="shared" si="241"/>
        <v>6.3</v>
      </c>
      <c r="PM24" s="312">
        <f t="shared" si="242"/>
        <v>6.3</v>
      </c>
      <c r="PN24" s="312" t="str">
        <f t="shared" si="243"/>
        <v>6.3</v>
      </c>
      <c r="PO24" s="313" t="str">
        <f t="shared" si="244"/>
        <v>C</v>
      </c>
      <c r="PP24" s="314">
        <f t="shared" si="245"/>
        <v>2</v>
      </c>
      <c r="PQ24" s="315" t="str">
        <f t="shared" si="246"/>
        <v>2.0</v>
      </c>
      <c r="PR24" s="63">
        <v>1</v>
      </c>
      <c r="PS24" s="207">
        <v>1</v>
      </c>
      <c r="PT24" s="210">
        <v>7</v>
      </c>
      <c r="PU24" s="133">
        <v>7</v>
      </c>
      <c r="PV24" s="58"/>
      <c r="PW24" s="66">
        <f t="shared" si="247"/>
        <v>7</v>
      </c>
      <c r="PX24" s="67">
        <f t="shared" si="248"/>
        <v>7</v>
      </c>
      <c r="PY24" s="67" t="str">
        <f t="shared" si="249"/>
        <v>7.0</v>
      </c>
      <c r="PZ24" s="51" t="str">
        <f t="shared" si="250"/>
        <v>B</v>
      </c>
      <c r="QA24" s="60">
        <f t="shared" si="251"/>
        <v>3</v>
      </c>
      <c r="QB24" s="53" t="str">
        <f t="shared" si="252"/>
        <v>3.0</v>
      </c>
      <c r="QC24" s="63">
        <v>4</v>
      </c>
      <c r="QD24" s="207">
        <v>4</v>
      </c>
      <c r="QE24" s="210">
        <v>7</v>
      </c>
      <c r="QF24" s="133">
        <v>5</v>
      </c>
      <c r="QG24" s="58"/>
      <c r="QH24" s="66">
        <f t="shared" si="253"/>
        <v>5.8</v>
      </c>
      <c r="QI24" s="67">
        <f t="shared" si="254"/>
        <v>5.8</v>
      </c>
      <c r="QJ24" s="67" t="str">
        <f t="shared" si="255"/>
        <v>5.8</v>
      </c>
      <c r="QK24" s="51" t="str">
        <f t="shared" si="256"/>
        <v>C</v>
      </c>
      <c r="QL24" s="60">
        <f t="shared" si="257"/>
        <v>2</v>
      </c>
      <c r="QM24" s="53" t="str">
        <f t="shared" si="258"/>
        <v>2.0</v>
      </c>
      <c r="QN24" s="63">
        <v>6</v>
      </c>
      <c r="QO24" s="207">
        <v>6</v>
      </c>
      <c r="QP24" s="211">
        <f t="shared" si="259"/>
        <v>19</v>
      </c>
      <c r="QQ24" s="156">
        <f t="shared" si="260"/>
        <v>6.8473684210526313</v>
      </c>
      <c r="QR24" s="158">
        <f t="shared" si="261"/>
        <v>2.6578947368421053</v>
      </c>
      <c r="QS24" s="157" t="str">
        <f t="shared" si="262"/>
        <v>2.66</v>
      </c>
      <c r="QT24" s="5" t="str">
        <f t="shared" si="263"/>
        <v>Lên lớp</v>
      </c>
      <c r="QU24" s="212">
        <f t="shared" si="264"/>
        <v>19</v>
      </c>
      <c r="QV24" s="156">
        <f t="shared" si="265"/>
        <v>6.8473684210526313</v>
      </c>
      <c r="QW24" s="309">
        <f t="shared" si="266"/>
        <v>2.6578947368421053</v>
      </c>
      <c r="QX24" s="215">
        <f t="shared" si="267"/>
        <v>73</v>
      </c>
      <c r="QY24" s="211">
        <f t="shared" si="268"/>
        <v>73</v>
      </c>
      <c r="QZ24" s="157">
        <f t="shared" si="269"/>
        <v>6.6993150684931502</v>
      </c>
      <c r="RA24" s="157" t="str">
        <f t="shared" si="270"/>
        <v>6.70</v>
      </c>
      <c r="RB24" s="158">
        <f t="shared" si="271"/>
        <v>2.5205479452054793</v>
      </c>
      <c r="RC24" s="157" t="str">
        <f t="shared" si="272"/>
        <v>2.52</v>
      </c>
      <c r="RD24" s="5" t="str">
        <f t="shared" si="273"/>
        <v>Lên lớp</v>
      </c>
      <c r="RE24" s="210">
        <v>8</v>
      </c>
      <c r="RF24" s="133">
        <v>5</v>
      </c>
      <c r="RG24" s="58"/>
      <c r="RH24" s="66">
        <f t="shared" si="274"/>
        <v>6.2</v>
      </c>
      <c r="RI24" s="67">
        <f t="shared" si="275"/>
        <v>6.2</v>
      </c>
      <c r="RJ24" s="67" t="str">
        <f t="shared" si="276"/>
        <v>6.2</v>
      </c>
      <c r="RK24" s="51" t="str">
        <f t="shared" si="277"/>
        <v>C</v>
      </c>
      <c r="RL24" s="60">
        <f t="shared" si="278"/>
        <v>2</v>
      </c>
      <c r="RM24" s="53" t="str">
        <f t="shared" si="279"/>
        <v>2.0</v>
      </c>
      <c r="RN24" s="63">
        <v>6</v>
      </c>
      <c r="RO24" s="207">
        <v>6</v>
      </c>
      <c r="RP24" s="416">
        <v>8.3000000000000007</v>
      </c>
      <c r="RQ24" s="416">
        <v>6.3</v>
      </c>
      <c r="RR24" s="316">
        <f t="shared" si="280"/>
        <v>7.1</v>
      </c>
      <c r="RS24" s="67" t="str">
        <f t="shared" si="281"/>
        <v>7.1</v>
      </c>
      <c r="RT24" s="51" t="str">
        <f t="shared" si="282"/>
        <v>B</v>
      </c>
      <c r="RU24" s="60">
        <f t="shared" si="283"/>
        <v>3</v>
      </c>
      <c r="RV24" s="53" t="str">
        <f t="shared" si="284"/>
        <v>3.0</v>
      </c>
      <c r="RW24" s="220">
        <v>5</v>
      </c>
      <c r="RX24" s="221">
        <v>5</v>
      </c>
      <c r="RY24" s="417">
        <f t="shared" si="285"/>
        <v>11</v>
      </c>
      <c r="RZ24" s="156">
        <f t="shared" si="286"/>
        <v>6.6090909090909093</v>
      </c>
      <c r="SA24" s="158">
        <f t="shared" si="287"/>
        <v>2.4545454545454546</v>
      </c>
      <c r="SB24" s="157" t="str">
        <f t="shared" si="288"/>
        <v>2.45</v>
      </c>
    </row>
    <row r="25" spans="1:496" s="8" customFormat="1" ht="18">
      <c r="A25" s="5">
        <v>24</v>
      </c>
      <c r="B25" s="9" t="s">
        <v>356</v>
      </c>
      <c r="C25" s="10" t="s">
        <v>378</v>
      </c>
      <c r="D25" s="11" t="s">
        <v>379</v>
      </c>
      <c r="E25" s="12" t="s">
        <v>380</v>
      </c>
      <c r="G25" s="47" t="s">
        <v>645</v>
      </c>
      <c r="H25" s="6" t="s">
        <v>427</v>
      </c>
      <c r="I25" s="48" t="s">
        <v>682</v>
      </c>
      <c r="J25" s="48" t="s">
        <v>703</v>
      </c>
      <c r="K25" s="98">
        <v>7</v>
      </c>
      <c r="L25" s="67" t="str">
        <f t="shared" si="298"/>
        <v>7.0</v>
      </c>
      <c r="M25" s="51" t="str">
        <f t="shared" si="299"/>
        <v>B</v>
      </c>
      <c r="N25" s="52">
        <f t="shared" si="300"/>
        <v>3</v>
      </c>
      <c r="O25" s="53" t="str">
        <f t="shared" si="301"/>
        <v>3.0</v>
      </c>
      <c r="P25" s="63">
        <v>2</v>
      </c>
      <c r="Q25" s="49">
        <v>6</v>
      </c>
      <c r="R25" s="67" t="str">
        <f t="shared" si="302"/>
        <v>6.0</v>
      </c>
      <c r="S25" s="51" t="str">
        <f t="shared" si="303"/>
        <v>C</v>
      </c>
      <c r="T25" s="52">
        <f t="shared" si="304"/>
        <v>2</v>
      </c>
      <c r="U25" s="53" t="str">
        <f t="shared" si="305"/>
        <v>2.0</v>
      </c>
      <c r="V25" s="63">
        <v>3</v>
      </c>
      <c r="W25" s="105">
        <v>6.3</v>
      </c>
      <c r="X25" s="103">
        <v>9</v>
      </c>
      <c r="Y25" s="104"/>
      <c r="Z25" s="66">
        <f t="shared" si="306"/>
        <v>7.9</v>
      </c>
      <c r="AA25" s="67">
        <f t="shared" si="307"/>
        <v>7.9</v>
      </c>
      <c r="AB25" s="67" t="str">
        <f t="shared" si="308"/>
        <v>7.9</v>
      </c>
      <c r="AC25" s="51" t="str">
        <f t="shared" si="309"/>
        <v>B</v>
      </c>
      <c r="AD25" s="60">
        <f t="shared" si="310"/>
        <v>3</v>
      </c>
      <c r="AE25" s="53" t="str">
        <f t="shared" si="311"/>
        <v>3.0</v>
      </c>
      <c r="AF25" s="63">
        <v>4</v>
      </c>
      <c r="AG25" s="207">
        <v>4</v>
      </c>
      <c r="AH25" s="105">
        <v>8.3000000000000007</v>
      </c>
      <c r="AI25" s="103">
        <v>8</v>
      </c>
      <c r="AJ25" s="104"/>
      <c r="AK25" s="66">
        <f t="shared" si="312"/>
        <v>8.1</v>
      </c>
      <c r="AL25" s="67">
        <f t="shared" si="313"/>
        <v>8.1</v>
      </c>
      <c r="AM25" s="67" t="str">
        <f t="shared" si="314"/>
        <v>8.1</v>
      </c>
      <c r="AN25" s="51" t="str">
        <f t="shared" si="315"/>
        <v>B+</v>
      </c>
      <c r="AO25" s="60">
        <f t="shared" si="316"/>
        <v>3.5</v>
      </c>
      <c r="AP25" s="53" t="str">
        <f t="shared" si="317"/>
        <v>3.5</v>
      </c>
      <c r="AQ25" s="63">
        <v>2</v>
      </c>
      <c r="AR25" s="207">
        <v>2</v>
      </c>
      <c r="AS25" s="105">
        <v>6</v>
      </c>
      <c r="AT25" s="103">
        <v>7</v>
      </c>
      <c r="AU25" s="104"/>
      <c r="AV25" s="66">
        <f t="shared" si="318"/>
        <v>6.6</v>
      </c>
      <c r="AW25" s="67">
        <f t="shared" si="319"/>
        <v>6.6</v>
      </c>
      <c r="AX25" s="67" t="str">
        <f t="shared" si="320"/>
        <v>6.6</v>
      </c>
      <c r="AY25" s="51" t="str">
        <f t="shared" si="321"/>
        <v>C+</v>
      </c>
      <c r="AZ25" s="60">
        <f t="shared" si="322"/>
        <v>2.5</v>
      </c>
      <c r="BA25" s="53" t="str">
        <f t="shared" si="323"/>
        <v>2.5</v>
      </c>
      <c r="BB25" s="63">
        <v>3</v>
      </c>
      <c r="BC25" s="207">
        <v>3</v>
      </c>
      <c r="BD25" s="105">
        <v>5.2</v>
      </c>
      <c r="BE25" s="103">
        <v>8</v>
      </c>
      <c r="BF25" s="104"/>
      <c r="BG25" s="66">
        <f t="shared" si="324"/>
        <v>6.9</v>
      </c>
      <c r="BH25" s="67">
        <f t="shared" si="325"/>
        <v>6.9</v>
      </c>
      <c r="BI25" s="67" t="str">
        <f t="shared" si="326"/>
        <v>6.9</v>
      </c>
      <c r="BJ25" s="51" t="str">
        <f t="shared" si="327"/>
        <v>C+</v>
      </c>
      <c r="BK25" s="60">
        <f t="shared" si="328"/>
        <v>2.5</v>
      </c>
      <c r="BL25" s="53" t="str">
        <f t="shared" si="329"/>
        <v>2.5</v>
      </c>
      <c r="BM25" s="63">
        <v>3</v>
      </c>
      <c r="BN25" s="207">
        <v>3</v>
      </c>
      <c r="BO25" s="105">
        <v>6.9</v>
      </c>
      <c r="BP25" s="103">
        <v>5</v>
      </c>
      <c r="BQ25" s="104"/>
      <c r="BR25" s="66">
        <f t="shared" si="330"/>
        <v>5.8</v>
      </c>
      <c r="BS25" s="67">
        <f t="shared" si="331"/>
        <v>5.8</v>
      </c>
      <c r="BT25" s="67" t="str">
        <f t="shared" si="332"/>
        <v>5.8</v>
      </c>
      <c r="BU25" s="51" t="str">
        <f t="shared" si="333"/>
        <v>C</v>
      </c>
      <c r="BV25" s="68">
        <f t="shared" si="334"/>
        <v>2</v>
      </c>
      <c r="BW25" s="53" t="str">
        <f t="shared" si="335"/>
        <v>2.0</v>
      </c>
      <c r="BX25" s="63">
        <v>2</v>
      </c>
      <c r="BY25" s="207">
        <v>2</v>
      </c>
      <c r="BZ25" s="105">
        <v>7.5</v>
      </c>
      <c r="CA25" s="103">
        <v>8</v>
      </c>
      <c r="CB25" s="104"/>
      <c r="CC25" s="105"/>
      <c r="CD25" s="67">
        <f t="shared" si="336"/>
        <v>7.8</v>
      </c>
      <c r="CE25" s="67" t="str">
        <f t="shared" si="337"/>
        <v>7.8</v>
      </c>
      <c r="CF25" s="51" t="str">
        <f t="shared" si="338"/>
        <v>B</v>
      </c>
      <c r="CG25" s="60">
        <f t="shared" si="339"/>
        <v>3</v>
      </c>
      <c r="CH25" s="53" t="str">
        <f t="shared" si="340"/>
        <v>3.0</v>
      </c>
      <c r="CI25" s="63">
        <v>3</v>
      </c>
      <c r="CJ25" s="207">
        <v>3</v>
      </c>
      <c r="CK25" s="208">
        <f t="shared" si="341"/>
        <v>17</v>
      </c>
      <c r="CL25" s="72">
        <f t="shared" si="342"/>
        <v>7.2529411764705873</v>
      </c>
      <c r="CM25" s="93" t="str">
        <f t="shared" si="343"/>
        <v>7.25</v>
      </c>
      <c r="CN25" s="72">
        <f t="shared" si="344"/>
        <v>2.7647058823529411</v>
      </c>
      <c r="CO25" s="93" t="str">
        <f t="shared" si="345"/>
        <v>2.76</v>
      </c>
      <c r="CP25" s="285" t="str">
        <f t="shared" si="346"/>
        <v>Lên lớp</v>
      </c>
      <c r="CQ25" s="285">
        <f t="shared" si="347"/>
        <v>17</v>
      </c>
      <c r="CR25" s="72">
        <f t="shared" si="348"/>
        <v>7.2529411764705873</v>
      </c>
      <c r="CS25" s="285" t="str">
        <f t="shared" si="349"/>
        <v>7.25</v>
      </c>
      <c r="CT25" s="72">
        <f t="shared" si="350"/>
        <v>2.7647058823529411</v>
      </c>
      <c r="CU25" s="285" t="str">
        <f t="shared" si="351"/>
        <v>2.76</v>
      </c>
      <c r="CV25" s="285" t="str">
        <f t="shared" si="352"/>
        <v>Lên lớp</v>
      </c>
      <c r="CW25" s="66">
        <v>5.6</v>
      </c>
      <c r="CX25" s="285">
        <v>6</v>
      </c>
      <c r="CY25" s="285"/>
      <c r="CZ25" s="66">
        <f t="shared" si="353"/>
        <v>5.8</v>
      </c>
      <c r="DA25" s="67">
        <f t="shared" si="354"/>
        <v>5.8</v>
      </c>
      <c r="DB25" s="60" t="str">
        <f t="shared" si="355"/>
        <v>5.8</v>
      </c>
      <c r="DC25" s="51" t="str">
        <f t="shared" si="356"/>
        <v>C</v>
      </c>
      <c r="DD25" s="60">
        <f t="shared" si="357"/>
        <v>2</v>
      </c>
      <c r="DE25" s="60" t="str">
        <f t="shared" si="358"/>
        <v>2.0</v>
      </c>
      <c r="DF25" s="63"/>
      <c r="DG25" s="209"/>
      <c r="DH25" s="105">
        <v>8</v>
      </c>
      <c r="DI25" s="126">
        <v>6</v>
      </c>
      <c r="DJ25" s="126"/>
      <c r="DK25" s="66">
        <f t="shared" si="359"/>
        <v>6.8</v>
      </c>
      <c r="DL25" s="67">
        <f t="shared" si="360"/>
        <v>6.8</v>
      </c>
      <c r="DM25" s="60" t="str">
        <f t="shared" si="361"/>
        <v>6.8</v>
      </c>
      <c r="DN25" s="51" t="str">
        <f t="shared" si="362"/>
        <v>C+</v>
      </c>
      <c r="DO25" s="60">
        <f t="shared" si="363"/>
        <v>2.5</v>
      </c>
      <c r="DP25" s="60" t="str">
        <f t="shared" si="364"/>
        <v>2.5</v>
      </c>
      <c r="DQ25" s="63"/>
      <c r="DR25" s="209"/>
      <c r="DS25" s="67">
        <f t="shared" si="365"/>
        <v>6.3</v>
      </c>
      <c r="DT25" s="60" t="str">
        <f t="shared" si="366"/>
        <v>6.3</v>
      </c>
      <c r="DU25" s="51" t="str">
        <f t="shared" si="367"/>
        <v>C</v>
      </c>
      <c r="DV25" s="60">
        <f t="shared" si="368"/>
        <v>2</v>
      </c>
      <c r="DW25" s="60" t="str">
        <f t="shared" si="369"/>
        <v>2.0</v>
      </c>
      <c r="DX25" s="63">
        <v>3</v>
      </c>
      <c r="DY25" s="209">
        <v>3</v>
      </c>
      <c r="DZ25" s="210">
        <v>5.3</v>
      </c>
      <c r="EA25" s="57">
        <v>5</v>
      </c>
      <c r="EB25" s="58"/>
      <c r="EC25" s="66">
        <f t="shared" si="370"/>
        <v>5.0999999999999996</v>
      </c>
      <c r="ED25" s="67">
        <f t="shared" si="371"/>
        <v>5.0999999999999996</v>
      </c>
      <c r="EE25" s="67" t="str">
        <f t="shared" si="372"/>
        <v>5.1</v>
      </c>
      <c r="EF25" s="51" t="str">
        <f t="shared" si="373"/>
        <v>D+</v>
      </c>
      <c r="EG25" s="68">
        <f t="shared" si="374"/>
        <v>1.5</v>
      </c>
      <c r="EH25" s="53" t="str">
        <f t="shared" si="375"/>
        <v>1.5</v>
      </c>
      <c r="EI25" s="63">
        <v>3</v>
      </c>
      <c r="EJ25" s="207">
        <v>3</v>
      </c>
      <c r="EK25" s="210">
        <v>6.3</v>
      </c>
      <c r="EL25" s="57">
        <v>3</v>
      </c>
      <c r="EM25" s="58"/>
      <c r="EN25" s="66">
        <f t="shared" si="376"/>
        <v>4.3</v>
      </c>
      <c r="EO25" s="67">
        <f t="shared" si="377"/>
        <v>4.3</v>
      </c>
      <c r="EP25" s="67" t="str">
        <f t="shared" si="378"/>
        <v>4.3</v>
      </c>
      <c r="EQ25" s="51" t="str">
        <f t="shared" si="379"/>
        <v>D</v>
      </c>
      <c r="ER25" s="60">
        <f t="shared" si="380"/>
        <v>1</v>
      </c>
      <c r="ES25" s="53" t="str">
        <f t="shared" si="381"/>
        <v>1.0</v>
      </c>
      <c r="ET25" s="63">
        <v>3</v>
      </c>
      <c r="EU25" s="207">
        <v>3</v>
      </c>
      <c r="EV25" s="216">
        <v>6.6</v>
      </c>
      <c r="EW25" s="173">
        <v>5</v>
      </c>
      <c r="EX25" s="174"/>
      <c r="EY25" s="66">
        <f t="shared" si="84"/>
        <v>5.6</v>
      </c>
      <c r="EZ25" s="67">
        <f t="shared" si="85"/>
        <v>5.6</v>
      </c>
      <c r="FA25" s="67" t="str">
        <f t="shared" si="86"/>
        <v>5.6</v>
      </c>
      <c r="FB25" s="51" t="str">
        <f t="shared" si="87"/>
        <v>C</v>
      </c>
      <c r="FC25" s="60">
        <f t="shared" si="88"/>
        <v>2</v>
      </c>
      <c r="FD25" s="53" t="str">
        <f t="shared" si="89"/>
        <v>2.0</v>
      </c>
      <c r="FE25" s="63">
        <v>2</v>
      </c>
      <c r="FF25" s="207">
        <v>2</v>
      </c>
      <c r="FG25" s="105">
        <v>7</v>
      </c>
      <c r="FH25" s="103">
        <v>6</v>
      </c>
      <c r="FI25" s="104"/>
      <c r="FJ25" s="66">
        <f t="shared" si="90"/>
        <v>6.4</v>
      </c>
      <c r="FK25" s="67">
        <f t="shared" si="91"/>
        <v>6.4</v>
      </c>
      <c r="FL25" s="67" t="str">
        <f t="shared" si="92"/>
        <v>6.4</v>
      </c>
      <c r="FM25" s="51" t="str">
        <f t="shared" si="93"/>
        <v>C</v>
      </c>
      <c r="FN25" s="60">
        <f t="shared" si="94"/>
        <v>2</v>
      </c>
      <c r="FO25" s="53" t="str">
        <f t="shared" si="95"/>
        <v>2.0</v>
      </c>
      <c r="FP25" s="63">
        <v>2</v>
      </c>
      <c r="FQ25" s="207">
        <v>2</v>
      </c>
      <c r="FR25" s="150">
        <v>5.2</v>
      </c>
      <c r="FS25" s="124">
        <v>3</v>
      </c>
      <c r="FT25" s="125">
        <v>6</v>
      </c>
      <c r="FU25" s="150"/>
      <c r="FV25" s="67">
        <f t="shared" si="96"/>
        <v>5.7</v>
      </c>
      <c r="FW25" s="67" t="str">
        <f t="shared" si="97"/>
        <v>5.7</v>
      </c>
      <c r="FX25" s="51" t="str">
        <f t="shared" si="98"/>
        <v>C</v>
      </c>
      <c r="FY25" s="60">
        <f t="shared" si="99"/>
        <v>2</v>
      </c>
      <c r="FZ25" s="53" t="str">
        <f t="shared" si="100"/>
        <v>2.0</v>
      </c>
      <c r="GA25" s="63">
        <v>2</v>
      </c>
      <c r="GB25" s="207">
        <v>2</v>
      </c>
      <c r="GC25" s="171">
        <v>5</v>
      </c>
      <c r="GD25" s="122">
        <v>0</v>
      </c>
      <c r="GE25" s="123">
        <v>4</v>
      </c>
      <c r="GF25" s="171"/>
      <c r="GG25" s="67">
        <f t="shared" si="382"/>
        <v>4.4000000000000004</v>
      </c>
      <c r="GH25" s="67" t="str">
        <f t="shared" si="383"/>
        <v>4.4</v>
      </c>
      <c r="GI25" s="51" t="str">
        <f t="shared" si="384"/>
        <v>D</v>
      </c>
      <c r="GJ25" s="60">
        <f t="shared" si="385"/>
        <v>1</v>
      </c>
      <c r="GK25" s="53" t="str">
        <f t="shared" si="386"/>
        <v>1.0</v>
      </c>
      <c r="GL25" s="63">
        <v>3</v>
      </c>
      <c r="GM25" s="207">
        <v>3</v>
      </c>
      <c r="GN25" s="211">
        <f t="shared" si="387"/>
        <v>18</v>
      </c>
      <c r="GO25" s="156">
        <f t="shared" si="388"/>
        <v>5.3166666666666664</v>
      </c>
      <c r="GP25" s="158">
        <f t="shared" si="389"/>
        <v>1.5833333333333333</v>
      </c>
      <c r="GQ25" s="157" t="str">
        <f t="shared" si="109"/>
        <v>1.58</v>
      </c>
      <c r="GR25" s="5" t="str">
        <f t="shared" si="110"/>
        <v>Lên lớp</v>
      </c>
      <c r="GS25" s="212">
        <f t="shared" si="390"/>
        <v>18</v>
      </c>
      <c r="GT25" s="213">
        <f t="shared" si="295"/>
        <v>5.3166666666666664</v>
      </c>
      <c r="GU25" s="214">
        <f t="shared" si="296"/>
        <v>1.5833333333333333</v>
      </c>
      <c r="GV25" s="215">
        <f t="shared" si="391"/>
        <v>35</v>
      </c>
      <c r="GW25" s="211">
        <f t="shared" si="115"/>
        <v>35</v>
      </c>
      <c r="GX25" s="157">
        <f t="shared" si="116"/>
        <v>6.2571428571428562</v>
      </c>
      <c r="GY25" s="158">
        <f t="shared" si="117"/>
        <v>2.157142857142857</v>
      </c>
      <c r="GZ25" s="157" t="str">
        <f t="shared" si="118"/>
        <v>2.16</v>
      </c>
      <c r="HA25" s="5" t="str">
        <f t="shared" si="119"/>
        <v>Lên lớp</v>
      </c>
      <c r="HB25" s="105">
        <v>6.4</v>
      </c>
      <c r="HC25" s="103">
        <v>5</v>
      </c>
      <c r="HD25" s="104"/>
      <c r="HE25" s="105"/>
      <c r="HF25" s="67">
        <f t="shared" si="392"/>
        <v>5.6</v>
      </c>
      <c r="HG25" s="67" t="str">
        <f t="shared" si="393"/>
        <v>5.6</v>
      </c>
      <c r="HH25" s="51" t="str">
        <f t="shared" si="394"/>
        <v>C</v>
      </c>
      <c r="HI25" s="60">
        <f t="shared" si="395"/>
        <v>2</v>
      </c>
      <c r="HJ25" s="53" t="str">
        <f t="shared" si="396"/>
        <v>2.0</v>
      </c>
      <c r="HK25" s="63">
        <v>3</v>
      </c>
      <c r="HL25" s="207">
        <v>3</v>
      </c>
      <c r="HM25" s="210">
        <v>7</v>
      </c>
      <c r="HN25" s="57">
        <v>6</v>
      </c>
      <c r="HO25" s="58"/>
      <c r="HP25" s="66">
        <f t="shared" si="125"/>
        <v>6.4</v>
      </c>
      <c r="HQ25" s="110">
        <f t="shared" si="126"/>
        <v>6.4</v>
      </c>
      <c r="HR25" s="67" t="str">
        <f t="shared" si="127"/>
        <v>6.4</v>
      </c>
      <c r="HS25" s="111" t="str">
        <f t="shared" si="128"/>
        <v>C</v>
      </c>
      <c r="HT25" s="112">
        <f t="shared" si="129"/>
        <v>2</v>
      </c>
      <c r="HU25" s="113" t="str">
        <f t="shared" si="130"/>
        <v>2.0</v>
      </c>
      <c r="HV25" s="63">
        <v>1</v>
      </c>
      <c r="HW25" s="207">
        <v>1</v>
      </c>
      <c r="HX25" s="66">
        <f t="shared" si="297"/>
        <v>1.9</v>
      </c>
      <c r="HY25" s="167">
        <f t="shared" si="297"/>
        <v>5.8</v>
      </c>
      <c r="HZ25" s="53" t="str">
        <f t="shared" si="132"/>
        <v>5.8</v>
      </c>
      <c r="IA25" s="51" t="str">
        <f t="shared" si="133"/>
        <v>C</v>
      </c>
      <c r="IB25" s="60">
        <f t="shared" si="134"/>
        <v>2</v>
      </c>
      <c r="IC25" s="53" t="str">
        <f t="shared" si="135"/>
        <v>2.0</v>
      </c>
      <c r="ID25" s="220">
        <v>4</v>
      </c>
      <c r="IE25" s="221">
        <v>4</v>
      </c>
      <c r="IF25" s="210">
        <v>5</v>
      </c>
      <c r="IG25" s="57">
        <v>5</v>
      </c>
      <c r="IH25" s="58"/>
      <c r="II25" s="66">
        <f t="shared" si="397"/>
        <v>5</v>
      </c>
      <c r="IJ25" s="67">
        <f t="shared" si="398"/>
        <v>5</v>
      </c>
      <c r="IK25" s="67" t="str">
        <f t="shared" si="399"/>
        <v>5.0</v>
      </c>
      <c r="IL25" s="51" t="str">
        <f t="shared" si="400"/>
        <v>D+</v>
      </c>
      <c r="IM25" s="60">
        <f t="shared" si="401"/>
        <v>1.5</v>
      </c>
      <c r="IN25" s="53" t="str">
        <f t="shared" si="402"/>
        <v>1.5</v>
      </c>
      <c r="IO25" s="63">
        <v>2</v>
      </c>
      <c r="IP25" s="207">
        <v>2</v>
      </c>
      <c r="IQ25" s="210">
        <v>6.2</v>
      </c>
      <c r="IR25" s="57">
        <v>4</v>
      </c>
      <c r="IS25" s="58"/>
      <c r="IT25" s="66">
        <f t="shared" si="142"/>
        <v>4.9000000000000004</v>
      </c>
      <c r="IU25" s="67">
        <f t="shared" si="143"/>
        <v>4.9000000000000004</v>
      </c>
      <c r="IV25" s="67" t="str">
        <f t="shared" si="144"/>
        <v>4.9</v>
      </c>
      <c r="IW25" s="51" t="str">
        <f t="shared" si="145"/>
        <v>D</v>
      </c>
      <c r="IX25" s="60">
        <f t="shared" si="146"/>
        <v>1</v>
      </c>
      <c r="IY25" s="53" t="str">
        <f t="shared" si="147"/>
        <v>1.0</v>
      </c>
      <c r="IZ25" s="63">
        <v>3</v>
      </c>
      <c r="JA25" s="207">
        <v>3</v>
      </c>
      <c r="JB25" s="65">
        <v>7.2</v>
      </c>
      <c r="JC25" s="57">
        <v>9</v>
      </c>
      <c r="JD25" s="58"/>
      <c r="JE25" s="66">
        <f t="shared" si="148"/>
        <v>8.3000000000000007</v>
      </c>
      <c r="JF25" s="67">
        <f t="shared" si="149"/>
        <v>8.3000000000000007</v>
      </c>
      <c r="JG25" s="50" t="str">
        <f t="shared" si="150"/>
        <v>8.3</v>
      </c>
      <c r="JH25" s="51" t="str">
        <f t="shared" si="151"/>
        <v>B+</v>
      </c>
      <c r="JI25" s="60">
        <f t="shared" si="152"/>
        <v>3.5</v>
      </c>
      <c r="JJ25" s="53" t="str">
        <f t="shared" si="153"/>
        <v>3.5</v>
      </c>
      <c r="JK25" s="61">
        <v>2</v>
      </c>
      <c r="JL25" s="62">
        <v>2</v>
      </c>
      <c r="JM25" s="65">
        <v>5</v>
      </c>
      <c r="JN25" s="57">
        <v>5</v>
      </c>
      <c r="JO25" s="58"/>
      <c r="JP25" s="66">
        <f t="shared" si="154"/>
        <v>5</v>
      </c>
      <c r="JQ25" s="67">
        <f t="shared" si="155"/>
        <v>5</v>
      </c>
      <c r="JR25" s="50" t="str">
        <f t="shared" si="156"/>
        <v>5.0</v>
      </c>
      <c r="JS25" s="51" t="str">
        <f t="shared" si="157"/>
        <v>D+</v>
      </c>
      <c r="JT25" s="60">
        <f t="shared" si="158"/>
        <v>1.5</v>
      </c>
      <c r="JU25" s="53" t="str">
        <f t="shared" si="159"/>
        <v>1.5</v>
      </c>
      <c r="JV25" s="61">
        <v>1</v>
      </c>
      <c r="JW25" s="62">
        <v>1</v>
      </c>
      <c r="JX25" s="65">
        <v>5.7</v>
      </c>
      <c r="JY25" s="57">
        <v>5</v>
      </c>
      <c r="JZ25" s="58"/>
      <c r="KA25" s="66">
        <f t="shared" si="160"/>
        <v>5.3</v>
      </c>
      <c r="KB25" s="67">
        <f t="shared" si="161"/>
        <v>5.3</v>
      </c>
      <c r="KC25" s="50" t="str">
        <f t="shared" si="162"/>
        <v>5.3</v>
      </c>
      <c r="KD25" s="51" t="str">
        <f t="shared" si="163"/>
        <v>D+</v>
      </c>
      <c r="KE25" s="60">
        <f t="shared" si="164"/>
        <v>1.5</v>
      </c>
      <c r="KF25" s="53" t="str">
        <f t="shared" si="165"/>
        <v>1.5</v>
      </c>
      <c r="KG25" s="61">
        <v>2</v>
      </c>
      <c r="KH25" s="62">
        <v>2</v>
      </c>
      <c r="KI25" s="210">
        <v>8</v>
      </c>
      <c r="KJ25" s="133">
        <v>7.3</v>
      </c>
      <c r="KK25" s="58"/>
      <c r="KL25" s="66">
        <f t="shared" si="166"/>
        <v>7.6</v>
      </c>
      <c r="KM25" s="67">
        <f t="shared" si="167"/>
        <v>7.6</v>
      </c>
      <c r="KN25" s="67" t="str">
        <f t="shared" si="168"/>
        <v>7.6</v>
      </c>
      <c r="KO25" s="51" t="str">
        <f t="shared" si="169"/>
        <v>B</v>
      </c>
      <c r="KP25" s="60">
        <f t="shared" si="170"/>
        <v>3</v>
      </c>
      <c r="KQ25" s="53" t="str">
        <f t="shared" si="171"/>
        <v>3.0</v>
      </c>
      <c r="KR25" s="63">
        <v>1</v>
      </c>
      <c r="KS25" s="207">
        <v>1</v>
      </c>
      <c r="KT25" s="210">
        <v>8</v>
      </c>
      <c r="KU25" s="133">
        <v>8.1</v>
      </c>
      <c r="KV25" s="58"/>
      <c r="KW25" s="66">
        <f t="shared" si="172"/>
        <v>8.1</v>
      </c>
      <c r="KX25" s="67">
        <f t="shared" si="173"/>
        <v>8.1</v>
      </c>
      <c r="KY25" s="67" t="str">
        <f t="shared" si="174"/>
        <v>8.1</v>
      </c>
      <c r="KZ25" s="51" t="str">
        <f t="shared" si="175"/>
        <v>B+</v>
      </c>
      <c r="LA25" s="60">
        <f t="shared" si="176"/>
        <v>3.5</v>
      </c>
      <c r="LB25" s="53" t="str">
        <f t="shared" si="177"/>
        <v>3.5</v>
      </c>
      <c r="LC25" s="63">
        <v>1</v>
      </c>
      <c r="LD25" s="207">
        <v>1</v>
      </c>
      <c r="LE25" s="210">
        <v>8</v>
      </c>
      <c r="LF25" s="133">
        <v>7</v>
      </c>
      <c r="LG25" s="58"/>
      <c r="LH25" s="66">
        <f t="shared" si="178"/>
        <v>7.4</v>
      </c>
      <c r="LI25" s="67">
        <f t="shared" si="179"/>
        <v>7.4</v>
      </c>
      <c r="LJ25" s="67" t="str">
        <f t="shared" si="180"/>
        <v>7.4</v>
      </c>
      <c r="LK25" s="51" t="str">
        <f t="shared" si="181"/>
        <v>B</v>
      </c>
      <c r="LL25" s="60">
        <f t="shared" si="182"/>
        <v>3</v>
      </c>
      <c r="LM25" s="53" t="str">
        <f t="shared" si="183"/>
        <v>3.0</v>
      </c>
      <c r="LN25" s="63">
        <v>2</v>
      </c>
      <c r="LO25" s="207">
        <v>2</v>
      </c>
      <c r="LP25" s="210">
        <v>8</v>
      </c>
      <c r="LQ25" s="133">
        <v>6.4</v>
      </c>
      <c r="LR25" s="58"/>
      <c r="LS25" s="66">
        <f t="shared" si="184"/>
        <v>7</v>
      </c>
      <c r="LT25" s="67">
        <f t="shared" si="185"/>
        <v>7</v>
      </c>
      <c r="LU25" s="67" t="str">
        <f t="shared" si="186"/>
        <v>7.0</v>
      </c>
      <c r="LV25" s="51" t="str">
        <f t="shared" si="187"/>
        <v>B</v>
      </c>
      <c r="LW25" s="60">
        <f t="shared" si="188"/>
        <v>3</v>
      </c>
      <c r="LX25" s="53" t="str">
        <f t="shared" si="189"/>
        <v>3.0</v>
      </c>
      <c r="LY25" s="63">
        <v>1</v>
      </c>
      <c r="LZ25" s="207">
        <v>1</v>
      </c>
      <c r="MA25" s="66">
        <f t="shared" si="190"/>
        <v>7.5</v>
      </c>
      <c r="MB25" s="167">
        <f t="shared" si="191"/>
        <v>7.5</v>
      </c>
      <c r="MC25" s="53" t="str">
        <f t="shared" si="192"/>
        <v>7.5</v>
      </c>
      <c r="MD25" s="51" t="str">
        <f t="shared" si="193"/>
        <v>B</v>
      </c>
      <c r="ME25" s="60">
        <f t="shared" si="194"/>
        <v>3</v>
      </c>
      <c r="MF25" s="53" t="str">
        <f t="shared" si="195"/>
        <v>3.0</v>
      </c>
      <c r="MG25" s="220">
        <v>5</v>
      </c>
      <c r="MH25" s="221">
        <v>5</v>
      </c>
      <c r="MI25" s="211">
        <f t="shared" si="196"/>
        <v>19</v>
      </c>
      <c r="MJ25" s="156">
        <f t="shared" si="197"/>
        <v>6.1894736842105251</v>
      </c>
      <c r="MK25" s="158">
        <f t="shared" si="198"/>
        <v>2.1578947368421053</v>
      </c>
      <c r="ML25" s="157" t="str">
        <f t="shared" si="199"/>
        <v>2.16</v>
      </c>
      <c r="MM25" s="5" t="str">
        <f t="shared" si="200"/>
        <v>Lên lớp</v>
      </c>
      <c r="MN25" s="212">
        <f t="shared" si="201"/>
        <v>19</v>
      </c>
      <c r="MO25" s="156">
        <f t="shared" si="202"/>
        <v>6.1894736842105251</v>
      </c>
      <c r="MP25" s="309">
        <f t="shared" si="203"/>
        <v>2.1578947368421053</v>
      </c>
      <c r="MQ25" s="215">
        <f t="shared" si="204"/>
        <v>54</v>
      </c>
      <c r="MR25" s="211">
        <f t="shared" si="205"/>
        <v>54</v>
      </c>
      <c r="MS25" s="157">
        <f t="shared" si="206"/>
        <v>6.2333333333333325</v>
      </c>
      <c r="MT25" s="157" t="str">
        <f t="shared" si="207"/>
        <v>6.23</v>
      </c>
      <c r="MU25" s="158">
        <f t="shared" si="208"/>
        <v>2.1574074074074074</v>
      </c>
      <c r="MV25" s="157" t="str">
        <f t="shared" si="209"/>
        <v>2.16</v>
      </c>
      <c r="MW25" s="5" t="str">
        <f t="shared" si="210"/>
        <v>Lên lớp</v>
      </c>
      <c r="MX25" s="325">
        <v>6</v>
      </c>
      <c r="MY25" s="392">
        <v>5</v>
      </c>
      <c r="MZ25" s="327"/>
      <c r="NA25" s="216">
        <f t="shared" si="211"/>
        <v>5.4</v>
      </c>
      <c r="NB25" s="312">
        <f t="shared" si="212"/>
        <v>5.4</v>
      </c>
      <c r="NC25" s="312" t="str">
        <f t="shared" si="213"/>
        <v>5.4</v>
      </c>
      <c r="ND25" s="313" t="str">
        <f t="shared" si="214"/>
        <v>D+</v>
      </c>
      <c r="NE25" s="314">
        <f t="shared" si="215"/>
        <v>1.5</v>
      </c>
      <c r="NF25" s="315" t="str">
        <f t="shared" si="216"/>
        <v>1.5</v>
      </c>
      <c r="NG25" s="63">
        <v>1</v>
      </c>
      <c r="NH25" s="207">
        <v>1</v>
      </c>
      <c r="NI25" s="310">
        <v>6.7</v>
      </c>
      <c r="NJ25" s="311">
        <v>8</v>
      </c>
      <c r="NK25" s="160"/>
      <c r="NL25" s="316">
        <f t="shared" si="217"/>
        <v>7.5</v>
      </c>
      <c r="NM25" s="312">
        <f t="shared" si="218"/>
        <v>7.5</v>
      </c>
      <c r="NN25" s="312" t="str">
        <f t="shared" si="219"/>
        <v>7.5</v>
      </c>
      <c r="NO25" s="313" t="str">
        <f t="shared" si="220"/>
        <v>B</v>
      </c>
      <c r="NP25" s="314">
        <f t="shared" si="221"/>
        <v>3</v>
      </c>
      <c r="NQ25" s="315" t="str">
        <f t="shared" si="222"/>
        <v>3.0</v>
      </c>
      <c r="NR25" s="63">
        <v>1</v>
      </c>
      <c r="NS25" s="207">
        <v>1</v>
      </c>
      <c r="NT25" s="66">
        <f t="shared" si="223"/>
        <v>6.5</v>
      </c>
      <c r="NU25" s="167">
        <f t="shared" si="224"/>
        <v>6.5</v>
      </c>
      <c r="NV25" s="53" t="str">
        <f t="shared" si="225"/>
        <v>6.5</v>
      </c>
      <c r="NW25" s="51" t="str">
        <f t="shared" si="226"/>
        <v>C+</v>
      </c>
      <c r="NX25" s="60">
        <f t="shared" si="227"/>
        <v>2.5</v>
      </c>
      <c r="NY25" s="53" t="str">
        <f t="shared" si="228"/>
        <v>2.5</v>
      </c>
      <c r="NZ25" s="220">
        <v>2</v>
      </c>
      <c r="OA25" s="408">
        <v>2</v>
      </c>
      <c r="OB25" s="385">
        <v>7.2</v>
      </c>
      <c r="OC25" s="404">
        <v>3</v>
      </c>
      <c r="OD25" s="210"/>
      <c r="OE25" s="66">
        <f t="shared" si="229"/>
        <v>4.7</v>
      </c>
      <c r="OF25" s="67">
        <f t="shared" si="230"/>
        <v>4.7</v>
      </c>
      <c r="OG25" s="50" t="str">
        <f t="shared" si="231"/>
        <v>4.7</v>
      </c>
      <c r="OH25" s="51" t="str">
        <f t="shared" si="232"/>
        <v>D</v>
      </c>
      <c r="OI25" s="60">
        <f t="shared" si="233"/>
        <v>1</v>
      </c>
      <c r="OJ25" s="53" t="str">
        <f t="shared" si="234"/>
        <v>1.0</v>
      </c>
      <c r="OK25" s="61">
        <v>2</v>
      </c>
      <c r="OL25" s="62">
        <v>2</v>
      </c>
      <c r="OM25" s="282">
        <v>7.7</v>
      </c>
      <c r="ON25" s="283">
        <v>7</v>
      </c>
      <c r="OO25" s="104"/>
      <c r="OP25" s="105">
        <f t="shared" si="289"/>
        <v>7.3</v>
      </c>
      <c r="OQ25" s="67">
        <f t="shared" si="290"/>
        <v>7.3</v>
      </c>
      <c r="OR25" s="50" t="str">
        <f t="shared" si="291"/>
        <v>7.3</v>
      </c>
      <c r="OS25" s="51" t="str">
        <f t="shared" si="292"/>
        <v>B</v>
      </c>
      <c r="OT25" s="60">
        <f t="shared" si="293"/>
        <v>3</v>
      </c>
      <c r="OU25" s="53" t="str">
        <f t="shared" si="294"/>
        <v>3.0</v>
      </c>
      <c r="OV25" s="61">
        <v>2</v>
      </c>
      <c r="OW25" s="62">
        <v>2</v>
      </c>
      <c r="OX25" s="282">
        <v>7.6</v>
      </c>
      <c r="OY25" s="283">
        <v>9</v>
      </c>
      <c r="OZ25" s="104"/>
      <c r="PA25" s="105">
        <f t="shared" si="235"/>
        <v>8.4</v>
      </c>
      <c r="PB25" s="67">
        <f t="shared" si="236"/>
        <v>8.4</v>
      </c>
      <c r="PC25" s="50" t="str">
        <f t="shared" si="237"/>
        <v>8.4</v>
      </c>
      <c r="PD25" s="51" t="str">
        <f t="shared" si="238"/>
        <v>B+</v>
      </c>
      <c r="PE25" s="60">
        <f t="shared" si="239"/>
        <v>3.5</v>
      </c>
      <c r="PF25" s="53" t="str">
        <f t="shared" si="240"/>
        <v>3.5</v>
      </c>
      <c r="PG25" s="61">
        <v>2</v>
      </c>
      <c r="PH25" s="62">
        <v>2</v>
      </c>
      <c r="PI25" s="386">
        <v>7.3</v>
      </c>
      <c r="PJ25" s="387">
        <v>1</v>
      </c>
      <c r="PK25" s="388">
        <v>5</v>
      </c>
      <c r="PL25" s="105">
        <f t="shared" si="241"/>
        <v>3.5</v>
      </c>
      <c r="PM25" s="312">
        <f t="shared" si="242"/>
        <v>5.9</v>
      </c>
      <c r="PN25" s="312" t="str">
        <f t="shared" si="243"/>
        <v>5.9</v>
      </c>
      <c r="PO25" s="313" t="str">
        <f t="shared" si="244"/>
        <v>C</v>
      </c>
      <c r="PP25" s="314">
        <f t="shared" si="245"/>
        <v>2</v>
      </c>
      <c r="PQ25" s="315" t="str">
        <f t="shared" si="246"/>
        <v>2.0</v>
      </c>
      <c r="PR25" s="63">
        <v>1</v>
      </c>
      <c r="PS25" s="207">
        <v>1</v>
      </c>
      <c r="PT25" s="210">
        <v>7</v>
      </c>
      <c r="PU25" s="133">
        <v>7</v>
      </c>
      <c r="PV25" s="58"/>
      <c r="PW25" s="66">
        <f t="shared" si="247"/>
        <v>7</v>
      </c>
      <c r="PX25" s="67">
        <f t="shared" si="248"/>
        <v>7</v>
      </c>
      <c r="PY25" s="67" t="str">
        <f t="shared" si="249"/>
        <v>7.0</v>
      </c>
      <c r="PZ25" s="51" t="str">
        <f t="shared" si="250"/>
        <v>B</v>
      </c>
      <c r="QA25" s="60">
        <f t="shared" si="251"/>
        <v>3</v>
      </c>
      <c r="QB25" s="53" t="str">
        <f t="shared" si="252"/>
        <v>3.0</v>
      </c>
      <c r="QC25" s="63">
        <v>4</v>
      </c>
      <c r="QD25" s="207">
        <v>4</v>
      </c>
      <c r="QE25" s="210">
        <v>6</v>
      </c>
      <c r="QF25" s="133">
        <v>6</v>
      </c>
      <c r="QG25" s="58"/>
      <c r="QH25" s="66">
        <f t="shared" si="253"/>
        <v>6</v>
      </c>
      <c r="QI25" s="67">
        <f t="shared" si="254"/>
        <v>6</v>
      </c>
      <c r="QJ25" s="67" t="str">
        <f t="shared" si="255"/>
        <v>6.0</v>
      </c>
      <c r="QK25" s="51" t="str">
        <f t="shared" si="256"/>
        <v>C</v>
      </c>
      <c r="QL25" s="60">
        <f t="shared" si="257"/>
        <v>2</v>
      </c>
      <c r="QM25" s="53" t="str">
        <f t="shared" si="258"/>
        <v>2.0</v>
      </c>
      <c r="QN25" s="63">
        <v>6</v>
      </c>
      <c r="QO25" s="207">
        <v>6</v>
      </c>
      <c r="QP25" s="211">
        <f t="shared" si="259"/>
        <v>19</v>
      </c>
      <c r="QQ25" s="156">
        <f t="shared" si="260"/>
        <v>6.5052631578947366</v>
      </c>
      <c r="QR25" s="158">
        <f t="shared" si="261"/>
        <v>2.3947368421052633</v>
      </c>
      <c r="QS25" s="157" t="str">
        <f t="shared" si="262"/>
        <v>2.39</v>
      </c>
      <c r="QT25" s="5" t="str">
        <f t="shared" si="263"/>
        <v>Lên lớp</v>
      </c>
      <c r="QU25" s="212">
        <f t="shared" si="264"/>
        <v>19</v>
      </c>
      <c r="QV25" s="156">
        <f t="shared" si="265"/>
        <v>6.5052631578947366</v>
      </c>
      <c r="QW25" s="309">
        <f t="shared" si="266"/>
        <v>2.3947368421052633</v>
      </c>
      <c r="QX25" s="215">
        <f t="shared" si="267"/>
        <v>73</v>
      </c>
      <c r="QY25" s="211">
        <f t="shared" si="268"/>
        <v>73</v>
      </c>
      <c r="QZ25" s="157">
        <f t="shared" si="269"/>
        <v>6.3041095890410945</v>
      </c>
      <c r="RA25" s="157" t="str">
        <f t="shared" si="270"/>
        <v>6.30</v>
      </c>
      <c r="RB25" s="158">
        <f t="shared" si="271"/>
        <v>2.2191780821917808</v>
      </c>
      <c r="RC25" s="157" t="str">
        <f t="shared" si="272"/>
        <v>2.22</v>
      </c>
      <c r="RD25" s="5" t="str">
        <f t="shared" si="273"/>
        <v>Lên lớp</v>
      </c>
      <c r="RE25" s="210">
        <v>7</v>
      </c>
      <c r="RF25" s="133">
        <v>7</v>
      </c>
      <c r="RG25" s="58"/>
      <c r="RH25" s="66">
        <f t="shared" si="274"/>
        <v>7</v>
      </c>
      <c r="RI25" s="67">
        <f t="shared" si="275"/>
        <v>7</v>
      </c>
      <c r="RJ25" s="67" t="str">
        <f t="shared" si="276"/>
        <v>7.0</v>
      </c>
      <c r="RK25" s="51" t="str">
        <f t="shared" si="277"/>
        <v>B</v>
      </c>
      <c r="RL25" s="60">
        <f t="shared" si="278"/>
        <v>3</v>
      </c>
      <c r="RM25" s="53" t="str">
        <f t="shared" si="279"/>
        <v>3.0</v>
      </c>
      <c r="RN25" s="63">
        <v>6</v>
      </c>
      <c r="RO25" s="207">
        <v>6</v>
      </c>
      <c r="RP25" s="416">
        <v>6.9</v>
      </c>
      <c r="RQ25" s="416">
        <v>6.7</v>
      </c>
      <c r="RR25" s="316">
        <f t="shared" si="280"/>
        <v>6.8</v>
      </c>
      <c r="RS25" s="67" t="str">
        <f t="shared" si="281"/>
        <v>6.8</v>
      </c>
      <c r="RT25" s="51" t="str">
        <f t="shared" si="282"/>
        <v>C+</v>
      </c>
      <c r="RU25" s="60">
        <f t="shared" si="283"/>
        <v>2.5</v>
      </c>
      <c r="RV25" s="53" t="str">
        <f t="shared" si="284"/>
        <v>2.5</v>
      </c>
      <c r="RW25" s="220">
        <v>5</v>
      </c>
      <c r="RX25" s="221">
        <v>5</v>
      </c>
      <c r="RY25" s="417">
        <f t="shared" si="285"/>
        <v>11</v>
      </c>
      <c r="RZ25" s="156">
        <f t="shared" si="286"/>
        <v>6.9090909090909092</v>
      </c>
      <c r="SA25" s="158">
        <f t="shared" si="287"/>
        <v>2.7727272727272729</v>
      </c>
      <c r="SB25" s="157" t="str">
        <f t="shared" si="288"/>
        <v>2.77</v>
      </c>
    </row>
    <row r="26" spans="1:496" s="8" customFormat="1" ht="18">
      <c r="A26" s="5">
        <v>25</v>
      </c>
      <c r="B26" s="9" t="s">
        <v>356</v>
      </c>
      <c r="C26" s="10" t="s">
        <v>381</v>
      </c>
      <c r="D26" s="11" t="s">
        <v>382</v>
      </c>
      <c r="E26" s="12" t="s">
        <v>383</v>
      </c>
      <c r="G26" s="47" t="s">
        <v>646</v>
      </c>
      <c r="H26" s="6" t="s">
        <v>427</v>
      </c>
      <c r="I26" s="48" t="s">
        <v>683</v>
      </c>
      <c r="J26" s="48" t="s">
        <v>704</v>
      </c>
      <c r="K26" s="98">
        <v>6</v>
      </c>
      <c r="L26" s="67" t="str">
        <f t="shared" si="298"/>
        <v>6.0</v>
      </c>
      <c r="M26" s="51" t="str">
        <f t="shared" si="299"/>
        <v>C</v>
      </c>
      <c r="N26" s="52">
        <f t="shared" si="300"/>
        <v>2</v>
      </c>
      <c r="O26" s="53" t="str">
        <f t="shared" si="301"/>
        <v>2.0</v>
      </c>
      <c r="P26" s="63">
        <v>2</v>
      </c>
      <c r="Q26" s="49">
        <v>6</v>
      </c>
      <c r="R26" s="67" t="str">
        <f t="shared" si="302"/>
        <v>6.0</v>
      </c>
      <c r="S26" s="51" t="str">
        <f t="shared" si="303"/>
        <v>C</v>
      </c>
      <c r="T26" s="52">
        <f t="shared" si="304"/>
        <v>2</v>
      </c>
      <c r="U26" s="53" t="str">
        <f t="shared" si="305"/>
        <v>2.0</v>
      </c>
      <c r="V26" s="63">
        <v>3</v>
      </c>
      <c r="W26" s="105">
        <v>7.5</v>
      </c>
      <c r="X26" s="103">
        <v>7</v>
      </c>
      <c r="Y26" s="104"/>
      <c r="Z26" s="66">
        <f t="shared" si="306"/>
        <v>7.2</v>
      </c>
      <c r="AA26" s="67">
        <f t="shared" si="307"/>
        <v>7.2</v>
      </c>
      <c r="AB26" s="67" t="str">
        <f t="shared" si="308"/>
        <v>7.2</v>
      </c>
      <c r="AC26" s="51" t="str">
        <f t="shared" si="309"/>
        <v>B</v>
      </c>
      <c r="AD26" s="60">
        <f t="shared" si="310"/>
        <v>3</v>
      </c>
      <c r="AE26" s="53" t="str">
        <f t="shared" si="311"/>
        <v>3.0</v>
      </c>
      <c r="AF26" s="63">
        <v>4</v>
      </c>
      <c r="AG26" s="207">
        <v>4</v>
      </c>
      <c r="AH26" s="105">
        <v>7.3</v>
      </c>
      <c r="AI26" s="103">
        <v>8</v>
      </c>
      <c r="AJ26" s="104"/>
      <c r="AK26" s="66">
        <f t="shared" si="312"/>
        <v>7.7</v>
      </c>
      <c r="AL26" s="67">
        <f t="shared" si="313"/>
        <v>7.7</v>
      </c>
      <c r="AM26" s="67" t="str">
        <f t="shared" si="314"/>
        <v>7.7</v>
      </c>
      <c r="AN26" s="51" t="str">
        <f t="shared" si="315"/>
        <v>B</v>
      </c>
      <c r="AO26" s="60">
        <f t="shared" si="316"/>
        <v>3</v>
      </c>
      <c r="AP26" s="53" t="str">
        <f t="shared" si="317"/>
        <v>3.0</v>
      </c>
      <c r="AQ26" s="63">
        <v>2</v>
      </c>
      <c r="AR26" s="207">
        <v>2</v>
      </c>
      <c r="AS26" s="105">
        <v>7.1</v>
      </c>
      <c r="AT26" s="103">
        <v>1</v>
      </c>
      <c r="AU26" s="104">
        <v>6</v>
      </c>
      <c r="AV26" s="66">
        <f t="shared" si="318"/>
        <v>3.4</v>
      </c>
      <c r="AW26" s="67">
        <f t="shared" si="319"/>
        <v>6.4</v>
      </c>
      <c r="AX26" s="67" t="str">
        <f t="shared" si="320"/>
        <v>6.4</v>
      </c>
      <c r="AY26" s="51" t="str">
        <f t="shared" si="321"/>
        <v>C</v>
      </c>
      <c r="AZ26" s="60">
        <f t="shared" si="322"/>
        <v>2</v>
      </c>
      <c r="BA26" s="53" t="str">
        <f t="shared" si="323"/>
        <v>2.0</v>
      </c>
      <c r="BB26" s="63">
        <v>3</v>
      </c>
      <c r="BC26" s="207">
        <v>3</v>
      </c>
      <c r="BD26" s="105">
        <v>6.2</v>
      </c>
      <c r="BE26" s="103">
        <v>6</v>
      </c>
      <c r="BF26" s="104"/>
      <c r="BG26" s="66">
        <f t="shared" si="324"/>
        <v>6.1</v>
      </c>
      <c r="BH26" s="67">
        <f t="shared" si="325"/>
        <v>6.1</v>
      </c>
      <c r="BI26" s="67" t="str">
        <f t="shared" si="326"/>
        <v>6.1</v>
      </c>
      <c r="BJ26" s="51" t="str">
        <f t="shared" si="327"/>
        <v>C</v>
      </c>
      <c r="BK26" s="60">
        <f t="shared" si="328"/>
        <v>2</v>
      </c>
      <c r="BL26" s="53" t="str">
        <f t="shared" si="329"/>
        <v>2.0</v>
      </c>
      <c r="BM26" s="63">
        <v>3</v>
      </c>
      <c r="BN26" s="207">
        <v>3</v>
      </c>
      <c r="BO26" s="105">
        <v>7</v>
      </c>
      <c r="BP26" s="103">
        <v>4</v>
      </c>
      <c r="BQ26" s="104"/>
      <c r="BR26" s="66">
        <f t="shared" si="330"/>
        <v>5.2</v>
      </c>
      <c r="BS26" s="67">
        <f t="shared" si="331"/>
        <v>5.2</v>
      </c>
      <c r="BT26" s="67" t="str">
        <f t="shared" si="332"/>
        <v>5.2</v>
      </c>
      <c r="BU26" s="51" t="str">
        <f t="shared" si="333"/>
        <v>D+</v>
      </c>
      <c r="BV26" s="68">
        <f t="shared" si="334"/>
        <v>1.5</v>
      </c>
      <c r="BW26" s="53" t="str">
        <f t="shared" si="335"/>
        <v>1.5</v>
      </c>
      <c r="BX26" s="63">
        <v>2</v>
      </c>
      <c r="BY26" s="207">
        <v>2</v>
      </c>
      <c r="BZ26" s="105">
        <v>8.1999999999999993</v>
      </c>
      <c r="CA26" s="103">
        <v>6</v>
      </c>
      <c r="CB26" s="104"/>
      <c r="CC26" s="105"/>
      <c r="CD26" s="67">
        <f t="shared" si="336"/>
        <v>6.9</v>
      </c>
      <c r="CE26" s="67" t="str">
        <f t="shared" si="337"/>
        <v>6.9</v>
      </c>
      <c r="CF26" s="51" t="str">
        <f t="shared" si="338"/>
        <v>C+</v>
      </c>
      <c r="CG26" s="60">
        <f t="shared" si="339"/>
        <v>2.5</v>
      </c>
      <c r="CH26" s="53" t="str">
        <f t="shared" si="340"/>
        <v>2.5</v>
      </c>
      <c r="CI26" s="63">
        <v>3</v>
      </c>
      <c r="CJ26" s="207">
        <v>3</v>
      </c>
      <c r="CK26" s="208">
        <f t="shared" si="341"/>
        <v>17</v>
      </c>
      <c r="CL26" s="72">
        <f t="shared" si="342"/>
        <v>6.6352941176470592</v>
      </c>
      <c r="CM26" s="93" t="str">
        <f t="shared" si="343"/>
        <v>6.64</v>
      </c>
      <c r="CN26" s="72">
        <f t="shared" si="344"/>
        <v>2.3823529411764706</v>
      </c>
      <c r="CO26" s="93" t="str">
        <f t="shared" si="345"/>
        <v>2.38</v>
      </c>
      <c r="CP26" s="285" t="str">
        <f t="shared" si="346"/>
        <v>Lên lớp</v>
      </c>
      <c r="CQ26" s="285">
        <f t="shared" si="347"/>
        <v>17</v>
      </c>
      <c r="CR26" s="72">
        <f t="shared" si="348"/>
        <v>6.6352941176470592</v>
      </c>
      <c r="CS26" s="285" t="str">
        <f t="shared" si="349"/>
        <v>6.64</v>
      </c>
      <c r="CT26" s="72">
        <f t="shared" si="350"/>
        <v>2.3823529411764706</v>
      </c>
      <c r="CU26" s="285" t="str">
        <f t="shared" si="351"/>
        <v>2.38</v>
      </c>
      <c r="CV26" s="285" t="str">
        <f t="shared" si="352"/>
        <v>Lên lớp</v>
      </c>
      <c r="CW26" s="66">
        <v>6.2</v>
      </c>
      <c r="CX26" s="285">
        <v>3</v>
      </c>
      <c r="CY26" s="285"/>
      <c r="CZ26" s="66">
        <f t="shared" si="353"/>
        <v>4.3</v>
      </c>
      <c r="DA26" s="67">
        <f t="shared" si="354"/>
        <v>4.3</v>
      </c>
      <c r="DB26" s="60" t="str">
        <f t="shared" si="355"/>
        <v>4.3</v>
      </c>
      <c r="DC26" s="51" t="str">
        <f t="shared" si="356"/>
        <v>D</v>
      </c>
      <c r="DD26" s="60">
        <f t="shared" si="357"/>
        <v>1</v>
      </c>
      <c r="DE26" s="60" t="str">
        <f t="shared" si="358"/>
        <v>1.0</v>
      </c>
      <c r="DF26" s="63"/>
      <c r="DG26" s="209"/>
      <c r="DH26" s="105">
        <v>7</v>
      </c>
      <c r="DI26" s="126">
        <v>4</v>
      </c>
      <c r="DJ26" s="126"/>
      <c r="DK26" s="66">
        <f t="shared" si="359"/>
        <v>5.2</v>
      </c>
      <c r="DL26" s="67">
        <f t="shared" si="360"/>
        <v>5.2</v>
      </c>
      <c r="DM26" s="60" t="str">
        <f t="shared" si="361"/>
        <v>5.2</v>
      </c>
      <c r="DN26" s="51" t="str">
        <f t="shared" si="362"/>
        <v>D+</v>
      </c>
      <c r="DO26" s="60">
        <f t="shared" si="363"/>
        <v>1.5</v>
      </c>
      <c r="DP26" s="60" t="str">
        <f t="shared" si="364"/>
        <v>1.5</v>
      </c>
      <c r="DQ26" s="63"/>
      <c r="DR26" s="209"/>
      <c r="DS26" s="67">
        <f t="shared" si="365"/>
        <v>4.75</v>
      </c>
      <c r="DT26" s="60" t="str">
        <f t="shared" si="366"/>
        <v>4.8</v>
      </c>
      <c r="DU26" s="51" t="str">
        <f t="shared" si="367"/>
        <v>D</v>
      </c>
      <c r="DV26" s="60">
        <f t="shared" si="368"/>
        <v>1</v>
      </c>
      <c r="DW26" s="60" t="str">
        <f t="shared" si="369"/>
        <v>1.0</v>
      </c>
      <c r="DX26" s="63">
        <v>3</v>
      </c>
      <c r="DY26" s="209">
        <v>3</v>
      </c>
      <c r="DZ26" s="210">
        <v>6.3</v>
      </c>
      <c r="EA26" s="57">
        <v>2</v>
      </c>
      <c r="EB26" s="58">
        <v>3</v>
      </c>
      <c r="EC26" s="66">
        <f t="shared" si="370"/>
        <v>3.7</v>
      </c>
      <c r="ED26" s="67">
        <f t="shared" si="371"/>
        <v>4.3</v>
      </c>
      <c r="EE26" s="67" t="str">
        <f t="shared" si="372"/>
        <v>4.3</v>
      </c>
      <c r="EF26" s="51" t="str">
        <f t="shared" si="373"/>
        <v>D</v>
      </c>
      <c r="EG26" s="68">
        <f t="shared" si="374"/>
        <v>1</v>
      </c>
      <c r="EH26" s="53" t="str">
        <f t="shared" si="375"/>
        <v>1.0</v>
      </c>
      <c r="EI26" s="63">
        <v>3</v>
      </c>
      <c r="EJ26" s="207">
        <v>3</v>
      </c>
      <c r="EK26" s="150">
        <v>5.3</v>
      </c>
      <c r="EL26" s="124"/>
      <c r="EM26" s="125">
        <v>4</v>
      </c>
      <c r="EN26" s="66">
        <f t="shared" si="376"/>
        <v>2.1</v>
      </c>
      <c r="EO26" s="67">
        <f t="shared" si="377"/>
        <v>4.5</v>
      </c>
      <c r="EP26" s="67" t="str">
        <f t="shared" si="378"/>
        <v>4.5</v>
      </c>
      <c r="EQ26" s="51" t="str">
        <f t="shared" si="379"/>
        <v>D</v>
      </c>
      <c r="ER26" s="60">
        <f t="shared" si="380"/>
        <v>1</v>
      </c>
      <c r="ES26" s="53" t="str">
        <f t="shared" si="381"/>
        <v>1.0</v>
      </c>
      <c r="ET26" s="63">
        <v>3</v>
      </c>
      <c r="EU26" s="207">
        <v>3</v>
      </c>
      <c r="EV26" s="216">
        <v>6.6</v>
      </c>
      <c r="EW26" s="173">
        <v>4</v>
      </c>
      <c r="EX26" s="174"/>
      <c r="EY26" s="66">
        <f t="shared" si="84"/>
        <v>5</v>
      </c>
      <c r="EZ26" s="67">
        <f t="shared" si="85"/>
        <v>5</v>
      </c>
      <c r="FA26" s="67" t="str">
        <f t="shared" si="86"/>
        <v>5.0</v>
      </c>
      <c r="FB26" s="51" t="str">
        <f t="shared" si="87"/>
        <v>D+</v>
      </c>
      <c r="FC26" s="60">
        <f t="shared" si="88"/>
        <v>1.5</v>
      </c>
      <c r="FD26" s="53" t="str">
        <f t="shared" si="89"/>
        <v>1.5</v>
      </c>
      <c r="FE26" s="63">
        <v>2</v>
      </c>
      <c r="FF26" s="207">
        <v>2</v>
      </c>
      <c r="FG26" s="105">
        <v>7.7</v>
      </c>
      <c r="FH26" s="103">
        <v>6</v>
      </c>
      <c r="FI26" s="104"/>
      <c r="FJ26" s="66">
        <f t="shared" si="90"/>
        <v>6.7</v>
      </c>
      <c r="FK26" s="67">
        <f t="shared" si="91"/>
        <v>6.7</v>
      </c>
      <c r="FL26" s="67" t="str">
        <f t="shared" si="92"/>
        <v>6.7</v>
      </c>
      <c r="FM26" s="51" t="str">
        <f t="shared" si="93"/>
        <v>C+</v>
      </c>
      <c r="FN26" s="60">
        <f t="shared" si="94"/>
        <v>2.5</v>
      </c>
      <c r="FO26" s="53" t="str">
        <f t="shared" si="95"/>
        <v>2.5</v>
      </c>
      <c r="FP26" s="63">
        <v>2</v>
      </c>
      <c r="FQ26" s="207">
        <v>2</v>
      </c>
      <c r="FR26" s="397">
        <v>6</v>
      </c>
      <c r="FS26" s="398">
        <v>7</v>
      </c>
      <c r="FT26" s="174"/>
      <c r="FU26" s="216"/>
      <c r="FV26" s="67">
        <f t="shared" si="96"/>
        <v>6.6</v>
      </c>
      <c r="FW26" s="67" t="str">
        <f t="shared" si="97"/>
        <v>6.6</v>
      </c>
      <c r="FX26" s="51" t="str">
        <f t="shared" si="98"/>
        <v>C+</v>
      </c>
      <c r="FY26" s="60">
        <f t="shared" si="99"/>
        <v>2.5</v>
      </c>
      <c r="FZ26" s="53" t="str">
        <f t="shared" si="100"/>
        <v>2.5</v>
      </c>
      <c r="GA26" s="63">
        <v>2</v>
      </c>
      <c r="GB26" s="207">
        <v>2</v>
      </c>
      <c r="GC26" s="216">
        <v>5</v>
      </c>
      <c r="GD26" s="173">
        <v>0</v>
      </c>
      <c r="GE26" s="174">
        <v>5</v>
      </c>
      <c r="GF26" s="216"/>
      <c r="GG26" s="67">
        <f t="shared" si="382"/>
        <v>5</v>
      </c>
      <c r="GH26" s="67" t="str">
        <f t="shared" si="383"/>
        <v>5.0</v>
      </c>
      <c r="GI26" s="51" t="str">
        <f t="shared" si="384"/>
        <v>D+</v>
      </c>
      <c r="GJ26" s="60">
        <f t="shared" si="385"/>
        <v>1.5</v>
      </c>
      <c r="GK26" s="53" t="str">
        <f t="shared" si="386"/>
        <v>1.5</v>
      </c>
      <c r="GL26" s="63">
        <v>3</v>
      </c>
      <c r="GM26" s="207">
        <v>3</v>
      </c>
      <c r="GN26" s="211">
        <f t="shared" si="387"/>
        <v>18</v>
      </c>
      <c r="GO26" s="156">
        <f t="shared" si="388"/>
        <v>5.125</v>
      </c>
      <c r="GP26" s="158">
        <f t="shared" si="389"/>
        <v>1.4722222222222223</v>
      </c>
      <c r="GQ26" s="157" t="str">
        <f t="shared" si="109"/>
        <v>1.47</v>
      </c>
      <c r="GR26" s="5" t="str">
        <f t="shared" si="110"/>
        <v>Lên lớp</v>
      </c>
      <c r="GS26" s="212">
        <f>DY26+EJ26+EU26+FF26+FQ26+GB26+GM26</f>
        <v>18</v>
      </c>
      <c r="GT26" s="213">
        <f t="shared" si="295"/>
        <v>5.125</v>
      </c>
      <c r="GU26" s="214">
        <f t="shared" si="296"/>
        <v>1.4722222222222223</v>
      </c>
      <c r="GV26" s="215">
        <f t="shared" si="391"/>
        <v>35</v>
      </c>
      <c r="GW26" s="211">
        <f t="shared" ref="GW26:GW52" si="403">CQ26+GS26</f>
        <v>35</v>
      </c>
      <c r="GX26" s="157">
        <f t="shared" ref="GX26:GX52" si="404">(CQ26*CR26+GT26*GS26)/GW26</f>
        <v>5.8585714285714285</v>
      </c>
      <c r="GY26" s="158">
        <f t="shared" ref="GY26:GY52" si="405">(CT26*CQ26+GU26*GS26)/GW26</f>
        <v>1.9142857142857144</v>
      </c>
      <c r="GZ26" s="157" t="str">
        <f t="shared" si="118"/>
        <v>1.91</v>
      </c>
      <c r="HA26" s="5" t="str">
        <f t="shared" si="119"/>
        <v>Lên lớp</v>
      </c>
      <c r="HB26" s="105">
        <v>6</v>
      </c>
      <c r="HC26" s="103">
        <v>3</v>
      </c>
      <c r="HD26" s="104"/>
      <c r="HE26" s="105"/>
      <c r="HF26" s="67">
        <f t="shared" si="392"/>
        <v>4.2</v>
      </c>
      <c r="HG26" s="67" t="str">
        <f t="shared" si="393"/>
        <v>4.2</v>
      </c>
      <c r="HH26" s="51" t="str">
        <f t="shared" si="394"/>
        <v>D</v>
      </c>
      <c r="HI26" s="60">
        <f t="shared" si="395"/>
        <v>1</v>
      </c>
      <c r="HJ26" s="53" t="str">
        <f t="shared" si="396"/>
        <v>1.0</v>
      </c>
      <c r="HK26" s="63">
        <v>3</v>
      </c>
      <c r="HL26" s="207">
        <v>3</v>
      </c>
      <c r="HM26" s="210">
        <v>8</v>
      </c>
      <c r="HN26" s="57">
        <v>5</v>
      </c>
      <c r="HO26" s="58"/>
      <c r="HP26" s="66">
        <f t="shared" si="125"/>
        <v>6.2</v>
      </c>
      <c r="HQ26" s="110">
        <f t="shared" si="126"/>
        <v>6.2</v>
      </c>
      <c r="HR26" s="67" t="str">
        <f t="shared" si="127"/>
        <v>6.2</v>
      </c>
      <c r="HS26" s="111" t="str">
        <f t="shared" si="128"/>
        <v>C</v>
      </c>
      <c r="HT26" s="112">
        <f t="shared" si="129"/>
        <v>2</v>
      </c>
      <c r="HU26" s="113" t="str">
        <f t="shared" si="130"/>
        <v>2.0</v>
      </c>
      <c r="HV26" s="63">
        <v>1</v>
      </c>
      <c r="HW26" s="207">
        <v>1</v>
      </c>
      <c r="HX26" s="66">
        <f t="shared" si="297"/>
        <v>1.9</v>
      </c>
      <c r="HY26" s="167">
        <f t="shared" si="297"/>
        <v>4.8</v>
      </c>
      <c r="HZ26" s="53" t="str">
        <f t="shared" si="132"/>
        <v>4.8</v>
      </c>
      <c r="IA26" s="51" t="str">
        <f t="shared" si="133"/>
        <v>D</v>
      </c>
      <c r="IB26" s="60">
        <f t="shared" si="134"/>
        <v>1</v>
      </c>
      <c r="IC26" s="53" t="str">
        <f t="shared" si="135"/>
        <v>1.0</v>
      </c>
      <c r="ID26" s="220">
        <v>4</v>
      </c>
      <c r="IE26" s="221">
        <v>4</v>
      </c>
      <c r="IF26" s="210">
        <v>5</v>
      </c>
      <c r="IG26" s="57">
        <v>5</v>
      </c>
      <c r="IH26" s="58"/>
      <c r="II26" s="66">
        <f t="shared" si="397"/>
        <v>5</v>
      </c>
      <c r="IJ26" s="67">
        <f t="shared" si="398"/>
        <v>5</v>
      </c>
      <c r="IK26" s="67" t="str">
        <f t="shared" si="399"/>
        <v>5.0</v>
      </c>
      <c r="IL26" s="51" t="str">
        <f t="shared" si="400"/>
        <v>D+</v>
      </c>
      <c r="IM26" s="60">
        <f t="shared" si="401"/>
        <v>1.5</v>
      </c>
      <c r="IN26" s="53" t="str">
        <f t="shared" si="402"/>
        <v>1.5</v>
      </c>
      <c r="IO26" s="63">
        <v>2</v>
      </c>
      <c r="IP26" s="207">
        <v>2</v>
      </c>
      <c r="IQ26" s="210">
        <v>6.3</v>
      </c>
      <c r="IR26" s="57">
        <v>3</v>
      </c>
      <c r="IS26" s="58"/>
      <c r="IT26" s="66">
        <f t="shared" si="142"/>
        <v>4.3</v>
      </c>
      <c r="IU26" s="67">
        <f t="shared" si="143"/>
        <v>4.3</v>
      </c>
      <c r="IV26" s="67" t="str">
        <f t="shared" si="144"/>
        <v>4.3</v>
      </c>
      <c r="IW26" s="51" t="str">
        <f t="shared" si="145"/>
        <v>D</v>
      </c>
      <c r="IX26" s="60">
        <f t="shared" si="146"/>
        <v>1</v>
      </c>
      <c r="IY26" s="53" t="str">
        <f t="shared" si="147"/>
        <v>1.0</v>
      </c>
      <c r="IZ26" s="63">
        <v>3</v>
      </c>
      <c r="JA26" s="207">
        <v>3</v>
      </c>
      <c r="JB26" s="65">
        <v>6.8</v>
      </c>
      <c r="JC26" s="57">
        <v>6</v>
      </c>
      <c r="JD26" s="58"/>
      <c r="JE26" s="66">
        <f t="shared" si="148"/>
        <v>6.3</v>
      </c>
      <c r="JF26" s="67">
        <f t="shared" si="149"/>
        <v>6.3</v>
      </c>
      <c r="JG26" s="50" t="str">
        <f t="shared" si="150"/>
        <v>6.3</v>
      </c>
      <c r="JH26" s="51" t="str">
        <f t="shared" si="151"/>
        <v>C</v>
      </c>
      <c r="JI26" s="60">
        <f t="shared" si="152"/>
        <v>2</v>
      </c>
      <c r="JJ26" s="53" t="str">
        <f t="shared" si="153"/>
        <v>2.0</v>
      </c>
      <c r="JK26" s="61">
        <v>2</v>
      </c>
      <c r="JL26" s="62">
        <v>2</v>
      </c>
      <c r="JM26" s="65">
        <v>5.8</v>
      </c>
      <c r="JN26" s="57">
        <v>5</v>
      </c>
      <c r="JO26" s="58"/>
      <c r="JP26" s="66">
        <f t="shared" si="154"/>
        <v>5.3</v>
      </c>
      <c r="JQ26" s="67">
        <f t="shared" si="155"/>
        <v>5.3</v>
      </c>
      <c r="JR26" s="50" t="str">
        <f t="shared" si="156"/>
        <v>5.3</v>
      </c>
      <c r="JS26" s="51" t="str">
        <f t="shared" si="157"/>
        <v>D+</v>
      </c>
      <c r="JT26" s="60">
        <f t="shared" si="158"/>
        <v>1.5</v>
      </c>
      <c r="JU26" s="53" t="str">
        <f t="shared" si="159"/>
        <v>1.5</v>
      </c>
      <c r="JV26" s="61">
        <v>1</v>
      </c>
      <c r="JW26" s="62">
        <v>1</v>
      </c>
      <c r="JX26" s="271">
        <v>5</v>
      </c>
      <c r="JY26" s="122">
        <v>2</v>
      </c>
      <c r="JZ26" s="123">
        <v>5</v>
      </c>
      <c r="KA26" s="171">
        <f t="shared" si="160"/>
        <v>3.2</v>
      </c>
      <c r="KB26" s="67">
        <f t="shared" si="161"/>
        <v>5</v>
      </c>
      <c r="KC26" s="50" t="str">
        <f t="shared" si="162"/>
        <v>5.0</v>
      </c>
      <c r="KD26" s="51" t="str">
        <f t="shared" si="163"/>
        <v>D+</v>
      </c>
      <c r="KE26" s="60">
        <f t="shared" si="164"/>
        <v>1.5</v>
      </c>
      <c r="KF26" s="53" t="str">
        <f t="shared" si="165"/>
        <v>1.5</v>
      </c>
      <c r="KG26" s="61">
        <v>2</v>
      </c>
      <c r="KH26" s="62">
        <v>2</v>
      </c>
      <c r="KI26" s="210">
        <v>5</v>
      </c>
      <c r="KJ26" s="133">
        <v>5.6</v>
      </c>
      <c r="KK26" s="58"/>
      <c r="KL26" s="66">
        <f t="shared" si="166"/>
        <v>5.4</v>
      </c>
      <c r="KM26" s="67">
        <f t="shared" si="167"/>
        <v>5.4</v>
      </c>
      <c r="KN26" s="67" t="str">
        <f t="shared" si="168"/>
        <v>5.4</v>
      </c>
      <c r="KO26" s="51" t="str">
        <f t="shared" si="169"/>
        <v>D+</v>
      </c>
      <c r="KP26" s="60">
        <f t="shared" si="170"/>
        <v>1.5</v>
      </c>
      <c r="KQ26" s="53" t="str">
        <f t="shared" si="171"/>
        <v>1.5</v>
      </c>
      <c r="KR26" s="63">
        <v>1</v>
      </c>
      <c r="KS26" s="207">
        <v>1</v>
      </c>
      <c r="KT26" s="210">
        <v>6</v>
      </c>
      <c r="KU26" s="133">
        <v>5.5</v>
      </c>
      <c r="KV26" s="58"/>
      <c r="KW26" s="66">
        <f t="shared" si="172"/>
        <v>5.7</v>
      </c>
      <c r="KX26" s="67">
        <f t="shared" si="173"/>
        <v>5.7</v>
      </c>
      <c r="KY26" s="67" t="str">
        <f t="shared" si="174"/>
        <v>5.7</v>
      </c>
      <c r="KZ26" s="51" t="str">
        <f t="shared" si="175"/>
        <v>C</v>
      </c>
      <c r="LA26" s="60">
        <f t="shared" si="176"/>
        <v>2</v>
      </c>
      <c r="LB26" s="53" t="str">
        <f t="shared" si="177"/>
        <v>2.0</v>
      </c>
      <c r="LC26" s="63">
        <v>1</v>
      </c>
      <c r="LD26" s="207">
        <v>1</v>
      </c>
      <c r="LE26" s="210">
        <v>7</v>
      </c>
      <c r="LF26" s="133">
        <v>5.5</v>
      </c>
      <c r="LG26" s="58"/>
      <c r="LH26" s="66">
        <f t="shared" si="178"/>
        <v>6.1</v>
      </c>
      <c r="LI26" s="67">
        <f t="shared" si="179"/>
        <v>6.1</v>
      </c>
      <c r="LJ26" s="67" t="str">
        <f t="shared" si="180"/>
        <v>6.1</v>
      </c>
      <c r="LK26" s="51" t="str">
        <f t="shared" si="181"/>
        <v>C</v>
      </c>
      <c r="LL26" s="60">
        <f t="shared" si="182"/>
        <v>2</v>
      </c>
      <c r="LM26" s="53" t="str">
        <f t="shared" si="183"/>
        <v>2.0</v>
      </c>
      <c r="LN26" s="63">
        <v>2</v>
      </c>
      <c r="LO26" s="207">
        <v>2</v>
      </c>
      <c r="LP26" s="210">
        <v>8</v>
      </c>
      <c r="LQ26" s="133">
        <v>7.5</v>
      </c>
      <c r="LR26" s="58"/>
      <c r="LS26" s="66">
        <f t="shared" si="184"/>
        <v>7.7</v>
      </c>
      <c r="LT26" s="67">
        <f t="shared" si="185"/>
        <v>7.7</v>
      </c>
      <c r="LU26" s="67" t="str">
        <f t="shared" si="186"/>
        <v>7.7</v>
      </c>
      <c r="LV26" s="51" t="str">
        <f t="shared" si="187"/>
        <v>B</v>
      </c>
      <c r="LW26" s="60">
        <f t="shared" si="188"/>
        <v>3</v>
      </c>
      <c r="LX26" s="53" t="str">
        <f t="shared" si="189"/>
        <v>3.0</v>
      </c>
      <c r="LY26" s="63">
        <v>1</v>
      </c>
      <c r="LZ26" s="207">
        <v>1</v>
      </c>
      <c r="MA26" s="66">
        <f t="shared" si="190"/>
        <v>6.2</v>
      </c>
      <c r="MB26" s="167">
        <f t="shared" si="191"/>
        <v>6.2</v>
      </c>
      <c r="MC26" s="53" t="str">
        <f t="shared" si="192"/>
        <v>6.2</v>
      </c>
      <c r="MD26" s="51" t="str">
        <f t="shared" si="193"/>
        <v>C</v>
      </c>
      <c r="ME26" s="60">
        <f t="shared" si="194"/>
        <v>2</v>
      </c>
      <c r="MF26" s="53" t="str">
        <f t="shared" si="195"/>
        <v>2.0</v>
      </c>
      <c r="MG26" s="220">
        <v>5</v>
      </c>
      <c r="MH26" s="221">
        <v>5</v>
      </c>
      <c r="MI26" s="211">
        <f t="shared" si="196"/>
        <v>19</v>
      </c>
      <c r="MJ26" s="156">
        <f t="shared" si="197"/>
        <v>5.2947368421052632</v>
      </c>
      <c r="MK26" s="158">
        <f t="shared" si="198"/>
        <v>1.5789473684210527</v>
      </c>
      <c r="ML26" s="157" t="str">
        <f t="shared" si="199"/>
        <v>1.58</v>
      </c>
      <c r="MM26" s="5" t="str">
        <f t="shared" si="200"/>
        <v>Lên lớp</v>
      </c>
      <c r="MN26" s="212">
        <f t="shared" si="201"/>
        <v>19</v>
      </c>
      <c r="MO26" s="156">
        <f t="shared" si="202"/>
        <v>5.2947368421052632</v>
      </c>
      <c r="MP26" s="309">
        <f t="shared" si="203"/>
        <v>1.5789473684210527</v>
      </c>
      <c r="MQ26" s="215">
        <f t="shared" si="204"/>
        <v>54</v>
      </c>
      <c r="MR26" s="211">
        <f t="shared" si="205"/>
        <v>54</v>
      </c>
      <c r="MS26" s="157">
        <f t="shared" si="206"/>
        <v>5.6601851851851848</v>
      </c>
      <c r="MT26" s="157" t="str">
        <f t="shared" si="207"/>
        <v>5.66</v>
      </c>
      <c r="MU26" s="158">
        <f t="shared" si="208"/>
        <v>1.7962962962962963</v>
      </c>
      <c r="MV26" s="157" t="str">
        <f t="shared" si="209"/>
        <v>1.80</v>
      </c>
      <c r="MW26" s="5" t="str">
        <f t="shared" si="210"/>
        <v>Lên lớp</v>
      </c>
      <c r="MX26" s="325">
        <v>6.7</v>
      </c>
      <c r="MY26" s="392">
        <v>5</v>
      </c>
      <c r="MZ26" s="327"/>
      <c r="NA26" s="216">
        <f t="shared" si="211"/>
        <v>5.7</v>
      </c>
      <c r="NB26" s="312">
        <f t="shared" si="212"/>
        <v>5.7</v>
      </c>
      <c r="NC26" s="312" t="str">
        <f t="shared" si="213"/>
        <v>5.7</v>
      </c>
      <c r="ND26" s="313" t="str">
        <f t="shared" si="214"/>
        <v>C</v>
      </c>
      <c r="NE26" s="314">
        <f t="shared" si="215"/>
        <v>2</v>
      </c>
      <c r="NF26" s="315" t="str">
        <f t="shared" si="216"/>
        <v>2.0</v>
      </c>
      <c r="NG26" s="63">
        <v>1</v>
      </c>
      <c r="NH26" s="207">
        <v>1</v>
      </c>
      <c r="NI26" s="325">
        <v>5</v>
      </c>
      <c r="NJ26" s="392"/>
      <c r="NK26" s="327">
        <v>5</v>
      </c>
      <c r="NL26" s="316">
        <f t="shared" si="217"/>
        <v>2</v>
      </c>
      <c r="NM26" s="312">
        <f t="shared" si="218"/>
        <v>5</v>
      </c>
      <c r="NN26" s="312" t="str">
        <f t="shared" si="219"/>
        <v>5.0</v>
      </c>
      <c r="NO26" s="313" t="str">
        <f t="shared" si="220"/>
        <v>D+</v>
      </c>
      <c r="NP26" s="314">
        <f t="shared" si="221"/>
        <v>1.5</v>
      </c>
      <c r="NQ26" s="315" t="str">
        <f t="shared" si="222"/>
        <v>1.5</v>
      </c>
      <c r="NR26" s="63">
        <v>1</v>
      </c>
      <c r="NS26" s="207">
        <v>1</v>
      </c>
      <c r="NT26" s="66">
        <f t="shared" si="223"/>
        <v>3.9</v>
      </c>
      <c r="NU26" s="167">
        <f t="shared" si="224"/>
        <v>5.4</v>
      </c>
      <c r="NV26" s="53" t="str">
        <f t="shared" si="225"/>
        <v>5.4</v>
      </c>
      <c r="NW26" s="51" t="str">
        <f t="shared" si="226"/>
        <v>D+</v>
      </c>
      <c r="NX26" s="60">
        <f t="shared" si="227"/>
        <v>1.5</v>
      </c>
      <c r="NY26" s="53" t="str">
        <f t="shared" si="228"/>
        <v>1.5</v>
      </c>
      <c r="NZ26" s="220">
        <v>2</v>
      </c>
      <c r="OA26" s="408">
        <v>2</v>
      </c>
      <c r="OB26" s="385">
        <v>7.4</v>
      </c>
      <c r="OC26" s="404">
        <v>4</v>
      </c>
      <c r="OD26" s="210"/>
      <c r="OE26" s="66">
        <f t="shared" si="229"/>
        <v>5.4</v>
      </c>
      <c r="OF26" s="67">
        <f t="shared" si="230"/>
        <v>5.4</v>
      </c>
      <c r="OG26" s="50" t="str">
        <f t="shared" si="231"/>
        <v>5.4</v>
      </c>
      <c r="OH26" s="51" t="str">
        <f t="shared" si="232"/>
        <v>D+</v>
      </c>
      <c r="OI26" s="60">
        <f t="shared" si="233"/>
        <v>1.5</v>
      </c>
      <c r="OJ26" s="53" t="str">
        <f t="shared" si="234"/>
        <v>1.5</v>
      </c>
      <c r="OK26" s="61">
        <v>2</v>
      </c>
      <c r="OL26" s="62">
        <v>2</v>
      </c>
      <c r="OM26" s="282">
        <v>7</v>
      </c>
      <c r="ON26" s="283">
        <v>8</v>
      </c>
      <c r="OO26" s="104"/>
      <c r="OP26" s="105">
        <f t="shared" si="289"/>
        <v>7.6</v>
      </c>
      <c r="OQ26" s="67">
        <f t="shared" si="290"/>
        <v>7.6</v>
      </c>
      <c r="OR26" s="50" t="str">
        <f t="shared" si="291"/>
        <v>7.6</v>
      </c>
      <c r="OS26" s="51" t="str">
        <f t="shared" si="292"/>
        <v>B</v>
      </c>
      <c r="OT26" s="60">
        <f t="shared" si="293"/>
        <v>3</v>
      </c>
      <c r="OU26" s="53" t="str">
        <f t="shared" si="294"/>
        <v>3.0</v>
      </c>
      <c r="OV26" s="61">
        <v>2</v>
      </c>
      <c r="OW26" s="62">
        <v>2</v>
      </c>
      <c r="OX26" s="282">
        <v>7.2</v>
      </c>
      <c r="OY26" s="283">
        <v>6</v>
      </c>
      <c r="OZ26" s="104"/>
      <c r="PA26" s="105">
        <f t="shared" si="235"/>
        <v>6.5</v>
      </c>
      <c r="PB26" s="67">
        <f t="shared" si="236"/>
        <v>6.5</v>
      </c>
      <c r="PC26" s="50" t="str">
        <f t="shared" si="237"/>
        <v>6.5</v>
      </c>
      <c r="PD26" s="51" t="str">
        <f t="shared" si="238"/>
        <v>C+</v>
      </c>
      <c r="PE26" s="60">
        <f t="shared" si="239"/>
        <v>2.5</v>
      </c>
      <c r="PF26" s="53" t="str">
        <f t="shared" si="240"/>
        <v>2.5</v>
      </c>
      <c r="PG26" s="61">
        <v>2</v>
      </c>
      <c r="PH26" s="62">
        <v>2</v>
      </c>
      <c r="PI26" s="386">
        <v>5.7</v>
      </c>
      <c r="PJ26" s="387">
        <v>1</v>
      </c>
      <c r="PK26" s="388">
        <v>5</v>
      </c>
      <c r="PL26" s="105">
        <f t="shared" si="241"/>
        <v>2.9</v>
      </c>
      <c r="PM26" s="312">
        <f t="shared" si="242"/>
        <v>5.3</v>
      </c>
      <c r="PN26" s="312" t="str">
        <f t="shared" si="243"/>
        <v>5.3</v>
      </c>
      <c r="PO26" s="313" t="str">
        <f t="shared" si="244"/>
        <v>D+</v>
      </c>
      <c r="PP26" s="314">
        <f t="shared" si="245"/>
        <v>1.5</v>
      </c>
      <c r="PQ26" s="315" t="str">
        <f t="shared" si="246"/>
        <v>1.5</v>
      </c>
      <c r="PR26" s="63">
        <v>1</v>
      </c>
      <c r="PS26" s="207">
        <v>1</v>
      </c>
      <c r="PT26" s="210">
        <v>7.4</v>
      </c>
      <c r="PU26" s="133">
        <v>7.3</v>
      </c>
      <c r="PV26" s="58"/>
      <c r="PW26" s="66">
        <f t="shared" si="247"/>
        <v>7.3</v>
      </c>
      <c r="PX26" s="67">
        <f t="shared" si="248"/>
        <v>7.3</v>
      </c>
      <c r="PY26" s="67" t="str">
        <f t="shared" si="249"/>
        <v>7.3</v>
      </c>
      <c r="PZ26" s="51" t="str">
        <f t="shared" si="250"/>
        <v>B</v>
      </c>
      <c r="QA26" s="60">
        <f t="shared" si="251"/>
        <v>3</v>
      </c>
      <c r="QB26" s="53" t="str">
        <f t="shared" si="252"/>
        <v>3.0</v>
      </c>
      <c r="QC26" s="63">
        <v>4</v>
      </c>
      <c r="QD26" s="207">
        <v>4</v>
      </c>
      <c r="QE26" s="395">
        <v>6</v>
      </c>
      <c r="QF26" s="396">
        <v>1</v>
      </c>
      <c r="QG26" s="395">
        <v>5</v>
      </c>
      <c r="QH26" s="395">
        <f t="shared" si="253"/>
        <v>3</v>
      </c>
      <c r="QI26" s="67">
        <f t="shared" si="254"/>
        <v>5.4</v>
      </c>
      <c r="QJ26" s="67" t="str">
        <f t="shared" si="255"/>
        <v>5.4</v>
      </c>
      <c r="QK26" s="51" t="str">
        <f t="shared" si="256"/>
        <v>D+</v>
      </c>
      <c r="QL26" s="60">
        <f t="shared" si="257"/>
        <v>1.5</v>
      </c>
      <c r="QM26" s="53" t="str">
        <f t="shared" si="258"/>
        <v>1.5</v>
      </c>
      <c r="QN26" s="63">
        <v>6</v>
      </c>
      <c r="QO26" s="207">
        <v>6</v>
      </c>
      <c r="QP26" s="211">
        <f t="shared" si="259"/>
        <v>19</v>
      </c>
      <c r="QQ26" s="156">
        <f t="shared" si="260"/>
        <v>6.1368421052631588</v>
      </c>
      <c r="QR26" s="158">
        <f t="shared" si="261"/>
        <v>2.1052631578947367</v>
      </c>
      <c r="QS26" s="157" t="str">
        <f t="shared" si="262"/>
        <v>2.11</v>
      </c>
      <c r="QT26" s="5" t="str">
        <f t="shared" si="263"/>
        <v>Lên lớp</v>
      </c>
      <c r="QU26" s="212">
        <f t="shared" si="264"/>
        <v>19</v>
      </c>
      <c r="QV26" s="156">
        <f t="shared" si="265"/>
        <v>6.1368421052631588</v>
      </c>
      <c r="QW26" s="309">
        <f t="shared" si="266"/>
        <v>2.1052631578947367</v>
      </c>
      <c r="QX26" s="215">
        <f t="shared" si="267"/>
        <v>73</v>
      </c>
      <c r="QY26" s="211">
        <f t="shared" si="268"/>
        <v>73</v>
      </c>
      <c r="QZ26" s="157">
        <f t="shared" si="269"/>
        <v>5.7842465753424657</v>
      </c>
      <c r="RA26" s="157" t="str">
        <f t="shared" si="270"/>
        <v>5.78</v>
      </c>
      <c r="RB26" s="158">
        <f t="shared" si="271"/>
        <v>1.8767123287671232</v>
      </c>
      <c r="RC26" s="157" t="str">
        <f t="shared" si="272"/>
        <v>1.88</v>
      </c>
      <c r="RD26" s="5" t="str">
        <f t="shared" si="273"/>
        <v>Lên lớp</v>
      </c>
      <c r="RE26" s="171">
        <v>6</v>
      </c>
      <c r="RF26" s="323"/>
      <c r="RG26" s="123">
        <v>5</v>
      </c>
      <c r="RH26" s="171">
        <f t="shared" si="274"/>
        <v>2.4</v>
      </c>
      <c r="RI26" s="67">
        <f t="shared" si="275"/>
        <v>5.4</v>
      </c>
      <c r="RJ26" s="67" t="str">
        <f t="shared" si="276"/>
        <v>5.4</v>
      </c>
      <c r="RK26" s="51" t="str">
        <f t="shared" si="277"/>
        <v>D+</v>
      </c>
      <c r="RL26" s="60">
        <f t="shared" si="278"/>
        <v>1.5</v>
      </c>
      <c r="RM26" s="53" t="str">
        <f t="shared" si="279"/>
        <v>1.5</v>
      </c>
      <c r="RN26" s="63">
        <v>6</v>
      </c>
      <c r="RO26" s="207">
        <v>6</v>
      </c>
      <c r="RP26" s="416">
        <v>5.6</v>
      </c>
      <c r="RQ26" s="416">
        <v>5.3</v>
      </c>
      <c r="RR26" s="316">
        <f t="shared" si="280"/>
        <v>5.4</v>
      </c>
      <c r="RS26" s="67" t="str">
        <f t="shared" si="281"/>
        <v>5.4</v>
      </c>
      <c r="RT26" s="51" t="str">
        <f t="shared" si="282"/>
        <v>D+</v>
      </c>
      <c r="RU26" s="60">
        <f t="shared" si="283"/>
        <v>1.5</v>
      </c>
      <c r="RV26" s="53" t="str">
        <f t="shared" si="284"/>
        <v>1.5</v>
      </c>
      <c r="RW26" s="220">
        <v>5</v>
      </c>
      <c r="RX26" s="221">
        <v>5</v>
      </c>
      <c r="RY26" s="417">
        <f t="shared" si="285"/>
        <v>11</v>
      </c>
      <c r="RZ26" s="156">
        <f t="shared" si="286"/>
        <v>5.4</v>
      </c>
      <c r="SA26" s="158">
        <f t="shared" si="287"/>
        <v>1.5</v>
      </c>
      <c r="SB26" s="157" t="str">
        <f t="shared" si="288"/>
        <v>1.50</v>
      </c>
    </row>
    <row r="27" spans="1:496" s="8" customFormat="1" ht="18">
      <c r="A27" s="5">
        <v>26</v>
      </c>
      <c r="B27" s="9" t="s">
        <v>356</v>
      </c>
      <c r="C27" s="10" t="s">
        <v>384</v>
      </c>
      <c r="D27" s="11" t="s">
        <v>385</v>
      </c>
      <c r="E27" s="12" t="s">
        <v>386</v>
      </c>
      <c r="G27" s="47" t="s">
        <v>647</v>
      </c>
      <c r="H27" s="6" t="s">
        <v>427</v>
      </c>
      <c r="I27" s="48" t="s">
        <v>684</v>
      </c>
      <c r="J27" s="48" t="s">
        <v>705</v>
      </c>
      <c r="K27" s="98">
        <v>7</v>
      </c>
      <c r="L27" s="67" t="str">
        <f t="shared" si="298"/>
        <v>7.0</v>
      </c>
      <c r="M27" s="51" t="str">
        <f t="shared" si="299"/>
        <v>B</v>
      </c>
      <c r="N27" s="52">
        <f t="shared" si="300"/>
        <v>3</v>
      </c>
      <c r="O27" s="53" t="str">
        <f t="shared" si="301"/>
        <v>3.0</v>
      </c>
      <c r="P27" s="63">
        <v>2</v>
      </c>
      <c r="Q27" s="49">
        <v>6</v>
      </c>
      <c r="R27" s="67" t="str">
        <f t="shared" si="302"/>
        <v>6.0</v>
      </c>
      <c r="S27" s="51" t="str">
        <f t="shared" si="303"/>
        <v>C</v>
      </c>
      <c r="T27" s="52">
        <f t="shared" si="304"/>
        <v>2</v>
      </c>
      <c r="U27" s="53" t="str">
        <f t="shared" si="305"/>
        <v>2.0</v>
      </c>
      <c r="V27" s="63">
        <v>3</v>
      </c>
      <c r="W27" s="105">
        <v>7.8</v>
      </c>
      <c r="X27" s="103">
        <v>7</v>
      </c>
      <c r="Y27" s="104"/>
      <c r="Z27" s="66">
        <f t="shared" si="306"/>
        <v>7.3</v>
      </c>
      <c r="AA27" s="67">
        <f t="shared" si="307"/>
        <v>7.3</v>
      </c>
      <c r="AB27" s="67" t="str">
        <f t="shared" si="308"/>
        <v>7.3</v>
      </c>
      <c r="AC27" s="51" t="str">
        <f t="shared" si="309"/>
        <v>B</v>
      </c>
      <c r="AD27" s="60">
        <f t="shared" si="310"/>
        <v>3</v>
      </c>
      <c r="AE27" s="53" t="str">
        <f t="shared" si="311"/>
        <v>3.0</v>
      </c>
      <c r="AF27" s="63">
        <v>4</v>
      </c>
      <c r="AG27" s="207">
        <v>4</v>
      </c>
      <c r="AH27" s="105">
        <v>8</v>
      </c>
      <c r="AI27" s="103">
        <v>9</v>
      </c>
      <c r="AJ27" s="104"/>
      <c r="AK27" s="66">
        <f t="shared" si="312"/>
        <v>8.6</v>
      </c>
      <c r="AL27" s="67">
        <f t="shared" si="313"/>
        <v>8.6</v>
      </c>
      <c r="AM27" s="67" t="str">
        <f t="shared" si="314"/>
        <v>8.6</v>
      </c>
      <c r="AN27" s="51" t="str">
        <f t="shared" si="315"/>
        <v>A</v>
      </c>
      <c r="AO27" s="60">
        <f t="shared" si="316"/>
        <v>4</v>
      </c>
      <c r="AP27" s="53" t="str">
        <f t="shared" si="317"/>
        <v>4.0</v>
      </c>
      <c r="AQ27" s="63">
        <v>2</v>
      </c>
      <c r="AR27" s="207">
        <v>2</v>
      </c>
      <c r="AS27" s="105">
        <v>7.1</v>
      </c>
      <c r="AT27" s="103">
        <v>6</v>
      </c>
      <c r="AU27" s="104"/>
      <c r="AV27" s="66">
        <f t="shared" si="318"/>
        <v>6.4</v>
      </c>
      <c r="AW27" s="67">
        <f t="shared" si="319"/>
        <v>6.4</v>
      </c>
      <c r="AX27" s="67" t="str">
        <f t="shared" si="320"/>
        <v>6.4</v>
      </c>
      <c r="AY27" s="51" t="str">
        <f t="shared" si="321"/>
        <v>C</v>
      </c>
      <c r="AZ27" s="60">
        <f t="shared" si="322"/>
        <v>2</v>
      </c>
      <c r="BA27" s="53" t="str">
        <f t="shared" si="323"/>
        <v>2.0</v>
      </c>
      <c r="BB27" s="63">
        <v>3</v>
      </c>
      <c r="BC27" s="207">
        <v>3</v>
      </c>
      <c r="BD27" s="105">
        <v>6.6</v>
      </c>
      <c r="BE27" s="103">
        <v>7</v>
      </c>
      <c r="BF27" s="104"/>
      <c r="BG27" s="66">
        <f t="shared" si="324"/>
        <v>6.8</v>
      </c>
      <c r="BH27" s="67">
        <f t="shared" si="325"/>
        <v>6.8</v>
      </c>
      <c r="BI27" s="67" t="str">
        <f t="shared" si="326"/>
        <v>6.8</v>
      </c>
      <c r="BJ27" s="51" t="str">
        <f t="shared" si="327"/>
        <v>C+</v>
      </c>
      <c r="BK27" s="60">
        <f t="shared" si="328"/>
        <v>2.5</v>
      </c>
      <c r="BL27" s="53" t="str">
        <f t="shared" si="329"/>
        <v>2.5</v>
      </c>
      <c r="BM27" s="63">
        <v>3</v>
      </c>
      <c r="BN27" s="207">
        <v>3</v>
      </c>
      <c r="BO27" s="105">
        <v>6.4</v>
      </c>
      <c r="BP27" s="103">
        <v>5</v>
      </c>
      <c r="BQ27" s="104"/>
      <c r="BR27" s="66">
        <f t="shared" si="330"/>
        <v>5.6</v>
      </c>
      <c r="BS27" s="67">
        <f t="shared" si="331"/>
        <v>5.6</v>
      </c>
      <c r="BT27" s="67" t="str">
        <f t="shared" si="332"/>
        <v>5.6</v>
      </c>
      <c r="BU27" s="51" t="str">
        <f t="shared" si="333"/>
        <v>C</v>
      </c>
      <c r="BV27" s="68">
        <f t="shared" si="334"/>
        <v>2</v>
      </c>
      <c r="BW27" s="53" t="str">
        <f t="shared" si="335"/>
        <v>2.0</v>
      </c>
      <c r="BX27" s="63">
        <v>2</v>
      </c>
      <c r="BY27" s="207">
        <v>2</v>
      </c>
      <c r="BZ27" s="105">
        <v>8</v>
      </c>
      <c r="CA27" s="103">
        <v>7</v>
      </c>
      <c r="CB27" s="104"/>
      <c r="CC27" s="105"/>
      <c r="CD27" s="67">
        <f t="shared" si="336"/>
        <v>7.4</v>
      </c>
      <c r="CE27" s="67" t="str">
        <f t="shared" si="337"/>
        <v>7.4</v>
      </c>
      <c r="CF27" s="51" t="str">
        <f t="shared" si="338"/>
        <v>B</v>
      </c>
      <c r="CG27" s="60">
        <f t="shared" si="339"/>
        <v>3</v>
      </c>
      <c r="CH27" s="53" t="str">
        <f t="shared" si="340"/>
        <v>3.0</v>
      </c>
      <c r="CI27" s="63">
        <v>3</v>
      </c>
      <c r="CJ27" s="207">
        <v>3</v>
      </c>
      <c r="CK27" s="208">
        <f t="shared" si="341"/>
        <v>17</v>
      </c>
      <c r="CL27" s="72">
        <f t="shared" si="342"/>
        <v>7.0235294117647058</v>
      </c>
      <c r="CM27" s="93" t="str">
        <f t="shared" si="343"/>
        <v>7.02</v>
      </c>
      <c r="CN27" s="72">
        <f t="shared" si="344"/>
        <v>2.7352941176470589</v>
      </c>
      <c r="CO27" s="93" t="str">
        <f t="shared" si="345"/>
        <v>2.74</v>
      </c>
      <c r="CP27" s="285" t="str">
        <f t="shared" si="346"/>
        <v>Lên lớp</v>
      </c>
      <c r="CQ27" s="285">
        <f t="shared" si="347"/>
        <v>17</v>
      </c>
      <c r="CR27" s="72">
        <f t="shared" si="348"/>
        <v>7.0235294117647058</v>
      </c>
      <c r="CS27" s="285" t="str">
        <f t="shared" si="349"/>
        <v>7.02</v>
      </c>
      <c r="CT27" s="72">
        <f t="shared" si="350"/>
        <v>2.7352941176470589</v>
      </c>
      <c r="CU27" s="285" t="str">
        <f t="shared" si="351"/>
        <v>2.74</v>
      </c>
      <c r="CV27" s="285" t="str">
        <f t="shared" si="352"/>
        <v>Lên lớp</v>
      </c>
      <c r="CW27" s="66">
        <v>7</v>
      </c>
      <c r="CX27" s="285">
        <v>5</v>
      </c>
      <c r="CY27" s="285"/>
      <c r="CZ27" s="66">
        <f t="shared" si="353"/>
        <v>5.8</v>
      </c>
      <c r="DA27" s="67">
        <f t="shared" si="354"/>
        <v>5.8</v>
      </c>
      <c r="DB27" s="60" t="str">
        <f t="shared" si="355"/>
        <v>5.8</v>
      </c>
      <c r="DC27" s="51" t="str">
        <f t="shared" si="356"/>
        <v>C</v>
      </c>
      <c r="DD27" s="60">
        <f t="shared" si="357"/>
        <v>2</v>
      </c>
      <c r="DE27" s="60" t="str">
        <f t="shared" si="358"/>
        <v>2.0</v>
      </c>
      <c r="DF27" s="63"/>
      <c r="DG27" s="209"/>
      <c r="DH27" s="105">
        <v>7</v>
      </c>
      <c r="DI27" s="126">
        <v>5</v>
      </c>
      <c r="DJ27" s="126"/>
      <c r="DK27" s="66">
        <f t="shared" si="359"/>
        <v>5.8</v>
      </c>
      <c r="DL27" s="67">
        <f t="shared" si="360"/>
        <v>5.8</v>
      </c>
      <c r="DM27" s="60" t="str">
        <f t="shared" si="361"/>
        <v>5.8</v>
      </c>
      <c r="DN27" s="51" t="str">
        <f t="shared" si="362"/>
        <v>C</v>
      </c>
      <c r="DO27" s="60">
        <f t="shared" si="363"/>
        <v>2</v>
      </c>
      <c r="DP27" s="60" t="str">
        <f t="shared" si="364"/>
        <v>2.0</v>
      </c>
      <c r="DQ27" s="63"/>
      <c r="DR27" s="209"/>
      <c r="DS27" s="67">
        <f t="shared" si="365"/>
        <v>5.8</v>
      </c>
      <c r="DT27" s="60" t="str">
        <f t="shared" si="366"/>
        <v>5.8</v>
      </c>
      <c r="DU27" s="51" t="str">
        <f t="shared" si="367"/>
        <v>C</v>
      </c>
      <c r="DV27" s="60">
        <f t="shared" si="368"/>
        <v>2</v>
      </c>
      <c r="DW27" s="60" t="str">
        <f t="shared" si="369"/>
        <v>2.0</v>
      </c>
      <c r="DX27" s="63">
        <v>3</v>
      </c>
      <c r="DY27" s="209">
        <v>3</v>
      </c>
      <c r="DZ27" s="210">
        <v>6.1</v>
      </c>
      <c r="EA27" s="57">
        <v>3</v>
      </c>
      <c r="EB27" s="58"/>
      <c r="EC27" s="66">
        <f t="shared" si="370"/>
        <v>4.2</v>
      </c>
      <c r="ED27" s="67">
        <f t="shared" si="371"/>
        <v>4.2</v>
      </c>
      <c r="EE27" s="67" t="str">
        <f t="shared" si="372"/>
        <v>4.2</v>
      </c>
      <c r="EF27" s="51" t="str">
        <f t="shared" si="373"/>
        <v>D</v>
      </c>
      <c r="EG27" s="68">
        <f t="shared" si="374"/>
        <v>1</v>
      </c>
      <c r="EH27" s="53" t="str">
        <f t="shared" si="375"/>
        <v>1.0</v>
      </c>
      <c r="EI27" s="63">
        <v>3</v>
      </c>
      <c r="EJ27" s="207">
        <v>3</v>
      </c>
      <c r="EK27" s="210">
        <v>6.8</v>
      </c>
      <c r="EL27" s="57">
        <v>5</v>
      </c>
      <c r="EM27" s="58"/>
      <c r="EN27" s="66">
        <f t="shared" si="376"/>
        <v>5.7</v>
      </c>
      <c r="EO27" s="67">
        <f t="shared" si="377"/>
        <v>5.7</v>
      </c>
      <c r="EP27" s="67" t="str">
        <f t="shared" si="378"/>
        <v>5.7</v>
      </c>
      <c r="EQ27" s="51" t="str">
        <f t="shared" si="379"/>
        <v>C</v>
      </c>
      <c r="ER27" s="60">
        <f t="shared" si="380"/>
        <v>2</v>
      </c>
      <c r="ES27" s="53" t="str">
        <f t="shared" si="381"/>
        <v>2.0</v>
      </c>
      <c r="ET27" s="63">
        <v>3</v>
      </c>
      <c r="EU27" s="207">
        <v>3</v>
      </c>
      <c r="EV27" s="171">
        <v>5</v>
      </c>
      <c r="EW27" s="122">
        <v>0</v>
      </c>
      <c r="EX27" s="123">
        <v>4</v>
      </c>
      <c r="EY27" s="66">
        <f t="shared" si="84"/>
        <v>2</v>
      </c>
      <c r="EZ27" s="67">
        <f t="shared" si="85"/>
        <v>4.4000000000000004</v>
      </c>
      <c r="FA27" s="67" t="str">
        <f t="shared" si="86"/>
        <v>4.4</v>
      </c>
      <c r="FB27" s="51" t="str">
        <f t="shared" si="87"/>
        <v>D</v>
      </c>
      <c r="FC27" s="60">
        <f t="shared" si="88"/>
        <v>1</v>
      </c>
      <c r="FD27" s="53" t="str">
        <f t="shared" si="89"/>
        <v>1.0</v>
      </c>
      <c r="FE27" s="63">
        <v>2</v>
      </c>
      <c r="FF27" s="207">
        <v>2</v>
      </c>
      <c r="FG27" s="105">
        <v>6.7</v>
      </c>
      <c r="FH27" s="103">
        <v>7</v>
      </c>
      <c r="FI27" s="104"/>
      <c r="FJ27" s="66">
        <f t="shared" si="90"/>
        <v>6.9</v>
      </c>
      <c r="FK27" s="67">
        <f t="shared" si="91"/>
        <v>6.9</v>
      </c>
      <c r="FL27" s="67" t="str">
        <f t="shared" si="92"/>
        <v>6.9</v>
      </c>
      <c r="FM27" s="51" t="str">
        <f t="shared" si="93"/>
        <v>C+</v>
      </c>
      <c r="FN27" s="60">
        <f t="shared" si="94"/>
        <v>2.5</v>
      </c>
      <c r="FO27" s="53" t="str">
        <f t="shared" si="95"/>
        <v>2.5</v>
      </c>
      <c r="FP27" s="63">
        <v>2</v>
      </c>
      <c r="FQ27" s="207">
        <v>2</v>
      </c>
      <c r="FR27" s="105">
        <v>7</v>
      </c>
      <c r="FS27" s="103">
        <v>3</v>
      </c>
      <c r="FT27" s="104"/>
      <c r="FU27" s="66"/>
      <c r="FV27" s="67">
        <f t="shared" si="96"/>
        <v>4.5999999999999996</v>
      </c>
      <c r="FW27" s="67" t="str">
        <f t="shared" si="97"/>
        <v>4.6</v>
      </c>
      <c r="FX27" s="51" t="str">
        <f t="shared" si="98"/>
        <v>D</v>
      </c>
      <c r="FY27" s="60">
        <f t="shared" si="99"/>
        <v>1</v>
      </c>
      <c r="FZ27" s="53" t="str">
        <f t="shared" si="100"/>
        <v>1.0</v>
      </c>
      <c r="GA27" s="63">
        <v>2</v>
      </c>
      <c r="GB27" s="207">
        <v>2</v>
      </c>
      <c r="GC27" s="105">
        <v>7.7</v>
      </c>
      <c r="GD27" s="103">
        <v>8</v>
      </c>
      <c r="GE27" s="104"/>
      <c r="GF27" s="105"/>
      <c r="GG27" s="67">
        <f t="shared" si="382"/>
        <v>7.9</v>
      </c>
      <c r="GH27" s="67" t="str">
        <f t="shared" si="383"/>
        <v>7.9</v>
      </c>
      <c r="GI27" s="51" t="str">
        <f t="shared" si="384"/>
        <v>B</v>
      </c>
      <c r="GJ27" s="60">
        <f t="shared" si="385"/>
        <v>3</v>
      </c>
      <c r="GK27" s="53" t="str">
        <f t="shared" si="386"/>
        <v>3.0</v>
      </c>
      <c r="GL27" s="63">
        <v>3</v>
      </c>
      <c r="GM27" s="207">
        <v>3</v>
      </c>
      <c r="GN27" s="211">
        <f t="shared" si="387"/>
        <v>18</v>
      </c>
      <c r="GO27" s="156">
        <f t="shared" si="388"/>
        <v>5.7</v>
      </c>
      <c r="GP27" s="158">
        <f t="shared" si="389"/>
        <v>1.8333333333333333</v>
      </c>
      <c r="GQ27" s="157" t="str">
        <f t="shared" si="109"/>
        <v>1.83</v>
      </c>
      <c r="GR27" s="5" t="str">
        <f t="shared" si="110"/>
        <v>Lên lớp</v>
      </c>
      <c r="GS27" s="212">
        <f t="shared" si="390"/>
        <v>18</v>
      </c>
      <c r="GT27" s="213">
        <f t="shared" si="295"/>
        <v>5.7</v>
      </c>
      <c r="GU27" s="214">
        <f t="shared" si="296"/>
        <v>1.8333333333333333</v>
      </c>
      <c r="GV27" s="215">
        <f t="shared" si="391"/>
        <v>35</v>
      </c>
      <c r="GW27" s="211">
        <f t="shared" si="403"/>
        <v>35</v>
      </c>
      <c r="GX27" s="157">
        <f t="shared" si="404"/>
        <v>6.3428571428571425</v>
      </c>
      <c r="GY27" s="158">
        <f t="shared" si="405"/>
        <v>2.2714285714285714</v>
      </c>
      <c r="GZ27" s="157" t="str">
        <f t="shared" si="118"/>
        <v>2.27</v>
      </c>
      <c r="HA27" s="5" t="str">
        <f t="shared" si="119"/>
        <v>Lên lớp</v>
      </c>
      <c r="HB27" s="105">
        <v>7</v>
      </c>
      <c r="HC27" s="103">
        <v>7</v>
      </c>
      <c r="HD27" s="104"/>
      <c r="HE27" s="105"/>
      <c r="HF27" s="67">
        <f t="shared" si="392"/>
        <v>7</v>
      </c>
      <c r="HG27" s="67" t="str">
        <f t="shared" si="393"/>
        <v>7.0</v>
      </c>
      <c r="HH27" s="51" t="str">
        <f t="shared" si="394"/>
        <v>B</v>
      </c>
      <c r="HI27" s="60">
        <f t="shared" si="395"/>
        <v>3</v>
      </c>
      <c r="HJ27" s="53" t="str">
        <f t="shared" si="396"/>
        <v>3.0</v>
      </c>
      <c r="HK27" s="63">
        <v>3</v>
      </c>
      <c r="HL27" s="207">
        <v>3</v>
      </c>
      <c r="HM27" s="210">
        <v>8.3000000000000007</v>
      </c>
      <c r="HN27" s="57">
        <v>6</v>
      </c>
      <c r="HO27" s="58"/>
      <c r="HP27" s="66">
        <f t="shared" si="125"/>
        <v>6.9</v>
      </c>
      <c r="HQ27" s="110">
        <f t="shared" si="126"/>
        <v>6.9</v>
      </c>
      <c r="HR27" s="67" t="str">
        <f t="shared" si="127"/>
        <v>6.9</v>
      </c>
      <c r="HS27" s="111" t="str">
        <f t="shared" si="128"/>
        <v>C+</v>
      </c>
      <c r="HT27" s="112">
        <f t="shared" si="129"/>
        <v>2.5</v>
      </c>
      <c r="HU27" s="113" t="str">
        <f t="shared" si="130"/>
        <v>2.5</v>
      </c>
      <c r="HV27" s="63">
        <v>1</v>
      </c>
      <c r="HW27" s="207">
        <v>1</v>
      </c>
      <c r="HX27" s="66">
        <f t="shared" si="297"/>
        <v>2.1</v>
      </c>
      <c r="HY27" s="167">
        <f t="shared" si="297"/>
        <v>7</v>
      </c>
      <c r="HZ27" s="53" t="str">
        <f t="shared" si="132"/>
        <v>7.0</v>
      </c>
      <c r="IA27" s="51" t="str">
        <f t="shared" si="133"/>
        <v>B</v>
      </c>
      <c r="IB27" s="60">
        <f t="shared" si="134"/>
        <v>3</v>
      </c>
      <c r="IC27" s="53" t="str">
        <f t="shared" si="135"/>
        <v>3.0</v>
      </c>
      <c r="ID27" s="220">
        <v>4</v>
      </c>
      <c r="IE27" s="221">
        <v>4</v>
      </c>
      <c r="IF27" s="210">
        <v>7</v>
      </c>
      <c r="IG27" s="57">
        <v>5</v>
      </c>
      <c r="IH27" s="58"/>
      <c r="II27" s="66">
        <f t="shared" si="397"/>
        <v>5.8</v>
      </c>
      <c r="IJ27" s="67">
        <f t="shared" si="398"/>
        <v>5.8</v>
      </c>
      <c r="IK27" s="67" t="str">
        <f t="shared" si="399"/>
        <v>5.8</v>
      </c>
      <c r="IL27" s="51" t="str">
        <f t="shared" si="400"/>
        <v>C</v>
      </c>
      <c r="IM27" s="60">
        <f t="shared" si="401"/>
        <v>2</v>
      </c>
      <c r="IN27" s="53" t="str">
        <f t="shared" si="402"/>
        <v>2.0</v>
      </c>
      <c r="IO27" s="63">
        <v>2</v>
      </c>
      <c r="IP27" s="207">
        <v>2</v>
      </c>
      <c r="IQ27" s="210">
        <v>6.4</v>
      </c>
      <c r="IR27" s="57">
        <v>3</v>
      </c>
      <c r="IS27" s="58"/>
      <c r="IT27" s="66">
        <f t="shared" si="142"/>
        <v>4.4000000000000004</v>
      </c>
      <c r="IU27" s="67">
        <f t="shared" si="143"/>
        <v>4.4000000000000004</v>
      </c>
      <c r="IV27" s="67" t="str">
        <f t="shared" si="144"/>
        <v>4.4</v>
      </c>
      <c r="IW27" s="51" t="str">
        <f t="shared" si="145"/>
        <v>D</v>
      </c>
      <c r="IX27" s="60">
        <f t="shared" si="146"/>
        <v>1</v>
      </c>
      <c r="IY27" s="53" t="str">
        <f t="shared" si="147"/>
        <v>1.0</v>
      </c>
      <c r="IZ27" s="63">
        <v>3</v>
      </c>
      <c r="JA27" s="207">
        <v>3</v>
      </c>
      <c r="JB27" s="65">
        <v>6.8</v>
      </c>
      <c r="JC27" s="57">
        <v>8</v>
      </c>
      <c r="JD27" s="58"/>
      <c r="JE27" s="66">
        <f t="shared" si="148"/>
        <v>7.5</v>
      </c>
      <c r="JF27" s="67">
        <f t="shared" si="149"/>
        <v>7.5</v>
      </c>
      <c r="JG27" s="50" t="str">
        <f t="shared" si="150"/>
        <v>7.5</v>
      </c>
      <c r="JH27" s="51" t="str">
        <f t="shared" si="151"/>
        <v>B</v>
      </c>
      <c r="JI27" s="60">
        <f t="shared" si="152"/>
        <v>3</v>
      </c>
      <c r="JJ27" s="53" t="str">
        <f t="shared" si="153"/>
        <v>3.0</v>
      </c>
      <c r="JK27" s="61">
        <v>2</v>
      </c>
      <c r="JL27" s="62">
        <v>2</v>
      </c>
      <c r="JM27" s="65">
        <v>6.2</v>
      </c>
      <c r="JN27" s="57">
        <v>5</v>
      </c>
      <c r="JO27" s="58"/>
      <c r="JP27" s="66">
        <f t="shared" si="154"/>
        <v>5.5</v>
      </c>
      <c r="JQ27" s="67">
        <f t="shared" si="155"/>
        <v>5.5</v>
      </c>
      <c r="JR27" s="50" t="str">
        <f t="shared" si="156"/>
        <v>5.5</v>
      </c>
      <c r="JS27" s="51" t="str">
        <f t="shared" si="157"/>
        <v>C</v>
      </c>
      <c r="JT27" s="60">
        <f t="shared" si="158"/>
        <v>2</v>
      </c>
      <c r="JU27" s="53" t="str">
        <f t="shared" si="159"/>
        <v>2.0</v>
      </c>
      <c r="JV27" s="61">
        <v>1</v>
      </c>
      <c r="JW27" s="62">
        <v>1</v>
      </c>
      <c r="JX27" s="271">
        <v>5.3</v>
      </c>
      <c r="JY27" s="122">
        <v>2</v>
      </c>
      <c r="JZ27" s="123">
        <v>5</v>
      </c>
      <c r="KA27" s="171">
        <f t="shared" si="160"/>
        <v>3.3</v>
      </c>
      <c r="KB27" s="67">
        <f t="shared" si="161"/>
        <v>5.0999999999999996</v>
      </c>
      <c r="KC27" s="50" t="str">
        <f t="shared" si="162"/>
        <v>5.1</v>
      </c>
      <c r="KD27" s="51" t="str">
        <f t="shared" si="163"/>
        <v>D+</v>
      </c>
      <c r="KE27" s="60">
        <f t="shared" si="164"/>
        <v>1.5</v>
      </c>
      <c r="KF27" s="53" t="str">
        <f t="shared" si="165"/>
        <v>1.5</v>
      </c>
      <c r="KG27" s="61">
        <v>2</v>
      </c>
      <c r="KH27" s="62">
        <v>2</v>
      </c>
      <c r="KI27" s="210">
        <v>7</v>
      </c>
      <c r="KJ27" s="133">
        <v>7.3</v>
      </c>
      <c r="KK27" s="58"/>
      <c r="KL27" s="66">
        <f t="shared" si="166"/>
        <v>7.2</v>
      </c>
      <c r="KM27" s="67">
        <f t="shared" si="167"/>
        <v>7.2</v>
      </c>
      <c r="KN27" s="67" t="str">
        <f t="shared" si="168"/>
        <v>7.2</v>
      </c>
      <c r="KO27" s="51" t="str">
        <f t="shared" si="169"/>
        <v>B</v>
      </c>
      <c r="KP27" s="60">
        <f t="shared" si="170"/>
        <v>3</v>
      </c>
      <c r="KQ27" s="53" t="str">
        <f t="shared" si="171"/>
        <v>3.0</v>
      </c>
      <c r="KR27" s="63">
        <v>1</v>
      </c>
      <c r="KS27" s="207">
        <v>1</v>
      </c>
      <c r="KT27" s="210">
        <v>8</v>
      </c>
      <c r="KU27" s="133">
        <v>7.5</v>
      </c>
      <c r="KV27" s="58"/>
      <c r="KW27" s="66">
        <f t="shared" si="172"/>
        <v>7.7</v>
      </c>
      <c r="KX27" s="67">
        <f t="shared" si="173"/>
        <v>7.7</v>
      </c>
      <c r="KY27" s="67" t="str">
        <f t="shared" si="174"/>
        <v>7.7</v>
      </c>
      <c r="KZ27" s="51" t="str">
        <f t="shared" si="175"/>
        <v>B</v>
      </c>
      <c r="LA27" s="60">
        <f t="shared" si="176"/>
        <v>3</v>
      </c>
      <c r="LB27" s="53" t="str">
        <f t="shared" si="177"/>
        <v>3.0</v>
      </c>
      <c r="LC27" s="63">
        <v>1</v>
      </c>
      <c r="LD27" s="207">
        <v>1</v>
      </c>
      <c r="LE27" s="210">
        <v>8</v>
      </c>
      <c r="LF27" s="133">
        <v>8.4</v>
      </c>
      <c r="LG27" s="58"/>
      <c r="LH27" s="66">
        <f t="shared" si="178"/>
        <v>8.1999999999999993</v>
      </c>
      <c r="LI27" s="67">
        <f t="shared" si="179"/>
        <v>8.1999999999999993</v>
      </c>
      <c r="LJ27" s="67" t="str">
        <f t="shared" si="180"/>
        <v>8.2</v>
      </c>
      <c r="LK27" s="51" t="str">
        <f t="shared" si="181"/>
        <v>B+</v>
      </c>
      <c r="LL27" s="60">
        <f t="shared" si="182"/>
        <v>3.5</v>
      </c>
      <c r="LM27" s="53" t="str">
        <f t="shared" si="183"/>
        <v>3.5</v>
      </c>
      <c r="LN27" s="63">
        <v>2</v>
      </c>
      <c r="LO27" s="207">
        <v>2</v>
      </c>
      <c r="LP27" s="210">
        <v>8</v>
      </c>
      <c r="LQ27" s="133">
        <v>6.5</v>
      </c>
      <c r="LR27" s="58"/>
      <c r="LS27" s="66">
        <f t="shared" si="184"/>
        <v>7.1</v>
      </c>
      <c r="LT27" s="67">
        <f t="shared" si="185"/>
        <v>7.1</v>
      </c>
      <c r="LU27" s="67" t="str">
        <f t="shared" si="186"/>
        <v>7.1</v>
      </c>
      <c r="LV27" s="51" t="str">
        <f t="shared" si="187"/>
        <v>B</v>
      </c>
      <c r="LW27" s="60">
        <f t="shared" si="188"/>
        <v>3</v>
      </c>
      <c r="LX27" s="53" t="str">
        <f t="shared" si="189"/>
        <v>3.0</v>
      </c>
      <c r="LY27" s="63">
        <v>1</v>
      </c>
      <c r="LZ27" s="207">
        <v>1</v>
      </c>
      <c r="MA27" s="66">
        <f t="shared" si="190"/>
        <v>7.7</v>
      </c>
      <c r="MB27" s="167">
        <f t="shared" si="191"/>
        <v>7.7</v>
      </c>
      <c r="MC27" s="53" t="str">
        <f t="shared" si="192"/>
        <v>7.7</v>
      </c>
      <c r="MD27" s="51" t="str">
        <f t="shared" si="193"/>
        <v>B</v>
      </c>
      <c r="ME27" s="60">
        <f t="shared" si="194"/>
        <v>3</v>
      </c>
      <c r="MF27" s="53" t="str">
        <f t="shared" si="195"/>
        <v>3.0</v>
      </c>
      <c r="MG27" s="220">
        <v>5</v>
      </c>
      <c r="MH27" s="221">
        <v>5</v>
      </c>
      <c r="MI27" s="211">
        <f t="shared" si="196"/>
        <v>19</v>
      </c>
      <c r="MJ27" s="156">
        <f t="shared" si="197"/>
        <v>6.4105263157894745</v>
      </c>
      <c r="MK27" s="158">
        <f t="shared" si="198"/>
        <v>2.3947368421052633</v>
      </c>
      <c r="ML27" s="157" t="str">
        <f t="shared" si="199"/>
        <v>2.39</v>
      </c>
      <c r="MM27" s="5" t="str">
        <f t="shared" si="200"/>
        <v>Lên lớp</v>
      </c>
      <c r="MN27" s="212">
        <f t="shared" si="201"/>
        <v>19</v>
      </c>
      <c r="MO27" s="156">
        <f t="shared" si="202"/>
        <v>6.4105263157894745</v>
      </c>
      <c r="MP27" s="309">
        <f t="shared" si="203"/>
        <v>2.3947368421052633</v>
      </c>
      <c r="MQ27" s="215">
        <f t="shared" si="204"/>
        <v>54</v>
      </c>
      <c r="MR27" s="211">
        <f t="shared" si="205"/>
        <v>54</v>
      </c>
      <c r="MS27" s="157">
        <f t="shared" si="206"/>
        <v>6.3666666666666671</v>
      </c>
      <c r="MT27" s="157" t="str">
        <f t="shared" si="207"/>
        <v>6.37</v>
      </c>
      <c r="MU27" s="158">
        <f t="shared" si="208"/>
        <v>2.3148148148148149</v>
      </c>
      <c r="MV27" s="157" t="str">
        <f t="shared" si="209"/>
        <v>2.31</v>
      </c>
      <c r="MW27" s="5" t="str">
        <f t="shared" si="210"/>
        <v>Lên lớp</v>
      </c>
      <c r="MX27" s="310">
        <v>7.7</v>
      </c>
      <c r="MY27" s="311">
        <v>2</v>
      </c>
      <c r="MZ27" s="160"/>
      <c r="NA27" s="66">
        <f t="shared" si="211"/>
        <v>4.3</v>
      </c>
      <c r="NB27" s="312">
        <f t="shared" si="212"/>
        <v>4.3</v>
      </c>
      <c r="NC27" s="312" t="str">
        <f t="shared" si="213"/>
        <v>4.3</v>
      </c>
      <c r="ND27" s="313" t="str">
        <f t="shared" si="214"/>
        <v>D</v>
      </c>
      <c r="NE27" s="314">
        <f t="shared" si="215"/>
        <v>1</v>
      </c>
      <c r="NF27" s="315" t="str">
        <f t="shared" si="216"/>
        <v>1.0</v>
      </c>
      <c r="NG27" s="63">
        <v>1</v>
      </c>
      <c r="NH27" s="207">
        <v>1</v>
      </c>
      <c r="NI27" s="260">
        <v>6.3</v>
      </c>
      <c r="NJ27" s="317">
        <v>1</v>
      </c>
      <c r="NK27" s="261">
        <v>5</v>
      </c>
      <c r="NL27" s="316">
        <f t="shared" si="217"/>
        <v>3.1</v>
      </c>
      <c r="NM27" s="312">
        <f t="shared" si="218"/>
        <v>5.5</v>
      </c>
      <c r="NN27" s="312" t="str">
        <f t="shared" si="219"/>
        <v>5.5</v>
      </c>
      <c r="NO27" s="313" t="str">
        <f t="shared" si="220"/>
        <v>C</v>
      </c>
      <c r="NP27" s="314">
        <f t="shared" si="221"/>
        <v>2</v>
      </c>
      <c r="NQ27" s="315" t="str">
        <f t="shared" si="222"/>
        <v>2.0</v>
      </c>
      <c r="NR27" s="63">
        <v>1</v>
      </c>
      <c r="NS27" s="207">
        <v>1</v>
      </c>
      <c r="NT27" s="66">
        <f t="shared" si="223"/>
        <v>3.7</v>
      </c>
      <c r="NU27" s="167">
        <f t="shared" si="224"/>
        <v>4.9000000000000004</v>
      </c>
      <c r="NV27" s="53" t="str">
        <f t="shared" si="225"/>
        <v>4.9</v>
      </c>
      <c r="NW27" s="51" t="str">
        <f t="shared" si="226"/>
        <v>D</v>
      </c>
      <c r="NX27" s="60">
        <f t="shared" si="227"/>
        <v>1</v>
      </c>
      <c r="NY27" s="53" t="str">
        <f t="shared" si="228"/>
        <v>1.0</v>
      </c>
      <c r="NZ27" s="220">
        <v>2</v>
      </c>
      <c r="OA27" s="408">
        <v>2</v>
      </c>
      <c r="OB27" s="385">
        <v>8.6</v>
      </c>
      <c r="OC27" s="404">
        <v>5</v>
      </c>
      <c r="OD27" s="210"/>
      <c r="OE27" s="66">
        <f t="shared" si="229"/>
        <v>6.4</v>
      </c>
      <c r="OF27" s="67">
        <f t="shared" si="230"/>
        <v>6.4</v>
      </c>
      <c r="OG27" s="50" t="str">
        <f t="shared" si="231"/>
        <v>6.4</v>
      </c>
      <c r="OH27" s="51" t="str">
        <f t="shared" si="232"/>
        <v>C</v>
      </c>
      <c r="OI27" s="60">
        <f t="shared" si="233"/>
        <v>2</v>
      </c>
      <c r="OJ27" s="53" t="str">
        <f t="shared" si="234"/>
        <v>2.0</v>
      </c>
      <c r="OK27" s="61">
        <v>2</v>
      </c>
      <c r="OL27" s="62">
        <v>2</v>
      </c>
      <c r="OM27" s="282">
        <v>8</v>
      </c>
      <c r="ON27" s="283">
        <v>4</v>
      </c>
      <c r="OO27" s="104"/>
      <c r="OP27" s="105">
        <f t="shared" si="289"/>
        <v>5.6</v>
      </c>
      <c r="OQ27" s="67">
        <f t="shared" si="290"/>
        <v>5.6</v>
      </c>
      <c r="OR27" s="50" t="str">
        <f t="shared" si="291"/>
        <v>5.6</v>
      </c>
      <c r="OS27" s="51" t="str">
        <f t="shared" si="292"/>
        <v>C</v>
      </c>
      <c r="OT27" s="60">
        <f t="shared" si="293"/>
        <v>2</v>
      </c>
      <c r="OU27" s="53" t="str">
        <f t="shared" si="294"/>
        <v>2.0</v>
      </c>
      <c r="OV27" s="61">
        <v>2</v>
      </c>
      <c r="OW27" s="62">
        <v>2</v>
      </c>
      <c r="OX27" s="282">
        <v>8.4</v>
      </c>
      <c r="OY27" s="283">
        <v>6</v>
      </c>
      <c r="OZ27" s="104"/>
      <c r="PA27" s="105">
        <f t="shared" si="235"/>
        <v>7</v>
      </c>
      <c r="PB27" s="67">
        <f t="shared" si="236"/>
        <v>7</v>
      </c>
      <c r="PC27" s="50" t="str">
        <f t="shared" si="237"/>
        <v>7.0</v>
      </c>
      <c r="PD27" s="51" t="str">
        <f t="shared" si="238"/>
        <v>B</v>
      </c>
      <c r="PE27" s="60">
        <f t="shared" si="239"/>
        <v>3</v>
      </c>
      <c r="PF27" s="53" t="str">
        <f t="shared" si="240"/>
        <v>3.0</v>
      </c>
      <c r="PG27" s="61">
        <v>2</v>
      </c>
      <c r="PH27" s="62">
        <v>2</v>
      </c>
      <c r="PI27" s="386">
        <v>7</v>
      </c>
      <c r="PJ27" s="387">
        <v>1</v>
      </c>
      <c r="PK27" s="388">
        <v>5</v>
      </c>
      <c r="PL27" s="105">
        <f t="shared" si="241"/>
        <v>3.4</v>
      </c>
      <c r="PM27" s="312">
        <f t="shared" si="242"/>
        <v>5.8</v>
      </c>
      <c r="PN27" s="312" t="str">
        <f t="shared" si="243"/>
        <v>5.8</v>
      </c>
      <c r="PO27" s="313" t="str">
        <f t="shared" si="244"/>
        <v>C</v>
      </c>
      <c r="PP27" s="314">
        <f t="shared" si="245"/>
        <v>2</v>
      </c>
      <c r="PQ27" s="315" t="str">
        <f t="shared" si="246"/>
        <v>2.0</v>
      </c>
      <c r="PR27" s="63">
        <v>1</v>
      </c>
      <c r="PS27" s="207">
        <v>1</v>
      </c>
      <c r="PT27" s="210">
        <v>6.8</v>
      </c>
      <c r="PU27" s="133">
        <v>7.3</v>
      </c>
      <c r="PV27" s="58"/>
      <c r="PW27" s="66">
        <f t="shared" si="247"/>
        <v>7.1</v>
      </c>
      <c r="PX27" s="67">
        <f t="shared" si="248"/>
        <v>7.1</v>
      </c>
      <c r="PY27" s="67" t="str">
        <f t="shared" si="249"/>
        <v>7.1</v>
      </c>
      <c r="PZ27" s="51" t="str">
        <f t="shared" si="250"/>
        <v>B</v>
      </c>
      <c r="QA27" s="60">
        <f t="shared" si="251"/>
        <v>3</v>
      </c>
      <c r="QB27" s="53" t="str">
        <f t="shared" si="252"/>
        <v>3.0</v>
      </c>
      <c r="QC27" s="63">
        <v>4</v>
      </c>
      <c r="QD27" s="207">
        <v>4</v>
      </c>
      <c r="QE27" s="210">
        <v>8</v>
      </c>
      <c r="QF27" s="133">
        <v>7</v>
      </c>
      <c r="QG27" s="58"/>
      <c r="QH27" s="66">
        <f t="shared" si="253"/>
        <v>7.4</v>
      </c>
      <c r="QI27" s="67">
        <f t="shared" si="254"/>
        <v>7.4</v>
      </c>
      <c r="QJ27" s="67" t="str">
        <f t="shared" si="255"/>
        <v>7.4</v>
      </c>
      <c r="QK27" s="51" t="str">
        <f t="shared" si="256"/>
        <v>B</v>
      </c>
      <c r="QL27" s="60">
        <f t="shared" si="257"/>
        <v>3</v>
      </c>
      <c r="QM27" s="53" t="str">
        <f t="shared" si="258"/>
        <v>3.0</v>
      </c>
      <c r="QN27" s="63">
        <v>6</v>
      </c>
      <c r="QO27" s="207">
        <v>6</v>
      </c>
      <c r="QP27" s="211">
        <f t="shared" si="259"/>
        <v>19</v>
      </c>
      <c r="QQ27" s="156">
        <f t="shared" si="260"/>
        <v>6.6526315789473687</v>
      </c>
      <c r="QR27" s="158">
        <f t="shared" si="261"/>
        <v>2.5789473684210527</v>
      </c>
      <c r="QS27" s="157" t="str">
        <f t="shared" si="262"/>
        <v>2.58</v>
      </c>
      <c r="QT27" s="5" t="str">
        <f t="shared" si="263"/>
        <v>Lên lớp</v>
      </c>
      <c r="QU27" s="212">
        <f t="shared" si="264"/>
        <v>19</v>
      </c>
      <c r="QV27" s="156">
        <f t="shared" si="265"/>
        <v>6.6526315789473687</v>
      </c>
      <c r="QW27" s="309">
        <f t="shared" si="266"/>
        <v>2.5789473684210527</v>
      </c>
      <c r="QX27" s="215">
        <f t="shared" si="267"/>
        <v>73</v>
      </c>
      <c r="QY27" s="211">
        <f t="shared" si="268"/>
        <v>73</v>
      </c>
      <c r="QZ27" s="157">
        <f t="shared" si="269"/>
        <v>6.4410958904109599</v>
      </c>
      <c r="RA27" s="157" t="str">
        <f t="shared" si="270"/>
        <v>6.44</v>
      </c>
      <c r="RB27" s="158">
        <f t="shared" si="271"/>
        <v>2.3835616438356166</v>
      </c>
      <c r="RC27" s="157" t="str">
        <f t="shared" si="272"/>
        <v>2.38</v>
      </c>
      <c r="RD27" s="5" t="str">
        <f t="shared" si="273"/>
        <v>Lên lớp</v>
      </c>
      <c r="RE27" s="210">
        <v>8</v>
      </c>
      <c r="RF27" s="133">
        <v>7</v>
      </c>
      <c r="RG27" s="58"/>
      <c r="RH27" s="66">
        <f t="shared" si="274"/>
        <v>7.4</v>
      </c>
      <c r="RI27" s="67">
        <f t="shared" si="275"/>
        <v>7.4</v>
      </c>
      <c r="RJ27" s="67" t="str">
        <f t="shared" si="276"/>
        <v>7.4</v>
      </c>
      <c r="RK27" s="51" t="str">
        <f t="shared" si="277"/>
        <v>B</v>
      </c>
      <c r="RL27" s="60">
        <f t="shared" si="278"/>
        <v>3</v>
      </c>
      <c r="RM27" s="53" t="str">
        <f t="shared" si="279"/>
        <v>3.0</v>
      </c>
      <c r="RN27" s="63">
        <v>6</v>
      </c>
      <c r="RO27" s="207">
        <v>6</v>
      </c>
      <c r="RP27" s="416">
        <v>8</v>
      </c>
      <c r="RQ27" s="416">
        <v>5.7</v>
      </c>
      <c r="RR27" s="316">
        <f t="shared" si="280"/>
        <v>6.6</v>
      </c>
      <c r="RS27" s="67" t="str">
        <f t="shared" si="281"/>
        <v>6.6</v>
      </c>
      <c r="RT27" s="51" t="str">
        <f t="shared" si="282"/>
        <v>C+</v>
      </c>
      <c r="RU27" s="60">
        <f t="shared" si="283"/>
        <v>2.5</v>
      </c>
      <c r="RV27" s="53" t="str">
        <f t="shared" si="284"/>
        <v>2.5</v>
      </c>
      <c r="RW27" s="220">
        <v>5</v>
      </c>
      <c r="RX27" s="221">
        <v>5</v>
      </c>
      <c r="RY27" s="417">
        <f t="shared" si="285"/>
        <v>11</v>
      </c>
      <c r="RZ27" s="156">
        <f t="shared" si="286"/>
        <v>7.036363636363637</v>
      </c>
      <c r="SA27" s="158">
        <f t="shared" si="287"/>
        <v>2.7727272727272729</v>
      </c>
      <c r="SB27" s="157" t="str">
        <f t="shared" si="288"/>
        <v>2.77</v>
      </c>
    </row>
    <row r="28" spans="1:496" s="8" customFormat="1" ht="18">
      <c r="A28" s="5">
        <v>27</v>
      </c>
      <c r="B28" s="9" t="s">
        <v>356</v>
      </c>
      <c r="C28" s="10" t="s">
        <v>390</v>
      </c>
      <c r="D28" s="11" t="s">
        <v>391</v>
      </c>
      <c r="E28" s="12" t="s">
        <v>377</v>
      </c>
      <c r="G28" s="47" t="s">
        <v>649</v>
      </c>
      <c r="H28" s="6" t="s">
        <v>427</v>
      </c>
      <c r="I28" s="48" t="s">
        <v>685</v>
      </c>
      <c r="J28" s="48" t="s">
        <v>706</v>
      </c>
      <c r="K28" s="98">
        <v>5</v>
      </c>
      <c r="L28" s="67" t="str">
        <f t="shared" si="298"/>
        <v>5.0</v>
      </c>
      <c r="M28" s="51" t="str">
        <f t="shared" si="299"/>
        <v>D+</v>
      </c>
      <c r="N28" s="52">
        <f t="shared" si="300"/>
        <v>1.5</v>
      </c>
      <c r="O28" s="53" t="str">
        <f t="shared" si="301"/>
        <v>1.5</v>
      </c>
      <c r="P28" s="63">
        <v>2</v>
      </c>
      <c r="Q28" s="49">
        <v>6</v>
      </c>
      <c r="R28" s="67" t="str">
        <f t="shared" si="302"/>
        <v>6.0</v>
      </c>
      <c r="S28" s="51" t="str">
        <f t="shared" si="303"/>
        <v>C</v>
      </c>
      <c r="T28" s="52">
        <f t="shared" si="304"/>
        <v>2</v>
      </c>
      <c r="U28" s="53" t="str">
        <f t="shared" si="305"/>
        <v>2.0</v>
      </c>
      <c r="V28" s="63">
        <v>3</v>
      </c>
      <c r="W28" s="105">
        <v>8.1999999999999993</v>
      </c>
      <c r="X28" s="103">
        <v>6</v>
      </c>
      <c r="Y28" s="104"/>
      <c r="Z28" s="66">
        <f t="shared" si="306"/>
        <v>6.9</v>
      </c>
      <c r="AA28" s="67">
        <f t="shared" si="307"/>
        <v>6.9</v>
      </c>
      <c r="AB28" s="67" t="str">
        <f t="shared" si="308"/>
        <v>6.9</v>
      </c>
      <c r="AC28" s="51" t="str">
        <f t="shared" si="309"/>
        <v>C+</v>
      </c>
      <c r="AD28" s="60">
        <f t="shared" si="310"/>
        <v>2.5</v>
      </c>
      <c r="AE28" s="53" t="str">
        <f t="shared" si="311"/>
        <v>2.5</v>
      </c>
      <c r="AF28" s="63">
        <v>4</v>
      </c>
      <c r="AG28" s="207">
        <v>4</v>
      </c>
      <c r="AH28" s="105">
        <v>8.3000000000000007</v>
      </c>
      <c r="AI28" s="103">
        <v>8</v>
      </c>
      <c r="AJ28" s="104"/>
      <c r="AK28" s="66">
        <f t="shared" si="312"/>
        <v>8.1</v>
      </c>
      <c r="AL28" s="67">
        <f t="shared" si="313"/>
        <v>8.1</v>
      </c>
      <c r="AM28" s="67" t="str">
        <f t="shared" si="314"/>
        <v>8.1</v>
      </c>
      <c r="AN28" s="51" t="str">
        <f t="shared" si="315"/>
        <v>B+</v>
      </c>
      <c r="AO28" s="60">
        <f t="shared" si="316"/>
        <v>3.5</v>
      </c>
      <c r="AP28" s="53" t="str">
        <f t="shared" si="317"/>
        <v>3.5</v>
      </c>
      <c r="AQ28" s="63">
        <v>2</v>
      </c>
      <c r="AR28" s="207">
        <v>2</v>
      </c>
      <c r="AS28" s="105">
        <v>6.7</v>
      </c>
      <c r="AT28" s="103">
        <v>2</v>
      </c>
      <c r="AU28" s="104">
        <v>5</v>
      </c>
      <c r="AV28" s="66">
        <f t="shared" si="318"/>
        <v>3.9</v>
      </c>
      <c r="AW28" s="67">
        <f t="shared" si="319"/>
        <v>5.7</v>
      </c>
      <c r="AX28" s="67" t="str">
        <f t="shared" si="320"/>
        <v>5.7</v>
      </c>
      <c r="AY28" s="51" t="str">
        <f t="shared" si="321"/>
        <v>C</v>
      </c>
      <c r="AZ28" s="60">
        <f t="shared" si="322"/>
        <v>2</v>
      </c>
      <c r="BA28" s="53" t="str">
        <f t="shared" si="323"/>
        <v>2.0</v>
      </c>
      <c r="BB28" s="63">
        <v>3</v>
      </c>
      <c r="BC28" s="207">
        <v>3</v>
      </c>
      <c r="BD28" s="105">
        <v>6</v>
      </c>
      <c r="BE28" s="103">
        <v>5</v>
      </c>
      <c r="BF28" s="104"/>
      <c r="BG28" s="66">
        <f t="shared" si="324"/>
        <v>5.4</v>
      </c>
      <c r="BH28" s="67">
        <f t="shared" si="325"/>
        <v>5.4</v>
      </c>
      <c r="BI28" s="67" t="str">
        <f t="shared" si="326"/>
        <v>5.4</v>
      </c>
      <c r="BJ28" s="51" t="str">
        <f t="shared" si="327"/>
        <v>D+</v>
      </c>
      <c r="BK28" s="60">
        <f t="shared" si="328"/>
        <v>1.5</v>
      </c>
      <c r="BL28" s="53" t="str">
        <f t="shared" si="329"/>
        <v>1.5</v>
      </c>
      <c r="BM28" s="63">
        <v>3</v>
      </c>
      <c r="BN28" s="207">
        <v>3</v>
      </c>
      <c r="BO28" s="105">
        <v>6.4</v>
      </c>
      <c r="BP28" s="103">
        <v>5</v>
      </c>
      <c r="BQ28" s="104"/>
      <c r="BR28" s="66">
        <f t="shared" si="330"/>
        <v>5.6</v>
      </c>
      <c r="BS28" s="67">
        <f t="shared" si="331"/>
        <v>5.6</v>
      </c>
      <c r="BT28" s="67" t="str">
        <f t="shared" si="332"/>
        <v>5.6</v>
      </c>
      <c r="BU28" s="51" t="str">
        <f t="shared" si="333"/>
        <v>C</v>
      </c>
      <c r="BV28" s="68">
        <f t="shared" si="334"/>
        <v>2</v>
      </c>
      <c r="BW28" s="53" t="str">
        <f t="shared" si="335"/>
        <v>2.0</v>
      </c>
      <c r="BX28" s="63">
        <v>2</v>
      </c>
      <c r="BY28" s="207">
        <v>2</v>
      </c>
      <c r="BZ28" s="105">
        <v>6.3</v>
      </c>
      <c r="CA28" s="103">
        <v>7</v>
      </c>
      <c r="CB28" s="104"/>
      <c r="CC28" s="105"/>
      <c r="CD28" s="67">
        <f t="shared" si="336"/>
        <v>6.7</v>
      </c>
      <c r="CE28" s="67" t="str">
        <f t="shared" si="337"/>
        <v>6.7</v>
      </c>
      <c r="CF28" s="51" t="str">
        <f t="shared" si="338"/>
        <v>C+</v>
      </c>
      <c r="CG28" s="60">
        <f t="shared" si="339"/>
        <v>2.5</v>
      </c>
      <c r="CH28" s="53" t="str">
        <f t="shared" si="340"/>
        <v>2.5</v>
      </c>
      <c r="CI28" s="63">
        <v>3</v>
      </c>
      <c r="CJ28" s="207">
        <v>3</v>
      </c>
      <c r="CK28" s="208">
        <f t="shared" si="341"/>
        <v>17</v>
      </c>
      <c r="CL28" s="72">
        <f t="shared" si="342"/>
        <v>6.3764705882352946</v>
      </c>
      <c r="CM28" s="93" t="str">
        <f t="shared" si="343"/>
        <v>6.38</v>
      </c>
      <c r="CN28" s="72">
        <f t="shared" si="344"/>
        <v>2.2941176470588234</v>
      </c>
      <c r="CO28" s="93" t="str">
        <f t="shared" si="345"/>
        <v>2.29</v>
      </c>
      <c r="CP28" s="285" t="str">
        <f t="shared" si="346"/>
        <v>Lên lớp</v>
      </c>
      <c r="CQ28" s="285">
        <f t="shared" si="347"/>
        <v>17</v>
      </c>
      <c r="CR28" s="72">
        <f t="shared" si="348"/>
        <v>6.3764705882352946</v>
      </c>
      <c r="CS28" s="285" t="str">
        <f t="shared" si="349"/>
        <v>6.38</v>
      </c>
      <c r="CT28" s="72">
        <f t="shared" si="350"/>
        <v>2.2941176470588234</v>
      </c>
      <c r="CU28" s="285" t="str">
        <f t="shared" si="351"/>
        <v>2.29</v>
      </c>
      <c r="CV28" s="285" t="str">
        <f t="shared" si="352"/>
        <v>Lên lớp</v>
      </c>
      <c r="CW28" s="66">
        <v>6.4</v>
      </c>
      <c r="CX28" s="285">
        <v>4</v>
      </c>
      <c r="CY28" s="285"/>
      <c r="CZ28" s="66">
        <f t="shared" si="353"/>
        <v>5</v>
      </c>
      <c r="DA28" s="67">
        <f t="shared" si="354"/>
        <v>5</v>
      </c>
      <c r="DB28" s="60" t="str">
        <f t="shared" si="355"/>
        <v>5.0</v>
      </c>
      <c r="DC28" s="51" t="str">
        <f t="shared" si="356"/>
        <v>D+</v>
      </c>
      <c r="DD28" s="60">
        <f t="shared" si="357"/>
        <v>1.5</v>
      </c>
      <c r="DE28" s="60" t="str">
        <f t="shared" si="358"/>
        <v>1.5</v>
      </c>
      <c r="DF28" s="63"/>
      <c r="DG28" s="209"/>
      <c r="DH28" s="105">
        <v>7</v>
      </c>
      <c r="DI28" s="126">
        <v>3</v>
      </c>
      <c r="DJ28" s="126"/>
      <c r="DK28" s="66">
        <f t="shared" si="359"/>
        <v>4.5999999999999996</v>
      </c>
      <c r="DL28" s="67">
        <f t="shared" si="360"/>
        <v>4.5999999999999996</v>
      </c>
      <c r="DM28" s="60" t="str">
        <f t="shared" si="361"/>
        <v>4.6</v>
      </c>
      <c r="DN28" s="51" t="str">
        <f t="shared" si="362"/>
        <v>D</v>
      </c>
      <c r="DO28" s="60">
        <f t="shared" si="363"/>
        <v>1</v>
      </c>
      <c r="DP28" s="60" t="str">
        <f t="shared" si="364"/>
        <v>1.0</v>
      </c>
      <c r="DQ28" s="63"/>
      <c r="DR28" s="209"/>
      <c r="DS28" s="67">
        <f t="shared" si="365"/>
        <v>4.8</v>
      </c>
      <c r="DT28" s="60" t="str">
        <f t="shared" si="366"/>
        <v>4.8</v>
      </c>
      <c r="DU28" s="51" t="str">
        <f t="shared" si="367"/>
        <v>D</v>
      </c>
      <c r="DV28" s="60">
        <f t="shared" si="368"/>
        <v>1</v>
      </c>
      <c r="DW28" s="60" t="str">
        <f t="shared" si="369"/>
        <v>1.0</v>
      </c>
      <c r="DX28" s="63">
        <v>3</v>
      </c>
      <c r="DY28" s="209">
        <v>3</v>
      </c>
      <c r="DZ28" s="210">
        <v>5</v>
      </c>
      <c r="EA28" s="57">
        <v>8</v>
      </c>
      <c r="EB28" s="58"/>
      <c r="EC28" s="66">
        <f t="shared" si="370"/>
        <v>6.8</v>
      </c>
      <c r="ED28" s="67">
        <f t="shared" si="371"/>
        <v>6.8</v>
      </c>
      <c r="EE28" s="67" t="str">
        <f t="shared" si="372"/>
        <v>6.8</v>
      </c>
      <c r="EF28" s="51" t="str">
        <f t="shared" si="373"/>
        <v>C+</v>
      </c>
      <c r="EG28" s="68">
        <f t="shared" si="374"/>
        <v>2.5</v>
      </c>
      <c r="EH28" s="53" t="str">
        <f t="shared" si="375"/>
        <v>2.5</v>
      </c>
      <c r="EI28" s="63">
        <v>3</v>
      </c>
      <c r="EJ28" s="207">
        <v>3</v>
      </c>
      <c r="EK28" s="210">
        <v>5.5</v>
      </c>
      <c r="EL28" s="57">
        <v>7</v>
      </c>
      <c r="EM28" s="58"/>
      <c r="EN28" s="66">
        <f t="shared" si="376"/>
        <v>6.4</v>
      </c>
      <c r="EO28" s="67">
        <f t="shared" si="377"/>
        <v>6.4</v>
      </c>
      <c r="EP28" s="67" t="str">
        <f t="shared" si="378"/>
        <v>6.4</v>
      </c>
      <c r="EQ28" s="51" t="str">
        <f t="shared" si="379"/>
        <v>C</v>
      </c>
      <c r="ER28" s="60">
        <f t="shared" si="380"/>
        <v>2</v>
      </c>
      <c r="ES28" s="53" t="str">
        <f t="shared" si="381"/>
        <v>2.0</v>
      </c>
      <c r="ET28" s="63">
        <v>3</v>
      </c>
      <c r="EU28" s="207">
        <v>3</v>
      </c>
      <c r="EV28" s="216">
        <v>7.4</v>
      </c>
      <c r="EW28" s="173">
        <v>7</v>
      </c>
      <c r="EX28" s="174"/>
      <c r="EY28" s="66">
        <f t="shared" si="84"/>
        <v>7.2</v>
      </c>
      <c r="EZ28" s="67">
        <f t="shared" si="85"/>
        <v>7.2</v>
      </c>
      <c r="FA28" s="67" t="str">
        <f t="shared" si="86"/>
        <v>7.2</v>
      </c>
      <c r="FB28" s="51" t="str">
        <f t="shared" si="87"/>
        <v>B</v>
      </c>
      <c r="FC28" s="60">
        <f t="shared" si="88"/>
        <v>3</v>
      </c>
      <c r="FD28" s="53" t="str">
        <f t="shared" si="89"/>
        <v>3.0</v>
      </c>
      <c r="FE28" s="63">
        <v>2</v>
      </c>
      <c r="FF28" s="207">
        <v>2</v>
      </c>
      <c r="FG28" s="105">
        <v>6</v>
      </c>
      <c r="FH28" s="103">
        <v>7</v>
      </c>
      <c r="FI28" s="104"/>
      <c r="FJ28" s="66">
        <f t="shared" si="90"/>
        <v>6.6</v>
      </c>
      <c r="FK28" s="67">
        <f t="shared" si="91"/>
        <v>6.6</v>
      </c>
      <c r="FL28" s="67" t="str">
        <f t="shared" si="92"/>
        <v>6.6</v>
      </c>
      <c r="FM28" s="51" t="str">
        <f t="shared" si="93"/>
        <v>C+</v>
      </c>
      <c r="FN28" s="60">
        <f t="shared" si="94"/>
        <v>2.5</v>
      </c>
      <c r="FO28" s="53" t="str">
        <f t="shared" si="95"/>
        <v>2.5</v>
      </c>
      <c r="FP28" s="63">
        <v>2</v>
      </c>
      <c r="FQ28" s="207">
        <v>2</v>
      </c>
      <c r="FR28" s="397">
        <v>8</v>
      </c>
      <c r="FS28" s="398">
        <v>8</v>
      </c>
      <c r="FT28" s="174"/>
      <c r="FU28" s="216"/>
      <c r="FV28" s="67">
        <f t="shared" si="96"/>
        <v>8</v>
      </c>
      <c r="FW28" s="67" t="str">
        <f t="shared" si="97"/>
        <v>8.0</v>
      </c>
      <c r="FX28" s="51" t="str">
        <f t="shared" si="98"/>
        <v>B+</v>
      </c>
      <c r="FY28" s="60">
        <f t="shared" si="99"/>
        <v>3.5</v>
      </c>
      <c r="FZ28" s="53" t="str">
        <f t="shared" si="100"/>
        <v>3.5</v>
      </c>
      <c r="GA28" s="63">
        <v>2</v>
      </c>
      <c r="GB28" s="207">
        <v>2</v>
      </c>
      <c r="GC28" s="105">
        <v>6.4</v>
      </c>
      <c r="GD28" s="103">
        <v>7</v>
      </c>
      <c r="GE28" s="104"/>
      <c r="GF28" s="105"/>
      <c r="GG28" s="67">
        <f t="shared" si="382"/>
        <v>6.8</v>
      </c>
      <c r="GH28" s="67" t="str">
        <f t="shared" si="383"/>
        <v>6.8</v>
      </c>
      <c r="GI28" s="51" t="str">
        <f t="shared" si="384"/>
        <v>C+</v>
      </c>
      <c r="GJ28" s="60">
        <f t="shared" si="385"/>
        <v>2.5</v>
      </c>
      <c r="GK28" s="53" t="str">
        <f t="shared" si="386"/>
        <v>2.5</v>
      </c>
      <c r="GL28" s="63">
        <v>3</v>
      </c>
      <c r="GM28" s="207">
        <v>3</v>
      </c>
      <c r="GN28" s="211">
        <f t="shared" si="387"/>
        <v>18</v>
      </c>
      <c r="GO28" s="156">
        <f t="shared" si="388"/>
        <v>6.5555555555555554</v>
      </c>
      <c r="GP28" s="158">
        <f t="shared" si="389"/>
        <v>2.3333333333333335</v>
      </c>
      <c r="GQ28" s="157" t="str">
        <f t="shared" si="109"/>
        <v>2.33</v>
      </c>
      <c r="GR28" s="5" t="str">
        <f t="shared" si="110"/>
        <v>Lên lớp</v>
      </c>
      <c r="GS28" s="212">
        <f t="shared" si="390"/>
        <v>18</v>
      </c>
      <c r="GT28" s="213">
        <f t="shared" si="295"/>
        <v>6.5555555555555554</v>
      </c>
      <c r="GU28" s="214">
        <f t="shared" si="296"/>
        <v>2.3333333333333335</v>
      </c>
      <c r="GV28" s="215">
        <f t="shared" si="391"/>
        <v>35</v>
      </c>
      <c r="GW28" s="211">
        <f t="shared" si="403"/>
        <v>35</v>
      </c>
      <c r="GX28" s="157">
        <f t="shared" si="404"/>
        <v>6.4685714285714289</v>
      </c>
      <c r="GY28" s="158">
        <f t="shared" si="405"/>
        <v>2.3142857142857145</v>
      </c>
      <c r="GZ28" s="157" t="str">
        <f t="shared" si="118"/>
        <v>2.31</v>
      </c>
      <c r="HA28" s="5" t="str">
        <f t="shared" si="119"/>
        <v>Lên lớp</v>
      </c>
      <c r="HB28" s="105">
        <v>6.4</v>
      </c>
      <c r="HC28" s="103">
        <v>7</v>
      </c>
      <c r="HD28" s="104"/>
      <c r="HE28" s="105"/>
      <c r="HF28" s="67">
        <f t="shared" si="392"/>
        <v>6.8</v>
      </c>
      <c r="HG28" s="67" t="str">
        <f t="shared" si="393"/>
        <v>6.8</v>
      </c>
      <c r="HH28" s="51" t="str">
        <f t="shared" si="394"/>
        <v>C+</v>
      </c>
      <c r="HI28" s="60">
        <f t="shared" si="395"/>
        <v>2.5</v>
      </c>
      <c r="HJ28" s="53" t="str">
        <f t="shared" si="396"/>
        <v>2.5</v>
      </c>
      <c r="HK28" s="63">
        <v>3</v>
      </c>
      <c r="HL28" s="207">
        <v>3</v>
      </c>
      <c r="HM28" s="210">
        <v>7.3</v>
      </c>
      <c r="HN28" s="57">
        <v>7</v>
      </c>
      <c r="HO28" s="58"/>
      <c r="HP28" s="66">
        <f t="shared" si="125"/>
        <v>7.1</v>
      </c>
      <c r="HQ28" s="110">
        <f t="shared" si="126"/>
        <v>7.1</v>
      </c>
      <c r="HR28" s="67" t="str">
        <f t="shared" si="127"/>
        <v>7.1</v>
      </c>
      <c r="HS28" s="111" t="str">
        <f t="shared" si="128"/>
        <v>B</v>
      </c>
      <c r="HT28" s="112">
        <f t="shared" si="129"/>
        <v>3</v>
      </c>
      <c r="HU28" s="113" t="str">
        <f t="shared" si="130"/>
        <v>3.0</v>
      </c>
      <c r="HV28" s="63">
        <v>1</v>
      </c>
      <c r="HW28" s="207">
        <v>1</v>
      </c>
      <c r="HX28" s="66">
        <f t="shared" si="297"/>
        <v>2.1</v>
      </c>
      <c r="HY28" s="167">
        <f t="shared" si="297"/>
        <v>6.9</v>
      </c>
      <c r="HZ28" s="53" t="str">
        <f t="shared" si="132"/>
        <v>6.9</v>
      </c>
      <c r="IA28" s="51" t="str">
        <f t="shared" si="133"/>
        <v>C+</v>
      </c>
      <c r="IB28" s="60">
        <f t="shared" si="134"/>
        <v>2.5</v>
      </c>
      <c r="IC28" s="53" t="str">
        <f t="shared" si="135"/>
        <v>2.5</v>
      </c>
      <c r="ID28" s="220">
        <v>4</v>
      </c>
      <c r="IE28" s="221">
        <v>4</v>
      </c>
      <c r="IF28" s="210">
        <v>6</v>
      </c>
      <c r="IG28" s="57">
        <v>4</v>
      </c>
      <c r="IH28" s="58"/>
      <c r="II28" s="66">
        <f t="shared" si="397"/>
        <v>4.8</v>
      </c>
      <c r="IJ28" s="67">
        <f t="shared" si="398"/>
        <v>4.8</v>
      </c>
      <c r="IK28" s="67" t="str">
        <f t="shared" si="399"/>
        <v>4.8</v>
      </c>
      <c r="IL28" s="51" t="str">
        <f t="shared" si="400"/>
        <v>D</v>
      </c>
      <c r="IM28" s="60">
        <f t="shared" si="401"/>
        <v>1</v>
      </c>
      <c r="IN28" s="53" t="str">
        <f t="shared" si="402"/>
        <v>1.0</v>
      </c>
      <c r="IO28" s="63">
        <v>2</v>
      </c>
      <c r="IP28" s="207">
        <v>2</v>
      </c>
      <c r="IQ28" s="210">
        <v>6.2</v>
      </c>
      <c r="IR28" s="57">
        <v>3</v>
      </c>
      <c r="IS28" s="58"/>
      <c r="IT28" s="66">
        <f t="shared" si="142"/>
        <v>4.3</v>
      </c>
      <c r="IU28" s="67">
        <f t="shared" si="143"/>
        <v>4.3</v>
      </c>
      <c r="IV28" s="67" t="str">
        <f t="shared" si="144"/>
        <v>4.3</v>
      </c>
      <c r="IW28" s="51" t="str">
        <f t="shared" si="145"/>
        <v>D</v>
      </c>
      <c r="IX28" s="60">
        <f t="shared" si="146"/>
        <v>1</v>
      </c>
      <c r="IY28" s="53" t="str">
        <f t="shared" si="147"/>
        <v>1.0</v>
      </c>
      <c r="IZ28" s="63">
        <v>3</v>
      </c>
      <c r="JA28" s="207">
        <v>3</v>
      </c>
      <c r="JB28" s="65">
        <v>7</v>
      </c>
      <c r="JC28" s="57">
        <v>6</v>
      </c>
      <c r="JD28" s="58"/>
      <c r="JE28" s="66">
        <f t="shared" si="148"/>
        <v>6.4</v>
      </c>
      <c r="JF28" s="67">
        <f t="shared" si="149"/>
        <v>6.4</v>
      </c>
      <c r="JG28" s="50" t="str">
        <f t="shared" si="150"/>
        <v>6.4</v>
      </c>
      <c r="JH28" s="51" t="str">
        <f t="shared" si="151"/>
        <v>C</v>
      </c>
      <c r="JI28" s="60">
        <f t="shared" si="152"/>
        <v>2</v>
      </c>
      <c r="JJ28" s="53" t="str">
        <f t="shared" si="153"/>
        <v>2.0</v>
      </c>
      <c r="JK28" s="61">
        <v>2</v>
      </c>
      <c r="JL28" s="62">
        <v>2</v>
      </c>
      <c r="JM28" s="65">
        <v>5.8</v>
      </c>
      <c r="JN28" s="57">
        <v>4</v>
      </c>
      <c r="JO28" s="58"/>
      <c r="JP28" s="66">
        <f t="shared" si="154"/>
        <v>4.7</v>
      </c>
      <c r="JQ28" s="67">
        <f t="shared" si="155"/>
        <v>4.7</v>
      </c>
      <c r="JR28" s="50" t="str">
        <f t="shared" si="156"/>
        <v>4.7</v>
      </c>
      <c r="JS28" s="51" t="str">
        <f t="shared" si="157"/>
        <v>D</v>
      </c>
      <c r="JT28" s="60">
        <f t="shared" si="158"/>
        <v>1</v>
      </c>
      <c r="JU28" s="53" t="str">
        <f t="shared" si="159"/>
        <v>1.0</v>
      </c>
      <c r="JV28" s="61">
        <v>1</v>
      </c>
      <c r="JW28" s="62">
        <v>1</v>
      </c>
      <c r="JX28" s="271">
        <v>5.3</v>
      </c>
      <c r="JY28" s="122"/>
      <c r="JZ28" s="123">
        <v>5</v>
      </c>
      <c r="KA28" s="171">
        <f t="shared" si="160"/>
        <v>2.1</v>
      </c>
      <c r="KB28" s="67">
        <f t="shared" si="161"/>
        <v>5.0999999999999996</v>
      </c>
      <c r="KC28" s="50" t="str">
        <f t="shared" si="162"/>
        <v>5.1</v>
      </c>
      <c r="KD28" s="51" t="str">
        <f t="shared" si="163"/>
        <v>D+</v>
      </c>
      <c r="KE28" s="60">
        <f t="shared" si="164"/>
        <v>1.5</v>
      </c>
      <c r="KF28" s="53" t="str">
        <f t="shared" si="165"/>
        <v>1.5</v>
      </c>
      <c r="KG28" s="61">
        <v>2</v>
      </c>
      <c r="KH28" s="62">
        <v>2</v>
      </c>
      <c r="KI28" s="210">
        <v>8</v>
      </c>
      <c r="KJ28" s="133">
        <v>6.5</v>
      </c>
      <c r="KK28" s="58"/>
      <c r="KL28" s="66">
        <f t="shared" si="166"/>
        <v>7.1</v>
      </c>
      <c r="KM28" s="67">
        <f t="shared" si="167"/>
        <v>7.1</v>
      </c>
      <c r="KN28" s="67" t="str">
        <f t="shared" si="168"/>
        <v>7.1</v>
      </c>
      <c r="KO28" s="51" t="str">
        <f t="shared" si="169"/>
        <v>B</v>
      </c>
      <c r="KP28" s="60">
        <f t="shared" si="170"/>
        <v>3</v>
      </c>
      <c r="KQ28" s="53" t="str">
        <f t="shared" si="171"/>
        <v>3.0</v>
      </c>
      <c r="KR28" s="63">
        <v>1</v>
      </c>
      <c r="KS28" s="207">
        <v>1</v>
      </c>
      <c r="KT28" s="210">
        <v>7</v>
      </c>
      <c r="KU28" s="133">
        <v>8.1</v>
      </c>
      <c r="KV28" s="58"/>
      <c r="KW28" s="66">
        <f t="shared" si="172"/>
        <v>7.7</v>
      </c>
      <c r="KX28" s="67">
        <f t="shared" si="173"/>
        <v>7.7</v>
      </c>
      <c r="KY28" s="67" t="str">
        <f t="shared" si="174"/>
        <v>7.7</v>
      </c>
      <c r="KZ28" s="51" t="str">
        <f t="shared" si="175"/>
        <v>B</v>
      </c>
      <c r="LA28" s="60">
        <f t="shared" si="176"/>
        <v>3</v>
      </c>
      <c r="LB28" s="53" t="str">
        <f t="shared" si="177"/>
        <v>3.0</v>
      </c>
      <c r="LC28" s="63">
        <v>1</v>
      </c>
      <c r="LD28" s="207">
        <v>1</v>
      </c>
      <c r="LE28" s="210">
        <v>8</v>
      </c>
      <c r="LF28" s="133">
        <v>6.5</v>
      </c>
      <c r="LG28" s="58"/>
      <c r="LH28" s="66">
        <f t="shared" si="178"/>
        <v>7.1</v>
      </c>
      <c r="LI28" s="67">
        <f t="shared" si="179"/>
        <v>7.1</v>
      </c>
      <c r="LJ28" s="67" t="str">
        <f t="shared" si="180"/>
        <v>7.1</v>
      </c>
      <c r="LK28" s="51" t="str">
        <f t="shared" si="181"/>
        <v>B</v>
      </c>
      <c r="LL28" s="60">
        <f t="shared" si="182"/>
        <v>3</v>
      </c>
      <c r="LM28" s="53" t="str">
        <f t="shared" si="183"/>
        <v>3.0</v>
      </c>
      <c r="LN28" s="63">
        <v>2</v>
      </c>
      <c r="LO28" s="207">
        <v>2</v>
      </c>
      <c r="LP28" s="210">
        <v>8</v>
      </c>
      <c r="LQ28" s="133">
        <v>7.2</v>
      </c>
      <c r="LR28" s="58"/>
      <c r="LS28" s="66">
        <f t="shared" si="184"/>
        <v>7.5</v>
      </c>
      <c r="LT28" s="67">
        <f t="shared" si="185"/>
        <v>7.5</v>
      </c>
      <c r="LU28" s="67" t="str">
        <f t="shared" si="186"/>
        <v>7.5</v>
      </c>
      <c r="LV28" s="51" t="str">
        <f t="shared" si="187"/>
        <v>B</v>
      </c>
      <c r="LW28" s="60">
        <f t="shared" si="188"/>
        <v>3</v>
      </c>
      <c r="LX28" s="53" t="str">
        <f t="shared" si="189"/>
        <v>3.0</v>
      </c>
      <c r="LY28" s="63">
        <v>1</v>
      </c>
      <c r="LZ28" s="207">
        <v>1</v>
      </c>
      <c r="MA28" s="66">
        <f t="shared" si="190"/>
        <v>7.3</v>
      </c>
      <c r="MB28" s="167">
        <f t="shared" si="191"/>
        <v>7.3</v>
      </c>
      <c r="MC28" s="53" t="str">
        <f t="shared" si="192"/>
        <v>7.3</v>
      </c>
      <c r="MD28" s="51" t="str">
        <f t="shared" si="193"/>
        <v>B</v>
      </c>
      <c r="ME28" s="60">
        <f t="shared" si="194"/>
        <v>3</v>
      </c>
      <c r="MF28" s="53" t="str">
        <f t="shared" si="195"/>
        <v>3.0</v>
      </c>
      <c r="MG28" s="220">
        <v>5</v>
      </c>
      <c r="MH28" s="221">
        <v>5</v>
      </c>
      <c r="MI28" s="211">
        <f t="shared" si="196"/>
        <v>19</v>
      </c>
      <c r="MJ28" s="156">
        <f t="shared" si="197"/>
        <v>6.0105263157894742</v>
      </c>
      <c r="MK28" s="158">
        <f t="shared" si="198"/>
        <v>2.0263157894736841</v>
      </c>
      <c r="ML28" s="157" t="str">
        <f t="shared" si="199"/>
        <v>2.03</v>
      </c>
      <c r="MM28" s="5" t="str">
        <f t="shared" si="200"/>
        <v>Lên lớp</v>
      </c>
      <c r="MN28" s="212">
        <f t="shared" si="201"/>
        <v>19</v>
      </c>
      <c r="MO28" s="156">
        <f t="shared" si="202"/>
        <v>6.0105263157894742</v>
      </c>
      <c r="MP28" s="309">
        <f t="shared" si="203"/>
        <v>2.0263157894736841</v>
      </c>
      <c r="MQ28" s="215">
        <f t="shared" si="204"/>
        <v>54</v>
      </c>
      <c r="MR28" s="211">
        <f t="shared" si="205"/>
        <v>54</v>
      </c>
      <c r="MS28" s="157">
        <f t="shared" si="206"/>
        <v>6.3074074074074078</v>
      </c>
      <c r="MT28" s="157" t="str">
        <f t="shared" si="207"/>
        <v>6.31</v>
      </c>
      <c r="MU28" s="158">
        <f t="shared" si="208"/>
        <v>2.2129629629629632</v>
      </c>
      <c r="MV28" s="157" t="str">
        <f t="shared" si="209"/>
        <v>2.21</v>
      </c>
      <c r="MW28" s="5" t="str">
        <f t="shared" si="210"/>
        <v>Lên lớp</v>
      </c>
      <c r="MX28" s="325">
        <v>7</v>
      </c>
      <c r="MY28" s="392">
        <v>5</v>
      </c>
      <c r="MZ28" s="327"/>
      <c r="NA28" s="216">
        <f t="shared" si="211"/>
        <v>5.8</v>
      </c>
      <c r="NB28" s="312">
        <f t="shared" si="212"/>
        <v>5.8</v>
      </c>
      <c r="NC28" s="312" t="str">
        <f t="shared" si="213"/>
        <v>5.8</v>
      </c>
      <c r="ND28" s="313" t="str">
        <f t="shared" si="214"/>
        <v>C</v>
      </c>
      <c r="NE28" s="314">
        <f t="shared" si="215"/>
        <v>2</v>
      </c>
      <c r="NF28" s="315" t="str">
        <f t="shared" si="216"/>
        <v>2.0</v>
      </c>
      <c r="NG28" s="63">
        <v>1</v>
      </c>
      <c r="NH28" s="207">
        <v>1</v>
      </c>
      <c r="NI28" s="260">
        <v>6</v>
      </c>
      <c r="NJ28" s="317">
        <v>1</v>
      </c>
      <c r="NK28" s="261">
        <v>5</v>
      </c>
      <c r="NL28" s="316">
        <f t="shared" si="217"/>
        <v>3</v>
      </c>
      <c r="NM28" s="312">
        <f t="shared" si="218"/>
        <v>5.4</v>
      </c>
      <c r="NN28" s="312" t="str">
        <f t="shared" si="219"/>
        <v>5.4</v>
      </c>
      <c r="NO28" s="313" t="str">
        <f t="shared" si="220"/>
        <v>D+</v>
      </c>
      <c r="NP28" s="314">
        <f t="shared" si="221"/>
        <v>1.5</v>
      </c>
      <c r="NQ28" s="315" t="str">
        <f t="shared" si="222"/>
        <v>1.5</v>
      </c>
      <c r="NR28" s="63">
        <v>1</v>
      </c>
      <c r="NS28" s="207">
        <v>1</v>
      </c>
      <c r="NT28" s="66">
        <f t="shared" si="223"/>
        <v>4.4000000000000004</v>
      </c>
      <c r="NU28" s="167">
        <f t="shared" si="224"/>
        <v>5.6</v>
      </c>
      <c r="NV28" s="53" t="str">
        <f t="shared" si="225"/>
        <v>5.6</v>
      </c>
      <c r="NW28" s="51" t="str">
        <f t="shared" si="226"/>
        <v>C</v>
      </c>
      <c r="NX28" s="60">
        <f t="shared" si="227"/>
        <v>2</v>
      </c>
      <c r="NY28" s="53" t="str">
        <f t="shared" si="228"/>
        <v>2.0</v>
      </c>
      <c r="NZ28" s="220">
        <v>2</v>
      </c>
      <c r="OA28" s="408">
        <v>2</v>
      </c>
      <c r="OB28" s="385">
        <v>7.6</v>
      </c>
      <c r="OC28" s="404">
        <v>4</v>
      </c>
      <c r="OD28" s="210"/>
      <c r="OE28" s="66">
        <f t="shared" si="229"/>
        <v>5.4</v>
      </c>
      <c r="OF28" s="67">
        <f t="shared" si="230"/>
        <v>5.4</v>
      </c>
      <c r="OG28" s="50" t="str">
        <f t="shared" si="231"/>
        <v>5.4</v>
      </c>
      <c r="OH28" s="51" t="str">
        <f t="shared" si="232"/>
        <v>D+</v>
      </c>
      <c r="OI28" s="60">
        <f t="shared" si="233"/>
        <v>1.5</v>
      </c>
      <c r="OJ28" s="53" t="str">
        <f t="shared" si="234"/>
        <v>1.5</v>
      </c>
      <c r="OK28" s="61">
        <v>2</v>
      </c>
      <c r="OL28" s="62">
        <v>2</v>
      </c>
      <c r="OM28" s="282">
        <v>7.3</v>
      </c>
      <c r="ON28" s="283">
        <v>4</v>
      </c>
      <c r="OO28" s="104"/>
      <c r="OP28" s="105">
        <f t="shared" si="289"/>
        <v>5.3</v>
      </c>
      <c r="OQ28" s="67">
        <f t="shared" si="290"/>
        <v>5.3</v>
      </c>
      <c r="OR28" s="50" t="str">
        <f t="shared" si="291"/>
        <v>5.3</v>
      </c>
      <c r="OS28" s="51" t="str">
        <f t="shared" si="292"/>
        <v>D+</v>
      </c>
      <c r="OT28" s="60">
        <f t="shared" si="293"/>
        <v>1.5</v>
      </c>
      <c r="OU28" s="53" t="str">
        <f t="shared" si="294"/>
        <v>1.5</v>
      </c>
      <c r="OV28" s="61">
        <v>2</v>
      </c>
      <c r="OW28" s="62">
        <v>2</v>
      </c>
      <c r="OX28" s="282">
        <v>8.6</v>
      </c>
      <c r="OY28" s="283">
        <v>8</v>
      </c>
      <c r="OZ28" s="104"/>
      <c r="PA28" s="105">
        <f t="shared" si="235"/>
        <v>8.1999999999999993</v>
      </c>
      <c r="PB28" s="67">
        <f t="shared" si="236"/>
        <v>8.1999999999999993</v>
      </c>
      <c r="PC28" s="50" t="str">
        <f t="shared" si="237"/>
        <v>8.2</v>
      </c>
      <c r="PD28" s="51" t="str">
        <f t="shared" si="238"/>
        <v>B+</v>
      </c>
      <c r="PE28" s="60">
        <f t="shared" si="239"/>
        <v>3.5</v>
      </c>
      <c r="PF28" s="53" t="str">
        <f t="shared" si="240"/>
        <v>3.5</v>
      </c>
      <c r="PG28" s="61">
        <v>2</v>
      </c>
      <c r="PH28" s="62">
        <v>2</v>
      </c>
      <c r="PI28" s="325">
        <v>5</v>
      </c>
      <c r="PJ28" s="392">
        <v>5</v>
      </c>
      <c r="PK28" s="327"/>
      <c r="PL28" s="216">
        <f t="shared" si="241"/>
        <v>5</v>
      </c>
      <c r="PM28" s="312">
        <f t="shared" si="242"/>
        <v>5</v>
      </c>
      <c r="PN28" s="312" t="str">
        <f t="shared" si="243"/>
        <v>5.0</v>
      </c>
      <c r="PO28" s="313" t="str">
        <f t="shared" si="244"/>
        <v>D+</v>
      </c>
      <c r="PP28" s="314">
        <f t="shared" si="245"/>
        <v>1.5</v>
      </c>
      <c r="PQ28" s="315" t="str">
        <f t="shared" si="246"/>
        <v>1.5</v>
      </c>
      <c r="PR28" s="63">
        <v>1</v>
      </c>
      <c r="PS28" s="207">
        <v>1</v>
      </c>
      <c r="PT28" s="210">
        <v>8</v>
      </c>
      <c r="PU28" s="133">
        <v>7</v>
      </c>
      <c r="PV28" s="58"/>
      <c r="PW28" s="66">
        <f t="shared" si="247"/>
        <v>7.4</v>
      </c>
      <c r="PX28" s="67">
        <f t="shared" si="248"/>
        <v>7.4</v>
      </c>
      <c r="PY28" s="67" t="str">
        <f t="shared" si="249"/>
        <v>7.4</v>
      </c>
      <c r="PZ28" s="51" t="str">
        <f t="shared" si="250"/>
        <v>B</v>
      </c>
      <c r="QA28" s="60">
        <f t="shared" si="251"/>
        <v>3</v>
      </c>
      <c r="QB28" s="53" t="str">
        <f t="shared" si="252"/>
        <v>3.0</v>
      </c>
      <c r="QC28" s="63">
        <v>4</v>
      </c>
      <c r="QD28" s="207">
        <v>4</v>
      </c>
      <c r="QE28" s="210">
        <v>7</v>
      </c>
      <c r="QF28" s="133">
        <v>3</v>
      </c>
      <c r="QG28" s="58"/>
      <c r="QH28" s="66">
        <f t="shared" si="253"/>
        <v>4.5999999999999996</v>
      </c>
      <c r="QI28" s="67">
        <f t="shared" si="254"/>
        <v>4.5999999999999996</v>
      </c>
      <c r="QJ28" s="67" t="str">
        <f t="shared" si="255"/>
        <v>4.6</v>
      </c>
      <c r="QK28" s="51" t="str">
        <f t="shared" si="256"/>
        <v>D</v>
      </c>
      <c r="QL28" s="60">
        <f t="shared" si="257"/>
        <v>1</v>
      </c>
      <c r="QM28" s="53" t="str">
        <f t="shared" si="258"/>
        <v>1.0</v>
      </c>
      <c r="QN28" s="63">
        <v>6</v>
      </c>
      <c r="QO28" s="207">
        <v>6</v>
      </c>
      <c r="QP28" s="211">
        <f t="shared" si="259"/>
        <v>19</v>
      </c>
      <c r="QQ28" s="156">
        <f t="shared" si="260"/>
        <v>5.852631578947368</v>
      </c>
      <c r="QR28" s="158">
        <f t="shared" si="261"/>
        <v>1.8947368421052631</v>
      </c>
      <c r="QS28" s="157" t="str">
        <f t="shared" si="262"/>
        <v>1.89</v>
      </c>
      <c r="QT28" s="5" t="str">
        <f t="shared" si="263"/>
        <v>Lên lớp</v>
      </c>
      <c r="QU28" s="212">
        <f t="shared" si="264"/>
        <v>19</v>
      </c>
      <c r="QV28" s="156">
        <f t="shared" si="265"/>
        <v>5.852631578947368</v>
      </c>
      <c r="QW28" s="309">
        <f t="shared" si="266"/>
        <v>1.8947368421052631</v>
      </c>
      <c r="QX28" s="215">
        <f t="shared" si="267"/>
        <v>73</v>
      </c>
      <c r="QY28" s="211">
        <f t="shared" si="268"/>
        <v>73</v>
      </c>
      <c r="QZ28" s="157">
        <f t="shared" si="269"/>
        <v>6.1890410958904107</v>
      </c>
      <c r="RA28" s="157" t="str">
        <f t="shared" si="270"/>
        <v>6.19</v>
      </c>
      <c r="RB28" s="158">
        <f t="shared" si="271"/>
        <v>2.1301369863013697</v>
      </c>
      <c r="RC28" s="157" t="str">
        <f t="shared" si="272"/>
        <v>2.13</v>
      </c>
      <c r="RD28" s="5" t="str">
        <f t="shared" si="273"/>
        <v>Lên lớp</v>
      </c>
      <c r="RE28" s="210">
        <v>7.2</v>
      </c>
      <c r="RF28" s="133">
        <v>6</v>
      </c>
      <c r="RG28" s="58"/>
      <c r="RH28" s="66">
        <f t="shared" si="274"/>
        <v>6.5</v>
      </c>
      <c r="RI28" s="67">
        <f t="shared" si="275"/>
        <v>6.5</v>
      </c>
      <c r="RJ28" s="67" t="str">
        <f t="shared" si="276"/>
        <v>6.5</v>
      </c>
      <c r="RK28" s="51" t="str">
        <f t="shared" si="277"/>
        <v>C+</v>
      </c>
      <c r="RL28" s="60">
        <f t="shared" si="278"/>
        <v>2.5</v>
      </c>
      <c r="RM28" s="53" t="str">
        <f t="shared" si="279"/>
        <v>2.5</v>
      </c>
      <c r="RN28" s="63">
        <v>6</v>
      </c>
      <c r="RO28" s="207">
        <v>6</v>
      </c>
      <c r="RP28" s="416">
        <v>7.4</v>
      </c>
      <c r="RQ28" s="416">
        <v>6.2</v>
      </c>
      <c r="RR28" s="316">
        <f t="shared" si="280"/>
        <v>6.7</v>
      </c>
      <c r="RS28" s="67" t="str">
        <f t="shared" si="281"/>
        <v>6.7</v>
      </c>
      <c r="RT28" s="51" t="str">
        <f t="shared" si="282"/>
        <v>C+</v>
      </c>
      <c r="RU28" s="60">
        <f t="shared" si="283"/>
        <v>2.5</v>
      </c>
      <c r="RV28" s="53" t="str">
        <f t="shared" si="284"/>
        <v>2.5</v>
      </c>
      <c r="RW28" s="220">
        <v>5</v>
      </c>
      <c r="RX28" s="221">
        <v>5</v>
      </c>
      <c r="RY28" s="417">
        <f t="shared" si="285"/>
        <v>11</v>
      </c>
      <c r="RZ28" s="156">
        <f t="shared" si="286"/>
        <v>6.5909090909090908</v>
      </c>
      <c r="SA28" s="158">
        <f t="shared" si="287"/>
        <v>2.5</v>
      </c>
      <c r="SB28" s="157" t="str">
        <f t="shared" si="288"/>
        <v>2.50</v>
      </c>
    </row>
    <row r="29" spans="1:496" s="8" customFormat="1" ht="18">
      <c r="A29" s="5">
        <v>28</v>
      </c>
      <c r="B29" s="9" t="s">
        <v>356</v>
      </c>
      <c r="C29" s="10" t="s">
        <v>397</v>
      </c>
      <c r="D29" s="11" t="s">
        <v>398</v>
      </c>
      <c r="E29" s="12" t="s">
        <v>218</v>
      </c>
      <c r="G29" s="47" t="s">
        <v>652</v>
      </c>
      <c r="H29" s="6" t="s">
        <v>427</v>
      </c>
      <c r="I29" s="48" t="s">
        <v>688</v>
      </c>
      <c r="J29" s="48" t="s">
        <v>707</v>
      </c>
      <c r="K29" s="98">
        <v>8</v>
      </c>
      <c r="L29" s="67" t="str">
        <f t="shared" si="298"/>
        <v>8.0</v>
      </c>
      <c r="M29" s="51" t="str">
        <f t="shared" si="299"/>
        <v>B+</v>
      </c>
      <c r="N29" s="52">
        <f t="shared" si="300"/>
        <v>3.5</v>
      </c>
      <c r="O29" s="53" t="str">
        <f t="shared" si="301"/>
        <v>3.5</v>
      </c>
      <c r="P29" s="63">
        <v>2</v>
      </c>
      <c r="Q29" s="49">
        <v>5</v>
      </c>
      <c r="R29" s="67" t="str">
        <f t="shared" si="302"/>
        <v>5.0</v>
      </c>
      <c r="S29" s="51" t="str">
        <f t="shared" si="303"/>
        <v>D+</v>
      </c>
      <c r="T29" s="52">
        <f t="shared" si="304"/>
        <v>1.5</v>
      </c>
      <c r="U29" s="53" t="str">
        <f t="shared" si="305"/>
        <v>1.5</v>
      </c>
      <c r="V29" s="63">
        <v>3</v>
      </c>
      <c r="W29" s="105">
        <v>8.3000000000000007</v>
      </c>
      <c r="X29" s="103">
        <v>7</v>
      </c>
      <c r="Y29" s="104"/>
      <c r="Z29" s="66">
        <f t="shared" si="306"/>
        <v>7.5</v>
      </c>
      <c r="AA29" s="67">
        <f t="shared" si="307"/>
        <v>7.5</v>
      </c>
      <c r="AB29" s="67" t="str">
        <f t="shared" si="308"/>
        <v>7.5</v>
      </c>
      <c r="AC29" s="51" t="str">
        <f t="shared" si="309"/>
        <v>B</v>
      </c>
      <c r="AD29" s="60">
        <f t="shared" si="310"/>
        <v>3</v>
      </c>
      <c r="AE29" s="53" t="str">
        <f t="shared" si="311"/>
        <v>3.0</v>
      </c>
      <c r="AF29" s="63">
        <v>4</v>
      </c>
      <c r="AG29" s="207">
        <v>4</v>
      </c>
      <c r="AH29" s="105">
        <v>8.3000000000000007</v>
      </c>
      <c r="AI29" s="103">
        <v>9</v>
      </c>
      <c r="AJ29" s="104"/>
      <c r="AK29" s="66">
        <f t="shared" si="312"/>
        <v>8.6999999999999993</v>
      </c>
      <c r="AL29" s="67">
        <f t="shared" si="313"/>
        <v>8.6999999999999993</v>
      </c>
      <c r="AM29" s="67" t="str">
        <f t="shared" si="314"/>
        <v>8.7</v>
      </c>
      <c r="AN29" s="51" t="str">
        <f t="shared" si="315"/>
        <v>A</v>
      </c>
      <c r="AO29" s="60">
        <f t="shared" si="316"/>
        <v>4</v>
      </c>
      <c r="AP29" s="53" t="str">
        <f t="shared" si="317"/>
        <v>4.0</v>
      </c>
      <c r="AQ29" s="63">
        <v>2</v>
      </c>
      <c r="AR29" s="207">
        <v>2</v>
      </c>
      <c r="AS29" s="105">
        <v>7</v>
      </c>
      <c r="AT29" s="103">
        <v>1</v>
      </c>
      <c r="AU29" s="104">
        <v>6</v>
      </c>
      <c r="AV29" s="66">
        <f t="shared" si="318"/>
        <v>3.4</v>
      </c>
      <c r="AW29" s="67">
        <f t="shared" si="319"/>
        <v>6.4</v>
      </c>
      <c r="AX29" s="67" t="str">
        <f t="shared" si="320"/>
        <v>6.4</v>
      </c>
      <c r="AY29" s="51" t="str">
        <f t="shared" si="321"/>
        <v>C</v>
      </c>
      <c r="AZ29" s="60">
        <f t="shared" si="322"/>
        <v>2</v>
      </c>
      <c r="BA29" s="53" t="str">
        <f t="shared" si="323"/>
        <v>2.0</v>
      </c>
      <c r="BB29" s="63">
        <v>3</v>
      </c>
      <c r="BC29" s="207">
        <v>3</v>
      </c>
      <c r="BD29" s="105">
        <v>7.4</v>
      </c>
      <c r="BE29" s="103">
        <v>5</v>
      </c>
      <c r="BF29" s="104"/>
      <c r="BG29" s="66">
        <f t="shared" si="324"/>
        <v>6</v>
      </c>
      <c r="BH29" s="67">
        <f t="shared" si="325"/>
        <v>6</v>
      </c>
      <c r="BI29" s="67" t="str">
        <f t="shared" si="326"/>
        <v>6.0</v>
      </c>
      <c r="BJ29" s="51" t="str">
        <f t="shared" si="327"/>
        <v>C</v>
      </c>
      <c r="BK29" s="60">
        <f t="shared" si="328"/>
        <v>2</v>
      </c>
      <c r="BL29" s="53" t="str">
        <f t="shared" si="329"/>
        <v>2.0</v>
      </c>
      <c r="BM29" s="63">
        <v>3</v>
      </c>
      <c r="BN29" s="207">
        <v>3</v>
      </c>
      <c r="BO29" s="105">
        <v>7.2</v>
      </c>
      <c r="BP29" s="103">
        <v>4</v>
      </c>
      <c r="BQ29" s="104"/>
      <c r="BR29" s="66">
        <f t="shared" si="330"/>
        <v>5.3</v>
      </c>
      <c r="BS29" s="67">
        <f t="shared" si="331"/>
        <v>5.3</v>
      </c>
      <c r="BT29" s="67" t="str">
        <f t="shared" si="332"/>
        <v>5.3</v>
      </c>
      <c r="BU29" s="51" t="str">
        <f t="shared" si="333"/>
        <v>D+</v>
      </c>
      <c r="BV29" s="68">
        <f t="shared" si="334"/>
        <v>1.5</v>
      </c>
      <c r="BW29" s="53" t="str">
        <f t="shared" si="335"/>
        <v>1.5</v>
      </c>
      <c r="BX29" s="63">
        <v>2</v>
      </c>
      <c r="BY29" s="207">
        <v>2</v>
      </c>
      <c r="BZ29" s="105">
        <v>8.5</v>
      </c>
      <c r="CA29" s="103">
        <v>5</v>
      </c>
      <c r="CB29" s="104"/>
      <c r="CC29" s="105"/>
      <c r="CD29" s="67">
        <f t="shared" si="336"/>
        <v>6.4</v>
      </c>
      <c r="CE29" s="67" t="str">
        <f t="shared" si="337"/>
        <v>6.4</v>
      </c>
      <c r="CF29" s="51" t="str">
        <f t="shared" si="338"/>
        <v>C</v>
      </c>
      <c r="CG29" s="60">
        <f t="shared" si="339"/>
        <v>2</v>
      </c>
      <c r="CH29" s="53" t="str">
        <f t="shared" si="340"/>
        <v>2.0</v>
      </c>
      <c r="CI29" s="63">
        <v>3</v>
      </c>
      <c r="CJ29" s="207">
        <v>3</v>
      </c>
      <c r="CK29" s="208">
        <f t="shared" si="341"/>
        <v>17</v>
      </c>
      <c r="CL29" s="72">
        <f t="shared" si="342"/>
        <v>6.7294117647058815</v>
      </c>
      <c r="CM29" s="93" t="str">
        <f t="shared" si="343"/>
        <v>6.73</v>
      </c>
      <c r="CN29" s="72">
        <f t="shared" si="344"/>
        <v>2.4117647058823528</v>
      </c>
      <c r="CO29" s="93" t="str">
        <f t="shared" si="345"/>
        <v>2.41</v>
      </c>
      <c r="CP29" s="285" t="str">
        <f t="shared" si="346"/>
        <v>Lên lớp</v>
      </c>
      <c r="CQ29" s="285">
        <f t="shared" si="347"/>
        <v>17</v>
      </c>
      <c r="CR29" s="72">
        <f t="shared" si="348"/>
        <v>6.7294117647058815</v>
      </c>
      <c r="CS29" s="285" t="str">
        <f t="shared" si="349"/>
        <v>6.73</v>
      </c>
      <c r="CT29" s="72">
        <f t="shared" si="350"/>
        <v>2.4117647058823528</v>
      </c>
      <c r="CU29" s="285" t="str">
        <f t="shared" si="351"/>
        <v>2.41</v>
      </c>
      <c r="CV29" s="285" t="str">
        <f t="shared" si="352"/>
        <v>Lên lớp</v>
      </c>
      <c r="CW29" s="66">
        <v>5.4</v>
      </c>
      <c r="CX29" s="285">
        <v>5</v>
      </c>
      <c r="CY29" s="285"/>
      <c r="CZ29" s="66">
        <f t="shared" si="353"/>
        <v>5.2</v>
      </c>
      <c r="DA29" s="67">
        <f t="shared" si="354"/>
        <v>5.2</v>
      </c>
      <c r="DB29" s="60" t="str">
        <f t="shared" si="355"/>
        <v>5.2</v>
      </c>
      <c r="DC29" s="51" t="str">
        <f t="shared" si="356"/>
        <v>D+</v>
      </c>
      <c r="DD29" s="60">
        <f t="shared" si="357"/>
        <v>1.5</v>
      </c>
      <c r="DE29" s="60" t="str">
        <f t="shared" si="358"/>
        <v>1.5</v>
      </c>
      <c r="DF29" s="63"/>
      <c r="DG29" s="209"/>
      <c r="DH29" s="105">
        <v>8.4</v>
      </c>
      <c r="DI29" s="126">
        <v>4</v>
      </c>
      <c r="DJ29" s="126"/>
      <c r="DK29" s="66">
        <f t="shared" si="359"/>
        <v>5.8</v>
      </c>
      <c r="DL29" s="67">
        <f t="shared" si="360"/>
        <v>5.8</v>
      </c>
      <c r="DM29" s="60" t="str">
        <f t="shared" si="361"/>
        <v>5.8</v>
      </c>
      <c r="DN29" s="51" t="str">
        <f t="shared" si="362"/>
        <v>C</v>
      </c>
      <c r="DO29" s="60">
        <f t="shared" si="363"/>
        <v>2</v>
      </c>
      <c r="DP29" s="60" t="str">
        <f t="shared" si="364"/>
        <v>2.0</v>
      </c>
      <c r="DQ29" s="63"/>
      <c r="DR29" s="209"/>
      <c r="DS29" s="67">
        <f t="shared" si="365"/>
        <v>5.5</v>
      </c>
      <c r="DT29" s="60" t="str">
        <f t="shared" si="366"/>
        <v>5.5</v>
      </c>
      <c r="DU29" s="51" t="str">
        <f t="shared" si="367"/>
        <v>C</v>
      </c>
      <c r="DV29" s="60">
        <f t="shared" si="368"/>
        <v>2</v>
      </c>
      <c r="DW29" s="60" t="str">
        <f t="shared" si="369"/>
        <v>2.0</v>
      </c>
      <c r="DX29" s="63">
        <v>3</v>
      </c>
      <c r="DY29" s="209">
        <v>3</v>
      </c>
      <c r="DZ29" s="171">
        <v>5.6</v>
      </c>
      <c r="EA29" s="122">
        <v>1</v>
      </c>
      <c r="EB29" s="123">
        <v>3</v>
      </c>
      <c r="EC29" s="66">
        <f t="shared" si="370"/>
        <v>2.8</v>
      </c>
      <c r="ED29" s="67">
        <f t="shared" si="371"/>
        <v>4</v>
      </c>
      <c r="EE29" s="67" t="str">
        <f t="shared" si="372"/>
        <v>4.0</v>
      </c>
      <c r="EF29" s="51" t="str">
        <f t="shared" si="373"/>
        <v>D</v>
      </c>
      <c r="EG29" s="68">
        <f t="shared" si="374"/>
        <v>1</v>
      </c>
      <c r="EH29" s="53" t="str">
        <f t="shared" si="375"/>
        <v>1.0</v>
      </c>
      <c r="EI29" s="63">
        <v>3</v>
      </c>
      <c r="EJ29" s="207">
        <v>3</v>
      </c>
      <c r="EK29" s="150">
        <v>6.8</v>
      </c>
      <c r="EL29" s="124">
        <v>0</v>
      </c>
      <c r="EM29" s="125">
        <v>4</v>
      </c>
      <c r="EN29" s="66">
        <f t="shared" si="376"/>
        <v>2.7</v>
      </c>
      <c r="EO29" s="67">
        <f t="shared" si="377"/>
        <v>5.0999999999999996</v>
      </c>
      <c r="EP29" s="67" t="str">
        <f t="shared" si="378"/>
        <v>5.1</v>
      </c>
      <c r="EQ29" s="51" t="str">
        <f t="shared" si="379"/>
        <v>D+</v>
      </c>
      <c r="ER29" s="60">
        <f t="shared" si="380"/>
        <v>1.5</v>
      </c>
      <c r="ES29" s="53" t="str">
        <f t="shared" si="381"/>
        <v>1.5</v>
      </c>
      <c r="ET29" s="63">
        <v>3</v>
      </c>
      <c r="EU29" s="207">
        <v>3</v>
      </c>
      <c r="EV29" s="171">
        <v>5</v>
      </c>
      <c r="EW29" s="122">
        <v>0</v>
      </c>
      <c r="EX29" s="123">
        <v>4</v>
      </c>
      <c r="EY29" s="66">
        <f t="shared" si="84"/>
        <v>2</v>
      </c>
      <c r="EZ29" s="67">
        <f t="shared" si="85"/>
        <v>4.4000000000000004</v>
      </c>
      <c r="FA29" s="67" t="str">
        <f t="shared" si="86"/>
        <v>4.4</v>
      </c>
      <c r="FB29" s="51" t="str">
        <f t="shared" si="87"/>
        <v>D</v>
      </c>
      <c r="FC29" s="60">
        <f t="shared" si="88"/>
        <v>1</v>
      </c>
      <c r="FD29" s="53" t="str">
        <f t="shared" si="89"/>
        <v>1.0</v>
      </c>
      <c r="FE29" s="63">
        <v>2</v>
      </c>
      <c r="FF29" s="207">
        <v>2</v>
      </c>
      <c r="FG29" s="105">
        <v>5.7</v>
      </c>
      <c r="FH29" s="103">
        <v>9</v>
      </c>
      <c r="FI29" s="104"/>
      <c r="FJ29" s="66">
        <f t="shared" si="90"/>
        <v>7.7</v>
      </c>
      <c r="FK29" s="67">
        <f t="shared" si="91"/>
        <v>7.7</v>
      </c>
      <c r="FL29" s="67" t="str">
        <f t="shared" si="92"/>
        <v>7.7</v>
      </c>
      <c r="FM29" s="51" t="str">
        <f t="shared" si="93"/>
        <v>B</v>
      </c>
      <c r="FN29" s="60">
        <f t="shared" si="94"/>
        <v>3</v>
      </c>
      <c r="FO29" s="53" t="str">
        <f t="shared" si="95"/>
        <v>3.0</v>
      </c>
      <c r="FP29" s="63">
        <v>2</v>
      </c>
      <c r="FQ29" s="207">
        <v>2</v>
      </c>
      <c r="FR29" s="105">
        <v>5</v>
      </c>
      <c r="FS29" s="103">
        <v>4</v>
      </c>
      <c r="FT29" s="104"/>
      <c r="FU29" s="66"/>
      <c r="FV29" s="67">
        <f t="shared" si="96"/>
        <v>4.4000000000000004</v>
      </c>
      <c r="FW29" s="67" t="str">
        <f t="shared" si="97"/>
        <v>4.4</v>
      </c>
      <c r="FX29" s="51" t="str">
        <f t="shared" si="98"/>
        <v>D</v>
      </c>
      <c r="FY29" s="60">
        <f t="shared" si="99"/>
        <v>1</v>
      </c>
      <c r="FZ29" s="53" t="str">
        <f t="shared" si="100"/>
        <v>1.0</v>
      </c>
      <c r="GA29" s="63">
        <v>2</v>
      </c>
      <c r="GB29" s="207">
        <v>2</v>
      </c>
      <c r="GC29" s="171">
        <v>5.6</v>
      </c>
      <c r="GD29" s="122">
        <v>0</v>
      </c>
      <c r="GE29" s="123">
        <v>5</v>
      </c>
      <c r="GF29" s="171"/>
      <c r="GG29" s="67">
        <f t="shared" si="382"/>
        <v>5.2</v>
      </c>
      <c r="GH29" s="67" t="str">
        <f t="shared" si="383"/>
        <v>5.2</v>
      </c>
      <c r="GI29" s="51" t="str">
        <f t="shared" si="384"/>
        <v>D+</v>
      </c>
      <c r="GJ29" s="60">
        <f t="shared" si="385"/>
        <v>1.5</v>
      </c>
      <c r="GK29" s="53" t="str">
        <f t="shared" si="386"/>
        <v>1.5</v>
      </c>
      <c r="GL29" s="63">
        <v>3</v>
      </c>
      <c r="GM29" s="207">
        <v>3</v>
      </c>
      <c r="GN29" s="211">
        <f t="shared" si="387"/>
        <v>18</v>
      </c>
      <c r="GO29" s="156">
        <f t="shared" si="388"/>
        <v>5.1333333333333337</v>
      </c>
      <c r="GP29" s="158">
        <f t="shared" si="389"/>
        <v>1.5555555555555556</v>
      </c>
      <c r="GQ29" s="157" t="str">
        <f t="shared" si="109"/>
        <v>1.56</v>
      </c>
      <c r="GR29" s="5" t="str">
        <f t="shared" si="110"/>
        <v>Lên lớp</v>
      </c>
      <c r="GS29" s="212">
        <f t="shared" si="390"/>
        <v>18</v>
      </c>
      <c r="GT29" s="213">
        <f t="shared" si="295"/>
        <v>5.1333333333333337</v>
      </c>
      <c r="GU29" s="214">
        <f t="shared" si="296"/>
        <v>1.5555555555555556</v>
      </c>
      <c r="GV29" s="215">
        <f t="shared" si="391"/>
        <v>35</v>
      </c>
      <c r="GW29" s="211">
        <f t="shared" si="403"/>
        <v>35</v>
      </c>
      <c r="GX29" s="157">
        <f t="shared" si="404"/>
        <v>5.9085714285714293</v>
      </c>
      <c r="GY29" s="158">
        <f t="shared" si="405"/>
        <v>1.9714285714285715</v>
      </c>
      <c r="GZ29" s="157" t="str">
        <f t="shared" si="118"/>
        <v>1.97</v>
      </c>
      <c r="HA29" s="5" t="str">
        <f t="shared" si="119"/>
        <v>Lên lớp</v>
      </c>
      <c r="HB29" s="105">
        <v>6.3</v>
      </c>
      <c r="HC29" s="103">
        <v>3</v>
      </c>
      <c r="HD29" s="104"/>
      <c r="HE29" s="105"/>
      <c r="HF29" s="67">
        <f t="shared" si="392"/>
        <v>4.3</v>
      </c>
      <c r="HG29" s="67" t="str">
        <f t="shared" si="393"/>
        <v>4.3</v>
      </c>
      <c r="HH29" s="51" t="str">
        <f t="shared" si="394"/>
        <v>D</v>
      </c>
      <c r="HI29" s="60">
        <f t="shared" si="395"/>
        <v>1</v>
      </c>
      <c r="HJ29" s="53" t="str">
        <f t="shared" si="396"/>
        <v>1.0</v>
      </c>
      <c r="HK29" s="63">
        <v>3</v>
      </c>
      <c r="HL29" s="207">
        <v>3</v>
      </c>
      <c r="HM29" s="210">
        <v>7.3</v>
      </c>
      <c r="HN29" s="57">
        <v>3</v>
      </c>
      <c r="HO29" s="58"/>
      <c r="HP29" s="66">
        <f t="shared" si="125"/>
        <v>4.7</v>
      </c>
      <c r="HQ29" s="110">
        <f t="shared" si="126"/>
        <v>4.7</v>
      </c>
      <c r="HR29" s="67" t="str">
        <f t="shared" si="127"/>
        <v>4.7</v>
      </c>
      <c r="HS29" s="111" t="str">
        <f t="shared" si="128"/>
        <v>D</v>
      </c>
      <c r="HT29" s="112">
        <f t="shared" si="129"/>
        <v>1</v>
      </c>
      <c r="HU29" s="113" t="str">
        <f t="shared" si="130"/>
        <v>1.0</v>
      </c>
      <c r="HV29" s="63">
        <v>1</v>
      </c>
      <c r="HW29" s="207">
        <v>1</v>
      </c>
      <c r="HX29" s="66">
        <f t="shared" si="297"/>
        <v>1.4</v>
      </c>
      <c r="HY29" s="167">
        <f t="shared" si="297"/>
        <v>4.4000000000000004</v>
      </c>
      <c r="HZ29" s="53" t="str">
        <f t="shared" si="132"/>
        <v>4.4</v>
      </c>
      <c r="IA29" s="51" t="str">
        <f t="shared" si="133"/>
        <v>D</v>
      </c>
      <c r="IB29" s="60">
        <f t="shared" si="134"/>
        <v>1</v>
      </c>
      <c r="IC29" s="53" t="str">
        <f t="shared" si="135"/>
        <v>1.0</v>
      </c>
      <c r="ID29" s="220">
        <v>4</v>
      </c>
      <c r="IE29" s="221">
        <v>4</v>
      </c>
      <c r="IF29" s="210">
        <v>5</v>
      </c>
      <c r="IG29" s="57">
        <v>4</v>
      </c>
      <c r="IH29" s="58"/>
      <c r="II29" s="66">
        <f t="shared" si="397"/>
        <v>4.4000000000000004</v>
      </c>
      <c r="IJ29" s="67">
        <f t="shared" si="398"/>
        <v>4.4000000000000004</v>
      </c>
      <c r="IK29" s="67" t="str">
        <f t="shared" si="399"/>
        <v>4.4</v>
      </c>
      <c r="IL29" s="51" t="str">
        <f t="shared" si="400"/>
        <v>D</v>
      </c>
      <c r="IM29" s="60">
        <f t="shared" si="401"/>
        <v>1</v>
      </c>
      <c r="IN29" s="53" t="str">
        <f t="shared" si="402"/>
        <v>1.0</v>
      </c>
      <c r="IO29" s="63">
        <v>2</v>
      </c>
      <c r="IP29" s="207">
        <v>2</v>
      </c>
      <c r="IQ29" s="210">
        <v>5.8</v>
      </c>
      <c r="IR29" s="57">
        <v>4</v>
      </c>
      <c r="IS29" s="58"/>
      <c r="IT29" s="66">
        <f t="shared" si="142"/>
        <v>4.7</v>
      </c>
      <c r="IU29" s="67">
        <f t="shared" si="143"/>
        <v>4.7</v>
      </c>
      <c r="IV29" s="67" t="str">
        <f t="shared" si="144"/>
        <v>4.7</v>
      </c>
      <c r="IW29" s="51" t="str">
        <f t="shared" si="145"/>
        <v>D</v>
      </c>
      <c r="IX29" s="60">
        <f t="shared" si="146"/>
        <v>1</v>
      </c>
      <c r="IY29" s="53" t="str">
        <f t="shared" si="147"/>
        <v>1.0</v>
      </c>
      <c r="IZ29" s="63">
        <v>3</v>
      </c>
      <c r="JA29" s="207">
        <v>3</v>
      </c>
      <c r="JB29" s="65">
        <v>7.4</v>
      </c>
      <c r="JC29" s="57">
        <v>5</v>
      </c>
      <c r="JD29" s="58"/>
      <c r="JE29" s="66">
        <f t="shared" si="148"/>
        <v>6</v>
      </c>
      <c r="JF29" s="67">
        <f t="shared" si="149"/>
        <v>6</v>
      </c>
      <c r="JG29" s="50" t="str">
        <f t="shared" si="150"/>
        <v>6.0</v>
      </c>
      <c r="JH29" s="51" t="str">
        <f t="shared" si="151"/>
        <v>C</v>
      </c>
      <c r="JI29" s="60">
        <f t="shared" si="152"/>
        <v>2</v>
      </c>
      <c r="JJ29" s="53" t="str">
        <f t="shared" si="153"/>
        <v>2.0</v>
      </c>
      <c r="JK29" s="61">
        <v>2</v>
      </c>
      <c r="JL29" s="62">
        <v>2</v>
      </c>
      <c r="JM29" s="65">
        <v>6.8</v>
      </c>
      <c r="JN29" s="57">
        <v>5</v>
      </c>
      <c r="JO29" s="58"/>
      <c r="JP29" s="66">
        <f t="shared" si="154"/>
        <v>5.7</v>
      </c>
      <c r="JQ29" s="67">
        <f t="shared" si="155"/>
        <v>5.7</v>
      </c>
      <c r="JR29" s="50" t="str">
        <f t="shared" si="156"/>
        <v>5.7</v>
      </c>
      <c r="JS29" s="51" t="str">
        <f t="shared" si="157"/>
        <v>C</v>
      </c>
      <c r="JT29" s="60">
        <f t="shared" si="158"/>
        <v>2</v>
      </c>
      <c r="JU29" s="53" t="str">
        <f t="shared" si="159"/>
        <v>2.0</v>
      </c>
      <c r="JV29" s="61">
        <v>1</v>
      </c>
      <c r="JW29" s="62">
        <v>1</v>
      </c>
      <c r="JX29" s="271">
        <v>5.3</v>
      </c>
      <c r="JY29" s="122">
        <v>2</v>
      </c>
      <c r="JZ29" s="123">
        <v>4</v>
      </c>
      <c r="KA29" s="171">
        <f t="shared" si="160"/>
        <v>3.3</v>
      </c>
      <c r="KB29" s="67">
        <f t="shared" si="161"/>
        <v>4.5</v>
      </c>
      <c r="KC29" s="50" t="str">
        <f t="shared" si="162"/>
        <v>4.5</v>
      </c>
      <c r="KD29" s="51" t="str">
        <f t="shared" si="163"/>
        <v>D</v>
      </c>
      <c r="KE29" s="60">
        <f t="shared" si="164"/>
        <v>1</v>
      </c>
      <c r="KF29" s="53" t="str">
        <f t="shared" si="165"/>
        <v>1.0</v>
      </c>
      <c r="KG29" s="61">
        <v>2</v>
      </c>
      <c r="KH29" s="62">
        <v>2</v>
      </c>
      <c r="KI29" s="210">
        <v>8</v>
      </c>
      <c r="KJ29" s="133">
        <v>6.4</v>
      </c>
      <c r="KK29" s="58"/>
      <c r="KL29" s="66">
        <f t="shared" si="166"/>
        <v>7</v>
      </c>
      <c r="KM29" s="67">
        <f t="shared" si="167"/>
        <v>7</v>
      </c>
      <c r="KN29" s="67" t="str">
        <f t="shared" si="168"/>
        <v>7.0</v>
      </c>
      <c r="KO29" s="51" t="str">
        <f t="shared" si="169"/>
        <v>B</v>
      </c>
      <c r="KP29" s="60">
        <f t="shared" si="170"/>
        <v>3</v>
      </c>
      <c r="KQ29" s="53" t="str">
        <f t="shared" si="171"/>
        <v>3.0</v>
      </c>
      <c r="KR29" s="63">
        <v>1</v>
      </c>
      <c r="KS29" s="207">
        <v>1</v>
      </c>
      <c r="KT29" s="210">
        <v>6</v>
      </c>
      <c r="KU29" s="133">
        <v>8.1</v>
      </c>
      <c r="KV29" s="58"/>
      <c r="KW29" s="66">
        <f t="shared" si="172"/>
        <v>7.3</v>
      </c>
      <c r="KX29" s="67">
        <f t="shared" si="173"/>
        <v>7.3</v>
      </c>
      <c r="KY29" s="67" t="str">
        <f t="shared" si="174"/>
        <v>7.3</v>
      </c>
      <c r="KZ29" s="51" t="str">
        <f t="shared" si="175"/>
        <v>B</v>
      </c>
      <c r="LA29" s="60">
        <f t="shared" si="176"/>
        <v>3</v>
      </c>
      <c r="LB29" s="53" t="str">
        <f t="shared" si="177"/>
        <v>3.0</v>
      </c>
      <c r="LC29" s="63">
        <v>1</v>
      </c>
      <c r="LD29" s="207">
        <v>1</v>
      </c>
      <c r="LE29" s="210">
        <v>8</v>
      </c>
      <c r="LF29" s="133">
        <v>6.3</v>
      </c>
      <c r="LG29" s="58"/>
      <c r="LH29" s="66">
        <f t="shared" si="178"/>
        <v>7</v>
      </c>
      <c r="LI29" s="67">
        <f t="shared" si="179"/>
        <v>7</v>
      </c>
      <c r="LJ29" s="67" t="str">
        <f t="shared" si="180"/>
        <v>7.0</v>
      </c>
      <c r="LK29" s="51" t="str">
        <f t="shared" si="181"/>
        <v>B</v>
      </c>
      <c r="LL29" s="60">
        <f t="shared" si="182"/>
        <v>3</v>
      </c>
      <c r="LM29" s="53" t="str">
        <f t="shared" si="183"/>
        <v>3.0</v>
      </c>
      <c r="LN29" s="63">
        <v>2</v>
      </c>
      <c r="LO29" s="207">
        <v>2</v>
      </c>
      <c r="LP29" s="210">
        <v>8</v>
      </c>
      <c r="LQ29" s="133">
        <v>6.9</v>
      </c>
      <c r="LR29" s="58"/>
      <c r="LS29" s="66">
        <f t="shared" si="184"/>
        <v>7.3</v>
      </c>
      <c r="LT29" s="67">
        <f t="shared" si="185"/>
        <v>7.3</v>
      </c>
      <c r="LU29" s="67" t="str">
        <f t="shared" si="186"/>
        <v>7.3</v>
      </c>
      <c r="LV29" s="51" t="str">
        <f t="shared" si="187"/>
        <v>B</v>
      </c>
      <c r="LW29" s="60">
        <f t="shared" si="188"/>
        <v>3</v>
      </c>
      <c r="LX29" s="53" t="str">
        <f t="shared" si="189"/>
        <v>3.0</v>
      </c>
      <c r="LY29" s="63">
        <v>1</v>
      </c>
      <c r="LZ29" s="207">
        <v>1</v>
      </c>
      <c r="MA29" s="66">
        <f t="shared" si="190"/>
        <v>7.1</v>
      </c>
      <c r="MB29" s="167">
        <f t="shared" si="191"/>
        <v>7.1</v>
      </c>
      <c r="MC29" s="53" t="str">
        <f t="shared" si="192"/>
        <v>7.1</v>
      </c>
      <c r="MD29" s="51" t="str">
        <f t="shared" si="193"/>
        <v>B</v>
      </c>
      <c r="ME29" s="60">
        <f t="shared" si="194"/>
        <v>3</v>
      </c>
      <c r="MF29" s="53" t="str">
        <f t="shared" si="195"/>
        <v>3.0</v>
      </c>
      <c r="MG29" s="220">
        <v>5</v>
      </c>
      <c r="MH29" s="221">
        <v>5</v>
      </c>
      <c r="MI29" s="211">
        <f t="shared" si="196"/>
        <v>19</v>
      </c>
      <c r="MJ29" s="156">
        <f t="shared" si="197"/>
        <v>5.4105263157894736</v>
      </c>
      <c r="MK29" s="158">
        <f t="shared" si="198"/>
        <v>1.6842105263157894</v>
      </c>
      <c r="ML29" s="157" t="str">
        <f t="shared" si="199"/>
        <v>1.68</v>
      </c>
      <c r="MM29" s="5" t="str">
        <f t="shared" si="200"/>
        <v>Lên lớp</v>
      </c>
      <c r="MN29" s="212">
        <f t="shared" si="201"/>
        <v>19</v>
      </c>
      <c r="MO29" s="156">
        <f t="shared" si="202"/>
        <v>5.4105263157894736</v>
      </c>
      <c r="MP29" s="309">
        <f t="shared" si="203"/>
        <v>1.6842105263157894</v>
      </c>
      <c r="MQ29" s="215">
        <f t="shared" si="204"/>
        <v>54</v>
      </c>
      <c r="MR29" s="211">
        <f t="shared" si="205"/>
        <v>54</v>
      </c>
      <c r="MS29" s="157">
        <f t="shared" si="206"/>
        <v>5.7333333333333334</v>
      </c>
      <c r="MT29" s="157" t="str">
        <f t="shared" si="207"/>
        <v>5.73</v>
      </c>
      <c r="MU29" s="158">
        <f t="shared" si="208"/>
        <v>1.8703703703703705</v>
      </c>
      <c r="MV29" s="157" t="str">
        <f t="shared" si="209"/>
        <v>1.87</v>
      </c>
      <c r="MW29" s="5" t="str">
        <f t="shared" si="210"/>
        <v>Lên lớp</v>
      </c>
      <c r="MX29" s="325">
        <v>6.5</v>
      </c>
      <c r="MY29" s="392">
        <v>5</v>
      </c>
      <c r="MZ29" s="327"/>
      <c r="NA29" s="216">
        <f t="shared" si="211"/>
        <v>5.6</v>
      </c>
      <c r="NB29" s="312">
        <f t="shared" si="212"/>
        <v>5.6</v>
      </c>
      <c r="NC29" s="312" t="str">
        <f t="shared" si="213"/>
        <v>5.6</v>
      </c>
      <c r="ND29" s="313" t="str">
        <f t="shared" si="214"/>
        <v>C</v>
      </c>
      <c r="NE29" s="314">
        <f t="shared" si="215"/>
        <v>2</v>
      </c>
      <c r="NF29" s="315" t="str">
        <f t="shared" si="216"/>
        <v>2.0</v>
      </c>
      <c r="NG29" s="63">
        <v>1</v>
      </c>
      <c r="NH29" s="207">
        <v>1</v>
      </c>
      <c r="NI29" s="325">
        <v>5</v>
      </c>
      <c r="NJ29" s="392">
        <v>5</v>
      </c>
      <c r="NK29" s="327"/>
      <c r="NL29" s="316">
        <f t="shared" si="217"/>
        <v>5</v>
      </c>
      <c r="NM29" s="312">
        <f t="shared" si="218"/>
        <v>5</v>
      </c>
      <c r="NN29" s="312" t="str">
        <f t="shared" si="219"/>
        <v>5.0</v>
      </c>
      <c r="NO29" s="313" t="str">
        <f t="shared" si="220"/>
        <v>D+</v>
      </c>
      <c r="NP29" s="314">
        <f t="shared" si="221"/>
        <v>1.5</v>
      </c>
      <c r="NQ29" s="315" t="str">
        <f t="shared" si="222"/>
        <v>1.5</v>
      </c>
      <c r="NR29" s="63">
        <v>1</v>
      </c>
      <c r="NS29" s="207">
        <v>1</v>
      </c>
      <c r="NT29" s="66">
        <f t="shared" si="223"/>
        <v>5.3</v>
      </c>
      <c r="NU29" s="167">
        <f t="shared" si="224"/>
        <v>5.3</v>
      </c>
      <c r="NV29" s="53" t="str">
        <f t="shared" si="225"/>
        <v>5.3</v>
      </c>
      <c r="NW29" s="51" t="str">
        <f t="shared" si="226"/>
        <v>D+</v>
      </c>
      <c r="NX29" s="60">
        <f t="shared" si="227"/>
        <v>1.5</v>
      </c>
      <c r="NY29" s="53" t="str">
        <f t="shared" si="228"/>
        <v>1.5</v>
      </c>
      <c r="NZ29" s="220">
        <v>2</v>
      </c>
      <c r="OA29" s="408">
        <v>2</v>
      </c>
      <c r="OB29" s="385">
        <v>7.2</v>
      </c>
      <c r="OC29" s="404">
        <v>4</v>
      </c>
      <c r="OD29" s="210"/>
      <c r="OE29" s="66">
        <f t="shared" si="229"/>
        <v>5.3</v>
      </c>
      <c r="OF29" s="67">
        <f t="shared" si="230"/>
        <v>5.3</v>
      </c>
      <c r="OG29" s="50" t="str">
        <f t="shared" si="231"/>
        <v>5.3</v>
      </c>
      <c r="OH29" s="51" t="str">
        <f t="shared" si="232"/>
        <v>D+</v>
      </c>
      <c r="OI29" s="60">
        <f t="shared" si="233"/>
        <v>1.5</v>
      </c>
      <c r="OJ29" s="53" t="str">
        <f t="shared" si="234"/>
        <v>1.5</v>
      </c>
      <c r="OK29" s="61">
        <v>2</v>
      </c>
      <c r="OL29" s="62">
        <v>2</v>
      </c>
      <c r="OM29" s="282">
        <v>8</v>
      </c>
      <c r="ON29" s="283">
        <v>7</v>
      </c>
      <c r="OO29" s="104"/>
      <c r="OP29" s="105">
        <f t="shared" si="289"/>
        <v>7.4</v>
      </c>
      <c r="OQ29" s="67">
        <f t="shared" si="290"/>
        <v>7.4</v>
      </c>
      <c r="OR29" s="50" t="str">
        <f t="shared" si="291"/>
        <v>7.4</v>
      </c>
      <c r="OS29" s="51" t="str">
        <f t="shared" si="292"/>
        <v>B</v>
      </c>
      <c r="OT29" s="60">
        <f t="shared" si="293"/>
        <v>3</v>
      </c>
      <c r="OU29" s="53" t="str">
        <f t="shared" si="294"/>
        <v>3.0</v>
      </c>
      <c r="OV29" s="61">
        <v>2</v>
      </c>
      <c r="OW29" s="62">
        <v>2</v>
      </c>
      <c r="OX29" s="339">
        <v>6.8</v>
      </c>
      <c r="OY29" s="340">
        <v>2</v>
      </c>
      <c r="OZ29" s="123">
        <v>3</v>
      </c>
      <c r="PA29" s="105">
        <f t="shared" si="235"/>
        <v>3.9</v>
      </c>
      <c r="PB29" s="67">
        <f t="shared" si="236"/>
        <v>4.5</v>
      </c>
      <c r="PC29" s="50" t="str">
        <f t="shared" si="237"/>
        <v>4.5</v>
      </c>
      <c r="PD29" s="51" t="str">
        <f t="shared" si="238"/>
        <v>D</v>
      </c>
      <c r="PE29" s="60">
        <f t="shared" si="239"/>
        <v>1</v>
      </c>
      <c r="PF29" s="53" t="str">
        <f t="shared" si="240"/>
        <v>1.0</v>
      </c>
      <c r="PG29" s="61">
        <v>2</v>
      </c>
      <c r="PH29" s="62">
        <v>2</v>
      </c>
      <c r="PI29" s="325">
        <v>7</v>
      </c>
      <c r="PJ29" s="392">
        <v>7</v>
      </c>
      <c r="PK29" s="327"/>
      <c r="PL29" s="216">
        <f t="shared" si="241"/>
        <v>7</v>
      </c>
      <c r="PM29" s="312">
        <f t="shared" si="242"/>
        <v>7</v>
      </c>
      <c r="PN29" s="312" t="str">
        <f t="shared" si="243"/>
        <v>7.0</v>
      </c>
      <c r="PO29" s="313" t="str">
        <f t="shared" si="244"/>
        <v>B</v>
      </c>
      <c r="PP29" s="314">
        <f t="shared" si="245"/>
        <v>3</v>
      </c>
      <c r="PQ29" s="315" t="str">
        <f t="shared" si="246"/>
        <v>3.0</v>
      </c>
      <c r="PR29" s="63">
        <v>1</v>
      </c>
      <c r="PS29" s="207">
        <v>1</v>
      </c>
      <c r="PT29" s="210">
        <v>5</v>
      </c>
      <c r="PU29" s="133">
        <v>6</v>
      </c>
      <c r="PV29" s="58"/>
      <c r="PW29" s="66">
        <f t="shared" si="247"/>
        <v>5.6</v>
      </c>
      <c r="PX29" s="67">
        <f t="shared" si="248"/>
        <v>5.6</v>
      </c>
      <c r="PY29" s="67" t="str">
        <f t="shared" si="249"/>
        <v>5.6</v>
      </c>
      <c r="PZ29" s="51" t="str">
        <f t="shared" si="250"/>
        <v>C</v>
      </c>
      <c r="QA29" s="60">
        <f t="shared" si="251"/>
        <v>2</v>
      </c>
      <c r="QB29" s="53" t="str">
        <f t="shared" si="252"/>
        <v>2.0</v>
      </c>
      <c r="QC29" s="63">
        <v>4</v>
      </c>
      <c r="QD29" s="207">
        <v>4</v>
      </c>
      <c r="QE29" s="210">
        <v>6.5</v>
      </c>
      <c r="QF29" s="133">
        <v>3</v>
      </c>
      <c r="QG29" s="58"/>
      <c r="QH29" s="66">
        <f t="shared" si="253"/>
        <v>4.4000000000000004</v>
      </c>
      <c r="QI29" s="67">
        <f t="shared" si="254"/>
        <v>4.4000000000000004</v>
      </c>
      <c r="QJ29" s="67" t="str">
        <f t="shared" si="255"/>
        <v>4.4</v>
      </c>
      <c r="QK29" s="51" t="str">
        <f t="shared" si="256"/>
        <v>D</v>
      </c>
      <c r="QL29" s="60">
        <f t="shared" si="257"/>
        <v>1</v>
      </c>
      <c r="QM29" s="53" t="str">
        <f t="shared" si="258"/>
        <v>1.0</v>
      </c>
      <c r="QN29" s="63">
        <v>6</v>
      </c>
      <c r="QO29" s="207">
        <v>6</v>
      </c>
      <c r="QP29" s="211">
        <f t="shared" si="259"/>
        <v>19</v>
      </c>
      <c r="QQ29" s="156">
        <f t="shared" si="260"/>
        <v>5.3052631578947373</v>
      </c>
      <c r="QR29" s="158">
        <f t="shared" si="261"/>
        <v>1.6578947368421053</v>
      </c>
      <c r="QS29" s="157" t="str">
        <f t="shared" si="262"/>
        <v>1.66</v>
      </c>
      <c r="QT29" s="5" t="str">
        <f t="shared" si="263"/>
        <v>Lên lớp</v>
      </c>
      <c r="QU29" s="212">
        <f t="shared" si="264"/>
        <v>19</v>
      </c>
      <c r="QV29" s="156">
        <f t="shared" si="265"/>
        <v>5.3052631578947373</v>
      </c>
      <c r="QW29" s="309">
        <f t="shared" si="266"/>
        <v>1.6578947368421053</v>
      </c>
      <c r="QX29" s="215">
        <f t="shared" si="267"/>
        <v>73</v>
      </c>
      <c r="QY29" s="211">
        <f t="shared" si="268"/>
        <v>73</v>
      </c>
      <c r="QZ29" s="157">
        <f t="shared" si="269"/>
        <v>5.6219178082191785</v>
      </c>
      <c r="RA29" s="157" t="str">
        <f t="shared" si="270"/>
        <v>5.62</v>
      </c>
      <c r="RB29" s="158">
        <f t="shared" si="271"/>
        <v>1.8150684931506849</v>
      </c>
      <c r="RC29" s="157" t="str">
        <f t="shared" si="272"/>
        <v>1.82</v>
      </c>
      <c r="RD29" s="5" t="str">
        <f t="shared" si="273"/>
        <v>Lên lớp</v>
      </c>
      <c r="RE29" s="210">
        <v>6</v>
      </c>
      <c r="RF29" s="133">
        <v>7</v>
      </c>
      <c r="RG29" s="58"/>
      <c r="RH29" s="66">
        <f t="shared" si="274"/>
        <v>6.6</v>
      </c>
      <c r="RI29" s="67">
        <f t="shared" si="275"/>
        <v>6.6</v>
      </c>
      <c r="RJ29" s="67" t="str">
        <f t="shared" si="276"/>
        <v>6.6</v>
      </c>
      <c r="RK29" s="51" t="str">
        <f t="shared" si="277"/>
        <v>C+</v>
      </c>
      <c r="RL29" s="60">
        <f t="shared" si="278"/>
        <v>2.5</v>
      </c>
      <c r="RM29" s="53" t="str">
        <f t="shared" si="279"/>
        <v>2.5</v>
      </c>
      <c r="RN29" s="63">
        <v>6</v>
      </c>
      <c r="RO29" s="207">
        <v>6</v>
      </c>
      <c r="RP29" s="416">
        <v>7</v>
      </c>
      <c r="RQ29" s="416">
        <v>6.8</v>
      </c>
      <c r="RR29" s="316">
        <f t="shared" si="280"/>
        <v>6.9</v>
      </c>
      <c r="RS29" s="67" t="str">
        <f t="shared" si="281"/>
        <v>6.9</v>
      </c>
      <c r="RT29" s="51" t="str">
        <f t="shared" si="282"/>
        <v>C+</v>
      </c>
      <c r="RU29" s="60">
        <f t="shared" si="283"/>
        <v>2.5</v>
      </c>
      <c r="RV29" s="53" t="str">
        <f t="shared" si="284"/>
        <v>2.5</v>
      </c>
      <c r="RW29" s="220">
        <v>5</v>
      </c>
      <c r="RX29" s="221">
        <v>5</v>
      </c>
      <c r="RY29" s="417">
        <f t="shared" si="285"/>
        <v>11</v>
      </c>
      <c r="RZ29" s="156">
        <f t="shared" si="286"/>
        <v>6.7363636363636354</v>
      </c>
      <c r="SA29" s="158">
        <f t="shared" si="287"/>
        <v>2.5</v>
      </c>
      <c r="SB29" s="157" t="str">
        <f t="shared" si="288"/>
        <v>2.50</v>
      </c>
    </row>
    <row r="30" spans="1:496" s="8" customFormat="1" ht="18">
      <c r="A30" s="5">
        <v>29</v>
      </c>
      <c r="B30" s="9" t="s">
        <v>356</v>
      </c>
      <c r="C30" s="10" t="s">
        <v>399</v>
      </c>
      <c r="D30" s="11" t="s">
        <v>400</v>
      </c>
      <c r="E30" s="12" t="s">
        <v>401</v>
      </c>
      <c r="G30" s="47" t="s">
        <v>586</v>
      </c>
      <c r="H30" s="6" t="s">
        <v>427</v>
      </c>
      <c r="I30" s="48" t="s">
        <v>610</v>
      </c>
      <c r="J30" s="48" t="s">
        <v>610</v>
      </c>
      <c r="K30" s="98">
        <v>8</v>
      </c>
      <c r="L30" s="67" t="str">
        <f t="shared" si="298"/>
        <v>8.0</v>
      </c>
      <c r="M30" s="51" t="str">
        <f t="shared" si="299"/>
        <v>B+</v>
      </c>
      <c r="N30" s="52">
        <f t="shared" si="300"/>
        <v>3.5</v>
      </c>
      <c r="O30" s="53" t="str">
        <f t="shared" si="301"/>
        <v>3.5</v>
      </c>
      <c r="P30" s="63">
        <v>2</v>
      </c>
      <c r="Q30" s="49">
        <v>6</v>
      </c>
      <c r="R30" s="67" t="str">
        <f t="shared" si="302"/>
        <v>6.0</v>
      </c>
      <c r="S30" s="51" t="str">
        <f t="shared" si="303"/>
        <v>C</v>
      </c>
      <c r="T30" s="52">
        <f t="shared" si="304"/>
        <v>2</v>
      </c>
      <c r="U30" s="53" t="str">
        <f t="shared" si="305"/>
        <v>2.0</v>
      </c>
      <c r="V30" s="63">
        <v>3</v>
      </c>
      <c r="W30" s="105">
        <v>8.1999999999999993</v>
      </c>
      <c r="X30" s="103">
        <v>7</v>
      </c>
      <c r="Y30" s="104"/>
      <c r="Z30" s="66">
        <f t="shared" si="306"/>
        <v>7.5</v>
      </c>
      <c r="AA30" s="67">
        <f t="shared" si="307"/>
        <v>7.5</v>
      </c>
      <c r="AB30" s="67" t="str">
        <f t="shared" si="308"/>
        <v>7.5</v>
      </c>
      <c r="AC30" s="51" t="str">
        <f t="shared" si="309"/>
        <v>B</v>
      </c>
      <c r="AD30" s="60">
        <f t="shared" si="310"/>
        <v>3</v>
      </c>
      <c r="AE30" s="53" t="str">
        <f t="shared" si="311"/>
        <v>3.0</v>
      </c>
      <c r="AF30" s="63">
        <v>4</v>
      </c>
      <c r="AG30" s="207">
        <v>4</v>
      </c>
      <c r="AH30" s="105">
        <v>8</v>
      </c>
      <c r="AI30" s="103">
        <v>9</v>
      </c>
      <c r="AJ30" s="104"/>
      <c r="AK30" s="66">
        <f t="shared" si="312"/>
        <v>8.6</v>
      </c>
      <c r="AL30" s="67">
        <f t="shared" si="313"/>
        <v>8.6</v>
      </c>
      <c r="AM30" s="67" t="str">
        <f t="shared" si="314"/>
        <v>8.6</v>
      </c>
      <c r="AN30" s="51" t="str">
        <f t="shared" si="315"/>
        <v>A</v>
      </c>
      <c r="AO30" s="60">
        <f t="shared" si="316"/>
        <v>4</v>
      </c>
      <c r="AP30" s="53" t="str">
        <f t="shared" si="317"/>
        <v>4.0</v>
      </c>
      <c r="AQ30" s="63">
        <v>2</v>
      </c>
      <c r="AR30" s="207">
        <v>2</v>
      </c>
      <c r="AS30" s="105">
        <v>6.9</v>
      </c>
      <c r="AT30" s="103">
        <v>5</v>
      </c>
      <c r="AU30" s="104"/>
      <c r="AV30" s="66">
        <f t="shared" si="318"/>
        <v>5.8</v>
      </c>
      <c r="AW30" s="67">
        <f t="shared" si="319"/>
        <v>5.8</v>
      </c>
      <c r="AX30" s="67" t="str">
        <f t="shared" si="320"/>
        <v>5.8</v>
      </c>
      <c r="AY30" s="51" t="str">
        <f t="shared" si="321"/>
        <v>C</v>
      </c>
      <c r="AZ30" s="60">
        <f t="shared" si="322"/>
        <v>2</v>
      </c>
      <c r="BA30" s="53" t="str">
        <f t="shared" si="323"/>
        <v>2.0</v>
      </c>
      <c r="BB30" s="63">
        <v>3</v>
      </c>
      <c r="BC30" s="207">
        <v>3</v>
      </c>
      <c r="BD30" s="105">
        <v>6.6</v>
      </c>
      <c r="BE30" s="103">
        <v>8</v>
      </c>
      <c r="BF30" s="104"/>
      <c r="BG30" s="66">
        <f t="shared" si="324"/>
        <v>7.4</v>
      </c>
      <c r="BH30" s="67">
        <f t="shared" si="325"/>
        <v>7.4</v>
      </c>
      <c r="BI30" s="67" t="str">
        <f t="shared" si="326"/>
        <v>7.4</v>
      </c>
      <c r="BJ30" s="51" t="str">
        <f t="shared" si="327"/>
        <v>B</v>
      </c>
      <c r="BK30" s="60">
        <f t="shared" si="328"/>
        <v>3</v>
      </c>
      <c r="BL30" s="53" t="str">
        <f t="shared" si="329"/>
        <v>3.0</v>
      </c>
      <c r="BM30" s="63">
        <v>3</v>
      </c>
      <c r="BN30" s="207">
        <v>3</v>
      </c>
      <c r="BO30" s="105">
        <v>8.1999999999999993</v>
      </c>
      <c r="BP30" s="103">
        <v>5</v>
      </c>
      <c r="BQ30" s="104"/>
      <c r="BR30" s="66">
        <f t="shared" si="330"/>
        <v>6.3</v>
      </c>
      <c r="BS30" s="67">
        <f t="shared" si="331"/>
        <v>6.3</v>
      </c>
      <c r="BT30" s="67" t="str">
        <f t="shared" si="332"/>
        <v>6.3</v>
      </c>
      <c r="BU30" s="51" t="str">
        <f t="shared" si="333"/>
        <v>C</v>
      </c>
      <c r="BV30" s="68">
        <f t="shared" si="334"/>
        <v>2</v>
      </c>
      <c r="BW30" s="53" t="str">
        <f t="shared" si="335"/>
        <v>2.0</v>
      </c>
      <c r="BX30" s="63">
        <v>2</v>
      </c>
      <c r="BY30" s="207">
        <v>2</v>
      </c>
      <c r="BZ30" s="105">
        <v>7.5</v>
      </c>
      <c r="CA30" s="103">
        <v>8</v>
      </c>
      <c r="CB30" s="104"/>
      <c r="CC30" s="105"/>
      <c r="CD30" s="67">
        <f t="shared" si="336"/>
        <v>7.8</v>
      </c>
      <c r="CE30" s="67" t="str">
        <f t="shared" si="337"/>
        <v>7.8</v>
      </c>
      <c r="CF30" s="51" t="str">
        <f t="shared" si="338"/>
        <v>B</v>
      </c>
      <c r="CG30" s="60">
        <f t="shared" si="339"/>
        <v>3</v>
      </c>
      <c r="CH30" s="53" t="str">
        <f t="shared" si="340"/>
        <v>3.0</v>
      </c>
      <c r="CI30" s="63">
        <v>3</v>
      </c>
      <c r="CJ30" s="207">
        <v>3</v>
      </c>
      <c r="CK30" s="208">
        <f t="shared" si="341"/>
        <v>17</v>
      </c>
      <c r="CL30" s="72">
        <f t="shared" si="342"/>
        <v>7.2235294117647051</v>
      </c>
      <c r="CM30" s="93" t="str">
        <f t="shared" si="343"/>
        <v>7.22</v>
      </c>
      <c r="CN30" s="72">
        <f t="shared" si="344"/>
        <v>2.8235294117647061</v>
      </c>
      <c r="CO30" s="93" t="str">
        <f t="shared" si="345"/>
        <v>2.82</v>
      </c>
      <c r="CP30" s="285" t="str">
        <f t="shared" si="346"/>
        <v>Lên lớp</v>
      </c>
      <c r="CQ30" s="285">
        <f t="shared" si="347"/>
        <v>17</v>
      </c>
      <c r="CR30" s="72">
        <f t="shared" si="348"/>
        <v>7.2235294117647051</v>
      </c>
      <c r="CS30" s="285" t="str">
        <f t="shared" si="349"/>
        <v>7.22</v>
      </c>
      <c r="CT30" s="72">
        <f t="shared" si="350"/>
        <v>2.8235294117647061</v>
      </c>
      <c r="CU30" s="285" t="str">
        <f t="shared" si="351"/>
        <v>2.82</v>
      </c>
      <c r="CV30" s="285" t="str">
        <f t="shared" si="352"/>
        <v>Lên lớp</v>
      </c>
      <c r="CW30" s="66">
        <v>8.1999999999999993</v>
      </c>
      <c r="CX30" s="285">
        <v>9</v>
      </c>
      <c r="CY30" s="285"/>
      <c r="CZ30" s="66">
        <f t="shared" si="353"/>
        <v>8.6999999999999993</v>
      </c>
      <c r="DA30" s="67">
        <f t="shared" si="354"/>
        <v>8.6999999999999993</v>
      </c>
      <c r="DB30" s="60" t="str">
        <f t="shared" si="355"/>
        <v>8.7</v>
      </c>
      <c r="DC30" s="51" t="str">
        <f t="shared" si="356"/>
        <v>A</v>
      </c>
      <c r="DD30" s="60">
        <f t="shared" si="357"/>
        <v>4</v>
      </c>
      <c r="DE30" s="60" t="str">
        <f t="shared" si="358"/>
        <v>4.0</v>
      </c>
      <c r="DF30" s="63"/>
      <c r="DG30" s="209"/>
      <c r="DH30" s="105">
        <v>9</v>
      </c>
      <c r="DI30" s="126">
        <v>6</v>
      </c>
      <c r="DJ30" s="126"/>
      <c r="DK30" s="66">
        <f t="shared" si="359"/>
        <v>7.2</v>
      </c>
      <c r="DL30" s="67">
        <f t="shared" si="360"/>
        <v>7.2</v>
      </c>
      <c r="DM30" s="60" t="str">
        <f t="shared" si="361"/>
        <v>7.2</v>
      </c>
      <c r="DN30" s="51" t="str">
        <f t="shared" si="362"/>
        <v>B</v>
      </c>
      <c r="DO30" s="60">
        <f t="shared" si="363"/>
        <v>3</v>
      </c>
      <c r="DP30" s="60" t="str">
        <f t="shared" si="364"/>
        <v>3.0</v>
      </c>
      <c r="DQ30" s="63"/>
      <c r="DR30" s="209"/>
      <c r="DS30" s="67">
        <f t="shared" si="365"/>
        <v>7.9499999999999993</v>
      </c>
      <c r="DT30" s="60" t="str">
        <f t="shared" si="366"/>
        <v>8.0</v>
      </c>
      <c r="DU30" s="51" t="str">
        <f t="shared" si="367"/>
        <v>B</v>
      </c>
      <c r="DV30" s="60">
        <f t="shared" si="368"/>
        <v>3</v>
      </c>
      <c r="DW30" s="60" t="str">
        <f t="shared" si="369"/>
        <v>3.0</v>
      </c>
      <c r="DX30" s="63">
        <v>3</v>
      </c>
      <c r="DY30" s="209">
        <v>3</v>
      </c>
      <c r="DZ30" s="210">
        <v>5.7</v>
      </c>
      <c r="EA30" s="57">
        <v>7</v>
      </c>
      <c r="EB30" s="58"/>
      <c r="EC30" s="66">
        <f t="shared" si="370"/>
        <v>6.5</v>
      </c>
      <c r="ED30" s="67">
        <f t="shared" si="371"/>
        <v>6.5</v>
      </c>
      <c r="EE30" s="67" t="str">
        <f t="shared" si="372"/>
        <v>6.5</v>
      </c>
      <c r="EF30" s="51" t="str">
        <f t="shared" si="373"/>
        <v>C+</v>
      </c>
      <c r="EG30" s="68">
        <f t="shared" si="374"/>
        <v>2.5</v>
      </c>
      <c r="EH30" s="53" t="str">
        <f t="shared" si="375"/>
        <v>2.5</v>
      </c>
      <c r="EI30" s="63">
        <v>3</v>
      </c>
      <c r="EJ30" s="207">
        <v>3</v>
      </c>
      <c r="EK30" s="210">
        <v>5.3</v>
      </c>
      <c r="EL30" s="57">
        <v>6</v>
      </c>
      <c r="EM30" s="58"/>
      <c r="EN30" s="66">
        <f t="shared" si="376"/>
        <v>5.7</v>
      </c>
      <c r="EO30" s="67">
        <f t="shared" si="377"/>
        <v>5.7</v>
      </c>
      <c r="EP30" s="67" t="str">
        <f t="shared" si="378"/>
        <v>5.7</v>
      </c>
      <c r="EQ30" s="51" t="str">
        <f t="shared" si="379"/>
        <v>C</v>
      </c>
      <c r="ER30" s="60">
        <f t="shared" si="380"/>
        <v>2</v>
      </c>
      <c r="ES30" s="53" t="str">
        <f t="shared" si="381"/>
        <v>2.0</v>
      </c>
      <c r="ET30" s="63">
        <v>3</v>
      </c>
      <c r="EU30" s="207">
        <v>3</v>
      </c>
      <c r="EV30" s="216">
        <v>9</v>
      </c>
      <c r="EW30" s="173">
        <v>7</v>
      </c>
      <c r="EX30" s="174"/>
      <c r="EY30" s="66">
        <f t="shared" si="84"/>
        <v>7.8</v>
      </c>
      <c r="EZ30" s="67">
        <f t="shared" si="85"/>
        <v>7.8</v>
      </c>
      <c r="FA30" s="67" t="str">
        <f t="shared" si="86"/>
        <v>7.8</v>
      </c>
      <c r="FB30" s="51" t="str">
        <f t="shared" si="87"/>
        <v>B</v>
      </c>
      <c r="FC30" s="60">
        <f t="shared" si="88"/>
        <v>3</v>
      </c>
      <c r="FD30" s="53" t="str">
        <f t="shared" si="89"/>
        <v>3.0</v>
      </c>
      <c r="FE30" s="63">
        <v>2</v>
      </c>
      <c r="FF30" s="207">
        <v>2</v>
      </c>
      <c r="FG30" s="105">
        <v>8</v>
      </c>
      <c r="FH30" s="103">
        <v>8</v>
      </c>
      <c r="FI30" s="104"/>
      <c r="FJ30" s="66">
        <f t="shared" si="90"/>
        <v>8</v>
      </c>
      <c r="FK30" s="67">
        <f t="shared" si="91"/>
        <v>8</v>
      </c>
      <c r="FL30" s="67" t="str">
        <f t="shared" si="92"/>
        <v>8.0</v>
      </c>
      <c r="FM30" s="51" t="str">
        <f t="shared" si="93"/>
        <v>B+</v>
      </c>
      <c r="FN30" s="60">
        <f t="shared" si="94"/>
        <v>3.5</v>
      </c>
      <c r="FO30" s="53" t="str">
        <f t="shared" si="95"/>
        <v>3.5</v>
      </c>
      <c r="FP30" s="63">
        <v>2</v>
      </c>
      <c r="FQ30" s="207">
        <v>2</v>
      </c>
      <c r="FR30" s="150">
        <v>5</v>
      </c>
      <c r="FS30" s="124">
        <v>3</v>
      </c>
      <c r="FT30" s="125">
        <v>5</v>
      </c>
      <c r="FU30" s="150"/>
      <c r="FV30" s="67">
        <f t="shared" si="96"/>
        <v>5</v>
      </c>
      <c r="FW30" s="67" t="str">
        <f t="shared" si="97"/>
        <v>5.0</v>
      </c>
      <c r="FX30" s="51" t="str">
        <f t="shared" si="98"/>
        <v>D+</v>
      </c>
      <c r="FY30" s="60">
        <f t="shared" si="99"/>
        <v>1.5</v>
      </c>
      <c r="FZ30" s="53" t="str">
        <f t="shared" si="100"/>
        <v>1.5</v>
      </c>
      <c r="GA30" s="63">
        <v>2</v>
      </c>
      <c r="GB30" s="207">
        <v>2</v>
      </c>
      <c r="GC30" s="105">
        <v>6.3</v>
      </c>
      <c r="GD30" s="103">
        <v>5</v>
      </c>
      <c r="GE30" s="104"/>
      <c r="GF30" s="105"/>
      <c r="GG30" s="67">
        <f t="shared" si="382"/>
        <v>5.5</v>
      </c>
      <c r="GH30" s="67" t="str">
        <f t="shared" si="383"/>
        <v>5.5</v>
      </c>
      <c r="GI30" s="51" t="str">
        <f t="shared" si="384"/>
        <v>C</v>
      </c>
      <c r="GJ30" s="60">
        <f t="shared" si="385"/>
        <v>2</v>
      </c>
      <c r="GK30" s="53" t="str">
        <f t="shared" si="386"/>
        <v>2.0</v>
      </c>
      <c r="GL30" s="63">
        <v>3</v>
      </c>
      <c r="GM30" s="207">
        <v>3</v>
      </c>
      <c r="GN30" s="211">
        <f t="shared" si="387"/>
        <v>18</v>
      </c>
      <c r="GO30" s="156">
        <f t="shared" si="388"/>
        <v>6.5861111111111112</v>
      </c>
      <c r="GP30" s="158">
        <f t="shared" si="389"/>
        <v>2.4722222222222223</v>
      </c>
      <c r="GQ30" s="157" t="str">
        <f t="shared" si="109"/>
        <v>2.47</v>
      </c>
      <c r="GR30" s="5" t="str">
        <f t="shared" si="110"/>
        <v>Lên lớp</v>
      </c>
      <c r="GS30" s="212">
        <f t="shared" si="390"/>
        <v>18</v>
      </c>
      <c r="GT30" s="213">
        <f t="shared" si="295"/>
        <v>6.5861111111111112</v>
      </c>
      <c r="GU30" s="214">
        <f t="shared" si="296"/>
        <v>2.4722222222222223</v>
      </c>
      <c r="GV30" s="215">
        <f t="shared" si="391"/>
        <v>35</v>
      </c>
      <c r="GW30" s="211">
        <f t="shared" si="403"/>
        <v>35</v>
      </c>
      <c r="GX30" s="157">
        <f t="shared" si="404"/>
        <v>6.895714285714285</v>
      </c>
      <c r="GY30" s="158">
        <f t="shared" si="405"/>
        <v>2.6428571428571428</v>
      </c>
      <c r="GZ30" s="157" t="str">
        <f t="shared" si="118"/>
        <v>2.64</v>
      </c>
      <c r="HA30" s="5" t="str">
        <f t="shared" si="119"/>
        <v>Lên lớp</v>
      </c>
      <c r="HB30" s="105">
        <v>7.3</v>
      </c>
      <c r="HC30" s="103">
        <v>7</v>
      </c>
      <c r="HD30" s="104"/>
      <c r="HE30" s="105"/>
      <c r="HF30" s="67">
        <f t="shared" si="392"/>
        <v>7.1</v>
      </c>
      <c r="HG30" s="67" t="str">
        <f t="shared" si="393"/>
        <v>7.1</v>
      </c>
      <c r="HH30" s="51" t="str">
        <f t="shared" si="394"/>
        <v>B</v>
      </c>
      <c r="HI30" s="60">
        <f t="shared" si="395"/>
        <v>3</v>
      </c>
      <c r="HJ30" s="53" t="str">
        <f t="shared" si="396"/>
        <v>3.0</v>
      </c>
      <c r="HK30" s="63">
        <v>3</v>
      </c>
      <c r="HL30" s="207">
        <v>3</v>
      </c>
      <c r="HM30" s="210">
        <v>8.6999999999999993</v>
      </c>
      <c r="HN30" s="57">
        <v>7</v>
      </c>
      <c r="HO30" s="58"/>
      <c r="HP30" s="66">
        <f t="shared" si="125"/>
        <v>7.7</v>
      </c>
      <c r="HQ30" s="110">
        <f t="shared" si="126"/>
        <v>7.7</v>
      </c>
      <c r="HR30" s="67" t="str">
        <f t="shared" si="127"/>
        <v>7.7</v>
      </c>
      <c r="HS30" s="111" t="str">
        <f t="shared" si="128"/>
        <v>B</v>
      </c>
      <c r="HT30" s="112">
        <f t="shared" si="129"/>
        <v>3</v>
      </c>
      <c r="HU30" s="113" t="str">
        <f t="shared" si="130"/>
        <v>3.0</v>
      </c>
      <c r="HV30" s="63">
        <v>1</v>
      </c>
      <c r="HW30" s="207">
        <v>1</v>
      </c>
      <c r="HX30" s="66">
        <f t="shared" si="297"/>
        <v>2.2999999999999998</v>
      </c>
      <c r="HY30" s="167">
        <f t="shared" si="297"/>
        <v>7.3</v>
      </c>
      <c r="HZ30" s="53" t="str">
        <f t="shared" si="132"/>
        <v>7.3</v>
      </c>
      <c r="IA30" s="51" t="str">
        <f t="shared" si="133"/>
        <v>B</v>
      </c>
      <c r="IB30" s="60">
        <f t="shared" si="134"/>
        <v>3</v>
      </c>
      <c r="IC30" s="53" t="str">
        <f t="shared" si="135"/>
        <v>3.0</v>
      </c>
      <c r="ID30" s="220">
        <v>4</v>
      </c>
      <c r="IE30" s="221">
        <v>4</v>
      </c>
      <c r="IF30" s="210">
        <v>6</v>
      </c>
      <c r="IG30" s="57">
        <v>8</v>
      </c>
      <c r="IH30" s="58"/>
      <c r="II30" s="66">
        <f t="shared" si="397"/>
        <v>7.2</v>
      </c>
      <c r="IJ30" s="67">
        <f t="shared" si="398"/>
        <v>7.2</v>
      </c>
      <c r="IK30" s="67" t="str">
        <f t="shared" si="399"/>
        <v>7.2</v>
      </c>
      <c r="IL30" s="51" t="str">
        <f t="shared" si="400"/>
        <v>B</v>
      </c>
      <c r="IM30" s="60">
        <f t="shared" si="401"/>
        <v>3</v>
      </c>
      <c r="IN30" s="53" t="str">
        <f t="shared" si="402"/>
        <v>3.0</v>
      </c>
      <c r="IO30" s="63">
        <v>2</v>
      </c>
      <c r="IP30" s="207">
        <v>2</v>
      </c>
      <c r="IQ30" s="210">
        <v>7.1</v>
      </c>
      <c r="IR30" s="57">
        <v>5</v>
      </c>
      <c r="IS30" s="58"/>
      <c r="IT30" s="66">
        <f t="shared" si="142"/>
        <v>5.8</v>
      </c>
      <c r="IU30" s="67">
        <f t="shared" si="143"/>
        <v>5.8</v>
      </c>
      <c r="IV30" s="67" t="str">
        <f t="shared" si="144"/>
        <v>5.8</v>
      </c>
      <c r="IW30" s="51" t="str">
        <f t="shared" si="145"/>
        <v>C</v>
      </c>
      <c r="IX30" s="60">
        <f t="shared" si="146"/>
        <v>2</v>
      </c>
      <c r="IY30" s="53" t="str">
        <f t="shared" si="147"/>
        <v>2.0</v>
      </c>
      <c r="IZ30" s="63">
        <v>3</v>
      </c>
      <c r="JA30" s="207">
        <v>3</v>
      </c>
      <c r="JB30" s="65">
        <v>8.1999999999999993</v>
      </c>
      <c r="JC30" s="57">
        <v>5</v>
      </c>
      <c r="JD30" s="58"/>
      <c r="JE30" s="66">
        <f t="shared" si="148"/>
        <v>6.3</v>
      </c>
      <c r="JF30" s="67">
        <f t="shared" si="149"/>
        <v>6.3</v>
      </c>
      <c r="JG30" s="50" t="str">
        <f t="shared" si="150"/>
        <v>6.3</v>
      </c>
      <c r="JH30" s="51" t="str">
        <f t="shared" si="151"/>
        <v>C</v>
      </c>
      <c r="JI30" s="60">
        <f t="shared" si="152"/>
        <v>2</v>
      </c>
      <c r="JJ30" s="53" t="str">
        <f t="shared" si="153"/>
        <v>2.0</v>
      </c>
      <c r="JK30" s="61">
        <v>2</v>
      </c>
      <c r="JL30" s="62">
        <v>2</v>
      </c>
      <c r="JM30" s="65">
        <v>6.8</v>
      </c>
      <c r="JN30" s="57">
        <v>5</v>
      </c>
      <c r="JO30" s="58"/>
      <c r="JP30" s="66">
        <f t="shared" si="154"/>
        <v>5.7</v>
      </c>
      <c r="JQ30" s="67">
        <f t="shared" si="155"/>
        <v>5.7</v>
      </c>
      <c r="JR30" s="50" t="str">
        <f t="shared" si="156"/>
        <v>5.7</v>
      </c>
      <c r="JS30" s="51" t="str">
        <f t="shared" si="157"/>
        <v>C</v>
      </c>
      <c r="JT30" s="60">
        <f t="shared" si="158"/>
        <v>2</v>
      </c>
      <c r="JU30" s="53" t="str">
        <f t="shared" si="159"/>
        <v>2.0</v>
      </c>
      <c r="JV30" s="61">
        <v>1</v>
      </c>
      <c r="JW30" s="62">
        <v>1</v>
      </c>
      <c r="JX30" s="65">
        <v>6.3</v>
      </c>
      <c r="JY30" s="57">
        <v>5</v>
      </c>
      <c r="JZ30" s="58"/>
      <c r="KA30" s="66">
        <f t="shared" si="160"/>
        <v>5.5</v>
      </c>
      <c r="KB30" s="67">
        <f t="shared" si="161"/>
        <v>5.5</v>
      </c>
      <c r="KC30" s="50" t="str">
        <f t="shared" si="162"/>
        <v>5.5</v>
      </c>
      <c r="KD30" s="51" t="str">
        <f t="shared" si="163"/>
        <v>C</v>
      </c>
      <c r="KE30" s="60">
        <f t="shared" si="164"/>
        <v>2</v>
      </c>
      <c r="KF30" s="53" t="str">
        <f t="shared" si="165"/>
        <v>2.0</v>
      </c>
      <c r="KG30" s="61">
        <v>2</v>
      </c>
      <c r="KH30" s="62">
        <v>2</v>
      </c>
      <c r="KI30" s="210">
        <v>8</v>
      </c>
      <c r="KJ30" s="133">
        <v>6.4</v>
      </c>
      <c r="KK30" s="58"/>
      <c r="KL30" s="66">
        <f t="shared" si="166"/>
        <v>7</v>
      </c>
      <c r="KM30" s="67">
        <f t="shared" si="167"/>
        <v>7</v>
      </c>
      <c r="KN30" s="67" t="str">
        <f t="shared" si="168"/>
        <v>7.0</v>
      </c>
      <c r="KO30" s="51" t="str">
        <f t="shared" si="169"/>
        <v>B</v>
      </c>
      <c r="KP30" s="60">
        <f t="shared" si="170"/>
        <v>3</v>
      </c>
      <c r="KQ30" s="53" t="str">
        <f t="shared" si="171"/>
        <v>3.0</v>
      </c>
      <c r="KR30" s="63">
        <v>1</v>
      </c>
      <c r="KS30" s="207">
        <v>1</v>
      </c>
      <c r="KT30" s="210">
        <v>8</v>
      </c>
      <c r="KU30" s="133">
        <v>8.1</v>
      </c>
      <c r="KV30" s="58"/>
      <c r="KW30" s="66">
        <f t="shared" si="172"/>
        <v>8.1</v>
      </c>
      <c r="KX30" s="67">
        <f t="shared" si="173"/>
        <v>8.1</v>
      </c>
      <c r="KY30" s="67" t="str">
        <f t="shared" si="174"/>
        <v>8.1</v>
      </c>
      <c r="KZ30" s="51" t="str">
        <f t="shared" si="175"/>
        <v>B+</v>
      </c>
      <c r="LA30" s="60">
        <f t="shared" si="176"/>
        <v>3.5</v>
      </c>
      <c r="LB30" s="53" t="str">
        <f t="shared" si="177"/>
        <v>3.5</v>
      </c>
      <c r="LC30" s="63">
        <v>1</v>
      </c>
      <c r="LD30" s="207">
        <v>1</v>
      </c>
      <c r="LE30" s="210">
        <v>8</v>
      </c>
      <c r="LF30" s="133">
        <v>6.8</v>
      </c>
      <c r="LG30" s="58"/>
      <c r="LH30" s="66">
        <f t="shared" si="178"/>
        <v>7.3</v>
      </c>
      <c r="LI30" s="67">
        <f t="shared" si="179"/>
        <v>7.3</v>
      </c>
      <c r="LJ30" s="67" t="str">
        <f t="shared" si="180"/>
        <v>7.3</v>
      </c>
      <c r="LK30" s="51" t="str">
        <f t="shared" si="181"/>
        <v>B</v>
      </c>
      <c r="LL30" s="60">
        <f t="shared" si="182"/>
        <v>3</v>
      </c>
      <c r="LM30" s="53" t="str">
        <f t="shared" si="183"/>
        <v>3.0</v>
      </c>
      <c r="LN30" s="63">
        <v>2</v>
      </c>
      <c r="LO30" s="207">
        <v>2</v>
      </c>
      <c r="LP30" s="210">
        <v>8</v>
      </c>
      <c r="LQ30" s="133">
        <v>7</v>
      </c>
      <c r="LR30" s="58"/>
      <c r="LS30" s="66">
        <f t="shared" si="184"/>
        <v>7.4</v>
      </c>
      <c r="LT30" s="67">
        <f t="shared" si="185"/>
        <v>7.4</v>
      </c>
      <c r="LU30" s="67" t="str">
        <f t="shared" si="186"/>
        <v>7.4</v>
      </c>
      <c r="LV30" s="51" t="str">
        <f t="shared" si="187"/>
        <v>B</v>
      </c>
      <c r="LW30" s="60">
        <f t="shared" si="188"/>
        <v>3</v>
      </c>
      <c r="LX30" s="53" t="str">
        <f t="shared" si="189"/>
        <v>3.0</v>
      </c>
      <c r="LY30" s="63">
        <v>1</v>
      </c>
      <c r="LZ30" s="207">
        <v>1</v>
      </c>
      <c r="MA30" s="66">
        <f t="shared" si="190"/>
        <v>7.4</v>
      </c>
      <c r="MB30" s="167">
        <f t="shared" si="191"/>
        <v>7.4</v>
      </c>
      <c r="MC30" s="53" t="str">
        <f t="shared" si="192"/>
        <v>7.4</v>
      </c>
      <c r="MD30" s="51" t="str">
        <f t="shared" si="193"/>
        <v>B</v>
      </c>
      <c r="ME30" s="60">
        <f t="shared" si="194"/>
        <v>3</v>
      </c>
      <c r="MF30" s="53" t="str">
        <f t="shared" si="195"/>
        <v>3.0</v>
      </c>
      <c r="MG30" s="220">
        <v>5</v>
      </c>
      <c r="MH30" s="221">
        <v>5</v>
      </c>
      <c r="MI30" s="211">
        <f t="shared" si="196"/>
        <v>19</v>
      </c>
      <c r="MJ30" s="156">
        <f t="shared" si="197"/>
        <v>6.6947368421052627</v>
      </c>
      <c r="MK30" s="158">
        <f t="shared" si="198"/>
        <v>2.6052631578947367</v>
      </c>
      <c r="ML30" s="157" t="str">
        <f t="shared" si="199"/>
        <v>2.61</v>
      </c>
      <c r="MM30" s="5" t="str">
        <f t="shared" si="200"/>
        <v>Lên lớp</v>
      </c>
      <c r="MN30" s="212">
        <f t="shared" si="201"/>
        <v>19</v>
      </c>
      <c r="MO30" s="156">
        <f t="shared" si="202"/>
        <v>6.6947368421052627</v>
      </c>
      <c r="MP30" s="309">
        <f t="shared" si="203"/>
        <v>2.6052631578947367</v>
      </c>
      <c r="MQ30" s="215">
        <f t="shared" si="204"/>
        <v>54</v>
      </c>
      <c r="MR30" s="211">
        <f t="shared" si="205"/>
        <v>54</v>
      </c>
      <c r="MS30" s="157">
        <f t="shared" si="206"/>
        <v>6.8249999999999993</v>
      </c>
      <c r="MT30" s="157" t="str">
        <f t="shared" si="207"/>
        <v>6.83</v>
      </c>
      <c r="MU30" s="158">
        <f t="shared" si="208"/>
        <v>2.6296296296296298</v>
      </c>
      <c r="MV30" s="157" t="str">
        <f t="shared" si="209"/>
        <v>2.63</v>
      </c>
      <c r="MW30" s="5" t="str">
        <f t="shared" si="210"/>
        <v>Lên lớp</v>
      </c>
      <c r="MX30" s="260">
        <v>8</v>
      </c>
      <c r="MY30" s="317">
        <v>1</v>
      </c>
      <c r="MZ30" s="261">
        <v>3</v>
      </c>
      <c r="NA30" s="171">
        <f t="shared" si="211"/>
        <v>3.8</v>
      </c>
      <c r="NB30" s="312">
        <f t="shared" si="212"/>
        <v>5</v>
      </c>
      <c r="NC30" s="312" t="str">
        <f t="shared" si="213"/>
        <v>5.0</v>
      </c>
      <c r="ND30" s="313" t="str">
        <f t="shared" si="214"/>
        <v>D+</v>
      </c>
      <c r="NE30" s="314">
        <f t="shared" si="215"/>
        <v>1.5</v>
      </c>
      <c r="NF30" s="315" t="str">
        <f t="shared" si="216"/>
        <v>1.5</v>
      </c>
      <c r="NG30" s="63">
        <v>1</v>
      </c>
      <c r="NH30" s="207">
        <v>1</v>
      </c>
      <c r="NI30" s="260">
        <v>7</v>
      </c>
      <c r="NJ30" s="317">
        <v>1</v>
      </c>
      <c r="NK30" s="261">
        <v>4</v>
      </c>
      <c r="NL30" s="316">
        <f t="shared" si="217"/>
        <v>3.4</v>
      </c>
      <c r="NM30" s="312">
        <f t="shared" si="218"/>
        <v>5.2</v>
      </c>
      <c r="NN30" s="312" t="str">
        <f t="shared" si="219"/>
        <v>5.2</v>
      </c>
      <c r="NO30" s="313" t="str">
        <f t="shared" si="220"/>
        <v>D+</v>
      </c>
      <c r="NP30" s="314">
        <f t="shared" si="221"/>
        <v>1.5</v>
      </c>
      <c r="NQ30" s="315" t="str">
        <f t="shared" si="222"/>
        <v>1.5</v>
      </c>
      <c r="NR30" s="63">
        <v>1</v>
      </c>
      <c r="NS30" s="207">
        <v>1</v>
      </c>
      <c r="NT30" s="66">
        <f t="shared" si="223"/>
        <v>3.6</v>
      </c>
      <c r="NU30" s="167">
        <f t="shared" si="224"/>
        <v>5.0999999999999996</v>
      </c>
      <c r="NV30" s="53" t="str">
        <f t="shared" si="225"/>
        <v>5.1</v>
      </c>
      <c r="NW30" s="51" t="str">
        <f t="shared" si="226"/>
        <v>D+</v>
      </c>
      <c r="NX30" s="60">
        <f t="shared" si="227"/>
        <v>1.5</v>
      </c>
      <c r="NY30" s="53" t="str">
        <f t="shared" si="228"/>
        <v>1.5</v>
      </c>
      <c r="NZ30" s="220">
        <v>2</v>
      </c>
      <c r="OA30" s="408">
        <v>2</v>
      </c>
      <c r="OB30" s="385">
        <v>8.1999999999999993</v>
      </c>
      <c r="OC30" s="404">
        <v>6</v>
      </c>
      <c r="OD30" s="210"/>
      <c r="OE30" s="66">
        <f t="shared" si="229"/>
        <v>6.9</v>
      </c>
      <c r="OF30" s="67">
        <f t="shared" si="230"/>
        <v>6.9</v>
      </c>
      <c r="OG30" s="50" t="str">
        <f t="shared" si="231"/>
        <v>6.9</v>
      </c>
      <c r="OH30" s="51" t="str">
        <f t="shared" si="232"/>
        <v>C+</v>
      </c>
      <c r="OI30" s="60">
        <f t="shared" si="233"/>
        <v>2.5</v>
      </c>
      <c r="OJ30" s="53" t="str">
        <f t="shared" si="234"/>
        <v>2.5</v>
      </c>
      <c r="OK30" s="61">
        <v>2</v>
      </c>
      <c r="OL30" s="62">
        <v>2</v>
      </c>
      <c r="OM30" s="282">
        <v>7.3</v>
      </c>
      <c r="ON30" s="283">
        <v>8</v>
      </c>
      <c r="OO30" s="104"/>
      <c r="OP30" s="105">
        <f t="shared" si="289"/>
        <v>7.7</v>
      </c>
      <c r="OQ30" s="67">
        <f t="shared" si="290"/>
        <v>7.7</v>
      </c>
      <c r="OR30" s="50" t="str">
        <f t="shared" si="291"/>
        <v>7.7</v>
      </c>
      <c r="OS30" s="51" t="str">
        <f t="shared" si="292"/>
        <v>B</v>
      </c>
      <c r="OT30" s="60">
        <f t="shared" si="293"/>
        <v>3</v>
      </c>
      <c r="OU30" s="53" t="str">
        <f t="shared" si="294"/>
        <v>3.0</v>
      </c>
      <c r="OV30" s="61">
        <v>2</v>
      </c>
      <c r="OW30" s="62">
        <v>2</v>
      </c>
      <c r="OX30" s="282">
        <v>8.6</v>
      </c>
      <c r="OY30" s="283">
        <v>9</v>
      </c>
      <c r="OZ30" s="104"/>
      <c r="PA30" s="105">
        <f t="shared" si="235"/>
        <v>8.8000000000000007</v>
      </c>
      <c r="PB30" s="67">
        <f t="shared" si="236"/>
        <v>8.8000000000000007</v>
      </c>
      <c r="PC30" s="50" t="str">
        <f t="shared" si="237"/>
        <v>8.8</v>
      </c>
      <c r="PD30" s="51" t="str">
        <f t="shared" si="238"/>
        <v>A</v>
      </c>
      <c r="PE30" s="60">
        <f t="shared" si="239"/>
        <v>4</v>
      </c>
      <c r="PF30" s="53" t="str">
        <f t="shared" si="240"/>
        <v>4.0</v>
      </c>
      <c r="PG30" s="61">
        <v>2</v>
      </c>
      <c r="PH30" s="62">
        <v>2</v>
      </c>
      <c r="PI30" s="386">
        <v>8</v>
      </c>
      <c r="PJ30" s="387">
        <v>1</v>
      </c>
      <c r="PK30" s="388">
        <v>5</v>
      </c>
      <c r="PL30" s="105">
        <f t="shared" si="241"/>
        <v>3.8</v>
      </c>
      <c r="PM30" s="312">
        <f t="shared" si="242"/>
        <v>6.2</v>
      </c>
      <c r="PN30" s="312" t="str">
        <f t="shared" si="243"/>
        <v>6.2</v>
      </c>
      <c r="PO30" s="313" t="str">
        <f t="shared" si="244"/>
        <v>C</v>
      </c>
      <c r="PP30" s="314">
        <f t="shared" si="245"/>
        <v>2</v>
      </c>
      <c r="PQ30" s="315" t="str">
        <f t="shared" si="246"/>
        <v>2.0</v>
      </c>
      <c r="PR30" s="63">
        <v>1</v>
      </c>
      <c r="PS30" s="207">
        <v>1</v>
      </c>
      <c r="PT30" s="210">
        <v>7.4</v>
      </c>
      <c r="PU30" s="133">
        <v>7.3</v>
      </c>
      <c r="PV30" s="58"/>
      <c r="PW30" s="66">
        <f t="shared" si="247"/>
        <v>7.3</v>
      </c>
      <c r="PX30" s="67">
        <f t="shared" si="248"/>
        <v>7.3</v>
      </c>
      <c r="PY30" s="67" t="str">
        <f t="shared" si="249"/>
        <v>7.3</v>
      </c>
      <c r="PZ30" s="51" t="str">
        <f t="shared" si="250"/>
        <v>B</v>
      </c>
      <c r="QA30" s="60">
        <f t="shared" si="251"/>
        <v>3</v>
      </c>
      <c r="QB30" s="53" t="str">
        <f t="shared" si="252"/>
        <v>3.0</v>
      </c>
      <c r="QC30" s="63">
        <v>4</v>
      </c>
      <c r="QD30" s="207">
        <v>4</v>
      </c>
      <c r="QE30" s="210">
        <v>8</v>
      </c>
      <c r="QF30" s="133">
        <v>5</v>
      </c>
      <c r="QG30" s="58"/>
      <c r="QH30" s="66">
        <f t="shared" si="253"/>
        <v>6.2</v>
      </c>
      <c r="QI30" s="67">
        <f t="shared" si="254"/>
        <v>6.2</v>
      </c>
      <c r="QJ30" s="67" t="str">
        <f t="shared" si="255"/>
        <v>6.2</v>
      </c>
      <c r="QK30" s="51" t="str">
        <f t="shared" si="256"/>
        <v>C</v>
      </c>
      <c r="QL30" s="60">
        <f t="shared" si="257"/>
        <v>2</v>
      </c>
      <c r="QM30" s="53" t="str">
        <f t="shared" si="258"/>
        <v>2.0</v>
      </c>
      <c r="QN30" s="63">
        <v>6</v>
      </c>
      <c r="QO30" s="207">
        <v>6</v>
      </c>
      <c r="QP30" s="211">
        <f t="shared" si="259"/>
        <v>19</v>
      </c>
      <c r="QQ30" s="156">
        <f t="shared" si="260"/>
        <v>6.8210526315789481</v>
      </c>
      <c r="QR30" s="158">
        <f t="shared" si="261"/>
        <v>2.5263157894736841</v>
      </c>
      <c r="QS30" s="157" t="str">
        <f t="shared" si="262"/>
        <v>2.53</v>
      </c>
      <c r="QT30" s="5" t="str">
        <f t="shared" si="263"/>
        <v>Lên lớp</v>
      </c>
      <c r="QU30" s="212">
        <f t="shared" si="264"/>
        <v>19</v>
      </c>
      <c r="QV30" s="156">
        <f t="shared" si="265"/>
        <v>6.8210526315789481</v>
      </c>
      <c r="QW30" s="309">
        <f t="shared" si="266"/>
        <v>2.5263157894736841</v>
      </c>
      <c r="QX30" s="215">
        <f t="shared" si="267"/>
        <v>73</v>
      </c>
      <c r="QY30" s="211">
        <f t="shared" si="268"/>
        <v>73</v>
      </c>
      <c r="QZ30" s="157">
        <f t="shared" si="269"/>
        <v>6.8239726027397261</v>
      </c>
      <c r="RA30" s="157" t="str">
        <f t="shared" si="270"/>
        <v>6.82</v>
      </c>
      <c r="RB30" s="158">
        <f t="shared" si="271"/>
        <v>2.6027397260273974</v>
      </c>
      <c r="RC30" s="157" t="str">
        <f t="shared" si="272"/>
        <v>2.60</v>
      </c>
      <c r="RD30" s="5" t="str">
        <f t="shared" si="273"/>
        <v>Lên lớp</v>
      </c>
      <c r="RE30" s="210">
        <v>7.5</v>
      </c>
      <c r="RF30" s="133">
        <v>5</v>
      </c>
      <c r="RG30" s="58"/>
      <c r="RH30" s="66">
        <f t="shared" si="274"/>
        <v>6</v>
      </c>
      <c r="RI30" s="67">
        <f t="shared" si="275"/>
        <v>6</v>
      </c>
      <c r="RJ30" s="67" t="str">
        <f t="shared" si="276"/>
        <v>6.0</v>
      </c>
      <c r="RK30" s="51" t="str">
        <f t="shared" si="277"/>
        <v>C</v>
      </c>
      <c r="RL30" s="60">
        <f t="shared" si="278"/>
        <v>2</v>
      </c>
      <c r="RM30" s="53" t="str">
        <f t="shared" si="279"/>
        <v>2.0</v>
      </c>
      <c r="RN30" s="63">
        <v>6</v>
      </c>
      <c r="RO30" s="207">
        <v>6</v>
      </c>
      <c r="RP30" s="416">
        <v>6.9</v>
      </c>
      <c r="RQ30" s="416">
        <v>5.5</v>
      </c>
      <c r="RR30" s="316">
        <f t="shared" si="280"/>
        <v>6.1</v>
      </c>
      <c r="RS30" s="67" t="str">
        <f t="shared" si="281"/>
        <v>6.1</v>
      </c>
      <c r="RT30" s="51" t="str">
        <f t="shared" si="282"/>
        <v>C</v>
      </c>
      <c r="RU30" s="60">
        <f t="shared" si="283"/>
        <v>2</v>
      </c>
      <c r="RV30" s="53" t="str">
        <f t="shared" si="284"/>
        <v>2.0</v>
      </c>
      <c r="RW30" s="220">
        <v>5</v>
      </c>
      <c r="RX30" s="221">
        <v>5</v>
      </c>
      <c r="RY30" s="417">
        <f t="shared" si="285"/>
        <v>11</v>
      </c>
      <c r="RZ30" s="156">
        <f t="shared" si="286"/>
        <v>6.0454545454545459</v>
      </c>
      <c r="SA30" s="158">
        <f t="shared" si="287"/>
        <v>2</v>
      </c>
      <c r="SB30" s="157" t="str">
        <f t="shared" si="288"/>
        <v>2.00</v>
      </c>
    </row>
    <row r="31" spans="1:496" s="8" customFormat="1" ht="18">
      <c r="A31" s="5">
        <v>30</v>
      </c>
      <c r="B31" s="9" t="s">
        <v>356</v>
      </c>
      <c r="C31" s="10" t="s">
        <v>403</v>
      </c>
      <c r="D31" s="11" t="s">
        <v>282</v>
      </c>
      <c r="E31" s="12" t="s">
        <v>314</v>
      </c>
      <c r="G31" s="47" t="s">
        <v>654</v>
      </c>
      <c r="H31" s="6" t="s">
        <v>427</v>
      </c>
      <c r="I31" s="48" t="s">
        <v>690</v>
      </c>
      <c r="J31" s="48" t="s">
        <v>627</v>
      </c>
      <c r="K31" s="98">
        <v>7.7</v>
      </c>
      <c r="L31" s="67" t="str">
        <f t="shared" si="298"/>
        <v>7.7</v>
      </c>
      <c r="M31" s="51" t="str">
        <f t="shared" si="299"/>
        <v>B</v>
      </c>
      <c r="N31" s="52">
        <f t="shared" si="300"/>
        <v>3</v>
      </c>
      <c r="O31" s="53" t="str">
        <f t="shared" si="301"/>
        <v>3.0</v>
      </c>
      <c r="P31" s="63">
        <v>2</v>
      </c>
      <c r="Q31" s="49">
        <v>6</v>
      </c>
      <c r="R31" s="67" t="str">
        <f t="shared" si="302"/>
        <v>6.0</v>
      </c>
      <c r="S31" s="51" t="str">
        <f t="shared" si="303"/>
        <v>C</v>
      </c>
      <c r="T31" s="52">
        <f t="shared" si="304"/>
        <v>2</v>
      </c>
      <c r="U31" s="53" t="str">
        <f t="shared" si="305"/>
        <v>2.0</v>
      </c>
      <c r="V31" s="63">
        <v>3</v>
      </c>
      <c r="W31" s="105">
        <v>7.7</v>
      </c>
      <c r="X31" s="103">
        <v>7</v>
      </c>
      <c r="Y31" s="104"/>
      <c r="Z31" s="66">
        <f t="shared" si="306"/>
        <v>7.3</v>
      </c>
      <c r="AA31" s="67">
        <f t="shared" si="307"/>
        <v>7.3</v>
      </c>
      <c r="AB31" s="67" t="str">
        <f t="shared" si="308"/>
        <v>7.3</v>
      </c>
      <c r="AC31" s="51" t="str">
        <f t="shared" si="309"/>
        <v>B</v>
      </c>
      <c r="AD31" s="60">
        <f t="shared" si="310"/>
        <v>3</v>
      </c>
      <c r="AE31" s="53" t="str">
        <f t="shared" si="311"/>
        <v>3.0</v>
      </c>
      <c r="AF31" s="63">
        <v>4</v>
      </c>
      <c r="AG31" s="207">
        <v>4</v>
      </c>
      <c r="AH31" s="105">
        <v>8</v>
      </c>
      <c r="AI31" s="103">
        <v>9</v>
      </c>
      <c r="AJ31" s="104"/>
      <c r="AK31" s="66">
        <f t="shared" si="312"/>
        <v>8.6</v>
      </c>
      <c r="AL31" s="67">
        <f t="shared" si="313"/>
        <v>8.6</v>
      </c>
      <c r="AM31" s="67" t="str">
        <f t="shared" si="314"/>
        <v>8.6</v>
      </c>
      <c r="AN31" s="51" t="str">
        <f t="shared" si="315"/>
        <v>A</v>
      </c>
      <c r="AO31" s="60">
        <f t="shared" si="316"/>
        <v>4</v>
      </c>
      <c r="AP31" s="53" t="str">
        <f t="shared" si="317"/>
        <v>4.0</v>
      </c>
      <c r="AQ31" s="63">
        <v>2</v>
      </c>
      <c r="AR31" s="207">
        <v>2</v>
      </c>
      <c r="AS31" s="105">
        <v>7</v>
      </c>
      <c r="AT31" s="103">
        <v>7</v>
      </c>
      <c r="AU31" s="104"/>
      <c r="AV31" s="66">
        <f t="shared" si="318"/>
        <v>7</v>
      </c>
      <c r="AW31" s="67">
        <f t="shared" si="319"/>
        <v>7</v>
      </c>
      <c r="AX31" s="67" t="str">
        <f t="shared" si="320"/>
        <v>7.0</v>
      </c>
      <c r="AY31" s="51" t="str">
        <f t="shared" si="321"/>
        <v>B</v>
      </c>
      <c r="AZ31" s="60">
        <f t="shared" si="322"/>
        <v>3</v>
      </c>
      <c r="BA31" s="53" t="str">
        <f t="shared" si="323"/>
        <v>3.0</v>
      </c>
      <c r="BB31" s="63">
        <v>3</v>
      </c>
      <c r="BC31" s="207">
        <v>3</v>
      </c>
      <c r="BD31" s="105">
        <v>7.2</v>
      </c>
      <c r="BE31" s="103">
        <v>6</v>
      </c>
      <c r="BF31" s="104"/>
      <c r="BG31" s="66">
        <f t="shared" si="324"/>
        <v>6.5</v>
      </c>
      <c r="BH31" s="67">
        <f t="shared" si="325"/>
        <v>6.5</v>
      </c>
      <c r="BI31" s="67" t="str">
        <f t="shared" si="326"/>
        <v>6.5</v>
      </c>
      <c r="BJ31" s="51" t="str">
        <f t="shared" si="327"/>
        <v>C+</v>
      </c>
      <c r="BK31" s="60">
        <f t="shared" si="328"/>
        <v>2.5</v>
      </c>
      <c r="BL31" s="53" t="str">
        <f t="shared" si="329"/>
        <v>2.5</v>
      </c>
      <c r="BM31" s="63">
        <v>3</v>
      </c>
      <c r="BN31" s="207">
        <v>3</v>
      </c>
      <c r="BO31" s="105">
        <v>6.4</v>
      </c>
      <c r="BP31" s="103">
        <v>6</v>
      </c>
      <c r="BQ31" s="104"/>
      <c r="BR31" s="66">
        <f t="shared" si="330"/>
        <v>6.2</v>
      </c>
      <c r="BS31" s="67">
        <f t="shared" si="331"/>
        <v>6.2</v>
      </c>
      <c r="BT31" s="67" t="str">
        <f t="shared" si="332"/>
        <v>6.2</v>
      </c>
      <c r="BU31" s="51" t="str">
        <f t="shared" si="333"/>
        <v>C</v>
      </c>
      <c r="BV31" s="68">
        <f t="shared" si="334"/>
        <v>2</v>
      </c>
      <c r="BW31" s="53" t="str">
        <f t="shared" si="335"/>
        <v>2.0</v>
      </c>
      <c r="BX31" s="63">
        <v>2</v>
      </c>
      <c r="BY31" s="207">
        <v>2</v>
      </c>
      <c r="BZ31" s="105">
        <v>7.7</v>
      </c>
      <c r="CA31" s="103">
        <v>9</v>
      </c>
      <c r="CB31" s="104"/>
      <c r="CC31" s="105"/>
      <c r="CD31" s="67">
        <f t="shared" si="336"/>
        <v>8.5</v>
      </c>
      <c r="CE31" s="67" t="str">
        <f t="shared" si="337"/>
        <v>8.5</v>
      </c>
      <c r="CF31" s="51" t="str">
        <f t="shared" si="338"/>
        <v>A</v>
      </c>
      <c r="CG31" s="60">
        <f t="shared" si="339"/>
        <v>4</v>
      </c>
      <c r="CH31" s="53" t="str">
        <f t="shared" si="340"/>
        <v>4.0</v>
      </c>
      <c r="CI31" s="63">
        <v>3</v>
      </c>
      <c r="CJ31" s="207">
        <v>3</v>
      </c>
      <c r="CK31" s="208">
        <f t="shared" si="341"/>
        <v>17</v>
      </c>
      <c r="CL31" s="72">
        <f t="shared" si="342"/>
        <v>7.3411764705882359</v>
      </c>
      <c r="CM31" s="93" t="str">
        <f t="shared" si="343"/>
        <v>7.34</v>
      </c>
      <c r="CN31" s="72">
        <f t="shared" si="344"/>
        <v>3.0882352941176472</v>
      </c>
      <c r="CO31" s="93" t="str">
        <f t="shared" si="345"/>
        <v>3.09</v>
      </c>
      <c r="CP31" s="285" t="str">
        <f t="shared" si="346"/>
        <v>Lên lớp</v>
      </c>
      <c r="CQ31" s="285">
        <f t="shared" si="347"/>
        <v>17</v>
      </c>
      <c r="CR31" s="72">
        <f t="shared" si="348"/>
        <v>7.3411764705882359</v>
      </c>
      <c r="CS31" s="285" t="str">
        <f t="shared" si="349"/>
        <v>7.34</v>
      </c>
      <c r="CT31" s="72">
        <f t="shared" si="350"/>
        <v>3.0882352941176472</v>
      </c>
      <c r="CU31" s="285" t="str">
        <f t="shared" si="351"/>
        <v>3.09</v>
      </c>
      <c r="CV31" s="285" t="str">
        <f t="shared" si="352"/>
        <v>Lên lớp</v>
      </c>
      <c r="CW31" s="66">
        <v>7</v>
      </c>
      <c r="CX31" s="285">
        <v>6</v>
      </c>
      <c r="CY31" s="285"/>
      <c r="CZ31" s="66">
        <f t="shared" si="353"/>
        <v>6.4</v>
      </c>
      <c r="DA31" s="67">
        <f t="shared" si="354"/>
        <v>6.4</v>
      </c>
      <c r="DB31" s="60" t="str">
        <f t="shared" si="355"/>
        <v>6.4</v>
      </c>
      <c r="DC31" s="51" t="str">
        <f t="shared" si="356"/>
        <v>C</v>
      </c>
      <c r="DD31" s="60">
        <f t="shared" si="357"/>
        <v>2</v>
      </c>
      <c r="DE31" s="60" t="str">
        <f t="shared" si="358"/>
        <v>2.0</v>
      </c>
      <c r="DF31" s="63"/>
      <c r="DG31" s="209"/>
      <c r="DH31" s="105">
        <v>7</v>
      </c>
      <c r="DI31" s="126">
        <v>7</v>
      </c>
      <c r="DJ31" s="126"/>
      <c r="DK31" s="66">
        <f t="shared" si="359"/>
        <v>7</v>
      </c>
      <c r="DL31" s="67">
        <f t="shared" si="360"/>
        <v>7</v>
      </c>
      <c r="DM31" s="60" t="str">
        <f t="shared" si="361"/>
        <v>7.0</v>
      </c>
      <c r="DN31" s="51" t="str">
        <f t="shared" si="362"/>
        <v>B</v>
      </c>
      <c r="DO31" s="60">
        <f t="shared" si="363"/>
        <v>3</v>
      </c>
      <c r="DP31" s="60" t="str">
        <f t="shared" si="364"/>
        <v>3.0</v>
      </c>
      <c r="DQ31" s="63"/>
      <c r="DR31" s="209"/>
      <c r="DS31" s="67">
        <f t="shared" si="365"/>
        <v>6.7</v>
      </c>
      <c r="DT31" s="60" t="str">
        <f t="shared" si="366"/>
        <v>6.7</v>
      </c>
      <c r="DU31" s="51" t="str">
        <f t="shared" si="367"/>
        <v>C+</v>
      </c>
      <c r="DV31" s="60">
        <f t="shared" si="368"/>
        <v>2.5</v>
      </c>
      <c r="DW31" s="60" t="str">
        <f t="shared" si="369"/>
        <v>2.5</v>
      </c>
      <c r="DX31" s="63">
        <v>3</v>
      </c>
      <c r="DY31" s="209">
        <v>3</v>
      </c>
      <c r="DZ31" s="210">
        <v>6.6</v>
      </c>
      <c r="EA31" s="57">
        <v>8</v>
      </c>
      <c r="EB31" s="58"/>
      <c r="EC31" s="66">
        <f t="shared" si="370"/>
        <v>7.4</v>
      </c>
      <c r="ED31" s="67">
        <f t="shared" si="371"/>
        <v>7.4</v>
      </c>
      <c r="EE31" s="67" t="str">
        <f t="shared" si="372"/>
        <v>7.4</v>
      </c>
      <c r="EF31" s="51" t="str">
        <f t="shared" si="373"/>
        <v>B</v>
      </c>
      <c r="EG31" s="68">
        <f t="shared" si="374"/>
        <v>3</v>
      </c>
      <c r="EH31" s="53" t="str">
        <f t="shared" si="375"/>
        <v>3.0</v>
      </c>
      <c r="EI31" s="63">
        <v>3</v>
      </c>
      <c r="EJ31" s="207">
        <v>3</v>
      </c>
      <c r="EK31" s="210">
        <v>6.7</v>
      </c>
      <c r="EL31" s="57">
        <v>5</v>
      </c>
      <c r="EM31" s="58"/>
      <c r="EN31" s="66">
        <f t="shared" si="376"/>
        <v>5.7</v>
      </c>
      <c r="EO31" s="67">
        <f t="shared" si="377"/>
        <v>5.7</v>
      </c>
      <c r="EP31" s="67" t="str">
        <f t="shared" si="378"/>
        <v>5.7</v>
      </c>
      <c r="EQ31" s="51" t="str">
        <f t="shared" si="379"/>
        <v>C</v>
      </c>
      <c r="ER31" s="60">
        <f t="shared" si="380"/>
        <v>2</v>
      </c>
      <c r="ES31" s="53" t="str">
        <f t="shared" si="381"/>
        <v>2.0</v>
      </c>
      <c r="ET31" s="63">
        <v>3</v>
      </c>
      <c r="EU31" s="207">
        <v>3</v>
      </c>
      <c r="EV31" s="171">
        <v>6.7</v>
      </c>
      <c r="EW31" s="122">
        <v>1</v>
      </c>
      <c r="EX31" s="123">
        <v>6</v>
      </c>
      <c r="EY31" s="66">
        <f t="shared" si="84"/>
        <v>3.3</v>
      </c>
      <c r="EZ31" s="67">
        <f t="shared" si="85"/>
        <v>6.3</v>
      </c>
      <c r="FA31" s="67" t="str">
        <f t="shared" si="86"/>
        <v>6.3</v>
      </c>
      <c r="FB31" s="51" t="str">
        <f t="shared" si="87"/>
        <v>C</v>
      </c>
      <c r="FC31" s="60">
        <f t="shared" si="88"/>
        <v>2</v>
      </c>
      <c r="FD31" s="53" t="str">
        <f t="shared" si="89"/>
        <v>2.0</v>
      </c>
      <c r="FE31" s="63">
        <v>2</v>
      </c>
      <c r="FF31" s="207">
        <v>2</v>
      </c>
      <c r="FG31" s="105">
        <v>8.6999999999999993</v>
      </c>
      <c r="FH31" s="103">
        <v>9</v>
      </c>
      <c r="FI31" s="104"/>
      <c r="FJ31" s="66">
        <f t="shared" si="90"/>
        <v>8.9</v>
      </c>
      <c r="FK31" s="67">
        <f t="shared" si="91"/>
        <v>8.9</v>
      </c>
      <c r="FL31" s="67" t="str">
        <f t="shared" si="92"/>
        <v>8.9</v>
      </c>
      <c r="FM31" s="51" t="str">
        <f t="shared" si="93"/>
        <v>A</v>
      </c>
      <c r="FN31" s="60">
        <f t="shared" si="94"/>
        <v>4</v>
      </c>
      <c r="FO31" s="53" t="str">
        <f t="shared" si="95"/>
        <v>4.0</v>
      </c>
      <c r="FP31" s="63">
        <v>2</v>
      </c>
      <c r="FQ31" s="207">
        <v>2</v>
      </c>
      <c r="FR31" s="105">
        <v>6.4</v>
      </c>
      <c r="FS31" s="103">
        <v>5</v>
      </c>
      <c r="FT31" s="104"/>
      <c r="FU31" s="66"/>
      <c r="FV31" s="67">
        <f t="shared" si="96"/>
        <v>5.6</v>
      </c>
      <c r="FW31" s="67" t="str">
        <f t="shared" si="97"/>
        <v>5.6</v>
      </c>
      <c r="FX31" s="51" t="str">
        <f t="shared" si="98"/>
        <v>C</v>
      </c>
      <c r="FY31" s="60">
        <f t="shared" si="99"/>
        <v>2</v>
      </c>
      <c r="FZ31" s="53" t="str">
        <f t="shared" si="100"/>
        <v>2.0</v>
      </c>
      <c r="GA31" s="63">
        <v>2</v>
      </c>
      <c r="GB31" s="207">
        <v>2</v>
      </c>
      <c r="GC31" s="105">
        <v>8.1</v>
      </c>
      <c r="GD31" s="103">
        <v>8</v>
      </c>
      <c r="GE31" s="104"/>
      <c r="GF31" s="105"/>
      <c r="GG31" s="67">
        <f t="shared" si="382"/>
        <v>8</v>
      </c>
      <c r="GH31" s="67" t="str">
        <f t="shared" si="383"/>
        <v>8.0</v>
      </c>
      <c r="GI31" s="51" t="str">
        <f t="shared" si="384"/>
        <v>B+</v>
      </c>
      <c r="GJ31" s="60">
        <f t="shared" si="385"/>
        <v>3.5</v>
      </c>
      <c r="GK31" s="53" t="str">
        <f t="shared" si="386"/>
        <v>3.5</v>
      </c>
      <c r="GL31" s="63">
        <v>3</v>
      </c>
      <c r="GM31" s="207">
        <v>3</v>
      </c>
      <c r="GN31" s="211">
        <f t="shared" si="387"/>
        <v>18</v>
      </c>
      <c r="GO31" s="156">
        <f t="shared" si="388"/>
        <v>6.9444444444444446</v>
      </c>
      <c r="GP31" s="158">
        <f t="shared" si="389"/>
        <v>2.7222222222222223</v>
      </c>
      <c r="GQ31" s="157" t="str">
        <f t="shared" si="109"/>
        <v>2.72</v>
      </c>
      <c r="GR31" s="5" t="str">
        <f t="shared" si="110"/>
        <v>Lên lớp</v>
      </c>
      <c r="GS31" s="212">
        <f t="shared" si="390"/>
        <v>18</v>
      </c>
      <c r="GT31" s="213">
        <f t="shared" si="295"/>
        <v>6.9444444444444446</v>
      </c>
      <c r="GU31" s="214">
        <f t="shared" si="296"/>
        <v>2.7222222222222223</v>
      </c>
      <c r="GV31" s="215">
        <f t="shared" si="391"/>
        <v>35</v>
      </c>
      <c r="GW31" s="211">
        <f t="shared" si="403"/>
        <v>35</v>
      </c>
      <c r="GX31" s="157">
        <f t="shared" si="404"/>
        <v>7.1371428571428579</v>
      </c>
      <c r="GY31" s="158">
        <f t="shared" si="405"/>
        <v>2.9</v>
      </c>
      <c r="GZ31" s="157" t="str">
        <f t="shared" si="118"/>
        <v>2.90</v>
      </c>
      <c r="HA31" s="5" t="str">
        <f t="shared" si="119"/>
        <v>Lên lớp</v>
      </c>
      <c r="HB31" s="105">
        <v>7.6</v>
      </c>
      <c r="HC31" s="103">
        <v>5</v>
      </c>
      <c r="HD31" s="104"/>
      <c r="HE31" s="105"/>
      <c r="HF31" s="67">
        <f t="shared" si="392"/>
        <v>6</v>
      </c>
      <c r="HG31" s="67" t="str">
        <f t="shared" si="393"/>
        <v>6.0</v>
      </c>
      <c r="HH31" s="51" t="str">
        <f t="shared" si="394"/>
        <v>C</v>
      </c>
      <c r="HI31" s="60">
        <f t="shared" si="395"/>
        <v>2</v>
      </c>
      <c r="HJ31" s="53" t="str">
        <f t="shared" si="396"/>
        <v>2.0</v>
      </c>
      <c r="HK31" s="63">
        <v>3</v>
      </c>
      <c r="HL31" s="207">
        <v>3</v>
      </c>
      <c r="HM31" s="210">
        <v>8.6999999999999993</v>
      </c>
      <c r="HN31" s="57">
        <v>5</v>
      </c>
      <c r="HO31" s="58"/>
      <c r="HP31" s="66">
        <f t="shared" si="125"/>
        <v>6.5</v>
      </c>
      <c r="HQ31" s="110">
        <f t="shared" si="126"/>
        <v>6.5</v>
      </c>
      <c r="HR31" s="67" t="str">
        <f t="shared" si="127"/>
        <v>6.5</v>
      </c>
      <c r="HS31" s="111" t="str">
        <f t="shared" si="128"/>
        <v>C+</v>
      </c>
      <c r="HT31" s="112">
        <f t="shared" si="129"/>
        <v>2.5</v>
      </c>
      <c r="HU31" s="113" t="str">
        <f t="shared" si="130"/>
        <v>2.5</v>
      </c>
      <c r="HV31" s="63">
        <v>1</v>
      </c>
      <c r="HW31" s="207">
        <v>1</v>
      </c>
      <c r="HX31" s="66">
        <f t="shared" si="297"/>
        <v>2</v>
      </c>
      <c r="HY31" s="167">
        <f t="shared" si="297"/>
        <v>6.2</v>
      </c>
      <c r="HZ31" s="53" t="str">
        <f t="shared" si="132"/>
        <v>6.2</v>
      </c>
      <c r="IA31" s="51" t="str">
        <f t="shared" si="133"/>
        <v>C</v>
      </c>
      <c r="IB31" s="60">
        <f t="shared" si="134"/>
        <v>2</v>
      </c>
      <c r="IC31" s="53" t="str">
        <f t="shared" si="135"/>
        <v>2.0</v>
      </c>
      <c r="ID31" s="220">
        <v>4</v>
      </c>
      <c r="IE31" s="221">
        <v>4</v>
      </c>
      <c r="IF31" s="210">
        <v>6.7</v>
      </c>
      <c r="IG31" s="57">
        <v>8</v>
      </c>
      <c r="IH31" s="58"/>
      <c r="II31" s="66">
        <f t="shared" si="397"/>
        <v>7.5</v>
      </c>
      <c r="IJ31" s="67">
        <f t="shared" si="398"/>
        <v>7.5</v>
      </c>
      <c r="IK31" s="67" t="str">
        <f t="shared" si="399"/>
        <v>7.5</v>
      </c>
      <c r="IL31" s="51" t="str">
        <f t="shared" si="400"/>
        <v>B</v>
      </c>
      <c r="IM31" s="60">
        <f t="shared" si="401"/>
        <v>3</v>
      </c>
      <c r="IN31" s="53" t="str">
        <f t="shared" si="402"/>
        <v>3.0</v>
      </c>
      <c r="IO31" s="63">
        <v>2</v>
      </c>
      <c r="IP31" s="207">
        <v>2</v>
      </c>
      <c r="IQ31" s="210">
        <v>7.8</v>
      </c>
      <c r="IR31" s="57">
        <v>5</v>
      </c>
      <c r="IS31" s="58"/>
      <c r="IT31" s="66">
        <f t="shared" si="142"/>
        <v>6.1</v>
      </c>
      <c r="IU31" s="67">
        <f t="shared" si="143"/>
        <v>6.1</v>
      </c>
      <c r="IV31" s="67" t="str">
        <f t="shared" si="144"/>
        <v>6.1</v>
      </c>
      <c r="IW31" s="51" t="str">
        <f t="shared" si="145"/>
        <v>C</v>
      </c>
      <c r="IX31" s="60">
        <f t="shared" si="146"/>
        <v>2</v>
      </c>
      <c r="IY31" s="53" t="str">
        <f t="shared" si="147"/>
        <v>2.0</v>
      </c>
      <c r="IZ31" s="63">
        <v>3</v>
      </c>
      <c r="JA31" s="207">
        <v>3</v>
      </c>
      <c r="JB31" s="65">
        <v>9</v>
      </c>
      <c r="JC31" s="57">
        <v>9</v>
      </c>
      <c r="JD31" s="58"/>
      <c r="JE31" s="66">
        <f t="shared" si="148"/>
        <v>9</v>
      </c>
      <c r="JF31" s="67">
        <f t="shared" si="149"/>
        <v>9</v>
      </c>
      <c r="JG31" s="50" t="str">
        <f t="shared" si="150"/>
        <v>9.0</v>
      </c>
      <c r="JH31" s="51" t="str">
        <f t="shared" si="151"/>
        <v>A</v>
      </c>
      <c r="JI31" s="60">
        <f t="shared" si="152"/>
        <v>4</v>
      </c>
      <c r="JJ31" s="53" t="str">
        <f t="shared" si="153"/>
        <v>4.0</v>
      </c>
      <c r="JK31" s="61">
        <v>2</v>
      </c>
      <c r="JL31" s="62">
        <v>2</v>
      </c>
      <c r="JM31" s="65">
        <v>8.4</v>
      </c>
      <c r="JN31" s="57">
        <v>5</v>
      </c>
      <c r="JO31" s="58"/>
      <c r="JP31" s="66">
        <f t="shared" si="154"/>
        <v>6.4</v>
      </c>
      <c r="JQ31" s="67">
        <f t="shared" si="155"/>
        <v>6.4</v>
      </c>
      <c r="JR31" s="50" t="str">
        <f t="shared" si="156"/>
        <v>6.4</v>
      </c>
      <c r="JS31" s="51" t="str">
        <f t="shared" si="157"/>
        <v>C</v>
      </c>
      <c r="JT31" s="60">
        <f t="shared" si="158"/>
        <v>2</v>
      </c>
      <c r="JU31" s="53" t="str">
        <f t="shared" si="159"/>
        <v>2.0</v>
      </c>
      <c r="JV31" s="61">
        <v>1</v>
      </c>
      <c r="JW31" s="62">
        <v>1</v>
      </c>
      <c r="JX31" s="65">
        <v>8</v>
      </c>
      <c r="JY31" s="57">
        <v>7</v>
      </c>
      <c r="JZ31" s="58"/>
      <c r="KA31" s="66">
        <f t="shared" si="160"/>
        <v>7.4</v>
      </c>
      <c r="KB31" s="67">
        <f t="shared" si="161"/>
        <v>7.4</v>
      </c>
      <c r="KC31" s="50" t="str">
        <f t="shared" si="162"/>
        <v>7.4</v>
      </c>
      <c r="KD31" s="51" t="str">
        <f t="shared" si="163"/>
        <v>B</v>
      </c>
      <c r="KE31" s="60">
        <f t="shared" si="164"/>
        <v>3</v>
      </c>
      <c r="KF31" s="53" t="str">
        <f t="shared" si="165"/>
        <v>3.0</v>
      </c>
      <c r="KG31" s="61">
        <v>2</v>
      </c>
      <c r="KH31" s="62">
        <v>2</v>
      </c>
      <c r="KI31" s="210">
        <v>8</v>
      </c>
      <c r="KJ31" s="133">
        <v>6.6</v>
      </c>
      <c r="KK31" s="58"/>
      <c r="KL31" s="66">
        <f t="shared" si="166"/>
        <v>7.2</v>
      </c>
      <c r="KM31" s="67">
        <f t="shared" si="167"/>
        <v>7.2</v>
      </c>
      <c r="KN31" s="67" t="str">
        <f t="shared" si="168"/>
        <v>7.2</v>
      </c>
      <c r="KO31" s="51" t="str">
        <f t="shared" si="169"/>
        <v>B</v>
      </c>
      <c r="KP31" s="60">
        <f t="shared" si="170"/>
        <v>3</v>
      </c>
      <c r="KQ31" s="53" t="str">
        <f t="shared" si="171"/>
        <v>3.0</v>
      </c>
      <c r="KR31" s="63">
        <v>1</v>
      </c>
      <c r="KS31" s="207">
        <v>1</v>
      </c>
      <c r="KT31" s="210">
        <v>7</v>
      </c>
      <c r="KU31" s="133">
        <v>8.1</v>
      </c>
      <c r="KV31" s="58"/>
      <c r="KW31" s="66">
        <f t="shared" si="172"/>
        <v>7.7</v>
      </c>
      <c r="KX31" s="67">
        <f t="shared" si="173"/>
        <v>7.7</v>
      </c>
      <c r="KY31" s="67" t="str">
        <f t="shared" si="174"/>
        <v>7.7</v>
      </c>
      <c r="KZ31" s="51" t="str">
        <f t="shared" si="175"/>
        <v>B</v>
      </c>
      <c r="LA31" s="60">
        <f t="shared" si="176"/>
        <v>3</v>
      </c>
      <c r="LB31" s="53" t="str">
        <f t="shared" si="177"/>
        <v>3.0</v>
      </c>
      <c r="LC31" s="63">
        <v>1</v>
      </c>
      <c r="LD31" s="207">
        <v>1</v>
      </c>
      <c r="LE31" s="210">
        <v>8</v>
      </c>
      <c r="LF31" s="133">
        <v>6.8</v>
      </c>
      <c r="LG31" s="58"/>
      <c r="LH31" s="66">
        <f t="shared" si="178"/>
        <v>7.3</v>
      </c>
      <c r="LI31" s="67">
        <f t="shared" si="179"/>
        <v>7.3</v>
      </c>
      <c r="LJ31" s="67" t="str">
        <f t="shared" si="180"/>
        <v>7.3</v>
      </c>
      <c r="LK31" s="51" t="str">
        <f t="shared" si="181"/>
        <v>B</v>
      </c>
      <c r="LL31" s="60">
        <f t="shared" si="182"/>
        <v>3</v>
      </c>
      <c r="LM31" s="53" t="str">
        <f t="shared" si="183"/>
        <v>3.0</v>
      </c>
      <c r="LN31" s="63">
        <v>2</v>
      </c>
      <c r="LO31" s="207">
        <v>2</v>
      </c>
      <c r="LP31" s="210">
        <v>8</v>
      </c>
      <c r="LQ31" s="133">
        <v>7.2</v>
      </c>
      <c r="LR31" s="58"/>
      <c r="LS31" s="66">
        <f t="shared" si="184"/>
        <v>7.5</v>
      </c>
      <c r="LT31" s="67">
        <f t="shared" si="185"/>
        <v>7.5</v>
      </c>
      <c r="LU31" s="67" t="str">
        <f t="shared" si="186"/>
        <v>7.5</v>
      </c>
      <c r="LV31" s="51" t="str">
        <f t="shared" si="187"/>
        <v>B</v>
      </c>
      <c r="LW31" s="60">
        <f t="shared" si="188"/>
        <v>3</v>
      </c>
      <c r="LX31" s="53" t="str">
        <f t="shared" si="189"/>
        <v>3.0</v>
      </c>
      <c r="LY31" s="63">
        <v>1</v>
      </c>
      <c r="LZ31" s="207">
        <v>1</v>
      </c>
      <c r="MA31" s="66">
        <f t="shared" si="190"/>
        <v>7.4</v>
      </c>
      <c r="MB31" s="167">
        <f t="shared" si="191"/>
        <v>7.4</v>
      </c>
      <c r="MC31" s="53" t="str">
        <f t="shared" si="192"/>
        <v>7.4</v>
      </c>
      <c r="MD31" s="51" t="str">
        <f t="shared" si="193"/>
        <v>B</v>
      </c>
      <c r="ME31" s="60">
        <f t="shared" si="194"/>
        <v>3</v>
      </c>
      <c r="MF31" s="53" t="str">
        <f t="shared" si="195"/>
        <v>3.0</v>
      </c>
      <c r="MG31" s="220">
        <v>5</v>
      </c>
      <c r="MH31" s="221">
        <v>5</v>
      </c>
      <c r="MI31" s="211">
        <f t="shared" si="196"/>
        <v>19</v>
      </c>
      <c r="MJ31" s="156">
        <f t="shared" si="197"/>
        <v>7.0526315789473681</v>
      </c>
      <c r="MK31" s="158">
        <f t="shared" si="198"/>
        <v>2.7105263157894739</v>
      </c>
      <c r="ML31" s="157" t="str">
        <f t="shared" si="199"/>
        <v>2.71</v>
      </c>
      <c r="MM31" s="5" t="str">
        <f t="shared" si="200"/>
        <v>Lên lớp</v>
      </c>
      <c r="MN31" s="212">
        <f t="shared" si="201"/>
        <v>19</v>
      </c>
      <c r="MO31" s="156">
        <f t="shared" si="202"/>
        <v>7.0526315789473681</v>
      </c>
      <c r="MP31" s="309">
        <f t="shared" si="203"/>
        <v>2.7105263157894739</v>
      </c>
      <c r="MQ31" s="215">
        <f t="shared" si="204"/>
        <v>54</v>
      </c>
      <c r="MR31" s="211">
        <f t="shared" si="205"/>
        <v>54</v>
      </c>
      <c r="MS31" s="157">
        <f t="shared" si="206"/>
        <v>7.1074074074074085</v>
      </c>
      <c r="MT31" s="157" t="str">
        <f t="shared" si="207"/>
        <v>7.11</v>
      </c>
      <c r="MU31" s="158">
        <f t="shared" si="208"/>
        <v>2.8333333333333335</v>
      </c>
      <c r="MV31" s="157" t="str">
        <f t="shared" si="209"/>
        <v>2.83</v>
      </c>
      <c r="MW31" s="5" t="str">
        <f t="shared" si="210"/>
        <v>Lên lớp</v>
      </c>
      <c r="MX31" s="325">
        <v>7.5</v>
      </c>
      <c r="MY31" s="392">
        <v>7</v>
      </c>
      <c r="MZ31" s="327"/>
      <c r="NA31" s="216">
        <f t="shared" si="211"/>
        <v>7.2</v>
      </c>
      <c r="NB31" s="312">
        <f t="shared" si="212"/>
        <v>7.2</v>
      </c>
      <c r="NC31" s="312" t="str">
        <f t="shared" si="213"/>
        <v>7.2</v>
      </c>
      <c r="ND31" s="313" t="str">
        <f t="shared" si="214"/>
        <v>B</v>
      </c>
      <c r="NE31" s="314">
        <f t="shared" si="215"/>
        <v>3</v>
      </c>
      <c r="NF31" s="315" t="str">
        <f t="shared" si="216"/>
        <v>3.0</v>
      </c>
      <c r="NG31" s="63">
        <v>1</v>
      </c>
      <c r="NH31" s="207">
        <v>1</v>
      </c>
      <c r="NI31" s="310">
        <v>7.3</v>
      </c>
      <c r="NJ31" s="311">
        <v>5</v>
      </c>
      <c r="NK31" s="160"/>
      <c r="NL31" s="316">
        <f t="shared" si="217"/>
        <v>5.9</v>
      </c>
      <c r="NM31" s="312">
        <f t="shared" si="218"/>
        <v>5.9</v>
      </c>
      <c r="NN31" s="312" t="str">
        <f t="shared" si="219"/>
        <v>5.9</v>
      </c>
      <c r="NO31" s="313" t="str">
        <f t="shared" si="220"/>
        <v>C</v>
      </c>
      <c r="NP31" s="314">
        <f t="shared" si="221"/>
        <v>2</v>
      </c>
      <c r="NQ31" s="315" t="str">
        <f t="shared" si="222"/>
        <v>2.0</v>
      </c>
      <c r="NR31" s="63">
        <v>1</v>
      </c>
      <c r="NS31" s="207">
        <v>1</v>
      </c>
      <c r="NT31" s="66">
        <f t="shared" si="223"/>
        <v>6.6</v>
      </c>
      <c r="NU31" s="167">
        <f t="shared" si="224"/>
        <v>6.6</v>
      </c>
      <c r="NV31" s="53" t="str">
        <f t="shared" si="225"/>
        <v>6.6</v>
      </c>
      <c r="NW31" s="51" t="str">
        <f t="shared" si="226"/>
        <v>C+</v>
      </c>
      <c r="NX31" s="60">
        <f t="shared" si="227"/>
        <v>2.5</v>
      </c>
      <c r="NY31" s="53" t="str">
        <f t="shared" si="228"/>
        <v>2.5</v>
      </c>
      <c r="NZ31" s="220">
        <v>2</v>
      </c>
      <c r="OA31" s="408">
        <v>2</v>
      </c>
      <c r="OB31" s="385">
        <v>9.1999999999999993</v>
      </c>
      <c r="OC31" s="404">
        <v>7</v>
      </c>
      <c r="OD31" s="210"/>
      <c r="OE31" s="66">
        <f t="shared" si="229"/>
        <v>7.9</v>
      </c>
      <c r="OF31" s="67">
        <f t="shared" si="230"/>
        <v>7.9</v>
      </c>
      <c r="OG31" s="50" t="str">
        <f t="shared" si="231"/>
        <v>7.9</v>
      </c>
      <c r="OH31" s="51" t="str">
        <f t="shared" si="232"/>
        <v>B</v>
      </c>
      <c r="OI31" s="60">
        <f t="shared" si="233"/>
        <v>3</v>
      </c>
      <c r="OJ31" s="53" t="str">
        <f t="shared" si="234"/>
        <v>3.0</v>
      </c>
      <c r="OK31" s="61">
        <v>2</v>
      </c>
      <c r="OL31" s="62">
        <v>2</v>
      </c>
      <c r="OM31" s="282">
        <v>8.3000000000000007</v>
      </c>
      <c r="ON31" s="283">
        <v>9</v>
      </c>
      <c r="OO31" s="104"/>
      <c r="OP31" s="105">
        <f t="shared" si="289"/>
        <v>8.6999999999999993</v>
      </c>
      <c r="OQ31" s="67">
        <f t="shared" si="290"/>
        <v>8.6999999999999993</v>
      </c>
      <c r="OR31" s="50" t="str">
        <f t="shared" si="291"/>
        <v>8.7</v>
      </c>
      <c r="OS31" s="51" t="str">
        <f t="shared" si="292"/>
        <v>A</v>
      </c>
      <c r="OT31" s="60">
        <f t="shared" si="293"/>
        <v>4</v>
      </c>
      <c r="OU31" s="53" t="str">
        <f t="shared" si="294"/>
        <v>4.0</v>
      </c>
      <c r="OV31" s="61">
        <v>2</v>
      </c>
      <c r="OW31" s="62">
        <v>2</v>
      </c>
      <c r="OX31" s="282">
        <v>8.6</v>
      </c>
      <c r="OY31" s="283">
        <v>9</v>
      </c>
      <c r="OZ31" s="104"/>
      <c r="PA31" s="105">
        <f t="shared" si="235"/>
        <v>8.8000000000000007</v>
      </c>
      <c r="PB31" s="67">
        <f t="shared" si="236"/>
        <v>8.8000000000000007</v>
      </c>
      <c r="PC31" s="50" t="str">
        <f t="shared" si="237"/>
        <v>8.8</v>
      </c>
      <c r="PD31" s="51" t="str">
        <f t="shared" si="238"/>
        <v>A</v>
      </c>
      <c r="PE31" s="60">
        <f t="shared" si="239"/>
        <v>4</v>
      </c>
      <c r="PF31" s="53" t="str">
        <f t="shared" si="240"/>
        <v>4.0</v>
      </c>
      <c r="PG31" s="61">
        <v>2</v>
      </c>
      <c r="PH31" s="62">
        <v>2</v>
      </c>
      <c r="PI31" s="310">
        <v>8.6999999999999993</v>
      </c>
      <c r="PJ31" s="311">
        <v>1</v>
      </c>
      <c r="PK31" s="160">
        <v>7</v>
      </c>
      <c r="PL31" s="66">
        <f t="shared" si="241"/>
        <v>4.0999999999999996</v>
      </c>
      <c r="PM31" s="312">
        <f t="shared" si="242"/>
        <v>7.7</v>
      </c>
      <c r="PN31" s="312" t="str">
        <f t="shared" si="243"/>
        <v>7.7</v>
      </c>
      <c r="PO31" s="313" t="str">
        <f t="shared" si="244"/>
        <v>B</v>
      </c>
      <c r="PP31" s="314">
        <f t="shared" si="245"/>
        <v>3</v>
      </c>
      <c r="PQ31" s="315" t="str">
        <f t="shared" si="246"/>
        <v>3.0</v>
      </c>
      <c r="PR31" s="63">
        <v>1</v>
      </c>
      <c r="PS31" s="207">
        <v>1</v>
      </c>
      <c r="PT31" s="210">
        <v>7.3</v>
      </c>
      <c r="PU31" s="133">
        <v>7</v>
      </c>
      <c r="PV31" s="58"/>
      <c r="PW31" s="66">
        <f t="shared" si="247"/>
        <v>7.1</v>
      </c>
      <c r="PX31" s="67">
        <f t="shared" si="248"/>
        <v>7.1</v>
      </c>
      <c r="PY31" s="67" t="str">
        <f t="shared" si="249"/>
        <v>7.1</v>
      </c>
      <c r="PZ31" s="51" t="str">
        <f t="shared" si="250"/>
        <v>B</v>
      </c>
      <c r="QA31" s="60">
        <f t="shared" si="251"/>
        <v>3</v>
      </c>
      <c r="QB31" s="53" t="str">
        <f t="shared" si="252"/>
        <v>3.0</v>
      </c>
      <c r="QC31" s="63">
        <v>4</v>
      </c>
      <c r="QD31" s="207">
        <v>4</v>
      </c>
      <c r="QE31" s="210">
        <v>8</v>
      </c>
      <c r="QF31" s="133">
        <v>5</v>
      </c>
      <c r="QG31" s="58"/>
      <c r="QH31" s="66">
        <f t="shared" si="253"/>
        <v>6.2</v>
      </c>
      <c r="QI31" s="67">
        <f t="shared" si="254"/>
        <v>6.2</v>
      </c>
      <c r="QJ31" s="67" t="str">
        <f t="shared" si="255"/>
        <v>6.2</v>
      </c>
      <c r="QK31" s="51" t="str">
        <f t="shared" si="256"/>
        <v>C</v>
      </c>
      <c r="QL31" s="60">
        <f t="shared" si="257"/>
        <v>2</v>
      </c>
      <c r="QM31" s="53" t="str">
        <f t="shared" si="258"/>
        <v>2.0</v>
      </c>
      <c r="QN31" s="63">
        <v>6</v>
      </c>
      <c r="QO31" s="207">
        <v>6</v>
      </c>
      <c r="QP31" s="211">
        <f t="shared" si="259"/>
        <v>19</v>
      </c>
      <c r="QQ31" s="156">
        <f t="shared" si="260"/>
        <v>7.2210526315789467</v>
      </c>
      <c r="QR31" s="158">
        <f t="shared" si="261"/>
        <v>2.8421052631578947</v>
      </c>
      <c r="QS31" s="157" t="str">
        <f t="shared" si="262"/>
        <v>2.84</v>
      </c>
      <c r="QT31" s="5" t="str">
        <f t="shared" si="263"/>
        <v>Lên lớp</v>
      </c>
      <c r="QU31" s="212">
        <f t="shared" si="264"/>
        <v>19</v>
      </c>
      <c r="QV31" s="156">
        <f t="shared" si="265"/>
        <v>7.2210526315789467</v>
      </c>
      <c r="QW31" s="309">
        <f t="shared" si="266"/>
        <v>2.8421052631578947</v>
      </c>
      <c r="QX31" s="215">
        <f t="shared" si="267"/>
        <v>73</v>
      </c>
      <c r="QY31" s="211">
        <f t="shared" si="268"/>
        <v>73</v>
      </c>
      <c r="QZ31" s="157">
        <f t="shared" si="269"/>
        <v>7.1369863013698627</v>
      </c>
      <c r="RA31" s="157" t="str">
        <f t="shared" si="270"/>
        <v>7.14</v>
      </c>
      <c r="RB31" s="158">
        <f t="shared" si="271"/>
        <v>2.8356164383561642</v>
      </c>
      <c r="RC31" s="157" t="str">
        <f t="shared" si="272"/>
        <v>2.84</v>
      </c>
      <c r="RD31" s="5" t="str">
        <f t="shared" si="273"/>
        <v>Lên lớp</v>
      </c>
      <c r="RE31" s="210">
        <v>7.2</v>
      </c>
      <c r="RF31" s="133">
        <v>5</v>
      </c>
      <c r="RG31" s="58"/>
      <c r="RH31" s="66">
        <f t="shared" si="274"/>
        <v>5.9</v>
      </c>
      <c r="RI31" s="67">
        <f t="shared" si="275"/>
        <v>5.9</v>
      </c>
      <c r="RJ31" s="67" t="str">
        <f t="shared" si="276"/>
        <v>5.9</v>
      </c>
      <c r="RK31" s="51" t="str">
        <f t="shared" si="277"/>
        <v>C</v>
      </c>
      <c r="RL31" s="60">
        <f t="shared" si="278"/>
        <v>2</v>
      </c>
      <c r="RM31" s="53" t="str">
        <f t="shared" si="279"/>
        <v>2.0</v>
      </c>
      <c r="RN31" s="63">
        <v>6</v>
      </c>
      <c r="RO31" s="207">
        <v>6</v>
      </c>
      <c r="RP31" s="416">
        <v>8</v>
      </c>
      <c r="RQ31" s="416">
        <v>5.7</v>
      </c>
      <c r="RR31" s="316">
        <f t="shared" si="280"/>
        <v>6.6</v>
      </c>
      <c r="RS31" s="67" t="str">
        <f t="shared" si="281"/>
        <v>6.6</v>
      </c>
      <c r="RT31" s="51" t="str">
        <f t="shared" si="282"/>
        <v>C+</v>
      </c>
      <c r="RU31" s="60">
        <f t="shared" si="283"/>
        <v>2.5</v>
      </c>
      <c r="RV31" s="53" t="str">
        <f t="shared" si="284"/>
        <v>2.5</v>
      </c>
      <c r="RW31" s="220">
        <v>5</v>
      </c>
      <c r="RX31" s="221">
        <v>5</v>
      </c>
      <c r="RY31" s="417">
        <f t="shared" si="285"/>
        <v>11</v>
      </c>
      <c r="RZ31" s="156">
        <f t="shared" si="286"/>
        <v>6.2181818181818187</v>
      </c>
      <c r="SA31" s="158">
        <f t="shared" si="287"/>
        <v>2.2272727272727271</v>
      </c>
      <c r="SB31" s="157" t="str">
        <f t="shared" si="288"/>
        <v>2.23</v>
      </c>
    </row>
    <row r="32" spans="1:496" s="8" customFormat="1" ht="18">
      <c r="A32" s="5">
        <v>31</v>
      </c>
      <c r="B32" s="9" t="s">
        <v>356</v>
      </c>
      <c r="C32" s="10" t="s">
        <v>404</v>
      </c>
      <c r="D32" s="11" t="s">
        <v>405</v>
      </c>
      <c r="E32" s="12" t="s">
        <v>277</v>
      </c>
      <c r="G32" s="47" t="s">
        <v>655</v>
      </c>
      <c r="H32" s="6" t="s">
        <v>427</v>
      </c>
      <c r="I32" s="48" t="s">
        <v>691</v>
      </c>
      <c r="J32" s="48" t="s">
        <v>708</v>
      </c>
      <c r="K32" s="98">
        <v>6.7</v>
      </c>
      <c r="L32" s="67" t="str">
        <f t="shared" si="298"/>
        <v>6.7</v>
      </c>
      <c r="M32" s="51" t="str">
        <f t="shared" si="299"/>
        <v>C+</v>
      </c>
      <c r="N32" s="52">
        <f t="shared" si="300"/>
        <v>2.5</v>
      </c>
      <c r="O32" s="53" t="str">
        <f t="shared" si="301"/>
        <v>2.5</v>
      </c>
      <c r="P32" s="63">
        <v>2</v>
      </c>
      <c r="Q32" s="49">
        <v>6</v>
      </c>
      <c r="R32" s="67" t="str">
        <f t="shared" si="302"/>
        <v>6.0</v>
      </c>
      <c r="S32" s="51" t="str">
        <f t="shared" si="303"/>
        <v>C</v>
      </c>
      <c r="T32" s="52">
        <f t="shared" si="304"/>
        <v>2</v>
      </c>
      <c r="U32" s="53" t="str">
        <f t="shared" si="305"/>
        <v>2.0</v>
      </c>
      <c r="V32" s="63">
        <v>3</v>
      </c>
      <c r="W32" s="105">
        <v>7</v>
      </c>
      <c r="X32" s="103">
        <v>7</v>
      </c>
      <c r="Y32" s="104"/>
      <c r="Z32" s="66">
        <f t="shared" si="306"/>
        <v>7</v>
      </c>
      <c r="AA32" s="67">
        <f t="shared" si="307"/>
        <v>7</v>
      </c>
      <c r="AB32" s="67" t="str">
        <f t="shared" si="308"/>
        <v>7.0</v>
      </c>
      <c r="AC32" s="51" t="str">
        <f t="shared" si="309"/>
        <v>B</v>
      </c>
      <c r="AD32" s="60">
        <f t="shared" si="310"/>
        <v>3</v>
      </c>
      <c r="AE32" s="53" t="str">
        <f t="shared" si="311"/>
        <v>3.0</v>
      </c>
      <c r="AF32" s="63">
        <v>4</v>
      </c>
      <c r="AG32" s="207">
        <v>4</v>
      </c>
      <c r="AH32" s="105">
        <v>8.6999999999999993</v>
      </c>
      <c r="AI32" s="103">
        <v>9</v>
      </c>
      <c r="AJ32" s="104"/>
      <c r="AK32" s="66">
        <f t="shared" si="312"/>
        <v>8.9</v>
      </c>
      <c r="AL32" s="67">
        <f t="shared" si="313"/>
        <v>8.9</v>
      </c>
      <c r="AM32" s="67" t="str">
        <f t="shared" si="314"/>
        <v>8.9</v>
      </c>
      <c r="AN32" s="51" t="str">
        <f t="shared" si="315"/>
        <v>A</v>
      </c>
      <c r="AO32" s="60">
        <f t="shared" si="316"/>
        <v>4</v>
      </c>
      <c r="AP32" s="53" t="str">
        <f t="shared" si="317"/>
        <v>4.0</v>
      </c>
      <c r="AQ32" s="63">
        <v>2</v>
      </c>
      <c r="AR32" s="207">
        <v>2</v>
      </c>
      <c r="AS32" s="105">
        <v>6.7</v>
      </c>
      <c r="AT32" s="103">
        <v>7</v>
      </c>
      <c r="AU32" s="104"/>
      <c r="AV32" s="66">
        <f t="shared" si="318"/>
        <v>6.9</v>
      </c>
      <c r="AW32" s="67">
        <f t="shared" si="319"/>
        <v>6.9</v>
      </c>
      <c r="AX32" s="67" t="str">
        <f t="shared" si="320"/>
        <v>6.9</v>
      </c>
      <c r="AY32" s="51" t="str">
        <f t="shared" si="321"/>
        <v>C+</v>
      </c>
      <c r="AZ32" s="60">
        <f t="shared" si="322"/>
        <v>2.5</v>
      </c>
      <c r="BA32" s="53" t="str">
        <f t="shared" si="323"/>
        <v>2.5</v>
      </c>
      <c r="BB32" s="63">
        <v>3</v>
      </c>
      <c r="BC32" s="207">
        <v>3</v>
      </c>
      <c r="BD32" s="105">
        <v>6.6</v>
      </c>
      <c r="BE32" s="103">
        <v>7</v>
      </c>
      <c r="BF32" s="104"/>
      <c r="BG32" s="66">
        <f t="shared" si="324"/>
        <v>6.8</v>
      </c>
      <c r="BH32" s="67">
        <f t="shared" si="325"/>
        <v>6.8</v>
      </c>
      <c r="BI32" s="67" t="str">
        <f t="shared" si="326"/>
        <v>6.8</v>
      </c>
      <c r="BJ32" s="51" t="str">
        <f t="shared" si="327"/>
        <v>C+</v>
      </c>
      <c r="BK32" s="60">
        <f t="shared" si="328"/>
        <v>2.5</v>
      </c>
      <c r="BL32" s="53" t="str">
        <f t="shared" si="329"/>
        <v>2.5</v>
      </c>
      <c r="BM32" s="63">
        <v>3</v>
      </c>
      <c r="BN32" s="207">
        <v>3</v>
      </c>
      <c r="BO32" s="105">
        <v>7.3</v>
      </c>
      <c r="BP32" s="103">
        <v>7</v>
      </c>
      <c r="BQ32" s="104"/>
      <c r="BR32" s="66">
        <f t="shared" si="330"/>
        <v>7.1</v>
      </c>
      <c r="BS32" s="67">
        <f t="shared" si="331"/>
        <v>7.1</v>
      </c>
      <c r="BT32" s="67" t="str">
        <f t="shared" si="332"/>
        <v>7.1</v>
      </c>
      <c r="BU32" s="51" t="str">
        <f t="shared" si="333"/>
        <v>B</v>
      </c>
      <c r="BV32" s="68">
        <f t="shared" si="334"/>
        <v>3</v>
      </c>
      <c r="BW32" s="53" t="str">
        <f t="shared" si="335"/>
        <v>3.0</v>
      </c>
      <c r="BX32" s="63">
        <v>2</v>
      </c>
      <c r="BY32" s="207">
        <v>2</v>
      </c>
      <c r="BZ32" s="105">
        <v>7.3</v>
      </c>
      <c r="CA32" s="103">
        <v>7</v>
      </c>
      <c r="CB32" s="104"/>
      <c r="CC32" s="105"/>
      <c r="CD32" s="67">
        <f t="shared" si="336"/>
        <v>7.1</v>
      </c>
      <c r="CE32" s="67" t="str">
        <f t="shared" si="337"/>
        <v>7.1</v>
      </c>
      <c r="CF32" s="51" t="str">
        <f t="shared" si="338"/>
        <v>B</v>
      </c>
      <c r="CG32" s="60">
        <f t="shared" si="339"/>
        <v>3</v>
      </c>
      <c r="CH32" s="53" t="str">
        <f t="shared" si="340"/>
        <v>3.0</v>
      </c>
      <c r="CI32" s="63">
        <v>3</v>
      </c>
      <c r="CJ32" s="207">
        <v>3</v>
      </c>
      <c r="CK32" s="208">
        <f t="shared" si="341"/>
        <v>17</v>
      </c>
      <c r="CL32" s="72">
        <f t="shared" si="342"/>
        <v>7.2</v>
      </c>
      <c r="CM32" s="93" t="str">
        <f t="shared" si="343"/>
        <v>7.20</v>
      </c>
      <c r="CN32" s="72">
        <f t="shared" si="344"/>
        <v>2.9411764705882355</v>
      </c>
      <c r="CO32" s="93" t="str">
        <f t="shared" si="345"/>
        <v>2.94</v>
      </c>
      <c r="CP32" s="285" t="str">
        <f t="shared" si="346"/>
        <v>Lên lớp</v>
      </c>
      <c r="CQ32" s="285">
        <f t="shared" si="347"/>
        <v>17</v>
      </c>
      <c r="CR32" s="72">
        <f t="shared" si="348"/>
        <v>7.2</v>
      </c>
      <c r="CS32" s="285" t="str">
        <f t="shared" si="349"/>
        <v>7.20</v>
      </c>
      <c r="CT32" s="72">
        <f t="shared" si="350"/>
        <v>2.9411764705882355</v>
      </c>
      <c r="CU32" s="285" t="str">
        <f t="shared" si="351"/>
        <v>2.94</v>
      </c>
      <c r="CV32" s="285" t="str">
        <f t="shared" si="352"/>
        <v>Lên lớp</v>
      </c>
      <c r="CW32" s="66">
        <v>7.4</v>
      </c>
      <c r="CX32" s="285">
        <v>7</v>
      </c>
      <c r="CY32" s="285"/>
      <c r="CZ32" s="66">
        <f t="shared" si="353"/>
        <v>7.2</v>
      </c>
      <c r="DA32" s="67">
        <f t="shared" si="354"/>
        <v>7.2</v>
      </c>
      <c r="DB32" s="60" t="str">
        <f t="shared" si="355"/>
        <v>7.2</v>
      </c>
      <c r="DC32" s="51" t="str">
        <f t="shared" si="356"/>
        <v>B</v>
      </c>
      <c r="DD32" s="60">
        <f t="shared" si="357"/>
        <v>3</v>
      </c>
      <c r="DE32" s="60" t="str">
        <f t="shared" si="358"/>
        <v>3.0</v>
      </c>
      <c r="DF32" s="63"/>
      <c r="DG32" s="209"/>
      <c r="DH32" s="105">
        <v>7.6</v>
      </c>
      <c r="DI32" s="126">
        <v>6</v>
      </c>
      <c r="DJ32" s="126"/>
      <c r="DK32" s="66">
        <f t="shared" si="359"/>
        <v>6.6</v>
      </c>
      <c r="DL32" s="67">
        <f t="shared" si="360"/>
        <v>6.6</v>
      </c>
      <c r="DM32" s="60" t="str">
        <f t="shared" si="361"/>
        <v>6.6</v>
      </c>
      <c r="DN32" s="51" t="str">
        <f t="shared" si="362"/>
        <v>C+</v>
      </c>
      <c r="DO32" s="60">
        <f t="shared" si="363"/>
        <v>2.5</v>
      </c>
      <c r="DP32" s="60" t="str">
        <f t="shared" si="364"/>
        <v>2.5</v>
      </c>
      <c r="DQ32" s="63"/>
      <c r="DR32" s="209"/>
      <c r="DS32" s="67">
        <f t="shared" si="365"/>
        <v>6.9</v>
      </c>
      <c r="DT32" s="60" t="str">
        <f t="shared" si="366"/>
        <v>6.9</v>
      </c>
      <c r="DU32" s="51" t="str">
        <f t="shared" si="367"/>
        <v>C+</v>
      </c>
      <c r="DV32" s="60">
        <f t="shared" si="368"/>
        <v>2.5</v>
      </c>
      <c r="DW32" s="60" t="str">
        <f t="shared" si="369"/>
        <v>2.5</v>
      </c>
      <c r="DX32" s="63">
        <v>3</v>
      </c>
      <c r="DY32" s="209">
        <v>3</v>
      </c>
      <c r="DZ32" s="210">
        <v>5.6</v>
      </c>
      <c r="EA32" s="57">
        <v>6</v>
      </c>
      <c r="EB32" s="58"/>
      <c r="EC32" s="66">
        <f t="shared" si="370"/>
        <v>5.8</v>
      </c>
      <c r="ED32" s="67">
        <f t="shared" si="371"/>
        <v>5.8</v>
      </c>
      <c r="EE32" s="67" t="str">
        <f t="shared" si="372"/>
        <v>5.8</v>
      </c>
      <c r="EF32" s="51" t="str">
        <f t="shared" si="373"/>
        <v>C</v>
      </c>
      <c r="EG32" s="68">
        <f t="shared" si="374"/>
        <v>2</v>
      </c>
      <c r="EH32" s="53" t="str">
        <f t="shared" si="375"/>
        <v>2.0</v>
      </c>
      <c r="EI32" s="63">
        <v>3</v>
      </c>
      <c r="EJ32" s="207">
        <v>3</v>
      </c>
      <c r="EK32" s="210">
        <v>5.7</v>
      </c>
      <c r="EL32" s="57">
        <v>9</v>
      </c>
      <c r="EM32" s="58"/>
      <c r="EN32" s="66">
        <f t="shared" si="376"/>
        <v>7.7</v>
      </c>
      <c r="EO32" s="67">
        <f t="shared" si="377"/>
        <v>7.7</v>
      </c>
      <c r="EP32" s="67" t="str">
        <f t="shared" si="378"/>
        <v>7.7</v>
      </c>
      <c r="EQ32" s="51" t="str">
        <f t="shared" si="379"/>
        <v>B</v>
      </c>
      <c r="ER32" s="60">
        <f t="shared" si="380"/>
        <v>3</v>
      </c>
      <c r="ES32" s="53" t="str">
        <f t="shared" si="381"/>
        <v>3.0</v>
      </c>
      <c r="ET32" s="63">
        <v>3</v>
      </c>
      <c r="EU32" s="207">
        <v>3</v>
      </c>
      <c r="EV32" s="171">
        <v>6.3</v>
      </c>
      <c r="EW32" s="122">
        <v>1</v>
      </c>
      <c r="EX32" s="123">
        <v>3</v>
      </c>
      <c r="EY32" s="66">
        <f t="shared" si="84"/>
        <v>3.1</v>
      </c>
      <c r="EZ32" s="67">
        <f t="shared" si="85"/>
        <v>4.3</v>
      </c>
      <c r="FA32" s="67" t="str">
        <f t="shared" si="86"/>
        <v>4.3</v>
      </c>
      <c r="FB32" s="51" t="str">
        <f t="shared" si="87"/>
        <v>D</v>
      </c>
      <c r="FC32" s="60">
        <f t="shared" si="88"/>
        <v>1</v>
      </c>
      <c r="FD32" s="53" t="str">
        <f t="shared" si="89"/>
        <v>1.0</v>
      </c>
      <c r="FE32" s="63">
        <v>2</v>
      </c>
      <c r="FF32" s="207">
        <v>2</v>
      </c>
      <c r="FG32" s="105">
        <v>7.3</v>
      </c>
      <c r="FH32" s="103">
        <v>8</v>
      </c>
      <c r="FI32" s="104"/>
      <c r="FJ32" s="66">
        <f t="shared" si="90"/>
        <v>7.7</v>
      </c>
      <c r="FK32" s="67">
        <f t="shared" si="91"/>
        <v>7.7</v>
      </c>
      <c r="FL32" s="67" t="str">
        <f t="shared" si="92"/>
        <v>7.7</v>
      </c>
      <c r="FM32" s="51" t="str">
        <f t="shared" si="93"/>
        <v>B</v>
      </c>
      <c r="FN32" s="60">
        <f t="shared" si="94"/>
        <v>3</v>
      </c>
      <c r="FO32" s="53" t="str">
        <f t="shared" si="95"/>
        <v>3.0</v>
      </c>
      <c r="FP32" s="63">
        <v>2</v>
      </c>
      <c r="FQ32" s="207">
        <v>2</v>
      </c>
      <c r="FR32" s="105">
        <v>8.4</v>
      </c>
      <c r="FS32" s="103">
        <v>8</v>
      </c>
      <c r="FT32" s="104"/>
      <c r="FU32" s="66"/>
      <c r="FV32" s="67">
        <f t="shared" si="96"/>
        <v>8.1999999999999993</v>
      </c>
      <c r="FW32" s="67" t="str">
        <f t="shared" si="97"/>
        <v>8.2</v>
      </c>
      <c r="FX32" s="51" t="str">
        <f t="shared" si="98"/>
        <v>B+</v>
      </c>
      <c r="FY32" s="60">
        <f t="shared" si="99"/>
        <v>3.5</v>
      </c>
      <c r="FZ32" s="53" t="str">
        <f t="shared" si="100"/>
        <v>3.5</v>
      </c>
      <c r="GA32" s="63">
        <v>2</v>
      </c>
      <c r="GB32" s="207">
        <v>2</v>
      </c>
      <c r="GC32" s="105">
        <v>7.1</v>
      </c>
      <c r="GD32" s="103">
        <v>7</v>
      </c>
      <c r="GE32" s="104"/>
      <c r="GF32" s="105"/>
      <c r="GG32" s="67">
        <f t="shared" si="382"/>
        <v>7</v>
      </c>
      <c r="GH32" s="67" t="str">
        <f t="shared" si="383"/>
        <v>7.0</v>
      </c>
      <c r="GI32" s="51" t="str">
        <f t="shared" si="384"/>
        <v>B</v>
      </c>
      <c r="GJ32" s="60">
        <f t="shared" si="385"/>
        <v>3</v>
      </c>
      <c r="GK32" s="53" t="str">
        <f t="shared" si="386"/>
        <v>3.0</v>
      </c>
      <c r="GL32" s="63">
        <v>3</v>
      </c>
      <c r="GM32" s="207">
        <v>3</v>
      </c>
      <c r="GN32" s="211">
        <f t="shared" si="387"/>
        <v>18</v>
      </c>
      <c r="GO32" s="156">
        <f t="shared" si="388"/>
        <v>6.8111111111111109</v>
      </c>
      <c r="GP32" s="158">
        <f t="shared" si="389"/>
        <v>2.5833333333333335</v>
      </c>
      <c r="GQ32" s="157" t="str">
        <f t="shared" si="109"/>
        <v>2.58</v>
      </c>
      <c r="GR32" s="5" t="str">
        <f t="shared" si="110"/>
        <v>Lên lớp</v>
      </c>
      <c r="GS32" s="212">
        <f t="shared" si="390"/>
        <v>18</v>
      </c>
      <c r="GT32" s="213">
        <f t="shared" ref="GT32:GT59" si="406" xml:space="preserve"> (DS32*DY32+ED32*EJ32+EO32*EU32+EZ32*FF32+FK32*FQ32+FV32*GB32+GG32*GM32)/GS32</f>
        <v>6.8111111111111109</v>
      </c>
      <c r="GU32" s="214">
        <f t="shared" ref="GU32:GU59" si="407" xml:space="preserve"> (DV32*DY32+EG32*EJ32+ER32*EU32+FC32*FF32+FN32*FQ32+FY32*GB32+GJ32*GM32)/GS32</f>
        <v>2.5833333333333335</v>
      </c>
      <c r="GV32" s="215">
        <f t="shared" si="391"/>
        <v>35</v>
      </c>
      <c r="GW32" s="211">
        <f t="shared" si="403"/>
        <v>35</v>
      </c>
      <c r="GX32" s="157">
        <f t="shared" si="404"/>
        <v>7</v>
      </c>
      <c r="GY32" s="158">
        <f t="shared" si="405"/>
        <v>2.7571428571428571</v>
      </c>
      <c r="GZ32" s="157" t="str">
        <f t="shared" si="118"/>
        <v>2.76</v>
      </c>
      <c r="HA32" s="5" t="str">
        <f t="shared" si="119"/>
        <v>Lên lớp</v>
      </c>
      <c r="HB32" s="105">
        <v>7.4</v>
      </c>
      <c r="HC32" s="103">
        <v>5</v>
      </c>
      <c r="HD32" s="104"/>
      <c r="HE32" s="105"/>
      <c r="HF32" s="67">
        <f t="shared" si="392"/>
        <v>6</v>
      </c>
      <c r="HG32" s="67" t="str">
        <f t="shared" si="393"/>
        <v>6.0</v>
      </c>
      <c r="HH32" s="51" t="str">
        <f t="shared" si="394"/>
        <v>C</v>
      </c>
      <c r="HI32" s="60">
        <f t="shared" si="395"/>
        <v>2</v>
      </c>
      <c r="HJ32" s="53" t="str">
        <f t="shared" si="396"/>
        <v>2.0</v>
      </c>
      <c r="HK32" s="63">
        <v>3</v>
      </c>
      <c r="HL32" s="207">
        <v>3</v>
      </c>
      <c r="HM32" s="210">
        <v>8</v>
      </c>
      <c r="HN32" s="57">
        <v>5</v>
      </c>
      <c r="HO32" s="58"/>
      <c r="HP32" s="66">
        <f t="shared" si="125"/>
        <v>6.2</v>
      </c>
      <c r="HQ32" s="110">
        <f t="shared" si="126"/>
        <v>6.2</v>
      </c>
      <c r="HR32" s="67" t="str">
        <f t="shared" si="127"/>
        <v>6.2</v>
      </c>
      <c r="HS32" s="111" t="str">
        <f t="shared" si="128"/>
        <v>C</v>
      </c>
      <c r="HT32" s="112">
        <f t="shared" si="129"/>
        <v>2</v>
      </c>
      <c r="HU32" s="113" t="str">
        <f t="shared" si="130"/>
        <v>2.0</v>
      </c>
      <c r="HV32" s="63">
        <v>1</v>
      </c>
      <c r="HW32" s="207">
        <v>1</v>
      </c>
      <c r="HX32" s="66">
        <f t="shared" si="297"/>
        <v>1.9</v>
      </c>
      <c r="HY32" s="167">
        <f t="shared" si="297"/>
        <v>6.1</v>
      </c>
      <c r="HZ32" s="53" t="str">
        <f t="shared" si="132"/>
        <v>6.1</v>
      </c>
      <c r="IA32" s="51" t="str">
        <f t="shared" si="133"/>
        <v>C</v>
      </c>
      <c r="IB32" s="60">
        <f t="shared" si="134"/>
        <v>2</v>
      </c>
      <c r="IC32" s="53" t="str">
        <f t="shared" si="135"/>
        <v>2.0</v>
      </c>
      <c r="ID32" s="220">
        <v>4</v>
      </c>
      <c r="IE32" s="221">
        <v>4</v>
      </c>
      <c r="IF32" s="210">
        <v>5.3</v>
      </c>
      <c r="IG32" s="57">
        <v>7</v>
      </c>
      <c r="IH32" s="58"/>
      <c r="II32" s="66">
        <f t="shared" si="397"/>
        <v>6.3</v>
      </c>
      <c r="IJ32" s="67">
        <f t="shared" si="398"/>
        <v>6.3</v>
      </c>
      <c r="IK32" s="67" t="str">
        <f t="shared" si="399"/>
        <v>6.3</v>
      </c>
      <c r="IL32" s="51" t="str">
        <f t="shared" si="400"/>
        <v>C</v>
      </c>
      <c r="IM32" s="60">
        <f t="shared" si="401"/>
        <v>2</v>
      </c>
      <c r="IN32" s="53" t="str">
        <f t="shared" si="402"/>
        <v>2.0</v>
      </c>
      <c r="IO32" s="63">
        <v>2</v>
      </c>
      <c r="IP32" s="207">
        <v>2</v>
      </c>
      <c r="IQ32" s="210">
        <v>7.8</v>
      </c>
      <c r="IR32" s="57">
        <v>5</v>
      </c>
      <c r="IS32" s="58"/>
      <c r="IT32" s="66">
        <f t="shared" si="142"/>
        <v>6.1</v>
      </c>
      <c r="IU32" s="67">
        <f t="shared" si="143"/>
        <v>6.1</v>
      </c>
      <c r="IV32" s="67" t="str">
        <f t="shared" si="144"/>
        <v>6.1</v>
      </c>
      <c r="IW32" s="51" t="str">
        <f t="shared" si="145"/>
        <v>C</v>
      </c>
      <c r="IX32" s="60">
        <f t="shared" si="146"/>
        <v>2</v>
      </c>
      <c r="IY32" s="53" t="str">
        <f t="shared" si="147"/>
        <v>2.0</v>
      </c>
      <c r="IZ32" s="63">
        <v>3</v>
      </c>
      <c r="JA32" s="207">
        <v>3</v>
      </c>
      <c r="JB32" s="65">
        <v>6.8</v>
      </c>
      <c r="JC32" s="57">
        <v>8</v>
      </c>
      <c r="JD32" s="58"/>
      <c r="JE32" s="66">
        <f t="shared" si="148"/>
        <v>7.5</v>
      </c>
      <c r="JF32" s="67">
        <f t="shared" si="149"/>
        <v>7.5</v>
      </c>
      <c r="JG32" s="50" t="str">
        <f t="shared" si="150"/>
        <v>7.5</v>
      </c>
      <c r="JH32" s="51" t="str">
        <f t="shared" si="151"/>
        <v>B</v>
      </c>
      <c r="JI32" s="60">
        <f t="shared" si="152"/>
        <v>3</v>
      </c>
      <c r="JJ32" s="53" t="str">
        <f t="shared" si="153"/>
        <v>3.0</v>
      </c>
      <c r="JK32" s="61">
        <v>2</v>
      </c>
      <c r="JL32" s="62">
        <v>2</v>
      </c>
      <c r="JM32" s="65">
        <v>6.2</v>
      </c>
      <c r="JN32" s="57">
        <v>6</v>
      </c>
      <c r="JO32" s="58"/>
      <c r="JP32" s="66">
        <f t="shared" si="154"/>
        <v>6.1</v>
      </c>
      <c r="JQ32" s="67">
        <f t="shared" si="155"/>
        <v>6.1</v>
      </c>
      <c r="JR32" s="50" t="str">
        <f t="shared" si="156"/>
        <v>6.1</v>
      </c>
      <c r="JS32" s="51" t="str">
        <f t="shared" si="157"/>
        <v>C</v>
      </c>
      <c r="JT32" s="60">
        <f t="shared" si="158"/>
        <v>2</v>
      </c>
      <c r="JU32" s="53" t="str">
        <f t="shared" si="159"/>
        <v>2.0</v>
      </c>
      <c r="JV32" s="61">
        <v>1</v>
      </c>
      <c r="JW32" s="62">
        <v>1</v>
      </c>
      <c r="JX32" s="271">
        <v>5.3</v>
      </c>
      <c r="JY32" s="122">
        <v>3</v>
      </c>
      <c r="JZ32" s="123">
        <v>5</v>
      </c>
      <c r="KA32" s="171">
        <f t="shared" si="160"/>
        <v>3.9</v>
      </c>
      <c r="KB32" s="67">
        <f t="shared" si="161"/>
        <v>5.0999999999999996</v>
      </c>
      <c r="KC32" s="50" t="str">
        <f t="shared" si="162"/>
        <v>5.1</v>
      </c>
      <c r="KD32" s="51" t="str">
        <f t="shared" si="163"/>
        <v>D+</v>
      </c>
      <c r="KE32" s="60">
        <f t="shared" si="164"/>
        <v>1.5</v>
      </c>
      <c r="KF32" s="53" t="str">
        <f t="shared" si="165"/>
        <v>1.5</v>
      </c>
      <c r="KG32" s="61">
        <v>2</v>
      </c>
      <c r="KH32" s="62">
        <v>2</v>
      </c>
      <c r="KI32" s="210">
        <v>8</v>
      </c>
      <c r="KJ32" s="133">
        <v>6.7</v>
      </c>
      <c r="KK32" s="58"/>
      <c r="KL32" s="66">
        <f t="shared" si="166"/>
        <v>7.2</v>
      </c>
      <c r="KM32" s="67">
        <f t="shared" si="167"/>
        <v>7.2</v>
      </c>
      <c r="KN32" s="67" t="str">
        <f t="shared" si="168"/>
        <v>7.2</v>
      </c>
      <c r="KO32" s="51" t="str">
        <f t="shared" si="169"/>
        <v>B</v>
      </c>
      <c r="KP32" s="60">
        <f t="shared" si="170"/>
        <v>3</v>
      </c>
      <c r="KQ32" s="53" t="str">
        <f t="shared" si="171"/>
        <v>3.0</v>
      </c>
      <c r="KR32" s="63">
        <v>1</v>
      </c>
      <c r="KS32" s="207">
        <v>1</v>
      </c>
      <c r="KT32" s="210">
        <v>7</v>
      </c>
      <c r="KU32" s="133">
        <v>6.7</v>
      </c>
      <c r="KV32" s="58"/>
      <c r="KW32" s="66">
        <f t="shared" si="172"/>
        <v>6.8</v>
      </c>
      <c r="KX32" s="67">
        <f t="shared" si="173"/>
        <v>6.8</v>
      </c>
      <c r="KY32" s="67" t="str">
        <f t="shared" si="174"/>
        <v>6.8</v>
      </c>
      <c r="KZ32" s="51" t="str">
        <f t="shared" si="175"/>
        <v>C+</v>
      </c>
      <c r="LA32" s="60">
        <f t="shared" si="176"/>
        <v>2.5</v>
      </c>
      <c r="LB32" s="53" t="str">
        <f t="shared" si="177"/>
        <v>2.5</v>
      </c>
      <c r="LC32" s="63">
        <v>1</v>
      </c>
      <c r="LD32" s="207">
        <v>1</v>
      </c>
      <c r="LE32" s="210">
        <v>8</v>
      </c>
      <c r="LF32" s="133">
        <v>6.2</v>
      </c>
      <c r="LG32" s="58"/>
      <c r="LH32" s="66">
        <f t="shared" si="178"/>
        <v>6.9</v>
      </c>
      <c r="LI32" s="67">
        <f t="shared" si="179"/>
        <v>6.9</v>
      </c>
      <c r="LJ32" s="67" t="str">
        <f t="shared" si="180"/>
        <v>6.9</v>
      </c>
      <c r="LK32" s="51" t="str">
        <f t="shared" si="181"/>
        <v>C+</v>
      </c>
      <c r="LL32" s="60">
        <f t="shared" si="182"/>
        <v>2.5</v>
      </c>
      <c r="LM32" s="53" t="str">
        <f t="shared" si="183"/>
        <v>2.5</v>
      </c>
      <c r="LN32" s="63">
        <v>2</v>
      </c>
      <c r="LO32" s="207">
        <v>2</v>
      </c>
      <c r="LP32" s="210">
        <v>6</v>
      </c>
      <c r="LQ32" s="133">
        <v>6.7</v>
      </c>
      <c r="LR32" s="58"/>
      <c r="LS32" s="66">
        <f t="shared" si="184"/>
        <v>6.4</v>
      </c>
      <c r="LT32" s="67">
        <f t="shared" si="185"/>
        <v>6.4</v>
      </c>
      <c r="LU32" s="67" t="str">
        <f t="shared" si="186"/>
        <v>6.4</v>
      </c>
      <c r="LV32" s="51" t="str">
        <f t="shared" si="187"/>
        <v>C</v>
      </c>
      <c r="LW32" s="60">
        <f t="shared" si="188"/>
        <v>2</v>
      </c>
      <c r="LX32" s="53" t="str">
        <f t="shared" si="189"/>
        <v>2.0</v>
      </c>
      <c r="LY32" s="63">
        <v>1</v>
      </c>
      <c r="LZ32" s="207">
        <v>1</v>
      </c>
      <c r="MA32" s="66">
        <f t="shared" si="190"/>
        <v>6.8</v>
      </c>
      <c r="MB32" s="167">
        <f t="shared" si="191"/>
        <v>6.8</v>
      </c>
      <c r="MC32" s="53" t="str">
        <f t="shared" si="192"/>
        <v>6.8</v>
      </c>
      <c r="MD32" s="51" t="str">
        <f t="shared" si="193"/>
        <v>C+</v>
      </c>
      <c r="ME32" s="60">
        <f t="shared" si="194"/>
        <v>2.5</v>
      </c>
      <c r="MF32" s="53" t="str">
        <f t="shared" si="195"/>
        <v>2.5</v>
      </c>
      <c r="MG32" s="220">
        <v>5</v>
      </c>
      <c r="MH32" s="221">
        <v>5</v>
      </c>
      <c r="MI32" s="211">
        <f t="shared" si="196"/>
        <v>19</v>
      </c>
      <c r="MJ32" s="156">
        <f t="shared" si="197"/>
        <v>6.3473684210526313</v>
      </c>
      <c r="MK32" s="158">
        <f t="shared" si="198"/>
        <v>2.1842105263157894</v>
      </c>
      <c r="ML32" s="157" t="str">
        <f t="shared" si="199"/>
        <v>2.18</v>
      </c>
      <c r="MM32" s="5" t="str">
        <f t="shared" si="200"/>
        <v>Lên lớp</v>
      </c>
      <c r="MN32" s="212">
        <f t="shared" si="201"/>
        <v>19</v>
      </c>
      <c r="MO32" s="156">
        <f t="shared" si="202"/>
        <v>6.3473684210526313</v>
      </c>
      <c r="MP32" s="309">
        <f t="shared" si="203"/>
        <v>2.1842105263157894</v>
      </c>
      <c r="MQ32" s="215">
        <f t="shared" si="204"/>
        <v>54</v>
      </c>
      <c r="MR32" s="211">
        <f t="shared" si="205"/>
        <v>54</v>
      </c>
      <c r="MS32" s="157">
        <f t="shared" si="206"/>
        <v>6.7703703703703706</v>
      </c>
      <c r="MT32" s="157" t="str">
        <f t="shared" si="207"/>
        <v>6.77</v>
      </c>
      <c r="MU32" s="158">
        <f t="shared" si="208"/>
        <v>2.5555555555555554</v>
      </c>
      <c r="MV32" s="157" t="str">
        <f t="shared" si="209"/>
        <v>2.56</v>
      </c>
      <c r="MW32" s="5" t="str">
        <f t="shared" si="210"/>
        <v>Lên lớp</v>
      </c>
      <c r="MX32" s="310">
        <v>8.3000000000000007</v>
      </c>
      <c r="MY32" s="311">
        <v>5</v>
      </c>
      <c r="MZ32" s="160"/>
      <c r="NA32" s="66">
        <f t="shared" si="211"/>
        <v>6.3</v>
      </c>
      <c r="NB32" s="312">
        <f t="shared" si="212"/>
        <v>6.3</v>
      </c>
      <c r="NC32" s="312" t="str">
        <f t="shared" si="213"/>
        <v>6.3</v>
      </c>
      <c r="ND32" s="313" t="str">
        <f t="shared" si="214"/>
        <v>C</v>
      </c>
      <c r="NE32" s="314">
        <f t="shared" si="215"/>
        <v>2</v>
      </c>
      <c r="NF32" s="315" t="str">
        <f t="shared" si="216"/>
        <v>2.0</v>
      </c>
      <c r="NG32" s="63">
        <v>1</v>
      </c>
      <c r="NH32" s="207">
        <v>1</v>
      </c>
      <c r="NI32" s="310">
        <v>6.3</v>
      </c>
      <c r="NJ32" s="311">
        <v>6</v>
      </c>
      <c r="NK32" s="160"/>
      <c r="NL32" s="316">
        <f t="shared" si="217"/>
        <v>6.1</v>
      </c>
      <c r="NM32" s="312">
        <f t="shared" si="218"/>
        <v>6.1</v>
      </c>
      <c r="NN32" s="312" t="str">
        <f t="shared" si="219"/>
        <v>6.1</v>
      </c>
      <c r="NO32" s="313" t="str">
        <f t="shared" si="220"/>
        <v>C</v>
      </c>
      <c r="NP32" s="314">
        <f t="shared" si="221"/>
        <v>2</v>
      </c>
      <c r="NQ32" s="315" t="str">
        <f t="shared" si="222"/>
        <v>2.0</v>
      </c>
      <c r="NR32" s="63">
        <v>1</v>
      </c>
      <c r="NS32" s="207">
        <v>1</v>
      </c>
      <c r="NT32" s="66">
        <f t="shared" si="223"/>
        <v>6.2</v>
      </c>
      <c r="NU32" s="167">
        <f t="shared" si="224"/>
        <v>6.2</v>
      </c>
      <c r="NV32" s="53" t="str">
        <f t="shared" si="225"/>
        <v>6.2</v>
      </c>
      <c r="NW32" s="51" t="str">
        <f t="shared" si="226"/>
        <v>C</v>
      </c>
      <c r="NX32" s="60">
        <f t="shared" si="227"/>
        <v>2</v>
      </c>
      <c r="NY32" s="53" t="str">
        <f t="shared" si="228"/>
        <v>2.0</v>
      </c>
      <c r="NZ32" s="220">
        <v>2</v>
      </c>
      <c r="OA32" s="408">
        <v>2</v>
      </c>
      <c r="OB32" s="385">
        <v>7.8</v>
      </c>
      <c r="OC32" s="404">
        <v>9</v>
      </c>
      <c r="OD32" s="210"/>
      <c r="OE32" s="66">
        <f t="shared" si="229"/>
        <v>8.5</v>
      </c>
      <c r="OF32" s="67">
        <f t="shared" si="230"/>
        <v>8.5</v>
      </c>
      <c r="OG32" s="50" t="str">
        <f t="shared" si="231"/>
        <v>8.5</v>
      </c>
      <c r="OH32" s="51" t="str">
        <f t="shared" si="232"/>
        <v>A</v>
      </c>
      <c r="OI32" s="60">
        <f t="shared" si="233"/>
        <v>4</v>
      </c>
      <c r="OJ32" s="53" t="str">
        <f t="shared" si="234"/>
        <v>4.0</v>
      </c>
      <c r="OK32" s="61">
        <v>2</v>
      </c>
      <c r="OL32" s="62">
        <v>2</v>
      </c>
      <c r="OM32" s="282">
        <v>7</v>
      </c>
      <c r="ON32" s="283">
        <v>5</v>
      </c>
      <c r="OO32" s="104"/>
      <c r="OP32" s="105">
        <f t="shared" si="289"/>
        <v>5.8</v>
      </c>
      <c r="OQ32" s="67">
        <f t="shared" si="290"/>
        <v>5.8</v>
      </c>
      <c r="OR32" s="50" t="str">
        <f t="shared" si="291"/>
        <v>5.8</v>
      </c>
      <c r="OS32" s="51" t="str">
        <f t="shared" si="292"/>
        <v>C</v>
      </c>
      <c r="OT32" s="60">
        <f t="shared" si="293"/>
        <v>2</v>
      </c>
      <c r="OU32" s="53" t="str">
        <f t="shared" si="294"/>
        <v>2.0</v>
      </c>
      <c r="OV32" s="61">
        <v>2</v>
      </c>
      <c r="OW32" s="62">
        <v>2</v>
      </c>
      <c r="OX32" s="282">
        <v>7</v>
      </c>
      <c r="OY32" s="283">
        <v>5</v>
      </c>
      <c r="OZ32" s="104"/>
      <c r="PA32" s="105">
        <f t="shared" si="235"/>
        <v>5.8</v>
      </c>
      <c r="PB32" s="67">
        <f t="shared" si="236"/>
        <v>5.8</v>
      </c>
      <c r="PC32" s="50" t="str">
        <f t="shared" si="237"/>
        <v>5.8</v>
      </c>
      <c r="PD32" s="51" t="str">
        <f t="shared" si="238"/>
        <v>C</v>
      </c>
      <c r="PE32" s="60">
        <f t="shared" si="239"/>
        <v>2</v>
      </c>
      <c r="PF32" s="53" t="str">
        <f t="shared" si="240"/>
        <v>2.0</v>
      </c>
      <c r="PG32" s="61">
        <v>2</v>
      </c>
      <c r="PH32" s="62">
        <v>2</v>
      </c>
      <c r="PI32" s="310">
        <v>8.3000000000000007</v>
      </c>
      <c r="PJ32" s="311">
        <v>5</v>
      </c>
      <c r="PK32" s="160"/>
      <c r="PL32" s="66">
        <f t="shared" si="241"/>
        <v>6.3</v>
      </c>
      <c r="PM32" s="312">
        <f t="shared" si="242"/>
        <v>6.3</v>
      </c>
      <c r="PN32" s="312" t="str">
        <f t="shared" si="243"/>
        <v>6.3</v>
      </c>
      <c r="PO32" s="313" t="str">
        <f t="shared" si="244"/>
        <v>C</v>
      </c>
      <c r="PP32" s="314">
        <f t="shared" si="245"/>
        <v>2</v>
      </c>
      <c r="PQ32" s="315" t="str">
        <f t="shared" si="246"/>
        <v>2.0</v>
      </c>
      <c r="PR32" s="63">
        <v>1</v>
      </c>
      <c r="PS32" s="207">
        <v>1</v>
      </c>
      <c r="PT32" s="210">
        <v>7</v>
      </c>
      <c r="PU32" s="133">
        <v>7</v>
      </c>
      <c r="PV32" s="58"/>
      <c r="PW32" s="66">
        <f t="shared" si="247"/>
        <v>7</v>
      </c>
      <c r="PX32" s="67">
        <f t="shared" si="248"/>
        <v>7</v>
      </c>
      <c r="PY32" s="67" t="str">
        <f t="shared" si="249"/>
        <v>7.0</v>
      </c>
      <c r="PZ32" s="51" t="str">
        <f t="shared" si="250"/>
        <v>B</v>
      </c>
      <c r="QA32" s="60">
        <f t="shared" si="251"/>
        <v>3</v>
      </c>
      <c r="QB32" s="53" t="str">
        <f t="shared" si="252"/>
        <v>3.0</v>
      </c>
      <c r="QC32" s="63">
        <v>4</v>
      </c>
      <c r="QD32" s="207">
        <v>4</v>
      </c>
      <c r="QE32" s="210">
        <v>7</v>
      </c>
      <c r="QF32" s="133">
        <v>7</v>
      </c>
      <c r="QG32" s="58"/>
      <c r="QH32" s="66">
        <f t="shared" si="253"/>
        <v>7</v>
      </c>
      <c r="QI32" s="67">
        <f t="shared" si="254"/>
        <v>7</v>
      </c>
      <c r="QJ32" s="67" t="str">
        <f t="shared" si="255"/>
        <v>7.0</v>
      </c>
      <c r="QK32" s="51" t="str">
        <f t="shared" si="256"/>
        <v>B</v>
      </c>
      <c r="QL32" s="60">
        <f t="shared" si="257"/>
        <v>3</v>
      </c>
      <c r="QM32" s="53" t="str">
        <f t="shared" si="258"/>
        <v>3.0</v>
      </c>
      <c r="QN32" s="63">
        <v>6</v>
      </c>
      <c r="QO32" s="207">
        <v>6</v>
      </c>
      <c r="QP32" s="211">
        <f t="shared" si="259"/>
        <v>19</v>
      </c>
      <c r="QQ32" s="156">
        <f t="shared" si="260"/>
        <v>6.7842105263157899</v>
      </c>
      <c r="QR32" s="158">
        <f t="shared" si="261"/>
        <v>2.736842105263158</v>
      </c>
      <c r="QS32" s="157" t="str">
        <f t="shared" si="262"/>
        <v>2.74</v>
      </c>
      <c r="QT32" s="5" t="str">
        <f t="shared" si="263"/>
        <v>Lên lớp</v>
      </c>
      <c r="QU32" s="212">
        <f t="shared" si="264"/>
        <v>19</v>
      </c>
      <c r="QV32" s="156">
        <f t="shared" si="265"/>
        <v>6.7842105263157899</v>
      </c>
      <c r="QW32" s="309">
        <f t="shared" si="266"/>
        <v>2.736842105263158</v>
      </c>
      <c r="QX32" s="215">
        <f t="shared" si="267"/>
        <v>73</v>
      </c>
      <c r="QY32" s="211">
        <f t="shared" si="268"/>
        <v>73</v>
      </c>
      <c r="QZ32" s="157">
        <f t="shared" si="269"/>
        <v>6.7739726027397262</v>
      </c>
      <c r="RA32" s="157" t="str">
        <f t="shared" si="270"/>
        <v>6.77</v>
      </c>
      <c r="RB32" s="158">
        <f t="shared" si="271"/>
        <v>2.6027397260273974</v>
      </c>
      <c r="RC32" s="157" t="str">
        <f t="shared" si="272"/>
        <v>2.60</v>
      </c>
      <c r="RD32" s="5" t="str">
        <f t="shared" si="273"/>
        <v>Lên lớp</v>
      </c>
      <c r="RE32" s="210">
        <v>6</v>
      </c>
      <c r="RF32" s="133">
        <v>3</v>
      </c>
      <c r="RG32" s="58"/>
      <c r="RH32" s="66">
        <f t="shared" si="274"/>
        <v>4.2</v>
      </c>
      <c r="RI32" s="67">
        <f t="shared" si="275"/>
        <v>4.2</v>
      </c>
      <c r="RJ32" s="67" t="str">
        <f t="shared" si="276"/>
        <v>4.2</v>
      </c>
      <c r="RK32" s="51" t="str">
        <f t="shared" si="277"/>
        <v>D</v>
      </c>
      <c r="RL32" s="60">
        <f t="shared" si="278"/>
        <v>1</v>
      </c>
      <c r="RM32" s="53" t="str">
        <f t="shared" si="279"/>
        <v>1.0</v>
      </c>
      <c r="RN32" s="63">
        <v>6</v>
      </c>
      <c r="RO32" s="207">
        <v>6</v>
      </c>
      <c r="RP32" s="416">
        <v>8.1</v>
      </c>
      <c r="RQ32" s="416">
        <v>6</v>
      </c>
      <c r="RR32" s="316">
        <f t="shared" si="280"/>
        <v>6.8</v>
      </c>
      <c r="RS32" s="67" t="str">
        <f t="shared" si="281"/>
        <v>6.8</v>
      </c>
      <c r="RT32" s="51" t="str">
        <f t="shared" si="282"/>
        <v>C+</v>
      </c>
      <c r="RU32" s="60">
        <f t="shared" si="283"/>
        <v>2.5</v>
      </c>
      <c r="RV32" s="53" t="str">
        <f t="shared" si="284"/>
        <v>2.5</v>
      </c>
      <c r="RW32" s="220">
        <v>5</v>
      </c>
      <c r="RX32" s="221">
        <v>5</v>
      </c>
      <c r="RY32" s="417">
        <f t="shared" si="285"/>
        <v>11</v>
      </c>
      <c r="RZ32" s="156">
        <f t="shared" si="286"/>
        <v>5.3818181818181818</v>
      </c>
      <c r="SA32" s="158">
        <f t="shared" si="287"/>
        <v>1.6818181818181819</v>
      </c>
      <c r="SB32" s="157" t="str">
        <f t="shared" si="288"/>
        <v>1.68</v>
      </c>
    </row>
    <row r="33" spans="1:496" s="8" customFormat="1" ht="18">
      <c r="A33" s="5">
        <v>32</v>
      </c>
      <c r="B33" s="9" t="s">
        <v>356</v>
      </c>
      <c r="C33" s="10" t="s">
        <v>409</v>
      </c>
      <c r="D33" s="11" t="s">
        <v>410</v>
      </c>
      <c r="E33" s="12" t="s">
        <v>411</v>
      </c>
      <c r="G33" s="47" t="s">
        <v>657</v>
      </c>
      <c r="H33" s="6" t="s">
        <v>427</v>
      </c>
      <c r="I33" s="48" t="s">
        <v>614</v>
      </c>
      <c r="J33" s="48" t="s">
        <v>635</v>
      </c>
      <c r="K33" s="98">
        <v>8</v>
      </c>
      <c r="L33" s="67" t="str">
        <f t="shared" si="298"/>
        <v>8.0</v>
      </c>
      <c r="M33" s="51" t="str">
        <f t="shared" si="299"/>
        <v>B+</v>
      </c>
      <c r="N33" s="52">
        <f t="shared" si="300"/>
        <v>3.5</v>
      </c>
      <c r="O33" s="53" t="str">
        <f t="shared" si="301"/>
        <v>3.5</v>
      </c>
      <c r="P33" s="63">
        <v>2</v>
      </c>
      <c r="Q33" s="49">
        <v>6</v>
      </c>
      <c r="R33" s="67" t="str">
        <f t="shared" si="302"/>
        <v>6.0</v>
      </c>
      <c r="S33" s="51" t="str">
        <f t="shared" si="303"/>
        <v>C</v>
      </c>
      <c r="T33" s="52">
        <f t="shared" si="304"/>
        <v>2</v>
      </c>
      <c r="U33" s="53" t="str">
        <f t="shared" si="305"/>
        <v>2.0</v>
      </c>
      <c r="V33" s="63">
        <v>3</v>
      </c>
      <c r="W33" s="105">
        <v>8.3000000000000007</v>
      </c>
      <c r="X33" s="103">
        <v>8</v>
      </c>
      <c r="Y33" s="104"/>
      <c r="Z33" s="66">
        <f t="shared" si="306"/>
        <v>8.1</v>
      </c>
      <c r="AA33" s="67">
        <f t="shared" si="307"/>
        <v>8.1</v>
      </c>
      <c r="AB33" s="67" t="str">
        <f t="shared" si="308"/>
        <v>8.1</v>
      </c>
      <c r="AC33" s="51" t="str">
        <f t="shared" si="309"/>
        <v>B+</v>
      </c>
      <c r="AD33" s="60">
        <f t="shared" si="310"/>
        <v>3.5</v>
      </c>
      <c r="AE33" s="53" t="str">
        <f t="shared" si="311"/>
        <v>3.5</v>
      </c>
      <c r="AF33" s="63">
        <v>4</v>
      </c>
      <c r="AG33" s="207">
        <v>4</v>
      </c>
      <c r="AH33" s="105">
        <v>8</v>
      </c>
      <c r="AI33" s="103">
        <v>8</v>
      </c>
      <c r="AJ33" s="104"/>
      <c r="AK33" s="66">
        <f t="shared" si="312"/>
        <v>8</v>
      </c>
      <c r="AL33" s="67">
        <f t="shared" si="313"/>
        <v>8</v>
      </c>
      <c r="AM33" s="67" t="str">
        <f t="shared" si="314"/>
        <v>8.0</v>
      </c>
      <c r="AN33" s="51" t="str">
        <f t="shared" si="315"/>
        <v>B+</v>
      </c>
      <c r="AO33" s="60">
        <f t="shared" si="316"/>
        <v>3.5</v>
      </c>
      <c r="AP33" s="53" t="str">
        <f t="shared" si="317"/>
        <v>3.5</v>
      </c>
      <c r="AQ33" s="63">
        <v>2</v>
      </c>
      <c r="AR33" s="207">
        <v>2</v>
      </c>
      <c r="AS33" s="105">
        <v>7.4</v>
      </c>
      <c r="AT33" s="103">
        <v>2</v>
      </c>
      <c r="AU33" s="104"/>
      <c r="AV33" s="66">
        <f t="shared" si="318"/>
        <v>4.2</v>
      </c>
      <c r="AW33" s="67">
        <f t="shared" si="319"/>
        <v>4.2</v>
      </c>
      <c r="AX33" s="67" t="str">
        <f t="shared" si="320"/>
        <v>4.2</v>
      </c>
      <c r="AY33" s="51" t="str">
        <f t="shared" si="321"/>
        <v>D</v>
      </c>
      <c r="AZ33" s="60">
        <f t="shared" si="322"/>
        <v>1</v>
      </c>
      <c r="BA33" s="53" t="str">
        <f t="shared" si="323"/>
        <v>1.0</v>
      </c>
      <c r="BB33" s="63">
        <v>3</v>
      </c>
      <c r="BC33" s="207">
        <v>3</v>
      </c>
      <c r="BD33" s="105">
        <v>5.6</v>
      </c>
      <c r="BE33" s="103">
        <v>8</v>
      </c>
      <c r="BF33" s="104"/>
      <c r="BG33" s="66">
        <f t="shared" si="324"/>
        <v>7</v>
      </c>
      <c r="BH33" s="67">
        <f t="shared" si="325"/>
        <v>7</v>
      </c>
      <c r="BI33" s="67" t="str">
        <f t="shared" si="326"/>
        <v>7.0</v>
      </c>
      <c r="BJ33" s="51" t="str">
        <f t="shared" si="327"/>
        <v>B</v>
      </c>
      <c r="BK33" s="60">
        <f t="shared" si="328"/>
        <v>3</v>
      </c>
      <c r="BL33" s="53" t="str">
        <f t="shared" si="329"/>
        <v>3.0</v>
      </c>
      <c r="BM33" s="63">
        <v>3</v>
      </c>
      <c r="BN33" s="207">
        <v>3</v>
      </c>
      <c r="BO33" s="105">
        <v>5.7</v>
      </c>
      <c r="BP33" s="103">
        <v>6</v>
      </c>
      <c r="BQ33" s="104"/>
      <c r="BR33" s="66">
        <f t="shared" si="330"/>
        <v>5.9</v>
      </c>
      <c r="BS33" s="67">
        <f t="shared" si="331"/>
        <v>5.9</v>
      </c>
      <c r="BT33" s="67" t="str">
        <f t="shared" si="332"/>
        <v>5.9</v>
      </c>
      <c r="BU33" s="51" t="str">
        <f t="shared" si="333"/>
        <v>C</v>
      </c>
      <c r="BV33" s="68">
        <f t="shared" si="334"/>
        <v>2</v>
      </c>
      <c r="BW33" s="53" t="str">
        <f t="shared" si="335"/>
        <v>2.0</v>
      </c>
      <c r="BX33" s="63">
        <v>2</v>
      </c>
      <c r="BY33" s="207">
        <v>2</v>
      </c>
      <c r="BZ33" s="105">
        <v>7.5</v>
      </c>
      <c r="CA33" s="103">
        <v>7</v>
      </c>
      <c r="CB33" s="104"/>
      <c r="CC33" s="105"/>
      <c r="CD33" s="67">
        <f t="shared" si="336"/>
        <v>7.2</v>
      </c>
      <c r="CE33" s="67" t="str">
        <f t="shared" si="337"/>
        <v>7.2</v>
      </c>
      <c r="CF33" s="51" t="str">
        <f t="shared" si="338"/>
        <v>B</v>
      </c>
      <c r="CG33" s="60">
        <f t="shared" si="339"/>
        <v>3</v>
      </c>
      <c r="CH33" s="53" t="str">
        <f t="shared" si="340"/>
        <v>3.0</v>
      </c>
      <c r="CI33" s="63">
        <v>3</v>
      </c>
      <c r="CJ33" s="207">
        <v>3</v>
      </c>
      <c r="CK33" s="208">
        <f t="shared" si="341"/>
        <v>17</v>
      </c>
      <c r="CL33" s="72">
        <f t="shared" si="342"/>
        <v>6.7882352941176478</v>
      </c>
      <c r="CM33" s="93" t="str">
        <f t="shared" si="343"/>
        <v>6.79</v>
      </c>
      <c r="CN33" s="72">
        <f t="shared" si="344"/>
        <v>2.7058823529411766</v>
      </c>
      <c r="CO33" s="93" t="str">
        <f t="shared" si="345"/>
        <v>2.71</v>
      </c>
      <c r="CP33" s="285" t="str">
        <f t="shared" si="346"/>
        <v>Lên lớp</v>
      </c>
      <c r="CQ33" s="285">
        <f t="shared" si="347"/>
        <v>17</v>
      </c>
      <c r="CR33" s="72">
        <f t="shared" si="348"/>
        <v>6.7882352941176478</v>
      </c>
      <c r="CS33" s="285" t="str">
        <f t="shared" si="349"/>
        <v>6.79</v>
      </c>
      <c r="CT33" s="72">
        <f t="shared" si="350"/>
        <v>2.7058823529411766</v>
      </c>
      <c r="CU33" s="285" t="str">
        <f t="shared" si="351"/>
        <v>2.71</v>
      </c>
      <c r="CV33" s="285" t="str">
        <f t="shared" si="352"/>
        <v>Lên lớp</v>
      </c>
      <c r="CW33" s="66">
        <v>6.8</v>
      </c>
      <c r="CX33" s="285">
        <v>5</v>
      </c>
      <c r="CY33" s="285"/>
      <c r="CZ33" s="66">
        <f t="shared" si="353"/>
        <v>5.7</v>
      </c>
      <c r="DA33" s="67">
        <f t="shared" si="354"/>
        <v>5.7</v>
      </c>
      <c r="DB33" s="60" t="str">
        <f t="shared" si="355"/>
        <v>5.7</v>
      </c>
      <c r="DC33" s="51" t="str">
        <f t="shared" si="356"/>
        <v>C</v>
      </c>
      <c r="DD33" s="60">
        <f t="shared" si="357"/>
        <v>2</v>
      </c>
      <c r="DE33" s="60" t="str">
        <f t="shared" si="358"/>
        <v>2.0</v>
      </c>
      <c r="DF33" s="63"/>
      <c r="DG33" s="209"/>
      <c r="DH33" s="105">
        <v>7.4</v>
      </c>
      <c r="DI33" s="126">
        <v>6</v>
      </c>
      <c r="DJ33" s="126"/>
      <c r="DK33" s="66">
        <f t="shared" si="359"/>
        <v>6.6</v>
      </c>
      <c r="DL33" s="67">
        <f t="shared" si="360"/>
        <v>6.6</v>
      </c>
      <c r="DM33" s="60" t="str">
        <f t="shared" si="361"/>
        <v>6.6</v>
      </c>
      <c r="DN33" s="51" t="str">
        <f t="shared" si="362"/>
        <v>C+</v>
      </c>
      <c r="DO33" s="60">
        <f t="shared" si="363"/>
        <v>2.5</v>
      </c>
      <c r="DP33" s="60" t="str">
        <f t="shared" si="364"/>
        <v>2.5</v>
      </c>
      <c r="DQ33" s="63"/>
      <c r="DR33" s="209"/>
      <c r="DS33" s="67">
        <f t="shared" si="365"/>
        <v>6.15</v>
      </c>
      <c r="DT33" s="60" t="str">
        <f t="shared" si="366"/>
        <v>6.2</v>
      </c>
      <c r="DU33" s="51" t="str">
        <f t="shared" si="367"/>
        <v>C</v>
      </c>
      <c r="DV33" s="60">
        <f t="shared" si="368"/>
        <v>2</v>
      </c>
      <c r="DW33" s="60" t="str">
        <f t="shared" si="369"/>
        <v>2.0</v>
      </c>
      <c r="DX33" s="63">
        <v>3</v>
      </c>
      <c r="DY33" s="209">
        <v>3</v>
      </c>
      <c r="DZ33" s="210">
        <v>6.4</v>
      </c>
      <c r="EA33" s="57">
        <v>8</v>
      </c>
      <c r="EB33" s="58"/>
      <c r="EC33" s="66">
        <f t="shared" si="370"/>
        <v>7.4</v>
      </c>
      <c r="ED33" s="67">
        <f t="shared" si="371"/>
        <v>7.4</v>
      </c>
      <c r="EE33" s="67" t="str">
        <f t="shared" si="372"/>
        <v>7.4</v>
      </c>
      <c r="EF33" s="51" t="str">
        <f t="shared" si="373"/>
        <v>B</v>
      </c>
      <c r="EG33" s="68">
        <f t="shared" si="374"/>
        <v>3</v>
      </c>
      <c r="EH33" s="53" t="str">
        <f t="shared" si="375"/>
        <v>3.0</v>
      </c>
      <c r="EI33" s="63">
        <v>3</v>
      </c>
      <c r="EJ33" s="207">
        <v>3</v>
      </c>
      <c r="EK33" s="210">
        <v>7.2</v>
      </c>
      <c r="EL33" s="57">
        <v>5</v>
      </c>
      <c r="EM33" s="58"/>
      <c r="EN33" s="66">
        <f t="shared" si="376"/>
        <v>5.9</v>
      </c>
      <c r="EO33" s="67">
        <f t="shared" si="377"/>
        <v>5.9</v>
      </c>
      <c r="EP33" s="67" t="str">
        <f t="shared" si="378"/>
        <v>5.9</v>
      </c>
      <c r="EQ33" s="51" t="str">
        <f t="shared" si="379"/>
        <v>C</v>
      </c>
      <c r="ER33" s="60">
        <f t="shared" si="380"/>
        <v>2</v>
      </c>
      <c r="ES33" s="53" t="str">
        <f t="shared" si="381"/>
        <v>2.0</v>
      </c>
      <c r="ET33" s="63">
        <v>3</v>
      </c>
      <c r="EU33" s="207">
        <v>3</v>
      </c>
      <c r="EV33" s="171">
        <v>5</v>
      </c>
      <c r="EW33" s="122">
        <v>0</v>
      </c>
      <c r="EX33" s="123">
        <v>4</v>
      </c>
      <c r="EY33" s="66">
        <f t="shared" si="84"/>
        <v>2</v>
      </c>
      <c r="EZ33" s="67">
        <f t="shared" si="85"/>
        <v>4.4000000000000004</v>
      </c>
      <c r="FA33" s="67" t="str">
        <f t="shared" si="86"/>
        <v>4.4</v>
      </c>
      <c r="FB33" s="51" t="str">
        <f t="shared" si="87"/>
        <v>D</v>
      </c>
      <c r="FC33" s="60">
        <f t="shared" si="88"/>
        <v>1</v>
      </c>
      <c r="FD33" s="53" t="str">
        <f t="shared" si="89"/>
        <v>1.0</v>
      </c>
      <c r="FE33" s="63">
        <v>2</v>
      </c>
      <c r="FF33" s="207">
        <v>2</v>
      </c>
      <c r="FG33" s="105">
        <v>6.7</v>
      </c>
      <c r="FH33" s="103">
        <v>7</v>
      </c>
      <c r="FI33" s="104"/>
      <c r="FJ33" s="66">
        <f t="shared" si="90"/>
        <v>6.9</v>
      </c>
      <c r="FK33" s="67">
        <f t="shared" si="91"/>
        <v>6.9</v>
      </c>
      <c r="FL33" s="67" t="str">
        <f t="shared" si="92"/>
        <v>6.9</v>
      </c>
      <c r="FM33" s="51" t="str">
        <f t="shared" si="93"/>
        <v>C+</v>
      </c>
      <c r="FN33" s="60">
        <f t="shared" si="94"/>
        <v>2.5</v>
      </c>
      <c r="FO33" s="53" t="str">
        <f t="shared" si="95"/>
        <v>2.5</v>
      </c>
      <c r="FP33" s="63">
        <v>2</v>
      </c>
      <c r="FQ33" s="207">
        <v>2</v>
      </c>
      <c r="FR33" s="105">
        <v>6.4</v>
      </c>
      <c r="FS33" s="103">
        <v>6</v>
      </c>
      <c r="FT33" s="104"/>
      <c r="FU33" s="66"/>
      <c r="FV33" s="67">
        <f t="shared" si="96"/>
        <v>6.2</v>
      </c>
      <c r="FW33" s="67" t="str">
        <f t="shared" si="97"/>
        <v>6.2</v>
      </c>
      <c r="FX33" s="51" t="str">
        <f t="shared" si="98"/>
        <v>C</v>
      </c>
      <c r="FY33" s="60">
        <f t="shared" si="99"/>
        <v>2</v>
      </c>
      <c r="FZ33" s="53" t="str">
        <f t="shared" si="100"/>
        <v>2.0</v>
      </c>
      <c r="GA33" s="63">
        <v>2</v>
      </c>
      <c r="GB33" s="207">
        <v>2</v>
      </c>
      <c r="GC33" s="105">
        <v>8</v>
      </c>
      <c r="GD33" s="103">
        <v>7</v>
      </c>
      <c r="GE33" s="104"/>
      <c r="GF33" s="105"/>
      <c r="GG33" s="67">
        <f t="shared" si="382"/>
        <v>7.4</v>
      </c>
      <c r="GH33" s="67" t="str">
        <f t="shared" si="383"/>
        <v>7.4</v>
      </c>
      <c r="GI33" s="51" t="str">
        <f t="shared" si="384"/>
        <v>B</v>
      </c>
      <c r="GJ33" s="60">
        <f t="shared" si="385"/>
        <v>3</v>
      </c>
      <c r="GK33" s="53" t="str">
        <f t="shared" si="386"/>
        <v>3.0</v>
      </c>
      <c r="GL33" s="63">
        <v>3</v>
      </c>
      <c r="GM33" s="207">
        <v>3</v>
      </c>
      <c r="GN33" s="211">
        <f t="shared" si="387"/>
        <v>18</v>
      </c>
      <c r="GO33" s="156">
        <f t="shared" si="388"/>
        <v>6.4194444444444452</v>
      </c>
      <c r="GP33" s="158">
        <f t="shared" si="389"/>
        <v>2.2777777777777777</v>
      </c>
      <c r="GQ33" s="157" t="str">
        <f t="shared" si="109"/>
        <v>2.28</v>
      </c>
      <c r="GR33" s="5" t="str">
        <f t="shared" si="110"/>
        <v>Lên lớp</v>
      </c>
      <c r="GS33" s="212">
        <f t="shared" si="390"/>
        <v>18</v>
      </c>
      <c r="GT33" s="213">
        <f t="shared" si="406"/>
        <v>6.4194444444444452</v>
      </c>
      <c r="GU33" s="214">
        <f t="shared" si="407"/>
        <v>2.2777777777777777</v>
      </c>
      <c r="GV33" s="215">
        <f t="shared" si="391"/>
        <v>35</v>
      </c>
      <c r="GW33" s="211">
        <f t="shared" si="403"/>
        <v>35</v>
      </c>
      <c r="GX33" s="157">
        <f t="shared" si="404"/>
        <v>6.5985714285714288</v>
      </c>
      <c r="GY33" s="158">
        <f t="shared" si="405"/>
        <v>2.4857142857142858</v>
      </c>
      <c r="GZ33" s="157" t="str">
        <f t="shared" si="118"/>
        <v>2.49</v>
      </c>
      <c r="HA33" s="5" t="str">
        <f t="shared" si="119"/>
        <v>Lên lớp</v>
      </c>
      <c r="HB33" s="105">
        <v>7.6</v>
      </c>
      <c r="HC33" s="103">
        <v>7</v>
      </c>
      <c r="HD33" s="104"/>
      <c r="HE33" s="105"/>
      <c r="HF33" s="67">
        <f t="shared" si="392"/>
        <v>7.2</v>
      </c>
      <c r="HG33" s="67" t="str">
        <f t="shared" si="393"/>
        <v>7.2</v>
      </c>
      <c r="HH33" s="51" t="str">
        <f t="shared" si="394"/>
        <v>B</v>
      </c>
      <c r="HI33" s="60">
        <f t="shared" si="395"/>
        <v>3</v>
      </c>
      <c r="HJ33" s="53" t="str">
        <f t="shared" si="396"/>
        <v>3.0</v>
      </c>
      <c r="HK33" s="63">
        <v>3</v>
      </c>
      <c r="HL33" s="207">
        <v>3</v>
      </c>
      <c r="HM33" s="210">
        <v>8.6999999999999993</v>
      </c>
      <c r="HN33" s="57">
        <v>6</v>
      </c>
      <c r="HO33" s="58"/>
      <c r="HP33" s="66">
        <f t="shared" si="125"/>
        <v>7.1</v>
      </c>
      <c r="HQ33" s="110">
        <f t="shared" si="126"/>
        <v>7.1</v>
      </c>
      <c r="HR33" s="67" t="str">
        <f t="shared" si="127"/>
        <v>7.1</v>
      </c>
      <c r="HS33" s="111" t="str">
        <f t="shared" si="128"/>
        <v>B</v>
      </c>
      <c r="HT33" s="112">
        <f t="shared" si="129"/>
        <v>3</v>
      </c>
      <c r="HU33" s="113" t="str">
        <f t="shared" si="130"/>
        <v>3.0</v>
      </c>
      <c r="HV33" s="63">
        <v>1</v>
      </c>
      <c r="HW33" s="207">
        <v>1</v>
      </c>
      <c r="HX33" s="66">
        <f t="shared" si="297"/>
        <v>2.1</v>
      </c>
      <c r="HY33" s="167">
        <f t="shared" si="297"/>
        <v>7.2</v>
      </c>
      <c r="HZ33" s="53" t="str">
        <f t="shared" si="132"/>
        <v>7.2</v>
      </c>
      <c r="IA33" s="51" t="str">
        <f t="shared" si="133"/>
        <v>B</v>
      </c>
      <c r="IB33" s="60">
        <f t="shared" si="134"/>
        <v>3</v>
      </c>
      <c r="IC33" s="53" t="str">
        <f t="shared" si="135"/>
        <v>3.0</v>
      </c>
      <c r="ID33" s="220">
        <v>4</v>
      </c>
      <c r="IE33" s="221">
        <v>4</v>
      </c>
      <c r="IF33" s="210">
        <v>6.7</v>
      </c>
      <c r="IG33" s="57">
        <v>6</v>
      </c>
      <c r="IH33" s="58"/>
      <c r="II33" s="66">
        <f t="shared" si="397"/>
        <v>6.3</v>
      </c>
      <c r="IJ33" s="67">
        <f t="shared" si="398"/>
        <v>6.3</v>
      </c>
      <c r="IK33" s="67" t="str">
        <f t="shared" si="399"/>
        <v>6.3</v>
      </c>
      <c r="IL33" s="51" t="str">
        <f t="shared" si="400"/>
        <v>C</v>
      </c>
      <c r="IM33" s="60">
        <f t="shared" si="401"/>
        <v>2</v>
      </c>
      <c r="IN33" s="53" t="str">
        <f t="shared" si="402"/>
        <v>2.0</v>
      </c>
      <c r="IO33" s="63">
        <v>2</v>
      </c>
      <c r="IP33" s="207">
        <v>2</v>
      </c>
      <c r="IQ33" s="210">
        <v>6.3</v>
      </c>
      <c r="IR33" s="57">
        <v>6</v>
      </c>
      <c r="IS33" s="58"/>
      <c r="IT33" s="66">
        <f t="shared" si="142"/>
        <v>6.1</v>
      </c>
      <c r="IU33" s="67">
        <f t="shared" si="143"/>
        <v>6.1</v>
      </c>
      <c r="IV33" s="67" t="str">
        <f t="shared" si="144"/>
        <v>6.1</v>
      </c>
      <c r="IW33" s="51" t="str">
        <f t="shared" si="145"/>
        <v>C</v>
      </c>
      <c r="IX33" s="60">
        <f t="shared" si="146"/>
        <v>2</v>
      </c>
      <c r="IY33" s="53" t="str">
        <f t="shared" si="147"/>
        <v>2.0</v>
      </c>
      <c r="IZ33" s="63">
        <v>3</v>
      </c>
      <c r="JA33" s="207">
        <v>3</v>
      </c>
      <c r="JB33" s="65">
        <v>8</v>
      </c>
      <c r="JC33" s="57">
        <v>9</v>
      </c>
      <c r="JD33" s="58"/>
      <c r="JE33" s="66">
        <f t="shared" si="148"/>
        <v>8.6</v>
      </c>
      <c r="JF33" s="67">
        <f t="shared" si="149"/>
        <v>8.6</v>
      </c>
      <c r="JG33" s="50" t="str">
        <f t="shared" si="150"/>
        <v>8.6</v>
      </c>
      <c r="JH33" s="51" t="str">
        <f t="shared" si="151"/>
        <v>A</v>
      </c>
      <c r="JI33" s="60">
        <f t="shared" si="152"/>
        <v>4</v>
      </c>
      <c r="JJ33" s="53" t="str">
        <f t="shared" si="153"/>
        <v>4.0</v>
      </c>
      <c r="JK33" s="61">
        <v>2</v>
      </c>
      <c r="JL33" s="62">
        <v>2</v>
      </c>
      <c r="JM33" s="65">
        <v>6.2</v>
      </c>
      <c r="JN33" s="57">
        <v>4</v>
      </c>
      <c r="JO33" s="58"/>
      <c r="JP33" s="66">
        <f t="shared" si="154"/>
        <v>4.9000000000000004</v>
      </c>
      <c r="JQ33" s="67">
        <f t="shared" si="155"/>
        <v>4.9000000000000004</v>
      </c>
      <c r="JR33" s="50" t="str">
        <f t="shared" si="156"/>
        <v>4.9</v>
      </c>
      <c r="JS33" s="51" t="str">
        <f t="shared" si="157"/>
        <v>D</v>
      </c>
      <c r="JT33" s="60">
        <f t="shared" si="158"/>
        <v>1</v>
      </c>
      <c r="JU33" s="53" t="str">
        <f t="shared" si="159"/>
        <v>1.0</v>
      </c>
      <c r="JV33" s="61">
        <v>1</v>
      </c>
      <c r="JW33" s="62">
        <v>1</v>
      </c>
      <c r="JX33" s="65">
        <v>7</v>
      </c>
      <c r="JY33" s="57">
        <v>6</v>
      </c>
      <c r="JZ33" s="58"/>
      <c r="KA33" s="66">
        <f t="shared" si="160"/>
        <v>6.4</v>
      </c>
      <c r="KB33" s="67">
        <f t="shared" si="161"/>
        <v>6.4</v>
      </c>
      <c r="KC33" s="50" t="str">
        <f t="shared" si="162"/>
        <v>6.4</v>
      </c>
      <c r="KD33" s="51" t="str">
        <f t="shared" si="163"/>
        <v>C</v>
      </c>
      <c r="KE33" s="60">
        <f t="shared" si="164"/>
        <v>2</v>
      </c>
      <c r="KF33" s="53" t="str">
        <f t="shared" si="165"/>
        <v>2.0</v>
      </c>
      <c r="KG33" s="61">
        <v>2</v>
      </c>
      <c r="KH33" s="62">
        <v>2</v>
      </c>
      <c r="KI33" s="210">
        <v>8</v>
      </c>
      <c r="KJ33" s="133">
        <v>6.2</v>
      </c>
      <c r="KK33" s="58"/>
      <c r="KL33" s="66">
        <f t="shared" si="166"/>
        <v>6.9</v>
      </c>
      <c r="KM33" s="67">
        <f t="shared" si="167"/>
        <v>6.9</v>
      </c>
      <c r="KN33" s="67" t="str">
        <f t="shared" si="168"/>
        <v>6.9</v>
      </c>
      <c r="KO33" s="51" t="str">
        <f t="shared" si="169"/>
        <v>C+</v>
      </c>
      <c r="KP33" s="60">
        <f t="shared" si="170"/>
        <v>2.5</v>
      </c>
      <c r="KQ33" s="53" t="str">
        <f t="shared" si="171"/>
        <v>2.5</v>
      </c>
      <c r="KR33" s="63">
        <v>1</v>
      </c>
      <c r="KS33" s="207">
        <v>1</v>
      </c>
      <c r="KT33" s="210">
        <v>8</v>
      </c>
      <c r="KU33" s="133">
        <v>8.4</v>
      </c>
      <c r="KV33" s="58"/>
      <c r="KW33" s="66">
        <f t="shared" si="172"/>
        <v>8.1999999999999993</v>
      </c>
      <c r="KX33" s="67">
        <f t="shared" si="173"/>
        <v>8.1999999999999993</v>
      </c>
      <c r="KY33" s="67" t="str">
        <f t="shared" si="174"/>
        <v>8.2</v>
      </c>
      <c r="KZ33" s="51" t="str">
        <f t="shared" si="175"/>
        <v>B+</v>
      </c>
      <c r="LA33" s="60">
        <f t="shared" si="176"/>
        <v>3.5</v>
      </c>
      <c r="LB33" s="53" t="str">
        <f t="shared" si="177"/>
        <v>3.5</v>
      </c>
      <c r="LC33" s="63">
        <v>1</v>
      </c>
      <c r="LD33" s="207">
        <v>1</v>
      </c>
      <c r="LE33" s="210">
        <v>7</v>
      </c>
      <c r="LF33" s="133">
        <v>6.5</v>
      </c>
      <c r="LG33" s="58"/>
      <c r="LH33" s="66">
        <f t="shared" si="178"/>
        <v>6.7</v>
      </c>
      <c r="LI33" s="67">
        <f t="shared" si="179"/>
        <v>6.7</v>
      </c>
      <c r="LJ33" s="67" t="str">
        <f t="shared" si="180"/>
        <v>6.7</v>
      </c>
      <c r="LK33" s="51" t="str">
        <f t="shared" si="181"/>
        <v>C+</v>
      </c>
      <c r="LL33" s="60">
        <f t="shared" si="182"/>
        <v>2.5</v>
      </c>
      <c r="LM33" s="53" t="str">
        <f t="shared" si="183"/>
        <v>2.5</v>
      </c>
      <c r="LN33" s="63">
        <v>2</v>
      </c>
      <c r="LO33" s="207">
        <v>2</v>
      </c>
      <c r="LP33" s="210">
        <v>8</v>
      </c>
      <c r="LQ33" s="133">
        <v>7</v>
      </c>
      <c r="LR33" s="58"/>
      <c r="LS33" s="66">
        <f t="shared" si="184"/>
        <v>7.4</v>
      </c>
      <c r="LT33" s="67">
        <f t="shared" si="185"/>
        <v>7.4</v>
      </c>
      <c r="LU33" s="67" t="str">
        <f t="shared" si="186"/>
        <v>7.4</v>
      </c>
      <c r="LV33" s="51" t="str">
        <f t="shared" si="187"/>
        <v>B</v>
      </c>
      <c r="LW33" s="60">
        <f t="shared" si="188"/>
        <v>3</v>
      </c>
      <c r="LX33" s="53" t="str">
        <f t="shared" si="189"/>
        <v>3.0</v>
      </c>
      <c r="LY33" s="63">
        <v>1</v>
      </c>
      <c r="LZ33" s="207">
        <v>1</v>
      </c>
      <c r="MA33" s="66">
        <f t="shared" si="190"/>
        <v>7.2</v>
      </c>
      <c r="MB33" s="167">
        <f t="shared" si="191"/>
        <v>7.2</v>
      </c>
      <c r="MC33" s="53" t="str">
        <f t="shared" si="192"/>
        <v>7.2</v>
      </c>
      <c r="MD33" s="51" t="str">
        <f t="shared" si="193"/>
        <v>B</v>
      </c>
      <c r="ME33" s="60">
        <f t="shared" si="194"/>
        <v>3</v>
      </c>
      <c r="MF33" s="53" t="str">
        <f t="shared" si="195"/>
        <v>3.0</v>
      </c>
      <c r="MG33" s="220">
        <v>5</v>
      </c>
      <c r="MH33" s="221">
        <v>5</v>
      </c>
      <c r="MI33" s="211">
        <f t="shared" si="196"/>
        <v>19</v>
      </c>
      <c r="MJ33" s="156">
        <f t="shared" si="197"/>
        <v>6.8631578947368421</v>
      </c>
      <c r="MK33" s="158">
        <f t="shared" si="198"/>
        <v>2.5789473684210527</v>
      </c>
      <c r="ML33" s="157" t="str">
        <f t="shared" si="199"/>
        <v>2.58</v>
      </c>
      <c r="MM33" s="5" t="str">
        <f t="shared" si="200"/>
        <v>Lên lớp</v>
      </c>
      <c r="MN33" s="212">
        <f t="shared" si="201"/>
        <v>19</v>
      </c>
      <c r="MO33" s="156">
        <f t="shared" si="202"/>
        <v>6.8631578947368421</v>
      </c>
      <c r="MP33" s="309">
        <f t="shared" si="203"/>
        <v>2.5789473684210527</v>
      </c>
      <c r="MQ33" s="215">
        <f t="shared" si="204"/>
        <v>54</v>
      </c>
      <c r="MR33" s="211">
        <f t="shared" si="205"/>
        <v>54</v>
      </c>
      <c r="MS33" s="157">
        <f t="shared" si="206"/>
        <v>6.6916666666666673</v>
      </c>
      <c r="MT33" s="157" t="str">
        <f t="shared" si="207"/>
        <v>6.69</v>
      </c>
      <c r="MU33" s="158">
        <f t="shared" si="208"/>
        <v>2.5185185185185186</v>
      </c>
      <c r="MV33" s="157" t="str">
        <f t="shared" si="209"/>
        <v>2.52</v>
      </c>
      <c r="MW33" s="5" t="str">
        <f t="shared" si="210"/>
        <v>Lên lớp</v>
      </c>
      <c r="MX33" s="260">
        <v>8</v>
      </c>
      <c r="MY33" s="317">
        <v>1</v>
      </c>
      <c r="MZ33" s="261">
        <v>3</v>
      </c>
      <c r="NA33" s="171">
        <f t="shared" si="211"/>
        <v>3.8</v>
      </c>
      <c r="NB33" s="312">
        <f t="shared" si="212"/>
        <v>5</v>
      </c>
      <c r="NC33" s="312" t="str">
        <f t="shared" si="213"/>
        <v>5.0</v>
      </c>
      <c r="ND33" s="313" t="str">
        <f t="shared" si="214"/>
        <v>D+</v>
      </c>
      <c r="NE33" s="314">
        <f t="shared" si="215"/>
        <v>1.5</v>
      </c>
      <c r="NF33" s="315" t="str">
        <f t="shared" si="216"/>
        <v>1.5</v>
      </c>
      <c r="NG33" s="63">
        <v>1</v>
      </c>
      <c r="NH33" s="207">
        <v>1</v>
      </c>
      <c r="NI33" s="310">
        <v>7</v>
      </c>
      <c r="NJ33" s="311">
        <v>6</v>
      </c>
      <c r="NK33" s="160"/>
      <c r="NL33" s="316">
        <f t="shared" si="217"/>
        <v>6.4</v>
      </c>
      <c r="NM33" s="312">
        <f t="shared" si="218"/>
        <v>6.4</v>
      </c>
      <c r="NN33" s="312" t="str">
        <f t="shared" si="219"/>
        <v>6.4</v>
      </c>
      <c r="NO33" s="313" t="str">
        <f t="shared" si="220"/>
        <v>C</v>
      </c>
      <c r="NP33" s="314">
        <f t="shared" si="221"/>
        <v>2</v>
      </c>
      <c r="NQ33" s="315" t="str">
        <f t="shared" si="222"/>
        <v>2.0</v>
      </c>
      <c r="NR33" s="63">
        <v>1</v>
      </c>
      <c r="NS33" s="207">
        <v>1</v>
      </c>
      <c r="NT33" s="66">
        <f t="shared" si="223"/>
        <v>5.0999999999999996</v>
      </c>
      <c r="NU33" s="167">
        <f t="shared" si="224"/>
        <v>5.7</v>
      </c>
      <c r="NV33" s="53" t="str">
        <f t="shared" si="225"/>
        <v>5.7</v>
      </c>
      <c r="NW33" s="51" t="str">
        <f t="shared" si="226"/>
        <v>C</v>
      </c>
      <c r="NX33" s="60">
        <f t="shared" si="227"/>
        <v>2</v>
      </c>
      <c r="NY33" s="53" t="str">
        <f t="shared" si="228"/>
        <v>2.0</v>
      </c>
      <c r="NZ33" s="220">
        <v>2</v>
      </c>
      <c r="OA33" s="408">
        <v>2</v>
      </c>
      <c r="OB33" s="385">
        <v>9</v>
      </c>
      <c r="OC33" s="404">
        <v>6</v>
      </c>
      <c r="OD33" s="210"/>
      <c r="OE33" s="66">
        <f t="shared" si="229"/>
        <v>7.2</v>
      </c>
      <c r="OF33" s="67">
        <f t="shared" si="230"/>
        <v>7.2</v>
      </c>
      <c r="OG33" s="50" t="str">
        <f t="shared" si="231"/>
        <v>7.2</v>
      </c>
      <c r="OH33" s="51" t="str">
        <f t="shared" si="232"/>
        <v>B</v>
      </c>
      <c r="OI33" s="60">
        <f t="shared" si="233"/>
        <v>3</v>
      </c>
      <c r="OJ33" s="53" t="str">
        <f t="shared" si="234"/>
        <v>3.0</v>
      </c>
      <c r="OK33" s="61">
        <v>2</v>
      </c>
      <c r="OL33" s="62">
        <v>2</v>
      </c>
      <c r="OM33" s="282">
        <v>7.3</v>
      </c>
      <c r="ON33" s="283">
        <v>8</v>
      </c>
      <c r="OO33" s="104"/>
      <c r="OP33" s="105">
        <f t="shared" si="289"/>
        <v>7.7</v>
      </c>
      <c r="OQ33" s="67">
        <f t="shared" si="290"/>
        <v>7.7</v>
      </c>
      <c r="OR33" s="50" t="str">
        <f t="shared" si="291"/>
        <v>7.7</v>
      </c>
      <c r="OS33" s="51" t="str">
        <f t="shared" si="292"/>
        <v>B</v>
      </c>
      <c r="OT33" s="60">
        <f t="shared" si="293"/>
        <v>3</v>
      </c>
      <c r="OU33" s="53" t="str">
        <f t="shared" si="294"/>
        <v>3.0</v>
      </c>
      <c r="OV33" s="61">
        <v>2</v>
      </c>
      <c r="OW33" s="62">
        <v>2</v>
      </c>
      <c r="OX33" s="282">
        <v>8.6</v>
      </c>
      <c r="OY33" s="283">
        <v>9</v>
      </c>
      <c r="OZ33" s="104"/>
      <c r="PA33" s="105">
        <f t="shared" si="235"/>
        <v>8.8000000000000007</v>
      </c>
      <c r="PB33" s="67">
        <f t="shared" si="236"/>
        <v>8.8000000000000007</v>
      </c>
      <c r="PC33" s="50" t="str">
        <f t="shared" si="237"/>
        <v>8.8</v>
      </c>
      <c r="PD33" s="51" t="str">
        <f t="shared" si="238"/>
        <v>A</v>
      </c>
      <c r="PE33" s="60">
        <f t="shared" si="239"/>
        <v>4</v>
      </c>
      <c r="PF33" s="53" t="str">
        <f t="shared" si="240"/>
        <v>4.0</v>
      </c>
      <c r="PG33" s="61">
        <v>2</v>
      </c>
      <c r="PH33" s="62">
        <v>2</v>
      </c>
      <c r="PI33" s="310">
        <v>5.7</v>
      </c>
      <c r="PJ33" s="311">
        <v>4</v>
      </c>
      <c r="PK33" s="160"/>
      <c r="PL33" s="66">
        <f t="shared" si="241"/>
        <v>4.7</v>
      </c>
      <c r="PM33" s="312">
        <f t="shared" si="242"/>
        <v>4.7</v>
      </c>
      <c r="PN33" s="312" t="str">
        <f t="shared" si="243"/>
        <v>4.7</v>
      </c>
      <c r="PO33" s="313" t="str">
        <f t="shared" si="244"/>
        <v>D</v>
      </c>
      <c r="PP33" s="314">
        <f t="shared" si="245"/>
        <v>1</v>
      </c>
      <c r="PQ33" s="315" t="str">
        <f t="shared" si="246"/>
        <v>1.0</v>
      </c>
      <c r="PR33" s="63">
        <v>1</v>
      </c>
      <c r="PS33" s="207">
        <v>1</v>
      </c>
      <c r="PT33" s="210">
        <v>7</v>
      </c>
      <c r="PU33" s="133">
        <v>7</v>
      </c>
      <c r="PV33" s="58"/>
      <c r="PW33" s="66">
        <f t="shared" si="247"/>
        <v>7</v>
      </c>
      <c r="PX33" s="67">
        <f t="shared" si="248"/>
        <v>7</v>
      </c>
      <c r="PY33" s="67" t="str">
        <f t="shared" si="249"/>
        <v>7.0</v>
      </c>
      <c r="PZ33" s="51" t="str">
        <f t="shared" si="250"/>
        <v>B</v>
      </c>
      <c r="QA33" s="60">
        <f t="shared" si="251"/>
        <v>3</v>
      </c>
      <c r="QB33" s="53" t="str">
        <f t="shared" si="252"/>
        <v>3.0</v>
      </c>
      <c r="QC33" s="63">
        <v>4</v>
      </c>
      <c r="QD33" s="207">
        <v>4</v>
      </c>
      <c r="QE33" s="210">
        <v>7</v>
      </c>
      <c r="QF33" s="133">
        <v>5</v>
      </c>
      <c r="QG33" s="58"/>
      <c r="QH33" s="66">
        <f t="shared" si="253"/>
        <v>5.8</v>
      </c>
      <c r="QI33" s="67">
        <f t="shared" si="254"/>
        <v>5.8</v>
      </c>
      <c r="QJ33" s="67" t="str">
        <f t="shared" si="255"/>
        <v>5.8</v>
      </c>
      <c r="QK33" s="51" t="str">
        <f t="shared" si="256"/>
        <v>C</v>
      </c>
      <c r="QL33" s="60">
        <f t="shared" si="257"/>
        <v>2</v>
      </c>
      <c r="QM33" s="53" t="str">
        <f t="shared" si="258"/>
        <v>2.0</v>
      </c>
      <c r="QN33" s="63">
        <v>6</v>
      </c>
      <c r="QO33" s="207">
        <v>6</v>
      </c>
      <c r="QP33" s="211">
        <f t="shared" si="259"/>
        <v>19</v>
      </c>
      <c r="QQ33" s="156">
        <f t="shared" si="260"/>
        <v>6.6473684210526311</v>
      </c>
      <c r="QR33" s="158">
        <f t="shared" si="261"/>
        <v>2.5526315789473686</v>
      </c>
      <c r="QS33" s="157" t="str">
        <f t="shared" si="262"/>
        <v>2.55</v>
      </c>
      <c r="QT33" s="5" t="str">
        <f t="shared" si="263"/>
        <v>Lên lớp</v>
      </c>
      <c r="QU33" s="212">
        <f t="shared" si="264"/>
        <v>19</v>
      </c>
      <c r="QV33" s="156">
        <f t="shared" si="265"/>
        <v>6.6473684210526311</v>
      </c>
      <c r="QW33" s="309">
        <f t="shared" si="266"/>
        <v>2.5526315789473686</v>
      </c>
      <c r="QX33" s="215">
        <f t="shared" si="267"/>
        <v>73</v>
      </c>
      <c r="QY33" s="211">
        <f t="shared" si="268"/>
        <v>73</v>
      </c>
      <c r="QZ33" s="157">
        <f t="shared" si="269"/>
        <v>6.6801369863013704</v>
      </c>
      <c r="RA33" s="157" t="str">
        <f t="shared" si="270"/>
        <v>6.68</v>
      </c>
      <c r="RB33" s="158">
        <f t="shared" si="271"/>
        <v>2.5273972602739727</v>
      </c>
      <c r="RC33" s="157" t="str">
        <f t="shared" si="272"/>
        <v>2.53</v>
      </c>
      <c r="RD33" s="5" t="str">
        <f t="shared" si="273"/>
        <v>Lên lớp</v>
      </c>
      <c r="RE33" s="210">
        <v>7.5</v>
      </c>
      <c r="RF33" s="133">
        <v>6</v>
      </c>
      <c r="RG33" s="58"/>
      <c r="RH33" s="66">
        <f t="shared" si="274"/>
        <v>6.6</v>
      </c>
      <c r="RI33" s="67">
        <f t="shared" si="275"/>
        <v>6.6</v>
      </c>
      <c r="RJ33" s="67" t="str">
        <f t="shared" si="276"/>
        <v>6.6</v>
      </c>
      <c r="RK33" s="51" t="str">
        <f t="shared" si="277"/>
        <v>C+</v>
      </c>
      <c r="RL33" s="60">
        <f t="shared" si="278"/>
        <v>2.5</v>
      </c>
      <c r="RM33" s="53" t="str">
        <f t="shared" si="279"/>
        <v>2.5</v>
      </c>
      <c r="RN33" s="63">
        <v>6</v>
      </c>
      <c r="RO33" s="207">
        <v>6</v>
      </c>
      <c r="RP33" s="416">
        <v>7</v>
      </c>
      <c r="RQ33" s="416">
        <v>7.3</v>
      </c>
      <c r="RR33" s="316">
        <f t="shared" si="280"/>
        <v>7.2</v>
      </c>
      <c r="RS33" s="67" t="str">
        <f t="shared" si="281"/>
        <v>7.2</v>
      </c>
      <c r="RT33" s="51" t="str">
        <f t="shared" si="282"/>
        <v>B</v>
      </c>
      <c r="RU33" s="60">
        <f t="shared" si="283"/>
        <v>3</v>
      </c>
      <c r="RV33" s="53" t="str">
        <f t="shared" si="284"/>
        <v>3.0</v>
      </c>
      <c r="RW33" s="220">
        <v>5</v>
      </c>
      <c r="RX33" s="221">
        <v>5</v>
      </c>
      <c r="RY33" s="417">
        <f t="shared" si="285"/>
        <v>11</v>
      </c>
      <c r="RZ33" s="156">
        <f t="shared" si="286"/>
        <v>6.8727272727272721</v>
      </c>
      <c r="SA33" s="158">
        <f t="shared" si="287"/>
        <v>2.7272727272727271</v>
      </c>
      <c r="SB33" s="157" t="str">
        <f t="shared" si="288"/>
        <v>2.73</v>
      </c>
    </row>
    <row r="34" spans="1:496" s="8" customFormat="1" ht="18">
      <c r="A34" s="5">
        <v>33</v>
      </c>
      <c r="B34" s="9" t="s">
        <v>356</v>
      </c>
      <c r="C34" s="10" t="s">
        <v>415</v>
      </c>
      <c r="D34" s="11" t="s">
        <v>416</v>
      </c>
      <c r="E34" s="12" t="s">
        <v>286</v>
      </c>
      <c r="F34" s="6"/>
      <c r="G34" s="47" t="s">
        <v>658</v>
      </c>
      <c r="H34" s="6" t="s">
        <v>427</v>
      </c>
      <c r="I34" s="48" t="s">
        <v>690</v>
      </c>
      <c r="J34" s="48" t="s">
        <v>627</v>
      </c>
      <c r="K34" s="105">
        <v>7</v>
      </c>
      <c r="L34" s="67" t="str">
        <f t="shared" si="298"/>
        <v>7.0</v>
      </c>
      <c r="M34" s="51" t="str">
        <f t="shared" si="299"/>
        <v>B</v>
      </c>
      <c r="N34" s="52">
        <f t="shared" si="300"/>
        <v>3</v>
      </c>
      <c r="O34" s="53" t="str">
        <f t="shared" si="301"/>
        <v>3.0</v>
      </c>
      <c r="P34" s="63">
        <v>2</v>
      </c>
      <c r="Q34" s="49">
        <v>6</v>
      </c>
      <c r="R34" s="67" t="str">
        <f t="shared" si="302"/>
        <v>6.0</v>
      </c>
      <c r="S34" s="51" t="str">
        <f t="shared" si="303"/>
        <v>C</v>
      </c>
      <c r="T34" s="52">
        <f t="shared" si="304"/>
        <v>2</v>
      </c>
      <c r="U34" s="53" t="str">
        <f t="shared" si="305"/>
        <v>2.0</v>
      </c>
      <c r="V34" s="63">
        <v>3</v>
      </c>
      <c r="W34" s="105">
        <v>6.8</v>
      </c>
      <c r="X34" s="103">
        <v>7</v>
      </c>
      <c r="Y34" s="104"/>
      <c r="Z34" s="66">
        <f t="shared" si="306"/>
        <v>6.9</v>
      </c>
      <c r="AA34" s="67">
        <f t="shared" si="307"/>
        <v>6.9</v>
      </c>
      <c r="AB34" s="67" t="str">
        <f t="shared" si="308"/>
        <v>6.9</v>
      </c>
      <c r="AC34" s="51" t="str">
        <f t="shared" si="309"/>
        <v>C+</v>
      </c>
      <c r="AD34" s="60">
        <f t="shared" si="310"/>
        <v>2.5</v>
      </c>
      <c r="AE34" s="53" t="str">
        <f t="shared" si="311"/>
        <v>2.5</v>
      </c>
      <c r="AF34" s="63">
        <v>4</v>
      </c>
      <c r="AG34" s="207">
        <v>4</v>
      </c>
      <c r="AH34" s="105">
        <v>8</v>
      </c>
      <c r="AI34" s="103">
        <v>8</v>
      </c>
      <c r="AJ34" s="104"/>
      <c r="AK34" s="66">
        <f t="shared" si="312"/>
        <v>8</v>
      </c>
      <c r="AL34" s="67">
        <f t="shared" si="313"/>
        <v>8</v>
      </c>
      <c r="AM34" s="67" t="str">
        <f t="shared" si="314"/>
        <v>8.0</v>
      </c>
      <c r="AN34" s="51" t="str">
        <f t="shared" si="315"/>
        <v>B+</v>
      </c>
      <c r="AO34" s="60">
        <f t="shared" si="316"/>
        <v>3.5</v>
      </c>
      <c r="AP34" s="53" t="str">
        <f t="shared" si="317"/>
        <v>3.5</v>
      </c>
      <c r="AQ34" s="63">
        <v>2</v>
      </c>
      <c r="AR34" s="207">
        <v>2</v>
      </c>
      <c r="AS34" s="105">
        <v>6</v>
      </c>
      <c r="AT34" s="103">
        <v>2</v>
      </c>
      <c r="AU34" s="104">
        <v>7</v>
      </c>
      <c r="AV34" s="66">
        <f t="shared" si="318"/>
        <v>3.6</v>
      </c>
      <c r="AW34" s="67">
        <f t="shared" si="319"/>
        <v>6.6</v>
      </c>
      <c r="AX34" s="67" t="str">
        <f t="shared" si="320"/>
        <v>6.6</v>
      </c>
      <c r="AY34" s="51" t="str">
        <f t="shared" si="321"/>
        <v>C+</v>
      </c>
      <c r="AZ34" s="60">
        <f t="shared" si="322"/>
        <v>2.5</v>
      </c>
      <c r="BA34" s="53" t="str">
        <f t="shared" si="323"/>
        <v>2.5</v>
      </c>
      <c r="BB34" s="63">
        <v>3</v>
      </c>
      <c r="BC34" s="207">
        <v>3</v>
      </c>
      <c r="BD34" s="105">
        <v>6.6</v>
      </c>
      <c r="BE34" s="103">
        <v>7</v>
      </c>
      <c r="BF34" s="104"/>
      <c r="BG34" s="66">
        <f t="shared" si="324"/>
        <v>6.8</v>
      </c>
      <c r="BH34" s="67">
        <f t="shared" si="325"/>
        <v>6.8</v>
      </c>
      <c r="BI34" s="67" t="str">
        <f t="shared" si="326"/>
        <v>6.8</v>
      </c>
      <c r="BJ34" s="51" t="str">
        <f t="shared" si="327"/>
        <v>C+</v>
      </c>
      <c r="BK34" s="60">
        <f t="shared" si="328"/>
        <v>2.5</v>
      </c>
      <c r="BL34" s="53" t="str">
        <f t="shared" si="329"/>
        <v>2.5</v>
      </c>
      <c r="BM34" s="63">
        <v>3</v>
      </c>
      <c r="BN34" s="207">
        <v>3</v>
      </c>
      <c r="BO34" s="105">
        <v>6.6</v>
      </c>
      <c r="BP34" s="103">
        <v>4</v>
      </c>
      <c r="BQ34" s="104"/>
      <c r="BR34" s="66">
        <f t="shared" si="330"/>
        <v>5</v>
      </c>
      <c r="BS34" s="67">
        <f t="shared" si="331"/>
        <v>5</v>
      </c>
      <c r="BT34" s="67" t="str">
        <f t="shared" si="332"/>
        <v>5.0</v>
      </c>
      <c r="BU34" s="51" t="str">
        <f t="shared" si="333"/>
        <v>D+</v>
      </c>
      <c r="BV34" s="68">
        <f t="shared" si="334"/>
        <v>1.5</v>
      </c>
      <c r="BW34" s="53" t="str">
        <f t="shared" si="335"/>
        <v>1.5</v>
      </c>
      <c r="BX34" s="63">
        <v>2</v>
      </c>
      <c r="BY34" s="207">
        <v>2</v>
      </c>
      <c r="BZ34" s="105">
        <v>7.8</v>
      </c>
      <c r="CA34" s="103">
        <v>6</v>
      </c>
      <c r="CB34" s="104"/>
      <c r="CC34" s="105"/>
      <c r="CD34" s="67">
        <f t="shared" si="336"/>
        <v>6.7</v>
      </c>
      <c r="CE34" s="67" t="str">
        <f t="shared" si="337"/>
        <v>6.7</v>
      </c>
      <c r="CF34" s="51" t="str">
        <f t="shared" si="338"/>
        <v>C+</v>
      </c>
      <c r="CG34" s="60">
        <f t="shared" si="339"/>
        <v>2.5</v>
      </c>
      <c r="CH34" s="53" t="str">
        <f t="shared" si="340"/>
        <v>2.5</v>
      </c>
      <c r="CI34" s="63">
        <v>3</v>
      </c>
      <c r="CJ34" s="207">
        <v>3</v>
      </c>
      <c r="CK34" s="208">
        <f t="shared" si="341"/>
        <v>17</v>
      </c>
      <c r="CL34" s="72">
        <f t="shared" si="342"/>
        <v>6.7</v>
      </c>
      <c r="CM34" s="93" t="str">
        <f t="shared" si="343"/>
        <v>6.70</v>
      </c>
      <c r="CN34" s="72">
        <f t="shared" si="344"/>
        <v>2.5</v>
      </c>
      <c r="CO34" s="93" t="str">
        <f t="shared" si="345"/>
        <v>2.50</v>
      </c>
      <c r="CP34" s="285" t="str">
        <f t="shared" si="346"/>
        <v>Lên lớp</v>
      </c>
      <c r="CQ34" s="285">
        <f t="shared" si="347"/>
        <v>17</v>
      </c>
      <c r="CR34" s="72">
        <f t="shared" si="348"/>
        <v>6.7</v>
      </c>
      <c r="CS34" s="285" t="str">
        <f t="shared" si="349"/>
        <v>6.70</v>
      </c>
      <c r="CT34" s="72">
        <f t="shared" si="350"/>
        <v>2.5</v>
      </c>
      <c r="CU34" s="285" t="str">
        <f t="shared" si="351"/>
        <v>2.50</v>
      </c>
      <c r="CV34" s="285" t="str">
        <f t="shared" si="352"/>
        <v>Lên lớp</v>
      </c>
      <c r="CW34" s="66">
        <v>5.2</v>
      </c>
      <c r="CX34" s="285">
        <v>6</v>
      </c>
      <c r="CY34" s="285"/>
      <c r="CZ34" s="66">
        <f t="shared" si="353"/>
        <v>5.7</v>
      </c>
      <c r="DA34" s="67">
        <f t="shared" si="354"/>
        <v>5.7</v>
      </c>
      <c r="DB34" s="60" t="str">
        <f t="shared" si="355"/>
        <v>5.7</v>
      </c>
      <c r="DC34" s="51" t="str">
        <f t="shared" si="356"/>
        <v>C</v>
      </c>
      <c r="DD34" s="60">
        <f t="shared" si="357"/>
        <v>2</v>
      </c>
      <c r="DE34" s="60" t="str">
        <f t="shared" si="358"/>
        <v>2.0</v>
      </c>
      <c r="DF34" s="63"/>
      <c r="DG34" s="209"/>
      <c r="DH34" s="105">
        <v>6.2</v>
      </c>
      <c r="DI34" s="126">
        <v>6</v>
      </c>
      <c r="DJ34" s="126"/>
      <c r="DK34" s="66">
        <f t="shared" si="359"/>
        <v>6.1</v>
      </c>
      <c r="DL34" s="67">
        <f t="shared" si="360"/>
        <v>6.1</v>
      </c>
      <c r="DM34" s="60" t="str">
        <f t="shared" si="361"/>
        <v>6.1</v>
      </c>
      <c r="DN34" s="51" t="str">
        <f t="shared" si="362"/>
        <v>C</v>
      </c>
      <c r="DO34" s="60">
        <f t="shared" si="363"/>
        <v>2</v>
      </c>
      <c r="DP34" s="60" t="str">
        <f t="shared" si="364"/>
        <v>2.0</v>
      </c>
      <c r="DQ34" s="63"/>
      <c r="DR34" s="209"/>
      <c r="DS34" s="67">
        <f t="shared" si="365"/>
        <v>5.9</v>
      </c>
      <c r="DT34" s="60" t="str">
        <f t="shared" si="366"/>
        <v>5.9</v>
      </c>
      <c r="DU34" s="51" t="str">
        <f t="shared" si="367"/>
        <v>C</v>
      </c>
      <c r="DV34" s="60">
        <f t="shared" si="368"/>
        <v>2</v>
      </c>
      <c r="DW34" s="60" t="str">
        <f t="shared" si="369"/>
        <v>2.0</v>
      </c>
      <c r="DX34" s="63">
        <v>3</v>
      </c>
      <c r="DY34" s="209">
        <v>3</v>
      </c>
      <c r="DZ34" s="210">
        <v>6</v>
      </c>
      <c r="EA34" s="57">
        <v>6</v>
      </c>
      <c r="EB34" s="58"/>
      <c r="EC34" s="66">
        <f t="shared" si="370"/>
        <v>6</v>
      </c>
      <c r="ED34" s="67">
        <f t="shared" si="371"/>
        <v>6</v>
      </c>
      <c r="EE34" s="67" t="str">
        <f t="shared" si="372"/>
        <v>6.0</v>
      </c>
      <c r="EF34" s="51" t="str">
        <f t="shared" si="373"/>
        <v>C</v>
      </c>
      <c r="EG34" s="68">
        <f t="shared" si="374"/>
        <v>2</v>
      </c>
      <c r="EH34" s="53" t="str">
        <f t="shared" si="375"/>
        <v>2.0</v>
      </c>
      <c r="EI34" s="63">
        <v>3</v>
      </c>
      <c r="EJ34" s="207">
        <v>3</v>
      </c>
      <c r="EK34" s="210">
        <v>7.8</v>
      </c>
      <c r="EL34" s="57">
        <v>7</v>
      </c>
      <c r="EM34" s="58"/>
      <c r="EN34" s="66">
        <f t="shared" si="376"/>
        <v>7.3</v>
      </c>
      <c r="EO34" s="67">
        <f t="shared" si="377"/>
        <v>7.3</v>
      </c>
      <c r="EP34" s="67" t="str">
        <f t="shared" si="378"/>
        <v>7.3</v>
      </c>
      <c r="EQ34" s="51" t="str">
        <f t="shared" si="379"/>
        <v>B</v>
      </c>
      <c r="ER34" s="60">
        <f t="shared" si="380"/>
        <v>3</v>
      </c>
      <c r="ES34" s="53" t="str">
        <f t="shared" si="381"/>
        <v>3.0</v>
      </c>
      <c r="ET34" s="63">
        <v>3</v>
      </c>
      <c r="EU34" s="207">
        <v>3</v>
      </c>
      <c r="EV34" s="171">
        <v>5</v>
      </c>
      <c r="EW34" s="122">
        <v>1</v>
      </c>
      <c r="EX34" s="123">
        <v>4</v>
      </c>
      <c r="EY34" s="66">
        <f t="shared" si="84"/>
        <v>2.6</v>
      </c>
      <c r="EZ34" s="67">
        <f t="shared" si="85"/>
        <v>4.4000000000000004</v>
      </c>
      <c r="FA34" s="67" t="str">
        <f t="shared" si="86"/>
        <v>4.4</v>
      </c>
      <c r="FB34" s="51" t="str">
        <f t="shared" si="87"/>
        <v>D</v>
      </c>
      <c r="FC34" s="60">
        <f t="shared" si="88"/>
        <v>1</v>
      </c>
      <c r="FD34" s="53" t="str">
        <f t="shared" si="89"/>
        <v>1.0</v>
      </c>
      <c r="FE34" s="63">
        <v>2</v>
      </c>
      <c r="FF34" s="207">
        <v>2</v>
      </c>
      <c r="FG34" s="105">
        <v>6</v>
      </c>
      <c r="FH34" s="103">
        <v>8</v>
      </c>
      <c r="FI34" s="104"/>
      <c r="FJ34" s="66">
        <f t="shared" si="90"/>
        <v>7.2</v>
      </c>
      <c r="FK34" s="67">
        <f t="shared" si="91"/>
        <v>7.2</v>
      </c>
      <c r="FL34" s="67" t="str">
        <f t="shared" si="92"/>
        <v>7.2</v>
      </c>
      <c r="FM34" s="51" t="str">
        <f t="shared" si="93"/>
        <v>B</v>
      </c>
      <c r="FN34" s="60">
        <f t="shared" si="94"/>
        <v>3</v>
      </c>
      <c r="FO34" s="53" t="str">
        <f t="shared" si="95"/>
        <v>3.0</v>
      </c>
      <c r="FP34" s="63">
        <v>2</v>
      </c>
      <c r="FQ34" s="207">
        <v>2</v>
      </c>
      <c r="FR34" s="105">
        <v>7.2</v>
      </c>
      <c r="FS34" s="103">
        <v>7</v>
      </c>
      <c r="FT34" s="104"/>
      <c r="FU34" s="66"/>
      <c r="FV34" s="67">
        <f t="shared" si="96"/>
        <v>7.1</v>
      </c>
      <c r="FW34" s="67" t="str">
        <f t="shared" si="97"/>
        <v>7.1</v>
      </c>
      <c r="FX34" s="51" t="str">
        <f t="shared" si="98"/>
        <v>B</v>
      </c>
      <c r="FY34" s="60">
        <f t="shared" si="99"/>
        <v>3</v>
      </c>
      <c r="FZ34" s="53" t="str">
        <f t="shared" si="100"/>
        <v>3.0</v>
      </c>
      <c r="GA34" s="63">
        <v>2</v>
      </c>
      <c r="GB34" s="207">
        <v>2</v>
      </c>
      <c r="GC34" s="105">
        <v>7.1</v>
      </c>
      <c r="GD34" s="103">
        <v>5</v>
      </c>
      <c r="GE34" s="104"/>
      <c r="GF34" s="105"/>
      <c r="GG34" s="67">
        <f t="shared" si="382"/>
        <v>5.8</v>
      </c>
      <c r="GH34" s="67" t="str">
        <f t="shared" si="383"/>
        <v>5.8</v>
      </c>
      <c r="GI34" s="51" t="str">
        <f t="shared" si="384"/>
        <v>C</v>
      </c>
      <c r="GJ34" s="60">
        <f t="shared" si="385"/>
        <v>2</v>
      </c>
      <c r="GK34" s="53" t="str">
        <f t="shared" si="386"/>
        <v>2.0</v>
      </c>
      <c r="GL34" s="63">
        <v>3</v>
      </c>
      <c r="GM34" s="207">
        <v>3</v>
      </c>
      <c r="GN34" s="211">
        <f t="shared" si="387"/>
        <v>18</v>
      </c>
      <c r="GO34" s="156">
        <f t="shared" si="388"/>
        <v>6.2444444444444445</v>
      </c>
      <c r="GP34" s="158">
        <f t="shared" si="389"/>
        <v>2.2777777777777777</v>
      </c>
      <c r="GQ34" s="157" t="str">
        <f t="shared" si="109"/>
        <v>2.28</v>
      </c>
      <c r="GR34" s="5" t="str">
        <f t="shared" si="110"/>
        <v>Lên lớp</v>
      </c>
      <c r="GS34" s="212">
        <f t="shared" si="390"/>
        <v>18</v>
      </c>
      <c r="GT34" s="213">
        <f t="shared" si="406"/>
        <v>6.2444444444444445</v>
      </c>
      <c r="GU34" s="214">
        <f t="shared" si="407"/>
        <v>2.2777777777777777</v>
      </c>
      <c r="GV34" s="215">
        <f t="shared" si="391"/>
        <v>35</v>
      </c>
      <c r="GW34" s="211">
        <f t="shared" si="403"/>
        <v>35</v>
      </c>
      <c r="GX34" s="157">
        <f t="shared" si="404"/>
        <v>6.4657142857142862</v>
      </c>
      <c r="GY34" s="158">
        <f t="shared" si="405"/>
        <v>2.3857142857142857</v>
      </c>
      <c r="GZ34" s="157" t="str">
        <f t="shared" si="118"/>
        <v>2.39</v>
      </c>
      <c r="HA34" s="5" t="str">
        <f t="shared" si="119"/>
        <v>Lên lớp</v>
      </c>
      <c r="HB34" s="105">
        <v>7.3</v>
      </c>
      <c r="HC34" s="103">
        <v>6</v>
      </c>
      <c r="HD34" s="104"/>
      <c r="HE34" s="105"/>
      <c r="HF34" s="67">
        <f t="shared" si="392"/>
        <v>6.5</v>
      </c>
      <c r="HG34" s="67" t="str">
        <f t="shared" si="393"/>
        <v>6.5</v>
      </c>
      <c r="HH34" s="51" t="str">
        <f t="shared" si="394"/>
        <v>C+</v>
      </c>
      <c r="HI34" s="60">
        <f t="shared" si="395"/>
        <v>2.5</v>
      </c>
      <c r="HJ34" s="53" t="str">
        <f t="shared" si="396"/>
        <v>2.5</v>
      </c>
      <c r="HK34" s="63">
        <v>3</v>
      </c>
      <c r="HL34" s="207">
        <v>3</v>
      </c>
      <c r="HM34" s="210">
        <v>8.3000000000000007</v>
      </c>
      <c r="HN34" s="57">
        <v>4</v>
      </c>
      <c r="HO34" s="58"/>
      <c r="HP34" s="66">
        <f t="shared" si="125"/>
        <v>5.7</v>
      </c>
      <c r="HQ34" s="110">
        <f t="shared" si="126"/>
        <v>5.7</v>
      </c>
      <c r="HR34" s="67" t="str">
        <f t="shared" si="127"/>
        <v>5.7</v>
      </c>
      <c r="HS34" s="111" t="str">
        <f t="shared" si="128"/>
        <v>C</v>
      </c>
      <c r="HT34" s="112">
        <f t="shared" si="129"/>
        <v>2</v>
      </c>
      <c r="HU34" s="113" t="str">
        <f t="shared" si="130"/>
        <v>2.0</v>
      </c>
      <c r="HV34" s="63">
        <v>1</v>
      </c>
      <c r="HW34" s="207">
        <v>1</v>
      </c>
      <c r="HX34" s="66">
        <f t="shared" si="297"/>
        <v>1.7</v>
      </c>
      <c r="HY34" s="167">
        <f t="shared" si="297"/>
        <v>6.3</v>
      </c>
      <c r="HZ34" s="53" t="str">
        <f t="shared" si="132"/>
        <v>6.3</v>
      </c>
      <c r="IA34" s="51" t="str">
        <f t="shared" si="133"/>
        <v>C</v>
      </c>
      <c r="IB34" s="60">
        <f t="shared" si="134"/>
        <v>2</v>
      </c>
      <c r="IC34" s="53" t="str">
        <f t="shared" si="135"/>
        <v>2.0</v>
      </c>
      <c r="ID34" s="220">
        <v>4</v>
      </c>
      <c r="IE34" s="221">
        <v>4</v>
      </c>
      <c r="IF34" s="210">
        <v>6</v>
      </c>
      <c r="IG34" s="57">
        <v>4</v>
      </c>
      <c r="IH34" s="58"/>
      <c r="II34" s="66">
        <f t="shared" si="397"/>
        <v>4.8</v>
      </c>
      <c r="IJ34" s="67">
        <f t="shared" si="398"/>
        <v>4.8</v>
      </c>
      <c r="IK34" s="67" t="str">
        <f t="shared" si="399"/>
        <v>4.8</v>
      </c>
      <c r="IL34" s="51" t="str">
        <f t="shared" si="400"/>
        <v>D</v>
      </c>
      <c r="IM34" s="60">
        <f t="shared" si="401"/>
        <v>1</v>
      </c>
      <c r="IN34" s="53" t="str">
        <f t="shared" si="402"/>
        <v>1.0</v>
      </c>
      <c r="IO34" s="63">
        <v>2</v>
      </c>
      <c r="IP34" s="207">
        <v>2</v>
      </c>
      <c r="IQ34" s="210">
        <v>6.9</v>
      </c>
      <c r="IR34" s="57">
        <v>5</v>
      </c>
      <c r="IS34" s="58"/>
      <c r="IT34" s="66">
        <f t="shared" si="142"/>
        <v>5.8</v>
      </c>
      <c r="IU34" s="67">
        <f t="shared" si="143"/>
        <v>5.8</v>
      </c>
      <c r="IV34" s="67" t="str">
        <f t="shared" si="144"/>
        <v>5.8</v>
      </c>
      <c r="IW34" s="51" t="str">
        <f t="shared" si="145"/>
        <v>C</v>
      </c>
      <c r="IX34" s="60">
        <f t="shared" si="146"/>
        <v>2</v>
      </c>
      <c r="IY34" s="53" t="str">
        <f t="shared" si="147"/>
        <v>2.0</v>
      </c>
      <c r="IZ34" s="63">
        <v>3</v>
      </c>
      <c r="JA34" s="207">
        <v>3</v>
      </c>
      <c r="JB34" s="65">
        <v>6.4</v>
      </c>
      <c r="JC34" s="57">
        <v>7</v>
      </c>
      <c r="JD34" s="58"/>
      <c r="JE34" s="66">
        <f t="shared" si="148"/>
        <v>6.8</v>
      </c>
      <c r="JF34" s="67">
        <f t="shared" si="149"/>
        <v>6.8</v>
      </c>
      <c r="JG34" s="50" t="str">
        <f t="shared" si="150"/>
        <v>6.8</v>
      </c>
      <c r="JH34" s="51" t="str">
        <f t="shared" si="151"/>
        <v>C+</v>
      </c>
      <c r="JI34" s="60">
        <f t="shared" si="152"/>
        <v>2.5</v>
      </c>
      <c r="JJ34" s="53" t="str">
        <f t="shared" si="153"/>
        <v>2.5</v>
      </c>
      <c r="JK34" s="61">
        <v>2</v>
      </c>
      <c r="JL34" s="62">
        <v>2</v>
      </c>
      <c r="JM34" s="65">
        <v>5.4</v>
      </c>
      <c r="JN34" s="57">
        <v>5</v>
      </c>
      <c r="JO34" s="58"/>
      <c r="JP34" s="66">
        <f t="shared" si="154"/>
        <v>5.2</v>
      </c>
      <c r="JQ34" s="67">
        <f t="shared" si="155"/>
        <v>5.2</v>
      </c>
      <c r="JR34" s="50" t="str">
        <f t="shared" si="156"/>
        <v>5.2</v>
      </c>
      <c r="JS34" s="51" t="str">
        <f t="shared" si="157"/>
        <v>D+</v>
      </c>
      <c r="JT34" s="60">
        <f t="shared" si="158"/>
        <v>1.5</v>
      </c>
      <c r="JU34" s="53" t="str">
        <f t="shared" si="159"/>
        <v>1.5</v>
      </c>
      <c r="JV34" s="61">
        <v>1</v>
      </c>
      <c r="JW34" s="62">
        <v>1</v>
      </c>
      <c r="JX34" s="271">
        <v>6</v>
      </c>
      <c r="JY34" s="122">
        <v>2</v>
      </c>
      <c r="JZ34" s="123">
        <v>5</v>
      </c>
      <c r="KA34" s="171">
        <f t="shared" si="160"/>
        <v>3.6</v>
      </c>
      <c r="KB34" s="67">
        <f t="shared" si="161"/>
        <v>5.4</v>
      </c>
      <c r="KC34" s="50" t="str">
        <f t="shared" si="162"/>
        <v>5.4</v>
      </c>
      <c r="KD34" s="51" t="str">
        <f t="shared" si="163"/>
        <v>D+</v>
      </c>
      <c r="KE34" s="60">
        <f t="shared" si="164"/>
        <v>1.5</v>
      </c>
      <c r="KF34" s="53" t="str">
        <f t="shared" si="165"/>
        <v>1.5</v>
      </c>
      <c r="KG34" s="61">
        <v>2</v>
      </c>
      <c r="KH34" s="62">
        <v>2</v>
      </c>
      <c r="KI34" s="210">
        <v>8</v>
      </c>
      <c r="KJ34" s="133">
        <v>6.4</v>
      </c>
      <c r="KK34" s="58"/>
      <c r="KL34" s="66">
        <f t="shared" si="166"/>
        <v>7</v>
      </c>
      <c r="KM34" s="67">
        <f t="shared" si="167"/>
        <v>7</v>
      </c>
      <c r="KN34" s="67" t="str">
        <f t="shared" si="168"/>
        <v>7.0</v>
      </c>
      <c r="KO34" s="51" t="str">
        <f t="shared" si="169"/>
        <v>B</v>
      </c>
      <c r="KP34" s="60">
        <f t="shared" si="170"/>
        <v>3</v>
      </c>
      <c r="KQ34" s="53" t="str">
        <f t="shared" si="171"/>
        <v>3.0</v>
      </c>
      <c r="KR34" s="63">
        <v>1</v>
      </c>
      <c r="KS34" s="207">
        <v>1</v>
      </c>
      <c r="KT34" s="210">
        <v>8</v>
      </c>
      <c r="KU34" s="133">
        <v>8.4</v>
      </c>
      <c r="KV34" s="58"/>
      <c r="KW34" s="66">
        <f t="shared" si="172"/>
        <v>8.1999999999999993</v>
      </c>
      <c r="KX34" s="67">
        <f t="shared" si="173"/>
        <v>8.1999999999999993</v>
      </c>
      <c r="KY34" s="67" t="str">
        <f t="shared" si="174"/>
        <v>8.2</v>
      </c>
      <c r="KZ34" s="51" t="str">
        <f t="shared" si="175"/>
        <v>B+</v>
      </c>
      <c r="LA34" s="60">
        <f t="shared" si="176"/>
        <v>3.5</v>
      </c>
      <c r="LB34" s="53" t="str">
        <f t="shared" si="177"/>
        <v>3.5</v>
      </c>
      <c r="LC34" s="63">
        <v>1</v>
      </c>
      <c r="LD34" s="207">
        <v>1</v>
      </c>
      <c r="LE34" s="210">
        <v>8</v>
      </c>
      <c r="LF34" s="133">
        <v>6.3</v>
      </c>
      <c r="LG34" s="58"/>
      <c r="LH34" s="66">
        <f t="shared" si="178"/>
        <v>7</v>
      </c>
      <c r="LI34" s="67">
        <f t="shared" si="179"/>
        <v>7</v>
      </c>
      <c r="LJ34" s="67" t="str">
        <f t="shared" si="180"/>
        <v>7.0</v>
      </c>
      <c r="LK34" s="51" t="str">
        <f t="shared" si="181"/>
        <v>B</v>
      </c>
      <c r="LL34" s="60">
        <f t="shared" si="182"/>
        <v>3</v>
      </c>
      <c r="LM34" s="53" t="str">
        <f t="shared" si="183"/>
        <v>3.0</v>
      </c>
      <c r="LN34" s="63">
        <v>2</v>
      </c>
      <c r="LO34" s="207">
        <v>2</v>
      </c>
      <c r="LP34" s="210">
        <v>6</v>
      </c>
      <c r="LQ34" s="133">
        <v>7.5</v>
      </c>
      <c r="LR34" s="58"/>
      <c r="LS34" s="66">
        <f t="shared" si="184"/>
        <v>6.9</v>
      </c>
      <c r="LT34" s="67">
        <f t="shared" si="185"/>
        <v>6.9</v>
      </c>
      <c r="LU34" s="67" t="str">
        <f t="shared" si="186"/>
        <v>6.9</v>
      </c>
      <c r="LV34" s="51" t="str">
        <f t="shared" si="187"/>
        <v>C+</v>
      </c>
      <c r="LW34" s="60">
        <f t="shared" si="188"/>
        <v>2.5</v>
      </c>
      <c r="LX34" s="53" t="str">
        <f t="shared" si="189"/>
        <v>2.5</v>
      </c>
      <c r="LY34" s="63">
        <v>1</v>
      </c>
      <c r="LZ34" s="207">
        <v>1</v>
      </c>
      <c r="MA34" s="66">
        <f t="shared" si="190"/>
        <v>7.2</v>
      </c>
      <c r="MB34" s="167">
        <f t="shared" si="191"/>
        <v>7.2</v>
      </c>
      <c r="MC34" s="53" t="str">
        <f t="shared" si="192"/>
        <v>7.2</v>
      </c>
      <c r="MD34" s="51" t="str">
        <f t="shared" si="193"/>
        <v>B</v>
      </c>
      <c r="ME34" s="60">
        <f t="shared" si="194"/>
        <v>3</v>
      </c>
      <c r="MF34" s="53" t="str">
        <f t="shared" si="195"/>
        <v>3.0</v>
      </c>
      <c r="MG34" s="220">
        <v>5</v>
      </c>
      <c r="MH34" s="221">
        <v>5</v>
      </c>
      <c r="MI34" s="211">
        <f t="shared" si="196"/>
        <v>19</v>
      </c>
      <c r="MJ34" s="156">
        <f t="shared" si="197"/>
        <v>6.2052631578947368</v>
      </c>
      <c r="MK34" s="158">
        <f t="shared" si="198"/>
        <v>2.2105263157894739</v>
      </c>
      <c r="ML34" s="157" t="str">
        <f t="shared" si="199"/>
        <v>2.21</v>
      </c>
      <c r="MM34" s="5" t="str">
        <f t="shared" si="200"/>
        <v>Lên lớp</v>
      </c>
      <c r="MN34" s="212">
        <f t="shared" si="201"/>
        <v>19</v>
      </c>
      <c r="MO34" s="156">
        <f t="shared" si="202"/>
        <v>6.2052631578947368</v>
      </c>
      <c r="MP34" s="309">
        <f t="shared" si="203"/>
        <v>2.2105263157894739</v>
      </c>
      <c r="MQ34" s="215">
        <f t="shared" si="204"/>
        <v>54</v>
      </c>
      <c r="MR34" s="211">
        <f t="shared" si="205"/>
        <v>54</v>
      </c>
      <c r="MS34" s="157">
        <f t="shared" si="206"/>
        <v>6.3740740740740751</v>
      </c>
      <c r="MT34" s="157" t="str">
        <f t="shared" si="207"/>
        <v>6.37</v>
      </c>
      <c r="MU34" s="158">
        <f t="shared" si="208"/>
        <v>2.324074074074074</v>
      </c>
      <c r="MV34" s="157" t="str">
        <f t="shared" si="209"/>
        <v>2.32</v>
      </c>
      <c r="MW34" s="5" t="str">
        <f t="shared" si="210"/>
        <v>Lên lớp</v>
      </c>
      <c r="MX34" s="325">
        <v>6.8</v>
      </c>
      <c r="MY34" s="392">
        <v>5</v>
      </c>
      <c r="MZ34" s="327"/>
      <c r="NA34" s="216">
        <f t="shared" si="211"/>
        <v>5.7</v>
      </c>
      <c r="NB34" s="312">
        <f t="shared" si="212"/>
        <v>5.7</v>
      </c>
      <c r="NC34" s="312" t="str">
        <f t="shared" si="213"/>
        <v>5.7</v>
      </c>
      <c r="ND34" s="313" t="str">
        <f t="shared" si="214"/>
        <v>C</v>
      </c>
      <c r="NE34" s="314">
        <f t="shared" si="215"/>
        <v>2</v>
      </c>
      <c r="NF34" s="315" t="str">
        <f t="shared" si="216"/>
        <v>2.0</v>
      </c>
      <c r="NG34" s="63">
        <v>1</v>
      </c>
      <c r="NH34" s="207">
        <v>1</v>
      </c>
      <c r="NI34" s="310">
        <v>6.7</v>
      </c>
      <c r="NJ34" s="311">
        <v>7</v>
      </c>
      <c r="NK34" s="160"/>
      <c r="NL34" s="316">
        <f t="shared" si="217"/>
        <v>6.9</v>
      </c>
      <c r="NM34" s="312">
        <f t="shared" si="218"/>
        <v>6.9</v>
      </c>
      <c r="NN34" s="312" t="str">
        <f t="shared" si="219"/>
        <v>6.9</v>
      </c>
      <c r="NO34" s="313" t="str">
        <f t="shared" si="220"/>
        <v>C+</v>
      </c>
      <c r="NP34" s="314">
        <f t="shared" si="221"/>
        <v>2.5</v>
      </c>
      <c r="NQ34" s="315" t="str">
        <f t="shared" si="222"/>
        <v>2.5</v>
      </c>
      <c r="NR34" s="63">
        <v>1</v>
      </c>
      <c r="NS34" s="207">
        <v>1</v>
      </c>
      <c r="NT34" s="66">
        <f t="shared" si="223"/>
        <v>6.3</v>
      </c>
      <c r="NU34" s="167">
        <f t="shared" si="224"/>
        <v>6.3</v>
      </c>
      <c r="NV34" s="53" t="str">
        <f t="shared" si="225"/>
        <v>6.3</v>
      </c>
      <c r="NW34" s="51" t="str">
        <f t="shared" si="226"/>
        <v>C</v>
      </c>
      <c r="NX34" s="60">
        <f t="shared" si="227"/>
        <v>2</v>
      </c>
      <c r="NY34" s="53" t="str">
        <f t="shared" si="228"/>
        <v>2.0</v>
      </c>
      <c r="NZ34" s="220">
        <v>2</v>
      </c>
      <c r="OA34" s="408">
        <v>2</v>
      </c>
      <c r="OB34" s="385">
        <v>8.4</v>
      </c>
      <c r="OC34" s="404">
        <v>6</v>
      </c>
      <c r="OD34" s="210"/>
      <c r="OE34" s="66">
        <f t="shared" si="229"/>
        <v>7</v>
      </c>
      <c r="OF34" s="67">
        <f t="shared" si="230"/>
        <v>7</v>
      </c>
      <c r="OG34" s="50" t="str">
        <f t="shared" si="231"/>
        <v>7.0</v>
      </c>
      <c r="OH34" s="51" t="str">
        <f t="shared" si="232"/>
        <v>B</v>
      </c>
      <c r="OI34" s="60">
        <f t="shared" si="233"/>
        <v>3</v>
      </c>
      <c r="OJ34" s="53" t="str">
        <f t="shared" si="234"/>
        <v>3.0</v>
      </c>
      <c r="OK34" s="61">
        <v>2</v>
      </c>
      <c r="OL34" s="62">
        <v>2</v>
      </c>
      <c r="OM34" s="282">
        <v>9</v>
      </c>
      <c r="ON34" s="283">
        <v>8</v>
      </c>
      <c r="OO34" s="104"/>
      <c r="OP34" s="105">
        <f t="shared" si="289"/>
        <v>8.4</v>
      </c>
      <c r="OQ34" s="67">
        <f t="shared" si="290"/>
        <v>8.4</v>
      </c>
      <c r="OR34" s="50" t="str">
        <f t="shared" si="291"/>
        <v>8.4</v>
      </c>
      <c r="OS34" s="51" t="str">
        <f t="shared" si="292"/>
        <v>B+</v>
      </c>
      <c r="OT34" s="60">
        <f t="shared" si="293"/>
        <v>3.5</v>
      </c>
      <c r="OU34" s="53" t="str">
        <f t="shared" si="294"/>
        <v>3.5</v>
      </c>
      <c r="OV34" s="61">
        <v>2</v>
      </c>
      <c r="OW34" s="62">
        <v>2</v>
      </c>
      <c r="OX34" s="282">
        <v>8</v>
      </c>
      <c r="OY34" s="283">
        <v>7</v>
      </c>
      <c r="OZ34" s="104"/>
      <c r="PA34" s="105">
        <f t="shared" si="235"/>
        <v>7.4</v>
      </c>
      <c r="PB34" s="67">
        <f t="shared" si="236"/>
        <v>7.4</v>
      </c>
      <c r="PC34" s="50" t="str">
        <f t="shared" si="237"/>
        <v>7.4</v>
      </c>
      <c r="PD34" s="51" t="str">
        <f t="shared" si="238"/>
        <v>B</v>
      </c>
      <c r="PE34" s="60">
        <f t="shared" si="239"/>
        <v>3</v>
      </c>
      <c r="PF34" s="53" t="str">
        <f t="shared" si="240"/>
        <v>3.0</v>
      </c>
      <c r="PG34" s="61">
        <v>2</v>
      </c>
      <c r="PH34" s="62">
        <v>2</v>
      </c>
      <c r="PI34" s="310">
        <v>6.3</v>
      </c>
      <c r="PJ34" s="311">
        <v>4</v>
      </c>
      <c r="PK34" s="160"/>
      <c r="PL34" s="66">
        <f t="shared" si="241"/>
        <v>4.9000000000000004</v>
      </c>
      <c r="PM34" s="312">
        <f t="shared" si="242"/>
        <v>4.9000000000000004</v>
      </c>
      <c r="PN34" s="312" t="str">
        <f t="shared" si="243"/>
        <v>4.9</v>
      </c>
      <c r="PO34" s="313" t="str">
        <f t="shared" si="244"/>
        <v>D</v>
      </c>
      <c r="PP34" s="314">
        <f t="shared" si="245"/>
        <v>1</v>
      </c>
      <c r="PQ34" s="315" t="str">
        <f t="shared" si="246"/>
        <v>1.0</v>
      </c>
      <c r="PR34" s="63">
        <v>1</v>
      </c>
      <c r="PS34" s="207">
        <v>1</v>
      </c>
      <c r="PT34" s="210">
        <v>6.4</v>
      </c>
      <c r="PU34" s="133">
        <v>7</v>
      </c>
      <c r="PV34" s="58"/>
      <c r="PW34" s="66">
        <f t="shared" si="247"/>
        <v>6.8</v>
      </c>
      <c r="PX34" s="67">
        <f t="shared" si="248"/>
        <v>6.8</v>
      </c>
      <c r="PY34" s="67" t="str">
        <f t="shared" si="249"/>
        <v>6.8</v>
      </c>
      <c r="PZ34" s="51" t="str">
        <f t="shared" si="250"/>
        <v>C+</v>
      </c>
      <c r="QA34" s="60">
        <f t="shared" si="251"/>
        <v>2.5</v>
      </c>
      <c r="QB34" s="53" t="str">
        <f t="shared" si="252"/>
        <v>2.5</v>
      </c>
      <c r="QC34" s="63">
        <v>4</v>
      </c>
      <c r="QD34" s="207">
        <v>4</v>
      </c>
      <c r="QE34" s="210">
        <v>8</v>
      </c>
      <c r="QF34" s="133">
        <v>3</v>
      </c>
      <c r="QG34" s="58"/>
      <c r="QH34" s="66">
        <f t="shared" si="253"/>
        <v>5</v>
      </c>
      <c r="QI34" s="67">
        <f t="shared" si="254"/>
        <v>5</v>
      </c>
      <c r="QJ34" s="67" t="str">
        <f t="shared" si="255"/>
        <v>5.0</v>
      </c>
      <c r="QK34" s="51" t="str">
        <f t="shared" si="256"/>
        <v>D+</v>
      </c>
      <c r="QL34" s="60">
        <f t="shared" si="257"/>
        <v>1.5</v>
      </c>
      <c r="QM34" s="53" t="str">
        <f t="shared" si="258"/>
        <v>1.5</v>
      </c>
      <c r="QN34" s="63">
        <v>6</v>
      </c>
      <c r="QO34" s="207">
        <v>6</v>
      </c>
      <c r="QP34" s="211">
        <f t="shared" si="259"/>
        <v>19</v>
      </c>
      <c r="QQ34" s="156">
        <f t="shared" si="260"/>
        <v>6.3315789473684205</v>
      </c>
      <c r="QR34" s="158">
        <f t="shared" si="261"/>
        <v>2.2894736842105261</v>
      </c>
      <c r="QS34" s="157" t="str">
        <f t="shared" si="262"/>
        <v>2.29</v>
      </c>
      <c r="QT34" s="5" t="str">
        <f t="shared" si="263"/>
        <v>Lên lớp</v>
      </c>
      <c r="QU34" s="212">
        <f t="shared" si="264"/>
        <v>19</v>
      </c>
      <c r="QV34" s="156">
        <f t="shared" si="265"/>
        <v>6.3315789473684205</v>
      </c>
      <c r="QW34" s="309">
        <f t="shared" si="266"/>
        <v>2.2894736842105261</v>
      </c>
      <c r="QX34" s="215">
        <f t="shared" si="267"/>
        <v>73</v>
      </c>
      <c r="QY34" s="211">
        <f t="shared" si="268"/>
        <v>73</v>
      </c>
      <c r="QZ34" s="157">
        <f t="shared" si="269"/>
        <v>6.3630136986301373</v>
      </c>
      <c r="RA34" s="157" t="str">
        <f t="shared" si="270"/>
        <v>6.36</v>
      </c>
      <c r="RB34" s="158">
        <f t="shared" si="271"/>
        <v>2.3150684931506849</v>
      </c>
      <c r="RC34" s="157" t="str">
        <f t="shared" si="272"/>
        <v>2.32</v>
      </c>
      <c r="RD34" s="5" t="str">
        <f t="shared" si="273"/>
        <v>Lên lớp</v>
      </c>
      <c r="RE34" s="210">
        <v>8.3000000000000007</v>
      </c>
      <c r="RF34" s="133">
        <v>5</v>
      </c>
      <c r="RG34" s="58"/>
      <c r="RH34" s="66">
        <f t="shared" si="274"/>
        <v>6.3</v>
      </c>
      <c r="RI34" s="67">
        <f t="shared" si="275"/>
        <v>6.3</v>
      </c>
      <c r="RJ34" s="67" t="str">
        <f t="shared" si="276"/>
        <v>6.3</v>
      </c>
      <c r="RK34" s="51" t="str">
        <f t="shared" si="277"/>
        <v>C</v>
      </c>
      <c r="RL34" s="60">
        <f t="shared" si="278"/>
        <v>2</v>
      </c>
      <c r="RM34" s="53" t="str">
        <f t="shared" si="279"/>
        <v>2.0</v>
      </c>
      <c r="RN34" s="63">
        <v>6</v>
      </c>
      <c r="RO34" s="207">
        <v>6</v>
      </c>
      <c r="RP34" s="416">
        <v>7.6</v>
      </c>
      <c r="RQ34" s="416">
        <v>5.3</v>
      </c>
      <c r="RR34" s="316">
        <f t="shared" si="280"/>
        <v>6.2</v>
      </c>
      <c r="RS34" s="67" t="str">
        <f t="shared" si="281"/>
        <v>6.2</v>
      </c>
      <c r="RT34" s="51" t="str">
        <f t="shared" si="282"/>
        <v>C</v>
      </c>
      <c r="RU34" s="60">
        <f t="shared" si="283"/>
        <v>2</v>
      </c>
      <c r="RV34" s="53" t="str">
        <f t="shared" si="284"/>
        <v>2.0</v>
      </c>
      <c r="RW34" s="220">
        <v>5</v>
      </c>
      <c r="RX34" s="221">
        <v>5</v>
      </c>
      <c r="RY34" s="417">
        <f t="shared" si="285"/>
        <v>11</v>
      </c>
      <c r="RZ34" s="156">
        <f t="shared" si="286"/>
        <v>6.254545454545454</v>
      </c>
      <c r="SA34" s="158">
        <f t="shared" si="287"/>
        <v>2</v>
      </c>
      <c r="SB34" s="157" t="str">
        <f t="shared" si="288"/>
        <v>2.00</v>
      </c>
    </row>
    <row r="35" spans="1:496" s="8" customFormat="1" ht="18">
      <c r="A35" s="5">
        <v>34</v>
      </c>
      <c r="B35" s="9" t="s">
        <v>356</v>
      </c>
      <c r="C35" s="10" t="s">
        <v>423</v>
      </c>
      <c r="D35" s="11" t="s">
        <v>279</v>
      </c>
      <c r="E35" s="12" t="s">
        <v>424</v>
      </c>
      <c r="F35" s="6"/>
      <c r="G35" s="47" t="s">
        <v>661</v>
      </c>
      <c r="H35" s="6" t="s">
        <v>427</v>
      </c>
      <c r="I35" s="48" t="s">
        <v>598</v>
      </c>
      <c r="J35" s="48" t="s">
        <v>525</v>
      </c>
      <c r="K35" s="98">
        <v>7</v>
      </c>
      <c r="L35" s="67" t="str">
        <f t="shared" si="298"/>
        <v>7.0</v>
      </c>
      <c r="M35" s="51" t="str">
        <f t="shared" si="299"/>
        <v>B</v>
      </c>
      <c r="N35" s="52">
        <f t="shared" si="300"/>
        <v>3</v>
      </c>
      <c r="O35" s="53" t="str">
        <f t="shared" si="301"/>
        <v>3.0</v>
      </c>
      <c r="P35" s="63">
        <v>2</v>
      </c>
      <c r="Q35" s="49">
        <v>6</v>
      </c>
      <c r="R35" s="67" t="str">
        <f t="shared" si="302"/>
        <v>6.0</v>
      </c>
      <c r="S35" s="51" t="str">
        <f t="shared" si="303"/>
        <v>C</v>
      </c>
      <c r="T35" s="52">
        <f t="shared" si="304"/>
        <v>2</v>
      </c>
      <c r="U35" s="53" t="str">
        <f t="shared" si="305"/>
        <v>2.0</v>
      </c>
      <c r="V35" s="63">
        <v>3</v>
      </c>
      <c r="W35" s="105">
        <v>8.6999999999999993</v>
      </c>
      <c r="X35" s="103">
        <v>9</v>
      </c>
      <c r="Y35" s="104"/>
      <c r="Z35" s="66">
        <f t="shared" si="306"/>
        <v>8.9</v>
      </c>
      <c r="AA35" s="67">
        <f t="shared" si="307"/>
        <v>8.9</v>
      </c>
      <c r="AB35" s="67" t="str">
        <f t="shared" si="308"/>
        <v>8.9</v>
      </c>
      <c r="AC35" s="51" t="str">
        <f t="shared" si="309"/>
        <v>A</v>
      </c>
      <c r="AD35" s="60">
        <f t="shared" si="310"/>
        <v>4</v>
      </c>
      <c r="AE35" s="53" t="str">
        <f t="shared" si="311"/>
        <v>4.0</v>
      </c>
      <c r="AF35" s="63">
        <v>4</v>
      </c>
      <c r="AG35" s="207">
        <v>4</v>
      </c>
      <c r="AH35" s="105">
        <v>8</v>
      </c>
      <c r="AI35" s="103">
        <v>9</v>
      </c>
      <c r="AJ35" s="104"/>
      <c r="AK35" s="66">
        <f t="shared" si="312"/>
        <v>8.6</v>
      </c>
      <c r="AL35" s="67">
        <f t="shared" si="313"/>
        <v>8.6</v>
      </c>
      <c r="AM35" s="67" t="str">
        <f t="shared" si="314"/>
        <v>8.6</v>
      </c>
      <c r="AN35" s="51" t="str">
        <f t="shared" si="315"/>
        <v>A</v>
      </c>
      <c r="AO35" s="60">
        <f t="shared" si="316"/>
        <v>4</v>
      </c>
      <c r="AP35" s="53" t="str">
        <f t="shared" si="317"/>
        <v>4.0</v>
      </c>
      <c r="AQ35" s="63">
        <v>2</v>
      </c>
      <c r="AR35" s="207">
        <v>2</v>
      </c>
      <c r="AS35" s="105">
        <v>7.3</v>
      </c>
      <c r="AT35" s="103">
        <v>8</v>
      </c>
      <c r="AU35" s="104"/>
      <c r="AV35" s="66">
        <f t="shared" si="318"/>
        <v>7.7</v>
      </c>
      <c r="AW35" s="67">
        <f t="shared" si="319"/>
        <v>7.7</v>
      </c>
      <c r="AX35" s="67" t="str">
        <f t="shared" si="320"/>
        <v>7.7</v>
      </c>
      <c r="AY35" s="51" t="str">
        <f t="shared" si="321"/>
        <v>B</v>
      </c>
      <c r="AZ35" s="60">
        <f t="shared" si="322"/>
        <v>3</v>
      </c>
      <c r="BA35" s="53" t="str">
        <f t="shared" si="323"/>
        <v>3.0</v>
      </c>
      <c r="BB35" s="63">
        <v>3</v>
      </c>
      <c r="BC35" s="207">
        <v>3</v>
      </c>
      <c r="BD35" s="105">
        <v>7.8</v>
      </c>
      <c r="BE35" s="103">
        <v>8</v>
      </c>
      <c r="BF35" s="104"/>
      <c r="BG35" s="66">
        <f t="shared" si="324"/>
        <v>7.9</v>
      </c>
      <c r="BH35" s="67">
        <f t="shared" si="325"/>
        <v>7.9</v>
      </c>
      <c r="BI35" s="67" t="str">
        <f t="shared" si="326"/>
        <v>7.9</v>
      </c>
      <c r="BJ35" s="51" t="str">
        <f t="shared" si="327"/>
        <v>B</v>
      </c>
      <c r="BK35" s="60">
        <f t="shared" si="328"/>
        <v>3</v>
      </c>
      <c r="BL35" s="53" t="str">
        <f t="shared" si="329"/>
        <v>3.0</v>
      </c>
      <c r="BM35" s="63">
        <v>3</v>
      </c>
      <c r="BN35" s="207">
        <v>3</v>
      </c>
      <c r="BO35" s="105">
        <v>7.9</v>
      </c>
      <c r="BP35" s="103">
        <v>6</v>
      </c>
      <c r="BQ35" s="104"/>
      <c r="BR35" s="66">
        <f t="shared" si="330"/>
        <v>6.8</v>
      </c>
      <c r="BS35" s="67">
        <f t="shared" si="331"/>
        <v>6.8</v>
      </c>
      <c r="BT35" s="67" t="str">
        <f t="shared" si="332"/>
        <v>6.8</v>
      </c>
      <c r="BU35" s="51" t="str">
        <f t="shared" si="333"/>
        <v>C+</v>
      </c>
      <c r="BV35" s="68">
        <f t="shared" si="334"/>
        <v>2.5</v>
      </c>
      <c r="BW35" s="53" t="str">
        <f t="shared" si="335"/>
        <v>2.5</v>
      </c>
      <c r="BX35" s="63">
        <v>2</v>
      </c>
      <c r="BY35" s="207">
        <v>2</v>
      </c>
      <c r="BZ35" s="105">
        <v>8.3000000000000007</v>
      </c>
      <c r="CA35" s="103">
        <v>10</v>
      </c>
      <c r="CB35" s="104"/>
      <c r="CC35" s="105"/>
      <c r="CD35" s="67">
        <f t="shared" si="336"/>
        <v>9.3000000000000007</v>
      </c>
      <c r="CE35" s="67" t="str">
        <f t="shared" si="337"/>
        <v>9.3</v>
      </c>
      <c r="CF35" s="51" t="str">
        <f t="shared" si="338"/>
        <v>A</v>
      </c>
      <c r="CG35" s="60">
        <f t="shared" si="339"/>
        <v>4</v>
      </c>
      <c r="CH35" s="53" t="str">
        <f t="shared" si="340"/>
        <v>4.0</v>
      </c>
      <c r="CI35" s="63">
        <v>3</v>
      </c>
      <c r="CJ35" s="207">
        <v>3</v>
      </c>
      <c r="CK35" s="208">
        <f t="shared" si="341"/>
        <v>17</v>
      </c>
      <c r="CL35" s="72">
        <f t="shared" si="342"/>
        <v>8.2999999999999989</v>
      </c>
      <c r="CM35" s="93" t="str">
        <f t="shared" si="343"/>
        <v>8.30</v>
      </c>
      <c r="CN35" s="72">
        <f t="shared" si="344"/>
        <v>3.4705882352941178</v>
      </c>
      <c r="CO35" s="93" t="str">
        <f t="shared" si="345"/>
        <v>3.47</v>
      </c>
      <c r="CP35" s="285" t="str">
        <f t="shared" si="346"/>
        <v>Lên lớp</v>
      </c>
      <c r="CQ35" s="285">
        <f t="shared" si="347"/>
        <v>17</v>
      </c>
      <c r="CR35" s="72">
        <f t="shared" si="348"/>
        <v>8.2999999999999989</v>
      </c>
      <c r="CS35" s="285" t="str">
        <f t="shared" si="349"/>
        <v>8.30</v>
      </c>
      <c r="CT35" s="72">
        <f t="shared" si="350"/>
        <v>3.4705882352941178</v>
      </c>
      <c r="CU35" s="285" t="str">
        <f t="shared" si="351"/>
        <v>3.47</v>
      </c>
      <c r="CV35" s="285" t="str">
        <f t="shared" si="352"/>
        <v>Lên lớp</v>
      </c>
      <c r="CW35" s="66">
        <v>7.8</v>
      </c>
      <c r="CX35" s="285">
        <v>9</v>
      </c>
      <c r="CY35" s="285"/>
      <c r="CZ35" s="66">
        <f t="shared" si="353"/>
        <v>8.5</v>
      </c>
      <c r="DA35" s="67">
        <f t="shared" si="354"/>
        <v>8.5</v>
      </c>
      <c r="DB35" s="60" t="str">
        <f t="shared" si="355"/>
        <v>8.5</v>
      </c>
      <c r="DC35" s="51" t="str">
        <f t="shared" si="356"/>
        <v>A</v>
      </c>
      <c r="DD35" s="60">
        <f t="shared" si="357"/>
        <v>4</v>
      </c>
      <c r="DE35" s="60" t="str">
        <f t="shared" si="358"/>
        <v>4.0</v>
      </c>
      <c r="DF35" s="63"/>
      <c r="DG35" s="209"/>
      <c r="DH35" s="105">
        <v>8.8000000000000007</v>
      </c>
      <c r="DI35" s="126">
        <v>9</v>
      </c>
      <c r="DJ35" s="126"/>
      <c r="DK35" s="66">
        <f t="shared" si="359"/>
        <v>8.9</v>
      </c>
      <c r="DL35" s="67">
        <f t="shared" si="360"/>
        <v>8.9</v>
      </c>
      <c r="DM35" s="60" t="str">
        <f t="shared" si="361"/>
        <v>8.9</v>
      </c>
      <c r="DN35" s="51" t="str">
        <f t="shared" si="362"/>
        <v>A</v>
      </c>
      <c r="DO35" s="60">
        <f t="shared" si="363"/>
        <v>4</v>
      </c>
      <c r="DP35" s="60" t="str">
        <f t="shared" si="364"/>
        <v>4.0</v>
      </c>
      <c r="DQ35" s="63"/>
      <c r="DR35" s="209"/>
      <c r="DS35" s="67">
        <f t="shared" si="365"/>
        <v>8.6999999999999993</v>
      </c>
      <c r="DT35" s="60" t="str">
        <f t="shared" si="366"/>
        <v>8.7</v>
      </c>
      <c r="DU35" s="51" t="str">
        <f t="shared" si="367"/>
        <v>A</v>
      </c>
      <c r="DV35" s="60">
        <f t="shared" si="368"/>
        <v>4</v>
      </c>
      <c r="DW35" s="60" t="str">
        <f t="shared" si="369"/>
        <v>4.0</v>
      </c>
      <c r="DX35" s="63">
        <v>3</v>
      </c>
      <c r="DY35" s="209">
        <v>3</v>
      </c>
      <c r="DZ35" s="210">
        <v>7.4</v>
      </c>
      <c r="EA35" s="57">
        <v>8</v>
      </c>
      <c r="EB35" s="58"/>
      <c r="EC35" s="66">
        <f t="shared" si="370"/>
        <v>7.8</v>
      </c>
      <c r="ED35" s="67">
        <f t="shared" si="371"/>
        <v>7.8</v>
      </c>
      <c r="EE35" s="67" t="str">
        <f t="shared" si="372"/>
        <v>7.8</v>
      </c>
      <c r="EF35" s="51" t="str">
        <f t="shared" si="373"/>
        <v>B</v>
      </c>
      <c r="EG35" s="68">
        <f t="shared" si="374"/>
        <v>3</v>
      </c>
      <c r="EH35" s="53" t="str">
        <f t="shared" si="375"/>
        <v>3.0</v>
      </c>
      <c r="EI35" s="63">
        <v>3</v>
      </c>
      <c r="EJ35" s="207">
        <v>3</v>
      </c>
      <c r="EK35" s="210">
        <v>8.6999999999999993</v>
      </c>
      <c r="EL35" s="57">
        <v>8</v>
      </c>
      <c r="EM35" s="58"/>
      <c r="EN35" s="66">
        <f t="shared" si="376"/>
        <v>8.3000000000000007</v>
      </c>
      <c r="EO35" s="67">
        <f t="shared" si="377"/>
        <v>8.3000000000000007</v>
      </c>
      <c r="EP35" s="67" t="str">
        <f t="shared" si="378"/>
        <v>8.3</v>
      </c>
      <c r="EQ35" s="51" t="str">
        <f t="shared" si="379"/>
        <v>B+</v>
      </c>
      <c r="ER35" s="60">
        <f t="shared" si="380"/>
        <v>3.5</v>
      </c>
      <c r="ES35" s="53" t="str">
        <f t="shared" si="381"/>
        <v>3.5</v>
      </c>
      <c r="ET35" s="63">
        <v>3</v>
      </c>
      <c r="EU35" s="207">
        <v>3</v>
      </c>
      <c r="EV35" s="210">
        <v>6.7</v>
      </c>
      <c r="EW35" s="57">
        <v>7</v>
      </c>
      <c r="EX35" s="58"/>
      <c r="EY35" s="66">
        <f t="shared" si="84"/>
        <v>6.9</v>
      </c>
      <c r="EZ35" s="67">
        <f t="shared" si="85"/>
        <v>6.9</v>
      </c>
      <c r="FA35" s="67" t="str">
        <f t="shared" si="86"/>
        <v>6.9</v>
      </c>
      <c r="FB35" s="51" t="str">
        <f t="shared" si="87"/>
        <v>C+</v>
      </c>
      <c r="FC35" s="60">
        <f t="shared" si="88"/>
        <v>2.5</v>
      </c>
      <c r="FD35" s="53" t="str">
        <f t="shared" si="89"/>
        <v>2.5</v>
      </c>
      <c r="FE35" s="63">
        <v>2</v>
      </c>
      <c r="FF35" s="207">
        <v>2</v>
      </c>
      <c r="FG35" s="105">
        <v>8.6999999999999993</v>
      </c>
      <c r="FH35" s="103">
        <v>7</v>
      </c>
      <c r="FI35" s="104"/>
      <c r="FJ35" s="66">
        <f t="shared" si="90"/>
        <v>7.7</v>
      </c>
      <c r="FK35" s="67">
        <f t="shared" si="91"/>
        <v>7.7</v>
      </c>
      <c r="FL35" s="67" t="str">
        <f t="shared" si="92"/>
        <v>7.7</v>
      </c>
      <c r="FM35" s="51" t="str">
        <f t="shared" si="93"/>
        <v>B</v>
      </c>
      <c r="FN35" s="60">
        <f t="shared" si="94"/>
        <v>3</v>
      </c>
      <c r="FO35" s="53" t="str">
        <f t="shared" si="95"/>
        <v>3.0</v>
      </c>
      <c r="FP35" s="63">
        <v>2</v>
      </c>
      <c r="FQ35" s="207">
        <v>2</v>
      </c>
      <c r="FR35" s="105">
        <v>9</v>
      </c>
      <c r="FS35" s="103">
        <v>8</v>
      </c>
      <c r="FT35" s="104"/>
      <c r="FU35" s="66"/>
      <c r="FV35" s="67">
        <f t="shared" si="96"/>
        <v>8.4</v>
      </c>
      <c r="FW35" s="67" t="str">
        <f t="shared" si="97"/>
        <v>8.4</v>
      </c>
      <c r="FX35" s="51" t="str">
        <f t="shared" si="98"/>
        <v>B+</v>
      </c>
      <c r="FY35" s="60">
        <f t="shared" si="99"/>
        <v>3.5</v>
      </c>
      <c r="FZ35" s="53" t="str">
        <f t="shared" si="100"/>
        <v>3.5</v>
      </c>
      <c r="GA35" s="63">
        <v>2</v>
      </c>
      <c r="GB35" s="207">
        <v>2</v>
      </c>
      <c r="GC35" s="105">
        <v>8</v>
      </c>
      <c r="GD35" s="103">
        <v>8</v>
      </c>
      <c r="GE35" s="104"/>
      <c r="GF35" s="105"/>
      <c r="GG35" s="67">
        <f t="shared" si="382"/>
        <v>8</v>
      </c>
      <c r="GH35" s="67" t="str">
        <f t="shared" si="383"/>
        <v>8.0</v>
      </c>
      <c r="GI35" s="51" t="str">
        <f t="shared" si="384"/>
        <v>B+</v>
      </c>
      <c r="GJ35" s="60">
        <f t="shared" si="385"/>
        <v>3.5</v>
      </c>
      <c r="GK35" s="53" t="str">
        <f t="shared" si="386"/>
        <v>3.5</v>
      </c>
      <c r="GL35" s="63">
        <v>3</v>
      </c>
      <c r="GM35" s="207">
        <v>3</v>
      </c>
      <c r="GN35" s="211">
        <f t="shared" si="387"/>
        <v>18</v>
      </c>
      <c r="GO35" s="156">
        <f t="shared" si="388"/>
        <v>8.0222222222222221</v>
      </c>
      <c r="GP35" s="158">
        <f t="shared" si="389"/>
        <v>3.3333333333333335</v>
      </c>
      <c r="GQ35" s="157" t="str">
        <f t="shared" si="109"/>
        <v>3.33</v>
      </c>
      <c r="GR35" s="5" t="str">
        <f t="shared" si="110"/>
        <v>Lên lớp</v>
      </c>
      <c r="GS35" s="212">
        <f t="shared" si="390"/>
        <v>18</v>
      </c>
      <c r="GT35" s="213">
        <f t="shared" si="406"/>
        <v>8.0222222222222221</v>
      </c>
      <c r="GU35" s="214">
        <f t="shared" si="407"/>
        <v>3.3333333333333335</v>
      </c>
      <c r="GV35" s="215">
        <f t="shared" si="391"/>
        <v>35</v>
      </c>
      <c r="GW35" s="211">
        <f t="shared" si="403"/>
        <v>35</v>
      </c>
      <c r="GX35" s="157">
        <f t="shared" si="404"/>
        <v>8.1571428571428566</v>
      </c>
      <c r="GY35" s="158">
        <f t="shared" si="405"/>
        <v>3.4</v>
      </c>
      <c r="GZ35" s="157" t="str">
        <f t="shared" si="118"/>
        <v>3.40</v>
      </c>
      <c r="HA35" s="5" t="str">
        <f t="shared" si="119"/>
        <v>Lên lớp</v>
      </c>
      <c r="HB35" s="105">
        <v>8.3000000000000007</v>
      </c>
      <c r="HC35" s="103">
        <v>5</v>
      </c>
      <c r="HD35" s="104"/>
      <c r="HE35" s="105"/>
      <c r="HF35" s="67">
        <f t="shared" si="392"/>
        <v>6.3</v>
      </c>
      <c r="HG35" s="67" t="str">
        <f t="shared" si="393"/>
        <v>6.3</v>
      </c>
      <c r="HH35" s="51" t="str">
        <f t="shared" si="394"/>
        <v>C</v>
      </c>
      <c r="HI35" s="60">
        <f t="shared" si="395"/>
        <v>2</v>
      </c>
      <c r="HJ35" s="53" t="str">
        <f t="shared" si="396"/>
        <v>2.0</v>
      </c>
      <c r="HK35" s="63">
        <v>3</v>
      </c>
      <c r="HL35" s="207">
        <v>3</v>
      </c>
      <c r="HM35" s="210">
        <v>8.6999999999999993</v>
      </c>
      <c r="HN35" s="57">
        <v>5</v>
      </c>
      <c r="HO35" s="58"/>
      <c r="HP35" s="66">
        <f t="shared" si="125"/>
        <v>6.5</v>
      </c>
      <c r="HQ35" s="110">
        <f t="shared" si="126"/>
        <v>6.5</v>
      </c>
      <c r="HR35" s="67" t="str">
        <f t="shared" si="127"/>
        <v>6.5</v>
      </c>
      <c r="HS35" s="111" t="str">
        <f t="shared" si="128"/>
        <v>C+</v>
      </c>
      <c r="HT35" s="112">
        <f t="shared" si="129"/>
        <v>2.5</v>
      </c>
      <c r="HU35" s="113" t="str">
        <f t="shared" si="130"/>
        <v>2.5</v>
      </c>
      <c r="HV35" s="63">
        <v>1</v>
      </c>
      <c r="HW35" s="207">
        <v>1</v>
      </c>
      <c r="HX35" s="66">
        <f t="shared" si="297"/>
        <v>2</v>
      </c>
      <c r="HY35" s="167">
        <f t="shared" si="297"/>
        <v>6.4</v>
      </c>
      <c r="HZ35" s="53" t="str">
        <f t="shared" si="132"/>
        <v>6.4</v>
      </c>
      <c r="IA35" s="51" t="str">
        <f t="shared" si="133"/>
        <v>C</v>
      </c>
      <c r="IB35" s="60">
        <f t="shared" si="134"/>
        <v>2</v>
      </c>
      <c r="IC35" s="53" t="str">
        <f t="shared" si="135"/>
        <v>2.0</v>
      </c>
      <c r="ID35" s="220">
        <v>4</v>
      </c>
      <c r="IE35" s="221">
        <v>4</v>
      </c>
      <c r="IF35" s="210">
        <v>6</v>
      </c>
      <c r="IG35" s="57">
        <v>6</v>
      </c>
      <c r="IH35" s="58"/>
      <c r="II35" s="66">
        <f t="shared" si="397"/>
        <v>6</v>
      </c>
      <c r="IJ35" s="67">
        <f t="shared" si="398"/>
        <v>6</v>
      </c>
      <c r="IK35" s="67" t="str">
        <f t="shared" si="399"/>
        <v>6.0</v>
      </c>
      <c r="IL35" s="51" t="str">
        <f t="shared" si="400"/>
        <v>C</v>
      </c>
      <c r="IM35" s="60">
        <f t="shared" si="401"/>
        <v>2</v>
      </c>
      <c r="IN35" s="53" t="str">
        <f t="shared" si="402"/>
        <v>2.0</v>
      </c>
      <c r="IO35" s="63">
        <v>2</v>
      </c>
      <c r="IP35" s="207">
        <v>2</v>
      </c>
      <c r="IQ35" s="210">
        <v>6.9</v>
      </c>
      <c r="IR35" s="57">
        <v>6</v>
      </c>
      <c r="IS35" s="58"/>
      <c r="IT35" s="66">
        <f t="shared" si="142"/>
        <v>6.4</v>
      </c>
      <c r="IU35" s="67">
        <f t="shared" si="143"/>
        <v>6.4</v>
      </c>
      <c r="IV35" s="67" t="str">
        <f t="shared" si="144"/>
        <v>6.4</v>
      </c>
      <c r="IW35" s="51" t="str">
        <f t="shared" si="145"/>
        <v>C</v>
      </c>
      <c r="IX35" s="60">
        <f t="shared" si="146"/>
        <v>2</v>
      </c>
      <c r="IY35" s="53" t="str">
        <f t="shared" si="147"/>
        <v>2.0</v>
      </c>
      <c r="IZ35" s="63">
        <v>3</v>
      </c>
      <c r="JA35" s="207">
        <v>3</v>
      </c>
      <c r="JB35" s="65">
        <v>6.6</v>
      </c>
      <c r="JC35" s="57">
        <v>7</v>
      </c>
      <c r="JD35" s="58"/>
      <c r="JE35" s="66">
        <f t="shared" si="148"/>
        <v>6.8</v>
      </c>
      <c r="JF35" s="67">
        <f t="shared" si="149"/>
        <v>6.8</v>
      </c>
      <c r="JG35" s="50" t="str">
        <f t="shared" si="150"/>
        <v>6.8</v>
      </c>
      <c r="JH35" s="51" t="str">
        <f t="shared" si="151"/>
        <v>C+</v>
      </c>
      <c r="JI35" s="60">
        <f t="shared" si="152"/>
        <v>2.5</v>
      </c>
      <c r="JJ35" s="53" t="str">
        <f t="shared" si="153"/>
        <v>2.5</v>
      </c>
      <c r="JK35" s="61">
        <v>2</v>
      </c>
      <c r="JL35" s="62">
        <v>2</v>
      </c>
      <c r="JM35" s="65">
        <v>7.4</v>
      </c>
      <c r="JN35" s="57">
        <v>4</v>
      </c>
      <c r="JO35" s="58"/>
      <c r="JP35" s="66">
        <f t="shared" si="154"/>
        <v>5.4</v>
      </c>
      <c r="JQ35" s="67">
        <f t="shared" si="155"/>
        <v>5.4</v>
      </c>
      <c r="JR35" s="50" t="str">
        <f t="shared" si="156"/>
        <v>5.4</v>
      </c>
      <c r="JS35" s="51" t="str">
        <f t="shared" si="157"/>
        <v>D+</v>
      </c>
      <c r="JT35" s="60">
        <f t="shared" si="158"/>
        <v>1.5</v>
      </c>
      <c r="JU35" s="53" t="str">
        <f t="shared" si="159"/>
        <v>1.5</v>
      </c>
      <c r="JV35" s="61">
        <v>1</v>
      </c>
      <c r="JW35" s="62">
        <v>1</v>
      </c>
      <c r="JX35" s="271">
        <v>5.7</v>
      </c>
      <c r="JY35" s="122">
        <v>2</v>
      </c>
      <c r="JZ35" s="123">
        <v>5</v>
      </c>
      <c r="KA35" s="171">
        <f t="shared" si="160"/>
        <v>3.5</v>
      </c>
      <c r="KB35" s="67">
        <f t="shared" si="161"/>
        <v>5.3</v>
      </c>
      <c r="KC35" s="50" t="str">
        <f t="shared" si="162"/>
        <v>5.3</v>
      </c>
      <c r="KD35" s="51" t="str">
        <f t="shared" si="163"/>
        <v>D+</v>
      </c>
      <c r="KE35" s="60">
        <f t="shared" si="164"/>
        <v>1.5</v>
      </c>
      <c r="KF35" s="53" t="str">
        <f t="shared" si="165"/>
        <v>1.5</v>
      </c>
      <c r="KG35" s="61">
        <v>2</v>
      </c>
      <c r="KH35" s="62">
        <v>2</v>
      </c>
      <c r="KI35" s="210">
        <v>7</v>
      </c>
      <c r="KJ35" s="133">
        <v>6.9</v>
      </c>
      <c r="KK35" s="58"/>
      <c r="KL35" s="66">
        <f t="shared" si="166"/>
        <v>6.9</v>
      </c>
      <c r="KM35" s="67">
        <f t="shared" si="167"/>
        <v>6.9</v>
      </c>
      <c r="KN35" s="67" t="str">
        <f t="shared" si="168"/>
        <v>6.9</v>
      </c>
      <c r="KO35" s="51" t="str">
        <f t="shared" si="169"/>
        <v>C+</v>
      </c>
      <c r="KP35" s="60">
        <f t="shared" si="170"/>
        <v>2.5</v>
      </c>
      <c r="KQ35" s="53" t="str">
        <f t="shared" si="171"/>
        <v>2.5</v>
      </c>
      <c r="KR35" s="63">
        <v>1</v>
      </c>
      <c r="KS35" s="207">
        <v>1</v>
      </c>
      <c r="KT35" s="210">
        <v>8</v>
      </c>
      <c r="KU35" s="133">
        <v>8.4</v>
      </c>
      <c r="KV35" s="58"/>
      <c r="KW35" s="66">
        <f t="shared" si="172"/>
        <v>8.1999999999999993</v>
      </c>
      <c r="KX35" s="67">
        <f t="shared" si="173"/>
        <v>8.1999999999999993</v>
      </c>
      <c r="KY35" s="67" t="str">
        <f t="shared" si="174"/>
        <v>8.2</v>
      </c>
      <c r="KZ35" s="51" t="str">
        <f t="shared" si="175"/>
        <v>B+</v>
      </c>
      <c r="LA35" s="60">
        <f t="shared" si="176"/>
        <v>3.5</v>
      </c>
      <c r="LB35" s="53" t="str">
        <f t="shared" si="177"/>
        <v>3.5</v>
      </c>
      <c r="LC35" s="63">
        <v>1</v>
      </c>
      <c r="LD35" s="207">
        <v>1</v>
      </c>
      <c r="LE35" s="210">
        <v>7.5</v>
      </c>
      <c r="LF35" s="133">
        <v>6</v>
      </c>
      <c r="LG35" s="58"/>
      <c r="LH35" s="66">
        <f t="shared" si="178"/>
        <v>6.6</v>
      </c>
      <c r="LI35" s="67">
        <f t="shared" si="179"/>
        <v>6.6</v>
      </c>
      <c r="LJ35" s="67" t="str">
        <f t="shared" si="180"/>
        <v>6.6</v>
      </c>
      <c r="LK35" s="51" t="str">
        <f t="shared" si="181"/>
        <v>C+</v>
      </c>
      <c r="LL35" s="60">
        <f t="shared" si="182"/>
        <v>2.5</v>
      </c>
      <c r="LM35" s="53" t="str">
        <f t="shared" si="183"/>
        <v>2.5</v>
      </c>
      <c r="LN35" s="63">
        <v>2</v>
      </c>
      <c r="LO35" s="207">
        <v>2</v>
      </c>
      <c r="LP35" s="210">
        <v>6</v>
      </c>
      <c r="LQ35" s="133">
        <v>7</v>
      </c>
      <c r="LR35" s="58"/>
      <c r="LS35" s="66">
        <f t="shared" si="184"/>
        <v>6.6</v>
      </c>
      <c r="LT35" s="67">
        <f t="shared" si="185"/>
        <v>6.6</v>
      </c>
      <c r="LU35" s="67" t="str">
        <f t="shared" si="186"/>
        <v>6.6</v>
      </c>
      <c r="LV35" s="51" t="str">
        <f t="shared" si="187"/>
        <v>C+</v>
      </c>
      <c r="LW35" s="60">
        <f t="shared" si="188"/>
        <v>2.5</v>
      </c>
      <c r="LX35" s="53" t="str">
        <f t="shared" si="189"/>
        <v>2.5</v>
      </c>
      <c r="LY35" s="63">
        <v>1</v>
      </c>
      <c r="LZ35" s="207">
        <v>1</v>
      </c>
      <c r="MA35" s="66">
        <f t="shared" si="190"/>
        <v>7</v>
      </c>
      <c r="MB35" s="167">
        <f t="shared" si="191"/>
        <v>7</v>
      </c>
      <c r="MC35" s="53" t="str">
        <f t="shared" si="192"/>
        <v>7.0</v>
      </c>
      <c r="MD35" s="51" t="str">
        <f t="shared" si="193"/>
        <v>B</v>
      </c>
      <c r="ME35" s="60">
        <f t="shared" si="194"/>
        <v>3</v>
      </c>
      <c r="MF35" s="53" t="str">
        <f t="shared" si="195"/>
        <v>3.0</v>
      </c>
      <c r="MG35" s="220">
        <v>5</v>
      </c>
      <c r="MH35" s="221">
        <v>5</v>
      </c>
      <c r="MI35" s="211">
        <f t="shared" si="196"/>
        <v>19</v>
      </c>
      <c r="MJ35" s="156">
        <f t="shared" si="197"/>
        <v>6.3736842105263163</v>
      </c>
      <c r="MK35" s="158">
        <f t="shared" si="198"/>
        <v>2.1842105263157894</v>
      </c>
      <c r="ML35" s="157" t="str">
        <f t="shared" si="199"/>
        <v>2.18</v>
      </c>
      <c r="MM35" s="5" t="str">
        <f t="shared" si="200"/>
        <v>Lên lớp</v>
      </c>
      <c r="MN35" s="212">
        <f t="shared" si="201"/>
        <v>19</v>
      </c>
      <c r="MO35" s="156">
        <f t="shared" si="202"/>
        <v>6.3736842105263163</v>
      </c>
      <c r="MP35" s="309">
        <f t="shared" si="203"/>
        <v>2.1842105263157894</v>
      </c>
      <c r="MQ35" s="215">
        <f t="shared" si="204"/>
        <v>54</v>
      </c>
      <c r="MR35" s="211">
        <f t="shared" si="205"/>
        <v>54</v>
      </c>
      <c r="MS35" s="157">
        <f t="shared" si="206"/>
        <v>7.5296296296296301</v>
      </c>
      <c r="MT35" s="157" t="str">
        <f t="shared" si="207"/>
        <v>7.53</v>
      </c>
      <c r="MU35" s="158">
        <f t="shared" si="208"/>
        <v>2.9722222222222223</v>
      </c>
      <c r="MV35" s="157" t="str">
        <f t="shared" si="209"/>
        <v>2.97</v>
      </c>
      <c r="MW35" s="5" t="str">
        <f t="shared" si="210"/>
        <v>Lên lớp</v>
      </c>
      <c r="MX35" s="260">
        <v>7.3</v>
      </c>
      <c r="MY35" s="317">
        <v>1</v>
      </c>
      <c r="MZ35" s="261">
        <v>6</v>
      </c>
      <c r="NA35" s="171">
        <f t="shared" si="211"/>
        <v>3.5</v>
      </c>
      <c r="NB35" s="312">
        <f t="shared" si="212"/>
        <v>6.5</v>
      </c>
      <c r="NC35" s="312" t="str">
        <f t="shared" si="213"/>
        <v>6.5</v>
      </c>
      <c r="ND35" s="313" t="str">
        <f t="shared" si="214"/>
        <v>C+</v>
      </c>
      <c r="NE35" s="314">
        <f t="shared" si="215"/>
        <v>2.5</v>
      </c>
      <c r="NF35" s="315" t="str">
        <f t="shared" si="216"/>
        <v>2.5</v>
      </c>
      <c r="NG35" s="63">
        <v>1</v>
      </c>
      <c r="NH35" s="207">
        <v>1</v>
      </c>
      <c r="NI35" s="310">
        <v>7.3</v>
      </c>
      <c r="NJ35" s="311">
        <v>6</v>
      </c>
      <c r="NK35" s="160"/>
      <c r="NL35" s="316">
        <f t="shared" si="217"/>
        <v>6.5</v>
      </c>
      <c r="NM35" s="312">
        <f t="shared" si="218"/>
        <v>6.5</v>
      </c>
      <c r="NN35" s="312" t="str">
        <f t="shared" si="219"/>
        <v>6.5</v>
      </c>
      <c r="NO35" s="313" t="str">
        <f t="shared" si="220"/>
        <v>C+</v>
      </c>
      <c r="NP35" s="314">
        <f t="shared" si="221"/>
        <v>2.5</v>
      </c>
      <c r="NQ35" s="315" t="str">
        <f t="shared" si="222"/>
        <v>2.5</v>
      </c>
      <c r="NR35" s="63">
        <v>1</v>
      </c>
      <c r="NS35" s="207">
        <v>1</v>
      </c>
      <c r="NT35" s="66">
        <f t="shared" si="223"/>
        <v>5</v>
      </c>
      <c r="NU35" s="167">
        <f t="shared" si="224"/>
        <v>6.5</v>
      </c>
      <c r="NV35" s="53" t="str">
        <f t="shared" si="225"/>
        <v>6.5</v>
      </c>
      <c r="NW35" s="51" t="str">
        <f t="shared" si="226"/>
        <v>C+</v>
      </c>
      <c r="NX35" s="60">
        <f t="shared" si="227"/>
        <v>2.5</v>
      </c>
      <c r="NY35" s="53" t="str">
        <f t="shared" si="228"/>
        <v>2.5</v>
      </c>
      <c r="NZ35" s="220">
        <v>2</v>
      </c>
      <c r="OA35" s="408">
        <v>2</v>
      </c>
      <c r="OB35" s="385">
        <v>8.6</v>
      </c>
      <c r="OC35" s="404">
        <v>7</v>
      </c>
      <c r="OD35" s="210"/>
      <c r="OE35" s="66">
        <f t="shared" si="229"/>
        <v>7.6</v>
      </c>
      <c r="OF35" s="67">
        <f t="shared" si="230"/>
        <v>7.6</v>
      </c>
      <c r="OG35" s="50" t="str">
        <f t="shared" si="231"/>
        <v>7.6</v>
      </c>
      <c r="OH35" s="51" t="str">
        <f t="shared" si="232"/>
        <v>B</v>
      </c>
      <c r="OI35" s="60">
        <f t="shared" si="233"/>
        <v>3</v>
      </c>
      <c r="OJ35" s="53" t="str">
        <f t="shared" si="234"/>
        <v>3.0</v>
      </c>
      <c r="OK35" s="61">
        <v>2</v>
      </c>
      <c r="OL35" s="62">
        <v>2</v>
      </c>
      <c r="OM35" s="282">
        <v>7.7</v>
      </c>
      <c r="ON35" s="283">
        <v>8</v>
      </c>
      <c r="OO35" s="104"/>
      <c r="OP35" s="105">
        <f t="shared" si="289"/>
        <v>7.9</v>
      </c>
      <c r="OQ35" s="67">
        <f t="shared" si="290"/>
        <v>7.9</v>
      </c>
      <c r="OR35" s="50" t="str">
        <f t="shared" si="291"/>
        <v>7.9</v>
      </c>
      <c r="OS35" s="51" t="str">
        <f t="shared" si="292"/>
        <v>B</v>
      </c>
      <c r="OT35" s="60">
        <f t="shared" si="293"/>
        <v>3</v>
      </c>
      <c r="OU35" s="53" t="str">
        <f t="shared" si="294"/>
        <v>3.0</v>
      </c>
      <c r="OV35" s="61">
        <v>2</v>
      </c>
      <c r="OW35" s="62">
        <v>2</v>
      </c>
      <c r="OX35" s="282">
        <v>8.6</v>
      </c>
      <c r="OY35" s="283">
        <v>7</v>
      </c>
      <c r="OZ35" s="104"/>
      <c r="PA35" s="105">
        <f t="shared" si="235"/>
        <v>7.6</v>
      </c>
      <c r="PB35" s="67">
        <f t="shared" si="236"/>
        <v>7.6</v>
      </c>
      <c r="PC35" s="50" t="str">
        <f t="shared" si="237"/>
        <v>7.6</v>
      </c>
      <c r="PD35" s="51" t="str">
        <f t="shared" si="238"/>
        <v>B</v>
      </c>
      <c r="PE35" s="60">
        <f t="shared" si="239"/>
        <v>3</v>
      </c>
      <c r="PF35" s="53" t="str">
        <f t="shared" si="240"/>
        <v>3.0</v>
      </c>
      <c r="PG35" s="61">
        <v>2</v>
      </c>
      <c r="PH35" s="62">
        <v>2</v>
      </c>
      <c r="PI35" s="310">
        <v>7.7</v>
      </c>
      <c r="PJ35" s="311">
        <v>6</v>
      </c>
      <c r="PK35" s="160"/>
      <c r="PL35" s="66">
        <f t="shared" si="241"/>
        <v>6.7</v>
      </c>
      <c r="PM35" s="312">
        <f t="shared" si="242"/>
        <v>6.7</v>
      </c>
      <c r="PN35" s="312" t="str">
        <f t="shared" si="243"/>
        <v>6.7</v>
      </c>
      <c r="PO35" s="313" t="str">
        <f t="shared" si="244"/>
        <v>C+</v>
      </c>
      <c r="PP35" s="314">
        <f t="shared" si="245"/>
        <v>2.5</v>
      </c>
      <c r="PQ35" s="315" t="str">
        <f t="shared" si="246"/>
        <v>2.5</v>
      </c>
      <c r="PR35" s="63">
        <v>1</v>
      </c>
      <c r="PS35" s="207">
        <v>1</v>
      </c>
      <c r="PT35" s="210">
        <v>6.8</v>
      </c>
      <c r="PU35" s="133">
        <v>7.3</v>
      </c>
      <c r="PV35" s="58"/>
      <c r="PW35" s="66">
        <f t="shared" si="247"/>
        <v>7.1</v>
      </c>
      <c r="PX35" s="67">
        <f t="shared" si="248"/>
        <v>7.1</v>
      </c>
      <c r="PY35" s="67" t="str">
        <f t="shared" si="249"/>
        <v>7.1</v>
      </c>
      <c r="PZ35" s="51" t="str">
        <f t="shared" si="250"/>
        <v>B</v>
      </c>
      <c r="QA35" s="60">
        <f t="shared" si="251"/>
        <v>3</v>
      </c>
      <c r="QB35" s="53" t="str">
        <f t="shared" si="252"/>
        <v>3.0</v>
      </c>
      <c r="QC35" s="63">
        <v>4</v>
      </c>
      <c r="QD35" s="207">
        <v>4</v>
      </c>
      <c r="QE35" s="210">
        <v>7</v>
      </c>
      <c r="QF35" s="133">
        <v>7</v>
      </c>
      <c r="QG35" s="58"/>
      <c r="QH35" s="66">
        <f t="shared" si="253"/>
        <v>7</v>
      </c>
      <c r="QI35" s="67">
        <f t="shared" si="254"/>
        <v>7</v>
      </c>
      <c r="QJ35" s="67" t="str">
        <f t="shared" si="255"/>
        <v>7.0</v>
      </c>
      <c r="QK35" s="51" t="str">
        <f t="shared" si="256"/>
        <v>B</v>
      </c>
      <c r="QL35" s="60">
        <f t="shared" si="257"/>
        <v>3</v>
      </c>
      <c r="QM35" s="53" t="str">
        <f t="shared" si="258"/>
        <v>3.0</v>
      </c>
      <c r="QN35" s="63">
        <v>6</v>
      </c>
      <c r="QO35" s="207">
        <v>6</v>
      </c>
      <c r="QP35" s="211">
        <f t="shared" si="259"/>
        <v>19</v>
      </c>
      <c r="QQ35" s="156">
        <f t="shared" si="260"/>
        <v>7.1736842105263161</v>
      </c>
      <c r="QR35" s="158">
        <f t="shared" si="261"/>
        <v>2.9210526315789473</v>
      </c>
      <c r="QS35" s="157" t="str">
        <f t="shared" si="262"/>
        <v>2.92</v>
      </c>
      <c r="QT35" s="5" t="str">
        <f t="shared" si="263"/>
        <v>Lên lớp</v>
      </c>
      <c r="QU35" s="212">
        <f t="shared" si="264"/>
        <v>19</v>
      </c>
      <c r="QV35" s="156">
        <f t="shared" si="265"/>
        <v>7.1736842105263161</v>
      </c>
      <c r="QW35" s="309">
        <f t="shared" si="266"/>
        <v>2.9210526315789473</v>
      </c>
      <c r="QX35" s="215">
        <f t="shared" si="267"/>
        <v>73</v>
      </c>
      <c r="QY35" s="211">
        <f t="shared" si="268"/>
        <v>73</v>
      </c>
      <c r="QZ35" s="157">
        <f t="shared" si="269"/>
        <v>7.4369863013698643</v>
      </c>
      <c r="RA35" s="157" t="str">
        <f t="shared" si="270"/>
        <v>7.44</v>
      </c>
      <c r="RB35" s="158">
        <f t="shared" si="271"/>
        <v>2.9589041095890409</v>
      </c>
      <c r="RC35" s="157" t="str">
        <f t="shared" si="272"/>
        <v>2.96</v>
      </c>
      <c r="RD35" s="5" t="str">
        <f t="shared" si="273"/>
        <v>Lên lớp</v>
      </c>
      <c r="RE35" s="210">
        <v>6</v>
      </c>
      <c r="RF35" s="133">
        <v>6</v>
      </c>
      <c r="RG35" s="58"/>
      <c r="RH35" s="66">
        <f t="shared" si="274"/>
        <v>6</v>
      </c>
      <c r="RI35" s="67">
        <f t="shared" si="275"/>
        <v>6</v>
      </c>
      <c r="RJ35" s="67" t="str">
        <f t="shared" si="276"/>
        <v>6.0</v>
      </c>
      <c r="RK35" s="51" t="str">
        <f t="shared" si="277"/>
        <v>C</v>
      </c>
      <c r="RL35" s="60">
        <f t="shared" si="278"/>
        <v>2</v>
      </c>
      <c r="RM35" s="53" t="str">
        <f t="shared" si="279"/>
        <v>2.0</v>
      </c>
      <c r="RN35" s="63">
        <v>6</v>
      </c>
      <c r="RO35" s="207">
        <v>6</v>
      </c>
      <c r="RP35" s="416">
        <v>8.6999999999999993</v>
      </c>
      <c r="RQ35" s="416">
        <v>6</v>
      </c>
      <c r="RR35" s="316">
        <f t="shared" si="280"/>
        <v>7.1</v>
      </c>
      <c r="RS35" s="67" t="str">
        <f t="shared" si="281"/>
        <v>7.1</v>
      </c>
      <c r="RT35" s="51" t="str">
        <f t="shared" si="282"/>
        <v>B</v>
      </c>
      <c r="RU35" s="60">
        <f t="shared" si="283"/>
        <v>3</v>
      </c>
      <c r="RV35" s="53" t="str">
        <f t="shared" si="284"/>
        <v>3.0</v>
      </c>
      <c r="RW35" s="220">
        <v>5</v>
      </c>
      <c r="RX35" s="221">
        <v>5</v>
      </c>
      <c r="RY35" s="417">
        <f t="shared" si="285"/>
        <v>11</v>
      </c>
      <c r="RZ35" s="156">
        <f t="shared" si="286"/>
        <v>6.5</v>
      </c>
      <c r="SA35" s="158">
        <f t="shared" si="287"/>
        <v>2.4545454545454546</v>
      </c>
      <c r="SB35" s="157" t="str">
        <f t="shared" si="288"/>
        <v>2.45</v>
      </c>
    </row>
    <row r="36" spans="1:496" s="8" customFormat="1" ht="18">
      <c r="A36" s="5">
        <v>35</v>
      </c>
      <c r="B36" s="9" t="s">
        <v>356</v>
      </c>
      <c r="C36" s="10" t="s">
        <v>425</v>
      </c>
      <c r="D36" s="11" t="s">
        <v>426</v>
      </c>
      <c r="E36" s="12" t="s">
        <v>427</v>
      </c>
      <c r="F36" s="6"/>
      <c r="G36" s="47" t="s">
        <v>662</v>
      </c>
      <c r="H36" s="6" t="s">
        <v>427</v>
      </c>
      <c r="I36" s="48" t="s">
        <v>695</v>
      </c>
      <c r="J36" s="48" t="s">
        <v>695</v>
      </c>
      <c r="K36" s="98">
        <v>0</v>
      </c>
      <c r="L36" s="67" t="str">
        <f t="shared" si="298"/>
        <v>0.0</v>
      </c>
      <c r="M36" s="51" t="str">
        <f t="shared" si="299"/>
        <v>F</v>
      </c>
      <c r="N36" s="52">
        <f t="shared" si="300"/>
        <v>0</v>
      </c>
      <c r="O36" s="53" t="str">
        <f t="shared" si="301"/>
        <v>0.0</v>
      </c>
      <c r="P36" s="63"/>
      <c r="Q36" s="49"/>
      <c r="R36" s="67" t="str">
        <f t="shared" si="302"/>
        <v>0.0</v>
      </c>
      <c r="S36" s="51" t="str">
        <f t="shared" si="303"/>
        <v>F</v>
      </c>
      <c r="T36" s="52">
        <f t="shared" si="304"/>
        <v>0</v>
      </c>
      <c r="U36" s="53" t="str">
        <f t="shared" si="305"/>
        <v>0.0</v>
      </c>
      <c r="V36" s="63"/>
      <c r="W36" s="105">
        <v>6</v>
      </c>
      <c r="X36" s="103">
        <v>7</v>
      </c>
      <c r="Y36" s="104"/>
      <c r="Z36" s="66">
        <f t="shared" si="306"/>
        <v>6.6</v>
      </c>
      <c r="AA36" s="67">
        <f t="shared" si="307"/>
        <v>6.6</v>
      </c>
      <c r="AB36" s="67" t="str">
        <f t="shared" si="308"/>
        <v>6.6</v>
      </c>
      <c r="AC36" s="51" t="str">
        <f t="shared" si="309"/>
        <v>C+</v>
      </c>
      <c r="AD36" s="60">
        <f t="shared" si="310"/>
        <v>2.5</v>
      </c>
      <c r="AE36" s="53" t="str">
        <f t="shared" si="311"/>
        <v>2.5</v>
      </c>
      <c r="AF36" s="63">
        <v>4</v>
      </c>
      <c r="AG36" s="207">
        <v>4</v>
      </c>
      <c r="AH36" s="105">
        <v>6.7</v>
      </c>
      <c r="AI36" s="103">
        <v>7</v>
      </c>
      <c r="AJ36" s="104"/>
      <c r="AK36" s="66">
        <f t="shared" si="312"/>
        <v>6.9</v>
      </c>
      <c r="AL36" s="67">
        <f t="shared" si="313"/>
        <v>6.9</v>
      </c>
      <c r="AM36" s="67" t="str">
        <f t="shared" si="314"/>
        <v>6.9</v>
      </c>
      <c r="AN36" s="51" t="str">
        <f t="shared" si="315"/>
        <v>C+</v>
      </c>
      <c r="AO36" s="60">
        <f t="shared" si="316"/>
        <v>2.5</v>
      </c>
      <c r="AP36" s="53" t="str">
        <f t="shared" si="317"/>
        <v>2.5</v>
      </c>
      <c r="AQ36" s="63">
        <v>2</v>
      </c>
      <c r="AR36" s="207">
        <v>2</v>
      </c>
      <c r="AS36" s="105">
        <v>5.9</v>
      </c>
      <c r="AT36" s="103">
        <v>7</v>
      </c>
      <c r="AU36" s="104"/>
      <c r="AV36" s="66">
        <f t="shared" si="318"/>
        <v>6.6</v>
      </c>
      <c r="AW36" s="67">
        <f t="shared" si="319"/>
        <v>6.6</v>
      </c>
      <c r="AX36" s="67" t="str">
        <f t="shared" si="320"/>
        <v>6.6</v>
      </c>
      <c r="AY36" s="51" t="str">
        <f t="shared" si="321"/>
        <v>C+</v>
      </c>
      <c r="AZ36" s="60">
        <f t="shared" si="322"/>
        <v>2.5</v>
      </c>
      <c r="BA36" s="53" t="str">
        <f t="shared" si="323"/>
        <v>2.5</v>
      </c>
      <c r="BB36" s="63">
        <v>3</v>
      </c>
      <c r="BC36" s="207">
        <v>3</v>
      </c>
      <c r="BD36" s="105">
        <v>5</v>
      </c>
      <c r="BE36" s="103">
        <v>5</v>
      </c>
      <c r="BF36" s="104"/>
      <c r="BG36" s="66">
        <f t="shared" si="324"/>
        <v>5</v>
      </c>
      <c r="BH36" s="67">
        <f t="shared" si="325"/>
        <v>5</v>
      </c>
      <c r="BI36" s="67" t="str">
        <f t="shared" si="326"/>
        <v>5.0</v>
      </c>
      <c r="BJ36" s="51" t="str">
        <f t="shared" si="327"/>
        <v>D+</v>
      </c>
      <c r="BK36" s="60">
        <f t="shared" si="328"/>
        <v>1.5</v>
      </c>
      <c r="BL36" s="53" t="str">
        <f t="shared" si="329"/>
        <v>1.5</v>
      </c>
      <c r="BM36" s="63">
        <v>3</v>
      </c>
      <c r="BN36" s="207">
        <v>3</v>
      </c>
      <c r="BO36" s="105">
        <v>6.7</v>
      </c>
      <c r="BP36" s="103">
        <v>7</v>
      </c>
      <c r="BQ36" s="104"/>
      <c r="BR36" s="66">
        <f t="shared" si="330"/>
        <v>6.9</v>
      </c>
      <c r="BS36" s="67">
        <f t="shared" si="331"/>
        <v>6.9</v>
      </c>
      <c r="BT36" s="67" t="str">
        <f t="shared" si="332"/>
        <v>6.9</v>
      </c>
      <c r="BU36" s="51" t="str">
        <f t="shared" si="333"/>
        <v>C+</v>
      </c>
      <c r="BV36" s="68">
        <f t="shared" si="334"/>
        <v>2.5</v>
      </c>
      <c r="BW36" s="53" t="str">
        <f t="shared" si="335"/>
        <v>2.5</v>
      </c>
      <c r="BX36" s="63">
        <v>2</v>
      </c>
      <c r="BY36" s="207">
        <v>2</v>
      </c>
      <c r="BZ36" s="105">
        <v>6.2</v>
      </c>
      <c r="CA36" s="103">
        <v>7</v>
      </c>
      <c r="CB36" s="104"/>
      <c r="CC36" s="105"/>
      <c r="CD36" s="67">
        <f t="shared" si="336"/>
        <v>6.7</v>
      </c>
      <c r="CE36" s="67" t="str">
        <f t="shared" si="337"/>
        <v>6.7</v>
      </c>
      <c r="CF36" s="51" t="str">
        <f t="shared" si="338"/>
        <v>C+</v>
      </c>
      <c r="CG36" s="60">
        <f t="shared" si="339"/>
        <v>2.5</v>
      </c>
      <c r="CH36" s="53" t="str">
        <f t="shared" si="340"/>
        <v>2.5</v>
      </c>
      <c r="CI36" s="63">
        <v>3</v>
      </c>
      <c r="CJ36" s="207">
        <v>3</v>
      </c>
      <c r="CK36" s="208">
        <f t="shared" si="341"/>
        <v>17</v>
      </c>
      <c r="CL36" s="72">
        <f t="shared" si="342"/>
        <v>6.4058823529411768</v>
      </c>
      <c r="CM36" s="93" t="str">
        <f t="shared" si="343"/>
        <v>6.41</v>
      </c>
      <c r="CN36" s="72">
        <f t="shared" si="344"/>
        <v>2.3235294117647061</v>
      </c>
      <c r="CO36" s="93" t="str">
        <f t="shared" si="345"/>
        <v>2.32</v>
      </c>
      <c r="CP36" s="285" t="str">
        <f t="shared" si="346"/>
        <v>Lên lớp</v>
      </c>
      <c r="CQ36" s="285">
        <f t="shared" si="347"/>
        <v>17</v>
      </c>
      <c r="CR36" s="72">
        <f t="shared" si="348"/>
        <v>6.4058823529411768</v>
      </c>
      <c r="CS36" s="285" t="str">
        <f t="shared" si="349"/>
        <v>6.41</v>
      </c>
      <c r="CT36" s="72">
        <f t="shared" si="350"/>
        <v>2.3235294117647061</v>
      </c>
      <c r="CU36" s="285" t="str">
        <f t="shared" si="351"/>
        <v>2.32</v>
      </c>
      <c r="CV36" s="285" t="str">
        <f t="shared" si="352"/>
        <v>Lên lớp</v>
      </c>
      <c r="CW36" s="66">
        <v>0</v>
      </c>
      <c r="CX36" s="285"/>
      <c r="CY36" s="285"/>
      <c r="CZ36" s="66">
        <f t="shared" si="353"/>
        <v>0</v>
      </c>
      <c r="DA36" s="67">
        <f t="shared" si="354"/>
        <v>0</v>
      </c>
      <c r="DB36" s="60" t="str">
        <f t="shared" si="355"/>
        <v>0.0</v>
      </c>
      <c r="DC36" s="51" t="str">
        <f t="shared" si="356"/>
        <v>F</v>
      </c>
      <c r="DD36" s="60">
        <f t="shared" si="357"/>
        <v>0</v>
      </c>
      <c r="DE36" s="60" t="str">
        <f t="shared" si="358"/>
        <v>0.0</v>
      </c>
      <c r="DF36" s="63"/>
      <c r="DG36" s="209"/>
      <c r="DH36" s="105">
        <v>6</v>
      </c>
      <c r="DI36" s="126">
        <v>5</v>
      </c>
      <c r="DJ36" s="126"/>
      <c r="DK36" s="66">
        <f t="shared" si="359"/>
        <v>5.4</v>
      </c>
      <c r="DL36" s="67">
        <f t="shared" si="360"/>
        <v>5.4</v>
      </c>
      <c r="DM36" s="60" t="str">
        <f t="shared" si="361"/>
        <v>5.4</v>
      </c>
      <c r="DN36" s="51" t="str">
        <f t="shared" si="362"/>
        <v>D+</v>
      </c>
      <c r="DO36" s="60">
        <f t="shared" si="363"/>
        <v>1.5</v>
      </c>
      <c r="DP36" s="60" t="str">
        <f t="shared" si="364"/>
        <v>1.5</v>
      </c>
      <c r="DQ36" s="63"/>
      <c r="DR36" s="209"/>
      <c r="DS36" s="67">
        <f t="shared" si="365"/>
        <v>2.7</v>
      </c>
      <c r="DT36" s="60" t="str">
        <f t="shared" si="366"/>
        <v>2.7</v>
      </c>
      <c r="DU36" s="51" t="str">
        <f t="shared" si="367"/>
        <v>F</v>
      </c>
      <c r="DV36" s="60">
        <f t="shared" si="368"/>
        <v>0</v>
      </c>
      <c r="DW36" s="60" t="str">
        <f t="shared" si="369"/>
        <v>0.0</v>
      </c>
      <c r="DX36" s="63">
        <v>3</v>
      </c>
      <c r="DY36" s="209"/>
      <c r="DZ36" s="216">
        <v>5.0999999999999996</v>
      </c>
      <c r="EA36" s="173">
        <v>5</v>
      </c>
      <c r="EB36" s="174"/>
      <c r="EC36" s="66">
        <f t="shared" si="370"/>
        <v>5</v>
      </c>
      <c r="ED36" s="67">
        <f t="shared" si="371"/>
        <v>5</v>
      </c>
      <c r="EE36" s="67" t="str">
        <f t="shared" si="372"/>
        <v>5.0</v>
      </c>
      <c r="EF36" s="51" t="str">
        <f t="shared" si="373"/>
        <v>D+</v>
      </c>
      <c r="EG36" s="68">
        <f t="shared" si="374"/>
        <v>1.5</v>
      </c>
      <c r="EH36" s="53" t="str">
        <f t="shared" si="375"/>
        <v>1.5</v>
      </c>
      <c r="EI36" s="63">
        <v>3</v>
      </c>
      <c r="EJ36" s="207">
        <v>3</v>
      </c>
      <c r="EK36" s="210">
        <v>5.2</v>
      </c>
      <c r="EL36" s="57">
        <v>7</v>
      </c>
      <c r="EM36" s="58"/>
      <c r="EN36" s="66">
        <f t="shared" si="376"/>
        <v>6.3</v>
      </c>
      <c r="EO36" s="67">
        <f t="shared" si="377"/>
        <v>6.3</v>
      </c>
      <c r="EP36" s="67" t="str">
        <f t="shared" si="378"/>
        <v>6.3</v>
      </c>
      <c r="EQ36" s="51" t="str">
        <f t="shared" si="379"/>
        <v>C</v>
      </c>
      <c r="ER36" s="60">
        <f t="shared" si="380"/>
        <v>2</v>
      </c>
      <c r="ES36" s="53" t="str">
        <f t="shared" si="381"/>
        <v>2.0</v>
      </c>
      <c r="ET36" s="63">
        <v>3</v>
      </c>
      <c r="EU36" s="207">
        <v>3</v>
      </c>
      <c r="EV36" s="216">
        <v>7.4</v>
      </c>
      <c r="EW36" s="173">
        <v>7</v>
      </c>
      <c r="EX36" s="174"/>
      <c r="EY36" s="66">
        <f t="shared" si="84"/>
        <v>7.2</v>
      </c>
      <c r="EZ36" s="67">
        <f t="shared" si="85"/>
        <v>7.2</v>
      </c>
      <c r="FA36" s="67" t="str">
        <f t="shared" si="86"/>
        <v>7.2</v>
      </c>
      <c r="FB36" s="51" t="str">
        <f t="shared" si="87"/>
        <v>B</v>
      </c>
      <c r="FC36" s="60">
        <f t="shared" si="88"/>
        <v>3</v>
      </c>
      <c r="FD36" s="53" t="str">
        <f t="shared" si="89"/>
        <v>3.0</v>
      </c>
      <c r="FE36" s="63">
        <v>2</v>
      </c>
      <c r="FF36" s="207">
        <v>2</v>
      </c>
      <c r="FG36" s="105">
        <v>5.3</v>
      </c>
      <c r="FH36" s="103">
        <v>6</v>
      </c>
      <c r="FI36" s="104"/>
      <c r="FJ36" s="66">
        <f t="shared" si="90"/>
        <v>5.7</v>
      </c>
      <c r="FK36" s="67">
        <f t="shared" si="91"/>
        <v>5.7</v>
      </c>
      <c r="FL36" s="67" t="str">
        <f t="shared" si="92"/>
        <v>5.7</v>
      </c>
      <c r="FM36" s="51" t="str">
        <f t="shared" si="93"/>
        <v>C</v>
      </c>
      <c r="FN36" s="60">
        <f t="shared" si="94"/>
        <v>2</v>
      </c>
      <c r="FO36" s="53" t="str">
        <f t="shared" si="95"/>
        <v>2.0</v>
      </c>
      <c r="FP36" s="63">
        <v>2</v>
      </c>
      <c r="FQ36" s="207">
        <v>2</v>
      </c>
      <c r="FR36" s="397">
        <v>5.8</v>
      </c>
      <c r="FS36" s="398">
        <v>5</v>
      </c>
      <c r="FT36" s="174"/>
      <c r="FU36" s="216"/>
      <c r="FV36" s="67">
        <f t="shared" si="96"/>
        <v>5.3</v>
      </c>
      <c r="FW36" s="67" t="str">
        <f t="shared" si="97"/>
        <v>5.3</v>
      </c>
      <c r="FX36" s="51" t="str">
        <f t="shared" si="98"/>
        <v>D+</v>
      </c>
      <c r="FY36" s="60">
        <f t="shared" si="99"/>
        <v>1.5</v>
      </c>
      <c r="FZ36" s="53" t="str">
        <f t="shared" si="100"/>
        <v>1.5</v>
      </c>
      <c r="GA36" s="63">
        <v>2</v>
      </c>
      <c r="GB36" s="207">
        <v>2</v>
      </c>
      <c r="GC36" s="216">
        <v>7.4</v>
      </c>
      <c r="GD36" s="173">
        <v>7</v>
      </c>
      <c r="GE36" s="174"/>
      <c r="GF36" s="216"/>
      <c r="GG36" s="67">
        <f t="shared" si="382"/>
        <v>7.2</v>
      </c>
      <c r="GH36" s="67" t="str">
        <f t="shared" si="383"/>
        <v>7.2</v>
      </c>
      <c r="GI36" s="51" t="str">
        <f t="shared" si="384"/>
        <v>B</v>
      </c>
      <c r="GJ36" s="60">
        <f t="shared" si="385"/>
        <v>3</v>
      </c>
      <c r="GK36" s="53" t="str">
        <f t="shared" si="386"/>
        <v>3.0</v>
      </c>
      <c r="GL36" s="63">
        <v>3</v>
      </c>
      <c r="GM36" s="207">
        <v>3</v>
      </c>
      <c r="GN36" s="211">
        <f t="shared" si="387"/>
        <v>18</v>
      </c>
      <c r="GO36" s="156">
        <f t="shared" si="388"/>
        <v>5.5555555555555554</v>
      </c>
      <c r="GP36" s="158">
        <f t="shared" si="389"/>
        <v>1.8055555555555556</v>
      </c>
      <c r="GQ36" s="157" t="str">
        <f t="shared" si="109"/>
        <v>1.81</v>
      </c>
      <c r="GR36" s="5" t="str">
        <f t="shared" si="110"/>
        <v>Lên lớp</v>
      </c>
      <c r="GS36" s="212">
        <f t="shared" si="390"/>
        <v>15</v>
      </c>
      <c r="GT36" s="213">
        <f t="shared" si="406"/>
        <v>6.1266666666666669</v>
      </c>
      <c r="GU36" s="214">
        <f t="shared" si="407"/>
        <v>2.1666666666666665</v>
      </c>
      <c r="GV36" s="215">
        <f t="shared" si="391"/>
        <v>35</v>
      </c>
      <c r="GW36" s="211">
        <f t="shared" si="403"/>
        <v>32</v>
      </c>
      <c r="GX36" s="157">
        <f t="shared" si="404"/>
        <v>6.2750000000000004</v>
      </c>
      <c r="GY36" s="158">
        <f t="shared" si="405"/>
        <v>2.25</v>
      </c>
      <c r="GZ36" s="157" t="str">
        <f t="shared" si="118"/>
        <v>2.25</v>
      </c>
      <c r="HA36" s="5" t="str">
        <f t="shared" si="119"/>
        <v>Lên lớp</v>
      </c>
      <c r="HB36" s="105">
        <v>5.4</v>
      </c>
      <c r="HC36" s="103">
        <v>5</v>
      </c>
      <c r="HD36" s="104"/>
      <c r="HE36" s="105"/>
      <c r="HF36" s="67">
        <f t="shared" si="392"/>
        <v>5.2</v>
      </c>
      <c r="HG36" s="67" t="str">
        <f t="shared" si="393"/>
        <v>5.2</v>
      </c>
      <c r="HH36" s="51" t="str">
        <f t="shared" si="394"/>
        <v>D+</v>
      </c>
      <c r="HI36" s="60">
        <f t="shared" si="395"/>
        <v>1.5</v>
      </c>
      <c r="HJ36" s="53" t="str">
        <f t="shared" si="396"/>
        <v>1.5</v>
      </c>
      <c r="HK36" s="63">
        <v>3</v>
      </c>
      <c r="HL36" s="207">
        <v>3</v>
      </c>
      <c r="HM36" s="210">
        <v>6.7</v>
      </c>
      <c r="HN36" s="57">
        <v>3</v>
      </c>
      <c r="HO36" s="58"/>
      <c r="HP36" s="66">
        <f t="shared" si="125"/>
        <v>4.5</v>
      </c>
      <c r="HQ36" s="110">
        <f t="shared" si="126"/>
        <v>4.5</v>
      </c>
      <c r="HR36" s="67" t="str">
        <f t="shared" si="127"/>
        <v>4.5</v>
      </c>
      <c r="HS36" s="111" t="str">
        <f t="shared" si="128"/>
        <v>D</v>
      </c>
      <c r="HT36" s="112">
        <f t="shared" si="129"/>
        <v>1</v>
      </c>
      <c r="HU36" s="113" t="str">
        <f t="shared" si="130"/>
        <v>1.0</v>
      </c>
      <c r="HV36" s="63">
        <v>1</v>
      </c>
      <c r="HW36" s="207">
        <v>1</v>
      </c>
      <c r="HX36" s="66">
        <f t="shared" si="297"/>
        <v>1.4</v>
      </c>
      <c r="HY36" s="167">
        <f t="shared" si="297"/>
        <v>5</v>
      </c>
      <c r="HZ36" s="53" t="str">
        <f t="shared" si="132"/>
        <v>5.0</v>
      </c>
      <c r="IA36" s="51" t="str">
        <f t="shared" si="133"/>
        <v>D+</v>
      </c>
      <c r="IB36" s="60">
        <f t="shared" si="134"/>
        <v>1.5</v>
      </c>
      <c r="IC36" s="53" t="str">
        <f t="shared" si="135"/>
        <v>1.5</v>
      </c>
      <c r="ID36" s="220">
        <v>4</v>
      </c>
      <c r="IE36" s="221">
        <v>4</v>
      </c>
      <c r="IF36" s="210">
        <v>6</v>
      </c>
      <c r="IG36" s="57">
        <v>6</v>
      </c>
      <c r="IH36" s="58"/>
      <c r="II36" s="66">
        <f t="shared" si="397"/>
        <v>6</v>
      </c>
      <c r="IJ36" s="67">
        <f t="shared" si="398"/>
        <v>6</v>
      </c>
      <c r="IK36" s="67" t="str">
        <f t="shared" si="399"/>
        <v>6.0</v>
      </c>
      <c r="IL36" s="51" t="str">
        <f t="shared" si="400"/>
        <v>C</v>
      </c>
      <c r="IM36" s="60">
        <f t="shared" si="401"/>
        <v>2</v>
      </c>
      <c r="IN36" s="53" t="str">
        <f t="shared" si="402"/>
        <v>2.0</v>
      </c>
      <c r="IO36" s="63">
        <v>2</v>
      </c>
      <c r="IP36" s="207">
        <v>2</v>
      </c>
      <c r="IQ36" s="210">
        <v>5.6</v>
      </c>
      <c r="IR36" s="57">
        <v>6</v>
      </c>
      <c r="IS36" s="58"/>
      <c r="IT36" s="66">
        <f t="shared" si="142"/>
        <v>5.8</v>
      </c>
      <c r="IU36" s="67">
        <f t="shared" si="143"/>
        <v>5.8</v>
      </c>
      <c r="IV36" s="67" t="str">
        <f t="shared" si="144"/>
        <v>5.8</v>
      </c>
      <c r="IW36" s="51" t="str">
        <f t="shared" si="145"/>
        <v>C</v>
      </c>
      <c r="IX36" s="60">
        <f t="shared" si="146"/>
        <v>2</v>
      </c>
      <c r="IY36" s="53" t="str">
        <f t="shared" si="147"/>
        <v>2.0</v>
      </c>
      <c r="IZ36" s="63">
        <v>3</v>
      </c>
      <c r="JA36" s="207">
        <v>3</v>
      </c>
      <c r="JB36" s="65">
        <v>6.2</v>
      </c>
      <c r="JC36" s="57">
        <v>3</v>
      </c>
      <c r="JD36" s="58"/>
      <c r="JE36" s="66">
        <f t="shared" si="148"/>
        <v>4.3</v>
      </c>
      <c r="JF36" s="67">
        <f t="shared" si="149"/>
        <v>4.3</v>
      </c>
      <c r="JG36" s="50" t="str">
        <f t="shared" si="150"/>
        <v>4.3</v>
      </c>
      <c r="JH36" s="51" t="str">
        <f t="shared" si="151"/>
        <v>D</v>
      </c>
      <c r="JI36" s="60">
        <f t="shared" si="152"/>
        <v>1</v>
      </c>
      <c r="JJ36" s="53" t="str">
        <f t="shared" si="153"/>
        <v>1.0</v>
      </c>
      <c r="JK36" s="61">
        <v>2</v>
      </c>
      <c r="JL36" s="62">
        <v>2</v>
      </c>
      <c r="JM36" s="65">
        <v>5.8</v>
      </c>
      <c r="JN36" s="57">
        <v>5</v>
      </c>
      <c r="JO36" s="58"/>
      <c r="JP36" s="66">
        <f t="shared" si="154"/>
        <v>5.3</v>
      </c>
      <c r="JQ36" s="67">
        <f t="shared" si="155"/>
        <v>5.3</v>
      </c>
      <c r="JR36" s="50" t="str">
        <f t="shared" si="156"/>
        <v>5.3</v>
      </c>
      <c r="JS36" s="51" t="str">
        <f t="shared" si="157"/>
        <v>D+</v>
      </c>
      <c r="JT36" s="60">
        <f t="shared" si="158"/>
        <v>1.5</v>
      </c>
      <c r="JU36" s="53" t="str">
        <f t="shared" si="159"/>
        <v>1.5</v>
      </c>
      <c r="JV36" s="61">
        <v>1</v>
      </c>
      <c r="JW36" s="62">
        <v>1</v>
      </c>
      <c r="JX36" s="271">
        <v>5</v>
      </c>
      <c r="JY36" s="122">
        <v>2</v>
      </c>
      <c r="JZ36" s="123">
        <v>4</v>
      </c>
      <c r="KA36" s="171">
        <f t="shared" si="160"/>
        <v>3.2</v>
      </c>
      <c r="KB36" s="67">
        <f t="shared" si="161"/>
        <v>4.4000000000000004</v>
      </c>
      <c r="KC36" s="50" t="str">
        <f t="shared" si="162"/>
        <v>4.4</v>
      </c>
      <c r="KD36" s="51" t="str">
        <f t="shared" si="163"/>
        <v>D</v>
      </c>
      <c r="KE36" s="60">
        <f t="shared" si="164"/>
        <v>1</v>
      </c>
      <c r="KF36" s="53" t="str">
        <f t="shared" si="165"/>
        <v>1.0</v>
      </c>
      <c r="KG36" s="61">
        <v>2</v>
      </c>
      <c r="KH36" s="62">
        <v>2</v>
      </c>
      <c r="KI36" s="210">
        <v>6</v>
      </c>
      <c r="KJ36" s="133">
        <v>7.1</v>
      </c>
      <c r="KK36" s="58"/>
      <c r="KL36" s="66">
        <f t="shared" si="166"/>
        <v>6.7</v>
      </c>
      <c r="KM36" s="67">
        <f t="shared" si="167"/>
        <v>6.7</v>
      </c>
      <c r="KN36" s="67" t="str">
        <f t="shared" si="168"/>
        <v>6.7</v>
      </c>
      <c r="KO36" s="51" t="str">
        <f t="shared" si="169"/>
        <v>C+</v>
      </c>
      <c r="KP36" s="60">
        <f t="shared" si="170"/>
        <v>2.5</v>
      </c>
      <c r="KQ36" s="53" t="str">
        <f t="shared" si="171"/>
        <v>2.5</v>
      </c>
      <c r="KR36" s="63">
        <v>1</v>
      </c>
      <c r="KS36" s="207">
        <v>1</v>
      </c>
      <c r="KT36" s="210">
        <v>6</v>
      </c>
      <c r="KU36" s="133">
        <v>8.4</v>
      </c>
      <c r="KV36" s="58"/>
      <c r="KW36" s="66">
        <f t="shared" si="172"/>
        <v>7.4</v>
      </c>
      <c r="KX36" s="67">
        <f t="shared" si="173"/>
        <v>7.4</v>
      </c>
      <c r="KY36" s="67" t="str">
        <f t="shared" si="174"/>
        <v>7.4</v>
      </c>
      <c r="KZ36" s="51" t="str">
        <f t="shared" si="175"/>
        <v>B</v>
      </c>
      <c r="LA36" s="60">
        <f t="shared" si="176"/>
        <v>3</v>
      </c>
      <c r="LB36" s="53" t="str">
        <f t="shared" si="177"/>
        <v>3.0</v>
      </c>
      <c r="LC36" s="63">
        <v>1</v>
      </c>
      <c r="LD36" s="207">
        <v>1</v>
      </c>
      <c r="LE36" s="210">
        <v>7</v>
      </c>
      <c r="LF36" s="133">
        <v>5.9</v>
      </c>
      <c r="LG36" s="58"/>
      <c r="LH36" s="66">
        <f t="shared" si="178"/>
        <v>6.3</v>
      </c>
      <c r="LI36" s="67">
        <f t="shared" si="179"/>
        <v>6.3</v>
      </c>
      <c r="LJ36" s="67" t="str">
        <f t="shared" si="180"/>
        <v>6.3</v>
      </c>
      <c r="LK36" s="51" t="str">
        <f t="shared" si="181"/>
        <v>C</v>
      </c>
      <c r="LL36" s="60">
        <f t="shared" si="182"/>
        <v>2</v>
      </c>
      <c r="LM36" s="53" t="str">
        <f t="shared" si="183"/>
        <v>2.0</v>
      </c>
      <c r="LN36" s="63">
        <v>2</v>
      </c>
      <c r="LO36" s="207">
        <v>2</v>
      </c>
      <c r="LP36" s="210">
        <v>5</v>
      </c>
      <c r="LQ36" s="133">
        <v>7.2</v>
      </c>
      <c r="LR36" s="58"/>
      <c r="LS36" s="66">
        <f t="shared" si="184"/>
        <v>6.3</v>
      </c>
      <c r="LT36" s="67">
        <f t="shared" si="185"/>
        <v>6.3</v>
      </c>
      <c r="LU36" s="67" t="str">
        <f t="shared" si="186"/>
        <v>6.3</v>
      </c>
      <c r="LV36" s="51" t="str">
        <f t="shared" si="187"/>
        <v>C</v>
      </c>
      <c r="LW36" s="60">
        <f t="shared" si="188"/>
        <v>2</v>
      </c>
      <c r="LX36" s="53" t="str">
        <f t="shared" si="189"/>
        <v>2.0</v>
      </c>
      <c r="LY36" s="63">
        <v>1</v>
      </c>
      <c r="LZ36" s="207">
        <v>1</v>
      </c>
      <c r="MA36" s="66">
        <f t="shared" si="190"/>
        <v>6.6</v>
      </c>
      <c r="MB36" s="167">
        <f t="shared" si="191"/>
        <v>6.6</v>
      </c>
      <c r="MC36" s="53" t="str">
        <f t="shared" si="192"/>
        <v>6.6</v>
      </c>
      <c r="MD36" s="51" t="str">
        <f t="shared" si="193"/>
        <v>C+</v>
      </c>
      <c r="ME36" s="60">
        <f t="shared" si="194"/>
        <v>2.5</v>
      </c>
      <c r="MF36" s="53" t="str">
        <f t="shared" si="195"/>
        <v>2.5</v>
      </c>
      <c r="MG36" s="220">
        <v>5</v>
      </c>
      <c r="MH36" s="221">
        <v>5</v>
      </c>
      <c r="MI36" s="211">
        <f t="shared" si="196"/>
        <v>19</v>
      </c>
      <c r="MJ36" s="156">
        <f t="shared" si="197"/>
        <v>5.5368421052631582</v>
      </c>
      <c r="MK36" s="158">
        <f t="shared" si="198"/>
        <v>1.7105263157894737</v>
      </c>
      <c r="ML36" s="157" t="str">
        <f t="shared" si="199"/>
        <v>1.71</v>
      </c>
      <c r="MM36" s="5" t="str">
        <f t="shared" si="200"/>
        <v>Lên lớp</v>
      </c>
      <c r="MN36" s="212">
        <f t="shared" si="201"/>
        <v>19</v>
      </c>
      <c r="MO36" s="156">
        <f t="shared" si="202"/>
        <v>5.5368421052631582</v>
      </c>
      <c r="MP36" s="309">
        <f t="shared" si="203"/>
        <v>1.7105263157894737</v>
      </c>
      <c r="MQ36" s="215">
        <f t="shared" si="204"/>
        <v>54</v>
      </c>
      <c r="MR36" s="211">
        <f t="shared" si="205"/>
        <v>51</v>
      </c>
      <c r="MS36" s="157">
        <f t="shared" si="206"/>
        <v>6</v>
      </c>
      <c r="MT36" s="157" t="str">
        <f t="shared" si="207"/>
        <v>6.00</v>
      </c>
      <c r="MU36" s="158">
        <f t="shared" si="208"/>
        <v>2.0490196078431371</v>
      </c>
      <c r="MV36" s="157" t="str">
        <f t="shared" si="209"/>
        <v>2.05</v>
      </c>
      <c r="MW36" s="5" t="str">
        <f t="shared" si="210"/>
        <v>Lên lớp</v>
      </c>
      <c r="MX36" s="325">
        <v>6.2</v>
      </c>
      <c r="MY36" s="392">
        <v>5</v>
      </c>
      <c r="MZ36" s="327"/>
      <c r="NA36" s="216">
        <f t="shared" si="211"/>
        <v>5.5</v>
      </c>
      <c r="NB36" s="312">
        <f t="shared" si="212"/>
        <v>5.5</v>
      </c>
      <c r="NC36" s="312" t="str">
        <f t="shared" si="213"/>
        <v>5.5</v>
      </c>
      <c r="ND36" s="313" t="str">
        <f t="shared" si="214"/>
        <v>C</v>
      </c>
      <c r="NE36" s="314">
        <f t="shared" si="215"/>
        <v>2</v>
      </c>
      <c r="NF36" s="315" t="str">
        <f t="shared" si="216"/>
        <v>2.0</v>
      </c>
      <c r="NG36" s="63">
        <v>1</v>
      </c>
      <c r="NH36" s="207">
        <v>1</v>
      </c>
      <c r="NI36" s="325">
        <v>5.7</v>
      </c>
      <c r="NJ36" s="392">
        <v>5</v>
      </c>
      <c r="NK36" s="327"/>
      <c r="NL36" s="316">
        <f t="shared" si="217"/>
        <v>5.3</v>
      </c>
      <c r="NM36" s="312">
        <f t="shared" si="218"/>
        <v>5.3</v>
      </c>
      <c r="NN36" s="312" t="str">
        <f t="shared" si="219"/>
        <v>5.3</v>
      </c>
      <c r="NO36" s="313" t="str">
        <f t="shared" si="220"/>
        <v>D+</v>
      </c>
      <c r="NP36" s="314">
        <f t="shared" si="221"/>
        <v>1.5</v>
      </c>
      <c r="NQ36" s="315" t="str">
        <f t="shared" si="222"/>
        <v>1.5</v>
      </c>
      <c r="NR36" s="63">
        <v>1</v>
      </c>
      <c r="NS36" s="207">
        <v>1</v>
      </c>
      <c r="NT36" s="66">
        <f t="shared" si="223"/>
        <v>5.4</v>
      </c>
      <c r="NU36" s="167">
        <f t="shared" si="224"/>
        <v>5.4</v>
      </c>
      <c r="NV36" s="53" t="str">
        <f t="shared" si="225"/>
        <v>5.4</v>
      </c>
      <c r="NW36" s="51" t="str">
        <f t="shared" si="226"/>
        <v>D+</v>
      </c>
      <c r="NX36" s="60">
        <f t="shared" si="227"/>
        <v>1.5</v>
      </c>
      <c r="NY36" s="53" t="str">
        <f t="shared" si="228"/>
        <v>1.5</v>
      </c>
      <c r="NZ36" s="220">
        <v>2</v>
      </c>
      <c r="OA36" s="408">
        <v>2</v>
      </c>
      <c r="OB36" s="385">
        <v>6.6</v>
      </c>
      <c r="OC36" s="404">
        <v>6</v>
      </c>
      <c r="OD36" s="210"/>
      <c r="OE36" s="66">
        <f t="shared" si="229"/>
        <v>6.2</v>
      </c>
      <c r="OF36" s="67">
        <f t="shared" si="230"/>
        <v>6.2</v>
      </c>
      <c r="OG36" s="50" t="str">
        <f t="shared" si="231"/>
        <v>6.2</v>
      </c>
      <c r="OH36" s="51" t="str">
        <f t="shared" si="232"/>
        <v>C</v>
      </c>
      <c r="OI36" s="60">
        <f t="shared" si="233"/>
        <v>2</v>
      </c>
      <c r="OJ36" s="53" t="str">
        <f t="shared" si="234"/>
        <v>2.0</v>
      </c>
      <c r="OK36" s="61">
        <v>2</v>
      </c>
      <c r="OL36" s="62">
        <v>2</v>
      </c>
      <c r="OM36" s="282">
        <v>7</v>
      </c>
      <c r="ON36" s="283">
        <v>4</v>
      </c>
      <c r="OO36" s="104"/>
      <c r="OP36" s="105">
        <f t="shared" si="289"/>
        <v>5.2</v>
      </c>
      <c r="OQ36" s="67">
        <f t="shared" si="290"/>
        <v>5.2</v>
      </c>
      <c r="OR36" s="50" t="str">
        <f t="shared" si="291"/>
        <v>5.2</v>
      </c>
      <c r="OS36" s="51" t="str">
        <f t="shared" si="292"/>
        <v>D+</v>
      </c>
      <c r="OT36" s="60">
        <f t="shared" si="293"/>
        <v>1.5</v>
      </c>
      <c r="OU36" s="53" t="str">
        <f t="shared" si="294"/>
        <v>1.5</v>
      </c>
      <c r="OV36" s="61">
        <v>2</v>
      </c>
      <c r="OW36" s="62">
        <v>2</v>
      </c>
      <c r="OX36" s="282">
        <v>7.4</v>
      </c>
      <c r="OY36" s="283">
        <v>5</v>
      </c>
      <c r="OZ36" s="104"/>
      <c r="PA36" s="105">
        <f t="shared" si="235"/>
        <v>6</v>
      </c>
      <c r="PB36" s="67">
        <f t="shared" si="236"/>
        <v>6</v>
      </c>
      <c r="PC36" s="50" t="str">
        <f t="shared" si="237"/>
        <v>6.0</v>
      </c>
      <c r="PD36" s="51" t="str">
        <f t="shared" si="238"/>
        <v>C</v>
      </c>
      <c r="PE36" s="60">
        <f t="shared" si="239"/>
        <v>2</v>
      </c>
      <c r="PF36" s="53" t="str">
        <f t="shared" si="240"/>
        <v>2.0</v>
      </c>
      <c r="PG36" s="61">
        <v>2</v>
      </c>
      <c r="PH36" s="62">
        <v>2</v>
      </c>
      <c r="PI36" s="325">
        <v>6</v>
      </c>
      <c r="PJ36" s="392">
        <v>7</v>
      </c>
      <c r="PK36" s="327"/>
      <c r="PL36" s="216">
        <f t="shared" si="241"/>
        <v>6.6</v>
      </c>
      <c r="PM36" s="312">
        <f t="shared" si="242"/>
        <v>6.6</v>
      </c>
      <c r="PN36" s="312" t="str">
        <f t="shared" si="243"/>
        <v>6.6</v>
      </c>
      <c r="PO36" s="313" t="str">
        <f t="shared" si="244"/>
        <v>C+</v>
      </c>
      <c r="PP36" s="314">
        <f t="shared" si="245"/>
        <v>2.5</v>
      </c>
      <c r="PQ36" s="315" t="str">
        <f t="shared" si="246"/>
        <v>2.5</v>
      </c>
      <c r="PR36" s="63">
        <v>1</v>
      </c>
      <c r="PS36" s="207">
        <v>1</v>
      </c>
      <c r="PT36" s="210">
        <v>6.8</v>
      </c>
      <c r="PU36" s="133">
        <v>7</v>
      </c>
      <c r="PV36" s="58"/>
      <c r="PW36" s="66">
        <f t="shared" si="247"/>
        <v>6.9</v>
      </c>
      <c r="PX36" s="67">
        <f t="shared" si="248"/>
        <v>6.9</v>
      </c>
      <c r="PY36" s="67" t="str">
        <f t="shared" si="249"/>
        <v>6.9</v>
      </c>
      <c r="PZ36" s="51" t="str">
        <f t="shared" si="250"/>
        <v>C+</v>
      </c>
      <c r="QA36" s="60">
        <f t="shared" si="251"/>
        <v>2.5</v>
      </c>
      <c r="QB36" s="53" t="str">
        <f t="shared" si="252"/>
        <v>2.5</v>
      </c>
      <c r="QC36" s="63">
        <v>4</v>
      </c>
      <c r="QD36" s="207">
        <v>4</v>
      </c>
      <c r="QE36" s="210">
        <v>7</v>
      </c>
      <c r="QF36" s="133">
        <v>6</v>
      </c>
      <c r="QG36" s="58"/>
      <c r="QH36" s="66">
        <f t="shared" si="253"/>
        <v>6.4</v>
      </c>
      <c r="QI36" s="67">
        <f t="shared" si="254"/>
        <v>6.4</v>
      </c>
      <c r="QJ36" s="67" t="str">
        <f t="shared" si="255"/>
        <v>6.4</v>
      </c>
      <c r="QK36" s="51" t="str">
        <f t="shared" si="256"/>
        <v>C</v>
      </c>
      <c r="QL36" s="60">
        <f t="shared" si="257"/>
        <v>2</v>
      </c>
      <c r="QM36" s="53" t="str">
        <f t="shared" si="258"/>
        <v>2.0</v>
      </c>
      <c r="QN36" s="63">
        <v>6</v>
      </c>
      <c r="QO36" s="207">
        <v>6</v>
      </c>
      <c r="QP36" s="211">
        <f t="shared" si="259"/>
        <v>19</v>
      </c>
      <c r="QQ36" s="156">
        <f t="shared" si="260"/>
        <v>6.2210526315789485</v>
      </c>
      <c r="QR36" s="158">
        <f t="shared" si="261"/>
        <v>2.0526315789473686</v>
      </c>
      <c r="QS36" s="157" t="str">
        <f t="shared" si="262"/>
        <v>2.05</v>
      </c>
      <c r="QT36" s="5" t="str">
        <f t="shared" si="263"/>
        <v>Lên lớp</v>
      </c>
      <c r="QU36" s="212">
        <f t="shared" si="264"/>
        <v>19</v>
      </c>
      <c r="QV36" s="156">
        <f t="shared" si="265"/>
        <v>6.2210526315789485</v>
      </c>
      <c r="QW36" s="309">
        <f t="shared" si="266"/>
        <v>2.0526315789473686</v>
      </c>
      <c r="QX36" s="215">
        <f t="shared" si="267"/>
        <v>73</v>
      </c>
      <c r="QY36" s="211">
        <f t="shared" si="268"/>
        <v>70</v>
      </c>
      <c r="QZ36" s="157">
        <f t="shared" si="269"/>
        <v>6.0600000000000005</v>
      </c>
      <c r="RA36" s="157" t="str">
        <f t="shared" si="270"/>
        <v>6.06</v>
      </c>
      <c r="RB36" s="158">
        <f t="shared" si="271"/>
        <v>2.0499999999999998</v>
      </c>
      <c r="RC36" s="157" t="str">
        <f t="shared" si="272"/>
        <v>2.05</v>
      </c>
      <c r="RD36" s="5" t="str">
        <f t="shared" si="273"/>
        <v>Lên lớp</v>
      </c>
      <c r="RE36" s="210">
        <v>5.3</v>
      </c>
      <c r="RF36" s="133">
        <v>4</v>
      </c>
      <c r="RG36" s="58"/>
      <c r="RH36" s="66">
        <f t="shared" si="274"/>
        <v>4.5</v>
      </c>
      <c r="RI36" s="67">
        <f t="shared" si="275"/>
        <v>4.5</v>
      </c>
      <c r="RJ36" s="67" t="str">
        <f t="shared" si="276"/>
        <v>4.5</v>
      </c>
      <c r="RK36" s="51" t="str">
        <f t="shared" si="277"/>
        <v>D</v>
      </c>
      <c r="RL36" s="60">
        <f t="shared" si="278"/>
        <v>1</v>
      </c>
      <c r="RM36" s="53" t="str">
        <f t="shared" si="279"/>
        <v>1.0</v>
      </c>
      <c r="RN36" s="63">
        <v>6</v>
      </c>
      <c r="RO36" s="207">
        <v>6</v>
      </c>
      <c r="RP36" s="416">
        <v>6</v>
      </c>
      <c r="RQ36" s="416">
        <v>5.3</v>
      </c>
      <c r="RR36" s="316">
        <f t="shared" si="280"/>
        <v>5.6</v>
      </c>
      <c r="RS36" s="67" t="str">
        <f t="shared" si="281"/>
        <v>5.6</v>
      </c>
      <c r="RT36" s="51" t="str">
        <f t="shared" si="282"/>
        <v>C</v>
      </c>
      <c r="RU36" s="60">
        <f t="shared" si="283"/>
        <v>2</v>
      </c>
      <c r="RV36" s="53" t="str">
        <f t="shared" si="284"/>
        <v>2.0</v>
      </c>
      <c r="RW36" s="220">
        <v>5</v>
      </c>
      <c r="RX36" s="221">
        <v>5</v>
      </c>
      <c r="RY36" s="417">
        <f t="shared" si="285"/>
        <v>11</v>
      </c>
      <c r="RZ36" s="156">
        <f t="shared" si="286"/>
        <v>5</v>
      </c>
      <c r="SA36" s="158">
        <f t="shared" si="287"/>
        <v>1.4545454545454546</v>
      </c>
      <c r="SB36" s="157" t="str">
        <f t="shared" si="288"/>
        <v>1.45</v>
      </c>
    </row>
    <row r="37" spans="1:496" s="8" customFormat="1" ht="18">
      <c r="A37" s="5">
        <v>36</v>
      </c>
      <c r="B37" s="9" t="s">
        <v>356</v>
      </c>
      <c r="C37" s="10" t="s">
        <v>436</v>
      </c>
      <c r="D37" s="11" t="s">
        <v>297</v>
      </c>
      <c r="E37" s="12" t="s">
        <v>419</v>
      </c>
      <c r="F37" s="6"/>
      <c r="G37" s="47" t="s">
        <v>666</v>
      </c>
      <c r="H37" s="6" t="s">
        <v>427</v>
      </c>
      <c r="I37" s="48" t="s">
        <v>679</v>
      </c>
      <c r="J37" s="48" t="s">
        <v>525</v>
      </c>
      <c r="K37" s="98">
        <v>7</v>
      </c>
      <c r="L37" s="67" t="str">
        <f t="shared" si="298"/>
        <v>7.0</v>
      </c>
      <c r="M37" s="51" t="str">
        <f t="shared" si="299"/>
        <v>B</v>
      </c>
      <c r="N37" s="52">
        <f t="shared" si="300"/>
        <v>3</v>
      </c>
      <c r="O37" s="53" t="str">
        <f t="shared" si="301"/>
        <v>3.0</v>
      </c>
      <c r="P37" s="63">
        <v>2</v>
      </c>
      <c r="Q37" s="49">
        <v>5</v>
      </c>
      <c r="R37" s="67" t="str">
        <f t="shared" si="302"/>
        <v>5.0</v>
      </c>
      <c r="S37" s="51" t="str">
        <f t="shared" si="303"/>
        <v>D+</v>
      </c>
      <c r="T37" s="52">
        <f t="shared" si="304"/>
        <v>1.5</v>
      </c>
      <c r="U37" s="53" t="str">
        <f t="shared" si="305"/>
        <v>1.5</v>
      </c>
      <c r="V37" s="63">
        <v>3</v>
      </c>
      <c r="W37" s="105">
        <v>7.2</v>
      </c>
      <c r="X37" s="103">
        <v>6</v>
      </c>
      <c r="Y37" s="104"/>
      <c r="Z37" s="66">
        <f t="shared" si="306"/>
        <v>6.5</v>
      </c>
      <c r="AA37" s="67">
        <f t="shared" si="307"/>
        <v>6.5</v>
      </c>
      <c r="AB37" s="67" t="str">
        <f t="shared" si="308"/>
        <v>6.5</v>
      </c>
      <c r="AC37" s="51" t="str">
        <f t="shared" si="309"/>
        <v>C+</v>
      </c>
      <c r="AD37" s="60">
        <f t="shared" si="310"/>
        <v>2.5</v>
      </c>
      <c r="AE37" s="53" t="str">
        <f t="shared" si="311"/>
        <v>2.5</v>
      </c>
      <c r="AF37" s="63">
        <v>4</v>
      </c>
      <c r="AG37" s="207">
        <v>4</v>
      </c>
      <c r="AH37" s="105">
        <v>8</v>
      </c>
      <c r="AI37" s="103">
        <v>8</v>
      </c>
      <c r="AJ37" s="104"/>
      <c r="AK37" s="66">
        <f t="shared" si="312"/>
        <v>8</v>
      </c>
      <c r="AL37" s="67">
        <f t="shared" si="313"/>
        <v>8</v>
      </c>
      <c r="AM37" s="67" t="str">
        <f t="shared" si="314"/>
        <v>8.0</v>
      </c>
      <c r="AN37" s="51" t="str">
        <f t="shared" si="315"/>
        <v>B+</v>
      </c>
      <c r="AO37" s="60">
        <f t="shared" si="316"/>
        <v>3.5</v>
      </c>
      <c r="AP37" s="53" t="str">
        <f t="shared" si="317"/>
        <v>3.5</v>
      </c>
      <c r="AQ37" s="63">
        <v>2</v>
      </c>
      <c r="AR37" s="207">
        <v>2</v>
      </c>
      <c r="AS37" s="105">
        <v>5.9</v>
      </c>
      <c r="AT37" s="103">
        <v>6</v>
      </c>
      <c r="AU37" s="104"/>
      <c r="AV37" s="66">
        <f t="shared" si="318"/>
        <v>6</v>
      </c>
      <c r="AW37" s="67">
        <f t="shared" si="319"/>
        <v>6</v>
      </c>
      <c r="AX37" s="67" t="str">
        <f t="shared" si="320"/>
        <v>6.0</v>
      </c>
      <c r="AY37" s="51" t="str">
        <f t="shared" si="321"/>
        <v>C</v>
      </c>
      <c r="AZ37" s="60">
        <f t="shared" si="322"/>
        <v>2</v>
      </c>
      <c r="BA37" s="53" t="str">
        <f t="shared" si="323"/>
        <v>2.0</v>
      </c>
      <c r="BB37" s="63">
        <v>3</v>
      </c>
      <c r="BC37" s="207">
        <v>3</v>
      </c>
      <c r="BD37" s="105">
        <v>7</v>
      </c>
      <c r="BE37" s="103">
        <v>8</v>
      </c>
      <c r="BF37" s="104"/>
      <c r="BG37" s="66">
        <f t="shared" si="324"/>
        <v>7.6</v>
      </c>
      <c r="BH37" s="67">
        <f t="shared" si="325"/>
        <v>7.6</v>
      </c>
      <c r="BI37" s="67" t="str">
        <f t="shared" si="326"/>
        <v>7.6</v>
      </c>
      <c r="BJ37" s="51" t="str">
        <f t="shared" si="327"/>
        <v>B</v>
      </c>
      <c r="BK37" s="60">
        <f t="shared" si="328"/>
        <v>3</v>
      </c>
      <c r="BL37" s="53" t="str">
        <f t="shared" si="329"/>
        <v>3.0</v>
      </c>
      <c r="BM37" s="63">
        <v>3</v>
      </c>
      <c r="BN37" s="207">
        <v>3</v>
      </c>
      <c r="BO37" s="105">
        <v>7.3</v>
      </c>
      <c r="BP37" s="103">
        <v>6</v>
      </c>
      <c r="BQ37" s="104"/>
      <c r="BR37" s="66">
        <f t="shared" si="330"/>
        <v>6.5</v>
      </c>
      <c r="BS37" s="67">
        <f t="shared" si="331"/>
        <v>6.5</v>
      </c>
      <c r="BT37" s="67" t="str">
        <f t="shared" si="332"/>
        <v>6.5</v>
      </c>
      <c r="BU37" s="51" t="str">
        <f t="shared" si="333"/>
        <v>C+</v>
      </c>
      <c r="BV37" s="68">
        <f t="shared" si="334"/>
        <v>2.5</v>
      </c>
      <c r="BW37" s="53" t="str">
        <f t="shared" si="335"/>
        <v>2.5</v>
      </c>
      <c r="BX37" s="63">
        <v>2</v>
      </c>
      <c r="BY37" s="207">
        <v>2</v>
      </c>
      <c r="BZ37" s="105">
        <v>7.5</v>
      </c>
      <c r="CA37" s="103">
        <v>8</v>
      </c>
      <c r="CB37" s="104"/>
      <c r="CC37" s="105"/>
      <c r="CD37" s="67">
        <f t="shared" si="336"/>
        <v>7.8</v>
      </c>
      <c r="CE37" s="67" t="str">
        <f t="shared" si="337"/>
        <v>7.8</v>
      </c>
      <c r="CF37" s="51" t="str">
        <f t="shared" si="338"/>
        <v>B</v>
      </c>
      <c r="CG37" s="60">
        <f t="shared" si="339"/>
        <v>3</v>
      </c>
      <c r="CH37" s="53" t="str">
        <f t="shared" si="340"/>
        <v>3.0</v>
      </c>
      <c r="CI37" s="63">
        <v>3</v>
      </c>
      <c r="CJ37" s="207">
        <v>3</v>
      </c>
      <c r="CK37" s="208">
        <f t="shared" si="341"/>
        <v>17</v>
      </c>
      <c r="CL37" s="72">
        <f t="shared" si="342"/>
        <v>7.011764705882352</v>
      </c>
      <c r="CM37" s="93" t="str">
        <f t="shared" si="343"/>
        <v>7.01</v>
      </c>
      <c r="CN37" s="72">
        <f t="shared" si="344"/>
        <v>2.7058823529411766</v>
      </c>
      <c r="CO37" s="93" t="str">
        <f t="shared" si="345"/>
        <v>2.71</v>
      </c>
      <c r="CP37" s="285" t="str">
        <f t="shared" si="346"/>
        <v>Lên lớp</v>
      </c>
      <c r="CQ37" s="285">
        <f t="shared" si="347"/>
        <v>17</v>
      </c>
      <c r="CR37" s="72">
        <f t="shared" si="348"/>
        <v>7.011764705882352</v>
      </c>
      <c r="CS37" s="285" t="str">
        <f t="shared" si="349"/>
        <v>7.01</v>
      </c>
      <c r="CT37" s="72">
        <f t="shared" si="350"/>
        <v>2.7058823529411766</v>
      </c>
      <c r="CU37" s="285" t="str">
        <f t="shared" si="351"/>
        <v>2.71</v>
      </c>
      <c r="CV37" s="285" t="str">
        <f t="shared" si="352"/>
        <v>Lên lớp</v>
      </c>
      <c r="CW37" s="66">
        <v>8.4</v>
      </c>
      <c r="CX37" s="285">
        <v>5</v>
      </c>
      <c r="CY37" s="285"/>
      <c r="CZ37" s="66">
        <f t="shared" si="353"/>
        <v>6.4</v>
      </c>
      <c r="DA37" s="67">
        <f t="shared" si="354"/>
        <v>6.4</v>
      </c>
      <c r="DB37" s="60" t="str">
        <f t="shared" si="355"/>
        <v>6.4</v>
      </c>
      <c r="DC37" s="51" t="str">
        <f t="shared" si="356"/>
        <v>C</v>
      </c>
      <c r="DD37" s="60">
        <f t="shared" si="357"/>
        <v>2</v>
      </c>
      <c r="DE37" s="60" t="str">
        <f t="shared" si="358"/>
        <v>2.0</v>
      </c>
      <c r="DF37" s="63"/>
      <c r="DG37" s="209"/>
      <c r="DH37" s="105">
        <v>8</v>
      </c>
      <c r="DI37" s="126">
        <v>3</v>
      </c>
      <c r="DJ37" s="126"/>
      <c r="DK37" s="66">
        <f t="shared" si="359"/>
        <v>5</v>
      </c>
      <c r="DL37" s="67">
        <f t="shared" si="360"/>
        <v>5</v>
      </c>
      <c r="DM37" s="60" t="str">
        <f t="shared" si="361"/>
        <v>5.0</v>
      </c>
      <c r="DN37" s="51" t="str">
        <f t="shared" si="362"/>
        <v>D+</v>
      </c>
      <c r="DO37" s="60">
        <f t="shared" si="363"/>
        <v>1.5</v>
      </c>
      <c r="DP37" s="60" t="str">
        <f t="shared" si="364"/>
        <v>1.5</v>
      </c>
      <c r="DQ37" s="63"/>
      <c r="DR37" s="209"/>
      <c r="DS37" s="67">
        <f t="shared" si="365"/>
        <v>5.7</v>
      </c>
      <c r="DT37" s="60" t="str">
        <f t="shared" si="366"/>
        <v>5.7</v>
      </c>
      <c r="DU37" s="51" t="str">
        <f t="shared" si="367"/>
        <v>C</v>
      </c>
      <c r="DV37" s="60">
        <f t="shared" si="368"/>
        <v>2</v>
      </c>
      <c r="DW37" s="60" t="str">
        <f t="shared" si="369"/>
        <v>2.0</v>
      </c>
      <c r="DX37" s="63">
        <v>3</v>
      </c>
      <c r="DY37" s="209">
        <v>3</v>
      </c>
      <c r="DZ37" s="210">
        <v>6.1</v>
      </c>
      <c r="EA37" s="57">
        <v>6</v>
      </c>
      <c r="EB37" s="58"/>
      <c r="EC37" s="66">
        <f t="shared" si="370"/>
        <v>6</v>
      </c>
      <c r="ED37" s="67">
        <f t="shared" si="371"/>
        <v>6</v>
      </c>
      <c r="EE37" s="67" t="str">
        <f t="shared" si="372"/>
        <v>6.0</v>
      </c>
      <c r="EF37" s="51" t="str">
        <f t="shared" si="373"/>
        <v>C</v>
      </c>
      <c r="EG37" s="68">
        <f t="shared" si="374"/>
        <v>2</v>
      </c>
      <c r="EH37" s="53" t="str">
        <f t="shared" si="375"/>
        <v>2.0</v>
      </c>
      <c r="EI37" s="63">
        <v>3</v>
      </c>
      <c r="EJ37" s="207">
        <v>3</v>
      </c>
      <c r="EK37" s="210">
        <v>6</v>
      </c>
      <c r="EL37" s="57">
        <v>6</v>
      </c>
      <c r="EM37" s="58"/>
      <c r="EN37" s="66">
        <f t="shared" si="376"/>
        <v>6</v>
      </c>
      <c r="EO37" s="67">
        <f t="shared" si="377"/>
        <v>6</v>
      </c>
      <c r="EP37" s="67" t="str">
        <f t="shared" si="378"/>
        <v>6.0</v>
      </c>
      <c r="EQ37" s="51" t="str">
        <f t="shared" si="379"/>
        <v>C</v>
      </c>
      <c r="ER37" s="60">
        <f t="shared" si="380"/>
        <v>2</v>
      </c>
      <c r="ES37" s="53" t="str">
        <f t="shared" si="381"/>
        <v>2.0</v>
      </c>
      <c r="ET37" s="63">
        <v>3</v>
      </c>
      <c r="EU37" s="207">
        <v>3</v>
      </c>
      <c r="EV37" s="210">
        <v>6.7</v>
      </c>
      <c r="EW37" s="57">
        <v>3</v>
      </c>
      <c r="EX37" s="58"/>
      <c r="EY37" s="66">
        <f t="shared" si="84"/>
        <v>4.5</v>
      </c>
      <c r="EZ37" s="67">
        <f t="shared" si="85"/>
        <v>4.5</v>
      </c>
      <c r="FA37" s="67" t="str">
        <f t="shared" si="86"/>
        <v>4.5</v>
      </c>
      <c r="FB37" s="51" t="str">
        <f t="shared" si="87"/>
        <v>D</v>
      </c>
      <c r="FC37" s="60">
        <f t="shared" si="88"/>
        <v>1</v>
      </c>
      <c r="FD37" s="53" t="str">
        <f t="shared" si="89"/>
        <v>1.0</v>
      </c>
      <c r="FE37" s="63">
        <v>2</v>
      </c>
      <c r="FF37" s="207">
        <v>2</v>
      </c>
      <c r="FG37" s="105">
        <v>5.3</v>
      </c>
      <c r="FH37" s="103">
        <v>8</v>
      </c>
      <c r="FI37" s="104"/>
      <c r="FJ37" s="66">
        <f t="shared" si="90"/>
        <v>6.9</v>
      </c>
      <c r="FK37" s="67">
        <f t="shared" si="91"/>
        <v>6.9</v>
      </c>
      <c r="FL37" s="67" t="str">
        <f t="shared" si="92"/>
        <v>6.9</v>
      </c>
      <c r="FM37" s="51" t="str">
        <f t="shared" si="93"/>
        <v>C+</v>
      </c>
      <c r="FN37" s="60">
        <f t="shared" si="94"/>
        <v>2.5</v>
      </c>
      <c r="FO37" s="53" t="str">
        <f t="shared" si="95"/>
        <v>2.5</v>
      </c>
      <c r="FP37" s="63">
        <v>2</v>
      </c>
      <c r="FQ37" s="207">
        <v>2</v>
      </c>
      <c r="FR37" s="105">
        <v>8.6</v>
      </c>
      <c r="FS37" s="103">
        <v>8</v>
      </c>
      <c r="FT37" s="104"/>
      <c r="FU37" s="66"/>
      <c r="FV37" s="67">
        <f t="shared" si="96"/>
        <v>8.1999999999999993</v>
      </c>
      <c r="FW37" s="67" t="str">
        <f t="shared" si="97"/>
        <v>8.2</v>
      </c>
      <c r="FX37" s="51" t="str">
        <f t="shared" si="98"/>
        <v>B+</v>
      </c>
      <c r="FY37" s="60">
        <f t="shared" si="99"/>
        <v>3.5</v>
      </c>
      <c r="FZ37" s="53" t="str">
        <f t="shared" si="100"/>
        <v>3.5</v>
      </c>
      <c r="GA37" s="63">
        <v>2</v>
      </c>
      <c r="GB37" s="207">
        <v>2</v>
      </c>
      <c r="GC37" s="105">
        <v>8</v>
      </c>
      <c r="GD37" s="103">
        <v>8</v>
      </c>
      <c r="GE37" s="104"/>
      <c r="GF37" s="105"/>
      <c r="GG37" s="67">
        <f t="shared" si="382"/>
        <v>8</v>
      </c>
      <c r="GH37" s="67" t="str">
        <f t="shared" si="383"/>
        <v>8.0</v>
      </c>
      <c r="GI37" s="51" t="str">
        <f t="shared" si="384"/>
        <v>B+</v>
      </c>
      <c r="GJ37" s="60">
        <f t="shared" si="385"/>
        <v>3.5</v>
      </c>
      <c r="GK37" s="53" t="str">
        <f t="shared" si="386"/>
        <v>3.5</v>
      </c>
      <c r="GL37" s="63">
        <v>3</v>
      </c>
      <c r="GM37" s="207">
        <v>3</v>
      </c>
      <c r="GN37" s="211">
        <f t="shared" si="387"/>
        <v>18</v>
      </c>
      <c r="GO37" s="156">
        <f t="shared" si="388"/>
        <v>6.4611111111111121</v>
      </c>
      <c r="GP37" s="158">
        <f t="shared" si="389"/>
        <v>2.3611111111111112</v>
      </c>
      <c r="GQ37" s="157" t="str">
        <f t="shared" si="109"/>
        <v>2.36</v>
      </c>
      <c r="GR37" s="5" t="str">
        <f t="shared" si="110"/>
        <v>Lên lớp</v>
      </c>
      <c r="GS37" s="212">
        <f t="shared" si="390"/>
        <v>18</v>
      </c>
      <c r="GT37" s="213">
        <f t="shared" si="406"/>
        <v>6.4611111111111121</v>
      </c>
      <c r="GU37" s="214">
        <f t="shared" si="407"/>
        <v>2.3611111111111112</v>
      </c>
      <c r="GV37" s="215">
        <f t="shared" si="391"/>
        <v>35</v>
      </c>
      <c r="GW37" s="211">
        <f t="shared" si="403"/>
        <v>35</v>
      </c>
      <c r="GX37" s="157">
        <f t="shared" si="404"/>
        <v>6.7285714285714286</v>
      </c>
      <c r="GY37" s="158">
        <f t="shared" si="405"/>
        <v>2.5285714285714285</v>
      </c>
      <c r="GZ37" s="157" t="str">
        <f t="shared" si="118"/>
        <v>2.53</v>
      </c>
      <c r="HA37" s="5" t="str">
        <f t="shared" si="119"/>
        <v>Lên lớp</v>
      </c>
      <c r="HB37" s="105">
        <v>8.3000000000000007</v>
      </c>
      <c r="HC37" s="103">
        <v>7</v>
      </c>
      <c r="HD37" s="104"/>
      <c r="HE37" s="105"/>
      <c r="HF37" s="67">
        <f t="shared" si="392"/>
        <v>7.5</v>
      </c>
      <c r="HG37" s="67" t="str">
        <f t="shared" si="393"/>
        <v>7.5</v>
      </c>
      <c r="HH37" s="51" t="str">
        <f t="shared" si="394"/>
        <v>B</v>
      </c>
      <c r="HI37" s="60">
        <f t="shared" si="395"/>
        <v>3</v>
      </c>
      <c r="HJ37" s="53" t="str">
        <f t="shared" si="396"/>
        <v>3.0</v>
      </c>
      <c r="HK37" s="63">
        <v>3</v>
      </c>
      <c r="HL37" s="207">
        <v>3</v>
      </c>
      <c r="HM37" s="210">
        <v>9.3000000000000007</v>
      </c>
      <c r="HN37" s="57">
        <v>5</v>
      </c>
      <c r="HO37" s="58"/>
      <c r="HP37" s="66">
        <f t="shared" si="125"/>
        <v>6.7</v>
      </c>
      <c r="HQ37" s="110">
        <f t="shared" si="126"/>
        <v>6.7</v>
      </c>
      <c r="HR37" s="67" t="str">
        <f t="shared" si="127"/>
        <v>6.7</v>
      </c>
      <c r="HS37" s="111" t="str">
        <f t="shared" si="128"/>
        <v>C+</v>
      </c>
      <c r="HT37" s="112">
        <f t="shared" si="129"/>
        <v>2.5</v>
      </c>
      <c r="HU37" s="113" t="str">
        <f t="shared" si="130"/>
        <v>2.5</v>
      </c>
      <c r="HV37" s="63">
        <v>1</v>
      </c>
      <c r="HW37" s="207">
        <v>1</v>
      </c>
      <c r="HX37" s="66">
        <f t="shared" si="297"/>
        <v>2</v>
      </c>
      <c r="HY37" s="167">
        <f t="shared" si="297"/>
        <v>7.3</v>
      </c>
      <c r="HZ37" s="53" t="str">
        <f t="shared" si="132"/>
        <v>7.3</v>
      </c>
      <c r="IA37" s="51" t="str">
        <f t="shared" si="133"/>
        <v>B</v>
      </c>
      <c r="IB37" s="60">
        <f t="shared" si="134"/>
        <v>3</v>
      </c>
      <c r="IC37" s="53" t="str">
        <f t="shared" si="135"/>
        <v>3.0</v>
      </c>
      <c r="ID37" s="220">
        <v>4</v>
      </c>
      <c r="IE37" s="221">
        <v>4</v>
      </c>
      <c r="IF37" s="210">
        <v>6</v>
      </c>
      <c r="IG37" s="57">
        <v>5</v>
      </c>
      <c r="IH37" s="58"/>
      <c r="II37" s="66">
        <f t="shared" si="397"/>
        <v>5.4</v>
      </c>
      <c r="IJ37" s="67">
        <f t="shared" si="398"/>
        <v>5.4</v>
      </c>
      <c r="IK37" s="67" t="str">
        <f t="shared" si="399"/>
        <v>5.4</v>
      </c>
      <c r="IL37" s="51" t="str">
        <f t="shared" si="400"/>
        <v>D+</v>
      </c>
      <c r="IM37" s="60">
        <f t="shared" si="401"/>
        <v>1.5</v>
      </c>
      <c r="IN37" s="53" t="str">
        <f t="shared" si="402"/>
        <v>1.5</v>
      </c>
      <c r="IO37" s="63">
        <v>2</v>
      </c>
      <c r="IP37" s="207">
        <v>2</v>
      </c>
      <c r="IQ37" s="210">
        <v>8.5</v>
      </c>
      <c r="IR37" s="57">
        <v>6</v>
      </c>
      <c r="IS37" s="58"/>
      <c r="IT37" s="66">
        <f t="shared" si="142"/>
        <v>7</v>
      </c>
      <c r="IU37" s="67">
        <f t="shared" si="143"/>
        <v>7</v>
      </c>
      <c r="IV37" s="67" t="str">
        <f t="shared" si="144"/>
        <v>7.0</v>
      </c>
      <c r="IW37" s="51" t="str">
        <f t="shared" si="145"/>
        <v>B</v>
      </c>
      <c r="IX37" s="60">
        <f t="shared" si="146"/>
        <v>3</v>
      </c>
      <c r="IY37" s="53" t="str">
        <f t="shared" si="147"/>
        <v>3.0</v>
      </c>
      <c r="IZ37" s="63">
        <v>3</v>
      </c>
      <c r="JA37" s="207">
        <v>3</v>
      </c>
      <c r="JB37" s="65">
        <v>7</v>
      </c>
      <c r="JC37" s="57">
        <v>9</v>
      </c>
      <c r="JD37" s="58"/>
      <c r="JE37" s="66">
        <f t="shared" si="148"/>
        <v>8.1999999999999993</v>
      </c>
      <c r="JF37" s="67">
        <f t="shared" si="149"/>
        <v>8.1999999999999993</v>
      </c>
      <c r="JG37" s="50" t="str">
        <f t="shared" si="150"/>
        <v>8.2</v>
      </c>
      <c r="JH37" s="51" t="str">
        <f t="shared" si="151"/>
        <v>B+</v>
      </c>
      <c r="JI37" s="60">
        <f t="shared" si="152"/>
        <v>3.5</v>
      </c>
      <c r="JJ37" s="53" t="str">
        <f t="shared" si="153"/>
        <v>3.5</v>
      </c>
      <c r="JK37" s="61">
        <v>2</v>
      </c>
      <c r="JL37" s="62">
        <v>2</v>
      </c>
      <c r="JM37" s="65">
        <v>5.8</v>
      </c>
      <c r="JN37" s="57">
        <v>6</v>
      </c>
      <c r="JO37" s="58"/>
      <c r="JP37" s="66">
        <f t="shared" si="154"/>
        <v>5.9</v>
      </c>
      <c r="JQ37" s="67">
        <f t="shared" si="155"/>
        <v>5.9</v>
      </c>
      <c r="JR37" s="50" t="str">
        <f t="shared" si="156"/>
        <v>5.9</v>
      </c>
      <c r="JS37" s="51" t="str">
        <f t="shared" si="157"/>
        <v>C</v>
      </c>
      <c r="JT37" s="60">
        <f t="shared" si="158"/>
        <v>2</v>
      </c>
      <c r="JU37" s="53" t="str">
        <f t="shared" si="159"/>
        <v>2.0</v>
      </c>
      <c r="JV37" s="61">
        <v>1</v>
      </c>
      <c r="JW37" s="62">
        <v>1</v>
      </c>
      <c r="JX37" s="65">
        <v>6.7</v>
      </c>
      <c r="JY37" s="57">
        <v>7</v>
      </c>
      <c r="JZ37" s="58"/>
      <c r="KA37" s="66">
        <f t="shared" si="160"/>
        <v>6.9</v>
      </c>
      <c r="KB37" s="67">
        <f t="shared" si="161"/>
        <v>6.9</v>
      </c>
      <c r="KC37" s="50" t="str">
        <f t="shared" si="162"/>
        <v>6.9</v>
      </c>
      <c r="KD37" s="51" t="str">
        <f t="shared" si="163"/>
        <v>C+</v>
      </c>
      <c r="KE37" s="60">
        <f t="shared" si="164"/>
        <v>2.5</v>
      </c>
      <c r="KF37" s="53" t="str">
        <f t="shared" si="165"/>
        <v>2.5</v>
      </c>
      <c r="KG37" s="61">
        <v>2</v>
      </c>
      <c r="KH37" s="62">
        <v>2</v>
      </c>
      <c r="KI37" s="210">
        <v>8</v>
      </c>
      <c r="KJ37" s="133">
        <v>6.4</v>
      </c>
      <c r="KK37" s="58"/>
      <c r="KL37" s="66">
        <f t="shared" si="166"/>
        <v>7</v>
      </c>
      <c r="KM37" s="67">
        <f t="shared" si="167"/>
        <v>7</v>
      </c>
      <c r="KN37" s="67" t="str">
        <f t="shared" si="168"/>
        <v>7.0</v>
      </c>
      <c r="KO37" s="51" t="str">
        <f t="shared" si="169"/>
        <v>B</v>
      </c>
      <c r="KP37" s="60">
        <f t="shared" si="170"/>
        <v>3</v>
      </c>
      <c r="KQ37" s="53" t="str">
        <f t="shared" si="171"/>
        <v>3.0</v>
      </c>
      <c r="KR37" s="63">
        <v>1</v>
      </c>
      <c r="KS37" s="207">
        <v>1</v>
      </c>
      <c r="KT37" s="210">
        <v>8</v>
      </c>
      <c r="KU37" s="133">
        <v>8.4</v>
      </c>
      <c r="KV37" s="58"/>
      <c r="KW37" s="66">
        <f t="shared" si="172"/>
        <v>8.1999999999999993</v>
      </c>
      <c r="KX37" s="67">
        <f t="shared" si="173"/>
        <v>8.1999999999999993</v>
      </c>
      <c r="KY37" s="67" t="str">
        <f t="shared" si="174"/>
        <v>8.2</v>
      </c>
      <c r="KZ37" s="51" t="str">
        <f t="shared" si="175"/>
        <v>B+</v>
      </c>
      <c r="LA37" s="60">
        <f t="shared" si="176"/>
        <v>3.5</v>
      </c>
      <c r="LB37" s="53" t="str">
        <f t="shared" si="177"/>
        <v>3.5</v>
      </c>
      <c r="LC37" s="63">
        <v>1</v>
      </c>
      <c r="LD37" s="207">
        <v>1</v>
      </c>
      <c r="LE37" s="210">
        <v>7</v>
      </c>
      <c r="LF37" s="133">
        <v>7.2</v>
      </c>
      <c r="LG37" s="58"/>
      <c r="LH37" s="66">
        <f t="shared" si="178"/>
        <v>7.1</v>
      </c>
      <c r="LI37" s="67">
        <f t="shared" si="179"/>
        <v>7.1</v>
      </c>
      <c r="LJ37" s="67" t="str">
        <f t="shared" si="180"/>
        <v>7.1</v>
      </c>
      <c r="LK37" s="51" t="str">
        <f t="shared" si="181"/>
        <v>B</v>
      </c>
      <c r="LL37" s="60">
        <f t="shared" si="182"/>
        <v>3</v>
      </c>
      <c r="LM37" s="53" t="str">
        <f t="shared" si="183"/>
        <v>3.0</v>
      </c>
      <c r="LN37" s="63">
        <v>2</v>
      </c>
      <c r="LO37" s="207">
        <v>2</v>
      </c>
      <c r="LP37" s="210">
        <v>5</v>
      </c>
      <c r="LQ37" s="133">
        <v>6.9</v>
      </c>
      <c r="LR37" s="58"/>
      <c r="LS37" s="66">
        <f t="shared" si="184"/>
        <v>6.1</v>
      </c>
      <c r="LT37" s="67">
        <f t="shared" si="185"/>
        <v>6.1</v>
      </c>
      <c r="LU37" s="67" t="str">
        <f t="shared" si="186"/>
        <v>6.1</v>
      </c>
      <c r="LV37" s="51" t="str">
        <f t="shared" si="187"/>
        <v>C</v>
      </c>
      <c r="LW37" s="60">
        <f t="shared" si="188"/>
        <v>2</v>
      </c>
      <c r="LX37" s="53" t="str">
        <f t="shared" si="189"/>
        <v>2.0</v>
      </c>
      <c r="LY37" s="63">
        <v>1</v>
      </c>
      <c r="LZ37" s="207">
        <v>1</v>
      </c>
      <c r="MA37" s="66">
        <f t="shared" si="190"/>
        <v>7.1</v>
      </c>
      <c r="MB37" s="167">
        <f t="shared" si="191"/>
        <v>7.1</v>
      </c>
      <c r="MC37" s="53" t="str">
        <f t="shared" si="192"/>
        <v>7.1</v>
      </c>
      <c r="MD37" s="51" t="str">
        <f t="shared" si="193"/>
        <v>B</v>
      </c>
      <c r="ME37" s="60">
        <f t="shared" si="194"/>
        <v>3</v>
      </c>
      <c r="MF37" s="53" t="str">
        <f t="shared" si="195"/>
        <v>3.0</v>
      </c>
      <c r="MG37" s="220">
        <v>5</v>
      </c>
      <c r="MH37" s="221">
        <v>5</v>
      </c>
      <c r="MI37" s="211">
        <f t="shared" si="196"/>
        <v>19</v>
      </c>
      <c r="MJ37" s="156">
        <f t="shared" si="197"/>
        <v>6.9789473684210535</v>
      </c>
      <c r="MK37" s="158">
        <f t="shared" si="198"/>
        <v>2.736842105263158</v>
      </c>
      <c r="ML37" s="157" t="str">
        <f t="shared" si="199"/>
        <v>2.74</v>
      </c>
      <c r="MM37" s="5" t="str">
        <f t="shared" si="200"/>
        <v>Lên lớp</v>
      </c>
      <c r="MN37" s="212">
        <f t="shared" si="201"/>
        <v>19</v>
      </c>
      <c r="MO37" s="156">
        <f t="shared" si="202"/>
        <v>6.9789473684210535</v>
      </c>
      <c r="MP37" s="309">
        <f t="shared" si="203"/>
        <v>2.736842105263158</v>
      </c>
      <c r="MQ37" s="215">
        <f t="shared" si="204"/>
        <v>54</v>
      </c>
      <c r="MR37" s="211">
        <f t="shared" si="205"/>
        <v>54</v>
      </c>
      <c r="MS37" s="157">
        <f t="shared" si="206"/>
        <v>6.8166666666666673</v>
      </c>
      <c r="MT37" s="157" t="str">
        <f t="shared" si="207"/>
        <v>6.82</v>
      </c>
      <c r="MU37" s="158">
        <f t="shared" si="208"/>
        <v>2.6018518518518516</v>
      </c>
      <c r="MV37" s="157" t="str">
        <f t="shared" si="209"/>
        <v>2.60</v>
      </c>
      <c r="MW37" s="5" t="str">
        <f t="shared" si="210"/>
        <v>Lên lớp</v>
      </c>
      <c r="MX37" s="310">
        <v>8.1999999999999993</v>
      </c>
      <c r="MY37" s="311">
        <v>5</v>
      </c>
      <c r="MZ37" s="160"/>
      <c r="NA37" s="66">
        <f t="shared" si="211"/>
        <v>6.3</v>
      </c>
      <c r="NB37" s="312">
        <f t="shared" si="212"/>
        <v>6.3</v>
      </c>
      <c r="NC37" s="312" t="str">
        <f t="shared" si="213"/>
        <v>6.3</v>
      </c>
      <c r="ND37" s="313" t="str">
        <f t="shared" si="214"/>
        <v>C</v>
      </c>
      <c r="NE37" s="314">
        <f t="shared" si="215"/>
        <v>2</v>
      </c>
      <c r="NF37" s="315" t="str">
        <f t="shared" si="216"/>
        <v>2.0</v>
      </c>
      <c r="NG37" s="63">
        <v>1</v>
      </c>
      <c r="NH37" s="207">
        <v>1</v>
      </c>
      <c r="NI37" s="310">
        <v>7</v>
      </c>
      <c r="NJ37" s="311">
        <v>7</v>
      </c>
      <c r="NK37" s="160"/>
      <c r="NL37" s="316">
        <f t="shared" si="217"/>
        <v>7</v>
      </c>
      <c r="NM37" s="312">
        <f t="shared" si="218"/>
        <v>7</v>
      </c>
      <c r="NN37" s="312" t="str">
        <f t="shared" si="219"/>
        <v>7.0</v>
      </c>
      <c r="NO37" s="313" t="str">
        <f t="shared" si="220"/>
        <v>B</v>
      </c>
      <c r="NP37" s="314">
        <f t="shared" si="221"/>
        <v>3</v>
      </c>
      <c r="NQ37" s="315" t="str">
        <f t="shared" si="222"/>
        <v>3.0</v>
      </c>
      <c r="NR37" s="63">
        <v>1</v>
      </c>
      <c r="NS37" s="207">
        <v>1</v>
      </c>
      <c r="NT37" s="66">
        <f t="shared" si="223"/>
        <v>6.7</v>
      </c>
      <c r="NU37" s="167">
        <f t="shared" si="224"/>
        <v>6.7</v>
      </c>
      <c r="NV37" s="53" t="str">
        <f t="shared" si="225"/>
        <v>6.7</v>
      </c>
      <c r="NW37" s="51" t="str">
        <f t="shared" si="226"/>
        <v>C+</v>
      </c>
      <c r="NX37" s="60">
        <f t="shared" si="227"/>
        <v>2.5</v>
      </c>
      <c r="NY37" s="53" t="str">
        <f t="shared" si="228"/>
        <v>2.5</v>
      </c>
      <c r="NZ37" s="220">
        <v>2</v>
      </c>
      <c r="OA37" s="408">
        <v>2</v>
      </c>
      <c r="OB37" s="385">
        <v>8.6</v>
      </c>
      <c r="OC37" s="404">
        <v>8</v>
      </c>
      <c r="OD37" s="210"/>
      <c r="OE37" s="66">
        <f t="shared" si="229"/>
        <v>8.1999999999999993</v>
      </c>
      <c r="OF37" s="67">
        <f t="shared" si="230"/>
        <v>8.1999999999999993</v>
      </c>
      <c r="OG37" s="50" t="str">
        <f t="shared" si="231"/>
        <v>8.2</v>
      </c>
      <c r="OH37" s="51" t="str">
        <f t="shared" si="232"/>
        <v>B+</v>
      </c>
      <c r="OI37" s="60">
        <f t="shared" si="233"/>
        <v>3.5</v>
      </c>
      <c r="OJ37" s="53" t="str">
        <f t="shared" si="234"/>
        <v>3.5</v>
      </c>
      <c r="OK37" s="61">
        <v>2</v>
      </c>
      <c r="OL37" s="62">
        <v>2</v>
      </c>
      <c r="OM37" s="282">
        <v>7.3</v>
      </c>
      <c r="ON37" s="283">
        <v>7</v>
      </c>
      <c r="OO37" s="104"/>
      <c r="OP37" s="105">
        <f t="shared" si="289"/>
        <v>7.1</v>
      </c>
      <c r="OQ37" s="67">
        <f t="shared" si="290"/>
        <v>7.1</v>
      </c>
      <c r="OR37" s="50" t="str">
        <f t="shared" si="291"/>
        <v>7.1</v>
      </c>
      <c r="OS37" s="51" t="str">
        <f t="shared" si="292"/>
        <v>B</v>
      </c>
      <c r="OT37" s="60">
        <f t="shared" si="293"/>
        <v>3</v>
      </c>
      <c r="OU37" s="53" t="str">
        <f t="shared" si="294"/>
        <v>3.0</v>
      </c>
      <c r="OV37" s="61">
        <v>2</v>
      </c>
      <c r="OW37" s="62">
        <v>2</v>
      </c>
      <c r="OX37" s="282">
        <v>7.8</v>
      </c>
      <c r="OY37" s="283">
        <v>7</v>
      </c>
      <c r="OZ37" s="104"/>
      <c r="PA37" s="105">
        <f t="shared" si="235"/>
        <v>7.3</v>
      </c>
      <c r="PB37" s="67">
        <f t="shared" si="236"/>
        <v>7.3</v>
      </c>
      <c r="PC37" s="50" t="str">
        <f t="shared" si="237"/>
        <v>7.3</v>
      </c>
      <c r="PD37" s="51" t="str">
        <f t="shared" si="238"/>
        <v>B</v>
      </c>
      <c r="PE37" s="60">
        <f t="shared" si="239"/>
        <v>3</v>
      </c>
      <c r="PF37" s="53" t="str">
        <f t="shared" si="240"/>
        <v>3.0</v>
      </c>
      <c r="PG37" s="61">
        <v>2</v>
      </c>
      <c r="PH37" s="62">
        <v>2</v>
      </c>
      <c r="PI37" s="310">
        <v>7.3</v>
      </c>
      <c r="PJ37" s="311">
        <v>7</v>
      </c>
      <c r="PK37" s="160"/>
      <c r="PL37" s="66">
        <f t="shared" si="241"/>
        <v>7.1</v>
      </c>
      <c r="PM37" s="312">
        <f t="shared" si="242"/>
        <v>7.1</v>
      </c>
      <c r="PN37" s="312" t="str">
        <f t="shared" si="243"/>
        <v>7.1</v>
      </c>
      <c r="PO37" s="313" t="str">
        <f t="shared" si="244"/>
        <v>B</v>
      </c>
      <c r="PP37" s="314">
        <f t="shared" si="245"/>
        <v>3</v>
      </c>
      <c r="PQ37" s="315" t="str">
        <f t="shared" si="246"/>
        <v>3.0</v>
      </c>
      <c r="PR37" s="63">
        <v>1</v>
      </c>
      <c r="PS37" s="207">
        <v>1</v>
      </c>
      <c r="PT37" s="210">
        <v>5.8</v>
      </c>
      <c r="PU37" s="133">
        <v>6.8</v>
      </c>
      <c r="PV37" s="58"/>
      <c r="PW37" s="66">
        <f t="shared" si="247"/>
        <v>6.4</v>
      </c>
      <c r="PX37" s="67">
        <f t="shared" si="248"/>
        <v>6.4</v>
      </c>
      <c r="PY37" s="67" t="str">
        <f t="shared" si="249"/>
        <v>6.4</v>
      </c>
      <c r="PZ37" s="51" t="str">
        <f t="shared" si="250"/>
        <v>C</v>
      </c>
      <c r="QA37" s="60">
        <f t="shared" si="251"/>
        <v>2</v>
      </c>
      <c r="QB37" s="53" t="str">
        <f t="shared" si="252"/>
        <v>2.0</v>
      </c>
      <c r="QC37" s="63">
        <v>4</v>
      </c>
      <c r="QD37" s="207">
        <v>4</v>
      </c>
      <c r="QE37" s="210">
        <v>8</v>
      </c>
      <c r="QF37" s="133">
        <v>7</v>
      </c>
      <c r="QG37" s="58"/>
      <c r="QH37" s="66">
        <f t="shared" si="253"/>
        <v>7.4</v>
      </c>
      <c r="QI37" s="67">
        <f t="shared" si="254"/>
        <v>7.4</v>
      </c>
      <c r="QJ37" s="67" t="str">
        <f t="shared" si="255"/>
        <v>7.4</v>
      </c>
      <c r="QK37" s="51" t="str">
        <f t="shared" si="256"/>
        <v>B</v>
      </c>
      <c r="QL37" s="60">
        <f t="shared" si="257"/>
        <v>3</v>
      </c>
      <c r="QM37" s="53" t="str">
        <f t="shared" si="258"/>
        <v>3.0</v>
      </c>
      <c r="QN37" s="63">
        <v>6</v>
      </c>
      <c r="QO37" s="207">
        <v>6</v>
      </c>
      <c r="QP37" s="211">
        <f t="shared" si="259"/>
        <v>19</v>
      </c>
      <c r="QQ37" s="156">
        <f t="shared" si="260"/>
        <v>7.1368421052631579</v>
      </c>
      <c r="QR37" s="158">
        <f t="shared" si="261"/>
        <v>2.7894736842105261</v>
      </c>
      <c r="QS37" s="157" t="str">
        <f t="shared" si="262"/>
        <v>2.79</v>
      </c>
      <c r="QT37" s="5" t="str">
        <f t="shared" si="263"/>
        <v>Lên lớp</v>
      </c>
      <c r="QU37" s="212">
        <f t="shared" si="264"/>
        <v>19</v>
      </c>
      <c r="QV37" s="156">
        <f t="shared" si="265"/>
        <v>7.1368421052631579</v>
      </c>
      <c r="QW37" s="309">
        <f t="shared" si="266"/>
        <v>2.7894736842105261</v>
      </c>
      <c r="QX37" s="215">
        <f t="shared" si="267"/>
        <v>73</v>
      </c>
      <c r="QY37" s="211">
        <f t="shared" si="268"/>
        <v>73</v>
      </c>
      <c r="QZ37" s="157">
        <f t="shared" si="269"/>
        <v>6.9</v>
      </c>
      <c r="RA37" s="157" t="str">
        <f t="shared" si="270"/>
        <v>6.90</v>
      </c>
      <c r="RB37" s="158">
        <f t="shared" si="271"/>
        <v>2.6506849315068495</v>
      </c>
      <c r="RC37" s="157" t="str">
        <f t="shared" si="272"/>
        <v>2.65</v>
      </c>
      <c r="RD37" s="5" t="str">
        <f t="shared" si="273"/>
        <v>Lên lớp</v>
      </c>
      <c r="RE37" s="210">
        <v>8</v>
      </c>
      <c r="RF37" s="133">
        <v>5</v>
      </c>
      <c r="RG37" s="58"/>
      <c r="RH37" s="66">
        <f t="shared" si="274"/>
        <v>6.2</v>
      </c>
      <c r="RI37" s="67">
        <f t="shared" si="275"/>
        <v>6.2</v>
      </c>
      <c r="RJ37" s="67" t="str">
        <f t="shared" si="276"/>
        <v>6.2</v>
      </c>
      <c r="RK37" s="51" t="str">
        <f t="shared" si="277"/>
        <v>C</v>
      </c>
      <c r="RL37" s="60">
        <f t="shared" si="278"/>
        <v>2</v>
      </c>
      <c r="RM37" s="53" t="str">
        <f t="shared" si="279"/>
        <v>2.0</v>
      </c>
      <c r="RN37" s="63">
        <v>6</v>
      </c>
      <c r="RO37" s="207">
        <v>6</v>
      </c>
      <c r="RP37" s="416">
        <v>7.6</v>
      </c>
      <c r="RQ37" s="416">
        <v>6.2</v>
      </c>
      <c r="RR37" s="316">
        <f t="shared" si="280"/>
        <v>6.8</v>
      </c>
      <c r="RS37" s="67" t="str">
        <f t="shared" si="281"/>
        <v>6.8</v>
      </c>
      <c r="RT37" s="51" t="str">
        <f t="shared" si="282"/>
        <v>C+</v>
      </c>
      <c r="RU37" s="60">
        <f t="shared" si="283"/>
        <v>2.5</v>
      </c>
      <c r="RV37" s="53" t="str">
        <f t="shared" si="284"/>
        <v>2.5</v>
      </c>
      <c r="RW37" s="220">
        <v>5</v>
      </c>
      <c r="RX37" s="221">
        <v>5</v>
      </c>
      <c r="RY37" s="417">
        <f t="shared" si="285"/>
        <v>11</v>
      </c>
      <c r="RZ37" s="156">
        <f t="shared" si="286"/>
        <v>6.4727272727272727</v>
      </c>
      <c r="SA37" s="158">
        <f t="shared" si="287"/>
        <v>2.2272727272727271</v>
      </c>
      <c r="SB37" s="157" t="str">
        <f t="shared" si="288"/>
        <v>2.23</v>
      </c>
    </row>
    <row r="38" spans="1:496" s="8" customFormat="1" ht="18">
      <c r="A38" s="5">
        <v>37</v>
      </c>
      <c r="B38" s="9" t="s">
        <v>356</v>
      </c>
      <c r="C38" s="10" t="s">
        <v>443</v>
      </c>
      <c r="D38" s="11" t="s">
        <v>208</v>
      </c>
      <c r="E38" s="12" t="s">
        <v>444</v>
      </c>
      <c r="F38" s="6"/>
      <c r="G38" s="47" t="s">
        <v>669</v>
      </c>
      <c r="H38" s="6" t="s">
        <v>427</v>
      </c>
      <c r="I38" s="48" t="s">
        <v>699</v>
      </c>
      <c r="J38" s="48" t="s">
        <v>699</v>
      </c>
      <c r="K38" s="98">
        <v>0</v>
      </c>
      <c r="L38" s="67" t="str">
        <f t="shared" si="298"/>
        <v>0.0</v>
      </c>
      <c r="M38" s="51" t="str">
        <f t="shared" si="299"/>
        <v>F</v>
      </c>
      <c r="N38" s="52">
        <f t="shared" si="300"/>
        <v>0</v>
      </c>
      <c r="O38" s="53" t="str">
        <f t="shared" si="301"/>
        <v>0.0</v>
      </c>
      <c r="P38" s="63"/>
      <c r="Q38" s="49">
        <v>6</v>
      </c>
      <c r="R38" s="67" t="str">
        <f t="shared" si="302"/>
        <v>6.0</v>
      </c>
      <c r="S38" s="51" t="str">
        <f t="shared" si="303"/>
        <v>C</v>
      </c>
      <c r="T38" s="52">
        <f t="shared" si="304"/>
        <v>2</v>
      </c>
      <c r="U38" s="53" t="str">
        <f t="shared" si="305"/>
        <v>2.0</v>
      </c>
      <c r="V38" s="63">
        <v>3</v>
      </c>
      <c r="W38" s="105">
        <v>6.8</v>
      </c>
      <c r="X38" s="103">
        <v>7</v>
      </c>
      <c r="Y38" s="104"/>
      <c r="Z38" s="66">
        <f t="shared" si="306"/>
        <v>6.9</v>
      </c>
      <c r="AA38" s="67">
        <f t="shared" si="307"/>
        <v>6.9</v>
      </c>
      <c r="AB38" s="67" t="str">
        <f t="shared" si="308"/>
        <v>6.9</v>
      </c>
      <c r="AC38" s="51" t="str">
        <f t="shared" si="309"/>
        <v>C+</v>
      </c>
      <c r="AD38" s="60">
        <f t="shared" si="310"/>
        <v>2.5</v>
      </c>
      <c r="AE38" s="53" t="str">
        <f t="shared" si="311"/>
        <v>2.5</v>
      </c>
      <c r="AF38" s="63">
        <v>4</v>
      </c>
      <c r="AG38" s="207">
        <v>4</v>
      </c>
      <c r="AH38" s="105">
        <v>6.3</v>
      </c>
      <c r="AI38" s="103">
        <v>8</v>
      </c>
      <c r="AJ38" s="104"/>
      <c r="AK38" s="66">
        <f t="shared" si="312"/>
        <v>7.3</v>
      </c>
      <c r="AL38" s="67">
        <f t="shared" si="313"/>
        <v>7.3</v>
      </c>
      <c r="AM38" s="67" t="str">
        <f t="shared" si="314"/>
        <v>7.3</v>
      </c>
      <c r="AN38" s="51" t="str">
        <f t="shared" si="315"/>
        <v>B</v>
      </c>
      <c r="AO38" s="60">
        <f t="shared" si="316"/>
        <v>3</v>
      </c>
      <c r="AP38" s="53" t="str">
        <f t="shared" si="317"/>
        <v>3.0</v>
      </c>
      <c r="AQ38" s="63">
        <v>2</v>
      </c>
      <c r="AR38" s="207">
        <v>2</v>
      </c>
      <c r="AS38" s="105">
        <v>5.3</v>
      </c>
      <c r="AT38" s="103">
        <v>3</v>
      </c>
      <c r="AU38" s="104">
        <v>3</v>
      </c>
      <c r="AV38" s="66">
        <f t="shared" si="318"/>
        <v>3.9</v>
      </c>
      <c r="AW38" s="67">
        <f t="shared" si="319"/>
        <v>3.9</v>
      </c>
      <c r="AX38" s="67" t="str">
        <f t="shared" si="320"/>
        <v>3.9</v>
      </c>
      <c r="AY38" s="51" t="str">
        <f t="shared" si="321"/>
        <v>F</v>
      </c>
      <c r="AZ38" s="60">
        <f t="shared" si="322"/>
        <v>0</v>
      </c>
      <c r="BA38" s="53" t="str">
        <f t="shared" si="323"/>
        <v>0.0</v>
      </c>
      <c r="BB38" s="63">
        <v>3</v>
      </c>
      <c r="BC38" s="207"/>
      <c r="BD38" s="105">
        <v>5</v>
      </c>
      <c r="BE38" s="103">
        <v>8</v>
      </c>
      <c r="BF38" s="104"/>
      <c r="BG38" s="66">
        <f t="shared" si="324"/>
        <v>6.8</v>
      </c>
      <c r="BH38" s="67">
        <f t="shared" si="325"/>
        <v>6.8</v>
      </c>
      <c r="BI38" s="67" t="str">
        <f t="shared" si="326"/>
        <v>6.8</v>
      </c>
      <c r="BJ38" s="51" t="str">
        <f t="shared" si="327"/>
        <v>C+</v>
      </c>
      <c r="BK38" s="60">
        <f t="shared" si="328"/>
        <v>2.5</v>
      </c>
      <c r="BL38" s="53" t="str">
        <f t="shared" si="329"/>
        <v>2.5</v>
      </c>
      <c r="BM38" s="63">
        <v>3</v>
      </c>
      <c r="BN38" s="207">
        <v>3</v>
      </c>
      <c r="BO38" s="105">
        <v>6.9</v>
      </c>
      <c r="BP38" s="103">
        <v>4</v>
      </c>
      <c r="BQ38" s="104"/>
      <c r="BR38" s="66">
        <f t="shared" si="330"/>
        <v>5.2</v>
      </c>
      <c r="BS38" s="67">
        <f t="shared" si="331"/>
        <v>5.2</v>
      </c>
      <c r="BT38" s="67" t="str">
        <f t="shared" si="332"/>
        <v>5.2</v>
      </c>
      <c r="BU38" s="51" t="str">
        <f t="shared" si="333"/>
        <v>D+</v>
      </c>
      <c r="BV38" s="68">
        <f t="shared" si="334"/>
        <v>1.5</v>
      </c>
      <c r="BW38" s="53" t="str">
        <f t="shared" si="335"/>
        <v>1.5</v>
      </c>
      <c r="BX38" s="63">
        <v>2</v>
      </c>
      <c r="BY38" s="207">
        <v>2</v>
      </c>
      <c r="BZ38" s="105">
        <v>5.7</v>
      </c>
      <c r="CA38" s="103">
        <v>6</v>
      </c>
      <c r="CB38" s="104"/>
      <c r="CC38" s="105"/>
      <c r="CD38" s="67">
        <f t="shared" si="336"/>
        <v>5.9</v>
      </c>
      <c r="CE38" s="67" t="str">
        <f t="shared" si="337"/>
        <v>5.9</v>
      </c>
      <c r="CF38" s="51" t="str">
        <f t="shared" si="338"/>
        <v>C</v>
      </c>
      <c r="CG38" s="60">
        <f t="shared" si="339"/>
        <v>2</v>
      </c>
      <c r="CH38" s="53" t="str">
        <f t="shared" si="340"/>
        <v>2.0</v>
      </c>
      <c r="CI38" s="63">
        <v>3</v>
      </c>
      <c r="CJ38" s="207">
        <v>3</v>
      </c>
      <c r="CK38" s="208">
        <f t="shared" si="341"/>
        <v>17</v>
      </c>
      <c r="CL38" s="72">
        <f t="shared" si="342"/>
        <v>6.0235294117647067</v>
      </c>
      <c r="CM38" s="93" t="str">
        <f t="shared" si="343"/>
        <v>6.02</v>
      </c>
      <c r="CN38" s="72">
        <f t="shared" si="344"/>
        <v>1.911764705882353</v>
      </c>
      <c r="CO38" s="93" t="str">
        <f t="shared" si="345"/>
        <v>1.91</v>
      </c>
      <c r="CP38" s="285" t="str">
        <f t="shared" si="346"/>
        <v>Lên lớp</v>
      </c>
      <c r="CQ38" s="285">
        <f t="shared" si="347"/>
        <v>14</v>
      </c>
      <c r="CR38" s="72">
        <f t="shared" si="348"/>
        <v>6.4785714285714286</v>
      </c>
      <c r="CS38" s="285" t="str">
        <f t="shared" si="349"/>
        <v>6.48</v>
      </c>
      <c r="CT38" s="72">
        <f t="shared" si="350"/>
        <v>2.3214285714285716</v>
      </c>
      <c r="CU38" s="285" t="str">
        <f t="shared" si="351"/>
        <v>2.32</v>
      </c>
      <c r="CV38" s="285" t="str">
        <f t="shared" si="352"/>
        <v>Lên lớp</v>
      </c>
      <c r="CW38" s="66">
        <v>0</v>
      </c>
      <c r="CX38" s="285"/>
      <c r="CY38" s="285"/>
      <c r="CZ38" s="66">
        <f t="shared" si="353"/>
        <v>0</v>
      </c>
      <c r="DA38" s="67">
        <f t="shared" si="354"/>
        <v>0</v>
      </c>
      <c r="DB38" s="60" t="str">
        <f t="shared" si="355"/>
        <v>0.0</v>
      </c>
      <c r="DC38" s="51" t="str">
        <f t="shared" si="356"/>
        <v>F</v>
      </c>
      <c r="DD38" s="60">
        <f t="shared" si="357"/>
        <v>0</v>
      </c>
      <c r="DE38" s="60" t="str">
        <f t="shared" si="358"/>
        <v>0.0</v>
      </c>
      <c r="DF38" s="63"/>
      <c r="DG38" s="209"/>
      <c r="DH38" s="105">
        <v>6</v>
      </c>
      <c r="DI38" s="126">
        <v>3</v>
      </c>
      <c r="DJ38" s="126"/>
      <c r="DK38" s="66">
        <f t="shared" si="359"/>
        <v>4.2</v>
      </c>
      <c r="DL38" s="67">
        <f t="shared" si="360"/>
        <v>4.2</v>
      </c>
      <c r="DM38" s="60" t="str">
        <f t="shared" si="361"/>
        <v>4.2</v>
      </c>
      <c r="DN38" s="51" t="str">
        <f t="shared" si="362"/>
        <v>D</v>
      </c>
      <c r="DO38" s="60">
        <f t="shared" si="363"/>
        <v>1</v>
      </c>
      <c r="DP38" s="60" t="str">
        <f t="shared" si="364"/>
        <v>1.0</v>
      </c>
      <c r="DQ38" s="63"/>
      <c r="DR38" s="209"/>
      <c r="DS38" s="67">
        <f t="shared" si="365"/>
        <v>2.1</v>
      </c>
      <c r="DT38" s="60" t="str">
        <f t="shared" si="366"/>
        <v>2.1</v>
      </c>
      <c r="DU38" s="51" t="str">
        <f t="shared" si="367"/>
        <v>F</v>
      </c>
      <c r="DV38" s="60">
        <f t="shared" si="368"/>
        <v>0</v>
      </c>
      <c r="DW38" s="60" t="str">
        <f t="shared" si="369"/>
        <v>0.0</v>
      </c>
      <c r="DX38" s="63">
        <v>3</v>
      </c>
      <c r="DY38" s="209"/>
      <c r="DZ38" s="149">
        <v>1.4</v>
      </c>
      <c r="EA38" s="70"/>
      <c r="EB38" s="121"/>
      <c r="EC38" s="66">
        <f t="shared" si="370"/>
        <v>0.6</v>
      </c>
      <c r="ED38" s="67">
        <f t="shared" si="371"/>
        <v>0.6</v>
      </c>
      <c r="EE38" s="67" t="str">
        <f t="shared" si="372"/>
        <v>0.6</v>
      </c>
      <c r="EF38" s="51" t="str">
        <f t="shared" si="373"/>
        <v>F</v>
      </c>
      <c r="EG38" s="68">
        <f t="shared" si="374"/>
        <v>0</v>
      </c>
      <c r="EH38" s="53" t="str">
        <f t="shared" si="375"/>
        <v>0.0</v>
      </c>
      <c r="EI38" s="63">
        <v>3</v>
      </c>
      <c r="EJ38" s="207"/>
      <c r="EK38" s="210">
        <v>6.7</v>
      </c>
      <c r="EL38" s="57">
        <v>6</v>
      </c>
      <c r="EM38" s="58"/>
      <c r="EN38" s="66">
        <f t="shared" si="376"/>
        <v>6.3</v>
      </c>
      <c r="EO38" s="67">
        <f t="shared" si="377"/>
        <v>6.3</v>
      </c>
      <c r="EP38" s="67" t="str">
        <f t="shared" si="378"/>
        <v>6.3</v>
      </c>
      <c r="EQ38" s="51" t="str">
        <f t="shared" si="379"/>
        <v>C</v>
      </c>
      <c r="ER38" s="60">
        <f t="shared" si="380"/>
        <v>2</v>
      </c>
      <c r="ES38" s="53" t="str">
        <f t="shared" si="381"/>
        <v>2.0</v>
      </c>
      <c r="ET38" s="63">
        <v>3</v>
      </c>
      <c r="EU38" s="207">
        <v>3</v>
      </c>
      <c r="EV38" s="171">
        <v>5</v>
      </c>
      <c r="EW38" s="122">
        <v>0</v>
      </c>
      <c r="EX38" s="123"/>
      <c r="EY38" s="66">
        <f t="shared" si="84"/>
        <v>2</v>
      </c>
      <c r="EZ38" s="67">
        <f t="shared" si="85"/>
        <v>2</v>
      </c>
      <c r="FA38" s="67" t="str">
        <f t="shared" si="86"/>
        <v>2.0</v>
      </c>
      <c r="FB38" s="51" t="str">
        <f t="shared" si="87"/>
        <v>F</v>
      </c>
      <c r="FC38" s="60">
        <f t="shared" si="88"/>
        <v>0</v>
      </c>
      <c r="FD38" s="53" t="str">
        <f t="shared" si="89"/>
        <v>0.0</v>
      </c>
      <c r="FE38" s="63">
        <v>2</v>
      </c>
      <c r="FF38" s="207"/>
      <c r="FG38" s="105">
        <v>7.7</v>
      </c>
      <c r="FH38" s="103">
        <v>7</v>
      </c>
      <c r="FI38" s="104"/>
      <c r="FJ38" s="66">
        <f t="shared" si="90"/>
        <v>7.3</v>
      </c>
      <c r="FK38" s="67">
        <f t="shared" si="91"/>
        <v>7.3</v>
      </c>
      <c r="FL38" s="67" t="str">
        <f t="shared" si="92"/>
        <v>7.3</v>
      </c>
      <c r="FM38" s="51" t="str">
        <f t="shared" si="93"/>
        <v>B</v>
      </c>
      <c r="FN38" s="60">
        <f t="shared" si="94"/>
        <v>3</v>
      </c>
      <c r="FO38" s="53" t="str">
        <f t="shared" si="95"/>
        <v>3.0</v>
      </c>
      <c r="FP38" s="63">
        <v>2</v>
      </c>
      <c r="FQ38" s="207">
        <v>2</v>
      </c>
      <c r="FR38" s="150">
        <v>5.2</v>
      </c>
      <c r="FS38" s="124">
        <v>0</v>
      </c>
      <c r="FT38" s="125"/>
      <c r="FU38" s="150"/>
      <c r="FV38" s="67">
        <f t="shared" si="96"/>
        <v>2.1</v>
      </c>
      <c r="FW38" s="67" t="str">
        <f t="shared" si="97"/>
        <v>2.1</v>
      </c>
      <c r="FX38" s="51" t="str">
        <f t="shared" si="98"/>
        <v>F</v>
      </c>
      <c r="FY38" s="60">
        <f t="shared" si="99"/>
        <v>0</v>
      </c>
      <c r="FZ38" s="53" t="str">
        <f t="shared" si="100"/>
        <v>0.0</v>
      </c>
      <c r="GA38" s="63">
        <v>2</v>
      </c>
      <c r="GB38" s="207"/>
      <c r="GC38" s="171">
        <v>5.4</v>
      </c>
      <c r="GD38" s="122">
        <v>0</v>
      </c>
      <c r="GE38" s="123"/>
      <c r="GF38" s="171"/>
      <c r="GG38" s="67">
        <f t="shared" si="382"/>
        <v>2.2000000000000002</v>
      </c>
      <c r="GH38" s="67" t="str">
        <f t="shared" si="383"/>
        <v>2.2</v>
      </c>
      <c r="GI38" s="51" t="str">
        <f t="shared" si="384"/>
        <v>F</v>
      </c>
      <c r="GJ38" s="60">
        <f t="shared" si="385"/>
        <v>0</v>
      </c>
      <c r="GK38" s="53" t="str">
        <f t="shared" si="386"/>
        <v>0.0</v>
      </c>
      <c r="GL38" s="63">
        <v>3</v>
      </c>
      <c r="GM38" s="207"/>
      <c r="GN38" s="211">
        <f t="shared" si="387"/>
        <v>18</v>
      </c>
      <c r="GO38" s="156">
        <f t="shared" si="388"/>
        <v>3.1333333333333337</v>
      </c>
      <c r="GP38" s="158">
        <f t="shared" si="389"/>
        <v>0.66666666666666663</v>
      </c>
      <c r="GQ38" s="157" t="str">
        <f t="shared" si="109"/>
        <v>0.67</v>
      </c>
      <c r="GR38" s="5" t="str">
        <f t="shared" si="110"/>
        <v>Cảnh báo KQHT</v>
      </c>
      <c r="GS38" s="212">
        <f t="shared" si="390"/>
        <v>5</v>
      </c>
      <c r="GT38" s="213">
        <f t="shared" si="406"/>
        <v>6.7</v>
      </c>
      <c r="GU38" s="214">
        <f t="shared" si="407"/>
        <v>2.4</v>
      </c>
      <c r="GV38" s="215">
        <f t="shared" si="391"/>
        <v>35</v>
      </c>
      <c r="GW38" s="211">
        <f t="shared" si="403"/>
        <v>19</v>
      </c>
      <c r="GX38" s="157">
        <f t="shared" si="404"/>
        <v>6.5368421052631582</v>
      </c>
      <c r="GY38" s="158">
        <f t="shared" si="405"/>
        <v>2.3421052631578947</v>
      </c>
      <c r="GZ38" s="157" t="str">
        <f t="shared" si="118"/>
        <v>2.34</v>
      </c>
      <c r="HA38" s="5" t="str">
        <f t="shared" si="119"/>
        <v>Lên lớp</v>
      </c>
      <c r="HB38" s="171">
        <v>5.6</v>
      </c>
      <c r="HC38" s="122">
        <v>2</v>
      </c>
      <c r="HD38" s="123">
        <v>5</v>
      </c>
      <c r="HE38" s="171"/>
      <c r="HF38" s="67">
        <f t="shared" si="392"/>
        <v>5.2</v>
      </c>
      <c r="HG38" s="67" t="str">
        <f t="shared" si="393"/>
        <v>5.2</v>
      </c>
      <c r="HH38" s="51" t="str">
        <f t="shared" si="394"/>
        <v>D+</v>
      </c>
      <c r="HI38" s="60">
        <f t="shared" si="395"/>
        <v>1.5</v>
      </c>
      <c r="HJ38" s="53" t="str">
        <f t="shared" si="396"/>
        <v>1.5</v>
      </c>
      <c r="HK38" s="63">
        <v>3</v>
      </c>
      <c r="HL38" s="207">
        <v>3</v>
      </c>
      <c r="HM38" s="210">
        <v>7.3</v>
      </c>
      <c r="HN38" s="57">
        <v>4</v>
      </c>
      <c r="HO38" s="58"/>
      <c r="HP38" s="66">
        <f t="shared" si="125"/>
        <v>5.3</v>
      </c>
      <c r="HQ38" s="110">
        <f t="shared" si="126"/>
        <v>5.3</v>
      </c>
      <c r="HR38" s="67" t="str">
        <f t="shared" si="127"/>
        <v>5.3</v>
      </c>
      <c r="HS38" s="111" t="str">
        <f t="shared" si="128"/>
        <v>D+</v>
      </c>
      <c r="HT38" s="112">
        <f t="shared" si="129"/>
        <v>1.5</v>
      </c>
      <c r="HU38" s="113" t="str">
        <f t="shared" si="130"/>
        <v>1.5</v>
      </c>
      <c r="HV38" s="63">
        <v>1</v>
      </c>
      <c r="HW38" s="207">
        <v>1</v>
      </c>
      <c r="HX38" s="66">
        <f t="shared" si="297"/>
        <v>1.6</v>
      </c>
      <c r="HY38" s="167">
        <f t="shared" si="297"/>
        <v>5.2</v>
      </c>
      <c r="HZ38" s="53" t="str">
        <f t="shared" si="132"/>
        <v>5.2</v>
      </c>
      <c r="IA38" s="51" t="str">
        <f t="shared" si="133"/>
        <v>D+</v>
      </c>
      <c r="IB38" s="60">
        <f t="shared" si="134"/>
        <v>1.5</v>
      </c>
      <c r="IC38" s="53" t="str">
        <f t="shared" si="135"/>
        <v>1.5</v>
      </c>
      <c r="ID38" s="220">
        <v>4</v>
      </c>
      <c r="IE38" s="221">
        <v>4</v>
      </c>
      <c r="IF38" s="210">
        <v>5</v>
      </c>
      <c r="IG38" s="57">
        <v>4</v>
      </c>
      <c r="IH38" s="58"/>
      <c r="II38" s="66">
        <f t="shared" si="397"/>
        <v>4.4000000000000004</v>
      </c>
      <c r="IJ38" s="67">
        <f t="shared" si="398"/>
        <v>4.4000000000000004</v>
      </c>
      <c r="IK38" s="67" t="str">
        <f t="shared" si="399"/>
        <v>4.4</v>
      </c>
      <c r="IL38" s="51" t="str">
        <f t="shared" si="400"/>
        <v>D</v>
      </c>
      <c r="IM38" s="60">
        <f t="shared" si="401"/>
        <v>1</v>
      </c>
      <c r="IN38" s="53" t="str">
        <f t="shared" si="402"/>
        <v>1.0</v>
      </c>
      <c r="IO38" s="63">
        <v>2</v>
      </c>
      <c r="IP38" s="207">
        <v>2</v>
      </c>
      <c r="IQ38" s="210">
        <v>6.7</v>
      </c>
      <c r="IR38" s="57">
        <v>4</v>
      </c>
      <c r="IS38" s="58"/>
      <c r="IT38" s="66">
        <f t="shared" si="142"/>
        <v>5.0999999999999996</v>
      </c>
      <c r="IU38" s="67">
        <f t="shared" si="143"/>
        <v>5.0999999999999996</v>
      </c>
      <c r="IV38" s="67" t="str">
        <f t="shared" si="144"/>
        <v>5.1</v>
      </c>
      <c r="IW38" s="51" t="str">
        <f t="shared" si="145"/>
        <v>D+</v>
      </c>
      <c r="IX38" s="60">
        <f t="shared" si="146"/>
        <v>1.5</v>
      </c>
      <c r="IY38" s="53" t="str">
        <f t="shared" si="147"/>
        <v>1.5</v>
      </c>
      <c r="IZ38" s="63">
        <v>3</v>
      </c>
      <c r="JA38" s="207">
        <v>3</v>
      </c>
      <c r="JB38" s="65">
        <v>6.2</v>
      </c>
      <c r="JC38" s="57">
        <v>7</v>
      </c>
      <c r="JD38" s="58"/>
      <c r="JE38" s="66">
        <f t="shared" si="148"/>
        <v>6.7</v>
      </c>
      <c r="JF38" s="67">
        <f t="shared" si="149"/>
        <v>6.7</v>
      </c>
      <c r="JG38" s="50" t="str">
        <f t="shared" si="150"/>
        <v>6.7</v>
      </c>
      <c r="JH38" s="51" t="str">
        <f t="shared" si="151"/>
        <v>C+</v>
      </c>
      <c r="JI38" s="60">
        <f t="shared" si="152"/>
        <v>2.5</v>
      </c>
      <c r="JJ38" s="53" t="str">
        <f t="shared" si="153"/>
        <v>2.5</v>
      </c>
      <c r="JK38" s="61">
        <v>2</v>
      </c>
      <c r="JL38" s="62">
        <v>2</v>
      </c>
      <c r="JM38" s="65">
        <v>5.4</v>
      </c>
      <c r="JN38" s="57">
        <v>4</v>
      </c>
      <c r="JO38" s="58"/>
      <c r="JP38" s="66">
        <f t="shared" ref="JP38:JP52" si="408">ROUND((JM38*0.4+JN38*0.6),1)</f>
        <v>4.5999999999999996</v>
      </c>
      <c r="JQ38" s="67">
        <f t="shared" ref="JQ38:JQ52" si="409">ROUND(MAX((JM38*0.4+JN38*0.6),(JM38*0.4+JO38*0.6)),1)</f>
        <v>4.5999999999999996</v>
      </c>
      <c r="JR38" s="50" t="str">
        <f t="shared" ref="JR38:JR52" si="410">TEXT(JQ38,"0.0")</f>
        <v>4.6</v>
      </c>
      <c r="JS38" s="51" t="str">
        <f t="shared" ref="JS38:JS52" si="411">IF(JQ38&gt;=8.5,"A",IF(JQ38&gt;=8,"B+",IF(JQ38&gt;=7,"B",IF(JQ38&gt;=6.5,"C+",IF(JQ38&gt;=5.5,"C",IF(JQ38&gt;=5,"D+",IF(JQ38&gt;=4,"D","F")))))))</f>
        <v>D</v>
      </c>
      <c r="JT38" s="60">
        <f t="shared" ref="JT38:JT52" si="412">IF(JS38="A",4,IF(JS38="B+",3.5,IF(JS38="B",3,IF(JS38="C+",2.5,IF(JS38="C",2,IF(JS38="D+",1.5,IF(JS38="D",1,0)))))))</f>
        <v>1</v>
      </c>
      <c r="JU38" s="53" t="str">
        <f t="shared" ref="JU38:JU52" si="413">TEXT(JT38,"0.0")</f>
        <v>1.0</v>
      </c>
      <c r="JV38" s="61">
        <v>1</v>
      </c>
      <c r="JW38" s="62">
        <v>1</v>
      </c>
      <c r="JX38" s="65">
        <v>8</v>
      </c>
      <c r="JY38" s="57">
        <v>9</v>
      </c>
      <c r="JZ38" s="58"/>
      <c r="KA38" s="66">
        <f t="shared" ref="KA38:KA52" si="414">ROUND((JX38*0.4+JY38*0.6),1)</f>
        <v>8.6</v>
      </c>
      <c r="KB38" s="67">
        <f t="shared" ref="KB38:KB52" si="415">ROUND(MAX((JX38*0.4+JY38*0.6),(JX38*0.4+JZ38*0.6)),1)</f>
        <v>8.6</v>
      </c>
      <c r="KC38" s="50" t="str">
        <f t="shared" ref="KC38:KC52" si="416">TEXT(KB38,"0.0")</f>
        <v>8.6</v>
      </c>
      <c r="KD38" s="51" t="str">
        <f t="shared" ref="KD38:KD52" si="417">IF(KB38&gt;=8.5,"A",IF(KB38&gt;=8,"B+",IF(KB38&gt;=7,"B",IF(KB38&gt;=6.5,"C+",IF(KB38&gt;=5.5,"C",IF(KB38&gt;=5,"D+",IF(KB38&gt;=4,"D","F")))))))</f>
        <v>A</v>
      </c>
      <c r="KE38" s="60">
        <f t="shared" ref="KE38:KE52" si="418">IF(KD38="A",4,IF(KD38="B+",3.5,IF(KD38="B",3,IF(KD38="C+",2.5,IF(KD38="C",2,IF(KD38="D+",1.5,IF(KD38="D",1,0)))))))</f>
        <v>4</v>
      </c>
      <c r="KF38" s="53" t="str">
        <f t="shared" ref="KF38:KF52" si="419">TEXT(KE38,"0.0")</f>
        <v>4.0</v>
      </c>
      <c r="KG38" s="61">
        <v>2</v>
      </c>
      <c r="KH38" s="62">
        <v>2</v>
      </c>
      <c r="KI38" s="210">
        <v>7</v>
      </c>
      <c r="KJ38" s="133">
        <v>7.6</v>
      </c>
      <c r="KK38" s="58"/>
      <c r="KL38" s="66">
        <f t="shared" ref="KL38:KL52" si="420">ROUND((KI38*0.4+KJ38*0.6),1)</f>
        <v>7.4</v>
      </c>
      <c r="KM38" s="67">
        <f t="shared" ref="KM38:KM52" si="421">ROUND(MAX((KI38*0.4+KJ38*0.6),(KI38*0.4+KK38*0.6)),1)</f>
        <v>7.4</v>
      </c>
      <c r="KN38" s="67" t="str">
        <f t="shared" ref="KN38:KN52" si="422">TEXT(KM38,"0.0")</f>
        <v>7.4</v>
      </c>
      <c r="KO38" s="51" t="str">
        <f t="shared" ref="KO38:KO52" si="423">IF(KM38&gt;=8.5,"A",IF(KM38&gt;=8,"B+",IF(KM38&gt;=7,"B",IF(KM38&gt;=6.5,"C+",IF(KM38&gt;=5.5,"C",IF(KM38&gt;=5,"D+",IF(KM38&gt;=4,"D","F")))))))</f>
        <v>B</v>
      </c>
      <c r="KP38" s="60">
        <f t="shared" ref="KP38:KP52" si="424">IF(KO38="A",4,IF(KO38="B+",3.5,IF(KO38="B",3,IF(KO38="C+",2.5,IF(KO38="C",2,IF(KO38="D+",1.5,IF(KO38="D",1,0)))))))</f>
        <v>3</v>
      </c>
      <c r="KQ38" s="53" t="str">
        <f t="shared" ref="KQ38:KQ52" si="425">TEXT(KP38,"0.0")</f>
        <v>3.0</v>
      </c>
      <c r="KR38" s="63">
        <v>1</v>
      </c>
      <c r="KS38" s="207">
        <v>1</v>
      </c>
      <c r="KT38" s="210">
        <v>8</v>
      </c>
      <c r="KU38" s="133">
        <v>8.4</v>
      </c>
      <c r="KV38" s="58"/>
      <c r="KW38" s="66">
        <f t="shared" ref="KW38:KW52" si="426">ROUND((KT38*0.4+KU38*0.6),1)</f>
        <v>8.1999999999999993</v>
      </c>
      <c r="KX38" s="67">
        <f t="shared" ref="KX38:KX52" si="427">ROUND(MAX((KT38*0.4+KU38*0.6),(KT38*0.4+KV38*0.6)),1)</f>
        <v>8.1999999999999993</v>
      </c>
      <c r="KY38" s="67" t="str">
        <f t="shared" ref="KY38:KY52" si="428">TEXT(KX38,"0.0")</f>
        <v>8.2</v>
      </c>
      <c r="KZ38" s="51" t="str">
        <f t="shared" ref="KZ38:KZ52" si="429">IF(KX38&gt;=8.5,"A",IF(KX38&gt;=8,"B+",IF(KX38&gt;=7,"B",IF(KX38&gt;=6.5,"C+",IF(KX38&gt;=5.5,"C",IF(KX38&gt;=5,"D+",IF(KX38&gt;=4,"D","F")))))))</f>
        <v>B+</v>
      </c>
      <c r="LA38" s="60">
        <f t="shared" ref="LA38:LA52" si="430">IF(KZ38="A",4,IF(KZ38="B+",3.5,IF(KZ38="B",3,IF(KZ38="C+",2.5,IF(KZ38="C",2,IF(KZ38="D+",1.5,IF(KZ38="D",1,0)))))))</f>
        <v>3.5</v>
      </c>
      <c r="LB38" s="53" t="str">
        <f t="shared" ref="LB38:LB52" si="431">TEXT(LA38,"0.0")</f>
        <v>3.5</v>
      </c>
      <c r="LC38" s="63">
        <v>1</v>
      </c>
      <c r="LD38" s="207">
        <v>1</v>
      </c>
      <c r="LE38" s="210">
        <v>5</v>
      </c>
      <c r="LF38" s="133">
        <v>6.2</v>
      </c>
      <c r="LG38" s="58"/>
      <c r="LH38" s="66">
        <f t="shared" ref="LH38:LH52" si="432">ROUND((LE38*0.4+LF38*0.6),1)</f>
        <v>5.7</v>
      </c>
      <c r="LI38" s="67">
        <f t="shared" ref="LI38:LI52" si="433">ROUND(MAX((LE38*0.4+LF38*0.6),(LE38*0.4+LG38*0.6)),1)</f>
        <v>5.7</v>
      </c>
      <c r="LJ38" s="67" t="str">
        <f t="shared" ref="LJ38:LJ52" si="434">TEXT(LI38,"0.0")</f>
        <v>5.7</v>
      </c>
      <c r="LK38" s="51" t="str">
        <f t="shared" ref="LK38:LK52" si="435">IF(LI38&gt;=8.5,"A",IF(LI38&gt;=8,"B+",IF(LI38&gt;=7,"B",IF(LI38&gt;=6.5,"C+",IF(LI38&gt;=5.5,"C",IF(LI38&gt;=5,"D+",IF(LI38&gt;=4,"D","F")))))))</f>
        <v>C</v>
      </c>
      <c r="LL38" s="60">
        <f t="shared" ref="LL38:LL52" si="436">IF(LK38="A",4,IF(LK38="B+",3.5,IF(LK38="B",3,IF(LK38="C+",2.5,IF(LK38="C",2,IF(LK38="D+",1.5,IF(LK38="D",1,0)))))))</f>
        <v>2</v>
      </c>
      <c r="LM38" s="53" t="str">
        <f t="shared" ref="LM38:LM52" si="437">TEXT(LL38,"0.0")</f>
        <v>2.0</v>
      </c>
      <c r="LN38" s="63">
        <v>2</v>
      </c>
      <c r="LO38" s="207">
        <v>2</v>
      </c>
      <c r="LP38" s="210">
        <v>8</v>
      </c>
      <c r="LQ38" s="133">
        <v>7</v>
      </c>
      <c r="LR38" s="58"/>
      <c r="LS38" s="66">
        <f t="shared" ref="LS38:LS52" si="438">ROUND((LP38*0.4+LQ38*0.6),1)</f>
        <v>7.4</v>
      </c>
      <c r="LT38" s="67">
        <f t="shared" ref="LT38:LT52" si="439">ROUND(MAX((LP38*0.4+LQ38*0.6),(LP38*0.4+LR38*0.6)),1)</f>
        <v>7.4</v>
      </c>
      <c r="LU38" s="67" t="str">
        <f t="shared" ref="LU38:LU52" si="440">TEXT(LT38,"0.0")</f>
        <v>7.4</v>
      </c>
      <c r="LV38" s="51" t="str">
        <f t="shared" ref="LV38:LV52" si="441">IF(LT38&gt;=8.5,"A",IF(LT38&gt;=8,"B+",IF(LT38&gt;=7,"B",IF(LT38&gt;=6.5,"C+",IF(LT38&gt;=5.5,"C",IF(LT38&gt;=5,"D+",IF(LT38&gt;=4,"D","F")))))))</f>
        <v>B</v>
      </c>
      <c r="LW38" s="60">
        <f t="shared" ref="LW38:LW52" si="442">IF(LV38="A",4,IF(LV38="B+",3.5,IF(LV38="B",3,IF(LV38="C+",2.5,IF(LV38="C",2,IF(LV38="D+",1.5,IF(LV38="D",1,0)))))))</f>
        <v>3</v>
      </c>
      <c r="LX38" s="53" t="str">
        <f t="shared" ref="LX38:LX52" si="443">TEXT(LW38,"0.0")</f>
        <v>3.0</v>
      </c>
      <c r="LY38" s="63">
        <v>1</v>
      </c>
      <c r="LZ38" s="207">
        <v>1</v>
      </c>
      <c r="MA38" s="66">
        <f t="shared" ref="MA38:MA52" si="444">ROUND((KL38*0.2+KW38*0.2+LH38*0.4+LS38*0.2),1)</f>
        <v>6.9</v>
      </c>
      <c r="MB38" s="167">
        <f t="shared" ref="MB38:MB52" si="445">ROUND((KM38*0.2+KX38*0.2+LI38*0.4+LT38*0.2),1)</f>
        <v>6.9</v>
      </c>
      <c r="MC38" s="53" t="str">
        <f t="shared" ref="MC38:MC52" si="446">TEXT(MB38,"0.0")</f>
        <v>6.9</v>
      </c>
      <c r="MD38" s="51" t="str">
        <f t="shared" ref="MD38:MD52" si="447">IF(MB38&gt;=8.5,"A",IF(MB38&gt;=8,"B+",IF(MB38&gt;=7,"B",IF(MB38&gt;=6.5,"C+",IF(MB38&gt;=5.5,"C",IF(MB38&gt;=5,"D+",IF(MB38&gt;=4,"D","F")))))))</f>
        <v>C+</v>
      </c>
      <c r="ME38" s="60">
        <f t="shared" ref="ME38:ME52" si="448">IF(MD38="A",4,IF(MD38="B+",3.5,IF(MD38="B",3,IF(MD38="C+",2.5,IF(MD38="C",2,IF(MD38="D+",1.5,IF(MD38="D",1,0)))))))</f>
        <v>2.5</v>
      </c>
      <c r="MF38" s="53" t="str">
        <f t="shared" ref="MF38:MF52" si="449">TEXT(ME38,"0.0")</f>
        <v>2.5</v>
      </c>
      <c r="MG38" s="220">
        <v>5</v>
      </c>
      <c r="MH38" s="221">
        <v>5</v>
      </c>
      <c r="MI38" s="211">
        <f t="shared" ref="MI38:MI52" si="450">HK38+HV38+IO38+IZ38+JK38+JV38+KG38+KR38+LC38+LN38+LY38</f>
        <v>19</v>
      </c>
      <c r="MJ38" s="156">
        <f t="shared" ref="MJ38:MJ52" si="451">(HF38*HK38+HQ38*HV38+IJ38*IO38+IU38*IZ38+JF38*JK38+JQ38*JV38+KB38*KG38+KM38*KR38+KX38*LC38+LI38*LN38+LT38*LY38)/MI38</f>
        <v>6.0315789473684225</v>
      </c>
      <c r="MK38" s="158">
        <f t="shared" ref="MK38:MK52" si="452">(HI38*HK38+HT38*HV38+IM38*IO38+IX38*IZ38+JI38*JK38+JT38*JV38+KE38*KG38+KP38*KR38+LA38*LC38+LL38*LN38+LW38*LY38)/MI38</f>
        <v>2.1052631578947367</v>
      </c>
      <c r="ML38" s="157" t="str">
        <f t="shared" ref="ML38:ML52" si="453">TEXT(MK38,"0.00")</f>
        <v>2.11</v>
      </c>
      <c r="MM38" s="5" t="str">
        <f t="shared" ref="MM38:MM52" si="454">IF(AND(MK38&lt;1),"Cảnh báo KQHT","Lên lớp")</f>
        <v>Lên lớp</v>
      </c>
      <c r="MN38" s="212">
        <f t="shared" ref="MN38:MN52" si="455">HL38+HW38+IP38+JA38+JL38+JW38+KH38+KS38+LD38+LO38+LZ38</f>
        <v>19</v>
      </c>
      <c r="MO38" s="156">
        <f t="shared" ref="MO38:MO52" si="456">(HF38*HL38+HQ38*HW38+IJ38*IP38+IU38*JA38+JF38*JL38+JQ38*JW38+KB38*KH38+KM38*KS38+KX38*LD38+LI38*LO38+LT38*LZ38)/MN38</f>
        <v>6.0315789473684225</v>
      </c>
      <c r="MP38" s="309">
        <f t="shared" ref="MP38:MP52" si="457">(HI38*HL38+HT38*HW38+IM38*IP38+IX38*JA38+JI38*JL38+JT38*JW38+KE38*KH38+KP38*KS38+LA38*LD38+LL38*LO38+LW38*LZ38)/MN38</f>
        <v>2.1052631578947367</v>
      </c>
      <c r="MQ38" s="215">
        <f t="shared" ref="MQ38:MQ52" si="458">GV38+MI38</f>
        <v>54</v>
      </c>
      <c r="MR38" s="211">
        <f t="shared" ref="MR38:MR52" si="459">GW38+MN38</f>
        <v>38</v>
      </c>
      <c r="MS38" s="157">
        <f t="shared" ref="MS38:MS52" si="460">(GX38*GW38+MO38*MN38)/MR38</f>
        <v>6.2842105263157899</v>
      </c>
      <c r="MT38" s="157" t="str">
        <f t="shared" ref="MT38:MT52" si="461">TEXT(MS38,"0.00")</f>
        <v>6.28</v>
      </c>
      <c r="MU38" s="158">
        <f t="shared" ref="MU38:MU52" si="462">(GY38*GW38+MP38*MN38)/MR38</f>
        <v>2.2236842105263159</v>
      </c>
      <c r="MV38" s="157" t="str">
        <f t="shared" ref="MV38:MV52" si="463">TEXT(MU38,"0.00")</f>
        <v>2.22</v>
      </c>
      <c r="MW38" s="5" t="str">
        <f t="shared" ref="MW38:MW52" si="464">IF(AND(MU38&lt;1.4),"Cảnh báo KQHT","Lên lớp")</f>
        <v>Lên lớp</v>
      </c>
      <c r="MX38" s="260">
        <v>6.3</v>
      </c>
      <c r="MY38" s="317">
        <v>1</v>
      </c>
      <c r="MZ38" s="261">
        <v>3</v>
      </c>
      <c r="NA38" s="171">
        <f t="shared" ref="NA38:NA52" si="465">ROUND((MX38*0.4+MY38*0.6),1)</f>
        <v>3.1</v>
      </c>
      <c r="NB38" s="312">
        <f t="shared" ref="NB38:NB52" si="466">ROUND(MAX((MX38*0.4+MY38*0.6),(MX38*0.4+MZ38*0.6)),1)</f>
        <v>4.3</v>
      </c>
      <c r="NC38" s="312" t="str">
        <f t="shared" ref="NC38:NC52" si="467">TEXT(NB38,"0.0")</f>
        <v>4.3</v>
      </c>
      <c r="ND38" s="313" t="str">
        <f t="shared" ref="ND38:ND52" si="468">IF(NB38&gt;=8.5,"A",IF(NB38&gt;=8,"B+",IF(NB38&gt;=7,"B",IF(NB38&gt;=6.5,"C+",IF(NB38&gt;=5.5,"C",IF(NB38&gt;=5,"D+",IF(NB38&gt;=4,"D","F")))))))</f>
        <v>D</v>
      </c>
      <c r="NE38" s="314">
        <f t="shared" ref="NE38:NE52" si="469">IF(ND38="A",4,IF(ND38="B+",3.5,IF(ND38="B",3,IF(ND38="C+",2.5,IF(ND38="C",2,IF(ND38="D+",1.5,IF(ND38="D",1,0)))))))</f>
        <v>1</v>
      </c>
      <c r="NF38" s="315" t="str">
        <f t="shared" ref="NF38:NF52" si="470">TEXT(NE38,"0.0")</f>
        <v>1.0</v>
      </c>
      <c r="NG38" s="63">
        <v>1</v>
      </c>
      <c r="NH38" s="207">
        <v>1</v>
      </c>
      <c r="NI38" s="260">
        <v>6</v>
      </c>
      <c r="NJ38" s="317">
        <v>1</v>
      </c>
      <c r="NK38" s="261">
        <v>5</v>
      </c>
      <c r="NL38" s="316">
        <f t="shared" ref="NL38:NL52" si="471">ROUND((NI38*0.4+NJ38*0.6),1)</f>
        <v>3</v>
      </c>
      <c r="NM38" s="312">
        <f t="shared" ref="NM38:NM52" si="472">ROUND(MAX((NI38*0.4+NJ38*0.6),(NI38*0.4+NK38*0.6)),1)</f>
        <v>5.4</v>
      </c>
      <c r="NN38" s="312" t="str">
        <f t="shared" ref="NN38:NN52" si="473">TEXT(NM38,"0.0")</f>
        <v>5.4</v>
      </c>
      <c r="NO38" s="313" t="str">
        <f t="shared" ref="NO38:NO52" si="474">IF(NM38&gt;=8.5,"A",IF(NM38&gt;=8,"B+",IF(NM38&gt;=7,"B",IF(NM38&gt;=6.5,"C+",IF(NM38&gt;=5.5,"C",IF(NM38&gt;=5,"D+",IF(NM38&gt;=4,"D","F")))))))</f>
        <v>D+</v>
      </c>
      <c r="NP38" s="314">
        <f t="shared" ref="NP38:NP52" si="475">IF(NO38="A",4,IF(NO38="B+",3.5,IF(NO38="B",3,IF(NO38="C+",2.5,IF(NO38="C",2,IF(NO38="D+",1.5,IF(NO38="D",1,0)))))))</f>
        <v>1.5</v>
      </c>
      <c r="NQ38" s="315" t="str">
        <f t="shared" ref="NQ38:NQ52" si="476">TEXT(NP38,"0.0")</f>
        <v>1.5</v>
      </c>
      <c r="NR38" s="63">
        <v>1</v>
      </c>
      <c r="NS38" s="207">
        <v>1</v>
      </c>
      <c r="NT38" s="66">
        <f t="shared" ref="NT38:NT52" si="477">ROUND((NA38*0.5+NL38*0.5),1)</f>
        <v>3.1</v>
      </c>
      <c r="NU38" s="167">
        <f t="shared" ref="NU38:NU52" si="478">ROUND((NB38*0.5+NM38*0.5),1)</f>
        <v>4.9000000000000004</v>
      </c>
      <c r="NV38" s="53" t="str">
        <f t="shared" ref="NV38:NV52" si="479">TEXT(NU38,"0.0")</f>
        <v>4.9</v>
      </c>
      <c r="NW38" s="51" t="str">
        <f t="shared" ref="NW38:NW52" si="480">IF(NU38&gt;=8.5,"A",IF(NU38&gt;=8,"B+",IF(NU38&gt;=7,"B",IF(NU38&gt;=6.5,"C+",IF(NU38&gt;=5.5,"C",IF(NU38&gt;=5,"D+",IF(NU38&gt;=4,"D","F")))))))</f>
        <v>D</v>
      </c>
      <c r="NX38" s="60">
        <f t="shared" ref="NX38:NX52" si="481">IF(NW38="A",4,IF(NW38="B+",3.5,IF(NW38="B",3,IF(NW38="C+",2.5,IF(NW38="C",2,IF(NW38="D+",1.5,IF(NW38="D",1,0)))))))</f>
        <v>1</v>
      </c>
      <c r="NY38" s="53" t="str">
        <f t="shared" ref="NY38:NY52" si="482">TEXT(NX38,"0.0")</f>
        <v>1.0</v>
      </c>
      <c r="NZ38" s="220">
        <v>2</v>
      </c>
      <c r="OA38" s="408">
        <v>2</v>
      </c>
      <c r="OB38" s="385">
        <v>7.4</v>
      </c>
      <c r="OC38" s="404">
        <v>4</v>
      </c>
      <c r="OD38" s="210"/>
      <c r="OE38" s="66">
        <f t="shared" si="229"/>
        <v>5.4</v>
      </c>
      <c r="OF38" s="67">
        <f t="shared" si="230"/>
        <v>5.4</v>
      </c>
      <c r="OG38" s="50" t="str">
        <f t="shared" si="231"/>
        <v>5.4</v>
      </c>
      <c r="OH38" s="51" t="str">
        <f t="shared" si="232"/>
        <v>D+</v>
      </c>
      <c r="OI38" s="60">
        <f t="shared" si="233"/>
        <v>1.5</v>
      </c>
      <c r="OJ38" s="53" t="str">
        <f t="shared" si="234"/>
        <v>1.5</v>
      </c>
      <c r="OK38" s="61">
        <v>2</v>
      </c>
      <c r="OL38" s="62">
        <v>2</v>
      </c>
      <c r="OM38" s="282">
        <v>7</v>
      </c>
      <c r="ON38" s="283">
        <v>7</v>
      </c>
      <c r="OO38" s="104"/>
      <c r="OP38" s="105">
        <f t="shared" si="289"/>
        <v>7</v>
      </c>
      <c r="OQ38" s="67">
        <f t="shared" si="290"/>
        <v>7</v>
      </c>
      <c r="OR38" s="50" t="str">
        <f t="shared" si="291"/>
        <v>7.0</v>
      </c>
      <c r="OS38" s="51" t="str">
        <f t="shared" si="292"/>
        <v>B</v>
      </c>
      <c r="OT38" s="60">
        <f t="shared" si="293"/>
        <v>3</v>
      </c>
      <c r="OU38" s="53" t="str">
        <f t="shared" si="294"/>
        <v>3.0</v>
      </c>
      <c r="OV38" s="61">
        <v>2</v>
      </c>
      <c r="OW38" s="62">
        <v>2</v>
      </c>
      <c r="OX38" s="282">
        <v>8</v>
      </c>
      <c r="OY38" s="283">
        <v>7</v>
      </c>
      <c r="OZ38" s="104"/>
      <c r="PA38" s="105">
        <f t="shared" si="235"/>
        <v>7.4</v>
      </c>
      <c r="PB38" s="67">
        <f t="shared" si="236"/>
        <v>7.4</v>
      </c>
      <c r="PC38" s="50" t="str">
        <f t="shared" si="237"/>
        <v>7.4</v>
      </c>
      <c r="PD38" s="51" t="str">
        <f t="shared" si="238"/>
        <v>B</v>
      </c>
      <c r="PE38" s="60">
        <f t="shared" si="239"/>
        <v>3</v>
      </c>
      <c r="PF38" s="53" t="str">
        <f t="shared" si="240"/>
        <v>3.0</v>
      </c>
      <c r="PG38" s="61">
        <v>2</v>
      </c>
      <c r="PH38" s="62">
        <v>2</v>
      </c>
      <c r="PI38" s="310">
        <v>7.3</v>
      </c>
      <c r="PJ38" s="311">
        <v>5</v>
      </c>
      <c r="PK38" s="160"/>
      <c r="PL38" s="66">
        <f t="shared" si="241"/>
        <v>5.9</v>
      </c>
      <c r="PM38" s="312">
        <f t="shared" si="242"/>
        <v>5.9</v>
      </c>
      <c r="PN38" s="312" t="str">
        <f t="shared" si="243"/>
        <v>5.9</v>
      </c>
      <c r="PO38" s="313" t="str">
        <f t="shared" si="244"/>
        <v>C</v>
      </c>
      <c r="PP38" s="314">
        <f t="shared" si="245"/>
        <v>2</v>
      </c>
      <c r="PQ38" s="315" t="str">
        <f t="shared" si="246"/>
        <v>2.0</v>
      </c>
      <c r="PR38" s="63">
        <v>1</v>
      </c>
      <c r="PS38" s="207">
        <v>1</v>
      </c>
      <c r="PT38" s="210">
        <v>6.4</v>
      </c>
      <c r="PU38" s="133">
        <v>7</v>
      </c>
      <c r="PV38" s="58"/>
      <c r="PW38" s="66">
        <f t="shared" si="247"/>
        <v>6.8</v>
      </c>
      <c r="PX38" s="67">
        <f t="shared" si="248"/>
        <v>6.8</v>
      </c>
      <c r="PY38" s="67" t="str">
        <f t="shared" si="249"/>
        <v>6.8</v>
      </c>
      <c r="PZ38" s="51" t="str">
        <f t="shared" si="250"/>
        <v>C+</v>
      </c>
      <c r="QA38" s="60">
        <f t="shared" si="251"/>
        <v>2.5</v>
      </c>
      <c r="QB38" s="53" t="str">
        <f t="shared" si="252"/>
        <v>2.5</v>
      </c>
      <c r="QC38" s="63">
        <v>4</v>
      </c>
      <c r="QD38" s="207">
        <v>4</v>
      </c>
      <c r="QE38" s="395">
        <v>7</v>
      </c>
      <c r="QF38" s="396"/>
      <c r="QG38" s="395">
        <v>3</v>
      </c>
      <c r="QH38" s="395">
        <f t="shared" si="253"/>
        <v>2.8</v>
      </c>
      <c r="QI38" s="67">
        <f t="shared" si="254"/>
        <v>4.5999999999999996</v>
      </c>
      <c r="QJ38" s="67" t="str">
        <f t="shared" si="255"/>
        <v>4.6</v>
      </c>
      <c r="QK38" s="51" t="str">
        <f t="shared" si="256"/>
        <v>D</v>
      </c>
      <c r="QL38" s="60">
        <f t="shared" si="257"/>
        <v>1</v>
      </c>
      <c r="QM38" s="53" t="str">
        <f t="shared" si="258"/>
        <v>1.0</v>
      </c>
      <c r="QN38" s="63">
        <v>6</v>
      </c>
      <c r="QO38" s="207">
        <v>6</v>
      </c>
      <c r="QP38" s="211">
        <f t="shared" si="259"/>
        <v>19</v>
      </c>
      <c r="QQ38" s="156">
        <f t="shared" si="260"/>
        <v>5.7894736842105257</v>
      </c>
      <c r="QR38" s="158">
        <f t="shared" si="261"/>
        <v>1.868421052631579</v>
      </c>
      <c r="QS38" s="157" t="str">
        <f t="shared" si="262"/>
        <v>1.87</v>
      </c>
      <c r="QT38" s="5" t="str">
        <f t="shared" si="263"/>
        <v>Lên lớp</v>
      </c>
      <c r="QU38" s="212">
        <f t="shared" si="264"/>
        <v>19</v>
      </c>
      <c r="QV38" s="156">
        <f t="shared" si="265"/>
        <v>5.7894736842105257</v>
      </c>
      <c r="QW38" s="309">
        <f t="shared" si="266"/>
        <v>1.868421052631579</v>
      </c>
      <c r="QX38" s="215">
        <f t="shared" si="267"/>
        <v>73</v>
      </c>
      <c r="QY38" s="211">
        <f t="shared" si="268"/>
        <v>57</v>
      </c>
      <c r="QZ38" s="157">
        <f t="shared" si="269"/>
        <v>6.1192982456140355</v>
      </c>
      <c r="RA38" s="157" t="str">
        <f t="shared" si="270"/>
        <v>6.12</v>
      </c>
      <c r="RB38" s="158">
        <f t="shared" si="271"/>
        <v>2.1052631578947367</v>
      </c>
      <c r="RC38" s="157" t="str">
        <f t="shared" si="272"/>
        <v>2.11</v>
      </c>
      <c r="RD38" s="5" t="str">
        <f t="shared" si="273"/>
        <v>Lên lớp</v>
      </c>
      <c r="RE38" s="171">
        <v>6</v>
      </c>
      <c r="RF38" s="323">
        <v>1</v>
      </c>
      <c r="RG38" s="123">
        <v>5</v>
      </c>
      <c r="RH38" s="171">
        <f t="shared" si="274"/>
        <v>3</v>
      </c>
      <c r="RI38" s="67">
        <f t="shared" si="275"/>
        <v>5.4</v>
      </c>
      <c r="RJ38" s="67" t="str">
        <f t="shared" si="276"/>
        <v>5.4</v>
      </c>
      <c r="RK38" s="51" t="str">
        <f t="shared" si="277"/>
        <v>D+</v>
      </c>
      <c r="RL38" s="60">
        <f t="shared" si="278"/>
        <v>1.5</v>
      </c>
      <c r="RM38" s="53" t="str">
        <f t="shared" si="279"/>
        <v>1.5</v>
      </c>
      <c r="RN38" s="63">
        <v>6</v>
      </c>
      <c r="RO38" s="207">
        <v>6</v>
      </c>
      <c r="RP38" s="416"/>
      <c r="RQ38" s="416"/>
      <c r="RR38" s="316">
        <f t="shared" si="280"/>
        <v>0</v>
      </c>
      <c r="RS38" s="67" t="str">
        <f t="shared" si="281"/>
        <v>0.0</v>
      </c>
      <c r="RT38" s="51" t="str">
        <f t="shared" si="282"/>
        <v>F</v>
      </c>
      <c r="RU38" s="60">
        <f t="shared" si="283"/>
        <v>0</v>
      </c>
      <c r="RV38" s="53" t="str">
        <f t="shared" si="284"/>
        <v>0.0</v>
      </c>
      <c r="RW38" s="220">
        <v>5</v>
      </c>
      <c r="RX38" s="221"/>
      <c r="RY38" s="417">
        <f t="shared" si="285"/>
        <v>11</v>
      </c>
      <c r="RZ38" s="156">
        <f t="shared" si="286"/>
        <v>2.9454545454545458</v>
      </c>
      <c r="SA38" s="158">
        <f t="shared" si="287"/>
        <v>0.81818181818181823</v>
      </c>
      <c r="SB38" s="157" t="str">
        <f t="shared" si="288"/>
        <v>0.82</v>
      </c>
    </row>
    <row r="39" spans="1:496" s="8" customFormat="1" ht="18">
      <c r="A39" s="5">
        <v>38</v>
      </c>
      <c r="B39" s="9" t="s">
        <v>356</v>
      </c>
      <c r="C39" s="10" t="s">
        <v>445</v>
      </c>
      <c r="D39" s="11" t="s">
        <v>446</v>
      </c>
      <c r="E39" s="12" t="s">
        <v>427</v>
      </c>
      <c r="F39" s="6"/>
      <c r="G39" s="47" t="s">
        <v>655</v>
      </c>
      <c r="H39" s="6" t="s">
        <v>427</v>
      </c>
      <c r="I39" s="48" t="s">
        <v>680</v>
      </c>
      <c r="J39" s="48" t="s">
        <v>616</v>
      </c>
      <c r="K39" s="98">
        <v>8</v>
      </c>
      <c r="L39" s="67" t="str">
        <f t="shared" si="298"/>
        <v>8.0</v>
      </c>
      <c r="M39" s="51" t="str">
        <f t="shared" si="299"/>
        <v>B+</v>
      </c>
      <c r="N39" s="52">
        <f t="shared" si="300"/>
        <v>3.5</v>
      </c>
      <c r="O39" s="53" t="str">
        <f t="shared" si="301"/>
        <v>3.5</v>
      </c>
      <c r="P39" s="63">
        <v>2</v>
      </c>
      <c r="Q39" s="49"/>
      <c r="R39" s="67" t="str">
        <f t="shared" si="302"/>
        <v>0.0</v>
      </c>
      <c r="S39" s="51" t="str">
        <f t="shared" si="303"/>
        <v>F</v>
      </c>
      <c r="T39" s="52">
        <f t="shared" si="304"/>
        <v>0</v>
      </c>
      <c r="U39" s="53" t="str">
        <f t="shared" si="305"/>
        <v>0.0</v>
      </c>
      <c r="V39" s="63"/>
      <c r="W39" s="105">
        <v>8.1999999999999993</v>
      </c>
      <c r="X39" s="103">
        <v>6</v>
      </c>
      <c r="Y39" s="104"/>
      <c r="Z39" s="66">
        <f t="shared" si="306"/>
        <v>6.9</v>
      </c>
      <c r="AA39" s="67">
        <f t="shared" si="307"/>
        <v>6.9</v>
      </c>
      <c r="AB39" s="67" t="str">
        <f t="shared" si="308"/>
        <v>6.9</v>
      </c>
      <c r="AC39" s="51" t="str">
        <f t="shared" si="309"/>
        <v>C+</v>
      </c>
      <c r="AD39" s="60">
        <f t="shared" si="310"/>
        <v>2.5</v>
      </c>
      <c r="AE39" s="53" t="str">
        <f t="shared" si="311"/>
        <v>2.5</v>
      </c>
      <c r="AF39" s="63">
        <v>4</v>
      </c>
      <c r="AG39" s="207">
        <v>4</v>
      </c>
      <c r="AH39" s="105">
        <v>9</v>
      </c>
      <c r="AI39" s="103">
        <v>8</v>
      </c>
      <c r="AJ39" s="104"/>
      <c r="AK39" s="66">
        <f t="shared" si="312"/>
        <v>8.4</v>
      </c>
      <c r="AL39" s="67">
        <f t="shared" si="313"/>
        <v>8.4</v>
      </c>
      <c r="AM39" s="67" t="str">
        <f t="shared" si="314"/>
        <v>8.4</v>
      </c>
      <c r="AN39" s="51" t="str">
        <f t="shared" si="315"/>
        <v>B+</v>
      </c>
      <c r="AO39" s="60">
        <f t="shared" si="316"/>
        <v>3.5</v>
      </c>
      <c r="AP39" s="53" t="str">
        <f t="shared" si="317"/>
        <v>3.5</v>
      </c>
      <c r="AQ39" s="63">
        <v>2</v>
      </c>
      <c r="AR39" s="207">
        <v>2</v>
      </c>
      <c r="AS39" s="105">
        <v>6</v>
      </c>
      <c r="AT39" s="103">
        <v>2</v>
      </c>
      <c r="AU39" s="104">
        <v>6</v>
      </c>
      <c r="AV39" s="66">
        <f t="shared" si="318"/>
        <v>3.6</v>
      </c>
      <c r="AW39" s="67">
        <f t="shared" si="319"/>
        <v>6</v>
      </c>
      <c r="AX39" s="67" t="str">
        <f t="shared" si="320"/>
        <v>6.0</v>
      </c>
      <c r="AY39" s="51" t="str">
        <f t="shared" si="321"/>
        <v>C</v>
      </c>
      <c r="AZ39" s="60">
        <f t="shared" si="322"/>
        <v>2</v>
      </c>
      <c r="BA39" s="53" t="str">
        <f t="shared" si="323"/>
        <v>2.0</v>
      </c>
      <c r="BB39" s="63">
        <v>3</v>
      </c>
      <c r="BC39" s="207">
        <v>3</v>
      </c>
      <c r="BD39" s="105">
        <v>6.8</v>
      </c>
      <c r="BE39" s="103">
        <v>7</v>
      </c>
      <c r="BF39" s="104"/>
      <c r="BG39" s="66">
        <f t="shared" si="324"/>
        <v>6.9</v>
      </c>
      <c r="BH39" s="67">
        <f t="shared" si="325"/>
        <v>6.9</v>
      </c>
      <c r="BI39" s="67" t="str">
        <f t="shared" si="326"/>
        <v>6.9</v>
      </c>
      <c r="BJ39" s="51" t="str">
        <f t="shared" si="327"/>
        <v>C+</v>
      </c>
      <c r="BK39" s="60">
        <f t="shared" si="328"/>
        <v>2.5</v>
      </c>
      <c r="BL39" s="53" t="str">
        <f t="shared" si="329"/>
        <v>2.5</v>
      </c>
      <c r="BM39" s="63">
        <v>3</v>
      </c>
      <c r="BN39" s="207">
        <v>3</v>
      </c>
      <c r="BO39" s="105">
        <v>6.7</v>
      </c>
      <c r="BP39" s="103">
        <v>0</v>
      </c>
      <c r="BQ39" s="104">
        <v>5</v>
      </c>
      <c r="BR39" s="66">
        <f t="shared" si="330"/>
        <v>2.7</v>
      </c>
      <c r="BS39" s="67">
        <f t="shared" si="331"/>
        <v>5.7</v>
      </c>
      <c r="BT39" s="67" t="str">
        <f t="shared" si="332"/>
        <v>5.7</v>
      </c>
      <c r="BU39" s="51" t="str">
        <f t="shared" si="333"/>
        <v>C</v>
      </c>
      <c r="BV39" s="68">
        <f t="shared" si="334"/>
        <v>2</v>
      </c>
      <c r="BW39" s="53" t="str">
        <f t="shared" si="335"/>
        <v>2.0</v>
      </c>
      <c r="BX39" s="63">
        <v>2</v>
      </c>
      <c r="BY39" s="207">
        <v>2</v>
      </c>
      <c r="BZ39" s="105">
        <v>6.8</v>
      </c>
      <c r="CA39" s="103">
        <v>7</v>
      </c>
      <c r="CB39" s="104"/>
      <c r="CC39" s="105"/>
      <c r="CD39" s="67">
        <f t="shared" si="336"/>
        <v>6.9</v>
      </c>
      <c r="CE39" s="67" t="str">
        <f t="shared" si="337"/>
        <v>6.9</v>
      </c>
      <c r="CF39" s="51" t="str">
        <f t="shared" si="338"/>
        <v>C+</v>
      </c>
      <c r="CG39" s="60">
        <f t="shared" si="339"/>
        <v>2.5</v>
      </c>
      <c r="CH39" s="53" t="str">
        <f t="shared" si="340"/>
        <v>2.5</v>
      </c>
      <c r="CI39" s="63">
        <v>3</v>
      </c>
      <c r="CJ39" s="207">
        <v>3</v>
      </c>
      <c r="CK39" s="208">
        <f t="shared" si="341"/>
        <v>17</v>
      </c>
      <c r="CL39" s="72">
        <f t="shared" si="342"/>
        <v>6.7764705882352949</v>
      </c>
      <c r="CM39" s="93" t="str">
        <f t="shared" si="343"/>
        <v>6.78</v>
      </c>
      <c r="CN39" s="72">
        <f t="shared" si="344"/>
        <v>2.4705882352941178</v>
      </c>
      <c r="CO39" s="93" t="str">
        <f t="shared" si="345"/>
        <v>2.47</v>
      </c>
      <c r="CP39" s="285" t="str">
        <f t="shared" si="346"/>
        <v>Lên lớp</v>
      </c>
      <c r="CQ39" s="285">
        <f t="shared" si="347"/>
        <v>17</v>
      </c>
      <c r="CR39" s="72">
        <f t="shared" si="348"/>
        <v>6.7764705882352949</v>
      </c>
      <c r="CS39" s="285" t="str">
        <f t="shared" si="349"/>
        <v>6.78</v>
      </c>
      <c r="CT39" s="72">
        <f t="shared" si="350"/>
        <v>2.4705882352941178</v>
      </c>
      <c r="CU39" s="285" t="str">
        <f t="shared" si="351"/>
        <v>2.47</v>
      </c>
      <c r="CV39" s="285" t="str">
        <f t="shared" si="352"/>
        <v>Lên lớp</v>
      </c>
      <c r="CW39" s="66">
        <v>6</v>
      </c>
      <c r="CX39" s="285">
        <v>5</v>
      </c>
      <c r="CY39" s="285"/>
      <c r="CZ39" s="66">
        <f t="shared" si="353"/>
        <v>5.4</v>
      </c>
      <c r="DA39" s="67">
        <f t="shared" si="354"/>
        <v>5.4</v>
      </c>
      <c r="DB39" s="60" t="str">
        <f t="shared" si="355"/>
        <v>5.4</v>
      </c>
      <c r="DC39" s="51" t="str">
        <f t="shared" si="356"/>
        <v>D+</v>
      </c>
      <c r="DD39" s="60">
        <f t="shared" si="357"/>
        <v>1.5</v>
      </c>
      <c r="DE39" s="60" t="str">
        <f t="shared" si="358"/>
        <v>1.5</v>
      </c>
      <c r="DF39" s="63"/>
      <c r="DG39" s="209"/>
      <c r="DH39" s="105">
        <v>6</v>
      </c>
      <c r="DI39" s="126">
        <v>5</v>
      </c>
      <c r="DJ39" s="126"/>
      <c r="DK39" s="66">
        <f t="shared" si="359"/>
        <v>5.4</v>
      </c>
      <c r="DL39" s="67">
        <f t="shared" si="360"/>
        <v>5.4</v>
      </c>
      <c r="DM39" s="60" t="str">
        <f t="shared" si="361"/>
        <v>5.4</v>
      </c>
      <c r="DN39" s="51" t="str">
        <f t="shared" si="362"/>
        <v>D+</v>
      </c>
      <c r="DO39" s="60">
        <f t="shared" si="363"/>
        <v>1.5</v>
      </c>
      <c r="DP39" s="60" t="str">
        <f t="shared" si="364"/>
        <v>1.5</v>
      </c>
      <c r="DQ39" s="63"/>
      <c r="DR39" s="209"/>
      <c r="DS39" s="67">
        <f t="shared" si="365"/>
        <v>5.4</v>
      </c>
      <c r="DT39" s="60" t="str">
        <f t="shared" si="366"/>
        <v>5.4</v>
      </c>
      <c r="DU39" s="51" t="str">
        <f t="shared" si="367"/>
        <v>D+</v>
      </c>
      <c r="DV39" s="60">
        <f t="shared" si="368"/>
        <v>1.5</v>
      </c>
      <c r="DW39" s="60" t="str">
        <f t="shared" si="369"/>
        <v>1.5</v>
      </c>
      <c r="DX39" s="63">
        <v>3</v>
      </c>
      <c r="DY39" s="209">
        <v>3</v>
      </c>
      <c r="DZ39" s="210">
        <v>6.7</v>
      </c>
      <c r="EA39" s="57">
        <v>5</v>
      </c>
      <c r="EB39" s="58"/>
      <c r="EC39" s="66">
        <f t="shared" si="370"/>
        <v>5.7</v>
      </c>
      <c r="ED39" s="67">
        <f t="shared" si="371"/>
        <v>5.7</v>
      </c>
      <c r="EE39" s="67" t="str">
        <f t="shared" si="372"/>
        <v>5.7</v>
      </c>
      <c r="EF39" s="51" t="str">
        <f t="shared" si="373"/>
        <v>C</v>
      </c>
      <c r="EG39" s="68">
        <f t="shared" si="374"/>
        <v>2</v>
      </c>
      <c r="EH39" s="53" t="str">
        <f t="shared" si="375"/>
        <v>2.0</v>
      </c>
      <c r="EI39" s="63">
        <v>3</v>
      </c>
      <c r="EJ39" s="207">
        <v>3</v>
      </c>
      <c r="EK39" s="210">
        <v>5</v>
      </c>
      <c r="EL39" s="57">
        <v>4</v>
      </c>
      <c r="EM39" s="58"/>
      <c r="EN39" s="66">
        <f t="shared" si="376"/>
        <v>4.4000000000000004</v>
      </c>
      <c r="EO39" s="67">
        <f t="shared" si="377"/>
        <v>4.4000000000000004</v>
      </c>
      <c r="EP39" s="67" t="str">
        <f t="shared" si="378"/>
        <v>4.4</v>
      </c>
      <c r="EQ39" s="51" t="str">
        <f t="shared" si="379"/>
        <v>D</v>
      </c>
      <c r="ER39" s="60">
        <f t="shared" si="380"/>
        <v>1</v>
      </c>
      <c r="ES39" s="53" t="str">
        <f t="shared" si="381"/>
        <v>1.0</v>
      </c>
      <c r="ET39" s="63">
        <v>3</v>
      </c>
      <c r="EU39" s="207">
        <v>3</v>
      </c>
      <c r="EV39" s="171">
        <v>5.7</v>
      </c>
      <c r="EW39" s="122">
        <v>0</v>
      </c>
      <c r="EX39" s="123">
        <v>1</v>
      </c>
      <c r="EY39" s="66">
        <f t="shared" si="84"/>
        <v>2.2999999999999998</v>
      </c>
      <c r="EZ39" s="67">
        <f t="shared" si="85"/>
        <v>2.9</v>
      </c>
      <c r="FA39" s="67" t="str">
        <f t="shared" si="86"/>
        <v>2.9</v>
      </c>
      <c r="FB39" s="51" t="str">
        <f t="shared" si="87"/>
        <v>F</v>
      </c>
      <c r="FC39" s="60">
        <f t="shared" si="88"/>
        <v>0</v>
      </c>
      <c r="FD39" s="53" t="str">
        <f t="shared" si="89"/>
        <v>0.0</v>
      </c>
      <c r="FE39" s="63">
        <v>2</v>
      </c>
      <c r="FF39" s="207"/>
      <c r="FG39" s="171">
        <v>7</v>
      </c>
      <c r="FH39" s="122"/>
      <c r="FI39" s="123">
        <v>8</v>
      </c>
      <c r="FJ39" s="66">
        <f t="shared" si="90"/>
        <v>2.8</v>
      </c>
      <c r="FK39" s="67">
        <f t="shared" si="91"/>
        <v>7.6</v>
      </c>
      <c r="FL39" s="67" t="str">
        <f t="shared" si="92"/>
        <v>7.6</v>
      </c>
      <c r="FM39" s="51" t="str">
        <f t="shared" si="93"/>
        <v>B</v>
      </c>
      <c r="FN39" s="60">
        <f t="shared" si="94"/>
        <v>3</v>
      </c>
      <c r="FO39" s="53" t="str">
        <f t="shared" si="95"/>
        <v>3.0</v>
      </c>
      <c r="FP39" s="63">
        <v>2</v>
      </c>
      <c r="FQ39" s="207">
        <v>2</v>
      </c>
      <c r="FR39" s="105">
        <v>5.6</v>
      </c>
      <c r="FS39" s="103">
        <v>4</v>
      </c>
      <c r="FT39" s="104"/>
      <c r="FU39" s="66"/>
      <c r="FV39" s="67">
        <f t="shared" si="96"/>
        <v>4.5999999999999996</v>
      </c>
      <c r="FW39" s="67" t="str">
        <f t="shared" si="97"/>
        <v>4.6</v>
      </c>
      <c r="FX39" s="51" t="str">
        <f t="shared" si="98"/>
        <v>D</v>
      </c>
      <c r="FY39" s="60">
        <f t="shared" si="99"/>
        <v>1</v>
      </c>
      <c r="FZ39" s="53" t="str">
        <f t="shared" si="100"/>
        <v>1.0</v>
      </c>
      <c r="GA39" s="63">
        <v>2</v>
      </c>
      <c r="GB39" s="207">
        <v>2</v>
      </c>
      <c r="GC39" s="171">
        <v>5.0999999999999996</v>
      </c>
      <c r="GD39" s="122">
        <v>1</v>
      </c>
      <c r="GE39" s="123"/>
      <c r="GF39" s="171"/>
      <c r="GG39" s="67">
        <f t="shared" si="382"/>
        <v>2.6</v>
      </c>
      <c r="GH39" s="67" t="str">
        <f t="shared" si="383"/>
        <v>2.6</v>
      </c>
      <c r="GI39" s="51" t="str">
        <f t="shared" si="384"/>
        <v>F</v>
      </c>
      <c r="GJ39" s="60">
        <f t="shared" si="385"/>
        <v>0</v>
      </c>
      <c r="GK39" s="53" t="str">
        <f t="shared" si="386"/>
        <v>0.0</v>
      </c>
      <c r="GL39" s="63">
        <v>3</v>
      </c>
      <c r="GM39" s="207"/>
      <c r="GN39" s="211">
        <f t="shared" si="387"/>
        <v>18</v>
      </c>
      <c r="GO39" s="156">
        <f t="shared" si="388"/>
        <v>4.6944444444444446</v>
      </c>
      <c r="GP39" s="158">
        <f t="shared" si="389"/>
        <v>1.1944444444444444</v>
      </c>
      <c r="GQ39" s="157" t="str">
        <f t="shared" si="109"/>
        <v>1.19</v>
      </c>
      <c r="GR39" s="5" t="str">
        <f t="shared" si="110"/>
        <v>Lên lớp</v>
      </c>
      <c r="GS39" s="212">
        <f t="shared" si="390"/>
        <v>13</v>
      </c>
      <c r="GT39" s="213">
        <f t="shared" si="406"/>
        <v>5.453846153846154</v>
      </c>
      <c r="GU39" s="214">
        <f t="shared" si="407"/>
        <v>1.6538461538461537</v>
      </c>
      <c r="GV39" s="215">
        <f t="shared" si="391"/>
        <v>35</v>
      </c>
      <c r="GW39" s="211">
        <f t="shared" si="403"/>
        <v>30</v>
      </c>
      <c r="GX39" s="157">
        <f t="shared" si="404"/>
        <v>6.203333333333334</v>
      </c>
      <c r="GY39" s="158">
        <f t="shared" si="405"/>
        <v>2.1166666666666667</v>
      </c>
      <c r="GZ39" s="157" t="str">
        <f t="shared" si="118"/>
        <v>2.12</v>
      </c>
      <c r="HA39" s="5" t="str">
        <f t="shared" si="119"/>
        <v>Lên lớp</v>
      </c>
      <c r="HB39" s="105">
        <v>6.3</v>
      </c>
      <c r="HC39" s="103">
        <v>4</v>
      </c>
      <c r="HD39" s="104"/>
      <c r="HE39" s="105"/>
      <c r="HF39" s="67">
        <f t="shared" si="392"/>
        <v>4.9000000000000004</v>
      </c>
      <c r="HG39" s="67" t="str">
        <f t="shared" si="393"/>
        <v>4.9</v>
      </c>
      <c r="HH39" s="51" t="str">
        <f t="shared" si="394"/>
        <v>D</v>
      </c>
      <c r="HI39" s="60">
        <f t="shared" si="395"/>
        <v>1</v>
      </c>
      <c r="HJ39" s="53" t="str">
        <f t="shared" si="396"/>
        <v>1.0</v>
      </c>
      <c r="HK39" s="63">
        <v>3</v>
      </c>
      <c r="HL39" s="207">
        <v>3</v>
      </c>
      <c r="HM39" s="210">
        <v>7.7</v>
      </c>
      <c r="HN39" s="57">
        <v>6</v>
      </c>
      <c r="HO39" s="58"/>
      <c r="HP39" s="66">
        <f t="shared" si="125"/>
        <v>6.7</v>
      </c>
      <c r="HQ39" s="110">
        <f t="shared" si="126"/>
        <v>6.7</v>
      </c>
      <c r="HR39" s="67" t="str">
        <f t="shared" si="127"/>
        <v>6.7</v>
      </c>
      <c r="HS39" s="111" t="str">
        <f t="shared" si="128"/>
        <v>C+</v>
      </c>
      <c r="HT39" s="112">
        <f t="shared" si="129"/>
        <v>2.5</v>
      </c>
      <c r="HU39" s="113" t="str">
        <f t="shared" si="130"/>
        <v>2.5</v>
      </c>
      <c r="HV39" s="63">
        <v>1</v>
      </c>
      <c r="HW39" s="207">
        <v>1</v>
      </c>
      <c r="HX39" s="66">
        <f t="shared" si="297"/>
        <v>2</v>
      </c>
      <c r="HY39" s="167">
        <f t="shared" si="297"/>
        <v>5.4</v>
      </c>
      <c r="HZ39" s="53" t="str">
        <f t="shared" si="132"/>
        <v>5.4</v>
      </c>
      <c r="IA39" s="51" t="str">
        <f t="shared" si="133"/>
        <v>D+</v>
      </c>
      <c r="IB39" s="60">
        <f t="shared" si="134"/>
        <v>1.5</v>
      </c>
      <c r="IC39" s="53" t="str">
        <f t="shared" si="135"/>
        <v>1.5</v>
      </c>
      <c r="ID39" s="220">
        <v>4</v>
      </c>
      <c r="IE39" s="221">
        <v>4</v>
      </c>
      <c r="IF39" s="210">
        <v>5</v>
      </c>
      <c r="IG39" s="57">
        <v>4</v>
      </c>
      <c r="IH39" s="58"/>
      <c r="II39" s="66">
        <f t="shared" si="397"/>
        <v>4.4000000000000004</v>
      </c>
      <c r="IJ39" s="67">
        <f t="shared" si="398"/>
        <v>4.4000000000000004</v>
      </c>
      <c r="IK39" s="67" t="str">
        <f t="shared" si="399"/>
        <v>4.4</v>
      </c>
      <c r="IL39" s="51" t="str">
        <f t="shared" si="400"/>
        <v>D</v>
      </c>
      <c r="IM39" s="60">
        <f t="shared" si="401"/>
        <v>1</v>
      </c>
      <c r="IN39" s="53" t="str">
        <f t="shared" si="402"/>
        <v>1.0</v>
      </c>
      <c r="IO39" s="63">
        <v>2</v>
      </c>
      <c r="IP39" s="207">
        <v>2</v>
      </c>
      <c r="IQ39" s="210">
        <v>7.3</v>
      </c>
      <c r="IR39" s="57">
        <v>5</v>
      </c>
      <c r="IS39" s="58"/>
      <c r="IT39" s="66">
        <f t="shared" si="142"/>
        <v>5.9</v>
      </c>
      <c r="IU39" s="67">
        <f t="shared" si="143"/>
        <v>5.9</v>
      </c>
      <c r="IV39" s="67" t="str">
        <f t="shared" si="144"/>
        <v>5.9</v>
      </c>
      <c r="IW39" s="51" t="str">
        <f t="shared" si="145"/>
        <v>C</v>
      </c>
      <c r="IX39" s="60">
        <f t="shared" si="146"/>
        <v>2</v>
      </c>
      <c r="IY39" s="53" t="str">
        <f t="shared" si="147"/>
        <v>2.0</v>
      </c>
      <c r="IZ39" s="63">
        <v>3</v>
      </c>
      <c r="JA39" s="207">
        <v>3</v>
      </c>
      <c r="JB39" s="65">
        <v>5.8</v>
      </c>
      <c r="JC39" s="57">
        <v>4</v>
      </c>
      <c r="JD39" s="58"/>
      <c r="JE39" s="66">
        <f t="shared" si="148"/>
        <v>4.7</v>
      </c>
      <c r="JF39" s="67">
        <f t="shared" si="149"/>
        <v>4.7</v>
      </c>
      <c r="JG39" s="50" t="str">
        <f t="shared" si="150"/>
        <v>4.7</v>
      </c>
      <c r="JH39" s="51" t="str">
        <f t="shared" si="151"/>
        <v>D</v>
      </c>
      <c r="JI39" s="60">
        <f t="shared" si="152"/>
        <v>1</v>
      </c>
      <c r="JJ39" s="53" t="str">
        <f t="shared" si="153"/>
        <v>1.0</v>
      </c>
      <c r="JK39" s="61">
        <v>2</v>
      </c>
      <c r="JL39" s="62">
        <v>2</v>
      </c>
      <c r="JM39" s="65">
        <v>5.4</v>
      </c>
      <c r="JN39" s="57">
        <v>5</v>
      </c>
      <c r="JO39" s="58"/>
      <c r="JP39" s="66">
        <f t="shared" si="408"/>
        <v>5.2</v>
      </c>
      <c r="JQ39" s="67">
        <f t="shared" si="409"/>
        <v>5.2</v>
      </c>
      <c r="JR39" s="50" t="str">
        <f t="shared" si="410"/>
        <v>5.2</v>
      </c>
      <c r="JS39" s="51" t="str">
        <f t="shared" si="411"/>
        <v>D+</v>
      </c>
      <c r="JT39" s="60">
        <f t="shared" si="412"/>
        <v>1.5</v>
      </c>
      <c r="JU39" s="53" t="str">
        <f t="shared" si="413"/>
        <v>1.5</v>
      </c>
      <c r="JV39" s="61">
        <v>1</v>
      </c>
      <c r="JW39" s="62">
        <v>1</v>
      </c>
      <c r="JX39" s="65">
        <v>6</v>
      </c>
      <c r="JY39" s="57">
        <v>5</v>
      </c>
      <c r="JZ39" s="58"/>
      <c r="KA39" s="66">
        <f t="shared" si="414"/>
        <v>5.4</v>
      </c>
      <c r="KB39" s="67">
        <f t="shared" si="415"/>
        <v>5.4</v>
      </c>
      <c r="KC39" s="50" t="str">
        <f t="shared" si="416"/>
        <v>5.4</v>
      </c>
      <c r="KD39" s="51" t="str">
        <f t="shared" si="417"/>
        <v>D+</v>
      </c>
      <c r="KE39" s="60">
        <f t="shared" si="418"/>
        <v>1.5</v>
      </c>
      <c r="KF39" s="53" t="str">
        <f t="shared" si="419"/>
        <v>1.5</v>
      </c>
      <c r="KG39" s="61">
        <v>2</v>
      </c>
      <c r="KH39" s="62">
        <v>2</v>
      </c>
      <c r="KI39" s="210">
        <v>6</v>
      </c>
      <c r="KJ39" s="133">
        <v>7.3</v>
      </c>
      <c r="KK39" s="58"/>
      <c r="KL39" s="66">
        <f t="shared" si="420"/>
        <v>6.8</v>
      </c>
      <c r="KM39" s="67">
        <f t="shared" si="421"/>
        <v>6.8</v>
      </c>
      <c r="KN39" s="67" t="str">
        <f t="shared" si="422"/>
        <v>6.8</v>
      </c>
      <c r="KO39" s="51" t="str">
        <f t="shared" si="423"/>
        <v>C+</v>
      </c>
      <c r="KP39" s="60">
        <f t="shared" si="424"/>
        <v>2.5</v>
      </c>
      <c r="KQ39" s="53" t="str">
        <f t="shared" si="425"/>
        <v>2.5</v>
      </c>
      <c r="KR39" s="63">
        <v>1</v>
      </c>
      <c r="KS39" s="207">
        <v>1</v>
      </c>
      <c r="KT39" s="210">
        <v>6</v>
      </c>
      <c r="KU39" s="133">
        <v>8.6</v>
      </c>
      <c r="KV39" s="58"/>
      <c r="KW39" s="66">
        <f t="shared" si="426"/>
        <v>7.6</v>
      </c>
      <c r="KX39" s="67">
        <f t="shared" si="427"/>
        <v>7.6</v>
      </c>
      <c r="KY39" s="67" t="str">
        <f t="shared" si="428"/>
        <v>7.6</v>
      </c>
      <c r="KZ39" s="51" t="str">
        <f t="shared" si="429"/>
        <v>B</v>
      </c>
      <c r="LA39" s="60">
        <f t="shared" si="430"/>
        <v>3</v>
      </c>
      <c r="LB39" s="53" t="str">
        <f t="shared" si="431"/>
        <v>3.0</v>
      </c>
      <c r="LC39" s="63">
        <v>1</v>
      </c>
      <c r="LD39" s="207">
        <v>1</v>
      </c>
      <c r="LE39" s="210">
        <v>8</v>
      </c>
      <c r="LF39" s="133">
        <v>6.8</v>
      </c>
      <c r="LG39" s="58"/>
      <c r="LH39" s="66">
        <f t="shared" si="432"/>
        <v>7.3</v>
      </c>
      <c r="LI39" s="67">
        <f t="shared" si="433"/>
        <v>7.3</v>
      </c>
      <c r="LJ39" s="67" t="str">
        <f t="shared" si="434"/>
        <v>7.3</v>
      </c>
      <c r="LK39" s="51" t="str">
        <f t="shared" si="435"/>
        <v>B</v>
      </c>
      <c r="LL39" s="60">
        <f t="shared" si="436"/>
        <v>3</v>
      </c>
      <c r="LM39" s="53" t="str">
        <f t="shared" si="437"/>
        <v>3.0</v>
      </c>
      <c r="LN39" s="63">
        <v>2</v>
      </c>
      <c r="LO39" s="207">
        <v>2</v>
      </c>
      <c r="LP39" s="210">
        <v>8</v>
      </c>
      <c r="LQ39" s="133">
        <v>7</v>
      </c>
      <c r="LR39" s="58"/>
      <c r="LS39" s="66">
        <f t="shared" si="438"/>
        <v>7.4</v>
      </c>
      <c r="LT39" s="67">
        <f t="shared" si="439"/>
        <v>7.4</v>
      </c>
      <c r="LU39" s="67" t="str">
        <f t="shared" si="440"/>
        <v>7.4</v>
      </c>
      <c r="LV39" s="51" t="str">
        <f t="shared" si="441"/>
        <v>B</v>
      </c>
      <c r="LW39" s="60">
        <f t="shared" si="442"/>
        <v>3</v>
      </c>
      <c r="LX39" s="53" t="str">
        <f t="shared" si="443"/>
        <v>3.0</v>
      </c>
      <c r="LY39" s="63">
        <v>1</v>
      </c>
      <c r="LZ39" s="207">
        <v>1</v>
      </c>
      <c r="MA39" s="66">
        <f t="shared" si="444"/>
        <v>7.3</v>
      </c>
      <c r="MB39" s="167">
        <f t="shared" si="445"/>
        <v>7.3</v>
      </c>
      <c r="MC39" s="53" t="str">
        <f t="shared" si="446"/>
        <v>7.3</v>
      </c>
      <c r="MD39" s="51" t="str">
        <f t="shared" si="447"/>
        <v>B</v>
      </c>
      <c r="ME39" s="60">
        <f t="shared" si="448"/>
        <v>3</v>
      </c>
      <c r="MF39" s="53" t="str">
        <f t="shared" si="449"/>
        <v>3.0</v>
      </c>
      <c r="MG39" s="220">
        <v>5</v>
      </c>
      <c r="MH39" s="221">
        <v>5</v>
      </c>
      <c r="MI39" s="211">
        <f t="shared" si="450"/>
        <v>19</v>
      </c>
      <c r="MJ39" s="156">
        <f t="shared" si="451"/>
        <v>5.7736842105263158</v>
      </c>
      <c r="MK39" s="158">
        <f t="shared" si="452"/>
        <v>1.8157894736842106</v>
      </c>
      <c r="ML39" s="157" t="str">
        <f t="shared" si="453"/>
        <v>1.82</v>
      </c>
      <c r="MM39" s="5" t="str">
        <f t="shared" si="454"/>
        <v>Lên lớp</v>
      </c>
      <c r="MN39" s="212">
        <f t="shared" si="455"/>
        <v>19</v>
      </c>
      <c r="MO39" s="156">
        <f t="shared" si="456"/>
        <v>5.7736842105263158</v>
      </c>
      <c r="MP39" s="309">
        <f t="shared" si="457"/>
        <v>1.8157894736842106</v>
      </c>
      <c r="MQ39" s="215">
        <f t="shared" si="458"/>
        <v>54</v>
      </c>
      <c r="MR39" s="211">
        <f t="shared" si="459"/>
        <v>49</v>
      </c>
      <c r="MS39" s="157">
        <f t="shared" si="460"/>
        <v>6.036734693877551</v>
      </c>
      <c r="MT39" s="157" t="str">
        <f t="shared" si="461"/>
        <v>6.04</v>
      </c>
      <c r="MU39" s="158">
        <f t="shared" si="462"/>
        <v>2</v>
      </c>
      <c r="MV39" s="157" t="str">
        <f t="shared" si="463"/>
        <v>2.00</v>
      </c>
      <c r="MW39" s="5" t="str">
        <f t="shared" si="464"/>
        <v>Lên lớp</v>
      </c>
      <c r="MX39" s="310">
        <v>6.7</v>
      </c>
      <c r="MY39" s="311">
        <v>5</v>
      </c>
      <c r="MZ39" s="160"/>
      <c r="NA39" s="66">
        <f t="shared" si="465"/>
        <v>5.7</v>
      </c>
      <c r="NB39" s="312">
        <f t="shared" si="466"/>
        <v>5.7</v>
      </c>
      <c r="NC39" s="312" t="str">
        <f t="shared" si="467"/>
        <v>5.7</v>
      </c>
      <c r="ND39" s="313" t="str">
        <f t="shared" si="468"/>
        <v>C</v>
      </c>
      <c r="NE39" s="314">
        <f t="shared" si="469"/>
        <v>2</v>
      </c>
      <c r="NF39" s="315" t="str">
        <f t="shared" si="470"/>
        <v>2.0</v>
      </c>
      <c r="NG39" s="63">
        <v>1</v>
      </c>
      <c r="NH39" s="207">
        <v>1</v>
      </c>
      <c r="NI39" s="260">
        <v>5.3</v>
      </c>
      <c r="NJ39" s="317">
        <v>0</v>
      </c>
      <c r="NK39" s="261">
        <v>1</v>
      </c>
      <c r="NL39" s="316">
        <f t="shared" si="471"/>
        <v>2.1</v>
      </c>
      <c r="NM39" s="312">
        <f t="shared" si="472"/>
        <v>2.7</v>
      </c>
      <c r="NN39" s="312" t="str">
        <f t="shared" si="473"/>
        <v>2.7</v>
      </c>
      <c r="NO39" s="313" t="str">
        <f t="shared" si="474"/>
        <v>F</v>
      </c>
      <c r="NP39" s="314">
        <f t="shared" si="475"/>
        <v>0</v>
      </c>
      <c r="NQ39" s="315" t="str">
        <f t="shared" si="476"/>
        <v>0.0</v>
      </c>
      <c r="NR39" s="63">
        <v>1</v>
      </c>
      <c r="NS39" s="207"/>
      <c r="NT39" s="66">
        <f t="shared" si="477"/>
        <v>3.9</v>
      </c>
      <c r="NU39" s="167">
        <f t="shared" si="478"/>
        <v>4.2</v>
      </c>
      <c r="NV39" s="53" t="str">
        <f t="shared" si="479"/>
        <v>4.2</v>
      </c>
      <c r="NW39" s="51" t="str">
        <f t="shared" si="480"/>
        <v>D</v>
      </c>
      <c r="NX39" s="60">
        <f t="shared" si="481"/>
        <v>1</v>
      </c>
      <c r="NY39" s="53" t="str">
        <f t="shared" si="482"/>
        <v>1.0</v>
      </c>
      <c r="NZ39" s="220">
        <v>2</v>
      </c>
      <c r="OA39" s="408">
        <v>2</v>
      </c>
      <c r="OB39" s="385">
        <v>7.6</v>
      </c>
      <c r="OC39" s="404">
        <v>2</v>
      </c>
      <c r="OD39" s="210"/>
      <c r="OE39" s="66">
        <f t="shared" si="229"/>
        <v>4.2</v>
      </c>
      <c r="OF39" s="67">
        <f t="shared" si="230"/>
        <v>4.2</v>
      </c>
      <c r="OG39" s="50" t="str">
        <f t="shared" si="231"/>
        <v>4.2</v>
      </c>
      <c r="OH39" s="51" t="str">
        <f t="shared" si="232"/>
        <v>D</v>
      </c>
      <c r="OI39" s="60">
        <f t="shared" si="233"/>
        <v>1</v>
      </c>
      <c r="OJ39" s="53" t="str">
        <f t="shared" si="234"/>
        <v>1.0</v>
      </c>
      <c r="OK39" s="61">
        <v>2</v>
      </c>
      <c r="OL39" s="62">
        <v>2</v>
      </c>
      <c r="OM39" s="282">
        <v>7.3</v>
      </c>
      <c r="ON39" s="283">
        <v>4</v>
      </c>
      <c r="OO39" s="104"/>
      <c r="OP39" s="105">
        <f t="shared" si="289"/>
        <v>5.3</v>
      </c>
      <c r="OQ39" s="67">
        <f t="shared" si="290"/>
        <v>5.3</v>
      </c>
      <c r="OR39" s="50" t="str">
        <f t="shared" si="291"/>
        <v>5.3</v>
      </c>
      <c r="OS39" s="51" t="str">
        <f t="shared" si="292"/>
        <v>D+</v>
      </c>
      <c r="OT39" s="60">
        <f t="shared" si="293"/>
        <v>1.5</v>
      </c>
      <c r="OU39" s="53" t="str">
        <f t="shared" si="294"/>
        <v>1.5</v>
      </c>
      <c r="OV39" s="61">
        <v>2</v>
      </c>
      <c r="OW39" s="62">
        <v>2</v>
      </c>
      <c r="OX39" s="282">
        <v>7.2</v>
      </c>
      <c r="OY39" s="283">
        <v>6</v>
      </c>
      <c r="OZ39" s="104"/>
      <c r="PA39" s="105">
        <f t="shared" si="235"/>
        <v>6.5</v>
      </c>
      <c r="PB39" s="67">
        <f t="shared" si="236"/>
        <v>6.5</v>
      </c>
      <c r="PC39" s="50" t="str">
        <f t="shared" si="237"/>
        <v>6.5</v>
      </c>
      <c r="PD39" s="51" t="str">
        <f t="shared" si="238"/>
        <v>C+</v>
      </c>
      <c r="PE39" s="60">
        <f t="shared" si="239"/>
        <v>2.5</v>
      </c>
      <c r="PF39" s="53" t="str">
        <f t="shared" si="240"/>
        <v>2.5</v>
      </c>
      <c r="PG39" s="61">
        <v>2</v>
      </c>
      <c r="PH39" s="62">
        <v>2</v>
      </c>
      <c r="PI39" s="222">
        <v>2</v>
      </c>
      <c r="PJ39" s="159"/>
      <c r="PK39" s="165"/>
      <c r="PL39" s="149">
        <f t="shared" si="241"/>
        <v>0.8</v>
      </c>
      <c r="PM39" s="312">
        <f t="shared" si="242"/>
        <v>0.8</v>
      </c>
      <c r="PN39" s="312" t="str">
        <f t="shared" si="243"/>
        <v>0.8</v>
      </c>
      <c r="PO39" s="313" t="str">
        <f t="shared" si="244"/>
        <v>F</v>
      </c>
      <c r="PP39" s="314">
        <f t="shared" si="245"/>
        <v>0</v>
      </c>
      <c r="PQ39" s="315" t="str">
        <f t="shared" si="246"/>
        <v>0.0</v>
      </c>
      <c r="PR39" s="63">
        <v>1</v>
      </c>
      <c r="PS39" s="207"/>
      <c r="PT39" s="210">
        <v>5</v>
      </c>
      <c r="PU39" s="133">
        <v>5</v>
      </c>
      <c r="PV39" s="58"/>
      <c r="PW39" s="66">
        <f t="shared" si="247"/>
        <v>5</v>
      </c>
      <c r="PX39" s="67">
        <f t="shared" si="248"/>
        <v>5</v>
      </c>
      <c r="PY39" s="67" t="str">
        <f t="shared" si="249"/>
        <v>5.0</v>
      </c>
      <c r="PZ39" s="51" t="str">
        <f t="shared" si="250"/>
        <v>D+</v>
      </c>
      <c r="QA39" s="60">
        <f t="shared" si="251"/>
        <v>1.5</v>
      </c>
      <c r="QB39" s="53" t="str">
        <f t="shared" si="252"/>
        <v>1.5</v>
      </c>
      <c r="QC39" s="63">
        <v>4</v>
      </c>
      <c r="QD39" s="207">
        <v>4</v>
      </c>
      <c r="QE39" s="149">
        <v>2</v>
      </c>
      <c r="QF39" s="137"/>
      <c r="QG39" s="149"/>
      <c r="QH39" s="149">
        <f t="shared" si="253"/>
        <v>0.8</v>
      </c>
      <c r="QI39" s="67">
        <f t="shared" si="254"/>
        <v>0.8</v>
      </c>
      <c r="QJ39" s="67" t="str">
        <f t="shared" si="255"/>
        <v>0.8</v>
      </c>
      <c r="QK39" s="51" t="str">
        <f t="shared" si="256"/>
        <v>F</v>
      </c>
      <c r="QL39" s="60">
        <f t="shared" si="257"/>
        <v>0</v>
      </c>
      <c r="QM39" s="53" t="str">
        <f t="shared" si="258"/>
        <v>0.0</v>
      </c>
      <c r="QN39" s="63">
        <v>6</v>
      </c>
      <c r="QO39" s="207"/>
      <c r="QP39" s="211">
        <f t="shared" si="259"/>
        <v>19</v>
      </c>
      <c r="QQ39" s="156">
        <f t="shared" si="260"/>
        <v>3.4736842105263159</v>
      </c>
      <c r="QR39" s="158">
        <f t="shared" si="261"/>
        <v>0.94736842105263153</v>
      </c>
      <c r="QS39" s="157" t="str">
        <f t="shared" si="262"/>
        <v>0.95</v>
      </c>
      <c r="QT39" s="5" t="str">
        <f t="shared" si="263"/>
        <v>Cảnh báo KQHT</v>
      </c>
      <c r="QU39" s="212">
        <f t="shared" si="264"/>
        <v>11</v>
      </c>
      <c r="QV39" s="156">
        <f t="shared" si="265"/>
        <v>5.245454545454546</v>
      </c>
      <c r="QW39" s="309">
        <f t="shared" si="266"/>
        <v>1.6363636363636365</v>
      </c>
      <c r="QX39" s="215">
        <f t="shared" si="267"/>
        <v>73</v>
      </c>
      <c r="QY39" s="211">
        <f t="shared" si="268"/>
        <v>60</v>
      </c>
      <c r="QZ39" s="157">
        <f t="shared" si="269"/>
        <v>5.8916666666666666</v>
      </c>
      <c r="RA39" s="157" t="str">
        <f t="shared" si="270"/>
        <v>5.89</v>
      </c>
      <c r="RB39" s="158">
        <f t="shared" si="271"/>
        <v>1.9333333333333333</v>
      </c>
      <c r="RC39" s="157" t="str">
        <f t="shared" si="272"/>
        <v>1.93</v>
      </c>
      <c r="RD39" s="5" t="str">
        <f t="shared" si="273"/>
        <v>Lên lớp</v>
      </c>
      <c r="RE39" s="149"/>
      <c r="RF39" s="137"/>
      <c r="RG39" s="121"/>
      <c r="RH39" s="149">
        <f t="shared" si="274"/>
        <v>0</v>
      </c>
      <c r="RI39" s="67">
        <f t="shared" si="275"/>
        <v>0</v>
      </c>
      <c r="RJ39" s="67" t="str">
        <f t="shared" si="276"/>
        <v>0.0</v>
      </c>
      <c r="RK39" s="51" t="str">
        <f t="shared" si="277"/>
        <v>F</v>
      </c>
      <c r="RL39" s="60">
        <f t="shared" si="278"/>
        <v>0</v>
      </c>
      <c r="RM39" s="53" t="str">
        <f t="shared" si="279"/>
        <v>0.0</v>
      </c>
      <c r="RN39" s="63">
        <v>6</v>
      </c>
      <c r="RO39" s="207"/>
      <c r="RP39" s="416"/>
      <c r="RQ39" s="416"/>
      <c r="RR39" s="316">
        <f t="shared" si="280"/>
        <v>0</v>
      </c>
      <c r="RS39" s="67" t="str">
        <f t="shared" si="281"/>
        <v>0.0</v>
      </c>
      <c r="RT39" s="51" t="str">
        <f t="shared" si="282"/>
        <v>F</v>
      </c>
      <c r="RU39" s="60">
        <f t="shared" si="283"/>
        <v>0</v>
      </c>
      <c r="RV39" s="53" t="str">
        <f t="shared" si="284"/>
        <v>0.0</v>
      </c>
      <c r="RW39" s="220">
        <v>5</v>
      </c>
      <c r="RX39" s="221"/>
      <c r="RY39" s="417">
        <f t="shared" si="285"/>
        <v>11</v>
      </c>
      <c r="RZ39" s="156">
        <f t="shared" si="286"/>
        <v>0</v>
      </c>
      <c r="SA39" s="158">
        <f t="shared" si="287"/>
        <v>0</v>
      </c>
      <c r="SB39" s="157" t="str">
        <f t="shared" si="288"/>
        <v>0.00</v>
      </c>
    </row>
    <row r="40" spans="1:496" s="8" customFormat="1" ht="18">
      <c r="A40" s="5">
        <v>39</v>
      </c>
      <c r="B40" s="9" t="s">
        <v>455</v>
      </c>
      <c r="C40" s="10" t="s">
        <v>456</v>
      </c>
      <c r="D40" s="11" t="s">
        <v>457</v>
      </c>
      <c r="E40" s="12" t="s">
        <v>458</v>
      </c>
      <c r="F40" s="87"/>
      <c r="G40" s="47" t="s">
        <v>711</v>
      </c>
      <c r="H40" s="144" t="s">
        <v>427</v>
      </c>
      <c r="I40" s="48" t="s">
        <v>734</v>
      </c>
      <c r="J40" s="48" t="s">
        <v>748</v>
      </c>
      <c r="K40" s="98">
        <v>8.3000000000000007</v>
      </c>
      <c r="L40" s="67" t="str">
        <f>TEXT(K40,"0.0")</f>
        <v>8.3</v>
      </c>
      <c r="M40" s="51" t="str">
        <f t="shared" si="299"/>
        <v>B+</v>
      </c>
      <c r="N40" s="52">
        <f t="shared" si="300"/>
        <v>3.5</v>
      </c>
      <c r="O40" s="53" t="str">
        <f>TEXT(N40,"0.0")</f>
        <v>3.5</v>
      </c>
      <c r="P40" s="63">
        <v>2</v>
      </c>
      <c r="Q40" s="206">
        <v>7</v>
      </c>
      <c r="R40" s="67" t="str">
        <f>TEXT(Q40,"0.0")</f>
        <v>7.0</v>
      </c>
      <c r="S40" s="51" t="str">
        <f t="shared" si="303"/>
        <v>B</v>
      </c>
      <c r="T40" s="52">
        <f t="shared" si="304"/>
        <v>3</v>
      </c>
      <c r="U40" s="53" t="str">
        <f>TEXT(T40,"0.0")</f>
        <v>3.0</v>
      </c>
      <c r="V40" s="63">
        <v>3</v>
      </c>
      <c r="W40" s="105">
        <v>7.7</v>
      </c>
      <c r="X40" s="103">
        <v>8</v>
      </c>
      <c r="Y40" s="104"/>
      <c r="Z40" s="66">
        <f t="shared" si="306"/>
        <v>7.9</v>
      </c>
      <c r="AA40" s="67">
        <f t="shared" si="307"/>
        <v>7.9</v>
      </c>
      <c r="AB40" s="67" t="str">
        <f>TEXT(AA40,"0.0")</f>
        <v>7.9</v>
      </c>
      <c r="AC40" s="51" t="str">
        <f t="shared" si="309"/>
        <v>B</v>
      </c>
      <c r="AD40" s="60">
        <f t="shared" si="310"/>
        <v>3</v>
      </c>
      <c r="AE40" s="53" t="str">
        <f>TEXT(AD40,"0.0")</f>
        <v>3.0</v>
      </c>
      <c r="AF40" s="63">
        <v>4</v>
      </c>
      <c r="AG40" s="207">
        <v>4</v>
      </c>
      <c r="AH40" s="105">
        <v>7.3</v>
      </c>
      <c r="AI40" s="103">
        <v>7</v>
      </c>
      <c r="AJ40" s="104"/>
      <c r="AK40" s="66">
        <f t="shared" si="312"/>
        <v>7.1</v>
      </c>
      <c r="AL40" s="67">
        <f t="shared" si="313"/>
        <v>7.1</v>
      </c>
      <c r="AM40" s="67" t="str">
        <f>TEXT(AL40,"0.0")</f>
        <v>7.1</v>
      </c>
      <c r="AN40" s="51" t="str">
        <f t="shared" si="315"/>
        <v>B</v>
      </c>
      <c r="AO40" s="60">
        <f t="shared" si="316"/>
        <v>3</v>
      </c>
      <c r="AP40" s="53" t="str">
        <f>TEXT(AO40,"0.0")</f>
        <v>3.0</v>
      </c>
      <c r="AQ40" s="63">
        <v>2</v>
      </c>
      <c r="AR40" s="207">
        <v>2</v>
      </c>
      <c r="AS40" s="105">
        <v>5.4</v>
      </c>
      <c r="AT40" s="103">
        <v>2</v>
      </c>
      <c r="AU40" s="104">
        <v>7</v>
      </c>
      <c r="AV40" s="66">
        <f>ROUND((AS40*0.4+AT40*0.6),1)</f>
        <v>3.4</v>
      </c>
      <c r="AW40" s="67">
        <f>ROUND(MAX((AS40*0.4+AT40*0.6),(AS40*0.4+AU40*0.6)),1)</f>
        <v>6.4</v>
      </c>
      <c r="AX40" s="67" t="str">
        <f>TEXT(AW40,"0.0")</f>
        <v>6.4</v>
      </c>
      <c r="AY40" s="51" t="str">
        <f>IF(AW40&gt;=8.5,"A",IF(AW40&gt;=8,"B+",IF(AW40&gt;=7,"B",IF(AW40&gt;=6.5,"C+",IF(AW40&gt;=5.5,"C",IF(AW40&gt;=5,"D+",IF(AW40&gt;=4,"D","F")))))))</f>
        <v>C</v>
      </c>
      <c r="AZ40" s="60">
        <f>IF(AY40="A",4,IF(AY40="B+",3.5,IF(AY40="B",3,IF(AY40="C+",2.5,IF(AY40="C",2,IF(AY40="D+",1.5,IF(AY40="D",1,0)))))))</f>
        <v>2</v>
      </c>
      <c r="BA40" s="53" t="str">
        <f>TEXT(AZ40,"0.0")</f>
        <v>2.0</v>
      </c>
      <c r="BB40" s="63">
        <v>3</v>
      </c>
      <c r="BC40" s="207">
        <v>3</v>
      </c>
      <c r="BD40" s="105">
        <v>6.2</v>
      </c>
      <c r="BE40" s="103">
        <v>7</v>
      </c>
      <c r="BF40" s="104"/>
      <c r="BG40" s="66">
        <f>ROUND((BD40*0.4+BE40*0.6),1)</f>
        <v>6.7</v>
      </c>
      <c r="BH40" s="67">
        <f>ROUND(MAX((BD40*0.4+BE40*0.6),(BD40*0.4+BF40*0.6)),1)</f>
        <v>6.7</v>
      </c>
      <c r="BI40" s="67" t="str">
        <f>TEXT(BH40,"0.0")</f>
        <v>6.7</v>
      </c>
      <c r="BJ40" s="51" t="str">
        <f>IF(BH40&gt;=8.5,"A",IF(BH40&gt;=8,"B+",IF(BH40&gt;=7,"B",IF(BH40&gt;=6.5,"C+",IF(BH40&gt;=5.5,"C",IF(BH40&gt;=5,"D+",IF(BH40&gt;=4,"D","F")))))))</f>
        <v>C+</v>
      </c>
      <c r="BK40" s="60">
        <f>IF(BJ40="A",4,IF(BJ40="B+",3.5,IF(BJ40="B",3,IF(BJ40="C+",2.5,IF(BJ40="C",2,IF(BJ40="D+",1.5,IF(BJ40="D",1,0)))))))</f>
        <v>2.5</v>
      </c>
      <c r="BL40" s="53" t="str">
        <f>TEXT(BK40,"0.0")</f>
        <v>2.5</v>
      </c>
      <c r="BM40" s="63">
        <v>3</v>
      </c>
      <c r="BN40" s="207">
        <v>3</v>
      </c>
      <c r="BO40" s="105">
        <v>7.4</v>
      </c>
      <c r="BP40" s="103">
        <v>5</v>
      </c>
      <c r="BQ40" s="104"/>
      <c r="BR40" s="66">
        <f t="shared" si="330"/>
        <v>6</v>
      </c>
      <c r="BS40" s="67">
        <f t="shared" si="331"/>
        <v>6</v>
      </c>
      <c r="BT40" s="67" t="str">
        <f>TEXT(BS40,"0.0")</f>
        <v>6.0</v>
      </c>
      <c r="BU40" s="51" t="str">
        <f t="shared" si="333"/>
        <v>C</v>
      </c>
      <c r="BV40" s="68">
        <f t="shared" si="334"/>
        <v>2</v>
      </c>
      <c r="BW40" s="53" t="str">
        <f>TEXT(BV40,"0.0")</f>
        <v>2.0</v>
      </c>
      <c r="BX40" s="63">
        <v>2</v>
      </c>
      <c r="BY40" s="207">
        <v>2</v>
      </c>
      <c r="BZ40" s="105">
        <v>6</v>
      </c>
      <c r="CA40" s="103">
        <v>8</v>
      </c>
      <c r="CB40" s="104"/>
      <c r="CC40" s="105"/>
      <c r="CD40" s="67">
        <f>ROUND(MAX((BZ40*0.4+CA40*0.6),(BZ40*0.4+CB40*0.6)),1)</f>
        <v>7.2</v>
      </c>
      <c r="CE40" s="67" t="str">
        <f>TEXT(CD40,"0.0")</f>
        <v>7.2</v>
      </c>
      <c r="CF40" s="51" t="str">
        <f>IF(CD40&gt;=8.5,"A",IF(CD40&gt;=8,"B+",IF(CD40&gt;=7,"B",IF(CD40&gt;=6.5,"C+",IF(CD40&gt;=5.5,"C",IF(CD40&gt;=5,"D+",IF(CD40&gt;=4,"D","F")))))))</f>
        <v>B</v>
      </c>
      <c r="CG40" s="60">
        <f>IF(CF40="A",4,IF(CF40="B+",3.5,IF(CF40="B",3,IF(CF40="C+",2.5,IF(CF40="C",2,IF(CF40="D+",1.5,IF(CF40="D",1,0)))))))</f>
        <v>3</v>
      </c>
      <c r="CH40" s="53" t="str">
        <f>TEXT(CG40,"0.0")</f>
        <v>3.0</v>
      </c>
      <c r="CI40" s="63">
        <v>3</v>
      </c>
      <c r="CJ40" s="207">
        <v>3</v>
      </c>
      <c r="CK40" s="208">
        <f>AQ40+AF40+BB40+BM40+BX40+CI40</f>
        <v>17</v>
      </c>
      <c r="CL40" s="72">
        <f t="shared" si="342"/>
        <v>6.9823529411764698</v>
      </c>
      <c r="CM40" s="93" t="str">
        <f>TEXT(CL40,"0.00")</f>
        <v>6.98</v>
      </c>
      <c r="CN40" s="72">
        <f t="shared" si="344"/>
        <v>2.6176470588235294</v>
      </c>
      <c r="CO40" s="93" t="str">
        <f>TEXT(CN40,"0.00")</f>
        <v>2.62</v>
      </c>
      <c r="CP40" s="285" t="str">
        <f>IF(AND(CN40&lt;0.8),"Cảnh báo KQHT","Lên lớp")</f>
        <v>Lên lớp</v>
      </c>
      <c r="CQ40" s="285">
        <f t="shared" si="347"/>
        <v>17</v>
      </c>
      <c r="CR40" s="72">
        <f t="shared" si="348"/>
        <v>6.9823529411764698</v>
      </c>
      <c r="CS40" s="285" t="str">
        <f>TEXT(CR40,"0.00")</f>
        <v>6.98</v>
      </c>
      <c r="CT40" s="72">
        <f t="shared" si="350"/>
        <v>2.6176470588235294</v>
      </c>
      <c r="CU40" s="285" t="str">
        <f>TEXT(CT40,"0.00")</f>
        <v>2.62</v>
      </c>
      <c r="CV40" s="285" t="str">
        <f t="shared" si="352"/>
        <v>Lên lớp</v>
      </c>
      <c r="CW40" s="66">
        <v>8.1999999999999993</v>
      </c>
      <c r="CX40" s="66">
        <v>7</v>
      </c>
      <c r="CY40" s="285"/>
      <c r="CZ40" s="66">
        <f t="shared" si="353"/>
        <v>7.5</v>
      </c>
      <c r="DA40" s="67">
        <f t="shared" si="354"/>
        <v>7.5</v>
      </c>
      <c r="DB40" s="60" t="str">
        <f t="shared" si="355"/>
        <v>7.5</v>
      </c>
      <c r="DC40" s="51" t="str">
        <f t="shared" si="356"/>
        <v>B</v>
      </c>
      <c r="DD40" s="60">
        <f t="shared" si="357"/>
        <v>3</v>
      </c>
      <c r="DE40" s="60" t="str">
        <f t="shared" si="358"/>
        <v>3.0</v>
      </c>
      <c r="DF40" s="63"/>
      <c r="DG40" s="209"/>
      <c r="DH40" s="105">
        <v>7.2</v>
      </c>
      <c r="DI40" s="126">
        <v>7</v>
      </c>
      <c r="DJ40" s="126"/>
      <c r="DK40" s="66">
        <f t="shared" si="359"/>
        <v>7.1</v>
      </c>
      <c r="DL40" s="67">
        <f t="shared" si="360"/>
        <v>7.1</v>
      </c>
      <c r="DM40" s="60" t="str">
        <f t="shared" si="361"/>
        <v>7.1</v>
      </c>
      <c r="DN40" s="51" t="str">
        <f t="shared" si="362"/>
        <v>B</v>
      </c>
      <c r="DO40" s="60">
        <f t="shared" si="363"/>
        <v>3</v>
      </c>
      <c r="DP40" s="60" t="str">
        <f t="shared" si="364"/>
        <v>3.0</v>
      </c>
      <c r="DQ40" s="63"/>
      <c r="DR40" s="209"/>
      <c r="DS40" s="67">
        <f t="shared" si="365"/>
        <v>7.3</v>
      </c>
      <c r="DT40" s="60" t="str">
        <f t="shared" si="366"/>
        <v>7.3</v>
      </c>
      <c r="DU40" s="51" t="str">
        <f t="shared" si="367"/>
        <v>B</v>
      </c>
      <c r="DV40" s="60">
        <f t="shared" si="368"/>
        <v>3</v>
      </c>
      <c r="DW40" s="60" t="str">
        <f t="shared" si="369"/>
        <v>3.0</v>
      </c>
      <c r="DX40" s="63">
        <v>3</v>
      </c>
      <c r="DY40" s="209">
        <v>3</v>
      </c>
      <c r="DZ40" s="210">
        <v>6.8</v>
      </c>
      <c r="EA40" s="57">
        <v>5</v>
      </c>
      <c r="EB40" s="58"/>
      <c r="EC40" s="66">
        <f t="shared" si="370"/>
        <v>5.7</v>
      </c>
      <c r="ED40" s="67">
        <f t="shared" si="371"/>
        <v>5.7</v>
      </c>
      <c r="EE40" s="67" t="str">
        <f t="shared" si="372"/>
        <v>5.7</v>
      </c>
      <c r="EF40" s="51" t="str">
        <f t="shared" si="373"/>
        <v>C</v>
      </c>
      <c r="EG40" s="68">
        <f t="shared" si="374"/>
        <v>2</v>
      </c>
      <c r="EH40" s="53" t="str">
        <f t="shared" si="375"/>
        <v>2.0</v>
      </c>
      <c r="EI40" s="63">
        <v>3</v>
      </c>
      <c r="EJ40" s="207">
        <v>3</v>
      </c>
      <c r="EK40" s="210">
        <v>8</v>
      </c>
      <c r="EL40" s="57">
        <v>9</v>
      </c>
      <c r="EM40" s="58"/>
      <c r="EN40" s="66">
        <f>ROUND((EK40*0.4+EL40*0.6),1)</f>
        <v>8.6</v>
      </c>
      <c r="EO40" s="67">
        <f>ROUND(MAX((EK40*0.4+EL40*0.6),(EK40*0.4+EM40*0.6)),1)</f>
        <v>8.6</v>
      </c>
      <c r="EP40" s="67" t="str">
        <f>TEXT(EO40,"0.0")</f>
        <v>8.6</v>
      </c>
      <c r="EQ40" s="51" t="str">
        <f>IF(EO40&gt;=8.5,"A",IF(EO40&gt;=8,"B+",IF(EO40&gt;=7,"B",IF(EO40&gt;=6.5,"C+",IF(EO40&gt;=5.5,"C",IF(EO40&gt;=5,"D+",IF(EO40&gt;=4,"D","F")))))))</f>
        <v>A</v>
      </c>
      <c r="ER40" s="60">
        <f>IF(EQ40="A",4,IF(EQ40="B+",3.5,IF(EQ40="B",3,IF(EQ40="C+",2.5,IF(EQ40="C",2,IF(EQ40="D+",1.5,IF(EQ40="D",1,0)))))))</f>
        <v>4</v>
      </c>
      <c r="ES40" s="53" t="str">
        <f>TEXT(ER40,"0.0")</f>
        <v>4.0</v>
      </c>
      <c r="ET40" s="63">
        <v>3</v>
      </c>
      <c r="EU40" s="207">
        <v>3</v>
      </c>
      <c r="EV40" s="210">
        <v>8.6999999999999993</v>
      </c>
      <c r="EW40" s="57">
        <v>8</v>
      </c>
      <c r="EX40" s="58"/>
      <c r="EY40" s="66">
        <f t="shared" si="84"/>
        <v>8.3000000000000007</v>
      </c>
      <c r="EZ40" s="67">
        <f t="shared" si="85"/>
        <v>8.3000000000000007</v>
      </c>
      <c r="FA40" s="67" t="str">
        <f t="shared" si="86"/>
        <v>8.3</v>
      </c>
      <c r="FB40" s="51" t="str">
        <f t="shared" si="87"/>
        <v>B+</v>
      </c>
      <c r="FC40" s="60">
        <f t="shared" si="88"/>
        <v>3.5</v>
      </c>
      <c r="FD40" s="53" t="str">
        <f t="shared" si="89"/>
        <v>3.5</v>
      </c>
      <c r="FE40" s="63">
        <v>2</v>
      </c>
      <c r="FF40" s="207">
        <v>2</v>
      </c>
      <c r="FG40" s="105">
        <v>9</v>
      </c>
      <c r="FH40" s="103">
        <v>8</v>
      </c>
      <c r="FI40" s="104"/>
      <c r="FJ40" s="66">
        <f t="shared" si="90"/>
        <v>8.4</v>
      </c>
      <c r="FK40" s="67">
        <f t="shared" si="91"/>
        <v>8.4</v>
      </c>
      <c r="FL40" s="67" t="str">
        <f t="shared" si="92"/>
        <v>8.4</v>
      </c>
      <c r="FM40" s="51" t="str">
        <f t="shared" si="93"/>
        <v>B+</v>
      </c>
      <c r="FN40" s="60">
        <f t="shared" si="94"/>
        <v>3.5</v>
      </c>
      <c r="FO40" s="53" t="str">
        <f t="shared" si="95"/>
        <v>3.5</v>
      </c>
      <c r="FP40" s="63">
        <v>2</v>
      </c>
      <c r="FQ40" s="207">
        <v>2</v>
      </c>
      <c r="FR40" s="105">
        <v>7</v>
      </c>
      <c r="FS40" s="103">
        <v>8</v>
      </c>
      <c r="FT40" s="104"/>
      <c r="FU40" s="66"/>
      <c r="FV40" s="67">
        <f t="shared" si="96"/>
        <v>7.6</v>
      </c>
      <c r="FW40" s="67" t="str">
        <f t="shared" si="97"/>
        <v>7.6</v>
      </c>
      <c r="FX40" s="51" t="str">
        <f t="shared" si="98"/>
        <v>B</v>
      </c>
      <c r="FY40" s="60">
        <f t="shared" si="99"/>
        <v>3</v>
      </c>
      <c r="FZ40" s="53" t="str">
        <f t="shared" si="100"/>
        <v>3.0</v>
      </c>
      <c r="GA40" s="63">
        <v>2</v>
      </c>
      <c r="GB40" s="207">
        <v>2</v>
      </c>
      <c r="GC40" s="105">
        <v>7.6</v>
      </c>
      <c r="GD40" s="103">
        <v>5</v>
      </c>
      <c r="GE40" s="104"/>
      <c r="GF40" s="105"/>
      <c r="GG40" s="67">
        <f>ROUND(MAX((GC40*0.4+GD40*0.6),(GC40*0.4+GE40*0.6)),1)</f>
        <v>6</v>
      </c>
      <c r="GH40" s="67" t="str">
        <f>TEXT(GG40,"0.0")</f>
        <v>6.0</v>
      </c>
      <c r="GI40" s="51" t="str">
        <f>IF(GG40&gt;=8.5,"A",IF(GG40&gt;=8,"B+",IF(GG40&gt;=7,"B",IF(GG40&gt;=6.5,"C+",IF(GG40&gt;=5.5,"C",IF(GG40&gt;=5,"D+",IF(GG40&gt;=4,"D","F")))))))</f>
        <v>C</v>
      </c>
      <c r="GJ40" s="60">
        <f>IF(GI40="A",4,IF(GI40="B+",3.5,IF(GI40="B",3,IF(GI40="C+",2.5,IF(GI40="C",2,IF(GI40="D+",1.5,IF(GI40="D",1,0)))))))</f>
        <v>2</v>
      </c>
      <c r="GK40" s="53" t="str">
        <f>TEXT(GJ40,"0.0")</f>
        <v>2.0</v>
      </c>
      <c r="GL40" s="63">
        <v>3</v>
      </c>
      <c r="GM40" s="207">
        <v>3</v>
      </c>
      <c r="GN40" s="211">
        <f>DX40+EI40+ET40+FE40+FP40+GA40+GL40</f>
        <v>18</v>
      </c>
      <c r="GO40" s="156">
        <f>(DS40*DX40+ED40*EI40+EO40*ET40+EZ40*FE40+FK40*FP40+FV40*GA40+GG40*GL40)/GN40</f>
        <v>7.3000000000000007</v>
      </c>
      <c r="GP40" s="158">
        <f>(DV40*DX40+EG40*EI40+ER40*ET40+FC40*FE40+FN40*FP40+FY40*GA40+GJ40*GL40)/GN40</f>
        <v>2.9444444444444446</v>
      </c>
      <c r="GQ40" s="157" t="str">
        <f t="shared" si="109"/>
        <v>2.94</v>
      </c>
      <c r="GR40" s="5" t="str">
        <f t="shared" si="110"/>
        <v>Lên lớp</v>
      </c>
      <c r="GS40" s="212">
        <f>DY40+EJ40+EU40+FF40+FQ40+GB40+GM40</f>
        <v>18</v>
      </c>
      <c r="GT40" s="213">
        <f t="shared" si="406"/>
        <v>7.3000000000000007</v>
      </c>
      <c r="GU40" s="214">
        <f t="shared" si="407"/>
        <v>2.9444444444444446</v>
      </c>
      <c r="GV40" s="215">
        <f>CK40+GN40</f>
        <v>35</v>
      </c>
      <c r="GW40" s="211">
        <f t="shared" si="403"/>
        <v>35</v>
      </c>
      <c r="GX40" s="157">
        <f t="shared" si="404"/>
        <v>7.1457142857142859</v>
      </c>
      <c r="GY40" s="158">
        <f t="shared" si="405"/>
        <v>2.7857142857142856</v>
      </c>
      <c r="GZ40" s="157" t="str">
        <f t="shared" si="118"/>
        <v>2.79</v>
      </c>
      <c r="HA40" s="5" t="str">
        <f t="shared" si="119"/>
        <v>Lên lớp</v>
      </c>
      <c r="HB40" s="105">
        <v>7.6</v>
      </c>
      <c r="HC40" s="103">
        <v>9</v>
      </c>
      <c r="HD40" s="104"/>
      <c r="HE40" s="105"/>
      <c r="HF40" s="67">
        <f>ROUND(MAX((HB40*0.4+HC40*0.6),(HB40*0.4+HD40*0.6)),1)</f>
        <v>8.4</v>
      </c>
      <c r="HG40" s="67" t="str">
        <f>TEXT(HF40,"0.0")</f>
        <v>8.4</v>
      </c>
      <c r="HH40" s="51" t="str">
        <f>IF(HF40&gt;=8.5,"A",IF(HF40&gt;=8,"B+",IF(HF40&gt;=7,"B",IF(HF40&gt;=6.5,"C+",IF(HF40&gt;=5.5,"C",IF(HF40&gt;=5,"D+",IF(HF40&gt;=4,"D","F")))))))</f>
        <v>B+</v>
      </c>
      <c r="HI40" s="60">
        <f>IF(HH40="A",4,IF(HH40="B+",3.5,IF(HH40="B",3,IF(HH40="C+",2.5,IF(HH40="C",2,IF(HH40="D+",1.5,IF(HH40="D",1,0)))))))</f>
        <v>3.5</v>
      </c>
      <c r="HJ40" s="53" t="str">
        <f>TEXT(HI40,"0.0")</f>
        <v>3.5</v>
      </c>
      <c r="HK40" s="63">
        <v>3</v>
      </c>
      <c r="HL40" s="207">
        <v>3</v>
      </c>
      <c r="HM40" s="210">
        <v>9</v>
      </c>
      <c r="HN40" s="57">
        <v>8</v>
      </c>
      <c r="HO40" s="58"/>
      <c r="HP40" s="66">
        <f t="shared" si="125"/>
        <v>8.4</v>
      </c>
      <c r="HQ40" s="110">
        <f t="shared" si="126"/>
        <v>8.4</v>
      </c>
      <c r="HR40" s="67" t="str">
        <f t="shared" si="127"/>
        <v>8.4</v>
      </c>
      <c r="HS40" s="111" t="str">
        <f t="shared" si="128"/>
        <v>B+</v>
      </c>
      <c r="HT40" s="112">
        <f t="shared" si="129"/>
        <v>3.5</v>
      </c>
      <c r="HU40" s="113" t="str">
        <f t="shared" si="130"/>
        <v>3.5</v>
      </c>
      <c r="HV40" s="63">
        <v>1</v>
      </c>
      <c r="HW40" s="207">
        <v>1</v>
      </c>
      <c r="HX40" s="66">
        <f t="shared" si="297"/>
        <v>2.5</v>
      </c>
      <c r="HY40" s="167">
        <f t="shared" si="297"/>
        <v>8.4</v>
      </c>
      <c r="HZ40" s="53" t="str">
        <f t="shared" si="132"/>
        <v>8.4</v>
      </c>
      <c r="IA40" s="51" t="str">
        <f t="shared" si="133"/>
        <v>B+</v>
      </c>
      <c r="IB40" s="60">
        <f t="shared" si="134"/>
        <v>3.5</v>
      </c>
      <c r="IC40" s="53" t="str">
        <f t="shared" si="135"/>
        <v>3.5</v>
      </c>
      <c r="ID40" s="220">
        <v>4</v>
      </c>
      <c r="IE40" s="221">
        <v>4</v>
      </c>
      <c r="IF40" s="210">
        <v>8.6999999999999993</v>
      </c>
      <c r="IG40" s="57">
        <v>8</v>
      </c>
      <c r="IH40" s="58"/>
      <c r="II40" s="66">
        <f>ROUND((IF40*0.4+IG40*0.6),1)</f>
        <v>8.3000000000000007</v>
      </c>
      <c r="IJ40" s="67">
        <f>ROUND(MAX((IF40*0.4+IG40*0.6),(IF40*0.4+IH40*0.6)),1)</f>
        <v>8.3000000000000007</v>
      </c>
      <c r="IK40" s="67" t="str">
        <f>TEXT(IJ40,"0.0")</f>
        <v>8.3</v>
      </c>
      <c r="IL40" s="51" t="str">
        <f>IF(IJ40&gt;=8.5,"A",IF(IJ40&gt;=8,"B+",IF(IJ40&gt;=7,"B",IF(IJ40&gt;=6.5,"C+",IF(IJ40&gt;=5.5,"C",IF(IJ40&gt;=5,"D+",IF(IJ40&gt;=4,"D","F")))))))</f>
        <v>B+</v>
      </c>
      <c r="IM40" s="60">
        <f>IF(IL40="A",4,IF(IL40="B+",3.5,IF(IL40="B",3,IF(IL40="C+",2.5,IF(IL40="C",2,IF(IL40="D+",1.5,IF(IL40="D",1,0)))))))</f>
        <v>3.5</v>
      </c>
      <c r="IN40" s="53" t="str">
        <f>TEXT(IM40,"0.0")</f>
        <v>3.5</v>
      </c>
      <c r="IO40" s="63">
        <v>2</v>
      </c>
      <c r="IP40" s="207">
        <v>2</v>
      </c>
      <c r="IQ40" s="210">
        <v>7.5</v>
      </c>
      <c r="IR40" s="57">
        <v>7</v>
      </c>
      <c r="IS40" s="58"/>
      <c r="IT40" s="66">
        <f t="shared" si="142"/>
        <v>7.2</v>
      </c>
      <c r="IU40" s="67">
        <f t="shared" si="143"/>
        <v>7.2</v>
      </c>
      <c r="IV40" s="67" t="str">
        <f t="shared" si="144"/>
        <v>7.2</v>
      </c>
      <c r="IW40" s="51" t="str">
        <f t="shared" si="145"/>
        <v>B</v>
      </c>
      <c r="IX40" s="60">
        <f t="shared" si="146"/>
        <v>3</v>
      </c>
      <c r="IY40" s="53" t="str">
        <f t="shared" si="147"/>
        <v>3.0</v>
      </c>
      <c r="IZ40" s="63">
        <v>3</v>
      </c>
      <c r="JA40" s="207">
        <v>3</v>
      </c>
      <c r="JB40" s="65">
        <v>7.6</v>
      </c>
      <c r="JC40" s="57">
        <v>9</v>
      </c>
      <c r="JD40" s="58"/>
      <c r="JE40" s="66">
        <f t="shared" si="148"/>
        <v>8.4</v>
      </c>
      <c r="JF40" s="67">
        <f t="shared" si="149"/>
        <v>8.4</v>
      </c>
      <c r="JG40" s="50" t="str">
        <f t="shared" si="150"/>
        <v>8.4</v>
      </c>
      <c r="JH40" s="51" t="str">
        <f t="shared" si="151"/>
        <v>B+</v>
      </c>
      <c r="JI40" s="60">
        <f t="shared" si="152"/>
        <v>3.5</v>
      </c>
      <c r="JJ40" s="53" t="str">
        <f t="shared" si="153"/>
        <v>3.5</v>
      </c>
      <c r="JK40" s="61">
        <v>2</v>
      </c>
      <c r="JL40" s="62">
        <v>2</v>
      </c>
      <c r="JM40" s="65">
        <v>8</v>
      </c>
      <c r="JN40" s="57">
        <v>7</v>
      </c>
      <c r="JO40" s="58"/>
      <c r="JP40" s="66">
        <f t="shared" si="408"/>
        <v>7.4</v>
      </c>
      <c r="JQ40" s="67">
        <f t="shared" si="409"/>
        <v>7.4</v>
      </c>
      <c r="JR40" s="50" t="str">
        <f t="shared" si="410"/>
        <v>7.4</v>
      </c>
      <c r="JS40" s="51" t="str">
        <f t="shared" si="411"/>
        <v>B</v>
      </c>
      <c r="JT40" s="60">
        <f t="shared" si="412"/>
        <v>3</v>
      </c>
      <c r="JU40" s="53" t="str">
        <f t="shared" si="413"/>
        <v>3.0</v>
      </c>
      <c r="JV40" s="61">
        <v>1</v>
      </c>
      <c r="JW40" s="62">
        <v>1</v>
      </c>
      <c r="JX40" s="65">
        <v>9</v>
      </c>
      <c r="JY40" s="57">
        <v>7</v>
      </c>
      <c r="JZ40" s="58"/>
      <c r="KA40" s="66">
        <f t="shared" si="414"/>
        <v>7.8</v>
      </c>
      <c r="KB40" s="67">
        <f t="shared" si="415"/>
        <v>7.8</v>
      </c>
      <c r="KC40" s="50" t="str">
        <f t="shared" si="416"/>
        <v>7.8</v>
      </c>
      <c r="KD40" s="51" t="str">
        <f t="shared" si="417"/>
        <v>B</v>
      </c>
      <c r="KE40" s="60">
        <f t="shared" si="418"/>
        <v>3</v>
      </c>
      <c r="KF40" s="53" t="str">
        <f t="shared" si="419"/>
        <v>3.0</v>
      </c>
      <c r="KG40" s="61">
        <v>2</v>
      </c>
      <c r="KH40" s="62">
        <v>2</v>
      </c>
      <c r="KI40" s="210">
        <v>6</v>
      </c>
      <c r="KJ40" s="133">
        <v>6.4</v>
      </c>
      <c r="KK40" s="58"/>
      <c r="KL40" s="66">
        <f t="shared" si="420"/>
        <v>6.2</v>
      </c>
      <c r="KM40" s="67">
        <f t="shared" si="421"/>
        <v>6.2</v>
      </c>
      <c r="KN40" s="67" t="str">
        <f t="shared" si="422"/>
        <v>6.2</v>
      </c>
      <c r="KO40" s="51" t="str">
        <f t="shared" si="423"/>
        <v>C</v>
      </c>
      <c r="KP40" s="60">
        <f t="shared" si="424"/>
        <v>2</v>
      </c>
      <c r="KQ40" s="53" t="str">
        <f t="shared" si="425"/>
        <v>2.0</v>
      </c>
      <c r="KR40" s="63">
        <v>1</v>
      </c>
      <c r="KS40" s="207">
        <v>1</v>
      </c>
      <c r="KT40" s="210">
        <v>8</v>
      </c>
      <c r="KU40" s="133">
        <v>8.6</v>
      </c>
      <c r="KV40" s="58"/>
      <c r="KW40" s="66">
        <f t="shared" si="426"/>
        <v>8.4</v>
      </c>
      <c r="KX40" s="67">
        <f t="shared" si="427"/>
        <v>8.4</v>
      </c>
      <c r="KY40" s="67" t="str">
        <f t="shared" si="428"/>
        <v>8.4</v>
      </c>
      <c r="KZ40" s="51" t="str">
        <f t="shared" si="429"/>
        <v>B+</v>
      </c>
      <c r="LA40" s="60">
        <f t="shared" si="430"/>
        <v>3.5</v>
      </c>
      <c r="LB40" s="53" t="str">
        <f t="shared" si="431"/>
        <v>3.5</v>
      </c>
      <c r="LC40" s="63">
        <v>1</v>
      </c>
      <c r="LD40" s="207">
        <v>1</v>
      </c>
      <c r="LE40" s="210">
        <v>7.5</v>
      </c>
      <c r="LF40" s="133">
        <v>6.5</v>
      </c>
      <c r="LG40" s="58"/>
      <c r="LH40" s="66">
        <f t="shared" si="432"/>
        <v>6.9</v>
      </c>
      <c r="LI40" s="67">
        <f t="shared" si="433"/>
        <v>6.9</v>
      </c>
      <c r="LJ40" s="67" t="str">
        <f t="shared" si="434"/>
        <v>6.9</v>
      </c>
      <c r="LK40" s="51" t="str">
        <f t="shared" si="435"/>
        <v>C+</v>
      </c>
      <c r="LL40" s="60">
        <f t="shared" si="436"/>
        <v>2.5</v>
      </c>
      <c r="LM40" s="53" t="str">
        <f t="shared" si="437"/>
        <v>2.5</v>
      </c>
      <c r="LN40" s="63">
        <v>2</v>
      </c>
      <c r="LO40" s="207">
        <v>2</v>
      </c>
      <c r="LP40" s="210">
        <v>5</v>
      </c>
      <c r="LQ40" s="133">
        <v>7.2</v>
      </c>
      <c r="LR40" s="58"/>
      <c r="LS40" s="66">
        <f t="shared" si="438"/>
        <v>6.3</v>
      </c>
      <c r="LT40" s="67">
        <f t="shared" si="439"/>
        <v>6.3</v>
      </c>
      <c r="LU40" s="67" t="str">
        <f t="shared" si="440"/>
        <v>6.3</v>
      </c>
      <c r="LV40" s="51" t="str">
        <f t="shared" si="441"/>
        <v>C</v>
      </c>
      <c r="LW40" s="60">
        <f t="shared" si="442"/>
        <v>2</v>
      </c>
      <c r="LX40" s="53" t="str">
        <f t="shared" si="443"/>
        <v>2.0</v>
      </c>
      <c r="LY40" s="63">
        <v>1</v>
      </c>
      <c r="LZ40" s="207">
        <v>1</v>
      </c>
      <c r="MA40" s="66">
        <f t="shared" si="444"/>
        <v>6.9</v>
      </c>
      <c r="MB40" s="167">
        <f t="shared" si="445"/>
        <v>6.9</v>
      </c>
      <c r="MC40" s="53" t="str">
        <f t="shared" si="446"/>
        <v>6.9</v>
      </c>
      <c r="MD40" s="51" t="str">
        <f t="shared" si="447"/>
        <v>C+</v>
      </c>
      <c r="ME40" s="60">
        <f t="shared" si="448"/>
        <v>2.5</v>
      </c>
      <c r="MF40" s="53" t="str">
        <f t="shared" si="449"/>
        <v>2.5</v>
      </c>
      <c r="MG40" s="220">
        <v>5</v>
      </c>
      <c r="MH40" s="221">
        <v>5</v>
      </c>
      <c r="MI40" s="211">
        <f t="shared" si="450"/>
        <v>19</v>
      </c>
      <c r="MJ40" s="156">
        <f t="shared" si="451"/>
        <v>7.700000000000002</v>
      </c>
      <c r="MK40" s="158">
        <f t="shared" si="452"/>
        <v>3.0789473684210527</v>
      </c>
      <c r="ML40" s="157" t="str">
        <f t="shared" si="453"/>
        <v>3.08</v>
      </c>
      <c r="MM40" s="5" t="str">
        <f t="shared" si="454"/>
        <v>Lên lớp</v>
      </c>
      <c r="MN40" s="212">
        <f t="shared" si="455"/>
        <v>19</v>
      </c>
      <c r="MO40" s="156">
        <f t="shared" si="456"/>
        <v>7.700000000000002</v>
      </c>
      <c r="MP40" s="309">
        <f t="shared" si="457"/>
        <v>3.0789473684210527</v>
      </c>
      <c r="MQ40" s="215">
        <f t="shared" si="458"/>
        <v>54</v>
      </c>
      <c r="MR40" s="211">
        <f t="shared" si="459"/>
        <v>54</v>
      </c>
      <c r="MS40" s="157">
        <f t="shared" si="460"/>
        <v>7.340740740740741</v>
      </c>
      <c r="MT40" s="157" t="str">
        <f t="shared" si="461"/>
        <v>7.34</v>
      </c>
      <c r="MU40" s="158">
        <f t="shared" si="462"/>
        <v>2.8888888888888888</v>
      </c>
      <c r="MV40" s="157" t="str">
        <f t="shared" si="463"/>
        <v>2.89</v>
      </c>
      <c r="MW40" s="5" t="str">
        <f t="shared" si="464"/>
        <v>Lên lớp</v>
      </c>
      <c r="MX40" s="318">
        <v>9.3000000000000007</v>
      </c>
      <c r="MY40" s="319">
        <v>5</v>
      </c>
      <c r="MZ40" s="320"/>
      <c r="NA40" s="321">
        <f t="shared" si="465"/>
        <v>6.7</v>
      </c>
      <c r="NB40" s="312">
        <f t="shared" si="466"/>
        <v>6.7</v>
      </c>
      <c r="NC40" s="312" t="str">
        <f t="shared" si="467"/>
        <v>6.7</v>
      </c>
      <c r="ND40" s="313" t="str">
        <f t="shared" si="468"/>
        <v>C+</v>
      </c>
      <c r="NE40" s="314">
        <f t="shared" si="469"/>
        <v>2.5</v>
      </c>
      <c r="NF40" s="315" t="str">
        <f t="shared" si="470"/>
        <v>2.5</v>
      </c>
      <c r="NG40" s="63">
        <v>1</v>
      </c>
      <c r="NH40" s="207">
        <v>1</v>
      </c>
      <c r="NI40" s="310">
        <v>8.3000000000000007</v>
      </c>
      <c r="NJ40" s="311">
        <v>7</v>
      </c>
      <c r="NK40" s="160"/>
      <c r="NL40" s="316">
        <f t="shared" si="471"/>
        <v>7.5</v>
      </c>
      <c r="NM40" s="312">
        <f t="shared" si="472"/>
        <v>7.5</v>
      </c>
      <c r="NN40" s="312" t="str">
        <f t="shared" si="473"/>
        <v>7.5</v>
      </c>
      <c r="NO40" s="313" t="str">
        <f t="shared" si="474"/>
        <v>B</v>
      </c>
      <c r="NP40" s="314">
        <f t="shared" si="475"/>
        <v>3</v>
      </c>
      <c r="NQ40" s="315" t="str">
        <f t="shared" si="476"/>
        <v>3.0</v>
      </c>
      <c r="NR40" s="63">
        <v>1</v>
      </c>
      <c r="NS40" s="207">
        <v>1</v>
      </c>
      <c r="NT40" s="66">
        <f t="shared" si="477"/>
        <v>7.1</v>
      </c>
      <c r="NU40" s="167">
        <f t="shared" si="478"/>
        <v>7.1</v>
      </c>
      <c r="NV40" s="53" t="str">
        <f t="shared" si="479"/>
        <v>7.1</v>
      </c>
      <c r="NW40" s="51" t="str">
        <f t="shared" si="480"/>
        <v>B</v>
      </c>
      <c r="NX40" s="60">
        <f t="shared" si="481"/>
        <v>3</v>
      </c>
      <c r="NY40" s="53" t="str">
        <f t="shared" si="482"/>
        <v>3.0</v>
      </c>
      <c r="NZ40" s="220">
        <v>2</v>
      </c>
      <c r="OA40" s="408">
        <v>2</v>
      </c>
      <c r="OB40" s="385">
        <v>8.1999999999999993</v>
      </c>
      <c r="OC40" s="404">
        <v>7</v>
      </c>
      <c r="OD40" s="210"/>
      <c r="OE40" s="66">
        <f t="shared" si="229"/>
        <v>7.5</v>
      </c>
      <c r="OF40" s="67">
        <f t="shared" si="230"/>
        <v>7.5</v>
      </c>
      <c r="OG40" s="50" t="str">
        <f t="shared" si="231"/>
        <v>7.5</v>
      </c>
      <c r="OH40" s="51" t="str">
        <f t="shared" si="232"/>
        <v>B</v>
      </c>
      <c r="OI40" s="60">
        <f t="shared" si="233"/>
        <v>3</v>
      </c>
      <c r="OJ40" s="53" t="str">
        <f t="shared" si="234"/>
        <v>3.0</v>
      </c>
      <c r="OK40" s="61">
        <v>2</v>
      </c>
      <c r="OL40" s="62">
        <v>2</v>
      </c>
      <c r="OM40" s="282">
        <v>9.3000000000000007</v>
      </c>
      <c r="ON40" s="283">
        <v>7</v>
      </c>
      <c r="OO40" s="104"/>
      <c r="OP40" s="105">
        <f t="shared" si="289"/>
        <v>7.9</v>
      </c>
      <c r="OQ40" s="67">
        <f t="shared" si="290"/>
        <v>7.9</v>
      </c>
      <c r="OR40" s="50" t="str">
        <f t="shared" si="291"/>
        <v>7.9</v>
      </c>
      <c r="OS40" s="51" t="str">
        <f t="shared" si="292"/>
        <v>B</v>
      </c>
      <c r="OT40" s="60">
        <f t="shared" si="293"/>
        <v>3</v>
      </c>
      <c r="OU40" s="53" t="str">
        <f t="shared" si="294"/>
        <v>3.0</v>
      </c>
      <c r="OV40" s="61">
        <v>2</v>
      </c>
      <c r="OW40" s="62">
        <v>2</v>
      </c>
      <c r="OX40" s="282">
        <v>8.6</v>
      </c>
      <c r="OY40" s="283">
        <v>9</v>
      </c>
      <c r="OZ40" s="104"/>
      <c r="PA40" s="105">
        <f t="shared" si="235"/>
        <v>8.8000000000000007</v>
      </c>
      <c r="PB40" s="67">
        <f t="shared" si="236"/>
        <v>8.8000000000000007</v>
      </c>
      <c r="PC40" s="50" t="str">
        <f t="shared" si="237"/>
        <v>8.8</v>
      </c>
      <c r="PD40" s="51" t="str">
        <f t="shared" si="238"/>
        <v>A</v>
      </c>
      <c r="PE40" s="60">
        <f t="shared" si="239"/>
        <v>4</v>
      </c>
      <c r="PF40" s="53" t="str">
        <f t="shared" si="240"/>
        <v>4.0</v>
      </c>
      <c r="PG40" s="61">
        <v>2</v>
      </c>
      <c r="PH40" s="62">
        <v>2</v>
      </c>
      <c r="PI40" s="310">
        <v>7.3</v>
      </c>
      <c r="PJ40" s="311">
        <v>7</v>
      </c>
      <c r="PK40" s="160"/>
      <c r="PL40" s="66">
        <f t="shared" si="241"/>
        <v>7.1</v>
      </c>
      <c r="PM40" s="312">
        <f t="shared" si="242"/>
        <v>7.1</v>
      </c>
      <c r="PN40" s="312" t="str">
        <f t="shared" si="243"/>
        <v>7.1</v>
      </c>
      <c r="PO40" s="313" t="str">
        <f t="shared" si="244"/>
        <v>B</v>
      </c>
      <c r="PP40" s="314">
        <f t="shared" si="245"/>
        <v>3</v>
      </c>
      <c r="PQ40" s="315" t="str">
        <f t="shared" si="246"/>
        <v>3.0</v>
      </c>
      <c r="PR40" s="63">
        <v>1</v>
      </c>
      <c r="PS40" s="207">
        <v>1</v>
      </c>
      <c r="PT40" s="210">
        <v>7.5</v>
      </c>
      <c r="PU40" s="133">
        <v>7.3</v>
      </c>
      <c r="PV40" s="58"/>
      <c r="PW40" s="66">
        <f t="shared" si="247"/>
        <v>7.4</v>
      </c>
      <c r="PX40" s="67">
        <f t="shared" si="248"/>
        <v>7.4</v>
      </c>
      <c r="PY40" s="67" t="str">
        <f t="shared" si="249"/>
        <v>7.4</v>
      </c>
      <c r="PZ40" s="51" t="str">
        <f t="shared" si="250"/>
        <v>B</v>
      </c>
      <c r="QA40" s="60">
        <f t="shared" si="251"/>
        <v>3</v>
      </c>
      <c r="QB40" s="53" t="str">
        <f t="shared" si="252"/>
        <v>3.0</v>
      </c>
      <c r="QC40" s="63">
        <v>4</v>
      </c>
      <c r="QD40" s="207">
        <v>4</v>
      </c>
      <c r="QE40" s="210">
        <v>8.6</v>
      </c>
      <c r="QF40" s="133">
        <v>8</v>
      </c>
      <c r="QG40" s="58"/>
      <c r="QH40" s="66">
        <f t="shared" si="253"/>
        <v>8.1999999999999993</v>
      </c>
      <c r="QI40" s="67">
        <f t="shared" si="254"/>
        <v>8.1999999999999993</v>
      </c>
      <c r="QJ40" s="67" t="str">
        <f t="shared" si="255"/>
        <v>8.2</v>
      </c>
      <c r="QK40" s="51" t="str">
        <f t="shared" si="256"/>
        <v>B+</v>
      </c>
      <c r="QL40" s="60">
        <f t="shared" si="257"/>
        <v>3.5</v>
      </c>
      <c r="QM40" s="53" t="str">
        <f t="shared" si="258"/>
        <v>3.5</v>
      </c>
      <c r="QN40" s="63">
        <v>6</v>
      </c>
      <c r="QO40" s="207">
        <v>6</v>
      </c>
      <c r="QP40" s="211">
        <f t="shared" si="259"/>
        <v>19</v>
      </c>
      <c r="QQ40" s="156">
        <f t="shared" si="260"/>
        <v>7.8157894736842106</v>
      </c>
      <c r="QR40" s="158">
        <f t="shared" si="261"/>
        <v>3.236842105263158</v>
      </c>
      <c r="QS40" s="157" t="str">
        <f t="shared" si="262"/>
        <v>3.24</v>
      </c>
      <c r="QT40" s="5" t="str">
        <f t="shared" si="263"/>
        <v>Lên lớp</v>
      </c>
      <c r="QU40" s="212">
        <f t="shared" si="264"/>
        <v>19</v>
      </c>
      <c r="QV40" s="156">
        <f t="shared" si="265"/>
        <v>7.8157894736842106</v>
      </c>
      <c r="QW40" s="309">
        <f t="shared" si="266"/>
        <v>3.236842105263158</v>
      </c>
      <c r="QX40" s="215">
        <f t="shared" si="267"/>
        <v>73</v>
      </c>
      <c r="QY40" s="211">
        <f t="shared" si="268"/>
        <v>73</v>
      </c>
      <c r="QZ40" s="157">
        <f t="shared" si="269"/>
        <v>7.464383561643837</v>
      </c>
      <c r="RA40" s="157" t="str">
        <f t="shared" si="270"/>
        <v>7.46</v>
      </c>
      <c r="RB40" s="158">
        <f t="shared" si="271"/>
        <v>2.9794520547945207</v>
      </c>
      <c r="RC40" s="157" t="str">
        <f t="shared" si="272"/>
        <v>2.98</v>
      </c>
      <c r="RD40" s="5" t="str">
        <f t="shared" si="273"/>
        <v>Lên lớp</v>
      </c>
      <c r="RE40" s="210">
        <v>8.5</v>
      </c>
      <c r="RF40" s="133">
        <v>9</v>
      </c>
      <c r="RG40" s="58"/>
      <c r="RH40" s="66">
        <f t="shared" si="274"/>
        <v>8.8000000000000007</v>
      </c>
      <c r="RI40" s="67">
        <f t="shared" si="275"/>
        <v>8.8000000000000007</v>
      </c>
      <c r="RJ40" s="67" t="str">
        <f t="shared" si="276"/>
        <v>8.8</v>
      </c>
      <c r="RK40" s="51" t="str">
        <f t="shared" si="277"/>
        <v>A</v>
      </c>
      <c r="RL40" s="60">
        <f t="shared" si="278"/>
        <v>4</v>
      </c>
      <c r="RM40" s="53" t="str">
        <f t="shared" si="279"/>
        <v>4.0</v>
      </c>
      <c r="RN40" s="63">
        <v>6</v>
      </c>
      <c r="RO40" s="207">
        <v>6</v>
      </c>
      <c r="RP40" s="416">
        <v>7.7</v>
      </c>
      <c r="RQ40" s="416">
        <v>8.6999999999999993</v>
      </c>
      <c r="RR40" s="316">
        <f t="shared" si="280"/>
        <v>8.3000000000000007</v>
      </c>
      <c r="RS40" s="67" t="str">
        <f t="shared" si="281"/>
        <v>8.3</v>
      </c>
      <c r="RT40" s="51" t="str">
        <f t="shared" si="282"/>
        <v>B+</v>
      </c>
      <c r="RU40" s="60">
        <f t="shared" si="283"/>
        <v>3.5</v>
      </c>
      <c r="RV40" s="53" t="str">
        <f t="shared" si="284"/>
        <v>3.5</v>
      </c>
      <c r="RW40" s="220">
        <v>5</v>
      </c>
      <c r="RX40" s="221">
        <v>5</v>
      </c>
      <c r="RY40" s="417">
        <f t="shared" si="285"/>
        <v>11</v>
      </c>
      <c r="RZ40" s="156">
        <f t="shared" si="286"/>
        <v>8.5727272727272741</v>
      </c>
      <c r="SA40" s="158">
        <f t="shared" si="287"/>
        <v>3.7727272727272729</v>
      </c>
      <c r="SB40" s="157" t="str">
        <f t="shared" si="288"/>
        <v>3.77</v>
      </c>
    </row>
    <row r="41" spans="1:496" s="8" customFormat="1" ht="18">
      <c r="A41" s="5">
        <v>40</v>
      </c>
      <c r="B41" s="9" t="s">
        <v>455</v>
      </c>
      <c r="C41" s="10" t="s">
        <v>461</v>
      </c>
      <c r="D41" s="11" t="s">
        <v>462</v>
      </c>
      <c r="E41" s="12" t="s">
        <v>289</v>
      </c>
      <c r="F41" s="87"/>
      <c r="G41" s="47" t="s">
        <v>667</v>
      </c>
      <c r="H41" s="144" t="s">
        <v>427</v>
      </c>
      <c r="I41" s="48" t="s">
        <v>736</v>
      </c>
      <c r="J41" s="48" t="s">
        <v>635</v>
      </c>
      <c r="K41" s="98">
        <v>7</v>
      </c>
      <c r="L41" s="67" t="str">
        <f t="shared" ref="L41:L52" si="483">TEXT(K41,"0.0")</f>
        <v>7.0</v>
      </c>
      <c r="M41" s="51" t="str">
        <f t="shared" ref="M41:M52" si="484">IF(K41&gt;=8.5,"A",IF(K41&gt;=8,"B+",IF(K41&gt;=7,"B",IF(K41&gt;=6.5,"C+",IF(K41&gt;=5.5,"C",IF(K41&gt;=5,"D+",IF(K41&gt;=4,"D","F")))))))</f>
        <v>B</v>
      </c>
      <c r="N41" s="52">
        <f t="shared" ref="N41:N52" si="485">IF(M41="A",4,IF(M41="B+",3.5,IF(M41="B",3,IF(M41="C+",2.5,IF(M41="C",2,IF(M41="D+",1.5,IF(M41="D",1,0)))))))</f>
        <v>3</v>
      </c>
      <c r="O41" s="53" t="str">
        <f t="shared" ref="O41:O52" si="486">TEXT(N41,"0.0")</f>
        <v>3.0</v>
      </c>
      <c r="P41" s="63">
        <v>2</v>
      </c>
      <c r="Q41" s="49">
        <v>7</v>
      </c>
      <c r="R41" s="67" t="str">
        <f t="shared" ref="R41:R52" si="487">TEXT(Q41,"0.0")</f>
        <v>7.0</v>
      </c>
      <c r="S41" s="51" t="str">
        <f t="shared" ref="S41:S52" si="488">IF(Q41&gt;=8.5,"A",IF(Q41&gt;=8,"B+",IF(Q41&gt;=7,"B",IF(Q41&gt;=6.5,"C+",IF(Q41&gt;=5.5,"C",IF(Q41&gt;=5,"D+",IF(Q41&gt;=4,"D","F")))))))</f>
        <v>B</v>
      </c>
      <c r="T41" s="52">
        <f t="shared" ref="T41:T52" si="489">IF(S41="A",4,IF(S41="B+",3.5,IF(S41="B",3,IF(S41="C+",2.5,IF(S41="C",2,IF(S41="D+",1.5,IF(S41="D",1,0)))))))</f>
        <v>3</v>
      </c>
      <c r="U41" s="53" t="str">
        <f t="shared" ref="U41:U52" si="490">TEXT(T41,"0.0")</f>
        <v>3.0</v>
      </c>
      <c r="V41" s="63">
        <v>3</v>
      </c>
      <c r="W41" s="105">
        <v>9.1999999999999993</v>
      </c>
      <c r="X41" s="103">
        <v>10</v>
      </c>
      <c r="Y41" s="104"/>
      <c r="Z41" s="66">
        <f t="shared" si="306"/>
        <v>9.6999999999999993</v>
      </c>
      <c r="AA41" s="67">
        <f t="shared" si="307"/>
        <v>9.6999999999999993</v>
      </c>
      <c r="AB41" s="67" t="str">
        <f t="shared" ref="AB41:AB52" si="491">TEXT(AA41,"0.0")</f>
        <v>9.7</v>
      </c>
      <c r="AC41" s="51" t="str">
        <f t="shared" si="309"/>
        <v>A</v>
      </c>
      <c r="AD41" s="60">
        <f t="shared" ref="AD41:AD52" si="492">IF(AC41="A",4,IF(AC41="B+",3.5,IF(AC41="B",3,IF(AC41="C+",2.5,IF(AC41="C",2,IF(AC41="D+",1.5,IF(AC41="D",1,0)))))))</f>
        <v>4</v>
      </c>
      <c r="AE41" s="53" t="str">
        <f t="shared" ref="AE41:AE52" si="493">TEXT(AD41,"0.0")</f>
        <v>4.0</v>
      </c>
      <c r="AF41" s="63">
        <v>4</v>
      </c>
      <c r="AG41" s="207">
        <v>4</v>
      </c>
      <c r="AH41" s="105">
        <v>8.3000000000000007</v>
      </c>
      <c r="AI41" s="103">
        <v>9</v>
      </c>
      <c r="AJ41" s="104"/>
      <c r="AK41" s="66">
        <f t="shared" si="312"/>
        <v>8.6999999999999993</v>
      </c>
      <c r="AL41" s="67">
        <f t="shared" si="313"/>
        <v>8.6999999999999993</v>
      </c>
      <c r="AM41" s="67" t="str">
        <f t="shared" ref="AM41:AM52" si="494">TEXT(AL41,"0.0")</f>
        <v>8.7</v>
      </c>
      <c r="AN41" s="51" t="str">
        <f t="shared" ref="AN41:AN52" si="495">IF(AL41&gt;=8.5,"A",IF(AL41&gt;=8,"B+",IF(AL41&gt;=7,"B",IF(AL41&gt;=6.5,"C+",IF(AL41&gt;=5.5,"C",IF(AL41&gt;=5,"D+",IF(AL41&gt;=4,"D","F")))))))</f>
        <v>A</v>
      </c>
      <c r="AO41" s="60">
        <f t="shared" ref="AO41:AO52" si="496">IF(AN41="A",4,IF(AN41="B+",3.5,IF(AN41="B",3,IF(AN41="C+",2.5,IF(AN41="C",2,IF(AN41="D+",1.5,IF(AN41="D",1,0)))))))</f>
        <v>4</v>
      </c>
      <c r="AP41" s="53" t="str">
        <f t="shared" ref="AP41:AP52" si="497">TEXT(AO41,"0.0")</f>
        <v>4.0</v>
      </c>
      <c r="AQ41" s="63">
        <v>2</v>
      </c>
      <c r="AR41" s="207">
        <v>2</v>
      </c>
      <c r="AS41" s="105">
        <v>6.9</v>
      </c>
      <c r="AT41" s="103">
        <v>10</v>
      </c>
      <c r="AU41" s="104"/>
      <c r="AV41" s="66">
        <f t="shared" ref="AV41:AV52" si="498">ROUND((AS41*0.4+AT41*0.6),1)</f>
        <v>8.8000000000000007</v>
      </c>
      <c r="AW41" s="67">
        <f t="shared" ref="AW41:AW52" si="499">ROUND(MAX((AS41*0.4+AT41*0.6),(AS41*0.4+AU41*0.6)),1)</f>
        <v>8.8000000000000007</v>
      </c>
      <c r="AX41" s="67" t="str">
        <f t="shared" ref="AX41:AX52" si="500">TEXT(AW41,"0.0")</f>
        <v>8.8</v>
      </c>
      <c r="AY41" s="51" t="str">
        <f t="shared" ref="AY41:AY52" si="501">IF(AW41&gt;=8.5,"A",IF(AW41&gt;=8,"B+",IF(AW41&gt;=7,"B",IF(AW41&gt;=6.5,"C+",IF(AW41&gt;=5.5,"C",IF(AW41&gt;=5,"D+",IF(AW41&gt;=4,"D","F")))))))</f>
        <v>A</v>
      </c>
      <c r="AZ41" s="60">
        <f t="shared" ref="AZ41:AZ52" si="502">IF(AY41="A",4,IF(AY41="B+",3.5,IF(AY41="B",3,IF(AY41="C+",2.5,IF(AY41="C",2,IF(AY41="D+",1.5,IF(AY41="D",1,0)))))))</f>
        <v>4</v>
      </c>
      <c r="BA41" s="53" t="str">
        <f t="shared" ref="BA41:BA52" si="503">TEXT(AZ41,"0.0")</f>
        <v>4.0</v>
      </c>
      <c r="BB41" s="63">
        <v>3</v>
      </c>
      <c r="BC41" s="207">
        <v>3</v>
      </c>
      <c r="BD41" s="105">
        <v>7</v>
      </c>
      <c r="BE41" s="103">
        <v>8</v>
      </c>
      <c r="BF41" s="104"/>
      <c r="BG41" s="66">
        <f t="shared" ref="BG41:BG52" si="504">ROUND((BD41*0.4+BE41*0.6),1)</f>
        <v>7.6</v>
      </c>
      <c r="BH41" s="67">
        <f t="shared" ref="BH41:BH52" si="505">ROUND(MAX((BD41*0.4+BE41*0.6),(BD41*0.4+BF41*0.6)),1)</f>
        <v>7.6</v>
      </c>
      <c r="BI41" s="67" t="str">
        <f t="shared" ref="BI41:BI52" si="506">TEXT(BH41,"0.0")</f>
        <v>7.6</v>
      </c>
      <c r="BJ41" s="51" t="str">
        <f t="shared" ref="BJ41:BJ52" si="507">IF(BH41&gt;=8.5,"A",IF(BH41&gt;=8,"B+",IF(BH41&gt;=7,"B",IF(BH41&gt;=6.5,"C+",IF(BH41&gt;=5.5,"C",IF(BH41&gt;=5,"D+",IF(BH41&gt;=4,"D","F")))))))</f>
        <v>B</v>
      </c>
      <c r="BK41" s="60">
        <f t="shared" ref="BK41:BK52" si="508">IF(BJ41="A",4,IF(BJ41="B+",3.5,IF(BJ41="B",3,IF(BJ41="C+",2.5,IF(BJ41="C",2,IF(BJ41="D+",1.5,IF(BJ41="D",1,0)))))))</f>
        <v>3</v>
      </c>
      <c r="BL41" s="53" t="str">
        <f t="shared" ref="BL41:BL52" si="509">TEXT(BK41,"0.0")</f>
        <v>3.0</v>
      </c>
      <c r="BM41" s="63">
        <v>3</v>
      </c>
      <c r="BN41" s="207">
        <v>3</v>
      </c>
      <c r="BO41" s="105">
        <v>8.4</v>
      </c>
      <c r="BP41" s="103">
        <v>9</v>
      </c>
      <c r="BQ41" s="104"/>
      <c r="BR41" s="66">
        <f t="shared" si="330"/>
        <v>8.8000000000000007</v>
      </c>
      <c r="BS41" s="67">
        <f t="shared" si="331"/>
        <v>8.8000000000000007</v>
      </c>
      <c r="BT41" s="67" t="str">
        <f t="shared" ref="BT41:BT52" si="510">TEXT(BS41,"0.0")</f>
        <v>8.8</v>
      </c>
      <c r="BU41" s="51" t="str">
        <f t="shared" si="333"/>
        <v>A</v>
      </c>
      <c r="BV41" s="68">
        <f t="shared" si="334"/>
        <v>4</v>
      </c>
      <c r="BW41" s="53" t="str">
        <f t="shared" ref="BW41:BW52" si="511">TEXT(BV41,"0.0")</f>
        <v>4.0</v>
      </c>
      <c r="BX41" s="63">
        <v>2</v>
      </c>
      <c r="BY41" s="207">
        <v>2</v>
      </c>
      <c r="BZ41" s="105">
        <v>8.5</v>
      </c>
      <c r="CA41" s="103">
        <v>9</v>
      </c>
      <c r="CB41" s="104"/>
      <c r="CC41" s="105"/>
      <c r="CD41" s="67">
        <f t="shared" ref="CD41:CD52" si="512">ROUND(MAX((BZ41*0.4+CA41*0.6),(BZ41*0.4+CB41*0.6)),1)</f>
        <v>8.8000000000000007</v>
      </c>
      <c r="CE41" s="67" t="str">
        <f t="shared" ref="CE41:CE52" si="513">TEXT(CD41,"0.0")</f>
        <v>8.8</v>
      </c>
      <c r="CF41" s="51" t="str">
        <f t="shared" ref="CF41:CF52" si="514">IF(CD41&gt;=8.5,"A",IF(CD41&gt;=8,"B+",IF(CD41&gt;=7,"B",IF(CD41&gt;=6.5,"C+",IF(CD41&gt;=5.5,"C",IF(CD41&gt;=5,"D+",IF(CD41&gt;=4,"D","F")))))))</f>
        <v>A</v>
      </c>
      <c r="CG41" s="60">
        <f t="shared" ref="CG41:CG52" si="515">IF(CF41="A",4,IF(CF41="B+",3.5,IF(CF41="B",3,IF(CF41="C+",2.5,IF(CF41="C",2,IF(CF41="D+",1.5,IF(CF41="D",1,0)))))))</f>
        <v>4</v>
      </c>
      <c r="CH41" s="53" t="str">
        <f t="shared" ref="CH41:CH52" si="516">TEXT(CG41,"0.0")</f>
        <v>4.0</v>
      </c>
      <c r="CI41" s="63">
        <v>3</v>
      </c>
      <c r="CJ41" s="207">
        <v>3</v>
      </c>
      <c r="CK41" s="208">
        <f t="shared" ref="CK41:CK52" si="517">AQ41+BB41+BM41+BX41+CI41+AF41</f>
        <v>17</v>
      </c>
      <c r="CL41" s="72">
        <f t="shared" si="342"/>
        <v>8.7882352941176478</v>
      </c>
      <c r="CM41" s="93" t="str">
        <f t="shared" ref="CM41:CM52" si="518">TEXT(CL41,"0.00")</f>
        <v>8.79</v>
      </c>
      <c r="CN41" s="72">
        <f t="shared" si="344"/>
        <v>3.8235294117647061</v>
      </c>
      <c r="CO41" s="93" t="str">
        <f t="shared" ref="CO41:CO52" si="519">TEXT(CN41,"0.00")</f>
        <v>3.82</v>
      </c>
      <c r="CP41" s="285" t="str">
        <f t="shared" ref="CP41:CP52" si="520">IF(AND(CN41&lt;0.8),"Cảnh báo KQHT","Lên lớp")</f>
        <v>Lên lớp</v>
      </c>
      <c r="CQ41" s="285">
        <f t="shared" si="347"/>
        <v>17</v>
      </c>
      <c r="CR41" s="72">
        <f t="shared" si="348"/>
        <v>8.7882352941176478</v>
      </c>
      <c r="CS41" s="285" t="str">
        <f t="shared" ref="CS41:CS51" si="521">TEXT(CR41,"0.00")</f>
        <v>8.79</v>
      </c>
      <c r="CT41" s="72">
        <f t="shared" si="350"/>
        <v>3.8235294117647061</v>
      </c>
      <c r="CU41" s="285" t="str">
        <f t="shared" ref="CU41:CU51" si="522">TEXT(CT41,"0.00")</f>
        <v>3.82</v>
      </c>
      <c r="CV41" s="285" t="str">
        <f>IF(AND(CT41&lt;1.2),"Cảnh báo KQHT","Lên lớp")</f>
        <v>Lên lớp</v>
      </c>
      <c r="CW41" s="66">
        <v>8.6</v>
      </c>
      <c r="CX41" s="66">
        <v>9</v>
      </c>
      <c r="CY41" s="285"/>
      <c r="CZ41" s="66">
        <f t="shared" si="353"/>
        <v>8.8000000000000007</v>
      </c>
      <c r="DA41" s="67">
        <f t="shared" si="354"/>
        <v>8.8000000000000007</v>
      </c>
      <c r="DB41" s="60" t="str">
        <f t="shared" si="355"/>
        <v>8.8</v>
      </c>
      <c r="DC41" s="51" t="str">
        <f t="shared" si="356"/>
        <v>A</v>
      </c>
      <c r="DD41" s="60">
        <f t="shared" si="357"/>
        <v>4</v>
      </c>
      <c r="DE41" s="60" t="str">
        <f t="shared" si="358"/>
        <v>4.0</v>
      </c>
      <c r="DF41" s="63"/>
      <c r="DG41" s="209"/>
      <c r="DH41" s="105">
        <v>6.8</v>
      </c>
      <c r="DI41" s="126">
        <v>9</v>
      </c>
      <c r="DJ41" s="126"/>
      <c r="DK41" s="66">
        <f t="shared" si="359"/>
        <v>8.1</v>
      </c>
      <c r="DL41" s="67">
        <f t="shared" si="360"/>
        <v>8.1</v>
      </c>
      <c r="DM41" s="60" t="str">
        <f t="shared" si="361"/>
        <v>8.1</v>
      </c>
      <c r="DN41" s="51" t="str">
        <f t="shared" si="362"/>
        <v>B+</v>
      </c>
      <c r="DO41" s="60">
        <f t="shared" si="363"/>
        <v>3.5</v>
      </c>
      <c r="DP41" s="60" t="str">
        <f t="shared" si="364"/>
        <v>3.5</v>
      </c>
      <c r="DQ41" s="63"/>
      <c r="DR41" s="209"/>
      <c r="DS41" s="67">
        <f t="shared" si="365"/>
        <v>8.4499999999999993</v>
      </c>
      <c r="DT41" s="60" t="str">
        <f t="shared" si="366"/>
        <v>8.5</v>
      </c>
      <c r="DU41" s="51" t="str">
        <f t="shared" si="367"/>
        <v>B+</v>
      </c>
      <c r="DV41" s="60">
        <f t="shared" si="368"/>
        <v>3.5</v>
      </c>
      <c r="DW41" s="60" t="str">
        <f t="shared" si="369"/>
        <v>3.5</v>
      </c>
      <c r="DX41" s="63">
        <v>3</v>
      </c>
      <c r="DY41" s="209">
        <v>3</v>
      </c>
      <c r="DZ41" s="210">
        <v>6.6</v>
      </c>
      <c r="EA41" s="57">
        <v>3</v>
      </c>
      <c r="EB41" s="58"/>
      <c r="EC41" s="66">
        <f t="shared" si="370"/>
        <v>4.4000000000000004</v>
      </c>
      <c r="ED41" s="67">
        <f t="shared" si="371"/>
        <v>4.4000000000000004</v>
      </c>
      <c r="EE41" s="67" t="str">
        <f t="shared" si="372"/>
        <v>4.4</v>
      </c>
      <c r="EF41" s="51" t="str">
        <f t="shared" si="373"/>
        <v>D</v>
      </c>
      <c r="EG41" s="68">
        <f t="shared" si="374"/>
        <v>1</v>
      </c>
      <c r="EH41" s="53" t="str">
        <f t="shared" si="375"/>
        <v>1.0</v>
      </c>
      <c r="EI41" s="63">
        <v>3</v>
      </c>
      <c r="EJ41" s="207">
        <v>3</v>
      </c>
      <c r="EK41" s="210">
        <v>8</v>
      </c>
      <c r="EL41" s="57">
        <v>6</v>
      </c>
      <c r="EM41" s="58"/>
      <c r="EN41" s="66">
        <f t="shared" ref="EN41:EN52" si="523">ROUND((EK41*0.4+EL41*0.6),1)</f>
        <v>6.8</v>
      </c>
      <c r="EO41" s="67">
        <f t="shared" ref="EO41:EO52" si="524">ROUND(MAX((EK41*0.4+EL41*0.6),(EK41*0.4+EM41*0.6)),1)</f>
        <v>6.8</v>
      </c>
      <c r="EP41" s="67" t="str">
        <f t="shared" ref="EP41:EP52" si="525">TEXT(EO41,"0.0")</f>
        <v>6.8</v>
      </c>
      <c r="EQ41" s="51" t="str">
        <f t="shared" ref="EQ41:EQ52" si="526">IF(EO41&gt;=8.5,"A",IF(EO41&gt;=8,"B+",IF(EO41&gt;=7,"B",IF(EO41&gt;=6.5,"C+",IF(EO41&gt;=5.5,"C",IF(EO41&gt;=5,"D+",IF(EO41&gt;=4,"D","F")))))))</f>
        <v>C+</v>
      </c>
      <c r="ER41" s="60">
        <f t="shared" ref="ER41:ER52" si="527">IF(EQ41="A",4,IF(EQ41="B+",3.5,IF(EQ41="B",3,IF(EQ41="C+",2.5,IF(EQ41="C",2,IF(EQ41="D+",1.5,IF(EQ41="D",1,0)))))))</f>
        <v>2.5</v>
      </c>
      <c r="ES41" s="53" t="str">
        <f t="shared" ref="ES41:ES52" si="528">TEXT(ER41,"0.0")</f>
        <v>2.5</v>
      </c>
      <c r="ET41" s="63">
        <v>3</v>
      </c>
      <c r="EU41" s="207">
        <v>3</v>
      </c>
      <c r="EV41" s="171">
        <v>7.3</v>
      </c>
      <c r="EW41" s="122">
        <v>1</v>
      </c>
      <c r="EX41" s="123">
        <v>7</v>
      </c>
      <c r="EY41" s="66">
        <f t="shared" si="84"/>
        <v>3.5</v>
      </c>
      <c r="EZ41" s="67">
        <f t="shared" si="85"/>
        <v>7.1</v>
      </c>
      <c r="FA41" s="67" t="str">
        <f t="shared" si="86"/>
        <v>7.1</v>
      </c>
      <c r="FB41" s="51" t="str">
        <f t="shared" si="87"/>
        <v>B</v>
      </c>
      <c r="FC41" s="60">
        <f t="shared" si="88"/>
        <v>3</v>
      </c>
      <c r="FD41" s="53" t="str">
        <f t="shared" si="89"/>
        <v>3.0</v>
      </c>
      <c r="FE41" s="63">
        <v>2</v>
      </c>
      <c r="FF41" s="207">
        <v>2</v>
      </c>
      <c r="FG41" s="105">
        <v>9</v>
      </c>
      <c r="FH41" s="103">
        <v>8</v>
      </c>
      <c r="FI41" s="104"/>
      <c r="FJ41" s="66">
        <f t="shared" si="90"/>
        <v>8.4</v>
      </c>
      <c r="FK41" s="67">
        <f t="shared" si="91"/>
        <v>8.4</v>
      </c>
      <c r="FL41" s="67" t="str">
        <f t="shared" si="92"/>
        <v>8.4</v>
      </c>
      <c r="FM41" s="51" t="str">
        <f t="shared" si="93"/>
        <v>B+</v>
      </c>
      <c r="FN41" s="60">
        <f t="shared" si="94"/>
        <v>3.5</v>
      </c>
      <c r="FO41" s="53" t="str">
        <f t="shared" si="95"/>
        <v>3.5</v>
      </c>
      <c r="FP41" s="63">
        <v>2</v>
      </c>
      <c r="FQ41" s="207">
        <v>2</v>
      </c>
      <c r="FR41" s="105">
        <v>7.4</v>
      </c>
      <c r="FS41" s="103">
        <v>6</v>
      </c>
      <c r="FT41" s="104"/>
      <c r="FU41" s="66"/>
      <c r="FV41" s="67">
        <f t="shared" si="96"/>
        <v>6.6</v>
      </c>
      <c r="FW41" s="67" t="str">
        <f t="shared" si="97"/>
        <v>6.6</v>
      </c>
      <c r="FX41" s="51" t="str">
        <f t="shared" si="98"/>
        <v>C+</v>
      </c>
      <c r="FY41" s="60">
        <f t="shared" si="99"/>
        <v>2.5</v>
      </c>
      <c r="FZ41" s="53" t="str">
        <f t="shared" si="100"/>
        <v>2.5</v>
      </c>
      <c r="GA41" s="63">
        <v>2</v>
      </c>
      <c r="GB41" s="207">
        <v>2</v>
      </c>
      <c r="GC41" s="105">
        <v>7.7</v>
      </c>
      <c r="GD41" s="103">
        <v>7</v>
      </c>
      <c r="GE41" s="104"/>
      <c r="GF41" s="105"/>
      <c r="GG41" s="67">
        <f t="shared" ref="GG41:GG52" si="529">ROUND(MAX((GC41*0.4+GD41*0.6),(GC41*0.4+GE41*0.6)),1)</f>
        <v>7.3</v>
      </c>
      <c r="GH41" s="67" t="str">
        <f t="shared" ref="GH41:GH52" si="530">TEXT(GG41,"0.0")</f>
        <v>7.3</v>
      </c>
      <c r="GI41" s="51" t="str">
        <f t="shared" ref="GI41:GI52" si="531">IF(GG41&gt;=8.5,"A",IF(GG41&gt;=8,"B+",IF(GG41&gt;=7,"B",IF(GG41&gt;=6.5,"C+",IF(GG41&gt;=5.5,"C",IF(GG41&gt;=5,"D+",IF(GG41&gt;=4,"D","F")))))))</f>
        <v>B</v>
      </c>
      <c r="GJ41" s="60">
        <f t="shared" ref="GJ41:GJ52" si="532">IF(GI41="A",4,IF(GI41="B+",3.5,IF(GI41="B",3,IF(GI41="C+",2.5,IF(GI41="C",2,IF(GI41="D+",1.5,IF(GI41="D",1,0)))))))</f>
        <v>3</v>
      </c>
      <c r="GK41" s="53" t="str">
        <f t="shared" ref="GK41:GK52" si="533">TEXT(GJ41,"0.0")</f>
        <v>3.0</v>
      </c>
      <c r="GL41" s="63">
        <v>3</v>
      </c>
      <c r="GM41" s="207">
        <v>3</v>
      </c>
      <c r="GN41" s="211">
        <f t="shared" ref="GN41:GN52" si="534">DX41+EI41+ET41+FE41+FP41+GA41+GL41</f>
        <v>18</v>
      </c>
      <c r="GO41" s="156">
        <f t="shared" ref="GO41:GO52" si="535">(DS41*DX41+ED41*EI41+EO41*ET41+EZ41*FE41+FK41*FP41+FV41*GA41+GG41*GL41)/GN41</f>
        <v>6.9472222222222211</v>
      </c>
      <c r="GP41" s="158">
        <f t="shared" ref="GP41:GP52" si="536">(DV41*DX41+EG41*EI41+ER41*ET41+FC41*FE41+FN41*FP41+FY41*GA41+GJ41*GL41)/GN41</f>
        <v>2.6666666666666665</v>
      </c>
      <c r="GQ41" s="157" t="str">
        <f t="shared" si="109"/>
        <v>2.67</v>
      </c>
      <c r="GR41" s="5" t="str">
        <f t="shared" si="110"/>
        <v>Lên lớp</v>
      </c>
      <c r="GS41" s="212">
        <f t="shared" ref="GS41:GS52" si="537">DY41+EJ41+EU41+FF41+FQ41+GB41+GM41</f>
        <v>18</v>
      </c>
      <c r="GT41" s="213">
        <f t="shared" si="406"/>
        <v>6.9472222222222211</v>
      </c>
      <c r="GU41" s="214">
        <f t="shared" si="407"/>
        <v>2.6666666666666665</v>
      </c>
      <c r="GV41" s="215">
        <f t="shared" ref="GV41:GV52" si="538">CK41+GN41</f>
        <v>35</v>
      </c>
      <c r="GW41" s="211">
        <f t="shared" si="403"/>
        <v>35</v>
      </c>
      <c r="GX41" s="157">
        <f t="shared" si="404"/>
        <v>7.8414285714285707</v>
      </c>
      <c r="GY41" s="158">
        <f t="shared" si="405"/>
        <v>3.2285714285714286</v>
      </c>
      <c r="GZ41" s="157" t="str">
        <f t="shared" si="118"/>
        <v>3.23</v>
      </c>
      <c r="HA41" s="5" t="str">
        <f t="shared" si="119"/>
        <v>Lên lớp</v>
      </c>
      <c r="HB41" s="105">
        <v>7.4</v>
      </c>
      <c r="HC41" s="103">
        <v>7</v>
      </c>
      <c r="HD41" s="104"/>
      <c r="HE41" s="105"/>
      <c r="HF41" s="67">
        <f t="shared" ref="HF41:HF50" si="539">ROUND(MAX((HB41*0.4+HC41*0.6),(HB41*0.4+HD41*0.6)),1)</f>
        <v>7.2</v>
      </c>
      <c r="HG41" s="67" t="str">
        <f t="shared" ref="HG41:HG52" si="540">TEXT(HF41,"0.0")</f>
        <v>7.2</v>
      </c>
      <c r="HH41" s="51" t="str">
        <f t="shared" ref="HH41:HH52" si="541">IF(HF41&gt;=8.5,"A",IF(HF41&gt;=8,"B+",IF(HF41&gt;=7,"B",IF(HF41&gt;=6.5,"C+",IF(HF41&gt;=5.5,"C",IF(HF41&gt;=5,"D+",IF(HF41&gt;=4,"D","F")))))))</f>
        <v>B</v>
      </c>
      <c r="HI41" s="60">
        <f t="shared" ref="HI41:HI52" si="542">IF(HH41="A",4,IF(HH41="B+",3.5,IF(HH41="B",3,IF(HH41="C+",2.5,IF(HH41="C",2,IF(HH41="D+",1.5,IF(HH41="D",1,0)))))))</f>
        <v>3</v>
      </c>
      <c r="HJ41" s="53" t="str">
        <f t="shared" ref="HJ41:HJ52" si="543">TEXT(HI41,"0.0")</f>
        <v>3.0</v>
      </c>
      <c r="HK41" s="63">
        <v>3</v>
      </c>
      <c r="HL41" s="207">
        <v>3</v>
      </c>
      <c r="HM41" s="210">
        <v>7.3</v>
      </c>
      <c r="HN41" s="57">
        <v>6</v>
      </c>
      <c r="HO41" s="58"/>
      <c r="HP41" s="66">
        <f t="shared" si="125"/>
        <v>6.5</v>
      </c>
      <c r="HQ41" s="110">
        <f t="shared" si="126"/>
        <v>6.5</v>
      </c>
      <c r="HR41" s="67" t="str">
        <f t="shared" si="127"/>
        <v>6.5</v>
      </c>
      <c r="HS41" s="111" t="str">
        <f t="shared" si="128"/>
        <v>C+</v>
      </c>
      <c r="HT41" s="112">
        <f t="shared" si="129"/>
        <v>2.5</v>
      </c>
      <c r="HU41" s="113" t="str">
        <f t="shared" si="130"/>
        <v>2.5</v>
      </c>
      <c r="HV41" s="63">
        <v>1</v>
      </c>
      <c r="HW41" s="207">
        <v>1</v>
      </c>
      <c r="HX41" s="66">
        <f t="shared" si="297"/>
        <v>2</v>
      </c>
      <c r="HY41" s="167">
        <f t="shared" si="297"/>
        <v>7</v>
      </c>
      <c r="HZ41" s="53" t="str">
        <f t="shared" si="132"/>
        <v>7.0</v>
      </c>
      <c r="IA41" s="51" t="str">
        <f t="shared" si="133"/>
        <v>B</v>
      </c>
      <c r="IB41" s="60">
        <f t="shared" si="134"/>
        <v>3</v>
      </c>
      <c r="IC41" s="53" t="str">
        <f t="shared" si="135"/>
        <v>3.0</v>
      </c>
      <c r="ID41" s="220">
        <v>4</v>
      </c>
      <c r="IE41" s="221">
        <v>4</v>
      </c>
      <c r="IF41" s="210">
        <v>7.3</v>
      </c>
      <c r="IG41" s="57">
        <v>8</v>
      </c>
      <c r="IH41" s="58"/>
      <c r="II41" s="66">
        <f t="shared" ref="II41:II52" si="544">ROUND((IF41*0.4+IG41*0.6),1)</f>
        <v>7.7</v>
      </c>
      <c r="IJ41" s="67">
        <f t="shared" ref="IJ41:IJ52" si="545">ROUND(MAX((IF41*0.4+IG41*0.6),(IF41*0.4+IH41*0.6)),1)</f>
        <v>7.7</v>
      </c>
      <c r="IK41" s="67" t="str">
        <f t="shared" ref="IK41:IK52" si="546">TEXT(IJ41,"0.0")</f>
        <v>7.7</v>
      </c>
      <c r="IL41" s="51" t="str">
        <f t="shared" ref="IL41:IL52" si="547">IF(IJ41&gt;=8.5,"A",IF(IJ41&gt;=8,"B+",IF(IJ41&gt;=7,"B",IF(IJ41&gt;=6.5,"C+",IF(IJ41&gt;=5.5,"C",IF(IJ41&gt;=5,"D+",IF(IJ41&gt;=4,"D","F")))))))</f>
        <v>B</v>
      </c>
      <c r="IM41" s="60">
        <f t="shared" ref="IM41:IM52" si="548">IF(IL41="A",4,IF(IL41="B+",3.5,IF(IL41="B",3,IF(IL41="C+",2.5,IF(IL41="C",2,IF(IL41="D+",1.5,IF(IL41="D",1,0)))))))</f>
        <v>3</v>
      </c>
      <c r="IN41" s="53" t="str">
        <f t="shared" ref="IN41:IN52" si="549">TEXT(IM41,"0.0")</f>
        <v>3.0</v>
      </c>
      <c r="IO41" s="63">
        <v>2</v>
      </c>
      <c r="IP41" s="207">
        <v>2</v>
      </c>
      <c r="IQ41" s="210">
        <v>6.8</v>
      </c>
      <c r="IR41" s="57">
        <v>7</v>
      </c>
      <c r="IS41" s="58"/>
      <c r="IT41" s="66">
        <f t="shared" si="142"/>
        <v>6.9</v>
      </c>
      <c r="IU41" s="67">
        <f t="shared" si="143"/>
        <v>6.9</v>
      </c>
      <c r="IV41" s="67" t="str">
        <f t="shared" si="144"/>
        <v>6.9</v>
      </c>
      <c r="IW41" s="51" t="str">
        <f t="shared" si="145"/>
        <v>C+</v>
      </c>
      <c r="IX41" s="60">
        <f t="shared" si="146"/>
        <v>2.5</v>
      </c>
      <c r="IY41" s="53" t="str">
        <f t="shared" si="147"/>
        <v>2.5</v>
      </c>
      <c r="IZ41" s="63">
        <v>3</v>
      </c>
      <c r="JA41" s="207">
        <v>3</v>
      </c>
      <c r="JB41" s="65">
        <v>6.2</v>
      </c>
      <c r="JC41" s="57">
        <v>7</v>
      </c>
      <c r="JD41" s="58"/>
      <c r="JE41" s="66">
        <f t="shared" si="148"/>
        <v>6.7</v>
      </c>
      <c r="JF41" s="67">
        <f t="shared" si="149"/>
        <v>6.7</v>
      </c>
      <c r="JG41" s="50" t="str">
        <f t="shared" si="150"/>
        <v>6.7</v>
      </c>
      <c r="JH41" s="51" t="str">
        <f t="shared" si="151"/>
        <v>C+</v>
      </c>
      <c r="JI41" s="60">
        <f t="shared" si="152"/>
        <v>2.5</v>
      </c>
      <c r="JJ41" s="53" t="str">
        <f t="shared" si="153"/>
        <v>2.5</v>
      </c>
      <c r="JK41" s="61">
        <v>2</v>
      </c>
      <c r="JL41" s="62">
        <v>2</v>
      </c>
      <c r="JM41" s="65">
        <v>7.4</v>
      </c>
      <c r="JN41" s="57">
        <v>4</v>
      </c>
      <c r="JO41" s="58"/>
      <c r="JP41" s="66">
        <f t="shared" si="408"/>
        <v>5.4</v>
      </c>
      <c r="JQ41" s="67">
        <f t="shared" si="409"/>
        <v>5.4</v>
      </c>
      <c r="JR41" s="50" t="str">
        <f t="shared" si="410"/>
        <v>5.4</v>
      </c>
      <c r="JS41" s="51" t="str">
        <f t="shared" si="411"/>
        <v>D+</v>
      </c>
      <c r="JT41" s="60">
        <f t="shared" si="412"/>
        <v>1.5</v>
      </c>
      <c r="JU41" s="53" t="str">
        <f t="shared" si="413"/>
        <v>1.5</v>
      </c>
      <c r="JV41" s="61">
        <v>1</v>
      </c>
      <c r="JW41" s="62">
        <v>1</v>
      </c>
      <c r="JX41" s="65">
        <v>9.3000000000000007</v>
      </c>
      <c r="JY41" s="57">
        <v>8</v>
      </c>
      <c r="JZ41" s="58"/>
      <c r="KA41" s="66">
        <f t="shared" si="414"/>
        <v>8.5</v>
      </c>
      <c r="KB41" s="67">
        <f t="shared" si="415"/>
        <v>8.5</v>
      </c>
      <c r="KC41" s="50" t="str">
        <f t="shared" si="416"/>
        <v>8.5</v>
      </c>
      <c r="KD41" s="51" t="str">
        <f t="shared" si="417"/>
        <v>A</v>
      </c>
      <c r="KE41" s="60">
        <f t="shared" si="418"/>
        <v>4</v>
      </c>
      <c r="KF41" s="53" t="str">
        <f t="shared" si="419"/>
        <v>4.0</v>
      </c>
      <c r="KG41" s="61">
        <v>2</v>
      </c>
      <c r="KH41" s="62">
        <v>2</v>
      </c>
      <c r="KI41" s="210">
        <v>8</v>
      </c>
      <c r="KJ41" s="133">
        <v>6.3</v>
      </c>
      <c r="KK41" s="58"/>
      <c r="KL41" s="66">
        <f t="shared" si="420"/>
        <v>7</v>
      </c>
      <c r="KM41" s="67">
        <f t="shared" si="421"/>
        <v>7</v>
      </c>
      <c r="KN41" s="67" t="str">
        <f t="shared" si="422"/>
        <v>7.0</v>
      </c>
      <c r="KO41" s="51" t="str">
        <f t="shared" si="423"/>
        <v>B</v>
      </c>
      <c r="KP41" s="60">
        <f t="shared" si="424"/>
        <v>3</v>
      </c>
      <c r="KQ41" s="53" t="str">
        <f t="shared" si="425"/>
        <v>3.0</v>
      </c>
      <c r="KR41" s="63">
        <v>1</v>
      </c>
      <c r="KS41" s="207">
        <v>1</v>
      </c>
      <c r="KT41" s="210">
        <v>8</v>
      </c>
      <c r="KU41" s="133">
        <v>8.6</v>
      </c>
      <c r="KV41" s="58"/>
      <c r="KW41" s="66">
        <f t="shared" si="426"/>
        <v>8.4</v>
      </c>
      <c r="KX41" s="67">
        <f t="shared" si="427"/>
        <v>8.4</v>
      </c>
      <c r="KY41" s="67" t="str">
        <f t="shared" si="428"/>
        <v>8.4</v>
      </c>
      <c r="KZ41" s="51" t="str">
        <f t="shared" si="429"/>
        <v>B+</v>
      </c>
      <c r="LA41" s="60">
        <f t="shared" si="430"/>
        <v>3.5</v>
      </c>
      <c r="LB41" s="53" t="str">
        <f t="shared" si="431"/>
        <v>3.5</v>
      </c>
      <c r="LC41" s="63">
        <v>1</v>
      </c>
      <c r="LD41" s="207">
        <v>1</v>
      </c>
      <c r="LE41" s="210">
        <v>8</v>
      </c>
      <c r="LF41" s="133">
        <v>6.8</v>
      </c>
      <c r="LG41" s="58"/>
      <c r="LH41" s="66">
        <f t="shared" si="432"/>
        <v>7.3</v>
      </c>
      <c r="LI41" s="67">
        <f t="shared" si="433"/>
        <v>7.3</v>
      </c>
      <c r="LJ41" s="67" t="str">
        <f t="shared" si="434"/>
        <v>7.3</v>
      </c>
      <c r="LK41" s="51" t="str">
        <f t="shared" si="435"/>
        <v>B</v>
      </c>
      <c r="LL41" s="60">
        <f t="shared" si="436"/>
        <v>3</v>
      </c>
      <c r="LM41" s="53" t="str">
        <f t="shared" si="437"/>
        <v>3.0</v>
      </c>
      <c r="LN41" s="63">
        <v>2</v>
      </c>
      <c r="LO41" s="207">
        <v>2</v>
      </c>
      <c r="LP41" s="210">
        <v>8</v>
      </c>
      <c r="LQ41" s="133">
        <v>6.4</v>
      </c>
      <c r="LR41" s="58"/>
      <c r="LS41" s="66">
        <f t="shared" si="438"/>
        <v>7</v>
      </c>
      <c r="LT41" s="67">
        <f t="shared" si="439"/>
        <v>7</v>
      </c>
      <c r="LU41" s="67" t="str">
        <f t="shared" si="440"/>
        <v>7.0</v>
      </c>
      <c r="LV41" s="51" t="str">
        <f t="shared" si="441"/>
        <v>B</v>
      </c>
      <c r="LW41" s="60">
        <f t="shared" si="442"/>
        <v>3</v>
      </c>
      <c r="LX41" s="53" t="str">
        <f t="shared" si="443"/>
        <v>3.0</v>
      </c>
      <c r="LY41" s="63">
        <v>1</v>
      </c>
      <c r="LZ41" s="207">
        <v>1</v>
      </c>
      <c r="MA41" s="66">
        <f t="shared" si="444"/>
        <v>7.4</v>
      </c>
      <c r="MB41" s="167">
        <f t="shared" si="445"/>
        <v>7.4</v>
      </c>
      <c r="MC41" s="53" t="str">
        <f t="shared" si="446"/>
        <v>7.4</v>
      </c>
      <c r="MD41" s="51" t="str">
        <f t="shared" si="447"/>
        <v>B</v>
      </c>
      <c r="ME41" s="60">
        <f t="shared" si="448"/>
        <v>3</v>
      </c>
      <c r="MF41" s="53" t="str">
        <f t="shared" si="449"/>
        <v>3.0</v>
      </c>
      <c r="MG41" s="220">
        <v>5</v>
      </c>
      <c r="MH41" s="221">
        <v>5</v>
      </c>
      <c r="MI41" s="211">
        <f t="shared" si="450"/>
        <v>19</v>
      </c>
      <c r="MJ41" s="156">
        <f t="shared" si="451"/>
        <v>7.2105263157894752</v>
      </c>
      <c r="MK41" s="158">
        <f t="shared" si="452"/>
        <v>2.8947368421052633</v>
      </c>
      <c r="ML41" s="157" t="str">
        <f t="shared" si="453"/>
        <v>2.89</v>
      </c>
      <c r="MM41" s="5" t="str">
        <f t="shared" si="454"/>
        <v>Lên lớp</v>
      </c>
      <c r="MN41" s="212">
        <f t="shared" si="455"/>
        <v>19</v>
      </c>
      <c r="MO41" s="156">
        <f t="shared" si="456"/>
        <v>7.2105263157894752</v>
      </c>
      <c r="MP41" s="309">
        <f t="shared" si="457"/>
        <v>2.8947368421052633</v>
      </c>
      <c r="MQ41" s="215">
        <f t="shared" si="458"/>
        <v>54</v>
      </c>
      <c r="MR41" s="211">
        <f t="shared" si="459"/>
        <v>54</v>
      </c>
      <c r="MS41" s="157">
        <f t="shared" si="460"/>
        <v>7.6194444444444454</v>
      </c>
      <c r="MT41" s="157" t="str">
        <f t="shared" si="461"/>
        <v>7.62</v>
      </c>
      <c r="MU41" s="158">
        <f t="shared" si="462"/>
        <v>3.1111111111111112</v>
      </c>
      <c r="MV41" s="157" t="str">
        <f t="shared" si="463"/>
        <v>3.11</v>
      </c>
      <c r="MW41" s="5" t="str">
        <f t="shared" si="464"/>
        <v>Lên lớp</v>
      </c>
      <c r="MX41" s="260">
        <v>8</v>
      </c>
      <c r="MY41" s="317">
        <v>1</v>
      </c>
      <c r="MZ41" s="261">
        <v>5</v>
      </c>
      <c r="NA41" s="171">
        <f t="shared" si="465"/>
        <v>3.8</v>
      </c>
      <c r="NB41" s="312">
        <f t="shared" si="466"/>
        <v>6.2</v>
      </c>
      <c r="NC41" s="312" t="str">
        <f t="shared" si="467"/>
        <v>6.2</v>
      </c>
      <c r="ND41" s="313" t="str">
        <f t="shared" si="468"/>
        <v>C</v>
      </c>
      <c r="NE41" s="314">
        <f t="shared" si="469"/>
        <v>2</v>
      </c>
      <c r="NF41" s="315" t="str">
        <f t="shared" si="470"/>
        <v>2.0</v>
      </c>
      <c r="NG41" s="63">
        <v>1</v>
      </c>
      <c r="NH41" s="207">
        <v>1</v>
      </c>
      <c r="NI41" s="310">
        <v>8.3000000000000007</v>
      </c>
      <c r="NJ41" s="311">
        <v>8</v>
      </c>
      <c r="NK41" s="160"/>
      <c r="NL41" s="316">
        <f t="shared" si="471"/>
        <v>8.1</v>
      </c>
      <c r="NM41" s="312">
        <f t="shared" si="472"/>
        <v>8.1</v>
      </c>
      <c r="NN41" s="312" t="str">
        <f t="shared" si="473"/>
        <v>8.1</v>
      </c>
      <c r="NO41" s="313" t="str">
        <f t="shared" si="474"/>
        <v>B+</v>
      </c>
      <c r="NP41" s="314">
        <f t="shared" si="475"/>
        <v>3.5</v>
      </c>
      <c r="NQ41" s="315" t="str">
        <f t="shared" si="476"/>
        <v>3.5</v>
      </c>
      <c r="NR41" s="63">
        <v>1</v>
      </c>
      <c r="NS41" s="207">
        <v>1</v>
      </c>
      <c r="NT41" s="66">
        <f t="shared" si="477"/>
        <v>6</v>
      </c>
      <c r="NU41" s="167">
        <f t="shared" si="478"/>
        <v>7.2</v>
      </c>
      <c r="NV41" s="53" t="str">
        <f t="shared" si="479"/>
        <v>7.2</v>
      </c>
      <c r="NW41" s="51" t="str">
        <f t="shared" si="480"/>
        <v>B</v>
      </c>
      <c r="NX41" s="60">
        <f t="shared" si="481"/>
        <v>3</v>
      </c>
      <c r="NY41" s="53" t="str">
        <f t="shared" si="482"/>
        <v>3.0</v>
      </c>
      <c r="NZ41" s="220">
        <v>2</v>
      </c>
      <c r="OA41" s="408">
        <v>2</v>
      </c>
      <c r="OB41" s="385">
        <v>7.2</v>
      </c>
      <c r="OC41" s="404">
        <v>7</v>
      </c>
      <c r="OD41" s="210"/>
      <c r="OE41" s="66">
        <f t="shared" si="229"/>
        <v>7.1</v>
      </c>
      <c r="OF41" s="67">
        <f t="shared" si="230"/>
        <v>7.1</v>
      </c>
      <c r="OG41" s="50" t="str">
        <f t="shared" si="231"/>
        <v>7.1</v>
      </c>
      <c r="OH41" s="51" t="str">
        <f t="shared" si="232"/>
        <v>B</v>
      </c>
      <c r="OI41" s="60">
        <f t="shared" si="233"/>
        <v>3</v>
      </c>
      <c r="OJ41" s="53" t="str">
        <f t="shared" si="234"/>
        <v>3.0</v>
      </c>
      <c r="OK41" s="61">
        <v>2</v>
      </c>
      <c r="OL41" s="62">
        <v>2</v>
      </c>
      <c r="OM41" s="282">
        <v>8.6999999999999993</v>
      </c>
      <c r="ON41" s="283">
        <v>6</v>
      </c>
      <c r="OO41" s="104"/>
      <c r="OP41" s="105">
        <f t="shared" si="289"/>
        <v>7.1</v>
      </c>
      <c r="OQ41" s="67">
        <f t="shared" si="290"/>
        <v>7.1</v>
      </c>
      <c r="OR41" s="50" t="str">
        <f t="shared" si="291"/>
        <v>7.1</v>
      </c>
      <c r="OS41" s="51" t="str">
        <f t="shared" si="292"/>
        <v>B</v>
      </c>
      <c r="OT41" s="60">
        <f t="shared" si="293"/>
        <v>3</v>
      </c>
      <c r="OU41" s="53" t="str">
        <f t="shared" si="294"/>
        <v>3.0</v>
      </c>
      <c r="OV41" s="61">
        <v>2</v>
      </c>
      <c r="OW41" s="62">
        <v>2</v>
      </c>
      <c r="OX41" s="282">
        <v>8</v>
      </c>
      <c r="OY41" s="283">
        <v>9</v>
      </c>
      <c r="OZ41" s="104"/>
      <c r="PA41" s="105">
        <f t="shared" si="235"/>
        <v>8.6</v>
      </c>
      <c r="PB41" s="67">
        <f t="shared" si="236"/>
        <v>8.6</v>
      </c>
      <c r="PC41" s="50" t="str">
        <f t="shared" si="237"/>
        <v>8.6</v>
      </c>
      <c r="PD41" s="51" t="str">
        <f t="shared" si="238"/>
        <v>A</v>
      </c>
      <c r="PE41" s="60">
        <f t="shared" si="239"/>
        <v>4</v>
      </c>
      <c r="PF41" s="53" t="str">
        <f t="shared" si="240"/>
        <v>4.0</v>
      </c>
      <c r="PG41" s="61">
        <v>2</v>
      </c>
      <c r="PH41" s="62">
        <v>2</v>
      </c>
      <c r="PI41" s="310">
        <v>8.3000000000000007</v>
      </c>
      <c r="PJ41" s="311">
        <v>7</v>
      </c>
      <c r="PK41" s="160"/>
      <c r="PL41" s="66">
        <f t="shared" si="241"/>
        <v>7.5</v>
      </c>
      <c r="PM41" s="312">
        <f t="shared" si="242"/>
        <v>7.5</v>
      </c>
      <c r="PN41" s="312" t="str">
        <f t="shared" si="243"/>
        <v>7.5</v>
      </c>
      <c r="PO41" s="313" t="str">
        <f t="shared" si="244"/>
        <v>B</v>
      </c>
      <c r="PP41" s="314">
        <f t="shared" si="245"/>
        <v>3</v>
      </c>
      <c r="PQ41" s="315" t="str">
        <f t="shared" si="246"/>
        <v>3.0</v>
      </c>
      <c r="PR41" s="63">
        <v>1</v>
      </c>
      <c r="PS41" s="207">
        <v>1</v>
      </c>
      <c r="PT41" s="210">
        <v>8</v>
      </c>
      <c r="PU41" s="133">
        <v>7.5</v>
      </c>
      <c r="PV41" s="58"/>
      <c r="PW41" s="66">
        <f t="shared" si="247"/>
        <v>7.7</v>
      </c>
      <c r="PX41" s="67">
        <f t="shared" si="248"/>
        <v>7.7</v>
      </c>
      <c r="PY41" s="67" t="str">
        <f t="shared" si="249"/>
        <v>7.7</v>
      </c>
      <c r="PZ41" s="51" t="str">
        <f t="shared" si="250"/>
        <v>B</v>
      </c>
      <c r="QA41" s="60">
        <f t="shared" si="251"/>
        <v>3</v>
      </c>
      <c r="QB41" s="53" t="str">
        <f t="shared" si="252"/>
        <v>3.0</v>
      </c>
      <c r="QC41" s="63">
        <v>4</v>
      </c>
      <c r="QD41" s="207">
        <v>4</v>
      </c>
      <c r="QE41" s="210">
        <v>8</v>
      </c>
      <c r="QF41" s="133">
        <v>8</v>
      </c>
      <c r="QG41" s="58"/>
      <c r="QH41" s="66">
        <f t="shared" si="253"/>
        <v>8</v>
      </c>
      <c r="QI41" s="67">
        <f t="shared" si="254"/>
        <v>8</v>
      </c>
      <c r="QJ41" s="67" t="str">
        <f t="shared" si="255"/>
        <v>8.0</v>
      </c>
      <c r="QK41" s="51" t="str">
        <f t="shared" si="256"/>
        <v>B+</v>
      </c>
      <c r="QL41" s="60">
        <f t="shared" si="257"/>
        <v>3.5</v>
      </c>
      <c r="QM41" s="53" t="str">
        <f t="shared" si="258"/>
        <v>3.5</v>
      </c>
      <c r="QN41" s="63">
        <v>6</v>
      </c>
      <c r="QO41" s="207">
        <v>6</v>
      </c>
      <c r="QP41" s="211">
        <f t="shared" si="259"/>
        <v>19</v>
      </c>
      <c r="QQ41" s="156">
        <f t="shared" si="260"/>
        <v>7.6947368421052627</v>
      </c>
      <c r="QR41" s="158">
        <f t="shared" si="261"/>
        <v>3.236842105263158</v>
      </c>
      <c r="QS41" s="157" t="str">
        <f t="shared" si="262"/>
        <v>3.24</v>
      </c>
      <c r="QT41" s="5" t="str">
        <f t="shared" si="263"/>
        <v>Lên lớp</v>
      </c>
      <c r="QU41" s="212">
        <f t="shared" si="264"/>
        <v>19</v>
      </c>
      <c r="QV41" s="156">
        <f t="shared" si="265"/>
        <v>7.6947368421052627</v>
      </c>
      <c r="QW41" s="309">
        <f t="shared" si="266"/>
        <v>3.236842105263158</v>
      </c>
      <c r="QX41" s="215">
        <f t="shared" si="267"/>
        <v>73</v>
      </c>
      <c r="QY41" s="211">
        <f t="shared" si="268"/>
        <v>73</v>
      </c>
      <c r="QZ41" s="157">
        <f t="shared" si="269"/>
        <v>7.6390410958904118</v>
      </c>
      <c r="RA41" s="157" t="str">
        <f t="shared" si="270"/>
        <v>7.64</v>
      </c>
      <c r="RB41" s="158">
        <f t="shared" si="271"/>
        <v>3.1438356164383561</v>
      </c>
      <c r="RC41" s="157" t="str">
        <f t="shared" si="272"/>
        <v>3.14</v>
      </c>
      <c r="RD41" s="5" t="str">
        <f t="shared" si="273"/>
        <v>Lên lớp</v>
      </c>
      <c r="RE41" s="210">
        <v>8.5</v>
      </c>
      <c r="RF41" s="133">
        <v>8</v>
      </c>
      <c r="RG41" s="58"/>
      <c r="RH41" s="66">
        <f t="shared" si="274"/>
        <v>8.1999999999999993</v>
      </c>
      <c r="RI41" s="67">
        <f t="shared" si="275"/>
        <v>8.1999999999999993</v>
      </c>
      <c r="RJ41" s="67" t="str">
        <f t="shared" si="276"/>
        <v>8.2</v>
      </c>
      <c r="RK41" s="51" t="str">
        <f t="shared" si="277"/>
        <v>B+</v>
      </c>
      <c r="RL41" s="60">
        <f t="shared" si="278"/>
        <v>3.5</v>
      </c>
      <c r="RM41" s="53" t="str">
        <f t="shared" si="279"/>
        <v>3.5</v>
      </c>
      <c r="RN41" s="63">
        <v>6</v>
      </c>
      <c r="RO41" s="207">
        <v>6</v>
      </c>
      <c r="RP41" s="416">
        <v>9</v>
      </c>
      <c r="RQ41" s="416">
        <v>8.1999999999999993</v>
      </c>
      <c r="RR41" s="316">
        <f t="shared" si="280"/>
        <v>8.5</v>
      </c>
      <c r="RS41" s="67" t="str">
        <f t="shared" si="281"/>
        <v>8.5</v>
      </c>
      <c r="RT41" s="51" t="str">
        <f t="shared" si="282"/>
        <v>A</v>
      </c>
      <c r="RU41" s="60">
        <f t="shared" si="283"/>
        <v>4</v>
      </c>
      <c r="RV41" s="53" t="str">
        <f t="shared" si="284"/>
        <v>4.0</v>
      </c>
      <c r="RW41" s="220">
        <v>5</v>
      </c>
      <c r="RX41" s="221">
        <v>5</v>
      </c>
      <c r="RY41" s="417">
        <f t="shared" si="285"/>
        <v>11</v>
      </c>
      <c r="RZ41" s="156">
        <f t="shared" si="286"/>
        <v>8.336363636363636</v>
      </c>
      <c r="SA41" s="158">
        <f t="shared" si="287"/>
        <v>3.7272727272727271</v>
      </c>
      <c r="SB41" s="157" t="str">
        <f t="shared" si="288"/>
        <v>3.73</v>
      </c>
    </row>
    <row r="42" spans="1:496" s="8" customFormat="1" ht="18">
      <c r="A42" s="5">
        <v>41</v>
      </c>
      <c r="B42" s="9" t="s">
        <v>455</v>
      </c>
      <c r="C42" s="10" t="s">
        <v>466</v>
      </c>
      <c r="D42" s="11" t="s">
        <v>467</v>
      </c>
      <c r="E42" s="12" t="s">
        <v>211</v>
      </c>
      <c r="G42" s="47" t="s">
        <v>646</v>
      </c>
      <c r="H42" s="144" t="s">
        <v>427</v>
      </c>
      <c r="I42" s="48" t="s">
        <v>737</v>
      </c>
      <c r="J42" s="48" t="s">
        <v>632</v>
      </c>
      <c r="K42" s="98">
        <v>7.8</v>
      </c>
      <c r="L42" s="67" t="str">
        <f t="shared" si="483"/>
        <v>7.8</v>
      </c>
      <c r="M42" s="51" t="str">
        <f t="shared" si="484"/>
        <v>B</v>
      </c>
      <c r="N42" s="52">
        <f t="shared" si="485"/>
        <v>3</v>
      </c>
      <c r="O42" s="53" t="str">
        <f t="shared" si="486"/>
        <v>3.0</v>
      </c>
      <c r="P42" s="63">
        <v>2</v>
      </c>
      <c r="Q42" s="49">
        <v>7</v>
      </c>
      <c r="R42" s="67" t="str">
        <f t="shared" si="487"/>
        <v>7.0</v>
      </c>
      <c r="S42" s="51" t="str">
        <f t="shared" si="488"/>
        <v>B</v>
      </c>
      <c r="T42" s="52">
        <f t="shared" si="489"/>
        <v>3</v>
      </c>
      <c r="U42" s="53" t="str">
        <f t="shared" si="490"/>
        <v>3.0</v>
      </c>
      <c r="V42" s="63">
        <v>3</v>
      </c>
      <c r="W42" s="105">
        <v>7.8</v>
      </c>
      <c r="X42" s="103">
        <v>8</v>
      </c>
      <c r="Y42" s="104"/>
      <c r="Z42" s="66">
        <f t="shared" si="306"/>
        <v>7.9</v>
      </c>
      <c r="AA42" s="67">
        <f t="shared" si="307"/>
        <v>7.9</v>
      </c>
      <c r="AB42" s="67" t="str">
        <f t="shared" si="491"/>
        <v>7.9</v>
      </c>
      <c r="AC42" s="51" t="str">
        <f t="shared" si="309"/>
        <v>B</v>
      </c>
      <c r="AD42" s="60">
        <f t="shared" si="492"/>
        <v>3</v>
      </c>
      <c r="AE42" s="53" t="str">
        <f t="shared" si="493"/>
        <v>3.0</v>
      </c>
      <c r="AF42" s="63">
        <v>4</v>
      </c>
      <c r="AG42" s="207">
        <v>4</v>
      </c>
      <c r="AH42" s="105">
        <v>8</v>
      </c>
      <c r="AI42" s="103">
        <v>8</v>
      </c>
      <c r="AJ42" s="104"/>
      <c r="AK42" s="66">
        <f t="shared" si="312"/>
        <v>8</v>
      </c>
      <c r="AL42" s="67">
        <f t="shared" si="313"/>
        <v>8</v>
      </c>
      <c r="AM42" s="67" t="str">
        <f t="shared" si="494"/>
        <v>8.0</v>
      </c>
      <c r="AN42" s="51" t="str">
        <f t="shared" si="495"/>
        <v>B+</v>
      </c>
      <c r="AO42" s="60">
        <f t="shared" si="496"/>
        <v>3.5</v>
      </c>
      <c r="AP42" s="53" t="str">
        <f t="shared" si="497"/>
        <v>3.5</v>
      </c>
      <c r="AQ42" s="63">
        <v>2</v>
      </c>
      <c r="AR42" s="207">
        <v>2</v>
      </c>
      <c r="AS42" s="105">
        <v>7.1</v>
      </c>
      <c r="AT42" s="103">
        <v>5</v>
      </c>
      <c r="AU42" s="104"/>
      <c r="AV42" s="66">
        <f t="shared" si="498"/>
        <v>5.8</v>
      </c>
      <c r="AW42" s="67">
        <f t="shared" si="499"/>
        <v>5.8</v>
      </c>
      <c r="AX42" s="67" t="str">
        <f t="shared" si="500"/>
        <v>5.8</v>
      </c>
      <c r="AY42" s="51" t="str">
        <f t="shared" si="501"/>
        <v>C</v>
      </c>
      <c r="AZ42" s="60">
        <f t="shared" si="502"/>
        <v>2</v>
      </c>
      <c r="BA42" s="53" t="str">
        <f t="shared" si="503"/>
        <v>2.0</v>
      </c>
      <c r="BB42" s="63">
        <v>3</v>
      </c>
      <c r="BC42" s="207">
        <v>3</v>
      </c>
      <c r="BD42" s="105">
        <v>7.8</v>
      </c>
      <c r="BE42" s="103">
        <v>9</v>
      </c>
      <c r="BF42" s="104"/>
      <c r="BG42" s="66">
        <f t="shared" si="504"/>
        <v>8.5</v>
      </c>
      <c r="BH42" s="67">
        <f t="shared" si="505"/>
        <v>8.5</v>
      </c>
      <c r="BI42" s="67" t="str">
        <f t="shared" si="506"/>
        <v>8.5</v>
      </c>
      <c r="BJ42" s="51" t="str">
        <f t="shared" si="507"/>
        <v>A</v>
      </c>
      <c r="BK42" s="60">
        <f t="shared" si="508"/>
        <v>4</v>
      </c>
      <c r="BL42" s="53" t="str">
        <f t="shared" si="509"/>
        <v>4.0</v>
      </c>
      <c r="BM42" s="63">
        <v>3</v>
      </c>
      <c r="BN42" s="207">
        <v>3</v>
      </c>
      <c r="BO42" s="105">
        <v>7.3</v>
      </c>
      <c r="BP42" s="103">
        <v>7</v>
      </c>
      <c r="BQ42" s="104"/>
      <c r="BR42" s="66">
        <f t="shared" si="330"/>
        <v>7.1</v>
      </c>
      <c r="BS42" s="67">
        <f t="shared" si="331"/>
        <v>7.1</v>
      </c>
      <c r="BT42" s="67" t="str">
        <f t="shared" si="510"/>
        <v>7.1</v>
      </c>
      <c r="BU42" s="51" t="str">
        <f t="shared" si="333"/>
        <v>B</v>
      </c>
      <c r="BV42" s="68">
        <f t="shared" si="334"/>
        <v>3</v>
      </c>
      <c r="BW42" s="53" t="str">
        <f t="shared" si="511"/>
        <v>3.0</v>
      </c>
      <c r="BX42" s="63">
        <v>2</v>
      </c>
      <c r="BY42" s="207">
        <v>2</v>
      </c>
      <c r="BZ42" s="105">
        <v>6.2</v>
      </c>
      <c r="CA42" s="103">
        <v>8</v>
      </c>
      <c r="CB42" s="104"/>
      <c r="CC42" s="105"/>
      <c r="CD42" s="67">
        <f t="shared" si="512"/>
        <v>7.3</v>
      </c>
      <c r="CE42" s="67" t="str">
        <f t="shared" si="513"/>
        <v>7.3</v>
      </c>
      <c r="CF42" s="51" t="str">
        <f t="shared" si="514"/>
        <v>B</v>
      </c>
      <c r="CG42" s="60">
        <f t="shared" si="515"/>
        <v>3</v>
      </c>
      <c r="CH42" s="53" t="str">
        <f t="shared" si="516"/>
        <v>3.0</v>
      </c>
      <c r="CI42" s="63">
        <v>3</v>
      </c>
      <c r="CJ42" s="207">
        <v>3</v>
      </c>
      <c r="CK42" s="208">
        <f t="shared" si="517"/>
        <v>17</v>
      </c>
      <c r="CL42" s="72">
        <f t="shared" si="342"/>
        <v>7.4470588235294111</v>
      </c>
      <c r="CM42" s="93" t="str">
        <f t="shared" si="518"/>
        <v>7.45</v>
      </c>
      <c r="CN42" s="72">
        <f t="shared" si="344"/>
        <v>3.0588235294117645</v>
      </c>
      <c r="CO42" s="93" t="str">
        <f t="shared" si="519"/>
        <v>3.06</v>
      </c>
      <c r="CP42" s="285" t="str">
        <f t="shared" si="520"/>
        <v>Lên lớp</v>
      </c>
      <c r="CQ42" s="285">
        <f t="shared" si="347"/>
        <v>17</v>
      </c>
      <c r="CR42" s="72">
        <f t="shared" si="348"/>
        <v>7.4470588235294111</v>
      </c>
      <c r="CS42" s="285" t="str">
        <f t="shared" si="521"/>
        <v>7.45</v>
      </c>
      <c r="CT42" s="72">
        <f t="shared" si="350"/>
        <v>3.0588235294117645</v>
      </c>
      <c r="CU42" s="285" t="str">
        <f t="shared" si="522"/>
        <v>3.06</v>
      </c>
      <c r="CV42" s="285" t="str">
        <f t="shared" ref="CV42:CV51" si="550">IF(AND(CT42&lt;1.2),"Cảnh báo KQHT","Lên lớp")</f>
        <v>Lên lớp</v>
      </c>
      <c r="CW42" s="66">
        <v>7.6</v>
      </c>
      <c r="CX42" s="66">
        <v>9</v>
      </c>
      <c r="CY42" s="285"/>
      <c r="CZ42" s="66">
        <f t="shared" si="353"/>
        <v>8.4</v>
      </c>
      <c r="DA42" s="67">
        <f t="shared" si="354"/>
        <v>8.4</v>
      </c>
      <c r="DB42" s="60" t="str">
        <f t="shared" si="355"/>
        <v>8.4</v>
      </c>
      <c r="DC42" s="51" t="str">
        <f t="shared" si="356"/>
        <v>B+</v>
      </c>
      <c r="DD42" s="60">
        <f t="shared" si="357"/>
        <v>3.5</v>
      </c>
      <c r="DE42" s="60" t="str">
        <f t="shared" si="358"/>
        <v>3.5</v>
      </c>
      <c r="DF42" s="63"/>
      <c r="DG42" s="209"/>
      <c r="DH42" s="105">
        <v>6.8</v>
      </c>
      <c r="DI42" s="126">
        <v>8</v>
      </c>
      <c r="DJ42" s="126"/>
      <c r="DK42" s="66">
        <f t="shared" si="359"/>
        <v>7.5</v>
      </c>
      <c r="DL42" s="67">
        <f t="shared" si="360"/>
        <v>7.5</v>
      </c>
      <c r="DM42" s="60" t="str">
        <f t="shared" si="361"/>
        <v>7.5</v>
      </c>
      <c r="DN42" s="51" t="str">
        <f t="shared" si="362"/>
        <v>B</v>
      </c>
      <c r="DO42" s="60">
        <f t="shared" si="363"/>
        <v>3</v>
      </c>
      <c r="DP42" s="60" t="str">
        <f t="shared" si="364"/>
        <v>3.0</v>
      </c>
      <c r="DQ42" s="63"/>
      <c r="DR42" s="209"/>
      <c r="DS42" s="67">
        <f t="shared" si="365"/>
        <v>7.95</v>
      </c>
      <c r="DT42" s="60" t="str">
        <f t="shared" si="366"/>
        <v>8.0</v>
      </c>
      <c r="DU42" s="51" t="str">
        <f t="shared" si="367"/>
        <v>B</v>
      </c>
      <c r="DV42" s="60">
        <f t="shared" si="368"/>
        <v>3</v>
      </c>
      <c r="DW42" s="60" t="str">
        <f t="shared" si="369"/>
        <v>3.0</v>
      </c>
      <c r="DX42" s="63">
        <v>3</v>
      </c>
      <c r="DY42" s="209">
        <v>3</v>
      </c>
      <c r="DZ42" s="210">
        <v>8</v>
      </c>
      <c r="EA42" s="57">
        <v>7</v>
      </c>
      <c r="EB42" s="58"/>
      <c r="EC42" s="66">
        <f t="shared" si="370"/>
        <v>7.4</v>
      </c>
      <c r="ED42" s="67">
        <f t="shared" si="371"/>
        <v>7.4</v>
      </c>
      <c r="EE42" s="67" t="str">
        <f t="shared" si="372"/>
        <v>7.4</v>
      </c>
      <c r="EF42" s="51" t="str">
        <f t="shared" si="373"/>
        <v>B</v>
      </c>
      <c r="EG42" s="68">
        <f t="shared" si="374"/>
        <v>3</v>
      </c>
      <c r="EH42" s="53" t="str">
        <f t="shared" si="375"/>
        <v>3.0</v>
      </c>
      <c r="EI42" s="63">
        <v>3</v>
      </c>
      <c r="EJ42" s="207">
        <v>3</v>
      </c>
      <c r="EK42" s="210">
        <v>5.2</v>
      </c>
      <c r="EL42" s="57">
        <v>4</v>
      </c>
      <c r="EM42" s="58"/>
      <c r="EN42" s="66">
        <f t="shared" si="523"/>
        <v>4.5</v>
      </c>
      <c r="EO42" s="67">
        <f t="shared" si="524"/>
        <v>4.5</v>
      </c>
      <c r="EP42" s="67" t="str">
        <f t="shared" si="525"/>
        <v>4.5</v>
      </c>
      <c r="EQ42" s="51" t="str">
        <f t="shared" si="526"/>
        <v>D</v>
      </c>
      <c r="ER42" s="60">
        <f t="shared" si="527"/>
        <v>1</v>
      </c>
      <c r="ES42" s="53" t="str">
        <f t="shared" si="528"/>
        <v>1.0</v>
      </c>
      <c r="ET42" s="63">
        <v>3</v>
      </c>
      <c r="EU42" s="207">
        <v>3</v>
      </c>
      <c r="EV42" s="171">
        <v>8</v>
      </c>
      <c r="EW42" s="122">
        <v>1</v>
      </c>
      <c r="EX42" s="123">
        <v>5</v>
      </c>
      <c r="EY42" s="66">
        <f t="shared" si="84"/>
        <v>3.8</v>
      </c>
      <c r="EZ42" s="67">
        <f t="shared" si="85"/>
        <v>6.2</v>
      </c>
      <c r="FA42" s="67" t="str">
        <f t="shared" si="86"/>
        <v>6.2</v>
      </c>
      <c r="FB42" s="51" t="str">
        <f t="shared" si="87"/>
        <v>C</v>
      </c>
      <c r="FC42" s="60">
        <f t="shared" si="88"/>
        <v>2</v>
      </c>
      <c r="FD42" s="53" t="str">
        <f t="shared" si="89"/>
        <v>2.0</v>
      </c>
      <c r="FE42" s="63">
        <v>2</v>
      </c>
      <c r="FF42" s="207">
        <v>2</v>
      </c>
      <c r="FG42" s="105">
        <v>8.3000000000000007</v>
      </c>
      <c r="FH42" s="103">
        <v>8</v>
      </c>
      <c r="FI42" s="104"/>
      <c r="FJ42" s="66">
        <f t="shared" si="90"/>
        <v>8.1</v>
      </c>
      <c r="FK42" s="67">
        <f t="shared" si="91"/>
        <v>8.1</v>
      </c>
      <c r="FL42" s="67" t="str">
        <f t="shared" si="92"/>
        <v>8.1</v>
      </c>
      <c r="FM42" s="51" t="str">
        <f t="shared" si="93"/>
        <v>B+</v>
      </c>
      <c r="FN42" s="60">
        <f t="shared" si="94"/>
        <v>3.5</v>
      </c>
      <c r="FO42" s="53" t="str">
        <f t="shared" si="95"/>
        <v>3.5</v>
      </c>
      <c r="FP42" s="63">
        <v>2</v>
      </c>
      <c r="FQ42" s="207">
        <v>2</v>
      </c>
      <c r="FR42" s="105">
        <v>6</v>
      </c>
      <c r="FS42" s="103">
        <v>5</v>
      </c>
      <c r="FT42" s="104"/>
      <c r="FU42" s="66"/>
      <c r="FV42" s="67">
        <f t="shared" si="96"/>
        <v>5.4</v>
      </c>
      <c r="FW42" s="67" t="str">
        <f t="shared" si="97"/>
        <v>5.4</v>
      </c>
      <c r="FX42" s="51" t="str">
        <f t="shared" si="98"/>
        <v>D+</v>
      </c>
      <c r="FY42" s="60">
        <f t="shared" si="99"/>
        <v>1.5</v>
      </c>
      <c r="FZ42" s="53" t="str">
        <f t="shared" si="100"/>
        <v>1.5</v>
      </c>
      <c r="GA42" s="63">
        <v>2</v>
      </c>
      <c r="GB42" s="207">
        <v>2</v>
      </c>
      <c r="GC42" s="105">
        <v>5.9</v>
      </c>
      <c r="GD42" s="103">
        <v>4</v>
      </c>
      <c r="GE42" s="104"/>
      <c r="GF42" s="105"/>
      <c r="GG42" s="67">
        <f t="shared" si="529"/>
        <v>4.8</v>
      </c>
      <c r="GH42" s="67" t="str">
        <f t="shared" si="530"/>
        <v>4.8</v>
      </c>
      <c r="GI42" s="51" t="str">
        <f t="shared" si="531"/>
        <v>D</v>
      </c>
      <c r="GJ42" s="60">
        <f t="shared" si="532"/>
        <v>1</v>
      </c>
      <c r="GK42" s="53" t="str">
        <f t="shared" si="533"/>
        <v>1.0</v>
      </c>
      <c r="GL42" s="63">
        <v>3</v>
      </c>
      <c r="GM42" s="207">
        <v>3</v>
      </c>
      <c r="GN42" s="211">
        <f t="shared" si="534"/>
        <v>18</v>
      </c>
      <c r="GO42" s="156">
        <f t="shared" si="535"/>
        <v>6.2972222222222216</v>
      </c>
      <c r="GP42" s="158">
        <f t="shared" si="536"/>
        <v>2.1111111111111112</v>
      </c>
      <c r="GQ42" s="157" t="str">
        <f t="shared" si="109"/>
        <v>2.11</v>
      </c>
      <c r="GR42" s="5" t="str">
        <f t="shared" si="110"/>
        <v>Lên lớp</v>
      </c>
      <c r="GS42" s="212">
        <f t="shared" si="537"/>
        <v>18</v>
      </c>
      <c r="GT42" s="213">
        <f t="shared" si="406"/>
        <v>6.2972222222222216</v>
      </c>
      <c r="GU42" s="214">
        <f t="shared" si="407"/>
        <v>2.1111111111111112</v>
      </c>
      <c r="GV42" s="215">
        <f t="shared" si="538"/>
        <v>35</v>
      </c>
      <c r="GW42" s="211">
        <f t="shared" si="403"/>
        <v>35</v>
      </c>
      <c r="GX42" s="157">
        <f t="shared" si="404"/>
        <v>6.855714285714285</v>
      </c>
      <c r="GY42" s="158">
        <f t="shared" si="405"/>
        <v>2.5714285714285716</v>
      </c>
      <c r="GZ42" s="157" t="str">
        <f t="shared" si="118"/>
        <v>2.57</v>
      </c>
      <c r="HA42" s="5" t="str">
        <f t="shared" si="119"/>
        <v>Lên lớp</v>
      </c>
      <c r="HB42" s="105">
        <v>6.6</v>
      </c>
      <c r="HC42" s="103">
        <v>3</v>
      </c>
      <c r="HD42" s="104"/>
      <c r="HE42" s="105"/>
      <c r="HF42" s="67">
        <f t="shared" si="539"/>
        <v>4.4000000000000004</v>
      </c>
      <c r="HG42" s="67" t="str">
        <f t="shared" si="540"/>
        <v>4.4</v>
      </c>
      <c r="HH42" s="51" t="str">
        <f t="shared" si="541"/>
        <v>D</v>
      </c>
      <c r="HI42" s="60">
        <f t="shared" si="542"/>
        <v>1</v>
      </c>
      <c r="HJ42" s="53" t="str">
        <f t="shared" si="543"/>
        <v>1.0</v>
      </c>
      <c r="HK42" s="63">
        <v>3</v>
      </c>
      <c r="HL42" s="207">
        <v>3</v>
      </c>
      <c r="HM42" s="210">
        <v>7.3</v>
      </c>
      <c r="HN42" s="57">
        <v>7</v>
      </c>
      <c r="HO42" s="58"/>
      <c r="HP42" s="66">
        <f t="shared" si="125"/>
        <v>7.1</v>
      </c>
      <c r="HQ42" s="110">
        <f t="shared" si="126"/>
        <v>7.1</v>
      </c>
      <c r="HR42" s="67" t="str">
        <f t="shared" si="127"/>
        <v>7.1</v>
      </c>
      <c r="HS42" s="111" t="str">
        <f t="shared" si="128"/>
        <v>B</v>
      </c>
      <c r="HT42" s="112">
        <f t="shared" si="129"/>
        <v>3</v>
      </c>
      <c r="HU42" s="113" t="str">
        <f t="shared" si="130"/>
        <v>3.0</v>
      </c>
      <c r="HV42" s="63">
        <v>1</v>
      </c>
      <c r="HW42" s="207">
        <v>1</v>
      </c>
      <c r="HX42" s="66">
        <f t="shared" si="297"/>
        <v>2.1</v>
      </c>
      <c r="HY42" s="167">
        <f t="shared" si="297"/>
        <v>5.2</v>
      </c>
      <c r="HZ42" s="53" t="str">
        <f t="shared" si="132"/>
        <v>5.2</v>
      </c>
      <c r="IA42" s="51" t="str">
        <f t="shared" si="133"/>
        <v>D+</v>
      </c>
      <c r="IB42" s="60">
        <f t="shared" si="134"/>
        <v>1.5</v>
      </c>
      <c r="IC42" s="53" t="str">
        <f t="shared" si="135"/>
        <v>1.5</v>
      </c>
      <c r="ID42" s="220">
        <v>4</v>
      </c>
      <c r="IE42" s="221">
        <v>4</v>
      </c>
      <c r="IF42" s="210">
        <v>7.3</v>
      </c>
      <c r="IG42" s="57">
        <v>6</v>
      </c>
      <c r="IH42" s="58"/>
      <c r="II42" s="66">
        <f t="shared" si="544"/>
        <v>6.5</v>
      </c>
      <c r="IJ42" s="67">
        <f t="shared" si="545"/>
        <v>6.5</v>
      </c>
      <c r="IK42" s="67" t="str">
        <f t="shared" si="546"/>
        <v>6.5</v>
      </c>
      <c r="IL42" s="51" t="str">
        <f t="shared" si="547"/>
        <v>C+</v>
      </c>
      <c r="IM42" s="60">
        <f t="shared" si="548"/>
        <v>2.5</v>
      </c>
      <c r="IN42" s="53" t="str">
        <f t="shared" si="549"/>
        <v>2.5</v>
      </c>
      <c r="IO42" s="63">
        <v>2</v>
      </c>
      <c r="IP42" s="207">
        <v>2</v>
      </c>
      <c r="IQ42" s="210">
        <v>7.3</v>
      </c>
      <c r="IR42" s="57">
        <v>5</v>
      </c>
      <c r="IS42" s="58"/>
      <c r="IT42" s="66">
        <f t="shared" si="142"/>
        <v>5.9</v>
      </c>
      <c r="IU42" s="67">
        <f t="shared" si="143"/>
        <v>5.9</v>
      </c>
      <c r="IV42" s="67" t="str">
        <f t="shared" si="144"/>
        <v>5.9</v>
      </c>
      <c r="IW42" s="51" t="str">
        <f t="shared" si="145"/>
        <v>C</v>
      </c>
      <c r="IX42" s="60">
        <f t="shared" si="146"/>
        <v>2</v>
      </c>
      <c r="IY42" s="53" t="str">
        <f t="shared" si="147"/>
        <v>2.0</v>
      </c>
      <c r="IZ42" s="63">
        <v>3</v>
      </c>
      <c r="JA42" s="207">
        <v>3</v>
      </c>
      <c r="JB42" s="65">
        <v>6.6</v>
      </c>
      <c r="JC42" s="57">
        <v>7</v>
      </c>
      <c r="JD42" s="58"/>
      <c r="JE42" s="66">
        <f t="shared" si="148"/>
        <v>6.8</v>
      </c>
      <c r="JF42" s="67">
        <f t="shared" si="149"/>
        <v>6.8</v>
      </c>
      <c r="JG42" s="50" t="str">
        <f t="shared" si="150"/>
        <v>6.8</v>
      </c>
      <c r="JH42" s="51" t="str">
        <f t="shared" si="151"/>
        <v>C+</v>
      </c>
      <c r="JI42" s="60">
        <f t="shared" si="152"/>
        <v>2.5</v>
      </c>
      <c r="JJ42" s="53" t="str">
        <f t="shared" si="153"/>
        <v>2.5</v>
      </c>
      <c r="JK42" s="61">
        <v>2</v>
      </c>
      <c r="JL42" s="62">
        <v>2</v>
      </c>
      <c r="JM42" s="65">
        <v>6.8</v>
      </c>
      <c r="JN42" s="57">
        <v>4</v>
      </c>
      <c r="JO42" s="58"/>
      <c r="JP42" s="66">
        <f t="shared" si="408"/>
        <v>5.0999999999999996</v>
      </c>
      <c r="JQ42" s="67">
        <f t="shared" si="409"/>
        <v>5.0999999999999996</v>
      </c>
      <c r="JR42" s="50" t="str">
        <f t="shared" si="410"/>
        <v>5.1</v>
      </c>
      <c r="JS42" s="51" t="str">
        <f t="shared" si="411"/>
        <v>D+</v>
      </c>
      <c r="JT42" s="60">
        <f t="shared" si="412"/>
        <v>1.5</v>
      </c>
      <c r="JU42" s="53" t="str">
        <f t="shared" si="413"/>
        <v>1.5</v>
      </c>
      <c r="JV42" s="61">
        <v>1</v>
      </c>
      <c r="JW42" s="62">
        <v>1</v>
      </c>
      <c r="JX42" s="65">
        <v>6.3</v>
      </c>
      <c r="JY42" s="57">
        <v>7</v>
      </c>
      <c r="JZ42" s="58"/>
      <c r="KA42" s="66">
        <f t="shared" si="414"/>
        <v>6.7</v>
      </c>
      <c r="KB42" s="67">
        <f t="shared" si="415"/>
        <v>6.7</v>
      </c>
      <c r="KC42" s="50" t="str">
        <f t="shared" si="416"/>
        <v>6.7</v>
      </c>
      <c r="KD42" s="51" t="str">
        <f t="shared" si="417"/>
        <v>C+</v>
      </c>
      <c r="KE42" s="60">
        <f t="shared" si="418"/>
        <v>2.5</v>
      </c>
      <c r="KF42" s="53" t="str">
        <f t="shared" si="419"/>
        <v>2.5</v>
      </c>
      <c r="KG42" s="61">
        <v>2</v>
      </c>
      <c r="KH42" s="62">
        <v>2</v>
      </c>
      <c r="KI42" s="210">
        <v>6</v>
      </c>
      <c r="KJ42" s="133">
        <v>7.5</v>
      </c>
      <c r="KK42" s="58"/>
      <c r="KL42" s="66">
        <f t="shared" si="420"/>
        <v>6.9</v>
      </c>
      <c r="KM42" s="67">
        <f t="shared" si="421"/>
        <v>6.9</v>
      </c>
      <c r="KN42" s="67" t="str">
        <f t="shared" si="422"/>
        <v>6.9</v>
      </c>
      <c r="KO42" s="51" t="str">
        <f t="shared" si="423"/>
        <v>C+</v>
      </c>
      <c r="KP42" s="60">
        <f t="shared" si="424"/>
        <v>2.5</v>
      </c>
      <c r="KQ42" s="53" t="str">
        <f t="shared" si="425"/>
        <v>2.5</v>
      </c>
      <c r="KR42" s="63">
        <v>1</v>
      </c>
      <c r="KS42" s="207">
        <v>1</v>
      </c>
      <c r="KT42" s="210">
        <v>9</v>
      </c>
      <c r="KU42" s="133">
        <v>8.6</v>
      </c>
      <c r="KV42" s="58"/>
      <c r="KW42" s="66">
        <f t="shared" si="426"/>
        <v>8.8000000000000007</v>
      </c>
      <c r="KX42" s="67">
        <f t="shared" si="427"/>
        <v>8.8000000000000007</v>
      </c>
      <c r="KY42" s="67" t="str">
        <f t="shared" si="428"/>
        <v>8.8</v>
      </c>
      <c r="KZ42" s="51" t="str">
        <f t="shared" si="429"/>
        <v>A</v>
      </c>
      <c r="LA42" s="60">
        <f t="shared" si="430"/>
        <v>4</v>
      </c>
      <c r="LB42" s="53" t="str">
        <f t="shared" si="431"/>
        <v>4.0</v>
      </c>
      <c r="LC42" s="63">
        <v>1</v>
      </c>
      <c r="LD42" s="207">
        <v>1</v>
      </c>
      <c r="LE42" s="210">
        <v>8</v>
      </c>
      <c r="LF42" s="133">
        <v>5.6</v>
      </c>
      <c r="LG42" s="58"/>
      <c r="LH42" s="66">
        <f t="shared" si="432"/>
        <v>6.6</v>
      </c>
      <c r="LI42" s="67">
        <f t="shared" si="433"/>
        <v>6.6</v>
      </c>
      <c r="LJ42" s="67" t="str">
        <f t="shared" si="434"/>
        <v>6.6</v>
      </c>
      <c r="LK42" s="51" t="str">
        <f t="shared" si="435"/>
        <v>C+</v>
      </c>
      <c r="LL42" s="60">
        <f t="shared" si="436"/>
        <v>2.5</v>
      </c>
      <c r="LM42" s="53" t="str">
        <f t="shared" si="437"/>
        <v>2.5</v>
      </c>
      <c r="LN42" s="63">
        <v>2</v>
      </c>
      <c r="LO42" s="207">
        <v>2</v>
      </c>
      <c r="LP42" s="210">
        <v>8</v>
      </c>
      <c r="LQ42" s="133">
        <v>8</v>
      </c>
      <c r="LR42" s="58"/>
      <c r="LS42" s="66">
        <f t="shared" si="438"/>
        <v>8</v>
      </c>
      <c r="LT42" s="67">
        <f t="shared" si="439"/>
        <v>8</v>
      </c>
      <c r="LU42" s="67" t="str">
        <f t="shared" si="440"/>
        <v>8.0</v>
      </c>
      <c r="LV42" s="51" t="str">
        <f t="shared" si="441"/>
        <v>B+</v>
      </c>
      <c r="LW42" s="60">
        <f t="shared" si="442"/>
        <v>3.5</v>
      </c>
      <c r="LX42" s="53" t="str">
        <f t="shared" si="443"/>
        <v>3.5</v>
      </c>
      <c r="LY42" s="63">
        <v>1</v>
      </c>
      <c r="LZ42" s="207">
        <v>1</v>
      </c>
      <c r="MA42" s="66">
        <f t="shared" si="444"/>
        <v>7.4</v>
      </c>
      <c r="MB42" s="167">
        <f t="shared" si="445"/>
        <v>7.4</v>
      </c>
      <c r="MC42" s="53" t="str">
        <f t="shared" si="446"/>
        <v>7.4</v>
      </c>
      <c r="MD42" s="51" t="str">
        <f t="shared" si="447"/>
        <v>B</v>
      </c>
      <c r="ME42" s="60">
        <f t="shared" si="448"/>
        <v>3</v>
      </c>
      <c r="MF42" s="53" t="str">
        <f t="shared" si="449"/>
        <v>3.0</v>
      </c>
      <c r="MG42" s="220">
        <v>5</v>
      </c>
      <c r="MH42" s="221">
        <v>5</v>
      </c>
      <c r="MI42" s="211">
        <f t="shared" si="450"/>
        <v>19</v>
      </c>
      <c r="MJ42" s="156">
        <f t="shared" si="451"/>
        <v>6.3157894736842106</v>
      </c>
      <c r="MK42" s="158">
        <f t="shared" si="452"/>
        <v>2.2894736842105261</v>
      </c>
      <c r="ML42" s="157" t="str">
        <f t="shared" si="453"/>
        <v>2.29</v>
      </c>
      <c r="MM42" s="5" t="str">
        <f t="shared" si="454"/>
        <v>Lên lớp</v>
      </c>
      <c r="MN42" s="212">
        <f t="shared" si="455"/>
        <v>19</v>
      </c>
      <c r="MO42" s="156">
        <f t="shared" si="456"/>
        <v>6.3157894736842106</v>
      </c>
      <c r="MP42" s="309">
        <f t="shared" si="457"/>
        <v>2.2894736842105261</v>
      </c>
      <c r="MQ42" s="215">
        <f t="shared" si="458"/>
        <v>54</v>
      </c>
      <c r="MR42" s="211">
        <f t="shared" si="459"/>
        <v>54</v>
      </c>
      <c r="MS42" s="157">
        <f t="shared" si="460"/>
        <v>6.6657407407407403</v>
      </c>
      <c r="MT42" s="157" t="str">
        <f t="shared" si="461"/>
        <v>6.67</v>
      </c>
      <c r="MU42" s="158">
        <f t="shared" si="462"/>
        <v>2.4722222222222223</v>
      </c>
      <c r="MV42" s="157" t="str">
        <f t="shared" si="463"/>
        <v>2.47</v>
      </c>
      <c r="MW42" s="5" t="str">
        <f t="shared" si="464"/>
        <v>Lên lớp</v>
      </c>
      <c r="MX42" s="310">
        <v>8</v>
      </c>
      <c r="MY42" s="311">
        <v>5</v>
      </c>
      <c r="MZ42" s="160"/>
      <c r="NA42" s="66">
        <f t="shared" si="465"/>
        <v>6.2</v>
      </c>
      <c r="NB42" s="312">
        <f t="shared" si="466"/>
        <v>6.2</v>
      </c>
      <c r="NC42" s="312" t="str">
        <f t="shared" si="467"/>
        <v>6.2</v>
      </c>
      <c r="ND42" s="313" t="str">
        <f t="shared" si="468"/>
        <v>C</v>
      </c>
      <c r="NE42" s="314">
        <f t="shared" si="469"/>
        <v>2</v>
      </c>
      <c r="NF42" s="315" t="str">
        <f t="shared" si="470"/>
        <v>2.0</v>
      </c>
      <c r="NG42" s="63">
        <v>1</v>
      </c>
      <c r="NH42" s="207">
        <v>1</v>
      </c>
      <c r="NI42" s="310">
        <v>8.5</v>
      </c>
      <c r="NJ42" s="311">
        <v>7</v>
      </c>
      <c r="NK42" s="160"/>
      <c r="NL42" s="316">
        <f t="shared" si="471"/>
        <v>7.6</v>
      </c>
      <c r="NM42" s="312">
        <f t="shared" si="472"/>
        <v>7.6</v>
      </c>
      <c r="NN42" s="312" t="str">
        <f t="shared" si="473"/>
        <v>7.6</v>
      </c>
      <c r="NO42" s="313" t="str">
        <f t="shared" si="474"/>
        <v>B</v>
      </c>
      <c r="NP42" s="314">
        <f t="shared" si="475"/>
        <v>3</v>
      </c>
      <c r="NQ42" s="315" t="str">
        <f t="shared" si="476"/>
        <v>3.0</v>
      </c>
      <c r="NR42" s="63">
        <v>1</v>
      </c>
      <c r="NS42" s="207">
        <v>1</v>
      </c>
      <c r="NT42" s="66">
        <f t="shared" si="477"/>
        <v>6.9</v>
      </c>
      <c r="NU42" s="167">
        <f t="shared" si="478"/>
        <v>6.9</v>
      </c>
      <c r="NV42" s="53" t="str">
        <f t="shared" si="479"/>
        <v>6.9</v>
      </c>
      <c r="NW42" s="51" t="str">
        <f t="shared" si="480"/>
        <v>C+</v>
      </c>
      <c r="NX42" s="60">
        <f t="shared" si="481"/>
        <v>2.5</v>
      </c>
      <c r="NY42" s="53" t="str">
        <f t="shared" si="482"/>
        <v>2.5</v>
      </c>
      <c r="NZ42" s="220">
        <v>2</v>
      </c>
      <c r="OA42" s="408">
        <v>2</v>
      </c>
      <c r="OB42" s="385">
        <v>7.6</v>
      </c>
      <c r="OC42" s="404">
        <v>6</v>
      </c>
      <c r="OD42" s="210"/>
      <c r="OE42" s="66">
        <f t="shared" si="229"/>
        <v>6.6</v>
      </c>
      <c r="OF42" s="67">
        <f t="shared" si="230"/>
        <v>6.6</v>
      </c>
      <c r="OG42" s="50" t="str">
        <f t="shared" si="231"/>
        <v>6.6</v>
      </c>
      <c r="OH42" s="51" t="str">
        <f t="shared" si="232"/>
        <v>C+</v>
      </c>
      <c r="OI42" s="60">
        <f t="shared" si="233"/>
        <v>2.5</v>
      </c>
      <c r="OJ42" s="53" t="str">
        <f t="shared" si="234"/>
        <v>2.5</v>
      </c>
      <c r="OK42" s="61">
        <v>2</v>
      </c>
      <c r="OL42" s="62">
        <v>2</v>
      </c>
      <c r="OM42" s="282">
        <v>7.3</v>
      </c>
      <c r="ON42" s="283">
        <v>4</v>
      </c>
      <c r="OO42" s="104"/>
      <c r="OP42" s="105">
        <f t="shared" si="289"/>
        <v>5.3</v>
      </c>
      <c r="OQ42" s="67">
        <f t="shared" si="290"/>
        <v>5.3</v>
      </c>
      <c r="OR42" s="50" t="str">
        <f t="shared" si="291"/>
        <v>5.3</v>
      </c>
      <c r="OS42" s="51" t="str">
        <f t="shared" si="292"/>
        <v>D+</v>
      </c>
      <c r="OT42" s="60">
        <f t="shared" si="293"/>
        <v>1.5</v>
      </c>
      <c r="OU42" s="53" t="str">
        <f t="shared" si="294"/>
        <v>1.5</v>
      </c>
      <c r="OV42" s="61">
        <v>2</v>
      </c>
      <c r="OW42" s="62">
        <v>2</v>
      </c>
      <c r="OX42" s="282">
        <v>8</v>
      </c>
      <c r="OY42" s="283">
        <v>7</v>
      </c>
      <c r="OZ42" s="104"/>
      <c r="PA42" s="105">
        <f t="shared" si="235"/>
        <v>7.4</v>
      </c>
      <c r="PB42" s="67">
        <f t="shared" si="236"/>
        <v>7.4</v>
      </c>
      <c r="PC42" s="50" t="str">
        <f t="shared" si="237"/>
        <v>7.4</v>
      </c>
      <c r="PD42" s="51" t="str">
        <f t="shared" si="238"/>
        <v>B</v>
      </c>
      <c r="PE42" s="60">
        <f t="shared" si="239"/>
        <v>3</v>
      </c>
      <c r="PF42" s="53" t="str">
        <f t="shared" si="240"/>
        <v>3.0</v>
      </c>
      <c r="PG42" s="61">
        <v>2</v>
      </c>
      <c r="PH42" s="62">
        <v>2</v>
      </c>
      <c r="PI42" s="310">
        <v>7.3</v>
      </c>
      <c r="PJ42" s="311">
        <v>5</v>
      </c>
      <c r="PK42" s="160"/>
      <c r="PL42" s="66">
        <f t="shared" si="241"/>
        <v>5.9</v>
      </c>
      <c r="PM42" s="312">
        <f t="shared" si="242"/>
        <v>5.9</v>
      </c>
      <c r="PN42" s="312" t="str">
        <f t="shared" si="243"/>
        <v>5.9</v>
      </c>
      <c r="PO42" s="313" t="str">
        <f t="shared" si="244"/>
        <v>C</v>
      </c>
      <c r="PP42" s="314">
        <f t="shared" si="245"/>
        <v>2</v>
      </c>
      <c r="PQ42" s="315" t="str">
        <f t="shared" si="246"/>
        <v>2.0</v>
      </c>
      <c r="PR42" s="63">
        <v>1</v>
      </c>
      <c r="PS42" s="207">
        <v>1</v>
      </c>
      <c r="PT42" s="210">
        <v>5.8</v>
      </c>
      <c r="PU42" s="133">
        <v>6</v>
      </c>
      <c r="PV42" s="58"/>
      <c r="PW42" s="66">
        <f t="shared" si="247"/>
        <v>5.9</v>
      </c>
      <c r="PX42" s="67">
        <f t="shared" si="248"/>
        <v>5.9</v>
      </c>
      <c r="PY42" s="67" t="str">
        <f t="shared" si="249"/>
        <v>5.9</v>
      </c>
      <c r="PZ42" s="51" t="str">
        <f t="shared" si="250"/>
        <v>C</v>
      </c>
      <c r="QA42" s="60">
        <f t="shared" si="251"/>
        <v>2</v>
      </c>
      <c r="QB42" s="53" t="str">
        <f t="shared" si="252"/>
        <v>2.0</v>
      </c>
      <c r="QC42" s="63">
        <v>4</v>
      </c>
      <c r="QD42" s="207">
        <v>4</v>
      </c>
      <c r="QE42" s="210">
        <v>7</v>
      </c>
      <c r="QF42" s="133">
        <v>8</v>
      </c>
      <c r="QG42" s="58"/>
      <c r="QH42" s="66">
        <f t="shared" si="253"/>
        <v>7.6</v>
      </c>
      <c r="QI42" s="67">
        <f t="shared" si="254"/>
        <v>7.6</v>
      </c>
      <c r="QJ42" s="67" t="str">
        <f t="shared" si="255"/>
        <v>7.6</v>
      </c>
      <c r="QK42" s="51" t="str">
        <f t="shared" si="256"/>
        <v>B</v>
      </c>
      <c r="QL42" s="60">
        <f t="shared" si="257"/>
        <v>3</v>
      </c>
      <c r="QM42" s="53" t="str">
        <f t="shared" si="258"/>
        <v>3.0</v>
      </c>
      <c r="QN42" s="63">
        <v>6</v>
      </c>
      <c r="QO42" s="207">
        <v>6</v>
      </c>
      <c r="QP42" s="211">
        <f t="shared" si="259"/>
        <v>19</v>
      </c>
      <c r="QQ42" s="156">
        <f t="shared" si="260"/>
        <v>6.7105263157894735</v>
      </c>
      <c r="QR42" s="158">
        <f t="shared" si="261"/>
        <v>2.4736842105263159</v>
      </c>
      <c r="QS42" s="157" t="str">
        <f t="shared" si="262"/>
        <v>2.47</v>
      </c>
      <c r="QT42" s="5" t="str">
        <f t="shared" si="263"/>
        <v>Lên lớp</v>
      </c>
      <c r="QU42" s="212">
        <f t="shared" si="264"/>
        <v>19</v>
      </c>
      <c r="QV42" s="156">
        <f t="shared" si="265"/>
        <v>6.7105263157894735</v>
      </c>
      <c r="QW42" s="309">
        <f t="shared" si="266"/>
        <v>2.4736842105263159</v>
      </c>
      <c r="QX42" s="215">
        <f t="shared" si="267"/>
        <v>73</v>
      </c>
      <c r="QY42" s="211">
        <f t="shared" si="268"/>
        <v>73</v>
      </c>
      <c r="QZ42" s="157">
        <f t="shared" si="269"/>
        <v>6.6773972602739722</v>
      </c>
      <c r="RA42" s="157" t="str">
        <f t="shared" si="270"/>
        <v>6.68</v>
      </c>
      <c r="RB42" s="158">
        <f t="shared" si="271"/>
        <v>2.4726027397260273</v>
      </c>
      <c r="RC42" s="157" t="str">
        <f t="shared" si="272"/>
        <v>2.47</v>
      </c>
      <c r="RD42" s="5" t="str">
        <f t="shared" si="273"/>
        <v>Lên lớp</v>
      </c>
      <c r="RE42" s="210">
        <v>8</v>
      </c>
      <c r="RF42" s="133">
        <v>6</v>
      </c>
      <c r="RG42" s="58"/>
      <c r="RH42" s="66">
        <f t="shared" si="274"/>
        <v>6.8</v>
      </c>
      <c r="RI42" s="67">
        <f t="shared" si="275"/>
        <v>6.8</v>
      </c>
      <c r="RJ42" s="67" t="str">
        <f t="shared" si="276"/>
        <v>6.8</v>
      </c>
      <c r="RK42" s="51" t="str">
        <f t="shared" si="277"/>
        <v>C+</v>
      </c>
      <c r="RL42" s="60">
        <f t="shared" si="278"/>
        <v>2.5</v>
      </c>
      <c r="RM42" s="53" t="str">
        <f t="shared" si="279"/>
        <v>2.5</v>
      </c>
      <c r="RN42" s="63">
        <v>6</v>
      </c>
      <c r="RO42" s="207">
        <v>6</v>
      </c>
      <c r="RP42" s="416">
        <v>8</v>
      </c>
      <c r="RQ42" s="416">
        <v>7.7</v>
      </c>
      <c r="RR42" s="316">
        <f t="shared" si="280"/>
        <v>7.8</v>
      </c>
      <c r="RS42" s="67" t="str">
        <f t="shared" si="281"/>
        <v>7.8</v>
      </c>
      <c r="RT42" s="51" t="str">
        <f t="shared" si="282"/>
        <v>B</v>
      </c>
      <c r="RU42" s="60">
        <f t="shared" si="283"/>
        <v>3</v>
      </c>
      <c r="RV42" s="53" t="str">
        <f t="shared" si="284"/>
        <v>3.0</v>
      </c>
      <c r="RW42" s="220">
        <v>5</v>
      </c>
      <c r="RX42" s="221">
        <v>5</v>
      </c>
      <c r="RY42" s="417">
        <f t="shared" si="285"/>
        <v>11</v>
      </c>
      <c r="RZ42" s="156">
        <f t="shared" si="286"/>
        <v>7.254545454545454</v>
      </c>
      <c r="SA42" s="158">
        <f t="shared" si="287"/>
        <v>2.7272727272727271</v>
      </c>
      <c r="SB42" s="157" t="str">
        <f t="shared" si="288"/>
        <v>2.73</v>
      </c>
    </row>
    <row r="43" spans="1:496" s="8" customFormat="1" ht="18">
      <c r="A43" s="5">
        <v>42</v>
      </c>
      <c r="B43" s="9" t="s">
        <v>455</v>
      </c>
      <c r="C43" s="10" t="s">
        <v>470</v>
      </c>
      <c r="D43" s="11" t="s">
        <v>471</v>
      </c>
      <c r="E43" s="12" t="s">
        <v>444</v>
      </c>
      <c r="G43" s="47" t="s">
        <v>715</v>
      </c>
      <c r="H43" s="144" t="s">
        <v>427</v>
      </c>
      <c r="I43" s="48" t="s">
        <v>680</v>
      </c>
      <c r="J43" s="48" t="s">
        <v>635</v>
      </c>
      <c r="K43" s="98">
        <v>6.9</v>
      </c>
      <c r="L43" s="67" t="str">
        <f t="shared" si="483"/>
        <v>6.9</v>
      </c>
      <c r="M43" s="51" t="str">
        <f t="shared" si="484"/>
        <v>C+</v>
      </c>
      <c r="N43" s="52">
        <f t="shared" si="485"/>
        <v>2.5</v>
      </c>
      <c r="O43" s="53" t="str">
        <f t="shared" si="486"/>
        <v>2.5</v>
      </c>
      <c r="P43" s="63">
        <v>2</v>
      </c>
      <c r="Q43" s="49">
        <v>7</v>
      </c>
      <c r="R43" s="67" t="str">
        <f t="shared" si="487"/>
        <v>7.0</v>
      </c>
      <c r="S43" s="51" t="str">
        <f t="shared" si="488"/>
        <v>B</v>
      </c>
      <c r="T43" s="52">
        <f t="shared" si="489"/>
        <v>3</v>
      </c>
      <c r="U43" s="53" t="str">
        <f t="shared" si="490"/>
        <v>3.0</v>
      </c>
      <c r="V43" s="63">
        <v>3</v>
      </c>
      <c r="W43" s="105">
        <v>8.3000000000000007</v>
      </c>
      <c r="X43" s="103">
        <v>7</v>
      </c>
      <c r="Y43" s="104"/>
      <c r="Z43" s="66">
        <f t="shared" si="306"/>
        <v>7.5</v>
      </c>
      <c r="AA43" s="67">
        <f t="shared" si="307"/>
        <v>7.5</v>
      </c>
      <c r="AB43" s="67" t="str">
        <f t="shared" si="491"/>
        <v>7.5</v>
      </c>
      <c r="AC43" s="51" t="str">
        <f t="shared" si="309"/>
        <v>B</v>
      </c>
      <c r="AD43" s="60">
        <f t="shared" si="492"/>
        <v>3</v>
      </c>
      <c r="AE43" s="53" t="str">
        <f t="shared" si="493"/>
        <v>3.0</v>
      </c>
      <c r="AF43" s="63">
        <v>4</v>
      </c>
      <c r="AG43" s="207">
        <v>4</v>
      </c>
      <c r="AH43" s="105">
        <v>7.3</v>
      </c>
      <c r="AI43" s="103">
        <v>6</v>
      </c>
      <c r="AJ43" s="104"/>
      <c r="AK43" s="66">
        <f t="shared" si="312"/>
        <v>6.5</v>
      </c>
      <c r="AL43" s="67">
        <f t="shared" si="313"/>
        <v>6.5</v>
      </c>
      <c r="AM43" s="67" t="str">
        <f t="shared" si="494"/>
        <v>6.5</v>
      </c>
      <c r="AN43" s="51" t="str">
        <f t="shared" si="495"/>
        <v>C+</v>
      </c>
      <c r="AO43" s="60">
        <f t="shared" si="496"/>
        <v>2.5</v>
      </c>
      <c r="AP43" s="53" t="str">
        <f t="shared" si="497"/>
        <v>2.5</v>
      </c>
      <c r="AQ43" s="63">
        <v>2</v>
      </c>
      <c r="AR43" s="207">
        <v>2</v>
      </c>
      <c r="AS43" s="105">
        <v>6.3</v>
      </c>
      <c r="AT43" s="103">
        <v>2</v>
      </c>
      <c r="AU43" s="104">
        <v>7</v>
      </c>
      <c r="AV43" s="66">
        <f t="shared" si="498"/>
        <v>3.7</v>
      </c>
      <c r="AW43" s="67">
        <f t="shared" si="499"/>
        <v>6.7</v>
      </c>
      <c r="AX43" s="67" t="str">
        <f t="shared" si="500"/>
        <v>6.7</v>
      </c>
      <c r="AY43" s="51" t="str">
        <f t="shared" si="501"/>
        <v>C+</v>
      </c>
      <c r="AZ43" s="60">
        <f t="shared" si="502"/>
        <v>2.5</v>
      </c>
      <c r="BA43" s="53" t="str">
        <f t="shared" si="503"/>
        <v>2.5</v>
      </c>
      <c r="BB43" s="63">
        <v>3</v>
      </c>
      <c r="BC43" s="207">
        <v>3</v>
      </c>
      <c r="BD43" s="105">
        <v>6</v>
      </c>
      <c r="BE43" s="103">
        <v>3</v>
      </c>
      <c r="BF43" s="104"/>
      <c r="BG43" s="66">
        <f t="shared" si="504"/>
        <v>4.2</v>
      </c>
      <c r="BH43" s="67">
        <f t="shared" si="505"/>
        <v>4.2</v>
      </c>
      <c r="BI43" s="67" t="str">
        <f t="shared" si="506"/>
        <v>4.2</v>
      </c>
      <c r="BJ43" s="51" t="str">
        <f t="shared" si="507"/>
        <v>D</v>
      </c>
      <c r="BK43" s="60">
        <f t="shared" si="508"/>
        <v>1</v>
      </c>
      <c r="BL43" s="53" t="str">
        <f t="shared" si="509"/>
        <v>1.0</v>
      </c>
      <c r="BM43" s="63">
        <v>3</v>
      </c>
      <c r="BN43" s="207">
        <v>3</v>
      </c>
      <c r="BO43" s="105">
        <v>6.8</v>
      </c>
      <c r="BP43" s="103">
        <v>7</v>
      </c>
      <c r="BQ43" s="104"/>
      <c r="BR43" s="66">
        <f t="shared" si="330"/>
        <v>6.9</v>
      </c>
      <c r="BS43" s="67">
        <f t="shared" si="331"/>
        <v>6.9</v>
      </c>
      <c r="BT43" s="67" t="str">
        <f t="shared" si="510"/>
        <v>6.9</v>
      </c>
      <c r="BU43" s="51" t="str">
        <f t="shared" si="333"/>
        <v>C+</v>
      </c>
      <c r="BV43" s="68">
        <f t="shared" si="334"/>
        <v>2.5</v>
      </c>
      <c r="BW43" s="53" t="str">
        <f t="shared" si="511"/>
        <v>2.5</v>
      </c>
      <c r="BX43" s="63">
        <v>2</v>
      </c>
      <c r="BY43" s="207">
        <v>2</v>
      </c>
      <c r="BZ43" s="105">
        <v>7.5</v>
      </c>
      <c r="CA43" s="103">
        <v>9</v>
      </c>
      <c r="CB43" s="104"/>
      <c r="CC43" s="105"/>
      <c r="CD43" s="67">
        <f t="shared" si="512"/>
        <v>8.4</v>
      </c>
      <c r="CE43" s="67" t="str">
        <f t="shared" si="513"/>
        <v>8.4</v>
      </c>
      <c r="CF43" s="51" t="str">
        <f t="shared" si="514"/>
        <v>B+</v>
      </c>
      <c r="CG43" s="60">
        <f t="shared" si="515"/>
        <v>3.5</v>
      </c>
      <c r="CH43" s="53" t="str">
        <f t="shared" si="516"/>
        <v>3.5</v>
      </c>
      <c r="CI43" s="63">
        <v>3</v>
      </c>
      <c r="CJ43" s="207">
        <v>3</v>
      </c>
      <c r="CK43" s="208">
        <f t="shared" si="517"/>
        <v>17</v>
      </c>
      <c r="CL43" s="72">
        <f t="shared" si="342"/>
        <v>6.7470588235294118</v>
      </c>
      <c r="CM43" s="93" t="str">
        <f t="shared" si="518"/>
        <v>6.75</v>
      </c>
      <c r="CN43" s="72">
        <f t="shared" si="344"/>
        <v>2.5294117647058822</v>
      </c>
      <c r="CO43" s="93" t="str">
        <f t="shared" si="519"/>
        <v>2.53</v>
      </c>
      <c r="CP43" s="285" t="str">
        <f t="shared" si="520"/>
        <v>Lên lớp</v>
      </c>
      <c r="CQ43" s="285">
        <f t="shared" si="347"/>
        <v>17</v>
      </c>
      <c r="CR43" s="72">
        <f t="shared" si="348"/>
        <v>6.7470588235294118</v>
      </c>
      <c r="CS43" s="285" t="str">
        <f t="shared" si="521"/>
        <v>6.75</v>
      </c>
      <c r="CT43" s="72">
        <f t="shared" si="350"/>
        <v>2.5294117647058822</v>
      </c>
      <c r="CU43" s="285" t="str">
        <f t="shared" si="522"/>
        <v>2.53</v>
      </c>
      <c r="CV43" s="285" t="str">
        <f t="shared" si="550"/>
        <v>Lên lớp</v>
      </c>
      <c r="CW43" s="66">
        <v>6.2</v>
      </c>
      <c r="CX43" s="66">
        <v>6</v>
      </c>
      <c r="CY43" s="285"/>
      <c r="CZ43" s="66">
        <f t="shared" si="353"/>
        <v>6.1</v>
      </c>
      <c r="DA43" s="67">
        <f t="shared" si="354"/>
        <v>6.1</v>
      </c>
      <c r="DB43" s="60" t="str">
        <f t="shared" si="355"/>
        <v>6.1</v>
      </c>
      <c r="DC43" s="51" t="str">
        <f t="shared" si="356"/>
        <v>C</v>
      </c>
      <c r="DD43" s="60">
        <f t="shared" si="357"/>
        <v>2</v>
      </c>
      <c r="DE43" s="60" t="str">
        <f t="shared" si="358"/>
        <v>2.0</v>
      </c>
      <c r="DF43" s="63"/>
      <c r="DG43" s="209"/>
      <c r="DH43" s="105">
        <v>6.2</v>
      </c>
      <c r="DI43" s="126">
        <v>7</v>
      </c>
      <c r="DJ43" s="126"/>
      <c r="DK43" s="66">
        <f t="shared" si="359"/>
        <v>6.7</v>
      </c>
      <c r="DL43" s="67">
        <f t="shared" si="360"/>
        <v>6.7</v>
      </c>
      <c r="DM43" s="60" t="str">
        <f t="shared" si="361"/>
        <v>6.7</v>
      </c>
      <c r="DN43" s="51" t="str">
        <f t="shared" si="362"/>
        <v>C+</v>
      </c>
      <c r="DO43" s="60">
        <f t="shared" si="363"/>
        <v>2.5</v>
      </c>
      <c r="DP43" s="60" t="str">
        <f t="shared" si="364"/>
        <v>2.5</v>
      </c>
      <c r="DQ43" s="63"/>
      <c r="DR43" s="209"/>
      <c r="DS43" s="67">
        <f t="shared" si="365"/>
        <v>6.4</v>
      </c>
      <c r="DT43" s="60" t="str">
        <f t="shared" si="366"/>
        <v>6.4</v>
      </c>
      <c r="DU43" s="51" t="str">
        <f t="shared" si="367"/>
        <v>C</v>
      </c>
      <c r="DV43" s="60">
        <f t="shared" si="368"/>
        <v>2</v>
      </c>
      <c r="DW43" s="60" t="str">
        <f t="shared" si="369"/>
        <v>2.0</v>
      </c>
      <c r="DX43" s="63">
        <v>3</v>
      </c>
      <c r="DY43" s="209">
        <v>3</v>
      </c>
      <c r="DZ43" s="210">
        <v>5.8</v>
      </c>
      <c r="EA43" s="57">
        <v>4</v>
      </c>
      <c r="EB43" s="58"/>
      <c r="EC43" s="66">
        <f t="shared" si="370"/>
        <v>4.7</v>
      </c>
      <c r="ED43" s="67">
        <f t="shared" si="371"/>
        <v>4.7</v>
      </c>
      <c r="EE43" s="67" t="str">
        <f t="shared" si="372"/>
        <v>4.7</v>
      </c>
      <c r="EF43" s="51" t="str">
        <f t="shared" si="373"/>
        <v>D</v>
      </c>
      <c r="EG43" s="68">
        <f t="shared" si="374"/>
        <v>1</v>
      </c>
      <c r="EH43" s="53" t="str">
        <f t="shared" si="375"/>
        <v>1.0</v>
      </c>
      <c r="EI43" s="63">
        <v>3</v>
      </c>
      <c r="EJ43" s="207">
        <v>3</v>
      </c>
      <c r="EK43" s="210">
        <v>5.4</v>
      </c>
      <c r="EL43" s="57">
        <v>3</v>
      </c>
      <c r="EM43" s="58"/>
      <c r="EN43" s="66">
        <f t="shared" si="523"/>
        <v>4</v>
      </c>
      <c r="EO43" s="67">
        <f t="shared" si="524"/>
        <v>4</v>
      </c>
      <c r="EP43" s="67" t="str">
        <f t="shared" si="525"/>
        <v>4.0</v>
      </c>
      <c r="EQ43" s="51" t="str">
        <f t="shared" si="526"/>
        <v>D</v>
      </c>
      <c r="ER43" s="60">
        <f t="shared" si="527"/>
        <v>1</v>
      </c>
      <c r="ES43" s="53" t="str">
        <f t="shared" si="528"/>
        <v>1.0</v>
      </c>
      <c r="ET43" s="63">
        <v>3</v>
      </c>
      <c r="EU43" s="207">
        <v>3</v>
      </c>
      <c r="EV43" s="171">
        <v>7.3</v>
      </c>
      <c r="EW43" s="122">
        <v>1</v>
      </c>
      <c r="EX43" s="123">
        <v>4</v>
      </c>
      <c r="EY43" s="66">
        <f t="shared" si="84"/>
        <v>3.5</v>
      </c>
      <c r="EZ43" s="67">
        <f t="shared" si="85"/>
        <v>5.3</v>
      </c>
      <c r="FA43" s="67" t="str">
        <f t="shared" si="86"/>
        <v>5.3</v>
      </c>
      <c r="FB43" s="51" t="str">
        <f t="shared" si="87"/>
        <v>D+</v>
      </c>
      <c r="FC43" s="60">
        <f t="shared" si="88"/>
        <v>1.5</v>
      </c>
      <c r="FD43" s="53" t="str">
        <f t="shared" si="89"/>
        <v>1.5</v>
      </c>
      <c r="FE43" s="63">
        <v>2</v>
      </c>
      <c r="FF43" s="207">
        <v>2</v>
      </c>
      <c r="FG43" s="105">
        <v>8</v>
      </c>
      <c r="FH43" s="103">
        <v>7</v>
      </c>
      <c r="FI43" s="104"/>
      <c r="FJ43" s="66">
        <f t="shared" si="90"/>
        <v>7.4</v>
      </c>
      <c r="FK43" s="67">
        <f t="shared" si="91"/>
        <v>7.4</v>
      </c>
      <c r="FL43" s="67" t="str">
        <f t="shared" si="92"/>
        <v>7.4</v>
      </c>
      <c r="FM43" s="51" t="str">
        <f t="shared" si="93"/>
        <v>B</v>
      </c>
      <c r="FN43" s="60">
        <f t="shared" si="94"/>
        <v>3</v>
      </c>
      <c r="FO43" s="53" t="str">
        <f t="shared" si="95"/>
        <v>3.0</v>
      </c>
      <c r="FP43" s="63">
        <v>2</v>
      </c>
      <c r="FQ43" s="207">
        <v>2</v>
      </c>
      <c r="FR43" s="105">
        <v>7.4</v>
      </c>
      <c r="FS43" s="103">
        <v>8</v>
      </c>
      <c r="FT43" s="104"/>
      <c r="FU43" s="66"/>
      <c r="FV43" s="67">
        <f t="shared" si="96"/>
        <v>7.8</v>
      </c>
      <c r="FW43" s="67" t="str">
        <f t="shared" si="97"/>
        <v>7.8</v>
      </c>
      <c r="FX43" s="51" t="str">
        <f t="shared" si="98"/>
        <v>B</v>
      </c>
      <c r="FY43" s="60">
        <f t="shared" si="99"/>
        <v>3</v>
      </c>
      <c r="FZ43" s="53" t="str">
        <f t="shared" si="100"/>
        <v>3.0</v>
      </c>
      <c r="GA43" s="63">
        <v>2</v>
      </c>
      <c r="GB43" s="207">
        <v>2</v>
      </c>
      <c r="GC43" s="216">
        <v>7</v>
      </c>
      <c r="GD43" s="173">
        <v>7</v>
      </c>
      <c r="GE43" s="174"/>
      <c r="GF43" s="105"/>
      <c r="GG43" s="67">
        <f t="shared" si="529"/>
        <v>7</v>
      </c>
      <c r="GH43" s="67" t="str">
        <f t="shared" si="530"/>
        <v>7.0</v>
      </c>
      <c r="GI43" s="51" t="str">
        <f t="shared" si="531"/>
        <v>B</v>
      </c>
      <c r="GJ43" s="60">
        <f t="shared" si="532"/>
        <v>3</v>
      </c>
      <c r="GK43" s="53" t="str">
        <f t="shared" si="533"/>
        <v>3.0</v>
      </c>
      <c r="GL43" s="63">
        <v>3</v>
      </c>
      <c r="GM43" s="207">
        <v>3</v>
      </c>
      <c r="GN43" s="211">
        <f t="shared" si="534"/>
        <v>18</v>
      </c>
      <c r="GO43" s="156">
        <f t="shared" si="535"/>
        <v>5.9611111111111112</v>
      </c>
      <c r="GP43" s="158">
        <f t="shared" si="536"/>
        <v>2</v>
      </c>
      <c r="GQ43" s="157" t="str">
        <f t="shared" si="109"/>
        <v>2.00</v>
      </c>
      <c r="GR43" s="5" t="str">
        <f t="shared" si="110"/>
        <v>Lên lớp</v>
      </c>
      <c r="GS43" s="212">
        <f t="shared" si="537"/>
        <v>18</v>
      </c>
      <c r="GT43" s="213">
        <f t="shared" si="406"/>
        <v>5.9611111111111112</v>
      </c>
      <c r="GU43" s="214">
        <f t="shared" si="407"/>
        <v>2</v>
      </c>
      <c r="GV43" s="215">
        <f t="shared" si="538"/>
        <v>35</v>
      </c>
      <c r="GW43" s="211">
        <f t="shared" si="403"/>
        <v>35</v>
      </c>
      <c r="GX43" s="157">
        <f t="shared" si="404"/>
        <v>6.3428571428571425</v>
      </c>
      <c r="GY43" s="158">
        <f t="shared" si="405"/>
        <v>2.2571428571428571</v>
      </c>
      <c r="GZ43" s="157" t="str">
        <f t="shared" si="118"/>
        <v>2.26</v>
      </c>
      <c r="HA43" s="5" t="str">
        <f t="shared" si="119"/>
        <v>Lên lớp</v>
      </c>
      <c r="HB43" s="105">
        <v>5.6</v>
      </c>
      <c r="HC43" s="103">
        <v>5</v>
      </c>
      <c r="HD43" s="104"/>
      <c r="HE43" s="105"/>
      <c r="HF43" s="67">
        <f t="shared" si="539"/>
        <v>5.2</v>
      </c>
      <c r="HG43" s="67" t="str">
        <f t="shared" si="540"/>
        <v>5.2</v>
      </c>
      <c r="HH43" s="51" t="str">
        <f t="shared" si="541"/>
        <v>D+</v>
      </c>
      <c r="HI43" s="60">
        <f t="shared" si="542"/>
        <v>1.5</v>
      </c>
      <c r="HJ43" s="53" t="str">
        <f t="shared" si="543"/>
        <v>1.5</v>
      </c>
      <c r="HK43" s="63">
        <v>3</v>
      </c>
      <c r="HL43" s="207">
        <v>3</v>
      </c>
      <c r="HM43" s="210">
        <v>7.3</v>
      </c>
      <c r="HN43" s="57">
        <v>8</v>
      </c>
      <c r="HO43" s="58"/>
      <c r="HP43" s="66">
        <f t="shared" si="125"/>
        <v>7.7</v>
      </c>
      <c r="HQ43" s="110">
        <f t="shared" si="126"/>
        <v>7.7</v>
      </c>
      <c r="HR43" s="67" t="str">
        <f t="shared" si="127"/>
        <v>7.7</v>
      </c>
      <c r="HS43" s="111" t="str">
        <f t="shared" si="128"/>
        <v>B</v>
      </c>
      <c r="HT43" s="112">
        <f t="shared" si="129"/>
        <v>3</v>
      </c>
      <c r="HU43" s="113" t="str">
        <f t="shared" si="130"/>
        <v>3.0</v>
      </c>
      <c r="HV43" s="63">
        <v>1</v>
      </c>
      <c r="HW43" s="207">
        <v>1</v>
      </c>
      <c r="HX43" s="66">
        <f t="shared" si="297"/>
        <v>2.2999999999999998</v>
      </c>
      <c r="HY43" s="167">
        <f t="shared" si="297"/>
        <v>6</v>
      </c>
      <c r="HZ43" s="53" t="str">
        <f t="shared" si="132"/>
        <v>6.0</v>
      </c>
      <c r="IA43" s="51" t="str">
        <f t="shared" si="133"/>
        <v>C</v>
      </c>
      <c r="IB43" s="60">
        <f t="shared" si="134"/>
        <v>2</v>
      </c>
      <c r="IC43" s="53" t="str">
        <f t="shared" si="135"/>
        <v>2.0</v>
      </c>
      <c r="ID43" s="220">
        <v>4</v>
      </c>
      <c r="IE43" s="221">
        <v>4</v>
      </c>
      <c r="IF43" s="210">
        <v>6.7</v>
      </c>
      <c r="IG43" s="57">
        <v>4</v>
      </c>
      <c r="IH43" s="58"/>
      <c r="II43" s="66">
        <f t="shared" si="544"/>
        <v>5.0999999999999996</v>
      </c>
      <c r="IJ43" s="67">
        <f t="shared" si="545"/>
        <v>5.0999999999999996</v>
      </c>
      <c r="IK43" s="67" t="str">
        <f t="shared" si="546"/>
        <v>5.1</v>
      </c>
      <c r="IL43" s="51" t="str">
        <f t="shared" si="547"/>
        <v>D+</v>
      </c>
      <c r="IM43" s="60">
        <f t="shared" si="548"/>
        <v>1.5</v>
      </c>
      <c r="IN43" s="53" t="str">
        <f t="shared" si="549"/>
        <v>1.5</v>
      </c>
      <c r="IO43" s="63">
        <v>2</v>
      </c>
      <c r="IP43" s="207">
        <v>2</v>
      </c>
      <c r="IQ43" s="210">
        <v>6.4</v>
      </c>
      <c r="IR43" s="57">
        <v>6</v>
      </c>
      <c r="IS43" s="58"/>
      <c r="IT43" s="66">
        <f t="shared" si="142"/>
        <v>6.2</v>
      </c>
      <c r="IU43" s="67">
        <f t="shared" si="143"/>
        <v>6.2</v>
      </c>
      <c r="IV43" s="67" t="str">
        <f t="shared" si="144"/>
        <v>6.2</v>
      </c>
      <c r="IW43" s="51" t="str">
        <f t="shared" si="145"/>
        <v>C</v>
      </c>
      <c r="IX43" s="60">
        <f t="shared" si="146"/>
        <v>2</v>
      </c>
      <c r="IY43" s="53" t="str">
        <f t="shared" si="147"/>
        <v>2.0</v>
      </c>
      <c r="IZ43" s="63">
        <v>3</v>
      </c>
      <c r="JA43" s="207">
        <v>3</v>
      </c>
      <c r="JB43" s="65">
        <v>5.2</v>
      </c>
      <c r="JC43" s="57">
        <v>6</v>
      </c>
      <c r="JD43" s="58"/>
      <c r="JE43" s="66">
        <f t="shared" si="148"/>
        <v>5.7</v>
      </c>
      <c r="JF43" s="67">
        <f t="shared" si="149"/>
        <v>5.7</v>
      </c>
      <c r="JG43" s="50" t="str">
        <f t="shared" si="150"/>
        <v>5.7</v>
      </c>
      <c r="JH43" s="51" t="str">
        <f t="shared" si="151"/>
        <v>C</v>
      </c>
      <c r="JI43" s="60">
        <f t="shared" si="152"/>
        <v>2</v>
      </c>
      <c r="JJ43" s="53" t="str">
        <f t="shared" si="153"/>
        <v>2.0</v>
      </c>
      <c r="JK43" s="61">
        <v>2</v>
      </c>
      <c r="JL43" s="62">
        <v>2</v>
      </c>
      <c r="JM43" s="65">
        <v>6.4</v>
      </c>
      <c r="JN43" s="57">
        <v>4</v>
      </c>
      <c r="JO43" s="58"/>
      <c r="JP43" s="66">
        <f t="shared" si="408"/>
        <v>5</v>
      </c>
      <c r="JQ43" s="67">
        <f t="shared" si="409"/>
        <v>5</v>
      </c>
      <c r="JR43" s="50" t="str">
        <f t="shared" si="410"/>
        <v>5.0</v>
      </c>
      <c r="JS43" s="51" t="str">
        <f t="shared" si="411"/>
        <v>D+</v>
      </c>
      <c r="JT43" s="60">
        <f t="shared" si="412"/>
        <v>1.5</v>
      </c>
      <c r="JU43" s="53" t="str">
        <f t="shared" si="413"/>
        <v>1.5</v>
      </c>
      <c r="JV43" s="61">
        <v>1</v>
      </c>
      <c r="JW43" s="62">
        <v>1</v>
      </c>
      <c r="JX43" s="271">
        <v>5</v>
      </c>
      <c r="JY43" s="122">
        <v>3</v>
      </c>
      <c r="JZ43" s="123">
        <v>4</v>
      </c>
      <c r="KA43" s="171">
        <f t="shared" si="414"/>
        <v>3.8</v>
      </c>
      <c r="KB43" s="67">
        <f t="shared" si="415"/>
        <v>4.4000000000000004</v>
      </c>
      <c r="KC43" s="50" t="str">
        <f t="shared" si="416"/>
        <v>4.4</v>
      </c>
      <c r="KD43" s="51" t="str">
        <f t="shared" si="417"/>
        <v>D</v>
      </c>
      <c r="KE43" s="60">
        <f t="shared" si="418"/>
        <v>1</v>
      </c>
      <c r="KF43" s="53" t="str">
        <f t="shared" si="419"/>
        <v>1.0</v>
      </c>
      <c r="KG43" s="61">
        <v>2</v>
      </c>
      <c r="KH43" s="62">
        <v>2</v>
      </c>
      <c r="KI43" s="210">
        <v>5</v>
      </c>
      <c r="KJ43" s="133">
        <v>5.6</v>
      </c>
      <c r="KK43" s="58"/>
      <c r="KL43" s="66">
        <f t="shared" si="420"/>
        <v>5.4</v>
      </c>
      <c r="KM43" s="67">
        <f t="shared" si="421"/>
        <v>5.4</v>
      </c>
      <c r="KN43" s="67" t="str">
        <f t="shared" si="422"/>
        <v>5.4</v>
      </c>
      <c r="KO43" s="51" t="str">
        <f t="shared" si="423"/>
        <v>D+</v>
      </c>
      <c r="KP43" s="60">
        <f t="shared" si="424"/>
        <v>1.5</v>
      </c>
      <c r="KQ43" s="53" t="str">
        <f t="shared" si="425"/>
        <v>1.5</v>
      </c>
      <c r="KR43" s="63">
        <v>1</v>
      </c>
      <c r="KS43" s="207">
        <v>1</v>
      </c>
      <c r="KT43" s="210">
        <v>8</v>
      </c>
      <c r="KU43" s="133">
        <v>7.8</v>
      </c>
      <c r="KV43" s="58"/>
      <c r="KW43" s="66">
        <f t="shared" si="426"/>
        <v>7.9</v>
      </c>
      <c r="KX43" s="67">
        <f t="shared" si="427"/>
        <v>7.9</v>
      </c>
      <c r="KY43" s="67" t="str">
        <f t="shared" si="428"/>
        <v>7.9</v>
      </c>
      <c r="KZ43" s="51" t="str">
        <f t="shared" si="429"/>
        <v>B</v>
      </c>
      <c r="LA43" s="60">
        <f t="shared" si="430"/>
        <v>3</v>
      </c>
      <c r="LB43" s="53" t="str">
        <f t="shared" si="431"/>
        <v>3.0</v>
      </c>
      <c r="LC43" s="63">
        <v>1</v>
      </c>
      <c r="LD43" s="207">
        <v>1</v>
      </c>
      <c r="LE43" s="210">
        <v>7</v>
      </c>
      <c r="LF43" s="133">
        <v>6.5</v>
      </c>
      <c r="LG43" s="58"/>
      <c r="LH43" s="66">
        <f t="shared" si="432"/>
        <v>6.7</v>
      </c>
      <c r="LI43" s="67">
        <f t="shared" si="433"/>
        <v>6.7</v>
      </c>
      <c r="LJ43" s="67" t="str">
        <f t="shared" si="434"/>
        <v>6.7</v>
      </c>
      <c r="LK43" s="51" t="str">
        <f t="shared" si="435"/>
        <v>C+</v>
      </c>
      <c r="LL43" s="60">
        <f t="shared" si="436"/>
        <v>2.5</v>
      </c>
      <c r="LM43" s="53" t="str">
        <f t="shared" si="437"/>
        <v>2.5</v>
      </c>
      <c r="LN43" s="63">
        <v>2</v>
      </c>
      <c r="LO43" s="207">
        <v>2</v>
      </c>
      <c r="LP43" s="210">
        <v>8</v>
      </c>
      <c r="LQ43" s="133">
        <v>7.5</v>
      </c>
      <c r="LR43" s="58"/>
      <c r="LS43" s="66">
        <f t="shared" si="438"/>
        <v>7.7</v>
      </c>
      <c r="LT43" s="67">
        <f t="shared" si="439"/>
        <v>7.7</v>
      </c>
      <c r="LU43" s="67" t="str">
        <f t="shared" si="440"/>
        <v>7.7</v>
      </c>
      <c r="LV43" s="51" t="str">
        <f t="shared" si="441"/>
        <v>B</v>
      </c>
      <c r="LW43" s="60">
        <f t="shared" si="442"/>
        <v>3</v>
      </c>
      <c r="LX43" s="53" t="str">
        <f t="shared" si="443"/>
        <v>3.0</v>
      </c>
      <c r="LY43" s="63">
        <v>1</v>
      </c>
      <c r="LZ43" s="207">
        <v>1</v>
      </c>
      <c r="MA43" s="66">
        <f t="shared" si="444"/>
        <v>6.9</v>
      </c>
      <c r="MB43" s="167">
        <f t="shared" si="445"/>
        <v>6.9</v>
      </c>
      <c r="MC43" s="53" t="str">
        <f t="shared" si="446"/>
        <v>6.9</v>
      </c>
      <c r="MD43" s="51" t="str">
        <f t="shared" si="447"/>
        <v>C+</v>
      </c>
      <c r="ME43" s="60">
        <f t="shared" si="448"/>
        <v>2.5</v>
      </c>
      <c r="MF43" s="53" t="str">
        <f t="shared" si="449"/>
        <v>2.5</v>
      </c>
      <c r="MG43" s="220">
        <v>5</v>
      </c>
      <c r="MH43" s="221">
        <v>5</v>
      </c>
      <c r="MI43" s="211">
        <f t="shared" si="450"/>
        <v>19</v>
      </c>
      <c r="MJ43" s="156">
        <f t="shared" si="451"/>
        <v>5.8789473684210538</v>
      </c>
      <c r="MK43" s="158">
        <f t="shared" si="452"/>
        <v>1.9210526315789473</v>
      </c>
      <c r="ML43" s="157" t="str">
        <f t="shared" si="453"/>
        <v>1.92</v>
      </c>
      <c r="MM43" s="5" t="str">
        <f t="shared" si="454"/>
        <v>Lên lớp</v>
      </c>
      <c r="MN43" s="212">
        <f t="shared" si="455"/>
        <v>19</v>
      </c>
      <c r="MO43" s="156">
        <f t="shared" si="456"/>
        <v>5.8789473684210538</v>
      </c>
      <c r="MP43" s="309">
        <f t="shared" si="457"/>
        <v>1.9210526315789473</v>
      </c>
      <c r="MQ43" s="215">
        <f t="shared" si="458"/>
        <v>54</v>
      </c>
      <c r="MR43" s="211">
        <f t="shared" si="459"/>
        <v>54</v>
      </c>
      <c r="MS43" s="157">
        <f t="shared" si="460"/>
        <v>6.1796296296296305</v>
      </c>
      <c r="MT43" s="157" t="str">
        <f t="shared" si="461"/>
        <v>6.18</v>
      </c>
      <c r="MU43" s="158">
        <f t="shared" si="462"/>
        <v>2.1388888888888888</v>
      </c>
      <c r="MV43" s="157" t="str">
        <f t="shared" si="463"/>
        <v>2.14</v>
      </c>
      <c r="MW43" s="5" t="str">
        <f t="shared" si="464"/>
        <v>Lên lớp</v>
      </c>
      <c r="MX43" s="310">
        <v>8</v>
      </c>
      <c r="MY43" s="311">
        <v>5</v>
      </c>
      <c r="MZ43" s="160"/>
      <c r="NA43" s="66">
        <f t="shared" si="465"/>
        <v>6.2</v>
      </c>
      <c r="NB43" s="312">
        <f t="shared" si="466"/>
        <v>6.2</v>
      </c>
      <c r="NC43" s="312" t="str">
        <f t="shared" si="467"/>
        <v>6.2</v>
      </c>
      <c r="ND43" s="313" t="str">
        <f t="shared" si="468"/>
        <v>C</v>
      </c>
      <c r="NE43" s="314">
        <f t="shared" si="469"/>
        <v>2</v>
      </c>
      <c r="NF43" s="315" t="str">
        <f t="shared" si="470"/>
        <v>2.0</v>
      </c>
      <c r="NG43" s="63">
        <v>1</v>
      </c>
      <c r="NH43" s="207">
        <v>1</v>
      </c>
      <c r="NI43" s="310">
        <v>8.3000000000000007</v>
      </c>
      <c r="NJ43" s="311">
        <v>8</v>
      </c>
      <c r="NK43" s="160"/>
      <c r="NL43" s="316">
        <f t="shared" si="471"/>
        <v>8.1</v>
      </c>
      <c r="NM43" s="312">
        <f t="shared" si="472"/>
        <v>8.1</v>
      </c>
      <c r="NN43" s="312" t="str">
        <f t="shared" si="473"/>
        <v>8.1</v>
      </c>
      <c r="NO43" s="313" t="str">
        <f t="shared" si="474"/>
        <v>B+</v>
      </c>
      <c r="NP43" s="314">
        <f t="shared" si="475"/>
        <v>3.5</v>
      </c>
      <c r="NQ43" s="315" t="str">
        <f t="shared" si="476"/>
        <v>3.5</v>
      </c>
      <c r="NR43" s="63">
        <v>1</v>
      </c>
      <c r="NS43" s="207">
        <v>1</v>
      </c>
      <c r="NT43" s="66">
        <f t="shared" si="477"/>
        <v>7.2</v>
      </c>
      <c r="NU43" s="167">
        <f t="shared" si="478"/>
        <v>7.2</v>
      </c>
      <c r="NV43" s="53" t="str">
        <f t="shared" si="479"/>
        <v>7.2</v>
      </c>
      <c r="NW43" s="51" t="str">
        <f t="shared" si="480"/>
        <v>B</v>
      </c>
      <c r="NX43" s="60">
        <f t="shared" si="481"/>
        <v>3</v>
      </c>
      <c r="NY43" s="53" t="str">
        <f t="shared" si="482"/>
        <v>3.0</v>
      </c>
      <c r="NZ43" s="220">
        <v>2</v>
      </c>
      <c r="OA43" s="408">
        <v>2</v>
      </c>
      <c r="OB43" s="385">
        <v>6.8</v>
      </c>
      <c r="OC43" s="404">
        <v>5</v>
      </c>
      <c r="OD43" s="210"/>
      <c r="OE43" s="66">
        <f t="shared" si="229"/>
        <v>5.7</v>
      </c>
      <c r="OF43" s="67">
        <f t="shared" si="230"/>
        <v>5.7</v>
      </c>
      <c r="OG43" s="50" t="str">
        <f t="shared" si="231"/>
        <v>5.7</v>
      </c>
      <c r="OH43" s="51" t="str">
        <f t="shared" si="232"/>
        <v>C</v>
      </c>
      <c r="OI43" s="60">
        <f t="shared" si="233"/>
        <v>2</v>
      </c>
      <c r="OJ43" s="53" t="str">
        <f t="shared" si="234"/>
        <v>2.0</v>
      </c>
      <c r="OK43" s="61">
        <v>2</v>
      </c>
      <c r="OL43" s="62">
        <v>2</v>
      </c>
      <c r="OM43" s="282">
        <v>7.3</v>
      </c>
      <c r="ON43" s="283">
        <v>4</v>
      </c>
      <c r="OO43" s="104"/>
      <c r="OP43" s="105">
        <f t="shared" si="289"/>
        <v>5.3</v>
      </c>
      <c r="OQ43" s="67">
        <f t="shared" si="290"/>
        <v>5.3</v>
      </c>
      <c r="OR43" s="50" t="str">
        <f t="shared" si="291"/>
        <v>5.3</v>
      </c>
      <c r="OS43" s="51" t="str">
        <f t="shared" si="292"/>
        <v>D+</v>
      </c>
      <c r="OT43" s="60">
        <f t="shared" si="293"/>
        <v>1.5</v>
      </c>
      <c r="OU43" s="53" t="str">
        <f t="shared" si="294"/>
        <v>1.5</v>
      </c>
      <c r="OV43" s="61">
        <v>2</v>
      </c>
      <c r="OW43" s="62">
        <v>2</v>
      </c>
      <c r="OX43" s="282">
        <v>7.6</v>
      </c>
      <c r="OY43" s="283">
        <v>6</v>
      </c>
      <c r="OZ43" s="104"/>
      <c r="PA43" s="105">
        <f t="shared" si="235"/>
        <v>6.6</v>
      </c>
      <c r="PB43" s="67">
        <f t="shared" si="236"/>
        <v>6.6</v>
      </c>
      <c r="PC43" s="50" t="str">
        <f t="shared" si="237"/>
        <v>6.6</v>
      </c>
      <c r="PD43" s="51" t="str">
        <f t="shared" si="238"/>
        <v>C+</v>
      </c>
      <c r="PE43" s="60">
        <f t="shared" si="239"/>
        <v>2.5</v>
      </c>
      <c r="PF43" s="53" t="str">
        <f t="shared" si="240"/>
        <v>2.5</v>
      </c>
      <c r="PG43" s="61">
        <v>2</v>
      </c>
      <c r="PH43" s="62">
        <v>2</v>
      </c>
      <c r="PI43" s="310">
        <v>8</v>
      </c>
      <c r="PJ43" s="311">
        <v>5</v>
      </c>
      <c r="PK43" s="160"/>
      <c r="PL43" s="66">
        <f t="shared" si="241"/>
        <v>6.2</v>
      </c>
      <c r="PM43" s="312">
        <f t="shared" si="242"/>
        <v>6.2</v>
      </c>
      <c r="PN43" s="312" t="str">
        <f t="shared" si="243"/>
        <v>6.2</v>
      </c>
      <c r="PO43" s="313" t="str">
        <f t="shared" si="244"/>
        <v>C</v>
      </c>
      <c r="PP43" s="314">
        <f t="shared" si="245"/>
        <v>2</v>
      </c>
      <c r="PQ43" s="315" t="str">
        <f t="shared" si="246"/>
        <v>2.0</v>
      </c>
      <c r="PR43" s="63">
        <v>1</v>
      </c>
      <c r="PS43" s="207">
        <v>1</v>
      </c>
      <c r="PT43" s="210">
        <v>7</v>
      </c>
      <c r="PU43" s="133">
        <v>7</v>
      </c>
      <c r="PV43" s="58"/>
      <c r="PW43" s="66">
        <f t="shared" si="247"/>
        <v>7</v>
      </c>
      <c r="PX43" s="67">
        <f t="shared" si="248"/>
        <v>7</v>
      </c>
      <c r="PY43" s="67" t="str">
        <f t="shared" si="249"/>
        <v>7.0</v>
      </c>
      <c r="PZ43" s="51" t="str">
        <f t="shared" si="250"/>
        <v>B</v>
      </c>
      <c r="QA43" s="60">
        <f t="shared" si="251"/>
        <v>3</v>
      </c>
      <c r="QB43" s="53" t="str">
        <f t="shared" si="252"/>
        <v>3.0</v>
      </c>
      <c r="QC43" s="63">
        <v>4</v>
      </c>
      <c r="QD43" s="207">
        <v>4</v>
      </c>
      <c r="QE43" s="210">
        <v>7</v>
      </c>
      <c r="QF43" s="133">
        <v>8</v>
      </c>
      <c r="QG43" s="58"/>
      <c r="QH43" s="66">
        <f t="shared" si="253"/>
        <v>7.6</v>
      </c>
      <c r="QI43" s="67">
        <f t="shared" si="254"/>
        <v>7.6</v>
      </c>
      <c r="QJ43" s="67" t="str">
        <f t="shared" si="255"/>
        <v>7.6</v>
      </c>
      <c r="QK43" s="51" t="str">
        <f t="shared" si="256"/>
        <v>B</v>
      </c>
      <c r="QL43" s="60">
        <f t="shared" si="257"/>
        <v>3</v>
      </c>
      <c r="QM43" s="53" t="str">
        <f t="shared" si="258"/>
        <v>3.0</v>
      </c>
      <c r="QN43" s="63">
        <v>6</v>
      </c>
      <c r="QO43" s="207">
        <v>6</v>
      </c>
      <c r="QP43" s="211">
        <f t="shared" si="259"/>
        <v>19</v>
      </c>
      <c r="QQ43" s="156">
        <f t="shared" si="260"/>
        <v>6.8052631578947373</v>
      </c>
      <c r="QR43" s="158">
        <f t="shared" si="261"/>
        <v>2.6052631578947367</v>
      </c>
      <c r="QS43" s="157" t="str">
        <f t="shared" si="262"/>
        <v>2.61</v>
      </c>
      <c r="QT43" s="5" t="str">
        <f t="shared" si="263"/>
        <v>Lên lớp</v>
      </c>
      <c r="QU43" s="212">
        <f t="shared" si="264"/>
        <v>19</v>
      </c>
      <c r="QV43" s="156">
        <f t="shared" si="265"/>
        <v>6.8052631578947373</v>
      </c>
      <c r="QW43" s="309">
        <f t="shared" si="266"/>
        <v>2.6052631578947367</v>
      </c>
      <c r="QX43" s="215">
        <f t="shared" si="267"/>
        <v>73</v>
      </c>
      <c r="QY43" s="211">
        <f t="shared" si="268"/>
        <v>73</v>
      </c>
      <c r="QZ43" s="157">
        <f t="shared" si="269"/>
        <v>6.3424657534246585</v>
      </c>
      <c r="RA43" s="157" t="str">
        <f t="shared" si="270"/>
        <v>6.34</v>
      </c>
      <c r="RB43" s="158">
        <f t="shared" si="271"/>
        <v>2.2602739726027399</v>
      </c>
      <c r="RC43" s="157" t="str">
        <f t="shared" si="272"/>
        <v>2.26</v>
      </c>
      <c r="RD43" s="5" t="str">
        <f t="shared" si="273"/>
        <v>Lên lớp</v>
      </c>
      <c r="RE43" s="210">
        <v>8</v>
      </c>
      <c r="RF43" s="133">
        <v>5</v>
      </c>
      <c r="RG43" s="58"/>
      <c r="RH43" s="66">
        <f t="shared" si="274"/>
        <v>6.2</v>
      </c>
      <c r="RI43" s="67">
        <f t="shared" si="275"/>
        <v>6.2</v>
      </c>
      <c r="RJ43" s="67" t="str">
        <f t="shared" si="276"/>
        <v>6.2</v>
      </c>
      <c r="RK43" s="51" t="str">
        <f t="shared" si="277"/>
        <v>C</v>
      </c>
      <c r="RL43" s="60">
        <f t="shared" si="278"/>
        <v>2</v>
      </c>
      <c r="RM43" s="53" t="str">
        <f t="shared" si="279"/>
        <v>2.0</v>
      </c>
      <c r="RN43" s="63">
        <v>6</v>
      </c>
      <c r="RO43" s="207">
        <v>6</v>
      </c>
      <c r="RP43" s="416">
        <v>7.9</v>
      </c>
      <c r="RQ43" s="416">
        <v>7.2</v>
      </c>
      <c r="RR43" s="316">
        <f t="shared" si="280"/>
        <v>7.5</v>
      </c>
      <c r="RS43" s="67" t="str">
        <f t="shared" si="281"/>
        <v>7.5</v>
      </c>
      <c r="RT43" s="51" t="str">
        <f t="shared" si="282"/>
        <v>B</v>
      </c>
      <c r="RU43" s="60">
        <f t="shared" si="283"/>
        <v>3</v>
      </c>
      <c r="RV43" s="53" t="str">
        <f t="shared" si="284"/>
        <v>3.0</v>
      </c>
      <c r="RW43" s="220">
        <v>5</v>
      </c>
      <c r="RX43" s="221">
        <v>5</v>
      </c>
      <c r="RY43" s="417">
        <f t="shared" si="285"/>
        <v>11</v>
      </c>
      <c r="RZ43" s="156">
        <f t="shared" si="286"/>
        <v>6.790909090909091</v>
      </c>
      <c r="SA43" s="158">
        <f t="shared" si="287"/>
        <v>2.4545454545454546</v>
      </c>
      <c r="SB43" s="157" t="str">
        <f t="shared" si="288"/>
        <v>2.45</v>
      </c>
    </row>
    <row r="44" spans="1:496" s="8" customFormat="1" ht="18">
      <c r="A44" s="5">
        <v>43</v>
      </c>
      <c r="B44" s="9" t="s">
        <v>455</v>
      </c>
      <c r="C44" s="10" t="s">
        <v>475</v>
      </c>
      <c r="D44" s="11" t="s">
        <v>476</v>
      </c>
      <c r="E44" s="12" t="s">
        <v>477</v>
      </c>
      <c r="G44" s="47" t="s">
        <v>717</v>
      </c>
      <c r="H44" s="144" t="s">
        <v>427</v>
      </c>
      <c r="I44" s="48" t="s">
        <v>740</v>
      </c>
      <c r="J44" s="48" t="s">
        <v>749</v>
      </c>
      <c r="K44" s="98">
        <v>9</v>
      </c>
      <c r="L44" s="67" t="str">
        <f t="shared" si="483"/>
        <v>9.0</v>
      </c>
      <c r="M44" s="51" t="str">
        <f t="shared" si="484"/>
        <v>A</v>
      </c>
      <c r="N44" s="52">
        <f t="shared" si="485"/>
        <v>4</v>
      </c>
      <c r="O44" s="53" t="str">
        <f t="shared" si="486"/>
        <v>4.0</v>
      </c>
      <c r="P44" s="63">
        <v>2</v>
      </c>
      <c r="Q44" s="49">
        <v>7</v>
      </c>
      <c r="R44" s="67" t="str">
        <f t="shared" si="487"/>
        <v>7.0</v>
      </c>
      <c r="S44" s="51" t="str">
        <f t="shared" si="488"/>
        <v>B</v>
      </c>
      <c r="T44" s="52">
        <f t="shared" si="489"/>
        <v>3</v>
      </c>
      <c r="U44" s="53" t="str">
        <f t="shared" si="490"/>
        <v>3.0</v>
      </c>
      <c r="V44" s="63">
        <v>3</v>
      </c>
      <c r="W44" s="105">
        <v>8.8000000000000007</v>
      </c>
      <c r="X44" s="103">
        <v>9</v>
      </c>
      <c r="Y44" s="104"/>
      <c r="Z44" s="66">
        <f t="shared" si="306"/>
        <v>8.9</v>
      </c>
      <c r="AA44" s="67">
        <f t="shared" si="307"/>
        <v>8.9</v>
      </c>
      <c r="AB44" s="67" t="str">
        <f t="shared" si="491"/>
        <v>8.9</v>
      </c>
      <c r="AC44" s="51" t="str">
        <f t="shared" si="309"/>
        <v>A</v>
      </c>
      <c r="AD44" s="60">
        <f t="shared" si="492"/>
        <v>4</v>
      </c>
      <c r="AE44" s="53" t="str">
        <f t="shared" si="493"/>
        <v>4.0</v>
      </c>
      <c r="AF44" s="63">
        <v>4</v>
      </c>
      <c r="AG44" s="207">
        <v>4</v>
      </c>
      <c r="AH44" s="105">
        <v>8.3000000000000007</v>
      </c>
      <c r="AI44" s="103">
        <v>9</v>
      </c>
      <c r="AJ44" s="104"/>
      <c r="AK44" s="66">
        <f t="shared" si="312"/>
        <v>8.6999999999999993</v>
      </c>
      <c r="AL44" s="67">
        <f t="shared" si="313"/>
        <v>8.6999999999999993</v>
      </c>
      <c r="AM44" s="67" t="str">
        <f t="shared" si="494"/>
        <v>8.7</v>
      </c>
      <c r="AN44" s="51" t="str">
        <f t="shared" si="495"/>
        <v>A</v>
      </c>
      <c r="AO44" s="60">
        <f t="shared" si="496"/>
        <v>4</v>
      </c>
      <c r="AP44" s="53" t="str">
        <f t="shared" si="497"/>
        <v>4.0</v>
      </c>
      <c r="AQ44" s="63">
        <v>2</v>
      </c>
      <c r="AR44" s="207">
        <v>2</v>
      </c>
      <c r="AS44" s="105">
        <v>7.4</v>
      </c>
      <c r="AT44" s="103">
        <v>9</v>
      </c>
      <c r="AU44" s="104"/>
      <c r="AV44" s="66">
        <f t="shared" si="498"/>
        <v>8.4</v>
      </c>
      <c r="AW44" s="67">
        <f t="shared" si="499"/>
        <v>8.4</v>
      </c>
      <c r="AX44" s="67" t="str">
        <f t="shared" si="500"/>
        <v>8.4</v>
      </c>
      <c r="AY44" s="51" t="str">
        <f t="shared" si="501"/>
        <v>B+</v>
      </c>
      <c r="AZ44" s="60">
        <f t="shared" si="502"/>
        <v>3.5</v>
      </c>
      <c r="BA44" s="53" t="str">
        <f t="shared" si="503"/>
        <v>3.5</v>
      </c>
      <c r="BB44" s="63">
        <v>3</v>
      </c>
      <c r="BC44" s="207">
        <v>3</v>
      </c>
      <c r="BD44" s="105">
        <v>7.4</v>
      </c>
      <c r="BE44" s="103">
        <v>9</v>
      </c>
      <c r="BF44" s="104"/>
      <c r="BG44" s="66">
        <f t="shared" si="504"/>
        <v>8.4</v>
      </c>
      <c r="BH44" s="67">
        <f t="shared" si="505"/>
        <v>8.4</v>
      </c>
      <c r="BI44" s="67" t="str">
        <f t="shared" si="506"/>
        <v>8.4</v>
      </c>
      <c r="BJ44" s="51" t="str">
        <f t="shared" si="507"/>
        <v>B+</v>
      </c>
      <c r="BK44" s="60">
        <f t="shared" si="508"/>
        <v>3.5</v>
      </c>
      <c r="BL44" s="53" t="str">
        <f t="shared" si="509"/>
        <v>3.5</v>
      </c>
      <c r="BM44" s="63">
        <v>3</v>
      </c>
      <c r="BN44" s="207">
        <v>3</v>
      </c>
      <c r="BO44" s="105">
        <v>8.1999999999999993</v>
      </c>
      <c r="BP44" s="103">
        <v>9</v>
      </c>
      <c r="BQ44" s="104"/>
      <c r="BR44" s="66">
        <f t="shared" si="330"/>
        <v>8.6999999999999993</v>
      </c>
      <c r="BS44" s="67">
        <f t="shared" si="331"/>
        <v>8.6999999999999993</v>
      </c>
      <c r="BT44" s="67" t="str">
        <f t="shared" si="510"/>
        <v>8.7</v>
      </c>
      <c r="BU44" s="51" t="str">
        <f t="shared" si="333"/>
        <v>A</v>
      </c>
      <c r="BV44" s="68">
        <f t="shared" si="334"/>
        <v>4</v>
      </c>
      <c r="BW44" s="53" t="str">
        <f t="shared" si="511"/>
        <v>4.0</v>
      </c>
      <c r="BX44" s="63">
        <v>2</v>
      </c>
      <c r="BY44" s="207">
        <v>2</v>
      </c>
      <c r="BZ44" s="105">
        <v>8.6999999999999993</v>
      </c>
      <c r="CA44" s="103">
        <v>10</v>
      </c>
      <c r="CB44" s="104"/>
      <c r="CC44" s="105"/>
      <c r="CD44" s="67">
        <f t="shared" si="512"/>
        <v>9.5</v>
      </c>
      <c r="CE44" s="67" t="str">
        <f t="shared" si="513"/>
        <v>9.5</v>
      </c>
      <c r="CF44" s="51" t="str">
        <f t="shared" si="514"/>
        <v>A</v>
      </c>
      <c r="CG44" s="60">
        <f t="shared" si="515"/>
        <v>4</v>
      </c>
      <c r="CH44" s="53" t="str">
        <f t="shared" si="516"/>
        <v>4.0</v>
      </c>
      <c r="CI44" s="63">
        <v>3</v>
      </c>
      <c r="CJ44" s="207">
        <v>3</v>
      </c>
      <c r="CK44" s="208">
        <f t="shared" si="517"/>
        <v>17</v>
      </c>
      <c r="CL44" s="72">
        <f t="shared" si="342"/>
        <v>8.7823529411764714</v>
      </c>
      <c r="CM44" s="93" t="str">
        <f t="shared" si="518"/>
        <v>8.78</v>
      </c>
      <c r="CN44" s="72">
        <f t="shared" si="344"/>
        <v>3.8235294117647061</v>
      </c>
      <c r="CO44" s="93" t="str">
        <f t="shared" si="519"/>
        <v>3.82</v>
      </c>
      <c r="CP44" s="285" t="str">
        <f t="shared" si="520"/>
        <v>Lên lớp</v>
      </c>
      <c r="CQ44" s="285">
        <f t="shared" si="347"/>
        <v>17</v>
      </c>
      <c r="CR44" s="72">
        <f t="shared" si="348"/>
        <v>8.7823529411764714</v>
      </c>
      <c r="CS44" s="285" t="str">
        <f t="shared" si="521"/>
        <v>8.78</v>
      </c>
      <c r="CT44" s="72">
        <f t="shared" si="350"/>
        <v>3.8235294117647061</v>
      </c>
      <c r="CU44" s="285" t="str">
        <f t="shared" si="522"/>
        <v>3.82</v>
      </c>
      <c r="CV44" s="285" t="str">
        <f t="shared" si="550"/>
        <v>Lên lớp</v>
      </c>
      <c r="CW44" s="66">
        <v>8.1999999999999993</v>
      </c>
      <c r="CX44" s="66">
        <v>9</v>
      </c>
      <c r="CY44" s="285"/>
      <c r="CZ44" s="66">
        <f t="shared" si="353"/>
        <v>8.6999999999999993</v>
      </c>
      <c r="DA44" s="67">
        <f t="shared" si="354"/>
        <v>8.6999999999999993</v>
      </c>
      <c r="DB44" s="60" t="str">
        <f t="shared" si="355"/>
        <v>8.7</v>
      </c>
      <c r="DC44" s="51" t="str">
        <f t="shared" si="356"/>
        <v>A</v>
      </c>
      <c r="DD44" s="60">
        <f t="shared" si="357"/>
        <v>4</v>
      </c>
      <c r="DE44" s="60" t="str">
        <f t="shared" si="358"/>
        <v>4.0</v>
      </c>
      <c r="DF44" s="63"/>
      <c r="DG44" s="209"/>
      <c r="DH44" s="105">
        <v>7.4</v>
      </c>
      <c r="DI44" s="126">
        <v>9</v>
      </c>
      <c r="DJ44" s="126"/>
      <c r="DK44" s="66">
        <f t="shared" si="359"/>
        <v>8.4</v>
      </c>
      <c r="DL44" s="67">
        <f t="shared" si="360"/>
        <v>8.4</v>
      </c>
      <c r="DM44" s="60" t="str">
        <f t="shared" si="361"/>
        <v>8.4</v>
      </c>
      <c r="DN44" s="51" t="str">
        <f t="shared" si="362"/>
        <v>B+</v>
      </c>
      <c r="DO44" s="60">
        <f t="shared" si="363"/>
        <v>3.5</v>
      </c>
      <c r="DP44" s="60" t="str">
        <f t="shared" si="364"/>
        <v>3.5</v>
      </c>
      <c r="DQ44" s="63"/>
      <c r="DR44" s="209"/>
      <c r="DS44" s="67">
        <f t="shared" si="365"/>
        <v>8.5500000000000007</v>
      </c>
      <c r="DT44" s="60" t="str">
        <f t="shared" si="366"/>
        <v>8.6</v>
      </c>
      <c r="DU44" s="51" t="str">
        <f t="shared" si="367"/>
        <v>A</v>
      </c>
      <c r="DV44" s="60">
        <f t="shared" si="368"/>
        <v>4</v>
      </c>
      <c r="DW44" s="60" t="str">
        <f t="shared" si="369"/>
        <v>4.0</v>
      </c>
      <c r="DX44" s="63">
        <v>3</v>
      </c>
      <c r="DY44" s="209">
        <v>3</v>
      </c>
      <c r="DZ44" s="210">
        <v>6.8</v>
      </c>
      <c r="EA44" s="57">
        <v>8</v>
      </c>
      <c r="EB44" s="58"/>
      <c r="EC44" s="66">
        <f t="shared" si="370"/>
        <v>7.5</v>
      </c>
      <c r="ED44" s="67">
        <f t="shared" si="371"/>
        <v>7.5</v>
      </c>
      <c r="EE44" s="67" t="str">
        <f t="shared" si="372"/>
        <v>7.5</v>
      </c>
      <c r="EF44" s="51" t="str">
        <f t="shared" si="373"/>
        <v>B</v>
      </c>
      <c r="EG44" s="68">
        <f t="shared" si="374"/>
        <v>3</v>
      </c>
      <c r="EH44" s="53" t="str">
        <f t="shared" si="375"/>
        <v>3.0</v>
      </c>
      <c r="EI44" s="63">
        <v>3</v>
      </c>
      <c r="EJ44" s="207">
        <v>3</v>
      </c>
      <c r="EK44" s="210">
        <v>8.8000000000000007</v>
      </c>
      <c r="EL44" s="57">
        <v>8</v>
      </c>
      <c r="EM44" s="58"/>
      <c r="EN44" s="66">
        <f t="shared" si="523"/>
        <v>8.3000000000000007</v>
      </c>
      <c r="EO44" s="67">
        <f t="shared" si="524"/>
        <v>8.3000000000000007</v>
      </c>
      <c r="EP44" s="67" t="str">
        <f t="shared" si="525"/>
        <v>8.3</v>
      </c>
      <c r="EQ44" s="51" t="str">
        <f t="shared" si="526"/>
        <v>B+</v>
      </c>
      <c r="ER44" s="60">
        <f t="shared" si="527"/>
        <v>3.5</v>
      </c>
      <c r="ES44" s="53" t="str">
        <f t="shared" si="528"/>
        <v>3.5</v>
      </c>
      <c r="ET44" s="63">
        <v>3</v>
      </c>
      <c r="EU44" s="207">
        <v>3</v>
      </c>
      <c r="EV44" s="210">
        <v>8</v>
      </c>
      <c r="EW44" s="57">
        <v>8</v>
      </c>
      <c r="EX44" s="58"/>
      <c r="EY44" s="66">
        <f t="shared" si="84"/>
        <v>8</v>
      </c>
      <c r="EZ44" s="67">
        <f t="shared" si="85"/>
        <v>8</v>
      </c>
      <c r="FA44" s="67" t="str">
        <f t="shared" si="86"/>
        <v>8.0</v>
      </c>
      <c r="FB44" s="51" t="str">
        <f t="shared" si="87"/>
        <v>B+</v>
      </c>
      <c r="FC44" s="60">
        <f t="shared" si="88"/>
        <v>3.5</v>
      </c>
      <c r="FD44" s="53" t="str">
        <f t="shared" si="89"/>
        <v>3.5</v>
      </c>
      <c r="FE44" s="63">
        <v>2</v>
      </c>
      <c r="FF44" s="207">
        <v>2</v>
      </c>
      <c r="FG44" s="105">
        <v>9</v>
      </c>
      <c r="FH44" s="103">
        <v>9</v>
      </c>
      <c r="FI44" s="104"/>
      <c r="FJ44" s="66">
        <f t="shared" si="90"/>
        <v>9</v>
      </c>
      <c r="FK44" s="67">
        <f t="shared" si="91"/>
        <v>9</v>
      </c>
      <c r="FL44" s="67" t="str">
        <f t="shared" si="92"/>
        <v>9.0</v>
      </c>
      <c r="FM44" s="51" t="str">
        <f t="shared" si="93"/>
        <v>A</v>
      </c>
      <c r="FN44" s="60">
        <f t="shared" si="94"/>
        <v>4</v>
      </c>
      <c r="FO44" s="53" t="str">
        <f t="shared" si="95"/>
        <v>4.0</v>
      </c>
      <c r="FP44" s="63">
        <v>2</v>
      </c>
      <c r="FQ44" s="207">
        <v>2</v>
      </c>
      <c r="FR44" s="105">
        <v>8</v>
      </c>
      <c r="FS44" s="103">
        <v>9</v>
      </c>
      <c r="FT44" s="104"/>
      <c r="FU44" s="66"/>
      <c r="FV44" s="67">
        <f t="shared" si="96"/>
        <v>8.6</v>
      </c>
      <c r="FW44" s="67" t="str">
        <f t="shared" si="97"/>
        <v>8.6</v>
      </c>
      <c r="FX44" s="51" t="str">
        <f t="shared" si="98"/>
        <v>A</v>
      </c>
      <c r="FY44" s="60">
        <f t="shared" si="99"/>
        <v>4</v>
      </c>
      <c r="FZ44" s="53" t="str">
        <f t="shared" si="100"/>
        <v>4.0</v>
      </c>
      <c r="GA44" s="63">
        <v>2</v>
      </c>
      <c r="GB44" s="207">
        <v>2</v>
      </c>
      <c r="GC44" s="105">
        <v>8.6999999999999993</v>
      </c>
      <c r="GD44" s="103">
        <v>9</v>
      </c>
      <c r="GE44" s="104"/>
      <c r="GF44" s="105"/>
      <c r="GG44" s="67">
        <f t="shared" si="529"/>
        <v>8.9</v>
      </c>
      <c r="GH44" s="67" t="str">
        <f t="shared" si="530"/>
        <v>8.9</v>
      </c>
      <c r="GI44" s="51" t="str">
        <f t="shared" si="531"/>
        <v>A</v>
      </c>
      <c r="GJ44" s="60">
        <f t="shared" si="532"/>
        <v>4</v>
      </c>
      <c r="GK44" s="53" t="str">
        <f t="shared" si="533"/>
        <v>4.0</v>
      </c>
      <c r="GL44" s="63">
        <v>3</v>
      </c>
      <c r="GM44" s="207">
        <v>3</v>
      </c>
      <c r="GN44" s="211">
        <f t="shared" si="534"/>
        <v>18</v>
      </c>
      <c r="GO44" s="156">
        <f t="shared" si="535"/>
        <v>8.3861111111111128</v>
      </c>
      <c r="GP44" s="158">
        <f t="shared" si="536"/>
        <v>3.6944444444444446</v>
      </c>
      <c r="GQ44" s="157" t="str">
        <f t="shared" si="109"/>
        <v>3.69</v>
      </c>
      <c r="GR44" s="5" t="str">
        <f t="shared" si="110"/>
        <v>Lên lớp</v>
      </c>
      <c r="GS44" s="212">
        <f t="shared" si="537"/>
        <v>18</v>
      </c>
      <c r="GT44" s="213">
        <f t="shared" si="406"/>
        <v>8.3861111111111128</v>
      </c>
      <c r="GU44" s="214">
        <f t="shared" si="407"/>
        <v>3.6944444444444446</v>
      </c>
      <c r="GV44" s="215">
        <f t="shared" si="538"/>
        <v>35</v>
      </c>
      <c r="GW44" s="211">
        <f t="shared" si="403"/>
        <v>35</v>
      </c>
      <c r="GX44" s="157">
        <f t="shared" si="404"/>
        <v>8.578571428571431</v>
      </c>
      <c r="GY44" s="158">
        <f t="shared" si="405"/>
        <v>3.7571428571428571</v>
      </c>
      <c r="GZ44" s="157" t="str">
        <f t="shared" si="118"/>
        <v>3.76</v>
      </c>
      <c r="HA44" s="5" t="str">
        <f t="shared" si="119"/>
        <v>Lên lớp</v>
      </c>
      <c r="HB44" s="105">
        <v>7.4</v>
      </c>
      <c r="HC44" s="103">
        <v>8</v>
      </c>
      <c r="HD44" s="104"/>
      <c r="HE44" s="105"/>
      <c r="HF44" s="67">
        <f t="shared" si="539"/>
        <v>7.8</v>
      </c>
      <c r="HG44" s="67" t="str">
        <f t="shared" si="540"/>
        <v>7.8</v>
      </c>
      <c r="HH44" s="51" t="str">
        <f t="shared" si="541"/>
        <v>B</v>
      </c>
      <c r="HI44" s="60">
        <f t="shared" si="542"/>
        <v>3</v>
      </c>
      <c r="HJ44" s="53" t="str">
        <f t="shared" si="543"/>
        <v>3.0</v>
      </c>
      <c r="HK44" s="63">
        <v>3</v>
      </c>
      <c r="HL44" s="207">
        <v>3</v>
      </c>
      <c r="HM44" s="210">
        <v>8.6999999999999993</v>
      </c>
      <c r="HN44" s="57">
        <v>8</v>
      </c>
      <c r="HO44" s="58"/>
      <c r="HP44" s="66">
        <f t="shared" si="125"/>
        <v>8.3000000000000007</v>
      </c>
      <c r="HQ44" s="110">
        <f t="shared" si="126"/>
        <v>8.3000000000000007</v>
      </c>
      <c r="HR44" s="67" t="str">
        <f t="shared" si="127"/>
        <v>8.3</v>
      </c>
      <c r="HS44" s="111" t="str">
        <f t="shared" si="128"/>
        <v>B+</v>
      </c>
      <c r="HT44" s="112">
        <f t="shared" si="129"/>
        <v>3.5</v>
      </c>
      <c r="HU44" s="113" t="str">
        <f t="shared" si="130"/>
        <v>3.5</v>
      </c>
      <c r="HV44" s="63">
        <v>1</v>
      </c>
      <c r="HW44" s="207">
        <v>1</v>
      </c>
      <c r="HX44" s="66">
        <f t="shared" si="297"/>
        <v>2.5</v>
      </c>
      <c r="HY44" s="167">
        <f t="shared" si="297"/>
        <v>8</v>
      </c>
      <c r="HZ44" s="53" t="str">
        <f t="shared" si="132"/>
        <v>8.0</v>
      </c>
      <c r="IA44" s="51" t="str">
        <f t="shared" si="133"/>
        <v>B+</v>
      </c>
      <c r="IB44" s="60">
        <f t="shared" si="134"/>
        <v>3.5</v>
      </c>
      <c r="IC44" s="53" t="str">
        <f t="shared" si="135"/>
        <v>3.5</v>
      </c>
      <c r="ID44" s="220">
        <v>4</v>
      </c>
      <c r="IE44" s="221">
        <v>4</v>
      </c>
      <c r="IF44" s="210">
        <v>8</v>
      </c>
      <c r="IG44" s="57">
        <v>8</v>
      </c>
      <c r="IH44" s="58"/>
      <c r="II44" s="66">
        <f t="shared" si="544"/>
        <v>8</v>
      </c>
      <c r="IJ44" s="67">
        <f t="shared" si="545"/>
        <v>8</v>
      </c>
      <c r="IK44" s="67" t="str">
        <f t="shared" si="546"/>
        <v>8.0</v>
      </c>
      <c r="IL44" s="51" t="str">
        <f t="shared" si="547"/>
        <v>B+</v>
      </c>
      <c r="IM44" s="60">
        <f t="shared" si="548"/>
        <v>3.5</v>
      </c>
      <c r="IN44" s="53" t="str">
        <f t="shared" si="549"/>
        <v>3.5</v>
      </c>
      <c r="IO44" s="63">
        <v>2</v>
      </c>
      <c r="IP44" s="207">
        <v>2</v>
      </c>
      <c r="IQ44" s="210">
        <v>8.8000000000000007</v>
      </c>
      <c r="IR44" s="57">
        <v>8</v>
      </c>
      <c r="IS44" s="58"/>
      <c r="IT44" s="66">
        <f t="shared" si="142"/>
        <v>8.3000000000000007</v>
      </c>
      <c r="IU44" s="67">
        <f t="shared" si="143"/>
        <v>8.3000000000000007</v>
      </c>
      <c r="IV44" s="67" t="str">
        <f t="shared" si="144"/>
        <v>8.3</v>
      </c>
      <c r="IW44" s="51" t="str">
        <f t="shared" si="145"/>
        <v>B+</v>
      </c>
      <c r="IX44" s="60">
        <f t="shared" si="146"/>
        <v>3.5</v>
      </c>
      <c r="IY44" s="53" t="str">
        <f t="shared" si="147"/>
        <v>3.5</v>
      </c>
      <c r="IZ44" s="63">
        <v>3</v>
      </c>
      <c r="JA44" s="207">
        <v>3</v>
      </c>
      <c r="JB44" s="65">
        <v>7.2</v>
      </c>
      <c r="JC44" s="57">
        <v>5</v>
      </c>
      <c r="JD44" s="58"/>
      <c r="JE44" s="66">
        <f t="shared" si="148"/>
        <v>5.9</v>
      </c>
      <c r="JF44" s="67">
        <f t="shared" si="149"/>
        <v>5.9</v>
      </c>
      <c r="JG44" s="50" t="str">
        <f t="shared" si="150"/>
        <v>5.9</v>
      </c>
      <c r="JH44" s="51" t="str">
        <f t="shared" si="151"/>
        <v>C</v>
      </c>
      <c r="JI44" s="60">
        <f t="shared" si="152"/>
        <v>2</v>
      </c>
      <c r="JJ44" s="53" t="str">
        <f t="shared" si="153"/>
        <v>2.0</v>
      </c>
      <c r="JK44" s="61">
        <v>2</v>
      </c>
      <c r="JL44" s="62">
        <v>2</v>
      </c>
      <c r="JM44" s="65">
        <v>7</v>
      </c>
      <c r="JN44" s="57">
        <v>5</v>
      </c>
      <c r="JO44" s="58"/>
      <c r="JP44" s="66">
        <f t="shared" si="408"/>
        <v>5.8</v>
      </c>
      <c r="JQ44" s="67">
        <f t="shared" si="409"/>
        <v>5.8</v>
      </c>
      <c r="JR44" s="50" t="str">
        <f t="shared" si="410"/>
        <v>5.8</v>
      </c>
      <c r="JS44" s="51" t="str">
        <f t="shared" si="411"/>
        <v>C</v>
      </c>
      <c r="JT44" s="60">
        <f t="shared" si="412"/>
        <v>2</v>
      </c>
      <c r="JU44" s="53" t="str">
        <f t="shared" si="413"/>
        <v>2.0</v>
      </c>
      <c r="JV44" s="61">
        <v>1</v>
      </c>
      <c r="JW44" s="62">
        <v>1</v>
      </c>
      <c r="JX44" s="65">
        <v>9</v>
      </c>
      <c r="JY44" s="57">
        <v>7</v>
      </c>
      <c r="JZ44" s="58"/>
      <c r="KA44" s="66">
        <f t="shared" si="414"/>
        <v>7.8</v>
      </c>
      <c r="KB44" s="67">
        <f t="shared" si="415"/>
        <v>7.8</v>
      </c>
      <c r="KC44" s="50" t="str">
        <f t="shared" si="416"/>
        <v>7.8</v>
      </c>
      <c r="KD44" s="51" t="str">
        <f t="shared" si="417"/>
        <v>B</v>
      </c>
      <c r="KE44" s="60">
        <f t="shared" si="418"/>
        <v>3</v>
      </c>
      <c r="KF44" s="53" t="str">
        <f t="shared" si="419"/>
        <v>3.0</v>
      </c>
      <c r="KG44" s="61">
        <v>2</v>
      </c>
      <c r="KH44" s="62">
        <v>2</v>
      </c>
      <c r="KI44" s="210">
        <v>8</v>
      </c>
      <c r="KJ44" s="133">
        <v>7</v>
      </c>
      <c r="KK44" s="58"/>
      <c r="KL44" s="66">
        <f t="shared" si="420"/>
        <v>7.4</v>
      </c>
      <c r="KM44" s="67">
        <f t="shared" si="421"/>
        <v>7.4</v>
      </c>
      <c r="KN44" s="67" t="str">
        <f t="shared" si="422"/>
        <v>7.4</v>
      </c>
      <c r="KO44" s="51" t="str">
        <f t="shared" si="423"/>
        <v>B</v>
      </c>
      <c r="KP44" s="60">
        <f t="shared" si="424"/>
        <v>3</v>
      </c>
      <c r="KQ44" s="53" t="str">
        <f t="shared" si="425"/>
        <v>3.0</v>
      </c>
      <c r="KR44" s="63">
        <v>1</v>
      </c>
      <c r="KS44" s="207">
        <v>1</v>
      </c>
      <c r="KT44" s="210">
        <v>8</v>
      </c>
      <c r="KU44" s="133">
        <v>7.8</v>
      </c>
      <c r="KV44" s="58"/>
      <c r="KW44" s="66">
        <f t="shared" si="426"/>
        <v>7.9</v>
      </c>
      <c r="KX44" s="67">
        <f t="shared" si="427"/>
        <v>7.9</v>
      </c>
      <c r="KY44" s="67" t="str">
        <f t="shared" si="428"/>
        <v>7.9</v>
      </c>
      <c r="KZ44" s="51" t="str">
        <f t="shared" si="429"/>
        <v>B</v>
      </c>
      <c r="LA44" s="60">
        <f t="shared" si="430"/>
        <v>3</v>
      </c>
      <c r="LB44" s="53" t="str">
        <f t="shared" si="431"/>
        <v>3.0</v>
      </c>
      <c r="LC44" s="63">
        <v>1</v>
      </c>
      <c r="LD44" s="207">
        <v>1</v>
      </c>
      <c r="LE44" s="210">
        <v>8</v>
      </c>
      <c r="LF44" s="133">
        <v>7</v>
      </c>
      <c r="LG44" s="58"/>
      <c r="LH44" s="66">
        <f t="shared" si="432"/>
        <v>7.4</v>
      </c>
      <c r="LI44" s="67">
        <f t="shared" si="433"/>
        <v>7.4</v>
      </c>
      <c r="LJ44" s="67" t="str">
        <f t="shared" si="434"/>
        <v>7.4</v>
      </c>
      <c r="LK44" s="51" t="str">
        <f t="shared" si="435"/>
        <v>B</v>
      </c>
      <c r="LL44" s="60">
        <f t="shared" si="436"/>
        <v>3</v>
      </c>
      <c r="LM44" s="53" t="str">
        <f t="shared" si="437"/>
        <v>3.0</v>
      </c>
      <c r="LN44" s="63">
        <v>2</v>
      </c>
      <c r="LO44" s="207">
        <v>2</v>
      </c>
      <c r="LP44" s="210">
        <v>8</v>
      </c>
      <c r="LQ44" s="133">
        <v>6.3</v>
      </c>
      <c r="LR44" s="58"/>
      <c r="LS44" s="66">
        <f t="shared" si="438"/>
        <v>7</v>
      </c>
      <c r="LT44" s="67">
        <f t="shared" si="439"/>
        <v>7</v>
      </c>
      <c r="LU44" s="67" t="str">
        <f t="shared" si="440"/>
        <v>7.0</v>
      </c>
      <c r="LV44" s="51" t="str">
        <f t="shared" si="441"/>
        <v>B</v>
      </c>
      <c r="LW44" s="60">
        <f t="shared" si="442"/>
        <v>3</v>
      </c>
      <c r="LX44" s="53" t="str">
        <f t="shared" si="443"/>
        <v>3.0</v>
      </c>
      <c r="LY44" s="63">
        <v>1</v>
      </c>
      <c r="LZ44" s="207">
        <v>1</v>
      </c>
      <c r="MA44" s="66">
        <f t="shared" si="444"/>
        <v>7.4</v>
      </c>
      <c r="MB44" s="167">
        <f t="shared" si="445"/>
        <v>7.4</v>
      </c>
      <c r="MC44" s="53" t="str">
        <f t="shared" si="446"/>
        <v>7.4</v>
      </c>
      <c r="MD44" s="51" t="str">
        <f t="shared" si="447"/>
        <v>B</v>
      </c>
      <c r="ME44" s="60">
        <f t="shared" si="448"/>
        <v>3</v>
      </c>
      <c r="MF44" s="53" t="str">
        <f t="shared" si="449"/>
        <v>3.0</v>
      </c>
      <c r="MG44" s="220">
        <v>5</v>
      </c>
      <c r="MH44" s="221">
        <v>5</v>
      </c>
      <c r="MI44" s="211">
        <f t="shared" si="450"/>
        <v>19</v>
      </c>
      <c r="MJ44" s="156">
        <f t="shared" si="451"/>
        <v>7.5210526315789474</v>
      </c>
      <c r="MK44" s="158">
        <f t="shared" si="452"/>
        <v>3</v>
      </c>
      <c r="ML44" s="157" t="str">
        <f t="shared" si="453"/>
        <v>3.00</v>
      </c>
      <c r="MM44" s="5" t="str">
        <f t="shared" si="454"/>
        <v>Lên lớp</v>
      </c>
      <c r="MN44" s="212">
        <f t="shared" si="455"/>
        <v>19</v>
      </c>
      <c r="MO44" s="156">
        <f t="shared" si="456"/>
        <v>7.5210526315789474</v>
      </c>
      <c r="MP44" s="309">
        <f t="shared" si="457"/>
        <v>3</v>
      </c>
      <c r="MQ44" s="215">
        <f t="shared" si="458"/>
        <v>54</v>
      </c>
      <c r="MR44" s="211">
        <f t="shared" si="459"/>
        <v>54</v>
      </c>
      <c r="MS44" s="157">
        <f t="shared" si="460"/>
        <v>8.2064814814814824</v>
      </c>
      <c r="MT44" s="157" t="str">
        <f t="shared" si="461"/>
        <v>8.21</v>
      </c>
      <c r="MU44" s="158">
        <f t="shared" si="462"/>
        <v>3.4907407407407409</v>
      </c>
      <c r="MV44" s="157" t="str">
        <f t="shared" si="463"/>
        <v>3.49</v>
      </c>
      <c r="MW44" s="5" t="str">
        <f t="shared" si="464"/>
        <v>Lên lớp</v>
      </c>
      <c r="MX44" s="318">
        <v>8.6999999999999993</v>
      </c>
      <c r="MY44" s="319">
        <v>5</v>
      </c>
      <c r="MZ44" s="320"/>
      <c r="NA44" s="321">
        <f t="shared" si="465"/>
        <v>6.5</v>
      </c>
      <c r="NB44" s="312">
        <f t="shared" si="466"/>
        <v>6.5</v>
      </c>
      <c r="NC44" s="312" t="str">
        <f t="shared" si="467"/>
        <v>6.5</v>
      </c>
      <c r="ND44" s="313" t="str">
        <f t="shared" si="468"/>
        <v>C+</v>
      </c>
      <c r="NE44" s="314">
        <f t="shared" si="469"/>
        <v>2.5</v>
      </c>
      <c r="NF44" s="315" t="str">
        <f t="shared" si="470"/>
        <v>2.5</v>
      </c>
      <c r="NG44" s="63">
        <v>1</v>
      </c>
      <c r="NH44" s="207">
        <v>1</v>
      </c>
      <c r="NI44" s="310">
        <v>9</v>
      </c>
      <c r="NJ44" s="311">
        <v>8</v>
      </c>
      <c r="NK44" s="160"/>
      <c r="NL44" s="316">
        <f t="shared" si="471"/>
        <v>8.4</v>
      </c>
      <c r="NM44" s="312">
        <f t="shared" si="472"/>
        <v>8.4</v>
      </c>
      <c r="NN44" s="312" t="str">
        <f t="shared" si="473"/>
        <v>8.4</v>
      </c>
      <c r="NO44" s="313" t="str">
        <f t="shared" si="474"/>
        <v>B+</v>
      </c>
      <c r="NP44" s="314">
        <f t="shared" si="475"/>
        <v>3.5</v>
      </c>
      <c r="NQ44" s="315" t="str">
        <f t="shared" si="476"/>
        <v>3.5</v>
      </c>
      <c r="NR44" s="63">
        <v>1</v>
      </c>
      <c r="NS44" s="207">
        <v>1</v>
      </c>
      <c r="NT44" s="66">
        <f t="shared" si="477"/>
        <v>7.5</v>
      </c>
      <c r="NU44" s="167">
        <f t="shared" si="478"/>
        <v>7.5</v>
      </c>
      <c r="NV44" s="53" t="str">
        <f t="shared" si="479"/>
        <v>7.5</v>
      </c>
      <c r="NW44" s="51" t="str">
        <f t="shared" si="480"/>
        <v>B</v>
      </c>
      <c r="NX44" s="60">
        <f t="shared" si="481"/>
        <v>3</v>
      </c>
      <c r="NY44" s="53" t="str">
        <f t="shared" si="482"/>
        <v>3.0</v>
      </c>
      <c r="NZ44" s="220">
        <v>2</v>
      </c>
      <c r="OA44" s="408">
        <v>2</v>
      </c>
      <c r="OB44" s="385">
        <v>7.2</v>
      </c>
      <c r="OC44" s="404">
        <v>9</v>
      </c>
      <c r="OD44" s="210"/>
      <c r="OE44" s="66">
        <f t="shared" si="229"/>
        <v>8.3000000000000007</v>
      </c>
      <c r="OF44" s="67">
        <f t="shared" si="230"/>
        <v>8.3000000000000007</v>
      </c>
      <c r="OG44" s="50" t="str">
        <f t="shared" si="231"/>
        <v>8.3</v>
      </c>
      <c r="OH44" s="51" t="str">
        <f t="shared" si="232"/>
        <v>B+</v>
      </c>
      <c r="OI44" s="60">
        <f t="shared" si="233"/>
        <v>3.5</v>
      </c>
      <c r="OJ44" s="53" t="str">
        <f t="shared" si="234"/>
        <v>3.5</v>
      </c>
      <c r="OK44" s="61">
        <v>2</v>
      </c>
      <c r="OL44" s="62">
        <v>2</v>
      </c>
      <c r="OM44" s="282">
        <v>8</v>
      </c>
      <c r="ON44" s="283">
        <v>8</v>
      </c>
      <c r="OO44" s="104"/>
      <c r="OP44" s="105">
        <f t="shared" si="289"/>
        <v>8</v>
      </c>
      <c r="OQ44" s="67">
        <f t="shared" si="290"/>
        <v>8</v>
      </c>
      <c r="OR44" s="50" t="str">
        <f t="shared" si="291"/>
        <v>8.0</v>
      </c>
      <c r="OS44" s="51" t="str">
        <f t="shared" si="292"/>
        <v>B+</v>
      </c>
      <c r="OT44" s="60">
        <f t="shared" si="293"/>
        <v>3.5</v>
      </c>
      <c r="OU44" s="53" t="str">
        <f t="shared" si="294"/>
        <v>3.5</v>
      </c>
      <c r="OV44" s="61">
        <v>2</v>
      </c>
      <c r="OW44" s="62">
        <v>2</v>
      </c>
      <c r="OX44" s="282">
        <v>8.6</v>
      </c>
      <c r="OY44" s="283">
        <v>9</v>
      </c>
      <c r="OZ44" s="104"/>
      <c r="PA44" s="105">
        <f t="shared" si="235"/>
        <v>8.8000000000000007</v>
      </c>
      <c r="PB44" s="67">
        <f t="shared" si="236"/>
        <v>8.8000000000000007</v>
      </c>
      <c r="PC44" s="50" t="str">
        <f t="shared" si="237"/>
        <v>8.8</v>
      </c>
      <c r="PD44" s="51" t="str">
        <f t="shared" si="238"/>
        <v>A</v>
      </c>
      <c r="PE44" s="60">
        <f t="shared" si="239"/>
        <v>4</v>
      </c>
      <c r="PF44" s="53" t="str">
        <f t="shared" si="240"/>
        <v>4.0</v>
      </c>
      <c r="PG44" s="61">
        <v>2</v>
      </c>
      <c r="PH44" s="62">
        <v>2</v>
      </c>
      <c r="PI44" s="310">
        <v>9</v>
      </c>
      <c r="PJ44" s="311">
        <v>8</v>
      </c>
      <c r="PK44" s="160"/>
      <c r="PL44" s="66">
        <f t="shared" si="241"/>
        <v>8.4</v>
      </c>
      <c r="PM44" s="312">
        <f t="shared" si="242"/>
        <v>8.4</v>
      </c>
      <c r="PN44" s="312" t="str">
        <f t="shared" si="243"/>
        <v>8.4</v>
      </c>
      <c r="PO44" s="313" t="str">
        <f t="shared" si="244"/>
        <v>B+</v>
      </c>
      <c r="PP44" s="314">
        <f t="shared" si="245"/>
        <v>3.5</v>
      </c>
      <c r="PQ44" s="315" t="str">
        <f t="shared" si="246"/>
        <v>3.5</v>
      </c>
      <c r="PR44" s="63">
        <v>1</v>
      </c>
      <c r="PS44" s="207">
        <v>1</v>
      </c>
      <c r="PT44" s="210">
        <v>9</v>
      </c>
      <c r="PU44" s="133">
        <v>8.3000000000000007</v>
      </c>
      <c r="PV44" s="58"/>
      <c r="PW44" s="66">
        <f t="shared" si="247"/>
        <v>8.6</v>
      </c>
      <c r="PX44" s="67">
        <f t="shared" si="248"/>
        <v>8.6</v>
      </c>
      <c r="PY44" s="67" t="str">
        <f t="shared" si="249"/>
        <v>8.6</v>
      </c>
      <c r="PZ44" s="51" t="str">
        <f t="shared" si="250"/>
        <v>A</v>
      </c>
      <c r="QA44" s="60">
        <f t="shared" si="251"/>
        <v>4</v>
      </c>
      <c r="QB44" s="53" t="str">
        <f t="shared" si="252"/>
        <v>4.0</v>
      </c>
      <c r="QC44" s="63">
        <v>4</v>
      </c>
      <c r="QD44" s="207">
        <v>4</v>
      </c>
      <c r="QE44" s="210">
        <v>9</v>
      </c>
      <c r="QF44" s="133">
        <v>9</v>
      </c>
      <c r="QG44" s="58"/>
      <c r="QH44" s="66">
        <f t="shared" si="253"/>
        <v>9</v>
      </c>
      <c r="QI44" s="67">
        <f t="shared" si="254"/>
        <v>9</v>
      </c>
      <c r="QJ44" s="67" t="str">
        <f t="shared" si="255"/>
        <v>9.0</v>
      </c>
      <c r="QK44" s="51" t="str">
        <f t="shared" si="256"/>
        <v>A</v>
      </c>
      <c r="QL44" s="60">
        <f t="shared" si="257"/>
        <v>4</v>
      </c>
      <c r="QM44" s="53" t="str">
        <f t="shared" si="258"/>
        <v>4.0</v>
      </c>
      <c r="QN44" s="63">
        <v>6</v>
      </c>
      <c r="QO44" s="207">
        <v>6</v>
      </c>
      <c r="QP44" s="211">
        <f t="shared" si="259"/>
        <v>19</v>
      </c>
      <c r="QQ44" s="156">
        <f t="shared" si="260"/>
        <v>8.5210526315789483</v>
      </c>
      <c r="QR44" s="158">
        <f t="shared" si="261"/>
        <v>3.763157894736842</v>
      </c>
      <c r="QS44" s="157" t="str">
        <f t="shared" si="262"/>
        <v>3.76</v>
      </c>
      <c r="QT44" s="5" t="str">
        <f t="shared" si="263"/>
        <v>Lên lớp</v>
      </c>
      <c r="QU44" s="212">
        <f t="shared" si="264"/>
        <v>19</v>
      </c>
      <c r="QV44" s="156">
        <f t="shared" si="265"/>
        <v>8.5210526315789483</v>
      </c>
      <c r="QW44" s="309">
        <f t="shared" si="266"/>
        <v>3.763157894736842</v>
      </c>
      <c r="QX44" s="215">
        <f t="shared" si="267"/>
        <v>73</v>
      </c>
      <c r="QY44" s="211">
        <f t="shared" si="268"/>
        <v>73</v>
      </c>
      <c r="QZ44" s="157">
        <f t="shared" si="269"/>
        <v>8.288356164383563</v>
      </c>
      <c r="RA44" s="157" t="str">
        <f t="shared" si="270"/>
        <v>8.29</v>
      </c>
      <c r="RB44" s="158">
        <f t="shared" si="271"/>
        <v>3.5616438356164384</v>
      </c>
      <c r="RC44" s="157" t="str">
        <f t="shared" si="272"/>
        <v>3.56</v>
      </c>
      <c r="RD44" s="5" t="str">
        <f t="shared" si="273"/>
        <v>Lên lớp</v>
      </c>
      <c r="RE44" s="210">
        <v>8.6</v>
      </c>
      <c r="RF44" s="133">
        <v>9</v>
      </c>
      <c r="RG44" s="58"/>
      <c r="RH44" s="66">
        <f t="shared" si="274"/>
        <v>8.8000000000000007</v>
      </c>
      <c r="RI44" s="67">
        <f t="shared" si="275"/>
        <v>8.8000000000000007</v>
      </c>
      <c r="RJ44" s="67" t="str">
        <f t="shared" si="276"/>
        <v>8.8</v>
      </c>
      <c r="RK44" s="51" t="str">
        <f t="shared" si="277"/>
        <v>A</v>
      </c>
      <c r="RL44" s="60">
        <f t="shared" si="278"/>
        <v>4</v>
      </c>
      <c r="RM44" s="53" t="str">
        <f t="shared" si="279"/>
        <v>4.0</v>
      </c>
      <c r="RN44" s="63">
        <v>6</v>
      </c>
      <c r="RO44" s="207">
        <v>6</v>
      </c>
      <c r="RP44" s="416">
        <v>8.3000000000000007</v>
      </c>
      <c r="RQ44" s="416">
        <v>8.5</v>
      </c>
      <c r="RR44" s="316">
        <f t="shared" si="280"/>
        <v>8.4</v>
      </c>
      <c r="RS44" s="67" t="str">
        <f t="shared" si="281"/>
        <v>8.4</v>
      </c>
      <c r="RT44" s="51" t="str">
        <f t="shared" si="282"/>
        <v>B+</v>
      </c>
      <c r="RU44" s="60">
        <f t="shared" si="283"/>
        <v>3.5</v>
      </c>
      <c r="RV44" s="53" t="str">
        <f t="shared" si="284"/>
        <v>3.5</v>
      </c>
      <c r="RW44" s="220">
        <v>5</v>
      </c>
      <c r="RX44" s="221">
        <v>5</v>
      </c>
      <c r="RY44" s="417">
        <f t="shared" si="285"/>
        <v>11</v>
      </c>
      <c r="RZ44" s="156">
        <f t="shared" si="286"/>
        <v>8.6181818181818191</v>
      </c>
      <c r="SA44" s="158">
        <f t="shared" si="287"/>
        <v>3.7727272727272729</v>
      </c>
      <c r="SB44" s="157" t="str">
        <f t="shared" si="288"/>
        <v>3.77</v>
      </c>
    </row>
    <row r="45" spans="1:496" s="8" customFormat="1" ht="18">
      <c r="A45" s="5">
        <v>44</v>
      </c>
      <c r="B45" s="9" t="s">
        <v>455</v>
      </c>
      <c r="C45" s="10" t="s">
        <v>488</v>
      </c>
      <c r="D45" s="11" t="s">
        <v>489</v>
      </c>
      <c r="E45" s="12" t="s">
        <v>490</v>
      </c>
      <c r="F45" s="6"/>
      <c r="G45" s="47" t="s">
        <v>723</v>
      </c>
      <c r="H45" s="144" t="s">
        <v>427</v>
      </c>
      <c r="I45" s="48" t="s">
        <v>743</v>
      </c>
      <c r="J45" s="48" t="s">
        <v>629</v>
      </c>
      <c r="K45" s="98">
        <v>8.4</v>
      </c>
      <c r="L45" s="67" t="str">
        <f t="shared" si="483"/>
        <v>8.4</v>
      </c>
      <c r="M45" s="51" t="str">
        <f t="shared" si="484"/>
        <v>B+</v>
      </c>
      <c r="N45" s="52">
        <f t="shared" si="485"/>
        <v>3.5</v>
      </c>
      <c r="O45" s="53" t="str">
        <f t="shared" si="486"/>
        <v>3.5</v>
      </c>
      <c r="P45" s="63">
        <v>2</v>
      </c>
      <c r="Q45" s="49">
        <v>7</v>
      </c>
      <c r="R45" s="67" t="str">
        <f t="shared" si="487"/>
        <v>7.0</v>
      </c>
      <c r="S45" s="51" t="str">
        <f t="shared" si="488"/>
        <v>B</v>
      </c>
      <c r="T45" s="52">
        <f t="shared" si="489"/>
        <v>3</v>
      </c>
      <c r="U45" s="53" t="str">
        <f t="shared" si="490"/>
        <v>3.0</v>
      </c>
      <c r="V45" s="63">
        <v>3</v>
      </c>
      <c r="W45" s="105">
        <v>8</v>
      </c>
      <c r="X45" s="103">
        <v>8</v>
      </c>
      <c r="Y45" s="104"/>
      <c r="Z45" s="66">
        <f t="shared" si="306"/>
        <v>8</v>
      </c>
      <c r="AA45" s="67">
        <f t="shared" si="307"/>
        <v>8</v>
      </c>
      <c r="AB45" s="67" t="str">
        <f t="shared" si="491"/>
        <v>8.0</v>
      </c>
      <c r="AC45" s="51" t="str">
        <f t="shared" si="309"/>
        <v>B+</v>
      </c>
      <c r="AD45" s="60">
        <f t="shared" si="492"/>
        <v>3.5</v>
      </c>
      <c r="AE45" s="53" t="str">
        <f t="shared" si="493"/>
        <v>3.5</v>
      </c>
      <c r="AF45" s="63">
        <v>4</v>
      </c>
      <c r="AG45" s="207">
        <v>4</v>
      </c>
      <c r="AH45" s="105">
        <v>7.7</v>
      </c>
      <c r="AI45" s="103">
        <v>7</v>
      </c>
      <c r="AJ45" s="104"/>
      <c r="AK45" s="66">
        <f t="shared" si="312"/>
        <v>7.3</v>
      </c>
      <c r="AL45" s="67">
        <f t="shared" si="313"/>
        <v>7.3</v>
      </c>
      <c r="AM45" s="67" t="str">
        <f t="shared" si="494"/>
        <v>7.3</v>
      </c>
      <c r="AN45" s="51" t="str">
        <f t="shared" si="495"/>
        <v>B</v>
      </c>
      <c r="AO45" s="60">
        <f t="shared" si="496"/>
        <v>3</v>
      </c>
      <c r="AP45" s="53" t="str">
        <f t="shared" si="497"/>
        <v>3.0</v>
      </c>
      <c r="AQ45" s="63">
        <v>2</v>
      </c>
      <c r="AR45" s="207">
        <v>2</v>
      </c>
      <c r="AS45" s="105">
        <v>6</v>
      </c>
      <c r="AT45" s="103">
        <v>2</v>
      </c>
      <c r="AU45" s="104">
        <v>6</v>
      </c>
      <c r="AV45" s="66">
        <f t="shared" si="498"/>
        <v>3.6</v>
      </c>
      <c r="AW45" s="67">
        <f t="shared" si="499"/>
        <v>6</v>
      </c>
      <c r="AX45" s="67" t="str">
        <f t="shared" si="500"/>
        <v>6.0</v>
      </c>
      <c r="AY45" s="51" t="str">
        <f t="shared" si="501"/>
        <v>C</v>
      </c>
      <c r="AZ45" s="60">
        <f t="shared" si="502"/>
        <v>2</v>
      </c>
      <c r="BA45" s="53" t="str">
        <f t="shared" si="503"/>
        <v>2.0</v>
      </c>
      <c r="BB45" s="63">
        <v>3</v>
      </c>
      <c r="BC45" s="207">
        <v>3</v>
      </c>
      <c r="BD45" s="105">
        <v>5.8</v>
      </c>
      <c r="BE45" s="103">
        <v>8</v>
      </c>
      <c r="BF45" s="104"/>
      <c r="BG45" s="66">
        <f t="shared" si="504"/>
        <v>7.1</v>
      </c>
      <c r="BH45" s="67">
        <f t="shared" si="505"/>
        <v>7.1</v>
      </c>
      <c r="BI45" s="67" t="str">
        <f t="shared" si="506"/>
        <v>7.1</v>
      </c>
      <c r="BJ45" s="51" t="str">
        <f t="shared" si="507"/>
        <v>B</v>
      </c>
      <c r="BK45" s="60">
        <f t="shared" si="508"/>
        <v>3</v>
      </c>
      <c r="BL45" s="53" t="str">
        <f t="shared" si="509"/>
        <v>3.0</v>
      </c>
      <c r="BM45" s="63">
        <v>3</v>
      </c>
      <c r="BN45" s="207">
        <v>3</v>
      </c>
      <c r="BO45" s="105">
        <v>6.4</v>
      </c>
      <c r="BP45" s="103">
        <v>6</v>
      </c>
      <c r="BQ45" s="104"/>
      <c r="BR45" s="66">
        <f t="shared" si="330"/>
        <v>6.2</v>
      </c>
      <c r="BS45" s="67">
        <f t="shared" si="331"/>
        <v>6.2</v>
      </c>
      <c r="BT45" s="67" t="str">
        <f t="shared" si="510"/>
        <v>6.2</v>
      </c>
      <c r="BU45" s="51" t="str">
        <f t="shared" si="333"/>
        <v>C</v>
      </c>
      <c r="BV45" s="68">
        <f t="shared" si="334"/>
        <v>2</v>
      </c>
      <c r="BW45" s="53" t="str">
        <f t="shared" si="511"/>
        <v>2.0</v>
      </c>
      <c r="BX45" s="63">
        <v>2</v>
      </c>
      <c r="BY45" s="207">
        <v>2</v>
      </c>
      <c r="BZ45" s="105">
        <v>5.8</v>
      </c>
      <c r="CA45" s="103">
        <v>7</v>
      </c>
      <c r="CB45" s="104"/>
      <c r="CC45" s="105"/>
      <c r="CD45" s="67">
        <f t="shared" si="512"/>
        <v>6.5</v>
      </c>
      <c r="CE45" s="67" t="str">
        <f t="shared" si="513"/>
        <v>6.5</v>
      </c>
      <c r="CF45" s="51" t="str">
        <f t="shared" si="514"/>
        <v>C+</v>
      </c>
      <c r="CG45" s="60">
        <f t="shared" si="515"/>
        <v>2.5</v>
      </c>
      <c r="CH45" s="53" t="str">
        <f t="shared" si="516"/>
        <v>2.5</v>
      </c>
      <c r="CI45" s="63">
        <v>3</v>
      </c>
      <c r="CJ45" s="207">
        <v>3</v>
      </c>
      <c r="CK45" s="208">
        <f t="shared" si="517"/>
        <v>17</v>
      </c>
      <c r="CL45" s="72">
        <f t="shared" si="342"/>
        <v>6.9294117647058826</v>
      </c>
      <c r="CM45" s="93" t="str">
        <f t="shared" si="518"/>
        <v>6.93</v>
      </c>
      <c r="CN45" s="72">
        <f t="shared" si="344"/>
        <v>2.7352941176470589</v>
      </c>
      <c r="CO45" s="93" t="str">
        <f t="shared" si="519"/>
        <v>2.74</v>
      </c>
      <c r="CP45" s="285" t="str">
        <f t="shared" si="520"/>
        <v>Lên lớp</v>
      </c>
      <c r="CQ45" s="285">
        <f t="shared" si="347"/>
        <v>17</v>
      </c>
      <c r="CR45" s="72">
        <f t="shared" si="348"/>
        <v>6.9294117647058826</v>
      </c>
      <c r="CS45" s="285" t="str">
        <f t="shared" si="521"/>
        <v>6.93</v>
      </c>
      <c r="CT45" s="72">
        <f t="shared" si="350"/>
        <v>2.7352941176470589</v>
      </c>
      <c r="CU45" s="285" t="str">
        <f t="shared" si="522"/>
        <v>2.74</v>
      </c>
      <c r="CV45" s="285" t="str">
        <f t="shared" si="550"/>
        <v>Lên lớp</v>
      </c>
      <c r="CW45" s="66">
        <v>7.8</v>
      </c>
      <c r="CX45" s="66">
        <v>7</v>
      </c>
      <c r="CY45" s="285"/>
      <c r="CZ45" s="66">
        <f t="shared" si="353"/>
        <v>7.3</v>
      </c>
      <c r="DA45" s="67">
        <f t="shared" si="354"/>
        <v>7.3</v>
      </c>
      <c r="DB45" s="60" t="str">
        <f t="shared" si="355"/>
        <v>7.3</v>
      </c>
      <c r="DC45" s="51" t="str">
        <f t="shared" si="356"/>
        <v>B</v>
      </c>
      <c r="DD45" s="60">
        <f t="shared" si="357"/>
        <v>3</v>
      </c>
      <c r="DE45" s="60" t="str">
        <f t="shared" si="358"/>
        <v>3.0</v>
      </c>
      <c r="DF45" s="63"/>
      <c r="DG45" s="209"/>
      <c r="DH45" s="105">
        <v>7</v>
      </c>
      <c r="DI45" s="126">
        <v>7</v>
      </c>
      <c r="DJ45" s="126"/>
      <c r="DK45" s="66">
        <f t="shared" si="359"/>
        <v>7</v>
      </c>
      <c r="DL45" s="67">
        <f t="shared" si="360"/>
        <v>7</v>
      </c>
      <c r="DM45" s="60" t="str">
        <f t="shared" si="361"/>
        <v>7.0</v>
      </c>
      <c r="DN45" s="51" t="str">
        <f t="shared" si="362"/>
        <v>B</v>
      </c>
      <c r="DO45" s="60">
        <f t="shared" si="363"/>
        <v>3</v>
      </c>
      <c r="DP45" s="60" t="str">
        <f t="shared" si="364"/>
        <v>3.0</v>
      </c>
      <c r="DQ45" s="63"/>
      <c r="DR45" s="209"/>
      <c r="DS45" s="67">
        <f t="shared" si="365"/>
        <v>7.15</v>
      </c>
      <c r="DT45" s="60" t="str">
        <f t="shared" si="366"/>
        <v>7.2</v>
      </c>
      <c r="DU45" s="51" t="str">
        <f t="shared" si="367"/>
        <v>B</v>
      </c>
      <c r="DV45" s="60">
        <f t="shared" si="368"/>
        <v>3</v>
      </c>
      <c r="DW45" s="60" t="str">
        <f t="shared" si="369"/>
        <v>3.0</v>
      </c>
      <c r="DX45" s="63">
        <v>3</v>
      </c>
      <c r="DY45" s="209">
        <v>3</v>
      </c>
      <c r="DZ45" s="210">
        <v>5.6</v>
      </c>
      <c r="EA45" s="57">
        <v>4</v>
      </c>
      <c r="EB45" s="58"/>
      <c r="EC45" s="66">
        <f t="shared" si="370"/>
        <v>4.5999999999999996</v>
      </c>
      <c r="ED45" s="67">
        <f t="shared" si="371"/>
        <v>4.5999999999999996</v>
      </c>
      <c r="EE45" s="67" t="str">
        <f t="shared" si="372"/>
        <v>4.6</v>
      </c>
      <c r="EF45" s="51" t="str">
        <f t="shared" si="373"/>
        <v>D</v>
      </c>
      <c r="EG45" s="68">
        <f t="shared" si="374"/>
        <v>1</v>
      </c>
      <c r="EH45" s="53" t="str">
        <f t="shared" si="375"/>
        <v>1.0</v>
      </c>
      <c r="EI45" s="63">
        <v>3</v>
      </c>
      <c r="EJ45" s="207">
        <v>3</v>
      </c>
      <c r="EK45" s="210">
        <v>7.2</v>
      </c>
      <c r="EL45" s="57">
        <v>5</v>
      </c>
      <c r="EM45" s="58"/>
      <c r="EN45" s="66">
        <f t="shared" si="523"/>
        <v>5.9</v>
      </c>
      <c r="EO45" s="67">
        <f t="shared" si="524"/>
        <v>5.9</v>
      </c>
      <c r="EP45" s="67" t="str">
        <f t="shared" si="525"/>
        <v>5.9</v>
      </c>
      <c r="EQ45" s="51" t="str">
        <f t="shared" si="526"/>
        <v>C</v>
      </c>
      <c r="ER45" s="60">
        <f t="shared" si="527"/>
        <v>2</v>
      </c>
      <c r="ES45" s="53" t="str">
        <f t="shared" si="528"/>
        <v>2.0</v>
      </c>
      <c r="ET45" s="63">
        <v>3</v>
      </c>
      <c r="EU45" s="207">
        <v>3</v>
      </c>
      <c r="EV45" s="210">
        <v>8.3000000000000007</v>
      </c>
      <c r="EW45" s="57">
        <v>5</v>
      </c>
      <c r="EX45" s="58"/>
      <c r="EY45" s="66">
        <f t="shared" si="84"/>
        <v>6.3</v>
      </c>
      <c r="EZ45" s="67">
        <f t="shared" si="85"/>
        <v>6.3</v>
      </c>
      <c r="FA45" s="67" t="str">
        <f t="shared" si="86"/>
        <v>6.3</v>
      </c>
      <c r="FB45" s="51" t="str">
        <f t="shared" si="87"/>
        <v>C</v>
      </c>
      <c r="FC45" s="60">
        <f t="shared" si="88"/>
        <v>2</v>
      </c>
      <c r="FD45" s="53" t="str">
        <f t="shared" si="89"/>
        <v>2.0</v>
      </c>
      <c r="FE45" s="63">
        <v>2</v>
      </c>
      <c r="FF45" s="207">
        <v>2</v>
      </c>
      <c r="FG45" s="105">
        <v>8</v>
      </c>
      <c r="FH45" s="103">
        <v>8</v>
      </c>
      <c r="FI45" s="104"/>
      <c r="FJ45" s="66">
        <f t="shared" si="90"/>
        <v>8</v>
      </c>
      <c r="FK45" s="67">
        <f t="shared" si="91"/>
        <v>8</v>
      </c>
      <c r="FL45" s="67" t="str">
        <f t="shared" si="92"/>
        <v>8.0</v>
      </c>
      <c r="FM45" s="51" t="str">
        <f t="shared" si="93"/>
        <v>B+</v>
      </c>
      <c r="FN45" s="60">
        <f t="shared" si="94"/>
        <v>3.5</v>
      </c>
      <c r="FO45" s="53" t="str">
        <f t="shared" si="95"/>
        <v>3.5</v>
      </c>
      <c r="FP45" s="63">
        <v>2</v>
      </c>
      <c r="FQ45" s="207">
        <v>2</v>
      </c>
      <c r="FR45" s="105">
        <v>6</v>
      </c>
      <c r="FS45" s="103">
        <v>5</v>
      </c>
      <c r="FT45" s="104"/>
      <c r="FU45" s="66"/>
      <c r="FV45" s="67">
        <f t="shared" si="96"/>
        <v>5.4</v>
      </c>
      <c r="FW45" s="67" t="str">
        <f t="shared" si="97"/>
        <v>5.4</v>
      </c>
      <c r="FX45" s="51" t="str">
        <f t="shared" si="98"/>
        <v>D+</v>
      </c>
      <c r="FY45" s="60">
        <f t="shared" si="99"/>
        <v>1.5</v>
      </c>
      <c r="FZ45" s="53" t="str">
        <f t="shared" si="100"/>
        <v>1.5</v>
      </c>
      <c r="GA45" s="63">
        <v>2</v>
      </c>
      <c r="GB45" s="207">
        <v>2</v>
      </c>
      <c r="GC45" s="105">
        <v>6.4</v>
      </c>
      <c r="GD45" s="103">
        <v>5</v>
      </c>
      <c r="GE45" s="104"/>
      <c r="GF45" s="105"/>
      <c r="GG45" s="67">
        <f t="shared" si="529"/>
        <v>5.6</v>
      </c>
      <c r="GH45" s="67" t="str">
        <f t="shared" si="530"/>
        <v>5.6</v>
      </c>
      <c r="GI45" s="51" t="str">
        <f t="shared" si="531"/>
        <v>C</v>
      </c>
      <c r="GJ45" s="60">
        <f t="shared" si="532"/>
        <v>2</v>
      </c>
      <c r="GK45" s="53" t="str">
        <f t="shared" si="533"/>
        <v>2.0</v>
      </c>
      <c r="GL45" s="63">
        <v>3</v>
      </c>
      <c r="GM45" s="207">
        <v>3</v>
      </c>
      <c r="GN45" s="211">
        <f t="shared" si="534"/>
        <v>18</v>
      </c>
      <c r="GO45" s="156">
        <f t="shared" si="535"/>
        <v>6.0638888888888882</v>
      </c>
      <c r="GP45" s="158">
        <f t="shared" si="536"/>
        <v>2.1111111111111112</v>
      </c>
      <c r="GQ45" s="157" t="str">
        <f t="shared" si="109"/>
        <v>2.11</v>
      </c>
      <c r="GR45" s="5" t="str">
        <f t="shared" si="110"/>
        <v>Lên lớp</v>
      </c>
      <c r="GS45" s="212">
        <f t="shared" si="537"/>
        <v>18</v>
      </c>
      <c r="GT45" s="213">
        <f t="shared" si="406"/>
        <v>6.0638888888888882</v>
      </c>
      <c r="GU45" s="214">
        <f t="shared" si="407"/>
        <v>2.1111111111111112</v>
      </c>
      <c r="GV45" s="215">
        <f t="shared" si="538"/>
        <v>35</v>
      </c>
      <c r="GW45" s="211">
        <f t="shared" si="403"/>
        <v>35</v>
      </c>
      <c r="GX45" s="157">
        <f t="shared" si="404"/>
        <v>6.484285714285714</v>
      </c>
      <c r="GY45" s="158">
        <f t="shared" si="405"/>
        <v>2.4142857142857141</v>
      </c>
      <c r="GZ45" s="157" t="str">
        <f t="shared" si="118"/>
        <v>2.41</v>
      </c>
      <c r="HA45" s="5" t="str">
        <f t="shared" si="119"/>
        <v>Lên lớp</v>
      </c>
      <c r="HB45" s="105">
        <v>5.0999999999999996</v>
      </c>
      <c r="HC45" s="103">
        <v>4</v>
      </c>
      <c r="HD45" s="104"/>
      <c r="HE45" s="105"/>
      <c r="HF45" s="67">
        <f t="shared" si="539"/>
        <v>4.4000000000000004</v>
      </c>
      <c r="HG45" s="67" t="str">
        <f t="shared" si="540"/>
        <v>4.4</v>
      </c>
      <c r="HH45" s="51" t="str">
        <f t="shared" si="541"/>
        <v>D</v>
      </c>
      <c r="HI45" s="60">
        <f t="shared" si="542"/>
        <v>1</v>
      </c>
      <c r="HJ45" s="53" t="str">
        <f t="shared" si="543"/>
        <v>1.0</v>
      </c>
      <c r="HK45" s="63">
        <v>3</v>
      </c>
      <c r="HL45" s="207">
        <v>3</v>
      </c>
      <c r="HM45" s="210">
        <v>8</v>
      </c>
      <c r="HN45" s="57">
        <v>3</v>
      </c>
      <c r="HO45" s="58"/>
      <c r="HP45" s="66">
        <f t="shared" si="125"/>
        <v>5</v>
      </c>
      <c r="HQ45" s="110">
        <f t="shared" si="126"/>
        <v>5</v>
      </c>
      <c r="HR45" s="67" t="str">
        <f t="shared" si="127"/>
        <v>5.0</v>
      </c>
      <c r="HS45" s="111" t="str">
        <f t="shared" si="128"/>
        <v>D+</v>
      </c>
      <c r="HT45" s="112">
        <f t="shared" si="129"/>
        <v>1.5</v>
      </c>
      <c r="HU45" s="113" t="str">
        <f t="shared" si="130"/>
        <v>1.5</v>
      </c>
      <c r="HV45" s="63">
        <v>1</v>
      </c>
      <c r="HW45" s="207">
        <v>1</v>
      </c>
      <c r="HX45" s="66">
        <f t="shared" si="297"/>
        <v>1.5</v>
      </c>
      <c r="HY45" s="167">
        <f t="shared" si="297"/>
        <v>4.5999999999999996</v>
      </c>
      <c r="HZ45" s="53" t="str">
        <f t="shared" si="132"/>
        <v>4.6</v>
      </c>
      <c r="IA45" s="51" t="str">
        <f t="shared" si="133"/>
        <v>D</v>
      </c>
      <c r="IB45" s="60">
        <f t="shared" si="134"/>
        <v>1</v>
      </c>
      <c r="IC45" s="53" t="str">
        <f t="shared" si="135"/>
        <v>1.0</v>
      </c>
      <c r="ID45" s="220">
        <v>4</v>
      </c>
      <c r="IE45" s="221">
        <v>4</v>
      </c>
      <c r="IF45" s="210">
        <v>6</v>
      </c>
      <c r="IG45" s="57">
        <v>9</v>
      </c>
      <c r="IH45" s="58"/>
      <c r="II45" s="66">
        <f t="shared" si="544"/>
        <v>7.8</v>
      </c>
      <c r="IJ45" s="67">
        <f t="shared" si="545"/>
        <v>7.8</v>
      </c>
      <c r="IK45" s="67" t="str">
        <f t="shared" si="546"/>
        <v>7.8</v>
      </c>
      <c r="IL45" s="51" t="str">
        <f t="shared" si="547"/>
        <v>B</v>
      </c>
      <c r="IM45" s="60">
        <f t="shared" si="548"/>
        <v>3</v>
      </c>
      <c r="IN45" s="53" t="str">
        <f t="shared" si="549"/>
        <v>3.0</v>
      </c>
      <c r="IO45" s="63">
        <v>2</v>
      </c>
      <c r="IP45" s="207">
        <v>2</v>
      </c>
      <c r="IQ45" s="105">
        <v>5.8</v>
      </c>
      <c r="IR45" s="103">
        <v>5</v>
      </c>
      <c r="IS45" s="58"/>
      <c r="IT45" s="66">
        <f t="shared" si="142"/>
        <v>5.3</v>
      </c>
      <c r="IU45" s="67">
        <f t="shared" si="143"/>
        <v>5.3</v>
      </c>
      <c r="IV45" s="67" t="str">
        <f t="shared" si="144"/>
        <v>5.3</v>
      </c>
      <c r="IW45" s="51" t="str">
        <f t="shared" si="145"/>
        <v>D+</v>
      </c>
      <c r="IX45" s="60">
        <f t="shared" si="146"/>
        <v>1.5</v>
      </c>
      <c r="IY45" s="53" t="str">
        <f t="shared" si="147"/>
        <v>1.5</v>
      </c>
      <c r="IZ45" s="63">
        <v>3</v>
      </c>
      <c r="JA45" s="207">
        <v>3</v>
      </c>
      <c r="JB45" s="65">
        <v>6.4</v>
      </c>
      <c r="JC45" s="57">
        <v>7</v>
      </c>
      <c r="JD45" s="58"/>
      <c r="JE45" s="66">
        <f t="shared" si="148"/>
        <v>6.8</v>
      </c>
      <c r="JF45" s="67">
        <f t="shared" si="149"/>
        <v>6.8</v>
      </c>
      <c r="JG45" s="50" t="str">
        <f t="shared" si="150"/>
        <v>6.8</v>
      </c>
      <c r="JH45" s="51" t="str">
        <f t="shared" si="151"/>
        <v>C+</v>
      </c>
      <c r="JI45" s="60">
        <f t="shared" si="152"/>
        <v>2.5</v>
      </c>
      <c r="JJ45" s="53" t="str">
        <f t="shared" si="153"/>
        <v>2.5</v>
      </c>
      <c r="JK45" s="61">
        <v>2</v>
      </c>
      <c r="JL45" s="62">
        <v>2</v>
      </c>
      <c r="JM45" s="65">
        <v>6.8</v>
      </c>
      <c r="JN45" s="57">
        <v>5</v>
      </c>
      <c r="JO45" s="58"/>
      <c r="JP45" s="66">
        <f t="shared" si="408"/>
        <v>5.7</v>
      </c>
      <c r="JQ45" s="67">
        <f t="shared" si="409"/>
        <v>5.7</v>
      </c>
      <c r="JR45" s="50" t="str">
        <f t="shared" si="410"/>
        <v>5.7</v>
      </c>
      <c r="JS45" s="51" t="str">
        <f t="shared" si="411"/>
        <v>C</v>
      </c>
      <c r="JT45" s="60">
        <f t="shared" si="412"/>
        <v>2</v>
      </c>
      <c r="JU45" s="53" t="str">
        <f t="shared" si="413"/>
        <v>2.0</v>
      </c>
      <c r="JV45" s="61">
        <v>1</v>
      </c>
      <c r="JW45" s="62">
        <v>1</v>
      </c>
      <c r="JX45" s="65">
        <v>5.7</v>
      </c>
      <c r="JY45" s="57">
        <v>4</v>
      </c>
      <c r="JZ45" s="58"/>
      <c r="KA45" s="66">
        <f t="shared" si="414"/>
        <v>4.7</v>
      </c>
      <c r="KB45" s="67">
        <f t="shared" si="415"/>
        <v>4.7</v>
      </c>
      <c r="KC45" s="50" t="str">
        <f t="shared" si="416"/>
        <v>4.7</v>
      </c>
      <c r="KD45" s="51" t="str">
        <f t="shared" si="417"/>
        <v>D</v>
      </c>
      <c r="KE45" s="60">
        <f t="shared" si="418"/>
        <v>1</v>
      </c>
      <c r="KF45" s="53" t="str">
        <f t="shared" si="419"/>
        <v>1.0</v>
      </c>
      <c r="KG45" s="61">
        <v>2</v>
      </c>
      <c r="KH45" s="62">
        <v>2</v>
      </c>
      <c r="KI45" s="210">
        <v>8</v>
      </c>
      <c r="KJ45" s="133">
        <v>6.4</v>
      </c>
      <c r="KK45" s="58"/>
      <c r="KL45" s="66">
        <f t="shared" si="420"/>
        <v>7</v>
      </c>
      <c r="KM45" s="67">
        <f t="shared" si="421"/>
        <v>7</v>
      </c>
      <c r="KN45" s="67" t="str">
        <f t="shared" si="422"/>
        <v>7.0</v>
      </c>
      <c r="KO45" s="51" t="str">
        <f t="shared" si="423"/>
        <v>B</v>
      </c>
      <c r="KP45" s="60">
        <f t="shared" si="424"/>
        <v>3</v>
      </c>
      <c r="KQ45" s="53" t="str">
        <f t="shared" si="425"/>
        <v>3.0</v>
      </c>
      <c r="KR45" s="63">
        <v>1</v>
      </c>
      <c r="KS45" s="207">
        <v>1</v>
      </c>
      <c r="KT45" s="210">
        <v>8</v>
      </c>
      <c r="KU45" s="133">
        <v>7.5</v>
      </c>
      <c r="KV45" s="58"/>
      <c r="KW45" s="66">
        <f t="shared" si="426"/>
        <v>7.7</v>
      </c>
      <c r="KX45" s="67">
        <f t="shared" si="427"/>
        <v>7.7</v>
      </c>
      <c r="KY45" s="67" t="str">
        <f t="shared" si="428"/>
        <v>7.7</v>
      </c>
      <c r="KZ45" s="51" t="str">
        <f t="shared" si="429"/>
        <v>B</v>
      </c>
      <c r="LA45" s="60">
        <f t="shared" si="430"/>
        <v>3</v>
      </c>
      <c r="LB45" s="53" t="str">
        <f t="shared" si="431"/>
        <v>3.0</v>
      </c>
      <c r="LC45" s="63">
        <v>1</v>
      </c>
      <c r="LD45" s="207">
        <v>1</v>
      </c>
      <c r="LE45" s="210">
        <v>8</v>
      </c>
      <c r="LF45" s="133">
        <v>6.4</v>
      </c>
      <c r="LG45" s="58"/>
      <c r="LH45" s="66">
        <f t="shared" si="432"/>
        <v>7</v>
      </c>
      <c r="LI45" s="67">
        <f t="shared" si="433"/>
        <v>7</v>
      </c>
      <c r="LJ45" s="67" t="str">
        <f t="shared" si="434"/>
        <v>7.0</v>
      </c>
      <c r="LK45" s="51" t="str">
        <f t="shared" si="435"/>
        <v>B</v>
      </c>
      <c r="LL45" s="60">
        <f t="shared" si="436"/>
        <v>3</v>
      </c>
      <c r="LM45" s="53" t="str">
        <f t="shared" si="437"/>
        <v>3.0</v>
      </c>
      <c r="LN45" s="63">
        <v>2</v>
      </c>
      <c r="LO45" s="207">
        <v>2</v>
      </c>
      <c r="LP45" s="210">
        <v>8</v>
      </c>
      <c r="LQ45" s="133">
        <v>6.5</v>
      </c>
      <c r="LR45" s="58"/>
      <c r="LS45" s="66">
        <f t="shared" si="438"/>
        <v>7.1</v>
      </c>
      <c r="LT45" s="67">
        <f t="shared" si="439"/>
        <v>7.1</v>
      </c>
      <c r="LU45" s="67" t="str">
        <f t="shared" si="440"/>
        <v>7.1</v>
      </c>
      <c r="LV45" s="51" t="str">
        <f t="shared" si="441"/>
        <v>B</v>
      </c>
      <c r="LW45" s="60">
        <f t="shared" si="442"/>
        <v>3</v>
      </c>
      <c r="LX45" s="53" t="str">
        <f t="shared" si="443"/>
        <v>3.0</v>
      </c>
      <c r="LY45" s="63">
        <v>1</v>
      </c>
      <c r="LZ45" s="207">
        <v>1</v>
      </c>
      <c r="MA45" s="66">
        <f t="shared" si="444"/>
        <v>7.2</v>
      </c>
      <c r="MB45" s="167">
        <f t="shared" si="445"/>
        <v>7.2</v>
      </c>
      <c r="MC45" s="53" t="str">
        <f t="shared" si="446"/>
        <v>7.2</v>
      </c>
      <c r="MD45" s="51" t="str">
        <f t="shared" si="447"/>
        <v>B</v>
      </c>
      <c r="ME45" s="60">
        <f t="shared" si="448"/>
        <v>3</v>
      </c>
      <c r="MF45" s="53" t="str">
        <f t="shared" si="449"/>
        <v>3.0</v>
      </c>
      <c r="MG45" s="220">
        <v>5</v>
      </c>
      <c r="MH45" s="221">
        <v>5</v>
      </c>
      <c r="MI45" s="211">
        <f t="shared" si="450"/>
        <v>19</v>
      </c>
      <c r="MJ45" s="156">
        <f t="shared" si="451"/>
        <v>6.0105263157894742</v>
      </c>
      <c r="MK45" s="158">
        <f t="shared" si="452"/>
        <v>2.0526315789473686</v>
      </c>
      <c r="ML45" s="157" t="str">
        <f t="shared" si="453"/>
        <v>2.05</v>
      </c>
      <c r="MM45" s="5" t="str">
        <f t="shared" si="454"/>
        <v>Lên lớp</v>
      </c>
      <c r="MN45" s="212">
        <f t="shared" si="455"/>
        <v>19</v>
      </c>
      <c r="MO45" s="156">
        <f t="shared" si="456"/>
        <v>6.0105263157894742</v>
      </c>
      <c r="MP45" s="309">
        <f t="shared" si="457"/>
        <v>2.0526315789473686</v>
      </c>
      <c r="MQ45" s="215">
        <f t="shared" si="458"/>
        <v>54</v>
      </c>
      <c r="MR45" s="211">
        <f t="shared" si="459"/>
        <v>54</v>
      </c>
      <c r="MS45" s="157">
        <f t="shared" si="460"/>
        <v>6.3175925925925922</v>
      </c>
      <c r="MT45" s="157" t="str">
        <f t="shared" si="461"/>
        <v>6.32</v>
      </c>
      <c r="MU45" s="158">
        <f t="shared" si="462"/>
        <v>2.2870370370370372</v>
      </c>
      <c r="MV45" s="157" t="str">
        <f t="shared" si="463"/>
        <v>2.29</v>
      </c>
      <c r="MW45" s="5" t="str">
        <f t="shared" si="464"/>
        <v>Lên lớp</v>
      </c>
      <c r="MX45" s="260">
        <v>8</v>
      </c>
      <c r="MY45" s="317">
        <v>1</v>
      </c>
      <c r="MZ45" s="261">
        <v>4</v>
      </c>
      <c r="NA45" s="171">
        <f t="shared" si="465"/>
        <v>3.8</v>
      </c>
      <c r="NB45" s="312">
        <f t="shared" si="466"/>
        <v>5.6</v>
      </c>
      <c r="NC45" s="312" t="str">
        <f t="shared" si="467"/>
        <v>5.6</v>
      </c>
      <c r="ND45" s="313" t="str">
        <f t="shared" si="468"/>
        <v>C</v>
      </c>
      <c r="NE45" s="314">
        <f t="shared" si="469"/>
        <v>2</v>
      </c>
      <c r="NF45" s="315" t="str">
        <f t="shared" si="470"/>
        <v>2.0</v>
      </c>
      <c r="NG45" s="63">
        <v>1</v>
      </c>
      <c r="NH45" s="207">
        <v>1</v>
      </c>
      <c r="NI45" s="310">
        <v>8</v>
      </c>
      <c r="NJ45" s="311">
        <v>6</v>
      </c>
      <c r="NK45" s="160"/>
      <c r="NL45" s="316">
        <f t="shared" si="471"/>
        <v>6.8</v>
      </c>
      <c r="NM45" s="312">
        <f t="shared" si="472"/>
        <v>6.8</v>
      </c>
      <c r="NN45" s="312" t="str">
        <f t="shared" si="473"/>
        <v>6.8</v>
      </c>
      <c r="NO45" s="313" t="str">
        <f t="shared" si="474"/>
        <v>C+</v>
      </c>
      <c r="NP45" s="314">
        <f t="shared" si="475"/>
        <v>2.5</v>
      </c>
      <c r="NQ45" s="315" t="str">
        <f t="shared" si="476"/>
        <v>2.5</v>
      </c>
      <c r="NR45" s="63">
        <v>1</v>
      </c>
      <c r="NS45" s="207">
        <v>1</v>
      </c>
      <c r="NT45" s="66">
        <f t="shared" si="477"/>
        <v>5.3</v>
      </c>
      <c r="NU45" s="167">
        <f t="shared" si="478"/>
        <v>6.2</v>
      </c>
      <c r="NV45" s="53" t="str">
        <f t="shared" si="479"/>
        <v>6.2</v>
      </c>
      <c r="NW45" s="51" t="str">
        <f t="shared" si="480"/>
        <v>C</v>
      </c>
      <c r="NX45" s="60">
        <f t="shared" si="481"/>
        <v>2</v>
      </c>
      <c r="NY45" s="53" t="str">
        <f t="shared" si="482"/>
        <v>2.0</v>
      </c>
      <c r="NZ45" s="220">
        <v>2</v>
      </c>
      <c r="OA45" s="408">
        <v>2</v>
      </c>
      <c r="OB45" s="385">
        <v>6.6</v>
      </c>
      <c r="OC45" s="404">
        <v>7</v>
      </c>
      <c r="OD45" s="210"/>
      <c r="OE45" s="66">
        <f t="shared" si="229"/>
        <v>6.8</v>
      </c>
      <c r="OF45" s="67">
        <f t="shared" si="230"/>
        <v>6.8</v>
      </c>
      <c r="OG45" s="50" t="str">
        <f t="shared" si="231"/>
        <v>6.8</v>
      </c>
      <c r="OH45" s="51" t="str">
        <f t="shared" si="232"/>
        <v>C+</v>
      </c>
      <c r="OI45" s="60">
        <f t="shared" si="233"/>
        <v>2.5</v>
      </c>
      <c r="OJ45" s="53" t="str">
        <f t="shared" si="234"/>
        <v>2.5</v>
      </c>
      <c r="OK45" s="61">
        <v>2</v>
      </c>
      <c r="OL45" s="62">
        <v>2</v>
      </c>
      <c r="OM45" s="282">
        <v>8</v>
      </c>
      <c r="ON45" s="283">
        <v>7</v>
      </c>
      <c r="OO45" s="104"/>
      <c r="OP45" s="105">
        <f t="shared" si="289"/>
        <v>7.4</v>
      </c>
      <c r="OQ45" s="67">
        <f t="shared" si="290"/>
        <v>7.4</v>
      </c>
      <c r="OR45" s="50" t="str">
        <f t="shared" si="291"/>
        <v>7.4</v>
      </c>
      <c r="OS45" s="51" t="str">
        <f t="shared" si="292"/>
        <v>B</v>
      </c>
      <c r="OT45" s="60">
        <f t="shared" si="293"/>
        <v>3</v>
      </c>
      <c r="OU45" s="53" t="str">
        <f t="shared" si="294"/>
        <v>3.0</v>
      </c>
      <c r="OV45" s="61">
        <v>2</v>
      </c>
      <c r="OW45" s="62">
        <v>2</v>
      </c>
      <c r="OX45" s="282">
        <v>8</v>
      </c>
      <c r="OY45" s="283">
        <v>9</v>
      </c>
      <c r="OZ45" s="104"/>
      <c r="PA45" s="105">
        <f t="shared" si="235"/>
        <v>8.6</v>
      </c>
      <c r="PB45" s="67">
        <f t="shared" si="236"/>
        <v>8.6</v>
      </c>
      <c r="PC45" s="50" t="str">
        <f t="shared" si="237"/>
        <v>8.6</v>
      </c>
      <c r="PD45" s="51" t="str">
        <f t="shared" si="238"/>
        <v>A</v>
      </c>
      <c r="PE45" s="60">
        <f t="shared" si="239"/>
        <v>4</v>
      </c>
      <c r="PF45" s="53" t="str">
        <f t="shared" si="240"/>
        <v>4.0</v>
      </c>
      <c r="PG45" s="61">
        <v>2</v>
      </c>
      <c r="PH45" s="62">
        <v>2</v>
      </c>
      <c r="PI45" s="386">
        <v>6.3</v>
      </c>
      <c r="PJ45" s="387">
        <v>1</v>
      </c>
      <c r="PK45" s="388">
        <v>5</v>
      </c>
      <c r="PL45" s="105">
        <f t="shared" si="241"/>
        <v>3.1</v>
      </c>
      <c r="PM45" s="312">
        <f t="shared" si="242"/>
        <v>5.5</v>
      </c>
      <c r="PN45" s="312" t="str">
        <f t="shared" si="243"/>
        <v>5.5</v>
      </c>
      <c r="PO45" s="313" t="str">
        <f t="shared" si="244"/>
        <v>C</v>
      </c>
      <c r="PP45" s="314">
        <f t="shared" si="245"/>
        <v>2</v>
      </c>
      <c r="PQ45" s="315" t="str">
        <f t="shared" si="246"/>
        <v>2.0</v>
      </c>
      <c r="PR45" s="63">
        <v>1</v>
      </c>
      <c r="PS45" s="207">
        <v>1</v>
      </c>
      <c r="PT45" s="210">
        <v>7</v>
      </c>
      <c r="PU45" s="133">
        <v>7</v>
      </c>
      <c r="PV45" s="58"/>
      <c r="PW45" s="66">
        <f t="shared" si="247"/>
        <v>7</v>
      </c>
      <c r="PX45" s="67">
        <f t="shared" si="248"/>
        <v>7</v>
      </c>
      <c r="PY45" s="67" t="str">
        <f t="shared" si="249"/>
        <v>7.0</v>
      </c>
      <c r="PZ45" s="51" t="str">
        <f t="shared" si="250"/>
        <v>B</v>
      </c>
      <c r="QA45" s="60">
        <f t="shared" si="251"/>
        <v>3</v>
      </c>
      <c r="QB45" s="53" t="str">
        <f t="shared" si="252"/>
        <v>3.0</v>
      </c>
      <c r="QC45" s="63">
        <v>4</v>
      </c>
      <c r="QD45" s="207">
        <v>4</v>
      </c>
      <c r="QE45" s="210">
        <v>7</v>
      </c>
      <c r="QF45" s="133">
        <v>6</v>
      </c>
      <c r="QG45" s="58"/>
      <c r="QH45" s="66">
        <f t="shared" si="253"/>
        <v>6.4</v>
      </c>
      <c r="QI45" s="67">
        <f t="shared" si="254"/>
        <v>6.4</v>
      </c>
      <c r="QJ45" s="67" t="str">
        <f t="shared" si="255"/>
        <v>6.4</v>
      </c>
      <c r="QK45" s="51" t="str">
        <f t="shared" si="256"/>
        <v>C</v>
      </c>
      <c r="QL45" s="60">
        <f t="shared" si="257"/>
        <v>2</v>
      </c>
      <c r="QM45" s="53" t="str">
        <f t="shared" si="258"/>
        <v>2.0</v>
      </c>
      <c r="QN45" s="63">
        <v>6</v>
      </c>
      <c r="QO45" s="207">
        <v>6</v>
      </c>
      <c r="QP45" s="211">
        <f t="shared" si="259"/>
        <v>19</v>
      </c>
      <c r="QQ45" s="156">
        <f t="shared" si="260"/>
        <v>6.8368421052631581</v>
      </c>
      <c r="QR45" s="158">
        <f t="shared" si="261"/>
        <v>2.6052631578947367</v>
      </c>
      <c r="QS45" s="157" t="str">
        <f t="shared" si="262"/>
        <v>2.61</v>
      </c>
      <c r="QT45" s="5" t="str">
        <f t="shared" si="263"/>
        <v>Lên lớp</v>
      </c>
      <c r="QU45" s="212">
        <f t="shared" si="264"/>
        <v>19</v>
      </c>
      <c r="QV45" s="156">
        <f t="shared" si="265"/>
        <v>6.8368421052631581</v>
      </c>
      <c r="QW45" s="309">
        <f t="shared" si="266"/>
        <v>2.6052631578947367</v>
      </c>
      <c r="QX45" s="215">
        <f t="shared" si="267"/>
        <v>73</v>
      </c>
      <c r="QY45" s="211">
        <f t="shared" si="268"/>
        <v>73</v>
      </c>
      <c r="QZ45" s="157">
        <f t="shared" si="269"/>
        <v>6.4527397260273966</v>
      </c>
      <c r="RA45" s="157" t="str">
        <f t="shared" si="270"/>
        <v>6.45</v>
      </c>
      <c r="RB45" s="158">
        <f t="shared" si="271"/>
        <v>2.3698630136986303</v>
      </c>
      <c r="RC45" s="157" t="str">
        <f t="shared" si="272"/>
        <v>2.37</v>
      </c>
      <c r="RD45" s="5" t="str">
        <f t="shared" si="273"/>
        <v>Lên lớp</v>
      </c>
      <c r="RE45" s="210">
        <v>7.5</v>
      </c>
      <c r="RF45" s="133">
        <v>6</v>
      </c>
      <c r="RG45" s="58"/>
      <c r="RH45" s="66">
        <f t="shared" si="274"/>
        <v>6.6</v>
      </c>
      <c r="RI45" s="67">
        <f t="shared" si="275"/>
        <v>6.6</v>
      </c>
      <c r="RJ45" s="67" t="str">
        <f t="shared" si="276"/>
        <v>6.6</v>
      </c>
      <c r="RK45" s="51" t="str">
        <f t="shared" si="277"/>
        <v>C+</v>
      </c>
      <c r="RL45" s="60">
        <f t="shared" si="278"/>
        <v>2.5</v>
      </c>
      <c r="RM45" s="53" t="str">
        <f t="shared" si="279"/>
        <v>2.5</v>
      </c>
      <c r="RN45" s="63">
        <v>6</v>
      </c>
      <c r="RO45" s="207">
        <v>6</v>
      </c>
      <c r="RP45" s="416">
        <v>5.7</v>
      </c>
      <c r="RQ45" s="416">
        <v>6.6</v>
      </c>
      <c r="RR45" s="316">
        <f t="shared" si="280"/>
        <v>6.2</v>
      </c>
      <c r="RS45" s="67" t="str">
        <f t="shared" si="281"/>
        <v>6.2</v>
      </c>
      <c r="RT45" s="51" t="str">
        <f t="shared" si="282"/>
        <v>C</v>
      </c>
      <c r="RU45" s="60">
        <f t="shared" si="283"/>
        <v>2</v>
      </c>
      <c r="RV45" s="53" t="str">
        <f t="shared" si="284"/>
        <v>2.0</v>
      </c>
      <c r="RW45" s="220">
        <v>5</v>
      </c>
      <c r="RX45" s="221">
        <v>5</v>
      </c>
      <c r="RY45" s="417">
        <f t="shared" si="285"/>
        <v>11</v>
      </c>
      <c r="RZ45" s="156">
        <f t="shared" si="286"/>
        <v>6.418181818181818</v>
      </c>
      <c r="SA45" s="158">
        <f t="shared" si="287"/>
        <v>2.2727272727272729</v>
      </c>
      <c r="SB45" s="157" t="str">
        <f t="shared" si="288"/>
        <v>2.27</v>
      </c>
    </row>
    <row r="46" spans="1:496" s="8" customFormat="1" ht="18">
      <c r="A46" s="5">
        <v>45</v>
      </c>
      <c r="B46" s="9" t="s">
        <v>455</v>
      </c>
      <c r="C46" s="10" t="s">
        <v>493</v>
      </c>
      <c r="D46" s="11" t="s">
        <v>208</v>
      </c>
      <c r="E46" s="12" t="s">
        <v>343</v>
      </c>
      <c r="F46" s="6"/>
      <c r="G46" s="47" t="s">
        <v>725</v>
      </c>
      <c r="H46" s="144" t="s">
        <v>427</v>
      </c>
      <c r="I46" s="48" t="s">
        <v>606</v>
      </c>
      <c r="J46" s="48" t="s">
        <v>629</v>
      </c>
      <c r="K46" s="98">
        <v>6</v>
      </c>
      <c r="L46" s="67" t="str">
        <f t="shared" si="483"/>
        <v>6.0</v>
      </c>
      <c r="M46" s="51" t="str">
        <f t="shared" si="484"/>
        <v>C</v>
      </c>
      <c r="N46" s="52">
        <f t="shared" si="485"/>
        <v>2</v>
      </c>
      <c r="O46" s="53" t="str">
        <f t="shared" si="486"/>
        <v>2.0</v>
      </c>
      <c r="P46" s="63">
        <v>2</v>
      </c>
      <c r="Q46" s="49">
        <v>6</v>
      </c>
      <c r="R46" s="67" t="str">
        <f t="shared" si="487"/>
        <v>6.0</v>
      </c>
      <c r="S46" s="51" t="str">
        <f t="shared" si="488"/>
        <v>C</v>
      </c>
      <c r="T46" s="52">
        <f t="shared" si="489"/>
        <v>2</v>
      </c>
      <c r="U46" s="53" t="str">
        <f t="shared" si="490"/>
        <v>2.0</v>
      </c>
      <c r="V46" s="63">
        <v>3</v>
      </c>
      <c r="W46" s="105">
        <v>7.5</v>
      </c>
      <c r="X46" s="103">
        <v>8</v>
      </c>
      <c r="Y46" s="104"/>
      <c r="Z46" s="66">
        <f t="shared" si="306"/>
        <v>7.8</v>
      </c>
      <c r="AA46" s="67">
        <f t="shared" si="307"/>
        <v>7.8</v>
      </c>
      <c r="AB46" s="67" t="str">
        <f t="shared" si="491"/>
        <v>7.8</v>
      </c>
      <c r="AC46" s="51" t="str">
        <f t="shared" si="309"/>
        <v>B</v>
      </c>
      <c r="AD46" s="60">
        <f t="shared" si="492"/>
        <v>3</v>
      </c>
      <c r="AE46" s="53" t="str">
        <f t="shared" si="493"/>
        <v>3.0</v>
      </c>
      <c r="AF46" s="63">
        <v>4</v>
      </c>
      <c r="AG46" s="207">
        <v>4</v>
      </c>
      <c r="AH46" s="105">
        <v>8</v>
      </c>
      <c r="AI46" s="103">
        <v>8</v>
      </c>
      <c r="AJ46" s="104"/>
      <c r="AK46" s="66">
        <f t="shared" si="312"/>
        <v>8</v>
      </c>
      <c r="AL46" s="67">
        <f t="shared" si="313"/>
        <v>8</v>
      </c>
      <c r="AM46" s="67" t="str">
        <f t="shared" si="494"/>
        <v>8.0</v>
      </c>
      <c r="AN46" s="51" t="str">
        <f t="shared" si="495"/>
        <v>B+</v>
      </c>
      <c r="AO46" s="60">
        <f t="shared" si="496"/>
        <v>3.5</v>
      </c>
      <c r="AP46" s="53" t="str">
        <f t="shared" si="497"/>
        <v>3.5</v>
      </c>
      <c r="AQ46" s="63">
        <v>2</v>
      </c>
      <c r="AR46" s="207">
        <v>2</v>
      </c>
      <c r="AS46" s="105">
        <v>6.6</v>
      </c>
      <c r="AT46" s="103">
        <v>0</v>
      </c>
      <c r="AU46" s="104">
        <v>6</v>
      </c>
      <c r="AV46" s="66">
        <f t="shared" si="498"/>
        <v>2.6</v>
      </c>
      <c r="AW46" s="67">
        <f t="shared" si="499"/>
        <v>6.2</v>
      </c>
      <c r="AX46" s="67" t="str">
        <f t="shared" si="500"/>
        <v>6.2</v>
      </c>
      <c r="AY46" s="51" t="str">
        <f t="shared" si="501"/>
        <v>C</v>
      </c>
      <c r="AZ46" s="60">
        <f t="shared" si="502"/>
        <v>2</v>
      </c>
      <c r="BA46" s="53" t="str">
        <f t="shared" si="503"/>
        <v>2.0</v>
      </c>
      <c r="BB46" s="63">
        <v>3</v>
      </c>
      <c r="BC46" s="207">
        <v>3</v>
      </c>
      <c r="BD46" s="105">
        <v>5.8</v>
      </c>
      <c r="BE46" s="103">
        <v>6</v>
      </c>
      <c r="BF46" s="104"/>
      <c r="BG46" s="66">
        <f t="shared" si="504"/>
        <v>5.9</v>
      </c>
      <c r="BH46" s="67">
        <f t="shared" si="505"/>
        <v>5.9</v>
      </c>
      <c r="BI46" s="67" t="str">
        <f t="shared" si="506"/>
        <v>5.9</v>
      </c>
      <c r="BJ46" s="51" t="str">
        <f t="shared" si="507"/>
        <v>C</v>
      </c>
      <c r="BK46" s="60">
        <f t="shared" si="508"/>
        <v>2</v>
      </c>
      <c r="BL46" s="53" t="str">
        <f t="shared" si="509"/>
        <v>2.0</v>
      </c>
      <c r="BM46" s="63">
        <v>3</v>
      </c>
      <c r="BN46" s="207">
        <v>3</v>
      </c>
      <c r="BO46" s="105">
        <v>7.7</v>
      </c>
      <c r="BP46" s="103">
        <v>7</v>
      </c>
      <c r="BQ46" s="104"/>
      <c r="BR46" s="66">
        <f t="shared" si="330"/>
        <v>7.3</v>
      </c>
      <c r="BS46" s="67">
        <f t="shared" si="331"/>
        <v>7.3</v>
      </c>
      <c r="BT46" s="67" t="str">
        <f t="shared" si="510"/>
        <v>7.3</v>
      </c>
      <c r="BU46" s="51" t="str">
        <f t="shared" si="333"/>
        <v>B</v>
      </c>
      <c r="BV46" s="68">
        <f t="shared" si="334"/>
        <v>3</v>
      </c>
      <c r="BW46" s="53" t="str">
        <f t="shared" si="511"/>
        <v>3.0</v>
      </c>
      <c r="BX46" s="63">
        <v>2</v>
      </c>
      <c r="BY46" s="207">
        <v>2</v>
      </c>
      <c r="BZ46" s="105">
        <v>8</v>
      </c>
      <c r="CA46" s="103">
        <v>8</v>
      </c>
      <c r="CB46" s="104"/>
      <c r="CC46" s="105"/>
      <c r="CD46" s="67">
        <f t="shared" si="512"/>
        <v>8</v>
      </c>
      <c r="CE46" s="67" t="str">
        <f t="shared" si="513"/>
        <v>8.0</v>
      </c>
      <c r="CF46" s="51" t="str">
        <f t="shared" si="514"/>
        <v>B+</v>
      </c>
      <c r="CG46" s="60">
        <f t="shared" si="515"/>
        <v>3.5</v>
      </c>
      <c r="CH46" s="53" t="str">
        <f t="shared" si="516"/>
        <v>3.5</v>
      </c>
      <c r="CI46" s="63">
        <v>3</v>
      </c>
      <c r="CJ46" s="207">
        <v>3</v>
      </c>
      <c r="CK46" s="208">
        <f t="shared" si="517"/>
        <v>17</v>
      </c>
      <c r="CL46" s="72">
        <f t="shared" si="342"/>
        <v>7.1823529411764708</v>
      </c>
      <c r="CM46" s="93" t="str">
        <f t="shared" si="518"/>
        <v>7.18</v>
      </c>
      <c r="CN46" s="72">
        <f t="shared" si="344"/>
        <v>2.7941176470588234</v>
      </c>
      <c r="CO46" s="93" t="str">
        <f t="shared" si="519"/>
        <v>2.79</v>
      </c>
      <c r="CP46" s="285" t="str">
        <f t="shared" si="520"/>
        <v>Lên lớp</v>
      </c>
      <c r="CQ46" s="285">
        <f t="shared" si="347"/>
        <v>17</v>
      </c>
      <c r="CR46" s="72">
        <f t="shared" si="348"/>
        <v>7.1823529411764708</v>
      </c>
      <c r="CS46" s="285" t="str">
        <f t="shared" si="521"/>
        <v>7.18</v>
      </c>
      <c r="CT46" s="72">
        <f t="shared" si="350"/>
        <v>2.7941176470588234</v>
      </c>
      <c r="CU46" s="285" t="str">
        <f t="shared" si="522"/>
        <v>2.79</v>
      </c>
      <c r="CV46" s="285" t="str">
        <f t="shared" si="550"/>
        <v>Lên lớp</v>
      </c>
      <c r="CW46" s="66">
        <v>6.4</v>
      </c>
      <c r="CX46" s="66">
        <v>5</v>
      </c>
      <c r="CY46" s="285"/>
      <c r="CZ46" s="66">
        <f t="shared" si="353"/>
        <v>5.6</v>
      </c>
      <c r="DA46" s="67">
        <f t="shared" si="354"/>
        <v>5.6</v>
      </c>
      <c r="DB46" s="60" t="str">
        <f t="shared" si="355"/>
        <v>5.6</v>
      </c>
      <c r="DC46" s="51" t="str">
        <f t="shared" si="356"/>
        <v>C</v>
      </c>
      <c r="DD46" s="60">
        <f t="shared" si="357"/>
        <v>2</v>
      </c>
      <c r="DE46" s="60" t="str">
        <f t="shared" si="358"/>
        <v>2.0</v>
      </c>
      <c r="DF46" s="63"/>
      <c r="DG46" s="209"/>
      <c r="DH46" s="105">
        <v>6.4</v>
      </c>
      <c r="DI46" s="126">
        <v>5</v>
      </c>
      <c r="DJ46" s="126"/>
      <c r="DK46" s="66">
        <f t="shared" si="359"/>
        <v>5.6</v>
      </c>
      <c r="DL46" s="67">
        <f t="shared" si="360"/>
        <v>5.6</v>
      </c>
      <c r="DM46" s="60" t="str">
        <f t="shared" si="361"/>
        <v>5.6</v>
      </c>
      <c r="DN46" s="51" t="str">
        <f t="shared" si="362"/>
        <v>C</v>
      </c>
      <c r="DO46" s="60">
        <f t="shared" si="363"/>
        <v>2</v>
      </c>
      <c r="DP46" s="60" t="str">
        <f t="shared" si="364"/>
        <v>2.0</v>
      </c>
      <c r="DQ46" s="63"/>
      <c r="DR46" s="209"/>
      <c r="DS46" s="67">
        <f t="shared" si="365"/>
        <v>5.6</v>
      </c>
      <c r="DT46" s="60" t="str">
        <f t="shared" si="366"/>
        <v>5.6</v>
      </c>
      <c r="DU46" s="51" t="str">
        <f t="shared" si="367"/>
        <v>C</v>
      </c>
      <c r="DV46" s="60">
        <f t="shared" si="368"/>
        <v>2</v>
      </c>
      <c r="DW46" s="60" t="str">
        <f t="shared" si="369"/>
        <v>2.0</v>
      </c>
      <c r="DX46" s="63">
        <v>3</v>
      </c>
      <c r="DY46" s="209">
        <v>3</v>
      </c>
      <c r="DZ46" s="149">
        <v>0</v>
      </c>
      <c r="EA46" s="70"/>
      <c r="EB46" s="121"/>
      <c r="EC46" s="66">
        <f t="shared" si="370"/>
        <v>0</v>
      </c>
      <c r="ED46" s="67">
        <f t="shared" si="371"/>
        <v>0</v>
      </c>
      <c r="EE46" s="67" t="str">
        <f t="shared" si="372"/>
        <v>0.0</v>
      </c>
      <c r="EF46" s="51" t="str">
        <f t="shared" si="373"/>
        <v>F</v>
      </c>
      <c r="EG46" s="68">
        <f t="shared" si="374"/>
        <v>0</v>
      </c>
      <c r="EH46" s="53" t="str">
        <f t="shared" si="375"/>
        <v>0.0</v>
      </c>
      <c r="EI46" s="63">
        <v>3</v>
      </c>
      <c r="EJ46" s="207"/>
      <c r="EK46" s="210">
        <v>5.3</v>
      </c>
      <c r="EL46" s="57">
        <v>9</v>
      </c>
      <c r="EM46" s="58"/>
      <c r="EN46" s="66">
        <f t="shared" si="523"/>
        <v>7.5</v>
      </c>
      <c r="EO46" s="67">
        <f t="shared" si="524"/>
        <v>7.5</v>
      </c>
      <c r="EP46" s="67" t="str">
        <f t="shared" si="525"/>
        <v>7.5</v>
      </c>
      <c r="EQ46" s="51" t="str">
        <f t="shared" si="526"/>
        <v>B</v>
      </c>
      <c r="ER46" s="60">
        <f t="shared" si="527"/>
        <v>3</v>
      </c>
      <c r="ES46" s="53" t="str">
        <f t="shared" si="528"/>
        <v>3.0</v>
      </c>
      <c r="ET46" s="63">
        <v>3</v>
      </c>
      <c r="EU46" s="207">
        <v>3</v>
      </c>
      <c r="EV46" s="171">
        <v>6.3</v>
      </c>
      <c r="EW46" s="122">
        <v>0</v>
      </c>
      <c r="EX46" s="123">
        <v>4</v>
      </c>
      <c r="EY46" s="66">
        <f t="shared" si="84"/>
        <v>2.5</v>
      </c>
      <c r="EZ46" s="67">
        <f t="shared" si="85"/>
        <v>4.9000000000000004</v>
      </c>
      <c r="FA46" s="67" t="str">
        <f t="shared" si="86"/>
        <v>4.9</v>
      </c>
      <c r="FB46" s="51" t="str">
        <f t="shared" si="87"/>
        <v>D</v>
      </c>
      <c r="FC46" s="60">
        <f t="shared" si="88"/>
        <v>1</v>
      </c>
      <c r="FD46" s="53" t="str">
        <f t="shared" si="89"/>
        <v>1.0</v>
      </c>
      <c r="FE46" s="63">
        <v>2</v>
      </c>
      <c r="FF46" s="207">
        <v>2</v>
      </c>
      <c r="FG46" s="105">
        <v>8</v>
      </c>
      <c r="FH46" s="103">
        <v>9</v>
      </c>
      <c r="FI46" s="104"/>
      <c r="FJ46" s="66">
        <f t="shared" si="90"/>
        <v>8.6</v>
      </c>
      <c r="FK46" s="67">
        <f t="shared" si="91"/>
        <v>8.6</v>
      </c>
      <c r="FL46" s="67" t="str">
        <f t="shared" si="92"/>
        <v>8.6</v>
      </c>
      <c r="FM46" s="51" t="str">
        <f t="shared" si="93"/>
        <v>A</v>
      </c>
      <c r="FN46" s="60">
        <f t="shared" si="94"/>
        <v>4</v>
      </c>
      <c r="FO46" s="53" t="str">
        <f t="shared" si="95"/>
        <v>4.0</v>
      </c>
      <c r="FP46" s="63">
        <v>2</v>
      </c>
      <c r="FQ46" s="207">
        <v>2</v>
      </c>
      <c r="FR46" s="105">
        <v>6</v>
      </c>
      <c r="FS46" s="103">
        <v>8</v>
      </c>
      <c r="FT46" s="104"/>
      <c r="FU46" s="66"/>
      <c r="FV46" s="67">
        <f t="shared" si="96"/>
        <v>7.2</v>
      </c>
      <c r="FW46" s="67" t="str">
        <f t="shared" si="97"/>
        <v>7.2</v>
      </c>
      <c r="FX46" s="51" t="str">
        <f t="shared" si="98"/>
        <v>B</v>
      </c>
      <c r="FY46" s="60">
        <f t="shared" si="99"/>
        <v>3</v>
      </c>
      <c r="FZ46" s="53" t="str">
        <f t="shared" si="100"/>
        <v>3.0</v>
      </c>
      <c r="GA46" s="63">
        <v>2</v>
      </c>
      <c r="GB46" s="207">
        <v>2</v>
      </c>
      <c r="GC46" s="149">
        <v>3.7</v>
      </c>
      <c r="GD46" s="70"/>
      <c r="GE46" s="121"/>
      <c r="GF46" s="149"/>
      <c r="GG46" s="67">
        <f t="shared" si="529"/>
        <v>1.5</v>
      </c>
      <c r="GH46" s="67" t="str">
        <f t="shared" si="530"/>
        <v>1.5</v>
      </c>
      <c r="GI46" s="51" t="str">
        <f t="shared" si="531"/>
        <v>F</v>
      </c>
      <c r="GJ46" s="60">
        <f t="shared" si="532"/>
        <v>0</v>
      </c>
      <c r="GK46" s="53" t="str">
        <f t="shared" si="533"/>
        <v>0.0</v>
      </c>
      <c r="GL46" s="63">
        <v>3</v>
      </c>
      <c r="GM46" s="207"/>
      <c r="GN46" s="211">
        <f t="shared" si="534"/>
        <v>18</v>
      </c>
      <c r="GO46" s="156">
        <f t="shared" si="535"/>
        <v>4.7333333333333334</v>
      </c>
      <c r="GP46" s="158">
        <f t="shared" si="536"/>
        <v>1.7222222222222223</v>
      </c>
      <c r="GQ46" s="157" t="str">
        <f t="shared" si="109"/>
        <v>1.72</v>
      </c>
      <c r="GR46" s="5" t="str">
        <f t="shared" si="110"/>
        <v>Lên lớp</v>
      </c>
      <c r="GS46" s="212">
        <f t="shared" si="537"/>
        <v>12</v>
      </c>
      <c r="GT46" s="213">
        <f t="shared" si="406"/>
        <v>6.7250000000000005</v>
      </c>
      <c r="GU46" s="214">
        <f t="shared" si="407"/>
        <v>2.5833333333333335</v>
      </c>
      <c r="GV46" s="215">
        <f t="shared" si="538"/>
        <v>35</v>
      </c>
      <c r="GW46" s="211">
        <f t="shared" si="403"/>
        <v>29</v>
      </c>
      <c r="GX46" s="157">
        <f t="shared" si="404"/>
        <v>6.9931034482758623</v>
      </c>
      <c r="GY46" s="158">
        <f t="shared" si="405"/>
        <v>2.7068965517241379</v>
      </c>
      <c r="GZ46" s="157" t="str">
        <f t="shared" si="118"/>
        <v>2.71</v>
      </c>
      <c r="HA46" s="5" t="str">
        <f t="shared" si="119"/>
        <v>Lên lớp</v>
      </c>
      <c r="HB46" s="171">
        <v>5.0999999999999996</v>
      </c>
      <c r="HC46" s="122">
        <v>3</v>
      </c>
      <c r="HD46" s="123">
        <v>4</v>
      </c>
      <c r="HE46" s="171"/>
      <c r="HF46" s="67">
        <f t="shared" si="539"/>
        <v>4.4000000000000004</v>
      </c>
      <c r="HG46" s="67" t="str">
        <f t="shared" si="540"/>
        <v>4.4</v>
      </c>
      <c r="HH46" s="51" t="str">
        <f t="shared" si="541"/>
        <v>D</v>
      </c>
      <c r="HI46" s="60">
        <f t="shared" si="542"/>
        <v>1</v>
      </c>
      <c r="HJ46" s="53" t="str">
        <f t="shared" si="543"/>
        <v>1.0</v>
      </c>
      <c r="HK46" s="63">
        <v>3</v>
      </c>
      <c r="HL46" s="207">
        <v>3</v>
      </c>
      <c r="HM46" s="210">
        <v>7</v>
      </c>
      <c r="HN46" s="57">
        <v>3</v>
      </c>
      <c r="HO46" s="58"/>
      <c r="HP46" s="66">
        <f t="shared" si="125"/>
        <v>4.5999999999999996</v>
      </c>
      <c r="HQ46" s="110">
        <f t="shared" si="126"/>
        <v>4.5999999999999996</v>
      </c>
      <c r="HR46" s="67" t="str">
        <f t="shared" si="127"/>
        <v>4.6</v>
      </c>
      <c r="HS46" s="111" t="str">
        <f t="shared" si="128"/>
        <v>D</v>
      </c>
      <c r="HT46" s="112">
        <f t="shared" si="129"/>
        <v>1</v>
      </c>
      <c r="HU46" s="113" t="str">
        <f t="shared" si="130"/>
        <v>1.0</v>
      </c>
      <c r="HV46" s="63">
        <v>1</v>
      </c>
      <c r="HW46" s="207">
        <v>1</v>
      </c>
      <c r="HX46" s="66">
        <f t="shared" si="297"/>
        <v>1.4</v>
      </c>
      <c r="HY46" s="167">
        <f t="shared" si="297"/>
        <v>4.5</v>
      </c>
      <c r="HZ46" s="53" t="str">
        <f t="shared" si="132"/>
        <v>4.5</v>
      </c>
      <c r="IA46" s="51" t="str">
        <f t="shared" si="133"/>
        <v>D</v>
      </c>
      <c r="IB46" s="60">
        <f t="shared" si="134"/>
        <v>1</v>
      </c>
      <c r="IC46" s="53" t="str">
        <f t="shared" si="135"/>
        <v>1.0</v>
      </c>
      <c r="ID46" s="220">
        <v>4</v>
      </c>
      <c r="IE46" s="221">
        <v>4</v>
      </c>
      <c r="IF46" s="210">
        <v>6.7</v>
      </c>
      <c r="IG46" s="57">
        <v>5</v>
      </c>
      <c r="IH46" s="58"/>
      <c r="II46" s="66">
        <f t="shared" si="544"/>
        <v>5.7</v>
      </c>
      <c r="IJ46" s="67">
        <f t="shared" si="545"/>
        <v>5.7</v>
      </c>
      <c r="IK46" s="67" t="str">
        <f t="shared" si="546"/>
        <v>5.7</v>
      </c>
      <c r="IL46" s="51" t="str">
        <f t="shared" si="547"/>
        <v>C</v>
      </c>
      <c r="IM46" s="60">
        <f t="shared" si="548"/>
        <v>2</v>
      </c>
      <c r="IN46" s="53" t="str">
        <f t="shared" si="549"/>
        <v>2.0</v>
      </c>
      <c r="IO46" s="63">
        <v>2</v>
      </c>
      <c r="IP46" s="207">
        <v>2</v>
      </c>
      <c r="IQ46" s="105">
        <v>5.7</v>
      </c>
      <c r="IR46" s="103">
        <v>7</v>
      </c>
      <c r="IS46" s="58"/>
      <c r="IT46" s="66">
        <f t="shared" si="142"/>
        <v>6.5</v>
      </c>
      <c r="IU46" s="67">
        <f t="shared" si="143"/>
        <v>6.5</v>
      </c>
      <c r="IV46" s="67" t="str">
        <f t="shared" si="144"/>
        <v>6.5</v>
      </c>
      <c r="IW46" s="51" t="str">
        <f t="shared" si="145"/>
        <v>C+</v>
      </c>
      <c r="IX46" s="60">
        <f t="shared" si="146"/>
        <v>2.5</v>
      </c>
      <c r="IY46" s="53" t="str">
        <f t="shared" si="147"/>
        <v>2.5</v>
      </c>
      <c r="IZ46" s="63">
        <v>3</v>
      </c>
      <c r="JA46" s="207">
        <v>3</v>
      </c>
      <c r="JB46" s="65">
        <v>6.2</v>
      </c>
      <c r="JC46" s="57">
        <v>5</v>
      </c>
      <c r="JD46" s="58"/>
      <c r="JE46" s="66">
        <f t="shared" si="148"/>
        <v>5.5</v>
      </c>
      <c r="JF46" s="67">
        <f t="shared" si="149"/>
        <v>5.5</v>
      </c>
      <c r="JG46" s="50" t="str">
        <f t="shared" si="150"/>
        <v>5.5</v>
      </c>
      <c r="JH46" s="51" t="str">
        <f t="shared" si="151"/>
        <v>C</v>
      </c>
      <c r="JI46" s="60">
        <f t="shared" si="152"/>
        <v>2</v>
      </c>
      <c r="JJ46" s="53" t="str">
        <f t="shared" si="153"/>
        <v>2.0</v>
      </c>
      <c r="JK46" s="61">
        <v>2</v>
      </c>
      <c r="JL46" s="62">
        <v>2</v>
      </c>
      <c r="JM46" s="65">
        <v>7.2</v>
      </c>
      <c r="JN46" s="57">
        <v>7</v>
      </c>
      <c r="JO46" s="58"/>
      <c r="JP46" s="66">
        <f t="shared" si="408"/>
        <v>7.1</v>
      </c>
      <c r="JQ46" s="67">
        <f t="shared" si="409"/>
        <v>7.1</v>
      </c>
      <c r="JR46" s="50" t="str">
        <f t="shared" si="410"/>
        <v>7.1</v>
      </c>
      <c r="JS46" s="51" t="str">
        <f t="shared" si="411"/>
        <v>B</v>
      </c>
      <c r="JT46" s="60">
        <f t="shared" si="412"/>
        <v>3</v>
      </c>
      <c r="JU46" s="53" t="str">
        <f t="shared" si="413"/>
        <v>3.0</v>
      </c>
      <c r="JV46" s="61">
        <v>1</v>
      </c>
      <c r="JW46" s="62">
        <v>1</v>
      </c>
      <c r="JX46" s="271">
        <v>5.3</v>
      </c>
      <c r="JY46" s="122"/>
      <c r="JZ46" s="123">
        <v>4</v>
      </c>
      <c r="KA46" s="171">
        <f t="shared" si="414"/>
        <v>2.1</v>
      </c>
      <c r="KB46" s="67">
        <f t="shared" si="415"/>
        <v>4.5</v>
      </c>
      <c r="KC46" s="50" t="str">
        <f t="shared" si="416"/>
        <v>4.5</v>
      </c>
      <c r="KD46" s="51" t="str">
        <f t="shared" si="417"/>
        <v>D</v>
      </c>
      <c r="KE46" s="60">
        <f t="shared" si="418"/>
        <v>1</v>
      </c>
      <c r="KF46" s="53" t="str">
        <f t="shared" si="419"/>
        <v>1.0</v>
      </c>
      <c r="KG46" s="61">
        <v>2</v>
      </c>
      <c r="KH46" s="62">
        <v>2</v>
      </c>
      <c r="KI46" s="210">
        <v>7</v>
      </c>
      <c r="KJ46" s="133">
        <v>6.4</v>
      </c>
      <c r="KK46" s="58"/>
      <c r="KL46" s="66">
        <f t="shared" si="420"/>
        <v>6.6</v>
      </c>
      <c r="KM46" s="67">
        <f t="shared" si="421"/>
        <v>6.6</v>
      </c>
      <c r="KN46" s="67" t="str">
        <f t="shared" si="422"/>
        <v>6.6</v>
      </c>
      <c r="KO46" s="51" t="str">
        <f t="shared" si="423"/>
        <v>C+</v>
      </c>
      <c r="KP46" s="60">
        <f t="shared" si="424"/>
        <v>2.5</v>
      </c>
      <c r="KQ46" s="53" t="str">
        <f t="shared" si="425"/>
        <v>2.5</v>
      </c>
      <c r="KR46" s="63">
        <v>1</v>
      </c>
      <c r="KS46" s="207">
        <v>1</v>
      </c>
      <c r="KT46" s="210">
        <v>6.5</v>
      </c>
      <c r="KU46" s="133">
        <v>7.8</v>
      </c>
      <c r="KV46" s="58"/>
      <c r="KW46" s="66">
        <f t="shared" si="426"/>
        <v>7.3</v>
      </c>
      <c r="KX46" s="67">
        <f t="shared" si="427"/>
        <v>7.3</v>
      </c>
      <c r="KY46" s="67" t="str">
        <f t="shared" si="428"/>
        <v>7.3</v>
      </c>
      <c r="KZ46" s="51" t="str">
        <f t="shared" si="429"/>
        <v>B</v>
      </c>
      <c r="LA46" s="60">
        <f t="shared" si="430"/>
        <v>3</v>
      </c>
      <c r="LB46" s="53" t="str">
        <f t="shared" si="431"/>
        <v>3.0</v>
      </c>
      <c r="LC46" s="63">
        <v>1</v>
      </c>
      <c r="LD46" s="207">
        <v>1</v>
      </c>
      <c r="LE46" s="210">
        <v>7</v>
      </c>
      <c r="LF46" s="133">
        <v>6.4</v>
      </c>
      <c r="LG46" s="58"/>
      <c r="LH46" s="66">
        <f t="shared" si="432"/>
        <v>6.6</v>
      </c>
      <c r="LI46" s="67">
        <f t="shared" si="433"/>
        <v>6.6</v>
      </c>
      <c r="LJ46" s="67" t="str">
        <f t="shared" si="434"/>
        <v>6.6</v>
      </c>
      <c r="LK46" s="51" t="str">
        <f t="shared" si="435"/>
        <v>C+</v>
      </c>
      <c r="LL46" s="60">
        <f t="shared" si="436"/>
        <v>2.5</v>
      </c>
      <c r="LM46" s="53" t="str">
        <f t="shared" si="437"/>
        <v>2.5</v>
      </c>
      <c r="LN46" s="63">
        <v>2</v>
      </c>
      <c r="LO46" s="207">
        <v>2</v>
      </c>
      <c r="LP46" s="210">
        <v>6</v>
      </c>
      <c r="LQ46" s="133">
        <v>6.4</v>
      </c>
      <c r="LR46" s="58"/>
      <c r="LS46" s="66">
        <f t="shared" si="438"/>
        <v>6.2</v>
      </c>
      <c r="LT46" s="67">
        <f t="shared" si="439"/>
        <v>6.2</v>
      </c>
      <c r="LU46" s="67" t="str">
        <f t="shared" si="440"/>
        <v>6.2</v>
      </c>
      <c r="LV46" s="51" t="str">
        <f t="shared" si="441"/>
        <v>C</v>
      </c>
      <c r="LW46" s="60">
        <f t="shared" si="442"/>
        <v>2</v>
      </c>
      <c r="LX46" s="53" t="str">
        <f t="shared" si="443"/>
        <v>2.0</v>
      </c>
      <c r="LY46" s="63">
        <v>1</v>
      </c>
      <c r="LZ46" s="207">
        <v>1</v>
      </c>
      <c r="MA46" s="66">
        <f t="shared" si="444"/>
        <v>6.7</v>
      </c>
      <c r="MB46" s="167">
        <f t="shared" si="445"/>
        <v>6.7</v>
      </c>
      <c r="MC46" s="53" t="str">
        <f t="shared" si="446"/>
        <v>6.7</v>
      </c>
      <c r="MD46" s="51" t="str">
        <f t="shared" si="447"/>
        <v>C+</v>
      </c>
      <c r="ME46" s="60">
        <f t="shared" si="448"/>
        <v>2.5</v>
      </c>
      <c r="MF46" s="53" t="str">
        <f t="shared" si="449"/>
        <v>2.5</v>
      </c>
      <c r="MG46" s="220">
        <v>5</v>
      </c>
      <c r="MH46" s="221">
        <v>5</v>
      </c>
      <c r="MI46" s="211">
        <f t="shared" si="450"/>
        <v>19</v>
      </c>
      <c r="MJ46" s="156">
        <f t="shared" si="451"/>
        <v>5.7421052631578942</v>
      </c>
      <c r="MK46" s="158">
        <f t="shared" si="452"/>
        <v>1.9473684210526316</v>
      </c>
      <c r="ML46" s="157" t="str">
        <f t="shared" si="453"/>
        <v>1.95</v>
      </c>
      <c r="MM46" s="5" t="str">
        <f t="shared" si="454"/>
        <v>Lên lớp</v>
      </c>
      <c r="MN46" s="212">
        <f t="shared" si="455"/>
        <v>19</v>
      </c>
      <c r="MO46" s="156">
        <f t="shared" si="456"/>
        <v>5.7421052631578942</v>
      </c>
      <c r="MP46" s="309">
        <f t="shared" si="457"/>
        <v>1.9473684210526316</v>
      </c>
      <c r="MQ46" s="215">
        <f t="shared" si="458"/>
        <v>54</v>
      </c>
      <c r="MR46" s="211">
        <f t="shared" si="459"/>
        <v>48</v>
      </c>
      <c r="MS46" s="157">
        <f t="shared" si="460"/>
        <v>6.4979166666666659</v>
      </c>
      <c r="MT46" s="157" t="str">
        <f t="shared" si="461"/>
        <v>6.50</v>
      </c>
      <c r="MU46" s="158">
        <f t="shared" si="462"/>
        <v>2.40625</v>
      </c>
      <c r="MV46" s="157" t="str">
        <f t="shared" si="463"/>
        <v>2.41</v>
      </c>
      <c r="MW46" s="5" t="str">
        <f t="shared" si="464"/>
        <v>Lên lớp</v>
      </c>
      <c r="MX46" s="325">
        <v>6.5</v>
      </c>
      <c r="MY46" s="392">
        <v>5</v>
      </c>
      <c r="MZ46" s="327"/>
      <c r="NA46" s="216">
        <f t="shared" si="465"/>
        <v>5.6</v>
      </c>
      <c r="NB46" s="312">
        <f t="shared" si="466"/>
        <v>5.6</v>
      </c>
      <c r="NC46" s="312" t="str">
        <f t="shared" si="467"/>
        <v>5.6</v>
      </c>
      <c r="ND46" s="313" t="str">
        <f t="shared" si="468"/>
        <v>C</v>
      </c>
      <c r="NE46" s="314">
        <f t="shared" si="469"/>
        <v>2</v>
      </c>
      <c r="NF46" s="315" t="str">
        <f t="shared" si="470"/>
        <v>2.0</v>
      </c>
      <c r="NG46" s="63">
        <v>1</v>
      </c>
      <c r="NH46" s="207">
        <v>1</v>
      </c>
      <c r="NI46" s="325">
        <v>5.3</v>
      </c>
      <c r="NJ46" s="392">
        <v>5</v>
      </c>
      <c r="NK46" s="327"/>
      <c r="NL46" s="316">
        <f t="shared" si="471"/>
        <v>5.0999999999999996</v>
      </c>
      <c r="NM46" s="312">
        <f t="shared" si="472"/>
        <v>5.0999999999999996</v>
      </c>
      <c r="NN46" s="312" t="str">
        <f t="shared" si="473"/>
        <v>5.1</v>
      </c>
      <c r="NO46" s="313" t="str">
        <f t="shared" si="474"/>
        <v>D+</v>
      </c>
      <c r="NP46" s="314">
        <f t="shared" si="475"/>
        <v>1.5</v>
      </c>
      <c r="NQ46" s="315" t="str">
        <f t="shared" si="476"/>
        <v>1.5</v>
      </c>
      <c r="NR46" s="63">
        <v>1</v>
      </c>
      <c r="NS46" s="207">
        <v>1</v>
      </c>
      <c r="NT46" s="66">
        <f t="shared" si="477"/>
        <v>5.4</v>
      </c>
      <c r="NU46" s="167">
        <f t="shared" si="478"/>
        <v>5.4</v>
      </c>
      <c r="NV46" s="53" t="str">
        <f t="shared" si="479"/>
        <v>5.4</v>
      </c>
      <c r="NW46" s="51" t="str">
        <f t="shared" si="480"/>
        <v>D+</v>
      </c>
      <c r="NX46" s="60">
        <f t="shared" si="481"/>
        <v>1.5</v>
      </c>
      <c r="NY46" s="53" t="str">
        <f t="shared" si="482"/>
        <v>1.5</v>
      </c>
      <c r="NZ46" s="220">
        <v>2</v>
      </c>
      <c r="OA46" s="408">
        <v>2</v>
      </c>
      <c r="OB46" s="385">
        <v>5.2</v>
      </c>
      <c r="OC46" s="404">
        <v>5</v>
      </c>
      <c r="OD46" s="210"/>
      <c r="OE46" s="66">
        <f t="shared" si="229"/>
        <v>5.0999999999999996</v>
      </c>
      <c r="OF46" s="67">
        <f t="shared" si="230"/>
        <v>5.0999999999999996</v>
      </c>
      <c r="OG46" s="50" t="str">
        <f t="shared" si="231"/>
        <v>5.1</v>
      </c>
      <c r="OH46" s="51" t="str">
        <f t="shared" si="232"/>
        <v>D+</v>
      </c>
      <c r="OI46" s="60">
        <f t="shared" si="233"/>
        <v>1.5</v>
      </c>
      <c r="OJ46" s="53" t="str">
        <f t="shared" si="234"/>
        <v>1.5</v>
      </c>
      <c r="OK46" s="61">
        <v>2</v>
      </c>
      <c r="OL46" s="62">
        <v>2</v>
      </c>
      <c r="OM46" s="282">
        <v>6.3</v>
      </c>
      <c r="ON46" s="283">
        <v>5</v>
      </c>
      <c r="OO46" s="104"/>
      <c r="OP46" s="105">
        <f t="shared" si="289"/>
        <v>5.5</v>
      </c>
      <c r="OQ46" s="67">
        <f t="shared" si="290"/>
        <v>5.5</v>
      </c>
      <c r="OR46" s="50" t="str">
        <f t="shared" si="291"/>
        <v>5.5</v>
      </c>
      <c r="OS46" s="51" t="str">
        <f t="shared" si="292"/>
        <v>C</v>
      </c>
      <c r="OT46" s="60">
        <f t="shared" si="293"/>
        <v>2</v>
      </c>
      <c r="OU46" s="53" t="str">
        <f t="shared" si="294"/>
        <v>2.0</v>
      </c>
      <c r="OV46" s="61">
        <v>2</v>
      </c>
      <c r="OW46" s="62">
        <v>2</v>
      </c>
      <c r="OX46" s="282">
        <v>7.4</v>
      </c>
      <c r="OY46" s="283">
        <v>8</v>
      </c>
      <c r="OZ46" s="104"/>
      <c r="PA46" s="105">
        <f t="shared" si="235"/>
        <v>7.8</v>
      </c>
      <c r="PB46" s="67">
        <f t="shared" si="236"/>
        <v>7.8</v>
      </c>
      <c r="PC46" s="50" t="str">
        <f t="shared" si="237"/>
        <v>7.8</v>
      </c>
      <c r="PD46" s="51" t="str">
        <f t="shared" si="238"/>
        <v>B</v>
      </c>
      <c r="PE46" s="60">
        <f t="shared" si="239"/>
        <v>3</v>
      </c>
      <c r="PF46" s="53" t="str">
        <f t="shared" si="240"/>
        <v>3.0</v>
      </c>
      <c r="PG46" s="61">
        <v>2</v>
      </c>
      <c r="PH46" s="62">
        <v>2</v>
      </c>
      <c r="PI46" s="325">
        <v>5</v>
      </c>
      <c r="PJ46" s="392">
        <v>6</v>
      </c>
      <c r="PK46" s="327"/>
      <c r="PL46" s="105">
        <f t="shared" si="241"/>
        <v>5.6</v>
      </c>
      <c r="PM46" s="312">
        <f t="shared" si="242"/>
        <v>5.6</v>
      </c>
      <c r="PN46" s="312" t="str">
        <f t="shared" si="243"/>
        <v>5.6</v>
      </c>
      <c r="PO46" s="313" t="str">
        <f t="shared" si="244"/>
        <v>C</v>
      </c>
      <c r="PP46" s="314">
        <f t="shared" si="245"/>
        <v>2</v>
      </c>
      <c r="PQ46" s="315" t="str">
        <f t="shared" si="246"/>
        <v>2.0</v>
      </c>
      <c r="PR46" s="63">
        <v>1</v>
      </c>
      <c r="PS46" s="207">
        <v>1</v>
      </c>
      <c r="PT46" s="210">
        <v>6.5</v>
      </c>
      <c r="PU46" s="133">
        <v>6.5</v>
      </c>
      <c r="PV46" s="58"/>
      <c r="PW46" s="66">
        <f t="shared" si="247"/>
        <v>6.5</v>
      </c>
      <c r="PX46" s="67">
        <f t="shared" si="248"/>
        <v>6.5</v>
      </c>
      <c r="PY46" s="67" t="str">
        <f t="shared" si="249"/>
        <v>6.5</v>
      </c>
      <c r="PZ46" s="51" t="str">
        <f t="shared" si="250"/>
        <v>C+</v>
      </c>
      <c r="QA46" s="60">
        <f t="shared" si="251"/>
        <v>2.5</v>
      </c>
      <c r="QB46" s="53" t="str">
        <f t="shared" si="252"/>
        <v>2.5</v>
      </c>
      <c r="QC46" s="63">
        <v>4</v>
      </c>
      <c r="QD46" s="207">
        <v>4</v>
      </c>
      <c r="QE46" s="395">
        <v>6.5</v>
      </c>
      <c r="QF46" s="396">
        <v>1</v>
      </c>
      <c r="QG46" s="395">
        <v>4</v>
      </c>
      <c r="QH46" s="395">
        <f t="shared" si="253"/>
        <v>3.2</v>
      </c>
      <c r="QI46" s="67">
        <f t="shared" si="254"/>
        <v>5</v>
      </c>
      <c r="QJ46" s="67" t="str">
        <f t="shared" si="255"/>
        <v>5.0</v>
      </c>
      <c r="QK46" s="51" t="str">
        <f t="shared" si="256"/>
        <v>D+</v>
      </c>
      <c r="QL46" s="60">
        <f t="shared" si="257"/>
        <v>1.5</v>
      </c>
      <c r="QM46" s="53" t="str">
        <f t="shared" si="258"/>
        <v>1.5</v>
      </c>
      <c r="QN46" s="63">
        <v>6</v>
      </c>
      <c r="QO46" s="207">
        <v>6</v>
      </c>
      <c r="QP46" s="211">
        <f t="shared" si="259"/>
        <v>19</v>
      </c>
      <c r="QQ46" s="156">
        <f t="shared" si="260"/>
        <v>5.7421052631578942</v>
      </c>
      <c r="QR46" s="158">
        <f t="shared" si="261"/>
        <v>1.9736842105263157</v>
      </c>
      <c r="QS46" s="157" t="str">
        <f t="shared" si="262"/>
        <v>1.97</v>
      </c>
      <c r="QT46" s="5" t="str">
        <f t="shared" si="263"/>
        <v>Lên lớp</v>
      </c>
      <c r="QU46" s="212">
        <f t="shared" si="264"/>
        <v>19</v>
      </c>
      <c r="QV46" s="156">
        <f t="shared" si="265"/>
        <v>5.7421052631578942</v>
      </c>
      <c r="QW46" s="309">
        <f t="shared" si="266"/>
        <v>1.9736842105263157</v>
      </c>
      <c r="QX46" s="215">
        <f t="shared" si="267"/>
        <v>73</v>
      </c>
      <c r="QY46" s="211">
        <f t="shared" si="268"/>
        <v>67</v>
      </c>
      <c r="QZ46" s="157">
        <f t="shared" si="269"/>
        <v>6.2835820895522385</v>
      </c>
      <c r="RA46" s="157" t="str">
        <f t="shared" si="270"/>
        <v>6.28</v>
      </c>
      <c r="RB46" s="158">
        <f t="shared" si="271"/>
        <v>2.283582089552239</v>
      </c>
      <c r="RC46" s="157" t="str">
        <f t="shared" si="272"/>
        <v>2.28</v>
      </c>
      <c r="RD46" s="5" t="str">
        <f t="shared" si="273"/>
        <v>Lên lớp</v>
      </c>
      <c r="RE46" s="171">
        <v>5</v>
      </c>
      <c r="RF46" s="323"/>
      <c r="RG46" s="123">
        <v>5</v>
      </c>
      <c r="RH46" s="171">
        <f t="shared" si="274"/>
        <v>2</v>
      </c>
      <c r="RI46" s="67">
        <f t="shared" si="275"/>
        <v>5</v>
      </c>
      <c r="RJ46" s="67" t="str">
        <f t="shared" si="276"/>
        <v>5.0</v>
      </c>
      <c r="RK46" s="51" t="str">
        <f t="shared" si="277"/>
        <v>D+</v>
      </c>
      <c r="RL46" s="60">
        <f t="shared" si="278"/>
        <v>1.5</v>
      </c>
      <c r="RM46" s="53" t="str">
        <f t="shared" si="279"/>
        <v>1.5</v>
      </c>
      <c r="RN46" s="63">
        <v>6</v>
      </c>
      <c r="RO46" s="207">
        <v>6</v>
      </c>
      <c r="RP46" s="416">
        <v>6</v>
      </c>
      <c r="RQ46" s="416">
        <v>6.7</v>
      </c>
      <c r="RR46" s="316">
        <f t="shared" si="280"/>
        <v>6.4</v>
      </c>
      <c r="RS46" s="67" t="str">
        <f t="shared" si="281"/>
        <v>6.4</v>
      </c>
      <c r="RT46" s="51" t="str">
        <f t="shared" si="282"/>
        <v>C</v>
      </c>
      <c r="RU46" s="60">
        <f t="shared" si="283"/>
        <v>2</v>
      </c>
      <c r="RV46" s="53" t="str">
        <f t="shared" si="284"/>
        <v>2.0</v>
      </c>
      <c r="RW46" s="220">
        <v>5</v>
      </c>
      <c r="RX46" s="221">
        <v>5</v>
      </c>
      <c r="RY46" s="417">
        <f t="shared" si="285"/>
        <v>11</v>
      </c>
      <c r="RZ46" s="156">
        <f t="shared" si="286"/>
        <v>5.6363636363636367</v>
      </c>
      <c r="SA46" s="158">
        <f t="shared" si="287"/>
        <v>1.7272727272727273</v>
      </c>
      <c r="SB46" s="157" t="str">
        <f t="shared" si="288"/>
        <v>1.73</v>
      </c>
    </row>
    <row r="47" spans="1:496" s="8" customFormat="1" ht="18">
      <c r="A47" s="5">
        <v>46</v>
      </c>
      <c r="B47" s="9" t="s">
        <v>455</v>
      </c>
      <c r="C47" s="10" t="s">
        <v>496</v>
      </c>
      <c r="D47" s="11" t="s">
        <v>497</v>
      </c>
      <c r="E47" s="12" t="s">
        <v>463</v>
      </c>
      <c r="F47" s="6"/>
      <c r="G47" s="47" t="s">
        <v>726</v>
      </c>
      <c r="H47" s="144" t="s">
        <v>427</v>
      </c>
      <c r="I47" s="48" t="s">
        <v>680</v>
      </c>
      <c r="J47" s="48" t="s">
        <v>635</v>
      </c>
      <c r="K47" s="98">
        <v>7</v>
      </c>
      <c r="L47" s="67" t="str">
        <f t="shared" si="483"/>
        <v>7.0</v>
      </c>
      <c r="M47" s="51" t="str">
        <f t="shared" si="484"/>
        <v>B</v>
      </c>
      <c r="N47" s="52">
        <f t="shared" si="485"/>
        <v>3</v>
      </c>
      <c r="O47" s="53" t="str">
        <f t="shared" si="486"/>
        <v>3.0</v>
      </c>
      <c r="P47" s="63">
        <v>2</v>
      </c>
      <c r="Q47" s="49">
        <v>6</v>
      </c>
      <c r="R47" s="67" t="str">
        <f t="shared" si="487"/>
        <v>6.0</v>
      </c>
      <c r="S47" s="51" t="str">
        <f t="shared" si="488"/>
        <v>C</v>
      </c>
      <c r="T47" s="52">
        <f t="shared" si="489"/>
        <v>2</v>
      </c>
      <c r="U47" s="53" t="str">
        <f t="shared" si="490"/>
        <v>2.0</v>
      </c>
      <c r="V47" s="63">
        <v>3</v>
      </c>
      <c r="W47" s="105">
        <v>8.3000000000000007</v>
      </c>
      <c r="X47" s="103">
        <v>8</v>
      </c>
      <c r="Y47" s="104"/>
      <c r="Z47" s="66">
        <f t="shared" si="306"/>
        <v>8.1</v>
      </c>
      <c r="AA47" s="67">
        <f t="shared" si="307"/>
        <v>8.1</v>
      </c>
      <c r="AB47" s="67" t="str">
        <f t="shared" si="491"/>
        <v>8.1</v>
      </c>
      <c r="AC47" s="51" t="str">
        <f t="shared" si="309"/>
        <v>B+</v>
      </c>
      <c r="AD47" s="60">
        <f t="shared" si="492"/>
        <v>3.5</v>
      </c>
      <c r="AE47" s="53" t="str">
        <f t="shared" si="493"/>
        <v>3.5</v>
      </c>
      <c r="AF47" s="63">
        <v>4</v>
      </c>
      <c r="AG47" s="207">
        <v>4</v>
      </c>
      <c r="AH47" s="105">
        <v>7.3</v>
      </c>
      <c r="AI47" s="103">
        <v>8</v>
      </c>
      <c r="AJ47" s="104"/>
      <c r="AK47" s="66">
        <f t="shared" si="312"/>
        <v>7.7</v>
      </c>
      <c r="AL47" s="67">
        <f t="shared" si="313"/>
        <v>7.7</v>
      </c>
      <c r="AM47" s="67" t="str">
        <f t="shared" si="494"/>
        <v>7.7</v>
      </c>
      <c r="AN47" s="51" t="str">
        <f t="shared" si="495"/>
        <v>B</v>
      </c>
      <c r="AO47" s="60">
        <f t="shared" si="496"/>
        <v>3</v>
      </c>
      <c r="AP47" s="53" t="str">
        <f t="shared" si="497"/>
        <v>3.0</v>
      </c>
      <c r="AQ47" s="63">
        <v>2</v>
      </c>
      <c r="AR47" s="207">
        <v>2</v>
      </c>
      <c r="AS47" s="105">
        <v>6</v>
      </c>
      <c r="AT47" s="103">
        <v>2</v>
      </c>
      <c r="AU47" s="104">
        <v>7</v>
      </c>
      <c r="AV47" s="66">
        <f t="shared" si="498"/>
        <v>3.6</v>
      </c>
      <c r="AW47" s="67">
        <f t="shared" si="499"/>
        <v>6.6</v>
      </c>
      <c r="AX47" s="67" t="str">
        <f t="shared" si="500"/>
        <v>6.6</v>
      </c>
      <c r="AY47" s="51" t="str">
        <f t="shared" si="501"/>
        <v>C+</v>
      </c>
      <c r="AZ47" s="60">
        <f t="shared" si="502"/>
        <v>2.5</v>
      </c>
      <c r="BA47" s="53" t="str">
        <f t="shared" si="503"/>
        <v>2.5</v>
      </c>
      <c r="BB47" s="63">
        <v>3</v>
      </c>
      <c r="BC47" s="207">
        <v>3</v>
      </c>
      <c r="BD47" s="105">
        <v>7</v>
      </c>
      <c r="BE47" s="103">
        <v>5</v>
      </c>
      <c r="BF47" s="104"/>
      <c r="BG47" s="66">
        <f t="shared" si="504"/>
        <v>5.8</v>
      </c>
      <c r="BH47" s="67">
        <f t="shared" si="505"/>
        <v>5.8</v>
      </c>
      <c r="BI47" s="67" t="str">
        <f t="shared" si="506"/>
        <v>5.8</v>
      </c>
      <c r="BJ47" s="51" t="str">
        <f t="shared" si="507"/>
        <v>C</v>
      </c>
      <c r="BK47" s="60">
        <f t="shared" si="508"/>
        <v>2</v>
      </c>
      <c r="BL47" s="53" t="str">
        <f t="shared" si="509"/>
        <v>2.0</v>
      </c>
      <c r="BM47" s="63">
        <v>3</v>
      </c>
      <c r="BN47" s="207">
        <v>3</v>
      </c>
      <c r="BO47" s="105">
        <v>6.1</v>
      </c>
      <c r="BP47" s="103">
        <v>6</v>
      </c>
      <c r="BQ47" s="104"/>
      <c r="BR47" s="66">
        <f t="shared" si="330"/>
        <v>6</v>
      </c>
      <c r="BS47" s="67">
        <f t="shared" si="331"/>
        <v>6</v>
      </c>
      <c r="BT47" s="67" t="str">
        <f t="shared" si="510"/>
        <v>6.0</v>
      </c>
      <c r="BU47" s="51" t="str">
        <f t="shared" si="333"/>
        <v>C</v>
      </c>
      <c r="BV47" s="68">
        <f t="shared" si="334"/>
        <v>2</v>
      </c>
      <c r="BW47" s="53" t="str">
        <f t="shared" si="511"/>
        <v>2.0</v>
      </c>
      <c r="BX47" s="63">
        <v>2</v>
      </c>
      <c r="BY47" s="207">
        <v>2</v>
      </c>
      <c r="BZ47" s="105">
        <v>6.3</v>
      </c>
      <c r="CA47" s="103">
        <v>8</v>
      </c>
      <c r="CB47" s="104"/>
      <c r="CC47" s="105"/>
      <c r="CD47" s="67">
        <f t="shared" si="512"/>
        <v>7.3</v>
      </c>
      <c r="CE47" s="67" t="str">
        <f t="shared" si="513"/>
        <v>7.3</v>
      </c>
      <c r="CF47" s="51" t="str">
        <f t="shared" si="514"/>
        <v>B</v>
      </c>
      <c r="CG47" s="60">
        <f t="shared" si="515"/>
        <v>3</v>
      </c>
      <c r="CH47" s="53" t="str">
        <f t="shared" si="516"/>
        <v>3.0</v>
      </c>
      <c r="CI47" s="63">
        <v>3</v>
      </c>
      <c r="CJ47" s="207">
        <v>3</v>
      </c>
      <c r="CK47" s="208">
        <f t="shared" si="517"/>
        <v>17</v>
      </c>
      <c r="CL47" s="72">
        <f t="shared" si="342"/>
        <v>6.9941176470588236</v>
      </c>
      <c r="CM47" s="93" t="str">
        <f t="shared" si="518"/>
        <v>6.99</v>
      </c>
      <c r="CN47" s="72">
        <f t="shared" si="344"/>
        <v>2.7352941176470589</v>
      </c>
      <c r="CO47" s="93" t="str">
        <f t="shared" si="519"/>
        <v>2.74</v>
      </c>
      <c r="CP47" s="285" t="str">
        <f t="shared" si="520"/>
        <v>Lên lớp</v>
      </c>
      <c r="CQ47" s="285">
        <f t="shared" si="347"/>
        <v>17</v>
      </c>
      <c r="CR47" s="72">
        <f t="shared" si="348"/>
        <v>6.9941176470588236</v>
      </c>
      <c r="CS47" s="285" t="str">
        <f t="shared" si="521"/>
        <v>6.99</v>
      </c>
      <c r="CT47" s="72">
        <f t="shared" si="350"/>
        <v>2.7352941176470589</v>
      </c>
      <c r="CU47" s="285" t="str">
        <f t="shared" si="522"/>
        <v>2.74</v>
      </c>
      <c r="CV47" s="285" t="str">
        <f t="shared" si="550"/>
        <v>Lên lớp</v>
      </c>
      <c r="CW47" s="66">
        <v>6.6</v>
      </c>
      <c r="CX47" s="66">
        <v>7</v>
      </c>
      <c r="CY47" s="285"/>
      <c r="CZ47" s="66">
        <f t="shared" si="353"/>
        <v>6.8</v>
      </c>
      <c r="DA47" s="67">
        <f t="shared" si="354"/>
        <v>6.8</v>
      </c>
      <c r="DB47" s="60" t="str">
        <f t="shared" si="355"/>
        <v>6.8</v>
      </c>
      <c r="DC47" s="51" t="str">
        <f t="shared" si="356"/>
        <v>C+</v>
      </c>
      <c r="DD47" s="60">
        <f t="shared" si="357"/>
        <v>2.5</v>
      </c>
      <c r="DE47" s="60" t="str">
        <f t="shared" si="358"/>
        <v>2.5</v>
      </c>
      <c r="DF47" s="63"/>
      <c r="DG47" s="209"/>
      <c r="DH47" s="105">
        <v>7.2</v>
      </c>
      <c r="DI47" s="126">
        <v>6</v>
      </c>
      <c r="DJ47" s="126"/>
      <c r="DK47" s="66">
        <f t="shared" si="359"/>
        <v>6.5</v>
      </c>
      <c r="DL47" s="67">
        <f t="shared" si="360"/>
        <v>6.5</v>
      </c>
      <c r="DM47" s="60" t="str">
        <f t="shared" si="361"/>
        <v>6.5</v>
      </c>
      <c r="DN47" s="51" t="str">
        <f t="shared" si="362"/>
        <v>C+</v>
      </c>
      <c r="DO47" s="60">
        <f t="shared" si="363"/>
        <v>2.5</v>
      </c>
      <c r="DP47" s="60" t="str">
        <f t="shared" si="364"/>
        <v>2.5</v>
      </c>
      <c r="DQ47" s="63"/>
      <c r="DR47" s="209"/>
      <c r="DS47" s="67">
        <f t="shared" si="365"/>
        <v>6.65</v>
      </c>
      <c r="DT47" s="60" t="str">
        <f t="shared" si="366"/>
        <v>6.7</v>
      </c>
      <c r="DU47" s="51" t="str">
        <f t="shared" si="367"/>
        <v>C+</v>
      </c>
      <c r="DV47" s="60">
        <f t="shared" si="368"/>
        <v>2.5</v>
      </c>
      <c r="DW47" s="60" t="str">
        <f t="shared" si="369"/>
        <v>2.5</v>
      </c>
      <c r="DX47" s="63">
        <v>3</v>
      </c>
      <c r="DY47" s="209">
        <v>3</v>
      </c>
      <c r="DZ47" s="210">
        <v>5</v>
      </c>
      <c r="EA47" s="57">
        <v>5</v>
      </c>
      <c r="EB47" s="58"/>
      <c r="EC47" s="66">
        <f t="shared" si="370"/>
        <v>5</v>
      </c>
      <c r="ED47" s="67">
        <f t="shared" si="371"/>
        <v>5</v>
      </c>
      <c r="EE47" s="67" t="str">
        <f t="shared" si="372"/>
        <v>5.0</v>
      </c>
      <c r="EF47" s="51" t="str">
        <f t="shared" si="373"/>
        <v>D+</v>
      </c>
      <c r="EG47" s="68">
        <f t="shared" si="374"/>
        <v>1.5</v>
      </c>
      <c r="EH47" s="53" t="str">
        <f t="shared" si="375"/>
        <v>1.5</v>
      </c>
      <c r="EI47" s="63">
        <v>3</v>
      </c>
      <c r="EJ47" s="207">
        <v>3</v>
      </c>
      <c r="EK47" s="210">
        <v>8</v>
      </c>
      <c r="EL47" s="57">
        <v>7</v>
      </c>
      <c r="EM47" s="58"/>
      <c r="EN47" s="66">
        <f t="shared" si="523"/>
        <v>7.4</v>
      </c>
      <c r="EO47" s="67">
        <f t="shared" si="524"/>
        <v>7.4</v>
      </c>
      <c r="EP47" s="67" t="str">
        <f t="shared" si="525"/>
        <v>7.4</v>
      </c>
      <c r="EQ47" s="51" t="str">
        <f t="shared" si="526"/>
        <v>B</v>
      </c>
      <c r="ER47" s="60">
        <f t="shared" si="527"/>
        <v>3</v>
      </c>
      <c r="ES47" s="53" t="str">
        <f t="shared" si="528"/>
        <v>3.0</v>
      </c>
      <c r="ET47" s="63">
        <v>3</v>
      </c>
      <c r="EU47" s="207">
        <v>3</v>
      </c>
      <c r="EV47" s="171">
        <v>8</v>
      </c>
      <c r="EW47" s="122">
        <v>1</v>
      </c>
      <c r="EX47" s="123">
        <v>3</v>
      </c>
      <c r="EY47" s="66">
        <f t="shared" si="84"/>
        <v>3.8</v>
      </c>
      <c r="EZ47" s="67">
        <f t="shared" si="85"/>
        <v>5</v>
      </c>
      <c r="FA47" s="67" t="str">
        <f t="shared" si="86"/>
        <v>5.0</v>
      </c>
      <c r="FB47" s="51" t="str">
        <f t="shared" si="87"/>
        <v>D+</v>
      </c>
      <c r="FC47" s="60">
        <f t="shared" si="88"/>
        <v>1.5</v>
      </c>
      <c r="FD47" s="53" t="str">
        <f t="shared" si="89"/>
        <v>1.5</v>
      </c>
      <c r="FE47" s="63">
        <v>2</v>
      </c>
      <c r="FF47" s="207">
        <v>2</v>
      </c>
      <c r="FG47" s="105">
        <v>8</v>
      </c>
      <c r="FH47" s="103">
        <v>7</v>
      </c>
      <c r="FI47" s="104"/>
      <c r="FJ47" s="66">
        <f t="shared" si="90"/>
        <v>7.4</v>
      </c>
      <c r="FK47" s="67">
        <f t="shared" si="91"/>
        <v>7.4</v>
      </c>
      <c r="FL47" s="67" t="str">
        <f t="shared" si="92"/>
        <v>7.4</v>
      </c>
      <c r="FM47" s="51" t="str">
        <f t="shared" si="93"/>
        <v>B</v>
      </c>
      <c r="FN47" s="60">
        <f t="shared" si="94"/>
        <v>3</v>
      </c>
      <c r="FO47" s="53" t="str">
        <f t="shared" si="95"/>
        <v>3.0</v>
      </c>
      <c r="FP47" s="63">
        <v>2</v>
      </c>
      <c r="FQ47" s="207">
        <v>2</v>
      </c>
      <c r="FR47" s="105">
        <v>5.2</v>
      </c>
      <c r="FS47" s="103">
        <v>5</v>
      </c>
      <c r="FT47" s="104"/>
      <c r="FU47" s="66"/>
      <c r="FV47" s="67">
        <f t="shared" si="96"/>
        <v>5.0999999999999996</v>
      </c>
      <c r="FW47" s="67" t="str">
        <f t="shared" si="97"/>
        <v>5.1</v>
      </c>
      <c r="FX47" s="51" t="str">
        <f t="shared" si="98"/>
        <v>D+</v>
      </c>
      <c r="FY47" s="60">
        <f t="shared" si="99"/>
        <v>1.5</v>
      </c>
      <c r="FZ47" s="53" t="str">
        <f t="shared" si="100"/>
        <v>1.5</v>
      </c>
      <c r="GA47" s="63">
        <v>2</v>
      </c>
      <c r="GB47" s="207">
        <v>2</v>
      </c>
      <c r="GC47" s="150">
        <v>5.3</v>
      </c>
      <c r="GD47" s="124">
        <v>1</v>
      </c>
      <c r="GE47" s="125"/>
      <c r="GF47" s="150"/>
      <c r="GG47" s="67">
        <f t="shared" si="529"/>
        <v>2.7</v>
      </c>
      <c r="GH47" s="67" t="str">
        <f t="shared" si="530"/>
        <v>2.7</v>
      </c>
      <c r="GI47" s="51" t="str">
        <f t="shared" si="531"/>
        <v>F</v>
      </c>
      <c r="GJ47" s="60">
        <f t="shared" si="532"/>
        <v>0</v>
      </c>
      <c r="GK47" s="53" t="str">
        <f t="shared" si="533"/>
        <v>0.0</v>
      </c>
      <c r="GL47" s="63">
        <v>3</v>
      </c>
      <c r="GM47" s="207"/>
      <c r="GN47" s="211">
        <f t="shared" si="534"/>
        <v>18</v>
      </c>
      <c r="GO47" s="156">
        <f t="shared" si="535"/>
        <v>5.5694444444444446</v>
      </c>
      <c r="GP47" s="158">
        <f t="shared" si="536"/>
        <v>1.8333333333333333</v>
      </c>
      <c r="GQ47" s="157" t="str">
        <f t="shared" si="109"/>
        <v>1.83</v>
      </c>
      <c r="GR47" s="5" t="str">
        <f t="shared" si="110"/>
        <v>Lên lớp</v>
      </c>
      <c r="GS47" s="212">
        <f t="shared" si="537"/>
        <v>15</v>
      </c>
      <c r="GT47" s="213">
        <f t="shared" si="406"/>
        <v>6.1433333333333335</v>
      </c>
      <c r="GU47" s="214">
        <f t="shared" si="407"/>
        <v>2.2000000000000002</v>
      </c>
      <c r="GV47" s="215">
        <f t="shared" si="538"/>
        <v>35</v>
      </c>
      <c r="GW47" s="211">
        <f t="shared" si="403"/>
        <v>32</v>
      </c>
      <c r="GX47" s="157">
        <f t="shared" si="404"/>
        <v>6.5953125000000004</v>
      </c>
      <c r="GY47" s="158">
        <f t="shared" si="405"/>
        <v>2.484375</v>
      </c>
      <c r="GZ47" s="157" t="str">
        <f t="shared" si="118"/>
        <v>2.48</v>
      </c>
      <c r="HA47" s="5" t="str">
        <f t="shared" si="119"/>
        <v>Lên lớp</v>
      </c>
      <c r="HB47" s="105">
        <v>5.4</v>
      </c>
      <c r="HC47" s="103">
        <v>3</v>
      </c>
      <c r="HD47" s="104"/>
      <c r="HE47" s="105"/>
      <c r="HF47" s="67">
        <f t="shared" si="539"/>
        <v>4</v>
      </c>
      <c r="HG47" s="67" t="str">
        <f t="shared" si="540"/>
        <v>4.0</v>
      </c>
      <c r="HH47" s="51" t="str">
        <f t="shared" si="541"/>
        <v>D</v>
      </c>
      <c r="HI47" s="60">
        <f t="shared" si="542"/>
        <v>1</v>
      </c>
      <c r="HJ47" s="53" t="str">
        <f t="shared" si="543"/>
        <v>1.0</v>
      </c>
      <c r="HK47" s="63">
        <v>3</v>
      </c>
      <c r="HL47" s="207">
        <v>3</v>
      </c>
      <c r="HM47" s="210">
        <v>7</v>
      </c>
      <c r="HN47" s="57">
        <v>2</v>
      </c>
      <c r="HO47" s="58"/>
      <c r="HP47" s="66">
        <f t="shared" si="125"/>
        <v>4</v>
      </c>
      <c r="HQ47" s="110">
        <f t="shared" si="126"/>
        <v>4</v>
      </c>
      <c r="HR47" s="67" t="str">
        <f t="shared" si="127"/>
        <v>4.0</v>
      </c>
      <c r="HS47" s="111" t="str">
        <f t="shared" si="128"/>
        <v>D</v>
      </c>
      <c r="HT47" s="112">
        <f t="shared" si="129"/>
        <v>1</v>
      </c>
      <c r="HU47" s="113" t="str">
        <f t="shared" si="130"/>
        <v>1.0</v>
      </c>
      <c r="HV47" s="63">
        <v>1</v>
      </c>
      <c r="HW47" s="207">
        <v>1</v>
      </c>
      <c r="HX47" s="66">
        <f t="shared" si="297"/>
        <v>1.2</v>
      </c>
      <c r="HY47" s="167">
        <f t="shared" si="297"/>
        <v>4</v>
      </c>
      <c r="HZ47" s="53" t="str">
        <f t="shared" si="132"/>
        <v>4.0</v>
      </c>
      <c r="IA47" s="51" t="str">
        <f t="shared" si="133"/>
        <v>D</v>
      </c>
      <c r="IB47" s="60">
        <f t="shared" si="134"/>
        <v>1</v>
      </c>
      <c r="IC47" s="53" t="str">
        <f t="shared" si="135"/>
        <v>1.0</v>
      </c>
      <c r="ID47" s="220">
        <v>4</v>
      </c>
      <c r="IE47" s="221">
        <v>4</v>
      </c>
      <c r="IF47" s="210">
        <v>6.7</v>
      </c>
      <c r="IG47" s="57">
        <v>6</v>
      </c>
      <c r="IH47" s="58"/>
      <c r="II47" s="66">
        <f t="shared" si="544"/>
        <v>6.3</v>
      </c>
      <c r="IJ47" s="67">
        <f t="shared" si="545"/>
        <v>6.3</v>
      </c>
      <c r="IK47" s="67" t="str">
        <f t="shared" si="546"/>
        <v>6.3</v>
      </c>
      <c r="IL47" s="51" t="str">
        <f t="shared" si="547"/>
        <v>C</v>
      </c>
      <c r="IM47" s="60">
        <f t="shared" si="548"/>
        <v>2</v>
      </c>
      <c r="IN47" s="53" t="str">
        <f t="shared" si="549"/>
        <v>2.0</v>
      </c>
      <c r="IO47" s="63">
        <v>2</v>
      </c>
      <c r="IP47" s="207">
        <v>2</v>
      </c>
      <c r="IQ47" s="210">
        <v>5.7</v>
      </c>
      <c r="IR47" s="57">
        <v>6</v>
      </c>
      <c r="IS47" s="58"/>
      <c r="IT47" s="66">
        <f t="shared" si="142"/>
        <v>5.9</v>
      </c>
      <c r="IU47" s="67">
        <f t="shared" si="143"/>
        <v>5.9</v>
      </c>
      <c r="IV47" s="67" t="str">
        <f t="shared" si="144"/>
        <v>5.9</v>
      </c>
      <c r="IW47" s="51" t="str">
        <f t="shared" si="145"/>
        <v>C</v>
      </c>
      <c r="IX47" s="60">
        <f t="shared" si="146"/>
        <v>2</v>
      </c>
      <c r="IY47" s="53" t="str">
        <f t="shared" si="147"/>
        <v>2.0</v>
      </c>
      <c r="IZ47" s="63">
        <v>3</v>
      </c>
      <c r="JA47" s="207">
        <v>3</v>
      </c>
      <c r="JB47" s="65">
        <v>6.6</v>
      </c>
      <c r="JC47" s="57">
        <v>6</v>
      </c>
      <c r="JD47" s="58"/>
      <c r="JE47" s="66">
        <f t="shared" si="148"/>
        <v>6.2</v>
      </c>
      <c r="JF47" s="67">
        <f t="shared" si="149"/>
        <v>6.2</v>
      </c>
      <c r="JG47" s="50" t="str">
        <f t="shared" si="150"/>
        <v>6.2</v>
      </c>
      <c r="JH47" s="51" t="str">
        <f t="shared" si="151"/>
        <v>C</v>
      </c>
      <c r="JI47" s="60">
        <f t="shared" si="152"/>
        <v>2</v>
      </c>
      <c r="JJ47" s="53" t="str">
        <f t="shared" si="153"/>
        <v>2.0</v>
      </c>
      <c r="JK47" s="61">
        <v>2</v>
      </c>
      <c r="JL47" s="62">
        <v>2</v>
      </c>
      <c r="JM47" s="65">
        <v>6</v>
      </c>
      <c r="JN47" s="57">
        <v>5</v>
      </c>
      <c r="JO47" s="58"/>
      <c r="JP47" s="66">
        <f t="shared" si="408"/>
        <v>5.4</v>
      </c>
      <c r="JQ47" s="67">
        <f t="shared" si="409"/>
        <v>5.4</v>
      </c>
      <c r="JR47" s="50" t="str">
        <f t="shared" si="410"/>
        <v>5.4</v>
      </c>
      <c r="JS47" s="51" t="str">
        <f t="shared" si="411"/>
        <v>D+</v>
      </c>
      <c r="JT47" s="60">
        <f t="shared" si="412"/>
        <v>1.5</v>
      </c>
      <c r="JU47" s="53" t="str">
        <f t="shared" si="413"/>
        <v>1.5</v>
      </c>
      <c r="JV47" s="61">
        <v>1</v>
      </c>
      <c r="JW47" s="62">
        <v>1</v>
      </c>
      <c r="JX47" s="65">
        <v>6</v>
      </c>
      <c r="JY47" s="57">
        <v>4</v>
      </c>
      <c r="JZ47" s="58"/>
      <c r="KA47" s="66">
        <f t="shared" si="414"/>
        <v>4.8</v>
      </c>
      <c r="KB47" s="67">
        <f t="shared" si="415"/>
        <v>4.8</v>
      </c>
      <c r="KC47" s="50" t="str">
        <f t="shared" si="416"/>
        <v>4.8</v>
      </c>
      <c r="KD47" s="51" t="str">
        <f t="shared" si="417"/>
        <v>D</v>
      </c>
      <c r="KE47" s="60">
        <f t="shared" si="418"/>
        <v>1</v>
      </c>
      <c r="KF47" s="53" t="str">
        <f t="shared" si="419"/>
        <v>1.0</v>
      </c>
      <c r="KG47" s="61">
        <v>2</v>
      </c>
      <c r="KH47" s="62">
        <v>2</v>
      </c>
      <c r="KI47" s="210">
        <v>8</v>
      </c>
      <c r="KJ47" s="133">
        <v>7.1</v>
      </c>
      <c r="KK47" s="58"/>
      <c r="KL47" s="66">
        <f t="shared" si="420"/>
        <v>7.5</v>
      </c>
      <c r="KM47" s="67">
        <f t="shared" si="421"/>
        <v>7.5</v>
      </c>
      <c r="KN47" s="67" t="str">
        <f t="shared" si="422"/>
        <v>7.5</v>
      </c>
      <c r="KO47" s="51" t="str">
        <f t="shared" si="423"/>
        <v>B</v>
      </c>
      <c r="KP47" s="60">
        <f t="shared" si="424"/>
        <v>3</v>
      </c>
      <c r="KQ47" s="53" t="str">
        <f t="shared" si="425"/>
        <v>3.0</v>
      </c>
      <c r="KR47" s="63">
        <v>1</v>
      </c>
      <c r="KS47" s="207">
        <v>1</v>
      </c>
      <c r="KT47" s="210">
        <v>6.5</v>
      </c>
      <c r="KU47" s="133">
        <v>7.5</v>
      </c>
      <c r="KV47" s="58"/>
      <c r="KW47" s="66">
        <f t="shared" si="426"/>
        <v>7.1</v>
      </c>
      <c r="KX47" s="67">
        <f t="shared" si="427"/>
        <v>7.1</v>
      </c>
      <c r="KY47" s="67" t="str">
        <f t="shared" si="428"/>
        <v>7.1</v>
      </c>
      <c r="KZ47" s="51" t="str">
        <f t="shared" si="429"/>
        <v>B</v>
      </c>
      <c r="LA47" s="60">
        <f t="shared" si="430"/>
        <v>3</v>
      </c>
      <c r="LB47" s="53" t="str">
        <f t="shared" si="431"/>
        <v>3.0</v>
      </c>
      <c r="LC47" s="63">
        <v>1</v>
      </c>
      <c r="LD47" s="207">
        <v>1</v>
      </c>
      <c r="LE47" s="210">
        <v>8</v>
      </c>
      <c r="LF47" s="133">
        <v>7.1</v>
      </c>
      <c r="LG47" s="58"/>
      <c r="LH47" s="66">
        <f t="shared" si="432"/>
        <v>7.5</v>
      </c>
      <c r="LI47" s="67">
        <f t="shared" si="433"/>
        <v>7.5</v>
      </c>
      <c r="LJ47" s="67" t="str">
        <f t="shared" si="434"/>
        <v>7.5</v>
      </c>
      <c r="LK47" s="51" t="str">
        <f t="shared" si="435"/>
        <v>B</v>
      </c>
      <c r="LL47" s="60">
        <f t="shared" si="436"/>
        <v>3</v>
      </c>
      <c r="LM47" s="53" t="str">
        <f t="shared" si="437"/>
        <v>3.0</v>
      </c>
      <c r="LN47" s="63">
        <v>2</v>
      </c>
      <c r="LO47" s="207">
        <v>2</v>
      </c>
      <c r="LP47" s="210">
        <v>7</v>
      </c>
      <c r="LQ47" s="133">
        <v>6.3</v>
      </c>
      <c r="LR47" s="58"/>
      <c r="LS47" s="66">
        <f t="shared" si="438"/>
        <v>6.6</v>
      </c>
      <c r="LT47" s="67">
        <f t="shared" si="439"/>
        <v>6.6</v>
      </c>
      <c r="LU47" s="67" t="str">
        <f t="shared" si="440"/>
        <v>6.6</v>
      </c>
      <c r="LV47" s="51" t="str">
        <f t="shared" si="441"/>
        <v>C+</v>
      </c>
      <c r="LW47" s="60">
        <f t="shared" si="442"/>
        <v>2.5</v>
      </c>
      <c r="LX47" s="53" t="str">
        <f t="shared" si="443"/>
        <v>2.5</v>
      </c>
      <c r="LY47" s="63">
        <v>1</v>
      </c>
      <c r="LZ47" s="207">
        <v>1</v>
      </c>
      <c r="MA47" s="66">
        <f t="shared" si="444"/>
        <v>7.2</v>
      </c>
      <c r="MB47" s="167">
        <f t="shared" si="445"/>
        <v>7.2</v>
      </c>
      <c r="MC47" s="53" t="str">
        <f t="shared" si="446"/>
        <v>7.2</v>
      </c>
      <c r="MD47" s="51" t="str">
        <f t="shared" si="447"/>
        <v>B</v>
      </c>
      <c r="ME47" s="60">
        <f t="shared" si="448"/>
        <v>3</v>
      </c>
      <c r="MF47" s="53" t="str">
        <f t="shared" si="449"/>
        <v>3.0</v>
      </c>
      <c r="MG47" s="220">
        <v>5</v>
      </c>
      <c r="MH47" s="221">
        <v>5</v>
      </c>
      <c r="MI47" s="211">
        <f t="shared" si="450"/>
        <v>19</v>
      </c>
      <c r="MJ47" s="156">
        <f t="shared" si="451"/>
        <v>5.784210526315789</v>
      </c>
      <c r="MK47" s="158">
        <f t="shared" si="452"/>
        <v>1.8947368421052631</v>
      </c>
      <c r="ML47" s="157" t="str">
        <f t="shared" si="453"/>
        <v>1.89</v>
      </c>
      <c r="MM47" s="5" t="str">
        <f t="shared" si="454"/>
        <v>Lên lớp</v>
      </c>
      <c r="MN47" s="212">
        <f t="shared" si="455"/>
        <v>19</v>
      </c>
      <c r="MO47" s="156">
        <f t="shared" si="456"/>
        <v>5.784210526315789</v>
      </c>
      <c r="MP47" s="309">
        <f t="shared" si="457"/>
        <v>1.8947368421052631</v>
      </c>
      <c r="MQ47" s="215">
        <f t="shared" si="458"/>
        <v>54</v>
      </c>
      <c r="MR47" s="211">
        <f t="shared" si="459"/>
        <v>51</v>
      </c>
      <c r="MS47" s="157">
        <f t="shared" si="460"/>
        <v>6.2931372549019606</v>
      </c>
      <c r="MT47" s="157" t="str">
        <f t="shared" si="461"/>
        <v>6.29</v>
      </c>
      <c r="MU47" s="158">
        <f t="shared" si="462"/>
        <v>2.2647058823529411</v>
      </c>
      <c r="MV47" s="157" t="str">
        <f t="shared" si="463"/>
        <v>2.26</v>
      </c>
      <c r="MW47" s="5" t="str">
        <f t="shared" si="464"/>
        <v>Lên lớp</v>
      </c>
      <c r="MX47" s="260">
        <v>7</v>
      </c>
      <c r="MY47" s="317">
        <v>1</v>
      </c>
      <c r="MZ47" s="261">
        <v>4</v>
      </c>
      <c r="NA47" s="171">
        <f t="shared" si="465"/>
        <v>3.4</v>
      </c>
      <c r="NB47" s="312">
        <f t="shared" si="466"/>
        <v>5.2</v>
      </c>
      <c r="NC47" s="312" t="str">
        <f t="shared" si="467"/>
        <v>5.2</v>
      </c>
      <c r="ND47" s="313" t="str">
        <f t="shared" si="468"/>
        <v>D+</v>
      </c>
      <c r="NE47" s="314">
        <f t="shared" si="469"/>
        <v>1.5</v>
      </c>
      <c r="NF47" s="315" t="str">
        <f t="shared" si="470"/>
        <v>1.5</v>
      </c>
      <c r="NG47" s="63">
        <v>1</v>
      </c>
      <c r="NH47" s="207">
        <v>1</v>
      </c>
      <c r="NI47" s="310">
        <v>7</v>
      </c>
      <c r="NJ47" s="311">
        <v>5</v>
      </c>
      <c r="NK47" s="160"/>
      <c r="NL47" s="316">
        <f t="shared" si="471"/>
        <v>5.8</v>
      </c>
      <c r="NM47" s="312">
        <f t="shared" si="472"/>
        <v>5.8</v>
      </c>
      <c r="NN47" s="312" t="str">
        <f t="shared" si="473"/>
        <v>5.8</v>
      </c>
      <c r="NO47" s="313" t="str">
        <f t="shared" si="474"/>
        <v>C</v>
      </c>
      <c r="NP47" s="314">
        <f t="shared" si="475"/>
        <v>2</v>
      </c>
      <c r="NQ47" s="315" t="str">
        <f t="shared" si="476"/>
        <v>2.0</v>
      </c>
      <c r="NR47" s="63">
        <v>1</v>
      </c>
      <c r="NS47" s="207">
        <v>1</v>
      </c>
      <c r="NT47" s="66">
        <f t="shared" si="477"/>
        <v>4.5999999999999996</v>
      </c>
      <c r="NU47" s="167">
        <f t="shared" si="478"/>
        <v>5.5</v>
      </c>
      <c r="NV47" s="53" t="str">
        <f t="shared" si="479"/>
        <v>5.5</v>
      </c>
      <c r="NW47" s="51" t="str">
        <f t="shared" si="480"/>
        <v>C</v>
      </c>
      <c r="NX47" s="60">
        <f t="shared" si="481"/>
        <v>2</v>
      </c>
      <c r="NY47" s="53" t="str">
        <f t="shared" si="482"/>
        <v>2.0</v>
      </c>
      <c r="NZ47" s="220">
        <v>2</v>
      </c>
      <c r="OA47" s="408">
        <v>2</v>
      </c>
      <c r="OB47" s="385">
        <v>5.8</v>
      </c>
      <c r="OC47" s="404">
        <v>7</v>
      </c>
      <c r="OD47" s="210"/>
      <c r="OE47" s="66">
        <f t="shared" si="229"/>
        <v>6.5</v>
      </c>
      <c r="OF47" s="67">
        <f t="shared" si="230"/>
        <v>6.5</v>
      </c>
      <c r="OG47" s="50" t="str">
        <f t="shared" si="231"/>
        <v>6.5</v>
      </c>
      <c r="OH47" s="51" t="str">
        <f t="shared" si="232"/>
        <v>C+</v>
      </c>
      <c r="OI47" s="60">
        <f t="shared" si="233"/>
        <v>2.5</v>
      </c>
      <c r="OJ47" s="53" t="str">
        <f t="shared" si="234"/>
        <v>2.5</v>
      </c>
      <c r="OK47" s="61">
        <v>2</v>
      </c>
      <c r="OL47" s="62">
        <v>2</v>
      </c>
      <c r="OM47" s="282">
        <v>6.7</v>
      </c>
      <c r="ON47" s="283">
        <v>7</v>
      </c>
      <c r="OO47" s="104"/>
      <c r="OP47" s="105">
        <f t="shared" si="289"/>
        <v>6.9</v>
      </c>
      <c r="OQ47" s="67">
        <f t="shared" si="290"/>
        <v>6.9</v>
      </c>
      <c r="OR47" s="50" t="str">
        <f t="shared" si="291"/>
        <v>6.9</v>
      </c>
      <c r="OS47" s="51" t="str">
        <f t="shared" si="292"/>
        <v>C+</v>
      </c>
      <c r="OT47" s="60">
        <f t="shared" si="293"/>
        <v>2.5</v>
      </c>
      <c r="OU47" s="53" t="str">
        <f t="shared" si="294"/>
        <v>2.5</v>
      </c>
      <c r="OV47" s="61">
        <v>2</v>
      </c>
      <c r="OW47" s="62">
        <v>2</v>
      </c>
      <c r="OX47" s="282">
        <v>7.2</v>
      </c>
      <c r="OY47" s="283">
        <v>7</v>
      </c>
      <c r="OZ47" s="104"/>
      <c r="PA47" s="105">
        <f t="shared" si="235"/>
        <v>7.1</v>
      </c>
      <c r="PB47" s="67">
        <f t="shared" si="236"/>
        <v>7.1</v>
      </c>
      <c r="PC47" s="50" t="str">
        <f t="shared" si="237"/>
        <v>7.1</v>
      </c>
      <c r="PD47" s="51" t="str">
        <f t="shared" si="238"/>
        <v>B</v>
      </c>
      <c r="PE47" s="60">
        <f t="shared" si="239"/>
        <v>3</v>
      </c>
      <c r="PF47" s="53" t="str">
        <f t="shared" si="240"/>
        <v>3.0</v>
      </c>
      <c r="PG47" s="61">
        <v>2</v>
      </c>
      <c r="PH47" s="62">
        <v>2</v>
      </c>
      <c r="PI47" s="386">
        <v>5.8</v>
      </c>
      <c r="PJ47" s="387"/>
      <c r="PK47" s="388">
        <v>5</v>
      </c>
      <c r="PL47" s="105">
        <f t="shared" si="241"/>
        <v>2.2999999999999998</v>
      </c>
      <c r="PM47" s="312">
        <f t="shared" si="242"/>
        <v>5.3</v>
      </c>
      <c r="PN47" s="312" t="str">
        <f t="shared" si="243"/>
        <v>5.3</v>
      </c>
      <c r="PO47" s="313" t="str">
        <f t="shared" si="244"/>
        <v>D+</v>
      </c>
      <c r="PP47" s="314">
        <f t="shared" si="245"/>
        <v>1.5</v>
      </c>
      <c r="PQ47" s="315" t="str">
        <f t="shared" si="246"/>
        <v>1.5</v>
      </c>
      <c r="PR47" s="63">
        <v>1</v>
      </c>
      <c r="PS47" s="207">
        <v>1</v>
      </c>
      <c r="PT47" s="210">
        <v>7</v>
      </c>
      <c r="PU47" s="133">
        <v>7</v>
      </c>
      <c r="PV47" s="58"/>
      <c r="PW47" s="66">
        <f t="shared" si="247"/>
        <v>7</v>
      </c>
      <c r="PX47" s="67">
        <f t="shared" si="248"/>
        <v>7</v>
      </c>
      <c r="PY47" s="67" t="str">
        <f t="shared" si="249"/>
        <v>7.0</v>
      </c>
      <c r="PZ47" s="51" t="str">
        <f t="shared" si="250"/>
        <v>B</v>
      </c>
      <c r="QA47" s="60">
        <f t="shared" si="251"/>
        <v>3</v>
      </c>
      <c r="QB47" s="53" t="str">
        <f t="shared" si="252"/>
        <v>3.0</v>
      </c>
      <c r="QC47" s="63">
        <v>4</v>
      </c>
      <c r="QD47" s="207">
        <v>4</v>
      </c>
      <c r="QE47" s="210">
        <v>7</v>
      </c>
      <c r="QF47" s="133">
        <v>3</v>
      </c>
      <c r="QG47" s="58"/>
      <c r="QH47" s="66">
        <f t="shared" si="253"/>
        <v>4.5999999999999996</v>
      </c>
      <c r="QI47" s="67">
        <f t="shared" si="254"/>
        <v>4.5999999999999996</v>
      </c>
      <c r="QJ47" s="67" t="str">
        <f t="shared" si="255"/>
        <v>4.6</v>
      </c>
      <c r="QK47" s="51" t="str">
        <f t="shared" si="256"/>
        <v>D</v>
      </c>
      <c r="QL47" s="60">
        <f t="shared" si="257"/>
        <v>1</v>
      </c>
      <c r="QM47" s="53" t="str">
        <f t="shared" si="258"/>
        <v>1.0</v>
      </c>
      <c r="QN47" s="63">
        <v>6</v>
      </c>
      <c r="QO47" s="207">
        <v>6</v>
      </c>
      <c r="QP47" s="211">
        <f t="shared" si="259"/>
        <v>19</v>
      </c>
      <c r="QQ47" s="156">
        <f t="shared" si="260"/>
        <v>5.9421052631578943</v>
      </c>
      <c r="QR47" s="158">
        <f t="shared" si="261"/>
        <v>2.0526315789473686</v>
      </c>
      <c r="QS47" s="157" t="str">
        <f t="shared" si="262"/>
        <v>2.05</v>
      </c>
      <c r="QT47" s="5" t="str">
        <f t="shared" si="263"/>
        <v>Lên lớp</v>
      </c>
      <c r="QU47" s="212">
        <f t="shared" si="264"/>
        <v>19</v>
      </c>
      <c r="QV47" s="156">
        <f t="shared" si="265"/>
        <v>5.9421052631578943</v>
      </c>
      <c r="QW47" s="309">
        <f t="shared" si="266"/>
        <v>2.0526315789473686</v>
      </c>
      <c r="QX47" s="215">
        <f t="shared" si="267"/>
        <v>73</v>
      </c>
      <c r="QY47" s="211">
        <f t="shared" si="268"/>
        <v>70</v>
      </c>
      <c r="QZ47" s="157">
        <f t="shared" si="269"/>
        <v>6.1978571428571421</v>
      </c>
      <c r="RA47" s="157" t="str">
        <f t="shared" si="270"/>
        <v>6.20</v>
      </c>
      <c r="RB47" s="158">
        <f t="shared" si="271"/>
        <v>2.2071428571428573</v>
      </c>
      <c r="RC47" s="157" t="str">
        <f t="shared" si="272"/>
        <v>2.21</v>
      </c>
      <c r="RD47" s="5" t="str">
        <f t="shared" si="273"/>
        <v>Lên lớp</v>
      </c>
      <c r="RE47" s="210">
        <v>7</v>
      </c>
      <c r="RF47" s="133">
        <v>5</v>
      </c>
      <c r="RG47" s="58"/>
      <c r="RH47" s="66">
        <f t="shared" si="274"/>
        <v>5.8</v>
      </c>
      <c r="RI47" s="67">
        <f t="shared" si="275"/>
        <v>5.8</v>
      </c>
      <c r="RJ47" s="67" t="str">
        <f t="shared" si="276"/>
        <v>5.8</v>
      </c>
      <c r="RK47" s="51" t="str">
        <f t="shared" si="277"/>
        <v>C</v>
      </c>
      <c r="RL47" s="60">
        <f t="shared" si="278"/>
        <v>2</v>
      </c>
      <c r="RM47" s="53" t="str">
        <f t="shared" si="279"/>
        <v>2.0</v>
      </c>
      <c r="RN47" s="63">
        <v>6</v>
      </c>
      <c r="RO47" s="207">
        <v>6</v>
      </c>
      <c r="RP47" s="416">
        <v>2.1</v>
      </c>
      <c r="RQ47" s="416"/>
      <c r="RR47" s="316">
        <f t="shared" si="280"/>
        <v>0.8</v>
      </c>
      <c r="RS47" s="67" t="str">
        <f t="shared" si="281"/>
        <v>0.8</v>
      </c>
      <c r="RT47" s="51" t="str">
        <f t="shared" si="282"/>
        <v>F</v>
      </c>
      <c r="RU47" s="60">
        <f t="shared" si="283"/>
        <v>0</v>
      </c>
      <c r="RV47" s="53" t="str">
        <f t="shared" si="284"/>
        <v>0.0</v>
      </c>
      <c r="RW47" s="220">
        <v>5</v>
      </c>
      <c r="RX47" s="221"/>
      <c r="RY47" s="417">
        <f t="shared" si="285"/>
        <v>11</v>
      </c>
      <c r="RZ47" s="156">
        <f t="shared" si="286"/>
        <v>3.5272727272727269</v>
      </c>
      <c r="SA47" s="158">
        <f t="shared" si="287"/>
        <v>1.0909090909090908</v>
      </c>
      <c r="SB47" s="157" t="str">
        <f t="shared" si="288"/>
        <v>1.09</v>
      </c>
    </row>
    <row r="48" spans="1:496" s="8" customFormat="1" ht="18">
      <c r="A48" s="5">
        <v>47</v>
      </c>
      <c r="B48" s="9" t="s">
        <v>455</v>
      </c>
      <c r="C48" s="10" t="s">
        <v>498</v>
      </c>
      <c r="D48" s="11" t="s">
        <v>499</v>
      </c>
      <c r="E48" s="12" t="s">
        <v>286</v>
      </c>
      <c r="F48" s="6"/>
      <c r="G48" s="47" t="s">
        <v>727</v>
      </c>
      <c r="H48" s="144" t="s">
        <v>427</v>
      </c>
      <c r="I48" s="48" t="s">
        <v>744</v>
      </c>
      <c r="J48" s="48" t="s">
        <v>744</v>
      </c>
      <c r="K48" s="98">
        <v>6.2</v>
      </c>
      <c r="L48" s="67" t="str">
        <f t="shared" si="483"/>
        <v>6.2</v>
      </c>
      <c r="M48" s="51" t="str">
        <f t="shared" si="484"/>
        <v>C</v>
      </c>
      <c r="N48" s="52">
        <f t="shared" si="485"/>
        <v>2</v>
      </c>
      <c r="O48" s="53" t="str">
        <f t="shared" si="486"/>
        <v>2.0</v>
      </c>
      <c r="P48" s="63">
        <v>2</v>
      </c>
      <c r="Q48" s="49">
        <v>7</v>
      </c>
      <c r="R48" s="67" t="str">
        <f t="shared" si="487"/>
        <v>7.0</v>
      </c>
      <c r="S48" s="51" t="str">
        <f t="shared" si="488"/>
        <v>B</v>
      </c>
      <c r="T48" s="52">
        <f t="shared" si="489"/>
        <v>3</v>
      </c>
      <c r="U48" s="53" t="str">
        <f t="shared" si="490"/>
        <v>3.0</v>
      </c>
      <c r="V48" s="63">
        <v>3</v>
      </c>
      <c r="W48" s="105">
        <v>0</v>
      </c>
      <c r="X48" s="103"/>
      <c r="Y48" s="104"/>
      <c r="Z48" s="66">
        <f t="shared" si="306"/>
        <v>0</v>
      </c>
      <c r="AA48" s="67">
        <f t="shared" si="307"/>
        <v>0</v>
      </c>
      <c r="AB48" s="67" t="str">
        <f t="shared" si="491"/>
        <v>0.0</v>
      </c>
      <c r="AC48" s="51" t="str">
        <f t="shared" si="309"/>
        <v>F</v>
      </c>
      <c r="AD48" s="60">
        <f t="shared" si="492"/>
        <v>0</v>
      </c>
      <c r="AE48" s="53" t="str">
        <f t="shared" si="493"/>
        <v>0.0</v>
      </c>
      <c r="AF48" s="63">
        <v>4</v>
      </c>
      <c r="AG48" s="207"/>
      <c r="AH48" s="105">
        <v>8</v>
      </c>
      <c r="AI48" s="103">
        <v>7</v>
      </c>
      <c r="AJ48" s="104"/>
      <c r="AK48" s="66">
        <f t="shared" si="312"/>
        <v>7.4</v>
      </c>
      <c r="AL48" s="67">
        <f t="shared" si="313"/>
        <v>7.4</v>
      </c>
      <c r="AM48" s="67" t="str">
        <f t="shared" si="494"/>
        <v>7.4</v>
      </c>
      <c r="AN48" s="51" t="str">
        <f t="shared" si="495"/>
        <v>B</v>
      </c>
      <c r="AO48" s="60">
        <f t="shared" si="496"/>
        <v>3</v>
      </c>
      <c r="AP48" s="53" t="str">
        <f t="shared" si="497"/>
        <v>3.0</v>
      </c>
      <c r="AQ48" s="63">
        <v>2</v>
      </c>
      <c r="AR48" s="207">
        <v>2</v>
      </c>
      <c r="AS48" s="105">
        <v>0</v>
      </c>
      <c r="AT48" s="103"/>
      <c r="AU48" s="104"/>
      <c r="AV48" s="66">
        <f t="shared" si="498"/>
        <v>0</v>
      </c>
      <c r="AW48" s="67">
        <f t="shared" si="499"/>
        <v>0</v>
      </c>
      <c r="AX48" s="67" t="str">
        <f t="shared" si="500"/>
        <v>0.0</v>
      </c>
      <c r="AY48" s="51" t="str">
        <f t="shared" si="501"/>
        <v>F</v>
      </c>
      <c r="AZ48" s="60">
        <f t="shared" si="502"/>
        <v>0</v>
      </c>
      <c r="BA48" s="53" t="str">
        <f t="shared" si="503"/>
        <v>0.0</v>
      </c>
      <c r="BB48" s="63">
        <v>3</v>
      </c>
      <c r="BC48" s="207"/>
      <c r="BD48" s="216">
        <v>7.4</v>
      </c>
      <c r="BE48" s="173">
        <v>8</v>
      </c>
      <c r="BF48" s="174"/>
      <c r="BG48" s="66">
        <f t="shared" si="504"/>
        <v>7.8</v>
      </c>
      <c r="BH48" s="67">
        <f t="shared" si="505"/>
        <v>7.8</v>
      </c>
      <c r="BI48" s="67" t="str">
        <f t="shared" si="506"/>
        <v>7.8</v>
      </c>
      <c r="BJ48" s="51" t="str">
        <f t="shared" si="507"/>
        <v>B</v>
      </c>
      <c r="BK48" s="60">
        <f t="shared" si="508"/>
        <v>3</v>
      </c>
      <c r="BL48" s="53" t="str">
        <f t="shared" si="509"/>
        <v>3.0</v>
      </c>
      <c r="BM48" s="63">
        <v>3</v>
      </c>
      <c r="BN48" s="207">
        <v>3</v>
      </c>
      <c r="BO48" s="105">
        <v>7.4</v>
      </c>
      <c r="BP48" s="103">
        <v>5</v>
      </c>
      <c r="BQ48" s="104"/>
      <c r="BR48" s="66">
        <f t="shared" si="330"/>
        <v>6</v>
      </c>
      <c r="BS48" s="67">
        <f t="shared" si="331"/>
        <v>6</v>
      </c>
      <c r="BT48" s="67" t="str">
        <f t="shared" si="510"/>
        <v>6.0</v>
      </c>
      <c r="BU48" s="51" t="str">
        <f t="shared" si="333"/>
        <v>C</v>
      </c>
      <c r="BV48" s="68">
        <f t="shared" si="334"/>
        <v>2</v>
      </c>
      <c r="BW48" s="53" t="str">
        <f t="shared" si="511"/>
        <v>2.0</v>
      </c>
      <c r="BX48" s="63">
        <v>2</v>
      </c>
      <c r="BY48" s="207">
        <v>2</v>
      </c>
      <c r="BZ48" s="105">
        <v>0</v>
      </c>
      <c r="CA48" s="103"/>
      <c r="CB48" s="104"/>
      <c r="CC48" s="105"/>
      <c r="CD48" s="67">
        <f t="shared" si="512"/>
        <v>0</v>
      </c>
      <c r="CE48" s="67" t="str">
        <f t="shared" si="513"/>
        <v>0.0</v>
      </c>
      <c r="CF48" s="51" t="str">
        <f t="shared" si="514"/>
        <v>F</v>
      </c>
      <c r="CG48" s="60">
        <f t="shared" si="515"/>
        <v>0</v>
      </c>
      <c r="CH48" s="53" t="str">
        <f t="shared" si="516"/>
        <v>0.0</v>
      </c>
      <c r="CI48" s="63">
        <v>3</v>
      </c>
      <c r="CJ48" s="207"/>
      <c r="CK48" s="208">
        <f t="shared" si="517"/>
        <v>17</v>
      </c>
      <c r="CL48" s="72">
        <f t="shared" si="342"/>
        <v>2.9529411764705884</v>
      </c>
      <c r="CM48" s="93" t="str">
        <f t="shared" si="518"/>
        <v>2.95</v>
      </c>
      <c r="CN48" s="72">
        <f t="shared" si="344"/>
        <v>1.1176470588235294</v>
      </c>
      <c r="CO48" s="93" t="str">
        <f t="shared" si="519"/>
        <v>1.12</v>
      </c>
      <c r="CP48" s="285" t="str">
        <f t="shared" si="520"/>
        <v>Lên lớp</v>
      </c>
      <c r="CQ48" s="285">
        <f t="shared" si="347"/>
        <v>7</v>
      </c>
      <c r="CR48" s="72">
        <f t="shared" si="348"/>
        <v>7.1714285714285717</v>
      </c>
      <c r="CS48" s="285" t="str">
        <f t="shared" si="521"/>
        <v>7.17</v>
      </c>
      <c r="CT48" s="72">
        <f t="shared" si="350"/>
        <v>2.7142857142857144</v>
      </c>
      <c r="CU48" s="285" t="str">
        <f t="shared" si="522"/>
        <v>2.71</v>
      </c>
      <c r="CV48" s="285" t="str">
        <f t="shared" si="550"/>
        <v>Lên lớp</v>
      </c>
      <c r="CW48" s="149">
        <v>0</v>
      </c>
      <c r="CX48" s="149"/>
      <c r="CY48" s="145"/>
      <c r="CZ48" s="149">
        <f t="shared" si="353"/>
        <v>0</v>
      </c>
      <c r="DA48" s="67">
        <f t="shared" si="354"/>
        <v>0</v>
      </c>
      <c r="DB48" s="60" t="str">
        <f t="shared" si="355"/>
        <v>0.0</v>
      </c>
      <c r="DC48" s="51" t="str">
        <f t="shared" si="356"/>
        <v>F</v>
      </c>
      <c r="DD48" s="60">
        <f t="shared" si="357"/>
        <v>0</v>
      </c>
      <c r="DE48" s="60" t="str">
        <f t="shared" si="358"/>
        <v>0.0</v>
      </c>
      <c r="DF48" s="63"/>
      <c r="DG48" s="209"/>
      <c r="DH48" s="105">
        <v>7.6</v>
      </c>
      <c r="DI48" s="126">
        <v>5</v>
      </c>
      <c r="DJ48" s="126"/>
      <c r="DK48" s="66">
        <f t="shared" si="359"/>
        <v>6</v>
      </c>
      <c r="DL48" s="67">
        <f t="shared" si="360"/>
        <v>6</v>
      </c>
      <c r="DM48" s="60" t="str">
        <f t="shared" si="361"/>
        <v>6.0</v>
      </c>
      <c r="DN48" s="51" t="str">
        <f t="shared" si="362"/>
        <v>C</v>
      </c>
      <c r="DO48" s="60">
        <f t="shared" si="363"/>
        <v>2</v>
      </c>
      <c r="DP48" s="60" t="str">
        <f t="shared" si="364"/>
        <v>2.0</v>
      </c>
      <c r="DQ48" s="63"/>
      <c r="DR48" s="209"/>
      <c r="DS48" s="67">
        <f t="shared" si="365"/>
        <v>3</v>
      </c>
      <c r="DT48" s="60" t="str">
        <f t="shared" si="366"/>
        <v>3.0</v>
      </c>
      <c r="DU48" s="51" t="str">
        <f t="shared" si="367"/>
        <v>F</v>
      </c>
      <c r="DV48" s="60">
        <f t="shared" si="368"/>
        <v>0</v>
      </c>
      <c r="DW48" s="60" t="str">
        <f t="shared" si="369"/>
        <v>0.0</v>
      </c>
      <c r="DX48" s="63">
        <v>3</v>
      </c>
      <c r="DY48" s="209"/>
      <c r="DZ48" s="149">
        <v>0</v>
      </c>
      <c r="EA48" s="70"/>
      <c r="EB48" s="121"/>
      <c r="EC48" s="66">
        <f t="shared" si="370"/>
        <v>0</v>
      </c>
      <c r="ED48" s="67">
        <f t="shared" si="371"/>
        <v>0</v>
      </c>
      <c r="EE48" s="67" t="str">
        <f t="shared" si="372"/>
        <v>0.0</v>
      </c>
      <c r="EF48" s="51" t="str">
        <f t="shared" si="373"/>
        <v>F</v>
      </c>
      <c r="EG48" s="68">
        <f t="shared" si="374"/>
        <v>0</v>
      </c>
      <c r="EH48" s="53" t="str">
        <f t="shared" si="375"/>
        <v>0.0</v>
      </c>
      <c r="EI48" s="63">
        <v>3</v>
      </c>
      <c r="EJ48" s="207"/>
      <c r="EK48" s="210">
        <v>6</v>
      </c>
      <c r="EL48" s="57">
        <v>4</v>
      </c>
      <c r="EM48" s="58"/>
      <c r="EN48" s="66">
        <f t="shared" si="523"/>
        <v>4.8</v>
      </c>
      <c r="EO48" s="67">
        <f t="shared" si="524"/>
        <v>4.8</v>
      </c>
      <c r="EP48" s="67" t="str">
        <f t="shared" si="525"/>
        <v>4.8</v>
      </c>
      <c r="EQ48" s="51" t="str">
        <f t="shared" si="526"/>
        <v>D</v>
      </c>
      <c r="ER48" s="60">
        <f t="shared" si="527"/>
        <v>1</v>
      </c>
      <c r="ES48" s="53" t="str">
        <f t="shared" si="528"/>
        <v>1.0</v>
      </c>
      <c r="ET48" s="63">
        <v>3</v>
      </c>
      <c r="EU48" s="207">
        <v>3</v>
      </c>
      <c r="EV48" s="216">
        <v>5</v>
      </c>
      <c r="EW48" s="173">
        <v>4</v>
      </c>
      <c r="EX48" s="174"/>
      <c r="EY48" s="66">
        <f t="shared" si="84"/>
        <v>4.4000000000000004</v>
      </c>
      <c r="EZ48" s="67">
        <f t="shared" si="85"/>
        <v>4.4000000000000004</v>
      </c>
      <c r="FA48" s="67" t="str">
        <f t="shared" si="86"/>
        <v>4.4</v>
      </c>
      <c r="FB48" s="51" t="str">
        <f t="shared" si="87"/>
        <v>D</v>
      </c>
      <c r="FC48" s="60">
        <f t="shared" si="88"/>
        <v>1</v>
      </c>
      <c r="FD48" s="53" t="str">
        <f t="shared" si="89"/>
        <v>1.0</v>
      </c>
      <c r="FE48" s="63">
        <v>2</v>
      </c>
      <c r="FF48" s="207">
        <v>2</v>
      </c>
      <c r="FG48" s="149"/>
      <c r="FH48" s="70"/>
      <c r="FI48" s="121"/>
      <c r="FJ48" s="149">
        <f t="shared" si="90"/>
        <v>0</v>
      </c>
      <c r="FK48" s="67">
        <f t="shared" si="91"/>
        <v>0</v>
      </c>
      <c r="FL48" s="67" t="str">
        <f t="shared" si="92"/>
        <v>0.0</v>
      </c>
      <c r="FM48" s="51" t="str">
        <f t="shared" si="93"/>
        <v>F</v>
      </c>
      <c r="FN48" s="60">
        <f t="shared" si="94"/>
        <v>0</v>
      </c>
      <c r="FO48" s="53" t="str">
        <f t="shared" si="95"/>
        <v>0.0</v>
      </c>
      <c r="FP48" s="63">
        <v>2</v>
      </c>
      <c r="FQ48" s="207"/>
      <c r="FR48" s="397">
        <v>8</v>
      </c>
      <c r="FS48" s="398">
        <v>7</v>
      </c>
      <c r="FT48" s="174"/>
      <c r="FU48" s="216"/>
      <c r="FV48" s="67">
        <f t="shared" si="96"/>
        <v>7.4</v>
      </c>
      <c r="FW48" s="67" t="str">
        <f t="shared" si="97"/>
        <v>7.4</v>
      </c>
      <c r="FX48" s="51" t="str">
        <f t="shared" si="98"/>
        <v>B</v>
      </c>
      <c r="FY48" s="60">
        <f t="shared" si="99"/>
        <v>3</v>
      </c>
      <c r="FZ48" s="53" t="str">
        <f t="shared" si="100"/>
        <v>3.0</v>
      </c>
      <c r="GA48" s="63">
        <v>2</v>
      </c>
      <c r="GB48" s="207">
        <v>2</v>
      </c>
      <c r="GC48" s="216">
        <v>7</v>
      </c>
      <c r="GD48" s="173">
        <v>6</v>
      </c>
      <c r="GE48" s="174"/>
      <c r="GF48" s="105"/>
      <c r="GG48" s="67">
        <f t="shared" si="529"/>
        <v>6.4</v>
      </c>
      <c r="GH48" s="67" t="str">
        <f t="shared" si="530"/>
        <v>6.4</v>
      </c>
      <c r="GI48" s="51" t="str">
        <f t="shared" si="531"/>
        <v>C</v>
      </c>
      <c r="GJ48" s="60">
        <f t="shared" si="532"/>
        <v>2</v>
      </c>
      <c r="GK48" s="53" t="str">
        <f t="shared" si="533"/>
        <v>2.0</v>
      </c>
      <c r="GL48" s="63">
        <v>3</v>
      </c>
      <c r="GM48" s="207">
        <v>3</v>
      </c>
      <c r="GN48" s="211">
        <f t="shared" si="534"/>
        <v>18</v>
      </c>
      <c r="GO48" s="156">
        <f t="shared" si="535"/>
        <v>3.677777777777778</v>
      </c>
      <c r="GP48" s="158">
        <f t="shared" si="536"/>
        <v>0.94444444444444442</v>
      </c>
      <c r="GQ48" s="157" t="str">
        <f t="shared" si="109"/>
        <v>0.94</v>
      </c>
      <c r="GR48" s="5" t="str">
        <f t="shared" si="110"/>
        <v>Cảnh báo KQHT</v>
      </c>
      <c r="GS48" s="212">
        <f t="shared" si="537"/>
        <v>10</v>
      </c>
      <c r="GT48" s="213">
        <f t="shared" si="406"/>
        <v>5.7200000000000006</v>
      </c>
      <c r="GU48" s="214">
        <f t="shared" si="407"/>
        <v>1.7</v>
      </c>
      <c r="GV48" s="215">
        <f t="shared" si="538"/>
        <v>35</v>
      </c>
      <c r="GW48" s="211">
        <f t="shared" si="403"/>
        <v>17</v>
      </c>
      <c r="GX48" s="157">
        <f t="shared" si="404"/>
        <v>6.3176470588235301</v>
      </c>
      <c r="GY48" s="158">
        <f t="shared" si="405"/>
        <v>2.1176470588235294</v>
      </c>
      <c r="GZ48" s="157" t="str">
        <f t="shared" si="118"/>
        <v>2.12</v>
      </c>
      <c r="HA48" s="5" t="str">
        <f t="shared" si="119"/>
        <v>Lên lớp</v>
      </c>
      <c r="HB48" s="149">
        <v>0</v>
      </c>
      <c r="HC48" s="70"/>
      <c r="HD48" s="121"/>
      <c r="HE48" s="149"/>
      <c r="HF48" s="67">
        <f t="shared" si="539"/>
        <v>0</v>
      </c>
      <c r="HG48" s="67" t="str">
        <f t="shared" si="540"/>
        <v>0.0</v>
      </c>
      <c r="HH48" s="51" t="str">
        <f t="shared" si="541"/>
        <v>F</v>
      </c>
      <c r="HI48" s="60">
        <f t="shared" si="542"/>
        <v>0</v>
      </c>
      <c r="HJ48" s="53" t="str">
        <f t="shared" si="543"/>
        <v>0.0</v>
      </c>
      <c r="HK48" s="63">
        <v>3</v>
      </c>
      <c r="HL48" s="207"/>
      <c r="HM48" s="149">
        <v>0</v>
      </c>
      <c r="HN48" s="70"/>
      <c r="HO48" s="121"/>
      <c r="HP48" s="149">
        <f t="shared" si="125"/>
        <v>0</v>
      </c>
      <c r="HQ48" s="110">
        <f t="shared" si="126"/>
        <v>0</v>
      </c>
      <c r="HR48" s="67" t="str">
        <f t="shared" si="127"/>
        <v>0.0</v>
      </c>
      <c r="HS48" s="111" t="str">
        <f t="shared" si="128"/>
        <v>F</v>
      </c>
      <c r="HT48" s="112">
        <f t="shared" si="129"/>
        <v>0</v>
      </c>
      <c r="HU48" s="113" t="str">
        <f t="shared" si="130"/>
        <v>0.0</v>
      </c>
      <c r="HV48" s="63">
        <v>1</v>
      </c>
      <c r="HW48" s="207"/>
      <c r="HX48" s="66">
        <f t="shared" si="297"/>
        <v>0</v>
      </c>
      <c r="HY48" s="167">
        <f t="shared" si="297"/>
        <v>0</v>
      </c>
      <c r="HZ48" s="53" t="str">
        <f t="shared" si="132"/>
        <v>0.0</v>
      </c>
      <c r="IA48" s="51" t="str">
        <f t="shared" si="133"/>
        <v>F</v>
      </c>
      <c r="IB48" s="60">
        <f t="shared" si="134"/>
        <v>0</v>
      </c>
      <c r="IC48" s="53" t="str">
        <f t="shared" si="135"/>
        <v>0.0</v>
      </c>
      <c r="ID48" s="220">
        <v>4</v>
      </c>
      <c r="IE48" s="221"/>
      <c r="IF48" s="210">
        <v>6</v>
      </c>
      <c r="IG48" s="57">
        <v>7</v>
      </c>
      <c r="IH48" s="58"/>
      <c r="II48" s="66">
        <f t="shared" si="544"/>
        <v>6.6</v>
      </c>
      <c r="IJ48" s="67">
        <f t="shared" si="545"/>
        <v>6.6</v>
      </c>
      <c r="IK48" s="67" t="str">
        <f t="shared" si="546"/>
        <v>6.6</v>
      </c>
      <c r="IL48" s="51" t="str">
        <f t="shared" si="547"/>
        <v>C+</v>
      </c>
      <c r="IM48" s="60">
        <f t="shared" si="548"/>
        <v>2.5</v>
      </c>
      <c r="IN48" s="53" t="str">
        <f t="shared" si="549"/>
        <v>2.5</v>
      </c>
      <c r="IO48" s="63">
        <v>2</v>
      </c>
      <c r="IP48" s="207">
        <v>2</v>
      </c>
      <c r="IQ48" s="210">
        <v>6.8</v>
      </c>
      <c r="IR48" s="57">
        <v>6</v>
      </c>
      <c r="IS48" s="58"/>
      <c r="IT48" s="66">
        <f t="shared" si="142"/>
        <v>6.3</v>
      </c>
      <c r="IU48" s="67">
        <f t="shared" si="143"/>
        <v>6.3</v>
      </c>
      <c r="IV48" s="67" t="str">
        <f t="shared" si="144"/>
        <v>6.3</v>
      </c>
      <c r="IW48" s="51" t="str">
        <f t="shared" si="145"/>
        <v>C</v>
      </c>
      <c r="IX48" s="60">
        <f t="shared" si="146"/>
        <v>2</v>
      </c>
      <c r="IY48" s="53" t="str">
        <f t="shared" si="147"/>
        <v>2.0</v>
      </c>
      <c r="IZ48" s="63">
        <v>3</v>
      </c>
      <c r="JA48" s="207">
        <v>3</v>
      </c>
      <c r="JB48" s="65">
        <v>6.2</v>
      </c>
      <c r="JC48" s="57">
        <v>5</v>
      </c>
      <c r="JD48" s="58"/>
      <c r="JE48" s="66">
        <f t="shared" si="148"/>
        <v>5.5</v>
      </c>
      <c r="JF48" s="67">
        <f t="shared" si="149"/>
        <v>5.5</v>
      </c>
      <c r="JG48" s="50" t="str">
        <f t="shared" si="150"/>
        <v>5.5</v>
      </c>
      <c r="JH48" s="51" t="str">
        <f t="shared" si="151"/>
        <v>C</v>
      </c>
      <c r="JI48" s="60">
        <f t="shared" si="152"/>
        <v>2</v>
      </c>
      <c r="JJ48" s="53" t="str">
        <f t="shared" si="153"/>
        <v>2.0</v>
      </c>
      <c r="JK48" s="61">
        <v>2</v>
      </c>
      <c r="JL48" s="62">
        <v>2</v>
      </c>
      <c r="JM48" s="65">
        <v>7.2</v>
      </c>
      <c r="JN48" s="57">
        <v>5</v>
      </c>
      <c r="JO48" s="58"/>
      <c r="JP48" s="66">
        <f t="shared" si="408"/>
        <v>5.9</v>
      </c>
      <c r="JQ48" s="67">
        <f t="shared" si="409"/>
        <v>5.9</v>
      </c>
      <c r="JR48" s="50" t="str">
        <f t="shared" si="410"/>
        <v>5.9</v>
      </c>
      <c r="JS48" s="51" t="str">
        <f t="shared" si="411"/>
        <v>C</v>
      </c>
      <c r="JT48" s="60">
        <f t="shared" si="412"/>
        <v>2</v>
      </c>
      <c r="JU48" s="53" t="str">
        <f t="shared" si="413"/>
        <v>2.0</v>
      </c>
      <c r="JV48" s="61">
        <v>1</v>
      </c>
      <c r="JW48" s="62">
        <v>1</v>
      </c>
      <c r="JX48" s="65">
        <v>5</v>
      </c>
      <c r="JY48" s="57">
        <v>7</v>
      </c>
      <c r="JZ48" s="58"/>
      <c r="KA48" s="66">
        <f t="shared" si="414"/>
        <v>6.2</v>
      </c>
      <c r="KB48" s="67">
        <f t="shared" si="415"/>
        <v>6.2</v>
      </c>
      <c r="KC48" s="50" t="str">
        <f t="shared" si="416"/>
        <v>6.2</v>
      </c>
      <c r="KD48" s="51" t="str">
        <f t="shared" si="417"/>
        <v>C</v>
      </c>
      <c r="KE48" s="60">
        <f t="shared" si="418"/>
        <v>2</v>
      </c>
      <c r="KF48" s="53" t="str">
        <f t="shared" si="419"/>
        <v>2.0</v>
      </c>
      <c r="KG48" s="61">
        <v>2</v>
      </c>
      <c r="KH48" s="62">
        <v>2</v>
      </c>
      <c r="KI48" s="210">
        <v>5</v>
      </c>
      <c r="KJ48" s="133">
        <v>5.6</v>
      </c>
      <c r="KK48" s="58"/>
      <c r="KL48" s="66">
        <f t="shared" si="420"/>
        <v>5.4</v>
      </c>
      <c r="KM48" s="67">
        <f t="shared" si="421"/>
        <v>5.4</v>
      </c>
      <c r="KN48" s="67" t="str">
        <f t="shared" si="422"/>
        <v>5.4</v>
      </c>
      <c r="KO48" s="51" t="str">
        <f t="shared" si="423"/>
        <v>D+</v>
      </c>
      <c r="KP48" s="60">
        <f t="shared" si="424"/>
        <v>1.5</v>
      </c>
      <c r="KQ48" s="53" t="str">
        <f t="shared" si="425"/>
        <v>1.5</v>
      </c>
      <c r="KR48" s="63">
        <v>1</v>
      </c>
      <c r="KS48" s="207">
        <v>1</v>
      </c>
      <c r="KT48" s="210">
        <v>8</v>
      </c>
      <c r="KU48" s="133">
        <v>7.8</v>
      </c>
      <c r="KV48" s="58"/>
      <c r="KW48" s="66">
        <f t="shared" si="426"/>
        <v>7.9</v>
      </c>
      <c r="KX48" s="67">
        <f t="shared" si="427"/>
        <v>7.9</v>
      </c>
      <c r="KY48" s="67" t="str">
        <f t="shared" si="428"/>
        <v>7.9</v>
      </c>
      <c r="KZ48" s="51" t="str">
        <f t="shared" si="429"/>
        <v>B</v>
      </c>
      <c r="LA48" s="60">
        <f t="shared" si="430"/>
        <v>3</v>
      </c>
      <c r="LB48" s="53" t="str">
        <f t="shared" si="431"/>
        <v>3.0</v>
      </c>
      <c r="LC48" s="63">
        <v>1</v>
      </c>
      <c r="LD48" s="207">
        <v>1</v>
      </c>
      <c r="LE48" s="210">
        <v>5</v>
      </c>
      <c r="LF48" s="133">
        <v>7.1</v>
      </c>
      <c r="LG48" s="58"/>
      <c r="LH48" s="66">
        <f t="shared" si="432"/>
        <v>6.3</v>
      </c>
      <c r="LI48" s="67">
        <f t="shared" si="433"/>
        <v>6.3</v>
      </c>
      <c r="LJ48" s="67" t="str">
        <f t="shared" si="434"/>
        <v>6.3</v>
      </c>
      <c r="LK48" s="51" t="str">
        <f t="shared" si="435"/>
        <v>C</v>
      </c>
      <c r="LL48" s="60">
        <f t="shared" si="436"/>
        <v>2</v>
      </c>
      <c r="LM48" s="53" t="str">
        <f t="shared" si="437"/>
        <v>2.0</v>
      </c>
      <c r="LN48" s="63">
        <v>2</v>
      </c>
      <c r="LO48" s="207">
        <v>2</v>
      </c>
      <c r="LP48" s="210">
        <v>7</v>
      </c>
      <c r="LQ48" s="133">
        <v>6.7</v>
      </c>
      <c r="LR48" s="58"/>
      <c r="LS48" s="66">
        <f t="shared" si="438"/>
        <v>6.8</v>
      </c>
      <c r="LT48" s="67">
        <f t="shared" si="439"/>
        <v>6.8</v>
      </c>
      <c r="LU48" s="67" t="str">
        <f t="shared" si="440"/>
        <v>6.8</v>
      </c>
      <c r="LV48" s="51" t="str">
        <f t="shared" si="441"/>
        <v>C+</v>
      </c>
      <c r="LW48" s="60">
        <f t="shared" si="442"/>
        <v>2.5</v>
      </c>
      <c r="LX48" s="53" t="str">
        <f t="shared" si="443"/>
        <v>2.5</v>
      </c>
      <c r="LY48" s="63">
        <v>1</v>
      </c>
      <c r="LZ48" s="207">
        <v>1</v>
      </c>
      <c r="MA48" s="66">
        <f t="shared" si="444"/>
        <v>6.5</v>
      </c>
      <c r="MB48" s="167">
        <f t="shared" si="445"/>
        <v>6.5</v>
      </c>
      <c r="MC48" s="53" t="str">
        <f t="shared" si="446"/>
        <v>6.5</v>
      </c>
      <c r="MD48" s="51" t="str">
        <f t="shared" si="447"/>
        <v>C+</v>
      </c>
      <c r="ME48" s="60">
        <f t="shared" si="448"/>
        <v>2.5</v>
      </c>
      <c r="MF48" s="53" t="str">
        <f t="shared" si="449"/>
        <v>2.5</v>
      </c>
      <c r="MG48" s="220">
        <v>5</v>
      </c>
      <c r="MH48" s="221">
        <v>5</v>
      </c>
      <c r="MI48" s="211">
        <f t="shared" si="450"/>
        <v>19</v>
      </c>
      <c r="MJ48" s="156">
        <f t="shared" si="451"/>
        <v>4.9526315789473685</v>
      </c>
      <c r="MK48" s="158">
        <f t="shared" si="452"/>
        <v>1.6842105263157894</v>
      </c>
      <c r="ML48" s="157" t="str">
        <f t="shared" si="453"/>
        <v>1.68</v>
      </c>
      <c r="MM48" s="5" t="str">
        <f t="shared" si="454"/>
        <v>Lên lớp</v>
      </c>
      <c r="MN48" s="212">
        <f t="shared" si="455"/>
        <v>15</v>
      </c>
      <c r="MO48" s="156">
        <f t="shared" si="456"/>
        <v>6.2733333333333325</v>
      </c>
      <c r="MP48" s="309">
        <f t="shared" si="457"/>
        <v>2.1333333333333333</v>
      </c>
      <c r="MQ48" s="215">
        <f t="shared" si="458"/>
        <v>54</v>
      </c>
      <c r="MR48" s="211">
        <f t="shared" si="459"/>
        <v>32</v>
      </c>
      <c r="MS48" s="157">
        <f t="shared" si="460"/>
        <v>6.296875</v>
      </c>
      <c r="MT48" s="157" t="str">
        <f t="shared" si="461"/>
        <v>6.30</v>
      </c>
      <c r="MU48" s="158">
        <f t="shared" si="462"/>
        <v>2.125</v>
      </c>
      <c r="MV48" s="157" t="str">
        <f t="shared" si="463"/>
        <v>2.13</v>
      </c>
      <c r="MW48" s="5" t="str">
        <f t="shared" si="464"/>
        <v>Lên lớp</v>
      </c>
      <c r="MX48" s="260">
        <v>8</v>
      </c>
      <c r="MY48" s="317">
        <v>1</v>
      </c>
      <c r="MZ48" s="261">
        <v>5</v>
      </c>
      <c r="NA48" s="171">
        <f t="shared" si="465"/>
        <v>3.8</v>
      </c>
      <c r="NB48" s="312">
        <f t="shared" si="466"/>
        <v>6.2</v>
      </c>
      <c r="NC48" s="312" t="str">
        <f t="shared" si="467"/>
        <v>6.2</v>
      </c>
      <c r="ND48" s="313" t="str">
        <f t="shared" si="468"/>
        <v>C</v>
      </c>
      <c r="NE48" s="314">
        <f t="shared" si="469"/>
        <v>2</v>
      </c>
      <c r="NF48" s="315" t="str">
        <f t="shared" si="470"/>
        <v>2.0</v>
      </c>
      <c r="NG48" s="63">
        <v>1</v>
      </c>
      <c r="NH48" s="207">
        <v>1</v>
      </c>
      <c r="NI48" s="310">
        <v>7</v>
      </c>
      <c r="NJ48" s="311">
        <v>7</v>
      </c>
      <c r="NK48" s="160"/>
      <c r="NL48" s="316">
        <f t="shared" si="471"/>
        <v>7</v>
      </c>
      <c r="NM48" s="312">
        <f t="shared" si="472"/>
        <v>7</v>
      </c>
      <c r="NN48" s="312" t="str">
        <f t="shared" si="473"/>
        <v>7.0</v>
      </c>
      <c r="NO48" s="313" t="str">
        <f t="shared" si="474"/>
        <v>B</v>
      </c>
      <c r="NP48" s="314">
        <f t="shared" si="475"/>
        <v>3</v>
      </c>
      <c r="NQ48" s="315" t="str">
        <f t="shared" si="476"/>
        <v>3.0</v>
      </c>
      <c r="NR48" s="63">
        <v>1</v>
      </c>
      <c r="NS48" s="207">
        <v>1</v>
      </c>
      <c r="NT48" s="66">
        <f t="shared" si="477"/>
        <v>5.4</v>
      </c>
      <c r="NU48" s="167">
        <f t="shared" si="478"/>
        <v>6.6</v>
      </c>
      <c r="NV48" s="53" t="str">
        <f t="shared" si="479"/>
        <v>6.6</v>
      </c>
      <c r="NW48" s="51" t="str">
        <f t="shared" si="480"/>
        <v>C+</v>
      </c>
      <c r="NX48" s="60">
        <f t="shared" si="481"/>
        <v>2.5</v>
      </c>
      <c r="NY48" s="53" t="str">
        <f t="shared" si="482"/>
        <v>2.5</v>
      </c>
      <c r="NZ48" s="220">
        <v>2</v>
      </c>
      <c r="OA48" s="408">
        <v>2</v>
      </c>
      <c r="OB48" s="385">
        <v>7</v>
      </c>
      <c r="OC48" s="404">
        <v>8</v>
      </c>
      <c r="OD48" s="210"/>
      <c r="OE48" s="66">
        <f t="shared" si="229"/>
        <v>7.6</v>
      </c>
      <c r="OF48" s="67">
        <f t="shared" si="230"/>
        <v>7.6</v>
      </c>
      <c r="OG48" s="50" t="str">
        <f t="shared" si="231"/>
        <v>7.6</v>
      </c>
      <c r="OH48" s="51" t="str">
        <f t="shared" si="232"/>
        <v>B</v>
      </c>
      <c r="OI48" s="60">
        <f t="shared" si="233"/>
        <v>3</v>
      </c>
      <c r="OJ48" s="53" t="str">
        <f t="shared" si="234"/>
        <v>3.0</v>
      </c>
      <c r="OK48" s="61">
        <v>2</v>
      </c>
      <c r="OL48" s="62">
        <v>2</v>
      </c>
      <c r="OM48" s="282">
        <v>7.3</v>
      </c>
      <c r="ON48" s="283">
        <v>8</v>
      </c>
      <c r="OO48" s="104"/>
      <c r="OP48" s="105">
        <f t="shared" si="289"/>
        <v>7.7</v>
      </c>
      <c r="OQ48" s="67">
        <f t="shared" si="290"/>
        <v>7.7</v>
      </c>
      <c r="OR48" s="50" t="str">
        <f t="shared" si="291"/>
        <v>7.7</v>
      </c>
      <c r="OS48" s="51" t="str">
        <f t="shared" si="292"/>
        <v>B</v>
      </c>
      <c r="OT48" s="60">
        <f t="shared" si="293"/>
        <v>3</v>
      </c>
      <c r="OU48" s="53" t="str">
        <f t="shared" si="294"/>
        <v>3.0</v>
      </c>
      <c r="OV48" s="61">
        <v>2</v>
      </c>
      <c r="OW48" s="62">
        <v>2</v>
      </c>
      <c r="OX48" s="282">
        <v>7.4</v>
      </c>
      <c r="OY48" s="283">
        <v>7</v>
      </c>
      <c r="OZ48" s="104"/>
      <c r="PA48" s="105">
        <f t="shared" si="235"/>
        <v>7.2</v>
      </c>
      <c r="PB48" s="67">
        <f t="shared" si="236"/>
        <v>7.2</v>
      </c>
      <c r="PC48" s="50" t="str">
        <f t="shared" si="237"/>
        <v>7.2</v>
      </c>
      <c r="PD48" s="51" t="str">
        <f t="shared" si="238"/>
        <v>B</v>
      </c>
      <c r="PE48" s="60">
        <f t="shared" si="239"/>
        <v>3</v>
      </c>
      <c r="PF48" s="53" t="str">
        <f t="shared" si="240"/>
        <v>3.0</v>
      </c>
      <c r="PG48" s="61">
        <v>2</v>
      </c>
      <c r="PH48" s="62">
        <v>2</v>
      </c>
      <c r="PI48" s="386">
        <v>5.8</v>
      </c>
      <c r="PJ48" s="387"/>
      <c r="PK48" s="388">
        <v>5</v>
      </c>
      <c r="PL48" s="105">
        <f t="shared" si="241"/>
        <v>2.2999999999999998</v>
      </c>
      <c r="PM48" s="312">
        <f t="shared" si="242"/>
        <v>5.3</v>
      </c>
      <c r="PN48" s="312" t="str">
        <f t="shared" si="243"/>
        <v>5.3</v>
      </c>
      <c r="PO48" s="313" t="str">
        <f t="shared" si="244"/>
        <v>D+</v>
      </c>
      <c r="PP48" s="314">
        <f t="shared" si="245"/>
        <v>1.5</v>
      </c>
      <c r="PQ48" s="315" t="str">
        <f t="shared" si="246"/>
        <v>1.5</v>
      </c>
      <c r="PR48" s="63">
        <v>1</v>
      </c>
      <c r="PS48" s="207">
        <v>1</v>
      </c>
      <c r="PT48" s="210">
        <v>9</v>
      </c>
      <c r="PU48" s="133">
        <v>8</v>
      </c>
      <c r="PV48" s="58"/>
      <c r="PW48" s="66">
        <f t="shared" si="247"/>
        <v>8.4</v>
      </c>
      <c r="PX48" s="67">
        <f t="shared" si="248"/>
        <v>8.4</v>
      </c>
      <c r="PY48" s="67" t="str">
        <f t="shared" si="249"/>
        <v>8.4</v>
      </c>
      <c r="PZ48" s="51" t="str">
        <f t="shared" si="250"/>
        <v>B+</v>
      </c>
      <c r="QA48" s="60">
        <f t="shared" si="251"/>
        <v>3.5</v>
      </c>
      <c r="QB48" s="53" t="str">
        <f t="shared" si="252"/>
        <v>3.5</v>
      </c>
      <c r="QC48" s="63">
        <v>4</v>
      </c>
      <c r="QD48" s="207">
        <v>4</v>
      </c>
      <c r="QE48" s="210">
        <v>7</v>
      </c>
      <c r="QF48" s="133">
        <v>7</v>
      </c>
      <c r="QG48" s="58"/>
      <c r="QH48" s="66">
        <f t="shared" si="253"/>
        <v>7</v>
      </c>
      <c r="QI48" s="67">
        <f t="shared" si="254"/>
        <v>7</v>
      </c>
      <c r="QJ48" s="67" t="str">
        <f t="shared" si="255"/>
        <v>7.0</v>
      </c>
      <c r="QK48" s="51" t="str">
        <f t="shared" si="256"/>
        <v>B</v>
      </c>
      <c r="QL48" s="60">
        <f t="shared" si="257"/>
        <v>3</v>
      </c>
      <c r="QM48" s="53" t="str">
        <f t="shared" si="258"/>
        <v>3.0</v>
      </c>
      <c r="QN48" s="63">
        <v>6</v>
      </c>
      <c r="QO48" s="207">
        <v>6</v>
      </c>
      <c r="QP48" s="211">
        <f t="shared" si="259"/>
        <v>19</v>
      </c>
      <c r="QQ48" s="156">
        <f t="shared" si="260"/>
        <v>7.3210526315789473</v>
      </c>
      <c r="QR48" s="158">
        <f t="shared" si="261"/>
        <v>2.9736842105263159</v>
      </c>
      <c r="QS48" s="157" t="str">
        <f t="shared" si="262"/>
        <v>2.97</v>
      </c>
      <c r="QT48" s="5" t="str">
        <f t="shared" si="263"/>
        <v>Lên lớp</v>
      </c>
      <c r="QU48" s="212">
        <f t="shared" si="264"/>
        <v>19</v>
      </c>
      <c r="QV48" s="156">
        <f t="shared" si="265"/>
        <v>7.3210526315789473</v>
      </c>
      <c r="QW48" s="309">
        <f t="shared" si="266"/>
        <v>2.9736842105263159</v>
      </c>
      <c r="QX48" s="215">
        <f t="shared" si="267"/>
        <v>73</v>
      </c>
      <c r="QY48" s="211">
        <f t="shared" si="268"/>
        <v>51</v>
      </c>
      <c r="QZ48" s="157">
        <f t="shared" si="269"/>
        <v>6.6784313725490199</v>
      </c>
      <c r="RA48" s="157" t="str">
        <f t="shared" si="270"/>
        <v>6.68</v>
      </c>
      <c r="RB48" s="158">
        <f t="shared" si="271"/>
        <v>2.4411764705882355</v>
      </c>
      <c r="RC48" s="157" t="str">
        <f t="shared" si="272"/>
        <v>2.44</v>
      </c>
      <c r="RD48" s="5" t="str">
        <f t="shared" si="273"/>
        <v>Lên lớp</v>
      </c>
      <c r="RE48" s="210">
        <v>8</v>
      </c>
      <c r="RF48" s="133">
        <v>6</v>
      </c>
      <c r="RG48" s="58"/>
      <c r="RH48" s="66">
        <f t="shared" si="274"/>
        <v>6.8</v>
      </c>
      <c r="RI48" s="67">
        <f t="shared" si="275"/>
        <v>6.8</v>
      </c>
      <c r="RJ48" s="67" t="str">
        <f t="shared" si="276"/>
        <v>6.8</v>
      </c>
      <c r="RK48" s="51" t="str">
        <f t="shared" si="277"/>
        <v>C+</v>
      </c>
      <c r="RL48" s="60">
        <f t="shared" si="278"/>
        <v>2.5</v>
      </c>
      <c r="RM48" s="53" t="str">
        <f t="shared" si="279"/>
        <v>2.5</v>
      </c>
      <c r="RN48" s="63">
        <v>6</v>
      </c>
      <c r="RO48" s="207">
        <v>6</v>
      </c>
      <c r="RP48" s="416"/>
      <c r="RQ48" s="416"/>
      <c r="RR48" s="316">
        <f t="shared" si="280"/>
        <v>0</v>
      </c>
      <c r="RS48" s="67" t="str">
        <f t="shared" si="281"/>
        <v>0.0</v>
      </c>
      <c r="RT48" s="51" t="str">
        <f t="shared" si="282"/>
        <v>F</v>
      </c>
      <c r="RU48" s="60">
        <f t="shared" si="283"/>
        <v>0</v>
      </c>
      <c r="RV48" s="53" t="str">
        <f t="shared" si="284"/>
        <v>0.0</v>
      </c>
      <c r="RW48" s="220">
        <v>5</v>
      </c>
      <c r="RX48" s="221"/>
      <c r="RY48" s="417">
        <f t="shared" si="285"/>
        <v>11</v>
      </c>
      <c r="RZ48" s="156">
        <f t="shared" si="286"/>
        <v>3.709090909090909</v>
      </c>
      <c r="SA48" s="158">
        <f t="shared" si="287"/>
        <v>1.3636363636363635</v>
      </c>
      <c r="SB48" s="157" t="str">
        <f t="shared" si="288"/>
        <v>1.36</v>
      </c>
    </row>
    <row r="49" spans="1:496" s="8" customFormat="1" ht="18">
      <c r="A49" s="5">
        <v>48</v>
      </c>
      <c r="B49" s="8" t="s">
        <v>455</v>
      </c>
      <c r="C49" s="8" t="s">
        <v>506</v>
      </c>
      <c r="D49" s="234" t="s">
        <v>507</v>
      </c>
      <c r="E49" s="330" t="s">
        <v>508</v>
      </c>
      <c r="F49" s="6"/>
      <c r="G49" s="47" t="s">
        <v>672</v>
      </c>
      <c r="H49" s="144" t="s">
        <v>427</v>
      </c>
      <c r="I49" s="48" t="s">
        <v>745</v>
      </c>
      <c r="J49" s="48" t="s">
        <v>745</v>
      </c>
      <c r="K49" s="98">
        <v>6.4</v>
      </c>
      <c r="L49" s="67" t="str">
        <f t="shared" si="483"/>
        <v>6.4</v>
      </c>
      <c r="M49" s="51" t="str">
        <f t="shared" si="484"/>
        <v>C</v>
      </c>
      <c r="N49" s="52">
        <f t="shared" si="485"/>
        <v>2</v>
      </c>
      <c r="O49" s="53" t="str">
        <f t="shared" si="486"/>
        <v>2.0</v>
      </c>
      <c r="P49" s="63">
        <v>2</v>
      </c>
      <c r="Q49" s="49">
        <v>7</v>
      </c>
      <c r="R49" s="67" t="str">
        <f t="shared" si="487"/>
        <v>7.0</v>
      </c>
      <c r="S49" s="51" t="str">
        <f t="shared" si="488"/>
        <v>B</v>
      </c>
      <c r="T49" s="52">
        <f t="shared" si="489"/>
        <v>3</v>
      </c>
      <c r="U49" s="53" t="str">
        <f t="shared" si="490"/>
        <v>3.0</v>
      </c>
      <c r="V49" s="63">
        <v>3</v>
      </c>
      <c r="W49" s="105">
        <v>9</v>
      </c>
      <c r="X49" s="103">
        <v>8</v>
      </c>
      <c r="Y49" s="104"/>
      <c r="Z49" s="66">
        <f t="shared" si="306"/>
        <v>8.4</v>
      </c>
      <c r="AA49" s="67">
        <f t="shared" si="307"/>
        <v>8.4</v>
      </c>
      <c r="AB49" s="67" t="str">
        <f t="shared" si="491"/>
        <v>8.4</v>
      </c>
      <c r="AC49" s="51" t="str">
        <f t="shared" si="309"/>
        <v>B+</v>
      </c>
      <c r="AD49" s="60">
        <f t="shared" si="492"/>
        <v>3.5</v>
      </c>
      <c r="AE49" s="53" t="str">
        <f t="shared" si="493"/>
        <v>3.5</v>
      </c>
      <c r="AF49" s="63">
        <v>4</v>
      </c>
      <c r="AG49" s="207">
        <v>4</v>
      </c>
      <c r="AH49" s="216">
        <v>7</v>
      </c>
      <c r="AI49" s="173">
        <v>7</v>
      </c>
      <c r="AJ49" s="104"/>
      <c r="AK49" s="66">
        <f t="shared" si="312"/>
        <v>7</v>
      </c>
      <c r="AL49" s="67">
        <f t="shared" si="313"/>
        <v>7</v>
      </c>
      <c r="AM49" s="67" t="str">
        <f t="shared" si="494"/>
        <v>7.0</v>
      </c>
      <c r="AN49" s="51" t="str">
        <f t="shared" si="495"/>
        <v>B</v>
      </c>
      <c r="AO49" s="60">
        <f t="shared" si="496"/>
        <v>3</v>
      </c>
      <c r="AP49" s="53" t="str">
        <f t="shared" si="497"/>
        <v>3.0</v>
      </c>
      <c r="AQ49" s="63">
        <v>2</v>
      </c>
      <c r="AR49" s="207">
        <v>2</v>
      </c>
      <c r="AS49" s="105">
        <v>6.9</v>
      </c>
      <c r="AT49" s="103">
        <v>6</v>
      </c>
      <c r="AU49" s="104"/>
      <c r="AV49" s="66">
        <f t="shared" si="498"/>
        <v>6.4</v>
      </c>
      <c r="AW49" s="67">
        <f t="shared" si="499"/>
        <v>6.4</v>
      </c>
      <c r="AX49" s="67" t="str">
        <f t="shared" si="500"/>
        <v>6.4</v>
      </c>
      <c r="AY49" s="51" t="str">
        <f t="shared" si="501"/>
        <v>C</v>
      </c>
      <c r="AZ49" s="60">
        <f t="shared" si="502"/>
        <v>2</v>
      </c>
      <c r="BA49" s="53" t="str">
        <f t="shared" si="503"/>
        <v>2.0</v>
      </c>
      <c r="BB49" s="63">
        <v>3</v>
      </c>
      <c r="BC49" s="207">
        <v>3</v>
      </c>
      <c r="BD49" s="105">
        <v>7.2</v>
      </c>
      <c r="BE49" s="103">
        <v>9</v>
      </c>
      <c r="BF49" s="104"/>
      <c r="BG49" s="66">
        <f t="shared" si="504"/>
        <v>8.3000000000000007</v>
      </c>
      <c r="BH49" s="67">
        <f t="shared" si="505"/>
        <v>8.3000000000000007</v>
      </c>
      <c r="BI49" s="67" t="str">
        <f t="shared" si="506"/>
        <v>8.3</v>
      </c>
      <c r="BJ49" s="51" t="str">
        <f t="shared" si="507"/>
        <v>B+</v>
      </c>
      <c r="BK49" s="60">
        <f t="shared" si="508"/>
        <v>3.5</v>
      </c>
      <c r="BL49" s="53" t="str">
        <f t="shared" si="509"/>
        <v>3.5</v>
      </c>
      <c r="BM49" s="63">
        <v>3</v>
      </c>
      <c r="BN49" s="207">
        <v>3</v>
      </c>
      <c r="BO49" s="105">
        <v>7.9</v>
      </c>
      <c r="BP49" s="103">
        <v>7</v>
      </c>
      <c r="BQ49" s="104"/>
      <c r="BR49" s="66">
        <f t="shared" si="330"/>
        <v>7.4</v>
      </c>
      <c r="BS49" s="67">
        <f t="shared" si="331"/>
        <v>7.4</v>
      </c>
      <c r="BT49" s="67" t="str">
        <f t="shared" si="510"/>
        <v>7.4</v>
      </c>
      <c r="BU49" s="51" t="str">
        <f t="shared" si="333"/>
        <v>B</v>
      </c>
      <c r="BV49" s="68">
        <f t="shared" si="334"/>
        <v>3</v>
      </c>
      <c r="BW49" s="53" t="str">
        <f t="shared" si="511"/>
        <v>3.0</v>
      </c>
      <c r="BX49" s="63">
        <v>2</v>
      </c>
      <c r="BY49" s="207">
        <v>2</v>
      </c>
      <c r="BZ49" s="105">
        <v>7.3</v>
      </c>
      <c r="CA49" s="103">
        <v>8</v>
      </c>
      <c r="CB49" s="104"/>
      <c r="CC49" s="105"/>
      <c r="CD49" s="67">
        <f>ROUND(MAX((BZ49*0.4+CA49*0.6),(BZ49*0.4+CB49*0.6)),1)</f>
        <v>7.7</v>
      </c>
      <c r="CE49" s="67" t="str">
        <f t="shared" si="513"/>
        <v>7.7</v>
      </c>
      <c r="CF49" s="51" t="str">
        <f t="shared" si="514"/>
        <v>B</v>
      </c>
      <c r="CG49" s="60">
        <f t="shared" si="515"/>
        <v>3</v>
      </c>
      <c r="CH49" s="53" t="str">
        <f t="shared" si="516"/>
        <v>3.0</v>
      </c>
      <c r="CI49" s="63">
        <v>3</v>
      </c>
      <c r="CJ49" s="207">
        <v>3</v>
      </c>
      <c r="CK49" s="208">
        <f t="shared" si="517"/>
        <v>17</v>
      </c>
      <c r="CL49" s="72">
        <f t="shared" si="342"/>
        <v>7.6235294117647072</v>
      </c>
      <c r="CM49" s="93" t="str">
        <f t="shared" si="518"/>
        <v>7.62</v>
      </c>
      <c r="CN49" s="72">
        <f t="shared" si="344"/>
        <v>3.0294117647058822</v>
      </c>
      <c r="CO49" s="93" t="str">
        <f t="shared" si="519"/>
        <v>3.03</v>
      </c>
      <c r="CP49" s="285" t="str">
        <f t="shared" si="520"/>
        <v>Lên lớp</v>
      </c>
      <c r="CQ49" s="285">
        <f t="shared" si="347"/>
        <v>17</v>
      </c>
      <c r="CR49" s="72">
        <f t="shared" si="348"/>
        <v>7.6235294117647072</v>
      </c>
      <c r="CS49" s="285" t="str">
        <f t="shared" si="521"/>
        <v>7.62</v>
      </c>
      <c r="CT49" s="72">
        <f t="shared" si="350"/>
        <v>3.0294117647058822</v>
      </c>
      <c r="CU49" s="285" t="str">
        <f t="shared" si="522"/>
        <v>3.03</v>
      </c>
      <c r="CV49" s="285" t="str">
        <f t="shared" si="550"/>
        <v>Lên lớp</v>
      </c>
      <c r="CW49" s="66">
        <v>7.6</v>
      </c>
      <c r="CX49" s="66">
        <v>6</v>
      </c>
      <c r="CY49" s="285"/>
      <c r="CZ49" s="66">
        <f t="shared" si="353"/>
        <v>6.6</v>
      </c>
      <c r="DA49" s="67">
        <f t="shared" si="354"/>
        <v>6.6</v>
      </c>
      <c r="DB49" s="60" t="str">
        <f t="shared" si="355"/>
        <v>6.6</v>
      </c>
      <c r="DC49" s="51" t="str">
        <f t="shared" si="356"/>
        <v>C+</v>
      </c>
      <c r="DD49" s="60">
        <f t="shared" si="357"/>
        <v>2.5</v>
      </c>
      <c r="DE49" s="60" t="str">
        <f t="shared" si="358"/>
        <v>2.5</v>
      </c>
      <c r="DF49" s="63"/>
      <c r="DG49" s="209"/>
      <c r="DH49" s="105">
        <v>8.1999999999999993</v>
      </c>
      <c r="DI49" s="126">
        <v>6</v>
      </c>
      <c r="DJ49" s="126"/>
      <c r="DK49" s="66">
        <f t="shared" si="359"/>
        <v>6.9</v>
      </c>
      <c r="DL49" s="67">
        <f t="shared" si="360"/>
        <v>6.9</v>
      </c>
      <c r="DM49" s="60" t="str">
        <f t="shared" si="361"/>
        <v>6.9</v>
      </c>
      <c r="DN49" s="51" t="str">
        <f t="shared" si="362"/>
        <v>C+</v>
      </c>
      <c r="DO49" s="60">
        <f t="shared" si="363"/>
        <v>2.5</v>
      </c>
      <c r="DP49" s="60" t="str">
        <f t="shared" si="364"/>
        <v>2.5</v>
      </c>
      <c r="DQ49" s="63"/>
      <c r="DR49" s="209"/>
      <c r="DS49" s="67">
        <f t="shared" si="365"/>
        <v>6.75</v>
      </c>
      <c r="DT49" s="60" t="str">
        <f t="shared" si="366"/>
        <v>6.8</v>
      </c>
      <c r="DU49" s="51" t="str">
        <f t="shared" si="367"/>
        <v>C+</v>
      </c>
      <c r="DV49" s="60">
        <f t="shared" si="368"/>
        <v>2.5</v>
      </c>
      <c r="DW49" s="60" t="str">
        <f t="shared" si="369"/>
        <v>2.5</v>
      </c>
      <c r="DX49" s="63">
        <v>3</v>
      </c>
      <c r="DY49" s="209">
        <v>3</v>
      </c>
      <c r="DZ49" s="210">
        <v>7</v>
      </c>
      <c r="EA49" s="57">
        <v>6</v>
      </c>
      <c r="EB49" s="58"/>
      <c r="EC49" s="66">
        <f t="shared" si="370"/>
        <v>6.4</v>
      </c>
      <c r="ED49" s="67">
        <f t="shared" si="371"/>
        <v>6.4</v>
      </c>
      <c r="EE49" s="67" t="str">
        <f t="shared" si="372"/>
        <v>6.4</v>
      </c>
      <c r="EF49" s="51" t="str">
        <f t="shared" si="373"/>
        <v>C</v>
      </c>
      <c r="EG49" s="68">
        <f t="shared" si="374"/>
        <v>2</v>
      </c>
      <c r="EH49" s="53" t="str">
        <f t="shared" si="375"/>
        <v>2.0</v>
      </c>
      <c r="EI49" s="63">
        <v>3</v>
      </c>
      <c r="EJ49" s="207">
        <v>3</v>
      </c>
      <c r="EK49" s="210">
        <v>6.8</v>
      </c>
      <c r="EL49" s="57">
        <v>8</v>
      </c>
      <c r="EM49" s="58"/>
      <c r="EN49" s="66">
        <f t="shared" si="523"/>
        <v>7.5</v>
      </c>
      <c r="EO49" s="67">
        <f t="shared" si="524"/>
        <v>7.5</v>
      </c>
      <c r="EP49" s="67" t="str">
        <f t="shared" si="525"/>
        <v>7.5</v>
      </c>
      <c r="EQ49" s="51" t="str">
        <f t="shared" si="526"/>
        <v>B</v>
      </c>
      <c r="ER49" s="60">
        <f t="shared" si="527"/>
        <v>3</v>
      </c>
      <c r="ES49" s="53" t="str">
        <f t="shared" si="528"/>
        <v>3.0</v>
      </c>
      <c r="ET49" s="63">
        <v>3</v>
      </c>
      <c r="EU49" s="207">
        <v>3</v>
      </c>
      <c r="EV49" s="210">
        <v>8.3000000000000007</v>
      </c>
      <c r="EW49" s="57">
        <v>5</v>
      </c>
      <c r="EX49" s="58"/>
      <c r="EY49" s="66">
        <f t="shared" si="84"/>
        <v>6.3</v>
      </c>
      <c r="EZ49" s="67">
        <f t="shared" si="85"/>
        <v>6.3</v>
      </c>
      <c r="FA49" s="67" t="str">
        <f t="shared" si="86"/>
        <v>6.3</v>
      </c>
      <c r="FB49" s="51" t="str">
        <f t="shared" si="87"/>
        <v>C</v>
      </c>
      <c r="FC49" s="60">
        <f t="shared" si="88"/>
        <v>2</v>
      </c>
      <c r="FD49" s="53" t="str">
        <f t="shared" si="89"/>
        <v>2.0</v>
      </c>
      <c r="FE49" s="63">
        <v>2</v>
      </c>
      <c r="FF49" s="207">
        <v>2</v>
      </c>
      <c r="FG49" s="105">
        <v>8</v>
      </c>
      <c r="FH49" s="103">
        <v>7</v>
      </c>
      <c r="FI49" s="104"/>
      <c r="FJ49" s="66">
        <f t="shared" si="90"/>
        <v>7.4</v>
      </c>
      <c r="FK49" s="67">
        <f t="shared" si="91"/>
        <v>7.4</v>
      </c>
      <c r="FL49" s="67" t="str">
        <f t="shared" si="92"/>
        <v>7.4</v>
      </c>
      <c r="FM49" s="51" t="str">
        <f t="shared" si="93"/>
        <v>B</v>
      </c>
      <c r="FN49" s="60">
        <f t="shared" si="94"/>
        <v>3</v>
      </c>
      <c r="FO49" s="53" t="str">
        <f t="shared" si="95"/>
        <v>3.0</v>
      </c>
      <c r="FP49" s="63">
        <v>2</v>
      </c>
      <c r="FQ49" s="207">
        <v>2</v>
      </c>
      <c r="FR49" s="105">
        <v>7.6</v>
      </c>
      <c r="FS49" s="103">
        <v>8</v>
      </c>
      <c r="FT49" s="104"/>
      <c r="FU49" s="66"/>
      <c r="FV49" s="67">
        <f t="shared" si="96"/>
        <v>7.8</v>
      </c>
      <c r="FW49" s="67" t="str">
        <f t="shared" si="97"/>
        <v>7.8</v>
      </c>
      <c r="FX49" s="51" t="str">
        <f t="shared" si="98"/>
        <v>B</v>
      </c>
      <c r="FY49" s="60">
        <f t="shared" si="99"/>
        <v>3</v>
      </c>
      <c r="FZ49" s="53" t="str">
        <f t="shared" si="100"/>
        <v>3.0</v>
      </c>
      <c r="GA49" s="63">
        <v>2</v>
      </c>
      <c r="GB49" s="207">
        <v>2</v>
      </c>
      <c r="GC49" s="105">
        <v>7.1</v>
      </c>
      <c r="GD49" s="103">
        <v>6</v>
      </c>
      <c r="GE49" s="104"/>
      <c r="GF49" s="105"/>
      <c r="GG49" s="67">
        <f t="shared" si="529"/>
        <v>6.4</v>
      </c>
      <c r="GH49" s="67" t="str">
        <f t="shared" si="530"/>
        <v>6.4</v>
      </c>
      <c r="GI49" s="51" t="str">
        <f t="shared" si="531"/>
        <v>C</v>
      </c>
      <c r="GJ49" s="60">
        <f t="shared" si="532"/>
        <v>2</v>
      </c>
      <c r="GK49" s="53" t="str">
        <f t="shared" si="533"/>
        <v>2.0</v>
      </c>
      <c r="GL49" s="63">
        <v>3</v>
      </c>
      <c r="GM49" s="207">
        <v>3</v>
      </c>
      <c r="GN49" s="211">
        <f t="shared" si="534"/>
        <v>18</v>
      </c>
      <c r="GO49" s="156">
        <f t="shared" si="535"/>
        <v>6.8972222222222221</v>
      </c>
      <c r="GP49" s="158">
        <f t="shared" si="536"/>
        <v>2.4722222222222223</v>
      </c>
      <c r="GQ49" s="157" t="str">
        <f t="shared" si="109"/>
        <v>2.47</v>
      </c>
      <c r="GR49" s="5" t="str">
        <f t="shared" si="110"/>
        <v>Lên lớp</v>
      </c>
      <c r="GS49" s="212">
        <f t="shared" si="537"/>
        <v>18</v>
      </c>
      <c r="GT49" s="213">
        <f t="shared" si="406"/>
        <v>6.8972222222222221</v>
      </c>
      <c r="GU49" s="214">
        <f t="shared" si="407"/>
        <v>2.4722222222222223</v>
      </c>
      <c r="GV49" s="215">
        <f t="shared" si="538"/>
        <v>35</v>
      </c>
      <c r="GW49" s="211">
        <f t="shared" si="403"/>
        <v>35</v>
      </c>
      <c r="GX49" s="157">
        <f t="shared" si="404"/>
        <v>7.2500000000000009</v>
      </c>
      <c r="GY49" s="158">
        <f t="shared" si="405"/>
        <v>2.7428571428571429</v>
      </c>
      <c r="GZ49" s="157" t="str">
        <f t="shared" si="118"/>
        <v>2.74</v>
      </c>
      <c r="HA49" s="5" t="str">
        <f t="shared" si="119"/>
        <v>Lên lớp</v>
      </c>
      <c r="HB49" s="171">
        <v>5.0999999999999996</v>
      </c>
      <c r="HC49" s="122">
        <v>3</v>
      </c>
      <c r="HD49" s="123">
        <v>5</v>
      </c>
      <c r="HE49" s="171"/>
      <c r="HF49" s="67">
        <f t="shared" si="539"/>
        <v>5</v>
      </c>
      <c r="HG49" s="67" t="str">
        <f t="shared" si="540"/>
        <v>5.0</v>
      </c>
      <c r="HH49" s="51" t="str">
        <f t="shared" si="541"/>
        <v>D+</v>
      </c>
      <c r="HI49" s="60">
        <f t="shared" si="542"/>
        <v>1.5</v>
      </c>
      <c r="HJ49" s="53" t="str">
        <f t="shared" si="543"/>
        <v>1.5</v>
      </c>
      <c r="HK49" s="63">
        <v>3</v>
      </c>
      <c r="HL49" s="207">
        <v>3</v>
      </c>
      <c r="HM49" s="210">
        <v>6</v>
      </c>
      <c r="HN49" s="57">
        <v>7</v>
      </c>
      <c r="HO49" s="58"/>
      <c r="HP49" s="66">
        <f t="shared" si="125"/>
        <v>6.6</v>
      </c>
      <c r="HQ49" s="110">
        <f t="shared" si="126"/>
        <v>6.6</v>
      </c>
      <c r="HR49" s="67" t="str">
        <f t="shared" si="127"/>
        <v>6.6</v>
      </c>
      <c r="HS49" s="111" t="str">
        <f t="shared" si="128"/>
        <v>C+</v>
      </c>
      <c r="HT49" s="112">
        <f t="shared" si="129"/>
        <v>2.5</v>
      </c>
      <c r="HU49" s="113" t="str">
        <f t="shared" si="130"/>
        <v>2.5</v>
      </c>
      <c r="HV49" s="63">
        <v>1</v>
      </c>
      <c r="HW49" s="207">
        <v>1</v>
      </c>
      <c r="HX49" s="66">
        <f t="shared" si="297"/>
        <v>2</v>
      </c>
      <c r="HY49" s="167">
        <f t="shared" si="297"/>
        <v>5.5</v>
      </c>
      <c r="HZ49" s="53" t="str">
        <f t="shared" si="132"/>
        <v>5.5</v>
      </c>
      <c r="IA49" s="51" t="str">
        <f t="shared" si="133"/>
        <v>C</v>
      </c>
      <c r="IB49" s="60">
        <f t="shared" si="134"/>
        <v>2</v>
      </c>
      <c r="IC49" s="53" t="str">
        <f t="shared" si="135"/>
        <v>2.0</v>
      </c>
      <c r="ID49" s="220">
        <v>4</v>
      </c>
      <c r="IE49" s="221">
        <v>4</v>
      </c>
      <c r="IF49" s="210">
        <v>8.3000000000000007</v>
      </c>
      <c r="IG49" s="57">
        <v>8</v>
      </c>
      <c r="IH49" s="58"/>
      <c r="II49" s="66">
        <f t="shared" si="544"/>
        <v>8.1</v>
      </c>
      <c r="IJ49" s="67">
        <f t="shared" si="545"/>
        <v>8.1</v>
      </c>
      <c r="IK49" s="67" t="str">
        <f t="shared" si="546"/>
        <v>8.1</v>
      </c>
      <c r="IL49" s="51" t="str">
        <f t="shared" si="547"/>
        <v>B+</v>
      </c>
      <c r="IM49" s="60">
        <f t="shared" si="548"/>
        <v>3.5</v>
      </c>
      <c r="IN49" s="53" t="str">
        <f t="shared" si="549"/>
        <v>3.5</v>
      </c>
      <c r="IO49" s="63">
        <v>2</v>
      </c>
      <c r="IP49" s="207">
        <v>2</v>
      </c>
      <c r="IQ49" s="210">
        <v>6.8</v>
      </c>
      <c r="IR49" s="57">
        <v>6</v>
      </c>
      <c r="IS49" s="58"/>
      <c r="IT49" s="66">
        <f t="shared" si="142"/>
        <v>6.3</v>
      </c>
      <c r="IU49" s="67">
        <f t="shared" si="143"/>
        <v>6.3</v>
      </c>
      <c r="IV49" s="67" t="str">
        <f t="shared" si="144"/>
        <v>6.3</v>
      </c>
      <c r="IW49" s="51" t="str">
        <f t="shared" si="145"/>
        <v>C</v>
      </c>
      <c r="IX49" s="60">
        <f t="shared" si="146"/>
        <v>2</v>
      </c>
      <c r="IY49" s="53" t="str">
        <f t="shared" si="147"/>
        <v>2.0</v>
      </c>
      <c r="IZ49" s="63">
        <v>3</v>
      </c>
      <c r="JA49" s="207">
        <v>3</v>
      </c>
      <c r="JB49" s="65">
        <v>6.4</v>
      </c>
      <c r="JC49" s="57">
        <v>5</v>
      </c>
      <c r="JD49" s="58"/>
      <c r="JE49" s="66">
        <f t="shared" si="148"/>
        <v>5.6</v>
      </c>
      <c r="JF49" s="67">
        <f t="shared" si="149"/>
        <v>5.6</v>
      </c>
      <c r="JG49" s="50" t="str">
        <f t="shared" si="150"/>
        <v>5.6</v>
      </c>
      <c r="JH49" s="51" t="str">
        <f t="shared" si="151"/>
        <v>C</v>
      </c>
      <c r="JI49" s="60">
        <f t="shared" si="152"/>
        <v>2</v>
      </c>
      <c r="JJ49" s="53" t="str">
        <f t="shared" si="153"/>
        <v>2.0</v>
      </c>
      <c r="JK49" s="61">
        <v>2</v>
      </c>
      <c r="JL49" s="62">
        <v>2</v>
      </c>
      <c r="JM49" s="65">
        <v>6.4</v>
      </c>
      <c r="JN49" s="57">
        <v>7</v>
      </c>
      <c r="JO49" s="58"/>
      <c r="JP49" s="66">
        <f t="shared" si="408"/>
        <v>6.8</v>
      </c>
      <c r="JQ49" s="67">
        <f t="shared" si="409"/>
        <v>6.8</v>
      </c>
      <c r="JR49" s="50" t="str">
        <f t="shared" si="410"/>
        <v>6.8</v>
      </c>
      <c r="JS49" s="51" t="str">
        <f t="shared" si="411"/>
        <v>C+</v>
      </c>
      <c r="JT49" s="60">
        <f t="shared" si="412"/>
        <v>2.5</v>
      </c>
      <c r="JU49" s="53" t="str">
        <f t="shared" si="413"/>
        <v>2.5</v>
      </c>
      <c r="JV49" s="61">
        <v>1</v>
      </c>
      <c r="JW49" s="62">
        <v>1</v>
      </c>
      <c r="JX49" s="65">
        <v>5.7</v>
      </c>
      <c r="JY49" s="57">
        <v>5</v>
      </c>
      <c r="JZ49" s="58"/>
      <c r="KA49" s="66">
        <f t="shared" si="414"/>
        <v>5.3</v>
      </c>
      <c r="KB49" s="67">
        <f t="shared" si="415"/>
        <v>5.3</v>
      </c>
      <c r="KC49" s="50" t="str">
        <f t="shared" si="416"/>
        <v>5.3</v>
      </c>
      <c r="KD49" s="51" t="str">
        <f t="shared" si="417"/>
        <v>D+</v>
      </c>
      <c r="KE49" s="60">
        <f t="shared" si="418"/>
        <v>1.5</v>
      </c>
      <c r="KF49" s="53" t="str">
        <f t="shared" si="419"/>
        <v>1.5</v>
      </c>
      <c r="KG49" s="61">
        <v>2</v>
      </c>
      <c r="KH49" s="62">
        <v>2</v>
      </c>
      <c r="KI49" s="210">
        <v>8</v>
      </c>
      <c r="KJ49" s="133">
        <v>7.6</v>
      </c>
      <c r="KK49" s="58"/>
      <c r="KL49" s="66">
        <f t="shared" si="420"/>
        <v>7.8</v>
      </c>
      <c r="KM49" s="67">
        <f t="shared" si="421"/>
        <v>7.8</v>
      </c>
      <c r="KN49" s="67" t="str">
        <f t="shared" si="422"/>
        <v>7.8</v>
      </c>
      <c r="KO49" s="51" t="str">
        <f t="shared" si="423"/>
        <v>B</v>
      </c>
      <c r="KP49" s="60">
        <f t="shared" si="424"/>
        <v>3</v>
      </c>
      <c r="KQ49" s="53" t="str">
        <f t="shared" si="425"/>
        <v>3.0</v>
      </c>
      <c r="KR49" s="63">
        <v>1</v>
      </c>
      <c r="KS49" s="207">
        <v>1</v>
      </c>
      <c r="KT49" s="210">
        <v>7</v>
      </c>
      <c r="KU49" s="133">
        <v>7.5</v>
      </c>
      <c r="KV49" s="58"/>
      <c r="KW49" s="66">
        <f t="shared" si="426"/>
        <v>7.3</v>
      </c>
      <c r="KX49" s="67">
        <f t="shared" si="427"/>
        <v>7.3</v>
      </c>
      <c r="KY49" s="67" t="str">
        <f t="shared" si="428"/>
        <v>7.3</v>
      </c>
      <c r="KZ49" s="51" t="str">
        <f t="shared" si="429"/>
        <v>B</v>
      </c>
      <c r="LA49" s="60">
        <f t="shared" si="430"/>
        <v>3</v>
      </c>
      <c r="LB49" s="53" t="str">
        <f t="shared" si="431"/>
        <v>3.0</v>
      </c>
      <c r="LC49" s="63">
        <v>1</v>
      </c>
      <c r="LD49" s="207">
        <v>1</v>
      </c>
      <c r="LE49" s="210">
        <v>8</v>
      </c>
      <c r="LF49" s="133">
        <v>7.6</v>
      </c>
      <c r="LG49" s="58"/>
      <c r="LH49" s="66">
        <f t="shared" si="432"/>
        <v>7.8</v>
      </c>
      <c r="LI49" s="67">
        <f t="shared" si="433"/>
        <v>7.8</v>
      </c>
      <c r="LJ49" s="67" t="str">
        <f t="shared" si="434"/>
        <v>7.8</v>
      </c>
      <c r="LK49" s="51" t="str">
        <f t="shared" si="435"/>
        <v>B</v>
      </c>
      <c r="LL49" s="60">
        <f t="shared" si="436"/>
        <v>3</v>
      </c>
      <c r="LM49" s="53" t="str">
        <f t="shared" si="437"/>
        <v>3.0</v>
      </c>
      <c r="LN49" s="63">
        <v>2</v>
      </c>
      <c r="LO49" s="207">
        <v>2</v>
      </c>
      <c r="LP49" s="210">
        <v>8</v>
      </c>
      <c r="LQ49" s="133">
        <v>7.1</v>
      </c>
      <c r="LR49" s="58"/>
      <c r="LS49" s="66">
        <f t="shared" si="438"/>
        <v>7.5</v>
      </c>
      <c r="LT49" s="67">
        <f t="shared" si="439"/>
        <v>7.5</v>
      </c>
      <c r="LU49" s="67" t="str">
        <f t="shared" si="440"/>
        <v>7.5</v>
      </c>
      <c r="LV49" s="51" t="str">
        <f t="shared" si="441"/>
        <v>B</v>
      </c>
      <c r="LW49" s="60">
        <f t="shared" si="442"/>
        <v>3</v>
      </c>
      <c r="LX49" s="53" t="str">
        <f t="shared" si="443"/>
        <v>3.0</v>
      </c>
      <c r="LY49" s="63">
        <v>1</v>
      </c>
      <c r="LZ49" s="207">
        <v>1</v>
      </c>
      <c r="MA49" s="66">
        <f t="shared" si="444"/>
        <v>7.6</v>
      </c>
      <c r="MB49" s="167">
        <f t="shared" si="445"/>
        <v>7.6</v>
      </c>
      <c r="MC49" s="53" t="str">
        <f t="shared" si="446"/>
        <v>7.6</v>
      </c>
      <c r="MD49" s="51" t="str">
        <f t="shared" si="447"/>
        <v>B</v>
      </c>
      <c r="ME49" s="60">
        <f t="shared" si="448"/>
        <v>3</v>
      </c>
      <c r="MF49" s="53" t="str">
        <f t="shared" si="449"/>
        <v>3.0</v>
      </c>
      <c r="MG49" s="220">
        <v>5</v>
      </c>
      <c r="MH49" s="221">
        <v>5</v>
      </c>
      <c r="MI49" s="211">
        <f t="shared" si="450"/>
        <v>19</v>
      </c>
      <c r="MJ49" s="156">
        <f t="shared" si="451"/>
        <v>6.4999999999999982</v>
      </c>
      <c r="MK49" s="158">
        <f t="shared" si="452"/>
        <v>2.3421052631578947</v>
      </c>
      <c r="ML49" s="157" t="str">
        <f t="shared" si="453"/>
        <v>2.34</v>
      </c>
      <c r="MM49" s="5" t="str">
        <f t="shared" si="454"/>
        <v>Lên lớp</v>
      </c>
      <c r="MN49" s="212">
        <f t="shared" si="455"/>
        <v>19</v>
      </c>
      <c r="MO49" s="156">
        <f t="shared" si="456"/>
        <v>6.4999999999999982</v>
      </c>
      <c r="MP49" s="309">
        <f t="shared" si="457"/>
        <v>2.3421052631578947</v>
      </c>
      <c r="MQ49" s="215">
        <f t="shared" si="458"/>
        <v>54</v>
      </c>
      <c r="MR49" s="211">
        <f t="shared" si="459"/>
        <v>54</v>
      </c>
      <c r="MS49" s="157">
        <f t="shared" si="460"/>
        <v>6.9861111111111107</v>
      </c>
      <c r="MT49" s="157" t="str">
        <f t="shared" si="461"/>
        <v>6.99</v>
      </c>
      <c r="MU49" s="158">
        <f t="shared" si="462"/>
        <v>2.6018518518518516</v>
      </c>
      <c r="MV49" s="157" t="str">
        <f t="shared" si="463"/>
        <v>2.60</v>
      </c>
      <c r="MW49" s="5" t="str">
        <f t="shared" si="464"/>
        <v>Lên lớp</v>
      </c>
      <c r="MX49" s="260">
        <v>8.3000000000000007</v>
      </c>
      <c r="MY49" s="317">
        <v>1</v>
      </c>
      <c r="MZ49" s="261">
        <v>6</v>
      </c>
      <c r="NA49" s="171">
        <f t="shared" si="465"/>
        <v>3.9</v>
      </c>
      <c r="NB49" s="312">
        <f t="shared" si="466"/>
        <v>6.9</v>
      </c>
      <c r="NC49" s="312" t="str">
        <f t="shared" si="467"/>
        <v>6.9</v>
      </c>
      <c r="ND49" s="313" t="str">
        <f t="shared" si="468"/>
        <v>C+</v>
      </c>
      <c r="NE49" s="314">
        <f t="shared" si="469"/>
        <v>2.5</v>
      </c>
      <c r="NF49" s="315" t="str">
        <f t="shared" si="470"/>
        <v>2.5</v>
      </c>
      <c r="NG49" s="63">
        <v>1</v>
      </c>
      <c r="NH49" s="207">
        <v>1</v>
      </c>
      <c r="NI49" s="310">
        <v>7.3</v>
      </c>
      <c r="NJ49" s="311">
        <v>6</v>
      </c>
      <c r="NK49" s="160"/>
      <c r="NL49" s="316">
        <f t="shared" si="471"/>
        <v>6.5</v>
      </c>
      <c r="NM49" s="312">
        <f t="shared" si="472"/>
        <v>6.5</v>
      </c>
      <c r="NN49" s="312" t="str">
        <f t="shared" si="473"/>
        <v>6.5</v>
      </c>
      <c r="NO49" s="313" t="str">
        <f t="shared" si="474"/>
        <v>C+</v>
      </c>
      <c r="NP49" s="314">
        <f t="shared" si="475"/>
        <v>2.5</v>
      </c>
      <c r="NQ49" s="315" t="str">
        <f t="shared" si="476"/>
        <v>2.5</v>
      </c>
      <c r="NR49" s="63">
        <v>1</v>
      </c>
      <c r="NS49" s="207">
        <v>1</v>
      </c>
      <c r="NT49" s="66">
        <f t="shared" si="477"/>
        <v>5.2</v>
      </c>
      <c r="NU49" s="167">
        <f t="shared" si="478"/>
        <v>6.7</v>
      </c>
      <c r="NV49" s="53" t="str">
        <f t="shared" si="479"/>
        <v>6.7</v>
      </c>
      <c r="NW49" s="51" t="str">
        <f t="shared" si="480"/>
        <v>C+</v>
      </c>
      <c r="NX49" s="60">
        <f t="shared" si="481"/>
        <v>2.5</v>
      </c>
      <c r="NY49" s="53" t="str">
        <f t="shared" si="482"/>
        <v>2.5</v>
      </c>
      <c r="NZ49" s="220">
        <v>2</v>
      </c>
      <c r="OA49" s="408">
        <v>2</v>
      </c>
      <c r="OB49" s="385">
        <v>6.6</v>
      </c>
      <c r="OC49" s="404">
        <v>5</v>
      </c>
      <c r="OD49" s="210"/>
      <c r="OE49" s="66">
        <f t="shared" si="229"/>
        <v>5.6</v>
      </c>
      <c r="OF49" s="67">
        <f t="shared" si="230"/>
        <v>5.6</v>
      </c>
      <c r="OG49" s="50" t="str">
        <f t="shared" si="231"/>
        <v>5.6</v>
      </c>
      <c r="OH49" s="51" t="str">
        <f t="shared" si="232"/>
        <v>C</v>
      </c>
      <c r="OI49" s="60">
        <f t="shared" si="233"/>
        <v>2</v>
      </c>
      <c r="OJ49" s="53" t="str">
        <f t="shared" si="234"/>
        <v>2.0</v>
      </c>
      <c r="OK49" s="61">
        <v>2</v>
      </c>
      <c r="OL49" s="62">
        <v>2</v>
      </c>
      <c r="OM49" s="282">
        <v>7.3</v>
      </c>
      <c r="ON49" s="283">
        <v>5</v>
      </c>
      <c r="OO49" s="104"/>
      <c r="OP49" s="105">
        <f t="shared" si="289"/>
        <v>5.9</v>
      </c>
      <c r="OQ49" s="67">
        <f t="shared" si="290"/>
        <v>5.9</v>
      </c>
      <c r="OR49" s="50" t="str">
        <f t="shared" si="291"/>
        <v>5.9</v>
      </c>
      <c r="OS49" s="51" t="str">
        <f t="shared" si="292"/>
        <v>C</v>
      </c>
      <c r="OT49" s="60">
        <f t="shared" si="293"/>
        <v>2</v>
      </c>
      <c r="OU49" s="53" t="str">
        <f t="shared" si="294"/>
        <v>2.0</v>
      </c>
      <c r="OV49" s="61">
        <v>2</v>
      </c>
      <c r="OW49" s="62">
        <v>2</v>
      </c>
      <c r="OX49" s="282">
        <v>7.4</v>
      </c>
      <c r="OY49" s="283">
        <v>7</v>
      </c>
      <c r="OZ49" s="104"/>
      <c r="PA49" s="105">
        <f t="shared" si="235"/>
        <v>7.2</v>
      </c>
      <c r="PB49" s="67">
        <f t="shared" si="236"/>
        <v>7.2</v>
      </c>
      <c r="PC49" s="50" t="str">
        <f t="shared" si="237"/>
        <v>7.2</v>
      </c>
      <c r="PD49" s="51" t="str">
        <f t="shared" si="238"/>
        <v>B</v>
      </c>
      <c r="PE49" s="60">
        <f t="shared" si="239"/>
        <v>3</v>
      </c>
      <c r="PF49" s="53" t="str">
        <f t="shared" si="240"/>
        <v>3.0</v>
      </c>
      <c r="PG49" s="61">
        <v>2</v>
      </c>
      <c r="PH49" s="62">
        <v>2</v>
      </c>
      <c r="PI49" s="386">
        <v>7.7</v>
      </c>
      <c r="PJ49" s="387">
        <v>1</v>
      </c>
      <c r="PK49" s="388">
        <v>6</v>
      </c>
      <c r="PL49" s="105">
        <f t="shared" si="241"/>
        <v>3.7</v>
      </c>
      <c r="PM49" s="312">
        <f t="shared" si="242"/>
        <v>6.7</v>
      </c>
      <c r="PN49" s="312" t="str">
        <f t="shared" si="243"/>
        <v>6.7</v>
      </c>
      <c r="PO49" s="313" t="str">
        <f t="shared" si="244"/>
        <v>C+</v>
      </c>
      <c r="PP49" s="314">
        <f t="shared" si="245"/>
        <v>2.5</v>
      </c>
      <c r="PQ49" s="315" t="str">
        <f t="shared" si="246"/>
        <v>2.5</v>
      </c>
      <c r="PR49" s="63">
        <v>1</v>
      </c>
      <c r="PS49" s="207">
        <v>1</v>
      </c>
      <c r="PT49" s="210">
        <v>9</v>
      </c>
      <c r="PU49" s="133">
        <v>8</v>
      </c>
      <c r="PV49" s="58"/>
      <c r="PW49" s="66">
        <f t="shared" si="247"/>
        <v>8.4</v>
      </c>
      <c r="PX49" s="67">
        <f t="shared" si="248"/>
        <v>8.4</v>
      </c>
      <c r="PY49" s="67" t="str">
        <f t="shared" si="249"/>
        <v>8.4</v>
      </c>
      <c r="PZ49" s="51" t="str">
        <f t="shared" si="250"/>
        <v>B+</v>
      </c>
      <c r="QA49" s="60">
        <f t="shared" si="251"/>
        <v>3.5</v>
      </c>
      <c r="QB49" s="53" t="str">
        <f t="shared" si="252"/>
        <v>3.5</v>
      </c>
      <c r="QC49" s="63">
        <v>4</v>
      </c>
      <c r="QD49" s="207">
        <v>4</v>
      </c>
      <c r="QE49" s="210">
        <v>8</v>
      </c>
      <c r="QF49" s="133">
        <v>7</v>
      </c>
      <c r="QG49" s="58"/>
      <c r="QH49" s="66">
        <f t="shared" si="253"/>
        <v>7.4</v>
      </c>
      <c r="QI49" s="67">
        <f t="shared" si="254"/>
        <v>7.4</v>
      </c>
      <c r="QJ49" s="67" t="str">
        <f t="shared" si="255"/>
        <v>7.4</v>
      </c>
      <c r="QK49" s="51" t="str">
        <f t="shared" si="256"/>
        <v>B</v>
      </c>
      <c r="QL49" s="60">
        <f t="shared" si="257"/>
        <v>3</v>
      </c>
      <c r="QM49" s="53" t="str">
        <f t="shared" si="258"/>
        <v>3.0</v>
      </c>
      <c r="QN49" s="63">
        <v>6</v>
      </c>
      <c r="QO49" s="207">
        <v>6</v>
      </c>
      <c r="QP49" s="211">
        <f t="shared" si="259"/>
        <v>19</v>
      </c>
      <c r="QQ49" s="156">
        <f t="shared" si="260"/>
        <v>7.1315789473684212</v>
      </c>
      <c r="QR49" s="158">
        <f t="shared" si="261"/>
        <v>2.8157894736842106</v>
      </c>
      <c r="QS49" s="157" t="str">
        <f t="shared" si="262"/>
        <v>2.82</v>
      </c>
      <c r="QT49" s="5" t="str">
        <f t="shared" si="263"/>
        <v>Lên lớp</v>
      </c>
      <c r="QU49" s="212">
        <f t="shared" si="264"/>
        <v>19</v>
      </c>
      <c r="QV49" s="156">
        <f t="shared" si="265"/>
        <v>7.1315789473684212</v>
      </c>
      <c r="QW49" s="309">
        <f t="shared" si="266"/>
        <v>2.8157894736842106</v>
      </c>
      <c r="QX49" s="215">
        <f t="shared" si="267"/>
        <v>73</v>
      </c>
      <c r="QY49" s="211">
        <f t="shared" si="268"/>
        <v>73</v>
      </c>
      <c r="QZ49" s="157">
        <f t="shared" si="269"/>
        <v>7.0239726027397262</v>
      </c>
      <c r="RA49" s="157" t="str">
        <f t="shared" si="270"/>
        <v>7.02</v>
      </c>
      <c r="RB49" s="158">
        <f t="shared" si="271"/>
        <v>2.6575342465753424</v>
      </c>
      <c r="RC49" s="157" t="str">
        <f t="shared" si="272"/>
        <v>2.66</v>
      </c>
      <c r="RD49" s="5" t="str">
        <f t="shared" si="273"/>
        <v>Lên lớp</v>
      </c>
      <c r="RE49" s="210">
        <v>8</v>
      </c>
      <c r="RF49" s="133">
        <v>6</v>
      </c>
      <c r="RG49" s="58"/>
      <c r="RH49" s="66">
        <f t="shared" si="274"/>
        <v>6.8</v>
      </c>
      <c r="RI49" s="67">
        <f t="shared" si="275"/>
        <v>6.8</v>
      </c>
      <c r="RJ49" s="67" t="str">
        <f t="shared" si="276"/>
        <v>6.8</v>
      </c>
      <c r="RK49" s="51" t="str">
        <f t="shared" si="277"/>
        <v>C+</v>
      </c>
      <c r="RL49" s="60">
        <f t="shared" si="278"/>
        <v>2.5</v>
      </c>
      <c r="RM49" s="53" t="str">
        <f t="shared" si="279"/>
        <v>2.5</v>
      </c>
      <c r="RN49" s="63">
        <v>6</v>
      </c>
      <c r="RO49" s="207">
        <v>6</v>
      </c>
      <c r="RP49" s="416">
        <v>6.7</v>
      </c>
      <c r="RQ49" s="416">
        <v>7.8</v>
      </c>
      <c r="RR49" s="316">
        <f t="shared" si="280"/>
        <v>7.4</v>
      </c>
      <c r="RS49" s="67" t="str">
        <f t="shared" si="281"/>
        <v>7.4</v>
      </c>
      <c r="RT49" s="51" t="str">
        <f t="shared" si="282"/>
        <v>B</v>
      </c>
      <c r="RU49" s="60">
        <f t="shared" si="283"/>
        <v>3</v>
      </c>
      <c r="RV49" s="53" t="str">
        <f t="shared" si="284"/>
        <v>3.0</v>
      </c>
      <c r="RW49" s="220">
        <v>5</v>
      </c>
      <c r="RX49" s="221">
        <v>5</v>
      </c>
      <c r="RY49" s="417">
        <f t="shared" si="285"/>
        <v>11</v>
      </c>
      <c r="RZ49" s="156">
        <f t="shared" si="286"/>
        <v>7.0727272727272723</v>
      </c>
      <c r="SA49" s="158">
        <f t="shared" si="287"/>
        <v>2.7272727272727271</v>
      </c>
      <c r="SB49" s="157" t="str">
        <f t="shared" si="288"/>
        <v>2.73</v>
      </c>
    </row>
    <row r="50" spans="1:496" s="8" customFormat="1" ht="18">
      <c r="A50" s="5">
        <v>49</v>
      </c>
      <c r="B50" s="8" t="s">
        <v>455</v>
      </c>
      <c r="C50" s="8" t="s">
        <v>509</v>
      </c>
      <c r="D50" s="234" t="s">
        <v>510</v>
      </c>
      <c r="E50" s="330" t="s">
        <v>511</v>
      </c>
      <c r="F50" s="6"/>
      <c r="G50" s="47" t="s">
        <v>729</v>
      </c>
      <c r="H50" s="144" t="s">
        <v>427</v>
      </c>
      <c r="I50" s="48" t="s">
        <v>742</v>
      </c>
      <c r="J50" s="48" t="s">
        <v>710</v>
      </c>
      <c r="K50" s="98">
        <v>6.4</v>
      </c>
      <c r="L50" s="67" t="str">
        <f t="shared" si="483"/>
        <v>6.4</v>
      </c>
      <c r="M50" s="51" t="str">
        <f t="shared" si="484"/>
        <v>C</v>
      </c>
      <c r="N50" s="52">
        <f t="shared" si="485"/>
        <v>2</v>
      </c>
      <c r="O50" s="53" t="str">
        <f t="shared" si="486"/>
        <v>2.0</v>
      </c>
      <c r="P50" s="63">
        <v>2</v>
      </c>
      <c r="Q50" s="49">
        <v>5</v>
      </c>
      <c r="R50" s="67" t="str">
        <f t="shared" si="487"/>
        <v>5.0</v>
      </c>
      <c r="S50" s="51" t="str">
        <f t="shared" si="488"/>
        <v>D+</v>
      </c>
      <c r="T50" s="52">
        <f t="shared" si="489"/>
        <v>1.5</v>
      </c>
      <c r="U50" s="53" t="str">
        <f t="shared" si="490"/>
        <v>1.5</v>
      </c>
      <c r="V50" s="63">
        <v>3</v>
      </c>
      <c r="W50" s="105">
        <v>7.5</v>
      </c>
      <c r="X50" s="103">
        <v>7</v>
      </c>
      <c r="Y50" s="104"/>
      <c r="Z50" s="66">
        <f t="shared" si="306"/>
        <v>7.2</v>
      </c>
      <c r="AA50" s="67">
        <f t="shared" si="307"/>
        <v>7.2</v>
      </c>
      <c r="AB50" s="67" t="str">
        <f t="shared" si="491"/>
        <v>7.2</v>
      </c>
      <c r="AC50" s="51" t="str">
        <f t="shared" si="309"/>
        <v>B</v>
      </c>
      <c r="AD50" s="60">
        <f t="shared" si="492"/>
        <v>3</v>
      </c>
      <c r="AE50" s="53" t="str">
        <f t="shared" si="493"/>
        <v>3.0</v>
      </c>
      <c r="AF50" s="63">
        <v>4</v>
      </c>
      <c r="AG50" s="207">
        <v>4</v>
      </c>
      <c r="AH50" s="105">
        <v>7</v>
      </c>
      <c r="AI50" s="103">
        <v>7</v>
      </c>
      <c r="AJ50" s="104"/>
      <c r="AK50" s="66">
        <f t="shared" si="312"/>
        <v>7</v>
      </c>
      <c r="AL50" s="67">
        <f t="shared" si="313"/>
        <v>7</v>
      </c>
      <c r="AM50" s="67" t="str">
        <f t="shared" si="494"/>
        <v>7.0</v>
      </c>
      <c r="AN50" s="51" t="str">
        <f t="shared" si="495"/>
        <v>B</v>
      </c>
      <c r="AO50" s="60">
        <f t="shared" si="496"/>
        <v>3</v>
      </c>
      <c r="AP50" s="53" t="str">
        <f t="shared" si="497"/>
        <v>3.0</v>
      </c>
      <c r="AQ50" s="63">
        <v>2</v>
      </c>
      <c r="AR50" s="207">
        <v>2</v>
      </c>
      <c r="AS50" s="105">
        <v>1.7</v>
      </c>
      <c r="AT50" s="103"/>
      <c r="AU50" s="104"/>
      <c r="AV50" s="66">
        <f t="shared" si="498"/>
        <v>0.7</v>
      </c>
      <c r="AW50" s="67">
        <f t="shared" si="499"/>
        <v>0.7</v>
      </c>
      <c r="AX50" s="67" t="str">
        <f t="shared" si="500"/>
        <v>0.7</v>
      </c>
      <c r="AY50" s="51" t="str">
        <f t="shared" si="501"/>
        <v>F</v>
      </c>
      <c r="AZ50" s="60">
        <f t="shared" si="502"/>
        <v>0</v>
      </c>
      <c r="BA50" s="53" t="str">
        <f t="shared" si="503"/>
        <v>0.0</v>
      </c>
      <c r="BB50" s="63">
        <v>3</v>
      </c>
      <c r="BC50" s="207"/>
      <c r="BD50" s="105">
        <v>1.2</v>
      </c>
      <c r="BE50" s="103"/>
      <c r="BF50" s="104"/>
      <c r="BG50" s="66">
        <f t="shared" si="504"/>
        <v>0.5</v>
      </c>
      <c r="BH50" s="67">
        <f t="shared" si="505"/>
        <v>0.5</v>
      </c>
      <c r="BI50" s="67" t="str">
        <f t="shared" si="506"/>
        <v>0.5</v>
      </c>
      <c r="BJ50" s="51" t="str">
        <f t="shared" si="507"/>
        <v>F</v>
      </c>
      <c r="BK50" s="60">
        <f t="shared" si="508"/>
        <v>0</v>
      </c>
      <c r="BL50" s="53" t="str">
        <f t="shared" si="509"/>
        <v>0.0</v>
      </c>
      <c r="BM50" s="63">
        <v>3</v>
      </c>
      <c r="BN50" s="207"/>
      <c r="BO50" s="105">
        <v>5.2</v>
      </c>
      <c r="BP50" s="103">
        <v>6</v>
      </c>
      <c r="BQ50" s="104"/>
      <c r="BR50" s="66">
        <f t="shared" si="330"/>
        <v>5.7</v>
      </c>
      <c r="BS50" s="67">
        <f t="shared" si="331"/>
        <v>5.7</v>
      </c>
      <c r="BT50" s="67" t="str">
        <f t="shared" si="510"/>
        <v>5.7</v>
      </c>
      <c r="BU50" s="51" t="str">
        <f t="shared" si="333"/>
        <v>C</v>
      </c>
      <c r="BV50" s="68">
        <f t="shared" si="334"/>
        <v>2</v>
      </c>
      <c r="BW50" s="53" t="str">
        <f t="shared" si="511"/>
        <v>2.0</v>
      </c>
      <c r="BX50" s="63">
        <v>2</v>
      </c>
      <c r="BY50" s="207">
        <v>2</v>
      </c>
      <c r="BZ50" s="105">
        <v>5.5</v>
      </c>
      <c r="CA50" s="103">
        <v>8</v>
      </c>
      <c r="CB50" s="104"/>
      <c r="CC50" s="105"/>
      <c r="CD50" s="67">
        <f t="shared" si="512"/>
        <v>7</v>
      </c>
      <c r="CE50" s="67" t="str">
        <f t="shared" si="513"/>
        <v>7.0</v>
      </c>
      <c r="CF50" s="51" t="str">
        <f t="shared" si="514"/>
        <v>B</v>
      </c>
      <c r="CG50" s="60">
        <f t="shared" si="515"/>
        <v>3</v>
      </c>
      <c r="CH50" s="53" t="str">
        <f t="shared" si="516"/>
        <v>3.0</v>
      </c>
      <c r="CI50" s="63">
        <v>3</v>
      </c>
      <c r="CJ50" s="207">
        <v>3</v>
      </c>
      <c r="CK50" s="208">
        <f t="shared" si="517"/>
        <v>17</v>
      </c>
      <c r="CL50" s="72">
        <f t="shared" si="342"/>
        <v>4.6352941176470583</v>
      </c>
      <c r="CM50" s="93" t="str">
        <f t="shared" si="518"/>
        <v>4.64</v>
      </c>
      <c r="CN50" s="72">
        <f t="shared" si="344"/>
        <v>1.8235294117647058</v>
      </c>
      <c r="CO50" s="93" t="str">
        <f t="shared" si="519"/>
        <v>1.82</v>
      </c>
      <c r="CP50" s="285" t="str">
        <f t="shared" si="520"/>
        <v>Lên lớp</v>
      </c>
      <c r="CQ50" s="285">
        <f t="shared" si="347"/>
        <v>11</v>
      </c>
      <c r="CR50" s="72">
        <f t="shared" si="348"/>
        <v>6.8363636363636351</v>
      </c>
      <c r="CS50" s="285" t="str">
        <f t="shared" si="521"/>
        <v>6.84</v>
      </c>
      <c r="CT50" s="72">
        <f t="shared" si="350"/>
        <v>2.8181818181818183</v>
      </c>
      <c r="CU50" s="285" t="str">
        <f t="shared" si="522"/>
        <v>2.82</v>
      </c>
      <c r="CV50" s="285" t="str">
        <f t="shared" si="550"/>
        <v>Lên lớp</v>
      </c>
      <c r="CW50" s="66">
        <v>7</v>
      </c>
      <c r="CX50" s="66">
        <v>3</v>
      </c>
      <c r="CY50" s="285"/>
      <c r="CZ50" s="66">
        <f t="shared" si="353"/>
        <v>4.5999999999999996</v>
      </c>
      <c r="DA50" s="67">
        <f t="shared" si="354"/>
        <v>4.5999999999999996</v>
      </c>
      <c r="DB50" s="60" t="str">
        <f t="shared" si="355"/>
        <v>4.6</v>
      </c>
      <c r="DC50" s="51" t="str">
        <f t="shared" si="356"/>
        <v>D</v>
      </c>
      <c r="DD50" s="60">
        <f t="shared" si="357"/>
        <v>1</v>
      </c>
      <c r="DE50" s="60" t="str">
        <f t="shared" si="358"/>
        <v>1.0</v>
      </c>
      <c r="DF50" s="63"/>
      <c r="DG50" s="209"/>
      <c r="DH50" s="105">
        <v>6.6</v>
      </c>
      <c r="DI50" s="126">
        <v>3</v>
      </c>
      <c r="DJ50" s="126"/>
      <c r="DK50" s="66">
        <f t="shared" si="359"/>
        <v>4.4000000000000004</v>
      </c>
      <c r="DL50" s="67">
        <f t="shared" si="360"/>
        <v>4.4000000000000004</v>
      </c>
      <c r="DM50" s="60" t="str">
        <f t="shared" si="361"/>
        <v>4.4</v>
      </c>
      <c r="DN50" s="51" t="str">
        <f t="shared" si="362"/>
        <v>D</v>
      </c>
      <c r="DO50" s="60">
        <f t="shared" si="363"/>
        <v>1</v>
      </c>
      <c r="DP50" s="60" t="str">
        <f t="shared" si="364"/>
        <v>1.0</v>
      </c>
      <c r="DQ50" s="63"/>
      <c r="DR50" s="209"/>
      <c r="DS50" s="67">
        <f t="shared" si="365"/>
        <v>4.5</v>
      </c>
      <c r="DT50" s="60" t="str">
        <f t="shared" si="366"/>
        <v>4.5</v>
      </c>
      <c r="DU50" s="51" t="str">
        <f t="shared" si="367"/>
        <v>D</v>
      </c>
      <c r="DV50" s="60">
        <f t="shared" si="368"/>
        <v>1</v>
      </c>
      <c r="DW50" s="60" t="str">
        <f t="shared" si="369"/>
        <v>1.0</v>
      </c>
      <c r="DX50" s="63">
        <v>3</v>
      </c>
      <c r="DY50" s="209">
        <v>3</v>
      </c>
      <c r="DZ50" s="171">
        <v>5</v>
      </c>
      <c r="EA50" s="122">
        <v>1</v>
      </c>
      <c r="EB50" s="123">
        <v>6</v>
      </c>
      <c r="EC50" s="66">
        <f t="shared" si="370"/>
        <v>2.6</v>
      </c>
      <c r="ED50" s="67">
        <f t="shared" si="371"/>
        <v>5.6</v>
      </c>
      <c r="EE50" s="67" t="str">
        <f t="shared" si="372"/>
        <v>5.6</v>
      </c>
      <c r="EF50" s="51" t="str">
        <f t="shared" si="373"/>
        <v>C</v>
      </c>
      <c r="EG50" s="68">
        <f t="shared" si="374"/>
        <v>2</v>
      </c>
      <c r="EH50" s="53" t="str">
        <f t="shared" si="375"/>
        <v>2.0</v>
      </c>
      <c r="EI50" s="63">
        <v>3</v>
      </c>
      <c r="EJ50" s="207">
        <v>3</v>
      </c>
      <c r="EK50" s="210">
        <v>6.8</v>
      </c>
      <c r="EL50" s="57">
        <v>4</v>
      </c>
      <c r="EM50" s="58"/>
      <c r="EN50" s="66">
        <f t="shared" si="523"/>
        <v>5.0999999999999996</v>
      </c>
      <c r="EO50" s="67">
        <f t="shared" si="524"/>
        <v>5.0999999999999996</v>
      </c>
      <c r="EP50" s="67" t="str">
        <f t="shared" si="525"/>
        <v>5.1</v>
      </c>
      <c r="EQ50" s="51" t="str">
        <f t="shared" si="526"/>
        <v>D+</v>
      </c>
      <c r="ER50" s="60">
        <f t="shared" si="527"/>
        <v>1.5</v>
      </c>
      <c r="ES50" s="53" t="str">
        <f t="shared" si="528"/>
        <v>1.5</v>
      </c>
      <c r="ET50" s="63">
        <v>3</v>
      </c>
      <c r="EU50" s="207">
        <v>3</v>
      </c>
      <c r="EV50" s="171">
        <v>5</v>
      </c>
      <c r="EW50" s="122">
        <v>1</v>
      </c>
      <c r="EX50" s="123"/>
      <c r="EY50" s="66">
        <f t="shared" si="84"/>
        <v>2.6</v>
      </c>
      <c r="EZ50" s="67">
        <f t="shared" si="85"/>
        <v>2.6</v>
      </c>
      <c r="FA50" s="67" t="str">
        <f t="shared" si="86"/>
        <v>2.6</v>
      </c>
      <c r="FB50" s="51" t="str">
        <f t="shared" si="87"/>
        <v>F</v>
      </c>
      <c r="FC50" s="60">
        <f t="shared" si="88"/>
        <v>0</v>
      </c>
      <c r="FD50" s="53" t="str">
        <f t="shared" si="89"/>
        <v>0.0</v>
      </c>
      <c r="FE50" s="63">
        <v>2</v>
      </c>
      <c r="FF50" s="207"/>
      <c r="FG50" s="105">
        <v>7.7</v>
      </c>
      <c r="FH50" s="103">
        <v>6</v>
      </c>
      <c r="FI50" s="104"/>
      <c r="FJ50" s="66">
        <f t="shared" si="90"/>
        <v>6.7</v>
      </c>
      <c r="FK50" s="67">
        <f t="shared" si="91"/>
        <v>6.7</v>
      </c>
      <c r="FL50" s="67" t="str">
        <f t="shared" si="92"/>
        <v>6.7</v>
      </c>
      <c r="FM50" s="51" t="str">
        <f t="shared" si="93"/>
        <v>C+</v>
      </c>
      <c r="FN50" s="60">
        <f t="shared" si="94"/>
        <v>2.5</v>
      </c>
      <c r="FO50" s="53" t="str">
        <f t="shared" si="95"/>
        <v>2.5</v>
      </c>
      <c r="FP50" s="63">
        <v>2</v>
      </c>
      <c r="FQ50" s="207">
        <v>2</v>
      </c>
      <c r="FR50" s="149">
        <v>0</v>
      </c>
      <c r="FS50" s="70"/>
      <c r="FT50" s="121"/>
      <c r="FU50" s="149"/>
      <c r="FV50" s="67">
        <f t="shared" si="96"/>
        <v>0</v>
      </c>
      <c r="FW50" s="67" t="str">
        <f t="shared" si="97"/>
        <v>0.0</v>
      </c>
      <c r="FX50" s="51" t="str">
        <f t="shared" si="98"/>
        <v>F</v>
      </c>
      <c r="FY50" s="60">
        <f t="shared" si="99"/>
        <v>0</v>
      </c>
      <c r="FZ50" s="53" t="str">
        <f t="shared" si="100"/>
        <v>0.0</v>
      </c>
      <c r="GA50" s="63">
        <v>2</v>
      </c>
      <c r="GB50" s="207"/>
      <c r="GC50" s="149">
        <v>2.7</v>
      </c>
      <c r="GD50" s="70"/>
      <c r="GE50" s="121"/>
      <c r="GF50" s="149"/>
      <c r="GG50" s="67">
        <f t="shared" si="529"/>
        <v>1.1000000000000001</v>
      </c>
      <c r="GH50" s="67" t="str">
        <f t="shared" si="530"/>
        <v>1.1</v>
      </c>
      <c r="GI50" s="51" t="str">
        <f t="shared" si="531"/>
        <v>F</v>
      </c>
      <c r="GJ50" s="60">
        <f t="shared" si="532"/>
        <v>0</v>
      </c>
      <c r="GK50" s="53" t="str">
        <f t="shared" si="533"/>
        <v>0.0</v>
      </c>
      <c r="GL50" s="63">
        <v>3</v>
      </c>
      <c r="GM50" s="207"/>
      <c r="GN50" s="211">
        <f t="shared" si="534"/>
        <v>18</v>
      </c>
      <c r="GO50" s="156">
        <f t="shared" si="535"/>
        <v>3.75</v>
      </c>
      <c r="GP50" s="158">
        <f t="shared" si="536"/>
        <v>1.0277777777777777</v>
      </c>
      <c r="GQ50" s="157" t="str">
        <f t="shared" si="109"/>
        <v>1.03</v>
      </c>
      <c r="GR50" s="5" t="str">
        <f t="shared" si="110"/>
        <v>Lên lớp</v>
      </c>
      <c r="GS50" s="212">
        <f t="shared" si="537"/>
        <v>11</v>
      </c>
      <c r="GT50" s="213">
        <f t="shared" si="406"/>
        <v>5.3636363636363633</v>
      </c>
      <c r="GU50" s="214">
        <f t="shared" si="407"/>
        <v>1.6818181818181819</v>
      </c>
      <c r="GV50" s="215">
        <f t="shared" si="538"/>
        <v>35</v>
      </c>
      <c r="GW50" s="211">
        <f t="shared" si="403"/>
        <v>22</v>
      </c>
      <c r="GX50" s="157">
        <f t="shared" si="404"/>
        <v>6.1</v>
      </c>
      <c r="GY50" s="158">
        <f t="shared" si="405"/>
        <v>2.25</v>
      </c>
      <c r="GZ50" s="157" t="str">
        <f t="shared" si="118"/>
        <v>2.25</v>
      </c>
      <c r="HA50" s="5" t="str">
        <f t="shared" si="119"/>
        <v>Lên lớp</v>
      </c>
      <c r="HB50" s="105">
        <v>5.0999999999999996</v>
      </c>
      <c r="HC50" s="103">
        <v>5</v>
      </c>
      <c r="HD50" s="104"/>
      <c r="HE50" s="105"/>
      <c r="HF50" s="67">
        <f t="shared" si="539"/>
        <v>5</v>
      </c>
      <c r="HG50" s="67" t="str">
        <f t="shared" si="540"/>
        <v>5.0</v>
      </c>
      <c r="HH50" s="51" t="str">
        <f t="shared" si="541"/>
        <v>D+</v>
      </c>
      <c r="HI50" s="60">
        <f t="shared" si="542"/>
        <v>1.5</v>
      </c>
      <c r="HJ50" s="53" t="str">
        <f t="shared" si="543"/>
        <v>1.5</v>
      </c>
      <c r="HK50" s="63">
        <v>3</v>
      </c>
      <c r="HL50" s="207">
        <v>3</v>
      </c>
      <c r="HM50" s="260">
        <v>6</v>
      </c>
      <c r="HN50" s="254">
        <v>1</v>
      </c>
      <c r="HO50" s="261">
        <v>6</v>
      </c>
      <c r="HP50" s="260">
        <f t="shared" si="125"/>
        <v>3</v>
      </c>
      <c r="HQ50" s="110">
        <f t="shared" si="126"/>
        <v>6</v>
      </c>
      <c r="HR50" s="67" t="str">
        <f t="shared" si="127"/>
        <v>6.0</v>
      </c>
      <c r="HS50" s="111" t="str">
        <f t="shared" si="128"/>
        <v>C</v>
      </c>
      <c r="HT50" s="112">
        <f t="shared" si="129"/>
        <v>2</v>
      </c>
      <c r="HU50" s="113" t="str">
        <f t="shared" si="130"/>
        <v>2.0</v>
      </c>
      <c r="HV50" s="63">
        <v>1</v>
      </c>
      <c r="HW50" s="207">
        <v>1</v>
      </c>
      <c r="HX50" s="66">
        <f t="shared" si="297"/>
        <v>0.9</v>
      </c>
      <c r="HY50" s="167">
        <f t="shared" si="297"/>
        <v>5.3</v>
      </c>
      <c r="HZ50" s="53" t="str">
        <f t="shared" si="132"/>
        <v>5.3</v>
      </c>
      <c r="IA50" s="51" t="str">
        <f t="shared" si="133"/>
        <v>D+</v>
      </c>
      <c r="IB50" s="60">
        <f t="shared" si="134"/>
        <v>1.5</v>
      </c>
      <c r="IC50" s="53" t="str">
        <f t="shared" si="135"/>
        <v>1.5</v>
      </c>
      <c r="ID50" s="220">
        <v>4</v>
      </c>
      <c r="IE50" s="221">
        <v>4</v>
      </c>
      <c r="IF50" s="210">
        <v>5.7</v>
      </c>
      <c r="IG50" s="57">
        <v>8</v>
      </c>
      <c r="IH50" s="58"/>
      <c r="II50" s="66">
        <f t="shared" si="544"/>
        <v>7.1</v>
      </c>
      <c r="IJ50" s="67">
        <f t="shared" si="545"/>
        <v>7.1</v>
      </c>
      <c r="IK50" s="67" t="str">
        <f t="shared" si="546"/>
        <v>7.1</v>
      </c>
      <c r="IL50" s="51" t="str">
        <f t="shared" si="547"/>
        <v>B</v>
      </c>
      <c r="IM50" s="60">
        <f t="shared" si="548"/>
        <v>3</v>
      </c>
      <c r="IN50" s="53" t="str">
        <f t="shared" si="549"/>
        <v>3.0</v>
      </c>
      <c r="IO50" s="63">
        <v>2</v>
      </c>
      <c r="IP50" s="207">
        <v>2</v>
      </c>
      <c r="IQ50" s="210">
        <v>5.8</v>
      </c>
      <c r="IR50" s="57">
        <v>4</v>
      </c>
      <c r="IS50" s="58"/>
      <c r="IT50" s="66">
        <f t="shared" si="142"/>
        <v>4.7</v>
      </c>
      <c r="IU50" s="67">
        <f t="shared" si="143"/>
        <v>4.7</v>
      </c>
      <c r="IV50" s="67" t="str">
        <f t="shared" si="144"/>
        <v>4.7</v>
      </c>
      <c r="IW50" s="51" t="str">
        <f t="shared" si="145"/>
        <v>D</v>
      </c>
      <c r="IX50" s="60">
        <f t="shared" si="146"/>
        <v>1</v>
      </c>
      <c r="IY50" s="53" t="str">
        <f t="shared" si="147"/>
        <v>1.0</v>
      </c>
      <c r="IZ50" s="63">
        <v>3</v>
      </c>
      <c r="JA50" s="207">
        <v>3</v>
      </c>
      <c r="JB50" s="65">
        <v>6</v>
      </c>
      <c r="JC50" s="57">
        <v>3</v>
      </c>
      <c r="JD50" s="58"/>
      <c r="JE50" s="66">
        <f t="shared" si="148"/>
        <v>4.2</v>
      </c>
      <c r="JF50" s="67">
        <f t="shared" si="149"/>
        <v>4.2</v>
      </c>
      <c r="JG50" s="50" t="str">
        <f t="shared" si="150"/>
        <v>4.2</v>
      </c>
      <c r="JH50" s="51" t="str">
        <f t="shared" si="151"/>
        <v>D</v>
      </c>
      <c r="JI50" s="60">
        <f t="shared" si="152"/>
        <v>1</v>
      </c>
      <c r="JJ50" s="53" t="str">
        <f t="shared" si="153"/>
        <v>1.0</v>
      </c>
      <c r="JK50" s="61">
        <v>2</v>
      </c>
      <c r="JL50" s="62">
        <v>2</v>
      </c>
      <c r="JM50" s="65">
        <v>5.8</v>
      </c>
      <c r="JN50" s="57">
        <v>4</v>
      </c>
      <c r="JO50" s="58"/>
      <c r="JP50" s="66">
        <f t="shared" si="408"/>
        <v>4.7</v>
      </c>
      <c r="JQ50" s="67">
        <f t="shared" si="409"/>
        <v>4.7</v>
      </c>
      <c r="JR50" s="50" t="str">
        <f t="shared" si="410"/>
        <v>4.7</v>
      </c>
      <c r="JS50" s="51" t="str">
        <f t="shared" si="411"/>
        <v>D</v>
      </c>
      <c r="JT50" s="60">
        <f t="shared" si="412"/>
        <v>1</v>
      </c>
      <c r="JU50" s="53" t="str">
        <f t="shared" si="413"/>
        <v>1.0</v>
      </c>
      <c r="JV50" s="61">
        <v>1</v>
      </c>
      <c r="JW50" s="62">
        <v>1</v>
      </c>
      <c r="JX50" s="271">
        <v>5</v>
      </c>
      <c r="JY50" s="122"/>
      <c r="JZ50" s="123">
        <v>4</v>
      </c>
      <c r="KA50" s="171">
        <f t="shared" si="414"/>
        <v>2</v>
      </c>
      <c r="KB50" s="67">
        <f t="shared" si="415"/>
        <v>4.4000000000000004</v>
      </c>
      <c r="KC50" s="50" t="str">
        <f t="shared" si="416"/>
        <v>4.4</v>
      </c>
      <c r="KD50" s="51" t="str">
        <f t="shared" si="417"/>
        <v>D</v>
      </c>
      <c r="KE50" s="60">
        <f t="shared" si="418"/>
        <v>1</v>
      </c>
      <c r="KF50" s="53" t="str">
        <f t="shared" si="419"/>
        <v>1.0</v>
      </c>
      <c r="KG50" s="61">
        <v>2</v>
      </c>
      <c r="KH50" s="62">
        <v>2</v>
      </c>
      <c r="KI50" s="210">
        <v>8</v>
      </c>
      <c r="KJ50" s="133">
        <v>7.5</v>
      </c>
      <c r="KK50" s="58"/>
      <c r="KL50" s="66">
        <f t="shared" si="420"/>
        <v>7.7</v>
      </c>
      <c r="KM50" s="67">
        <f t="shared" si="421"/>
        <v>7.7</v>
      </c>
      <c r="KN50" s="67" t="str">
        <f t="shared" si="422"/>
        <v>7.7</v>
      </c>
      <c r="KO50" s="51" t="str">
        <f t="shared" si="423"/>
        <v>B</v>
      </c>
      <c r="KP50" s="60">
        <f t="shared" si="424"/>
        <v>3</v>
      </c>
      <c r="KQ50" s="53" t="str">
        <f t="shared" si="425"/>
        <v>3.0</v>
      </c>
      <c r="KR50" s="63">
        <v>1</v>
      </c>
      <c r="KS50" s="207">
        <v>1</v>
      </c>
      <c r="KT50" s="210">
        <v>7</v>
      </c>
      <c r="KU50" s="133">
        <v>6.5</v>
      </c>
      <c r="KV50" s="58"/>
      <c r="KW50" s="66">
        <f t="shared" si="426"/>
        <v>6.7</v>
      </c>
      <c r="KX50" s="67">
        <f t="shared" si="427"/>
        <v>6.7</v>
      </c>
      <c r="KY50" s="67" t="str">
        <f t="shared" si="428"/>
        <v>6.7</v>
      </c>
      <c r="KZ50" s="51" t="str">
        <f t="shared" si="429"/>
        <v>C+</v>
      </c>
      <c r="LA50" s="60">
        <f t="shared" si="430"/>
        <v>2.5</v>
      </c>
      <c r="LB50" s="53" t="str">
        <f t="shared" si="431"/>
        <v>2.5</v>
      </c>
      <c r="LC50" s="63">
        <v>1</v>
      </c>
      <c r="LD50" s="207">
        <v>1</v>
      </c>
      <c r="LE50" s="210">
        <v>8</v>
      </c>
      <c r="LF50" s="133">
        <v>7.1</v>
      </c>
      <c r="LG50" s="58"/>
      <c r="LH50" s="66">
        <f t="shared" si="432"/>
        <v>7.5</v>
      </c>
      <c r="LI50" s="67">
        <f t="shared" si="433"/>
        <v>7.5</v>
      </c>
      <c r="LJ50" s="67" t="str">
        <f t="shared" si="434"/>
        <v>7.5</v>
      </c>
      <c r="LK50" s="51" t="str">
        <f t="shared" si="435"/>
        <v>B</v>
      </c>
      <c r="LL50" s="60">
        <f t="shared" si="436"/>
        <v>3</v>
      </c>
      <c r="LM50" s="53" t="str">
        <f t="shared" si="437"/>
        <v>3.0</v>
      </c>
      <c r="LN50" s="63">
        <v>2</v>
      </c>
      <c r="LO50" s="207">
        <v>2</v>
      </c>
      <c r="LP50" s="210">
        <v>8</v>
      </c>
      <c r="LQ50" s="133">
        <v>6.7</v>
      </c>
      <c r="LR50" s="58"/>
      <c r="LS50" s="66">
        <f t="shared" si="438"/>
        <v>7.2</v>
      </c>
      <c r="LT50" s="67">
        <f t="shared" si="439"/>
        <v>7.2</v>
      </c>
      <c r="LU50" s="67" t="str">
        <f t="shared" si="440"/>
        <v>7.2</v>
      </c>
      <c r="LV50" s="51" t="str">
        <f t="shared" si="441"/>
        <v>B</v>
      </c>
      <c r="LW50" s="60">
        <f t="shared" si="442"/>
        <v>3</v>
      </c>
      <c r="LX50" s="53" t="str">
        <f t="shared" si="443"/>
        <v>3.0</v>
      </c>
      <c r="LY50" s="63">
        <v>1</v>
      </c>
      <c r="LZ50" s="207">
        <v>1</v>
      </c>
      <c r="MA50" s="66">
        <f t="shared" si="444"/>
        <v>7.3</v>
      </c>
      <c r="MB50" s="167">
        <f t="shared" si="445"/>
        <v>7.3</v>
      </c>
      <c r="MC50" s="53" t="str">
        <f t="shared" si="446"/>
        <v>7.3</v>
      </c>
      <c r="MD50" s="51" t="str">
        <f t="shared" si="447"/>
        <v>B</v>
      </c>
      <c r="ME50" s="60">
        <f t="shared" si="448"/>
        <v>3</v>
      </c>
      <c r="MF50" s="53" t="str">
        <f t="shared" si="449"/>
        <v>3.0</v>
      </c>
      <c r="MG50" s="220">
        <v>5</v>
      </c>
      <c r="MH50" s="221">
        <v>5</v>
      </c>
      <c r="MI50" s="211">
        <f t="shared" si="450"/>
        <v>19</v>
      </c>
      <c r="MJ50" s="156">
        <f t="shared" si="451"/>
        <v>5.6736842105263161</v>
      </c>
      <c r="MK50" s="158">
        <f t="shared" si="452"/>
        <v>1.8421052631578947</v>
      </c>
      <c r="ML50" s="157" t="str">
        <f t="shared" si="453"/>
        <v>1.84</v>
      </c>
      <c r="MM50" s="5" t="str">
        <f t="shared" si="454"/>
        <v>Lên lớp</v>
      </c>
      <c r="MN50" s="212">
        <f t="shared" si="455"/>
        <v>19</v>
      </c>
      <c r="MO50" s="156">
        <f t="shared" si="456"/>
        <v>5.6736842105263161</v>
      </c>
      <c r="MP50" s="309">
        <f t="shared" si="457"/>
        <v>1.8421052631578947</v>
      </c>
      <c r="MQ50" s="215">
        <f t="shared" si="458"/>
        <v>54</v>
      </c>
      <c r="MR50" s="211">
        <f t="shared" si="459"/>
        <v>41</v>
      </c>
      <c r="MS50" s="157">
        <f t="shared" si="460"/>
        <v>5.9024390243902438</v>
      </c>
      <c r="MT50" s="157" t="str">
        <f t="shared" si="461"/>
        <v>5.90</v>
      </c>
      <c r="MU50" s="158">
        <f t="shared" si="462"/>
        <v>2.0609756097560976</v>
      </c>
      <c r="MV50" s="157" t="str">
        <f t="shared" si="463"/>
        <v>2.06</v>
      </c>
      <c r="MW50" s="5" t="str">
        <f t="shared" si="464"/>
        <v>Lên lớp</v>
      </c>
      <c r="MX50" s="325">
        <v>5</v>
      </c>
      <c r="MY50" s="392"/>
      <c r="MZ50" s="327">
        <v>5</v>
      </c>
      <c r="NA50" s="216">
        <f t="shared" si="465"/>
        <v>2</v>
      </c>
      <c r="NB50" s="312">
        <f t="shared" si="466"/>
        <v>5</v>
      </c>
      <c r="NC50" s="312" t="str">
        <f t="shared" si="467"/>
        <v>5.0</v>
      </c>
      <c r="ND50" s="313" t="str">
        <f t="shared" si="468"/>
        <v>D+</v>
      </c>
      <c r="NE50" s="314">
        <f t="shared" si="469"/>
        <v>1.5</v>
      </c>
      <c r="NF50" s="315" t="str">
        <f t="shared" si="470"/>
        <v>1.5</v>
      </c>
      <c r="NG50" s="63">
        <v>1</v>
      </c>
      <c r="NH50" s="207">
        <v>1</v>
      </c>
      <c r="NI50" s="260">
        <v>5</v>
      </c>
      <c r="NJ50" s="317">
        <v>0</v>
      </c>
      <c r="NK50" s="261">
        <v>1</v>
      </c>
      <c r="NL50" s="316">
        <f t="shared" si="471"/>
        <v>2</v>
      </c>
      <c r="NM50" s="312">
        <f t="shared" si="472"/>
        <v>2.6</v>
      </c>
      <c r="NN50" s="312" t="str">
        <f t="shared" si="473"/>
        <v>2.6</v>
      </c>
      <c r="NO50" s="313" t="str">
        <f t="shared" si="474"/>
        <v>F</v>
      </c>
      <c r="NP50" s="314">
        <f t="shared" si="475"/>
        <v>0</v>
      </c>
      <c r="NQ50" s="315" t="str">
        <f t="shared" si="476"/>
        <v>0.0</v>
      </c>
      <c r="NR50" s="63">
        <v>1</v>
      </c>
      <c r="NS50" s="207"/>
      <c r="NT50" s="66">
        <f t="shared" si="477"/>
        <v>2</v>
      </c>
      <c r="NU50" s="167">
        <f t="shared" si="478"/>
        <v>3.8</v>
      </c>
      <c r="NV50" s="53" t="str">
        <f t="shared" si="479"/>
        <v>3.8</v>
      </c>
      <c r="NW50" s="51" t="str">
        <f t="shared" si="480"/>
        <v>F</v>
      </c>
      <c r="NX50" s="60">
        <f t="shared" si="481"/>
        <v>0</v>
      </c>
      <c r="NY50" s="53" t="str">
        <f t="shared" si="482"/>
        <v>0.0</v>
      </c>
      <c r="NZ50" s="220">
        <v>2</v>
      </c>
      <c r="OA50" s="408"/>
      <c r="OB50" s="385">
        <v>6.4</v>
      </c>
      <c r="OC50" s="404">
        <v>7</v>
      </c>
      <c r="OD50" s="210"/>
      <c r="OE50" s="66">
        <f t="shared" si="229"/>
        <v>6.8</v>
      </c>
      <c r="OF50" s="67">
        <f t="shared" si="230"/>
        <v>6.8</v>
      </c>
      <c r="OG50" s="50" t="str">
        <f t="shared" si="231"/>
        <v>6.8</v>
      </c>
      <c r="OH50" s="51" t="str">
        <f t="shared" si="232"/>
        <v>C+</v>
      </c>
      <c r="OI50" s="60">
        <f t="shared" si="233"/>
        <v>2.5</v>
      </c>
      <c r="OJ50" s="53" t="str">
        <f t="shared" si="234"/>
        <v>2.5</v>
      </c>
      <c r="OK50" s="61">
        <v>2</v>
      </c>
      <c r="OL50" s="62">
        <v>2</v>
      </c>
      <c r="OM50" s="282">
        <v>6.7</v>
      </c>
      <c r="ON50" s="283">
        <v>5</v>
      </c>
      <c r="OO50" s="104"/>
      <c r="OP50" s="105">
        <f t="shared" si="289"/>
        <v>5.7</v>
      </c>
      <c r="OQ50" s="67">
        <f t="shared" si="290"/>
        <v>5.7</v>
      </c>
      <c r="OR50" s="50" t="str">
        <f t="shared" si="291"/>
        <v>5.7</v>
      </c>
      <c r="OS50" s="51" t="str">
        <f t="shared" si="292"/>
        <v>C</v>
      </c>
      <c r="OT50" s="60">
        <f t="shared" si="293"/>
        <v>2</v>
      </c>
      <c r="OU50" s="53" t="str">
        <f t="shared" si="294"/>
        <v>2.0</v>
      </c>
      <c r="OV50" s="61">
        <v>2</v>
      </c>
      <c r="OW50" s="62">
        <v>2</v>
      </c>
      <c r="OX50" s="282">
        <v>7.2</v>
      </c>
      <c r="OY50" s="283">
        <v>9</v>
      </c>
      <c r="OZ50" s="104"/>
      <c r="PA50" s="105">
        <f t="shared" si="235"/>
        <v>8.3000000000000007</v>
      </c>
      <c r="PB50" s="67">
        <f t="shared" si="236"/>
        <v>8.3000000000000007</v>
      </c>
      <c r="PC50" s="50" t="str">
        <f t="shared" si="237"/>
        <v>8.3</v>
      </c>
      <c r="PD50" s="51" t="str">
        <f t="shared" si="238"/>
        <v>B+</v>
      </c>
      <c r="PE50" s="60">
        <f t="shared" si="239"/>
        <v>3.5</v>
      </c>
      <c r="PF50" s="53" t="str">
        <f t="shared" si="240"/>
        <v>3.5</v>
      </c>
      <c r="PG50" s="61">
        <v>2</v>
      </c>
      <c r="PH50" s="62">
        <v>2</v>
      </c>
      <c r="PI50" s="310">
        <v>6.3</v>
      </c>
      <c r="PJ50" s="311">
        <v>5</v>
      </c>
      <c r="PK50" s="160"/>
      <c r="PL50" s="66">
        <f t="shared" si="241"/>
        <v>5.5</v>
      </c>
      <c r="PM50" s="312">
        <f t="shared" si="242"/>
        <v>5.5</v>
      </c>
      <c r="PN50" s="312" t="str">
        <f t="shared" si="243"/>
        <v>5.5</v>
      </c>
      <c r="PO50" s="313" t="str">
        <f t="shared" si="244"/>
        <v>C</v>
      </c>
      <c r="PP50" s="314">
        <f t="shared" si="245"/>
        <v>2</v>
      </c>
      <c r="PQ50" s="315" t="str">
        <f t="shared" si="246"/>
        <v>2.0</v>
      </c>
      <c r="PR50" s="63">
        <v>1</v>
      </c>
      <c r="PS50" s="207">
        <v>1</v>
      </c>
      <c r="PT50" s="210">
        <v>7</v>
      </c>
      <c r="PU50" s="133">
        <v>7</v>
      </c>
      <c r="PV50" s="58"/>
      <c r="PW50" s="66">
        <f t="shared" si="247"/>
        <v>7</v>
      </c>
      <c r="PX50" s="67">
        <f t="shared" si="248"/>
        <v>7</v>
      </c>
      <c r="PY50" s="67" t="str">
        <f t="shared" si="249"/>
        <v>7.0</v>
      </c>
      <c r="PZ50" s="51" t="str">
        <f t="shared" si="250"/>
        <v>B</v>
      </c>
      <c r="QA50" s="60">
        <f t="shared" si="251"/>
        <v>3</v>
      </c>
      <c r="QB50" s="53" t="str">
        <f t="shared" si="252"/>
        <v>3.0</v>
      </c>
      <c r="QC50" s="63">
        <v>4</v>
      </c>
      <c r="QD50" s="207">
        <v>4</v>
      </c>
      <c r="QE50" s="149">
        <v>2</v>
      </c>
      <c r="QF50" s="137"/>
      <c r="QG50" s="149"/>
      <c r="QH50" s="149">
        <f t="shared" si="253"/>
        <v>0.8</v>
      </c>
      <c r="QI50" s="67">
        <f t="shared" si="254"/>
        <v>0.8</v>
      </c>
      <c r="QJ50" s="67" t="str">
        <f t="shared" si="255"/>
        <v>0.8</v>
      </c>
      <c r="QK50" s="51" t="str">
        <f t="shared" si="256"/>
        <v>F</v>
      </c>
      <c r="QL50" s="60">
        <f t="shared" si="257"/>
        <v>0</v>
      </c>
      <c r="QM50" s="53" t="str">
        <f t="shared" si="258"/>
        <v>0.0</v>
      </c>
      <c r="QN50" s="63">
        <v>6</v>
      </c>
      <c r="QO50" s="207"/>
      <c r="QP50" s="211">
        <f t="shared" si="259"/>
        <v>19</v>
      </c>
      <c r="QQ50" s="156">
        <f t="shared" si="260"/>
        <v>4.6052631578947372</v>
      </c>
      <c r="QR50" s="158">
        <f t="shared" si="261"/>
        <v>1.6578947368421053</v>
      </c>
      <c r="QS50" s="157" t="str">
        <f t="shared" si="262"/>
        <v>1.66</v>
      </c>
      <c r="QT50" s="5" t="str">
        <f t="shared" si="263"/>
        <v>Lên lớp</v>
      </c>
      <c r="QU50" s="212">
        <f t="shared" si="264"/>
        <v>12</v>
      </c>
      <c r="QV50" s="156">
        <f t="shared" si="265"/>
        <v>6.6749999999999998</v>
      </c>
      <c r="QW50" s="309">
        <f t="shared" si="266"/>
        <v>2.625</v>
      </c>
      <c r="QX50" s="215">
        <f t="shared" si="267"/>
        <v>73</v>
      </c>
      <c r="QY50" s="211">
        <f t="shared" si="268"/>
        <v>53</v>
      </c>
      <c r="QZ50" s="157">
        <f t="shared" si="269"/>
        <v>6.0773584905660378</v>
      </c>
      <c r="RA50" s="157" t="str">
        <f t="shared" si="270"/>
        <v>6.08</v>
      </c>
      <c r="RB50" s="158">
        <f t="shared" si="271"/>
        <v>2.1886792452830188</v>
      </c>
      <c r="RC50" s="157" t="str">
        <f t="shared" si="272"/>
        <v>2.19</v>
      </c>
      <c r="RD50" s="5" t="str">
        <f t="shared" si="273"/>
        <v>Lên lớp</v>
      </c>
      <c r="RE50" s="149"/>
      <c r="RF50" s="137"/>
      <c r="RG50" s="121"/>
      <c r="RH50" s="149">
        <f t="shared" si="274"/>
        <v>0</v>
      </c>
      <c r="RI50" s="67">
        <f t="shared" si="275"/>
        <v>0</v>
      </c>
      <c r="RJ50" s="67" t="str">
        <f t="shared" si="276"/>
        <v>0.0</v>
      </c>
      <c r="RK50" s="51" t="str">
        <f t="shared" si="277"/>
        <v>F</v>
      </c>
      <c r="RL50" s="60">
        <f t="shared" si="278"/>
        <v>0</v>
      </c>
      <c r="RM50" s="53" t="str">
        <f t="shared" si="279"/>
        <v>0.0</v>
      </c>
      <c r="RN50" s="63">
        <v>6</v>
      </c>
      <c r="RO50" s="207"/>
      <c r="RP50" s="416"/>
      <c r="RQ50" s="416"/>
      <c r="RR50" s="316">
        <f t="shared" si="280"/>
        <v>0</v>
      </c>
      <c r="RS50" s="67" t="str">
        <f t="shared" si="281"/>
        <v>0.0</v>
      </c>
      <c r="RT50" s="51" t="str">
        <f t="shared" si="282"/>
        <v>F</v>
      </c>
      <c r="RU50" s="60">
        <f t="shared" si="283"/>
        <v>0</v>
      </c>
      <c r="RV50" s="53" t="str">
        <f t="shared" si="284"/>
        <v>0.0</v>
      </c>
      <c r="RW50" s="220">
        <v>5</v>
      </c>
      <c r="RX50" s="221"/>
      <c r="RY50" s="417">
        <f t="shared" si="285"/>
        <v>11</v>
      </c>
      <c r="RZ50" s="156">
        <f t="shared" si="286"/>
        <v>0</v>
      </c>
      <c r="SA50" s="158">
        <f t="shared" si="287"/>
        <v>0</v>
      </c>
      <c r="SB50" s="157" t="str">
        <f t="shared" si="288"/>
        <v>0.00</v>
      </c>
    </row>
    <row r="51" spans="1:496" s="8" customFormat="1" ht="18">
      <c r="A51" s="5">
        <v>50</v>
      </c>
      <c r="B51" s="8" t="s">
        <v>455</v>
      </c>
      <c r="C51" s="8" t="s">
        <v>514</v>
      </c>
      <c r="D51" s="234" t="s">
        <v>515</v>
      </c>
      <c r="E51" s="330" t="s">
        <v>363</v>
      </c>
      <c r="F51" s="6"/>
      <c r="G51" s="47" t="s">
        <v>731</v>
      </c>
      <c r="H51" s="144" t="s">
        <v>427</v>
      </c>
      <c r="I51" s="48" t="s">
        <v>616</v>
      </c>
      <c r="J51" s="48" t="s">
        <v>616</v>
      </c>
      <c r="K51" s="98">
        <v>6.4</v>
      </c>
      <c r="L51" s="67" t="str">
        <f t="shared" si="483"/>
        <v>6.4</v>
      </c>
      <c r="M51" s="51" t="str">
        <f t="shared" si="484"/>
        <v>C</v>
      </c>
      <c r="N51" s="52">
        <f t="shared" si="485"/>
        <v>2</v>
      </c>
      <c r="O51" s="53" t="str">
        <f t="shared" si="486"/>
        <v>2.0</v>
      </c>
      <c r="P51" s="63">
        <v>2</v>
      </c>
      <c r="Q51" s="49"/>
      <c r="R51" s="67" t="str">
        <f t="shared" si="487"/>
        <v>0.0</v>
      </c>
      <c r="S51" s="51" t="str">
        <f t="shared" si="488"/>
        <v>F</v>
      </c>
      <c r="T51" s="52">
        <f t="shared" si="489"/>
        <v>0</v>
      </c>
      <c r="U51" s="53" t="str">
        <f t="shared" si="490"/>
        <v>0.0</v>
      </c>
      <c r="V51" s="63"/>
      <c r="W51" s="105">
        <v>7</v>
      </c>
      <c r="X51" s="103">
        <v>9</v>
      </c>
      <c r="Y51" s="104"/>
      <c r="Z51" s="66">
        <f t="shared" si="306"/>
        <v>8.1999999999999993</v>
      </c>
      <c r="AA51" s="67">
        <f t="shared" si="307"/>
        <v>8.1999999999999993</v>
      </c>
      <c r="AB51" s="67" t="str">
        <f t="shared" si="491"/>
        <v>8.2</v>
      </c>
      <c r="AC51" s="51" t="str">
        <f t="shared" si="309"/>
        <v>B+</v>
      </c>
      <c r="AD51" s="60">
        <f t="shared" si="492"/>
        <v>3.5</v>
      </c>
      <c r="AE51" s="53" t="str">
        <f t="shared" si="493"/>
        <v>3.5</v>
      </c>
      <c r="AF51" s="63">
        <v>4</v>
      </c>
      <c r="AG51" s="207">
        <v>4</v>
      </c>
      <c r="AH51" s="105">
        <v>0</v>
      </c>
      <c r="AI51" s="103"/>
      <c r="AJ51" s="104"/>
      <c r="AK51" s="66">
        <f t="shared" si="312"/>
        <v>0</v>
      </c>
      <c r="AL51" s="67">
        <f t="shared" si="313"/>
        <v>0</v>
      </c>
      <c r="AM51" s="67" t="str">
        <f t="shared" si="494"/>
        <v>0.0</v>
      </c>
      <c r="AN51" s="51" t="str">
        <f t="shared" si="495"/>
        <v>F</v>
      </c>
      <c r="AO51" s="60">
        <f t="shared" si="496"/>
        <v>0</v>
      </c>
      <c r="AP51" s="53" t="str">
        <f t="shared" si="497"/>
        <v>0.0</v>
      </c>
      <c r="AQ51" s="63">
        <v>2</v>
      </c>
      <c r="AR51" s="207"/>
      <c r="AS51" s="105">
        <v>1.7</v>
      </c>
      <c r="AT51" s="103"/>
      <c r="AU51" s="104"/>
      <c r="AV51" s="66">
        <f t="shared" si="498"/>
        <v>0.7</v>
      </c>
      <c r="AW51" s="67">
        <f t="shared" si="499"/>
        <v>0.7</v>
      </c>
      <c r="AX51" s="67" t="str">
        <f t="shared" si="500"/>
        <v>0.7</v>
      </c>
      <c r="AY51" s="51" t="str">
        <f t="shared" si="501"/>
        <v>F</v>
      </c>
      <c r="AZ51" s="60">
        <f t="shared" si="502"/>
        <v>0</v>
      </c>
      <c r="BA51" s="53" t="str">
        <f t="shared" si="503"/>
        <v>0.0</v>
      </c>
      <c r="BB51" s="63">
        <v>3</v>
      </c>
      <c r="BC51" s="207"/>
      <c r="BD51" s="105">
        <v>6</v>
      </c>
      <c r="BE51" s="103">
        <v>5</v>
      </c>
      <c r="BF51" s="104"/>
      <c r="BG51" s="66">
        <f t="shared" si="504"/>
        <v>5.4</v>
      </c>
      <c r="BH51" s="67">
        <f t="shared" si="505"/>
        <v>5.4</v>
      </c>
      <c r="BI51" s="67" t="str">
        <f t="shared" si="506"/>
        <v>5.4</v>
      </c>
      <c r="BJ51" s="51" t="str">
        <f t="shared" si="507"/>
        <v>D+</v>
      </c>
      <c r="BK51" s="60">
        <f t="shared" si="508"/>
        <v>1.5</v>
      </c>
      <c r="BL51" s="53" t="str">
        <f t="shared" si="509"/>
        <v>1.5</v>
      </c>
      <c r="BM51" s="63">
        <v>3</v>
      </c>
      <c r="BN51" s="207">
        <v>3</v>
      </c>
      <c r="BO51" s="105">
        <v>5.9</v>
      </c>
      <c r="BP51" s="103">
        <v>6</v>
      </c>
      <c r="BQ51" s="104"/>
      <c r="BR51" s="66">
        <f t="shared" si="330"/>
        <v>6</v>
      </c>
      <c r="BS51" s="67">
        <f t="shared" si="331"/>
        <v>6</v>
      </c>
      <c r="BT51" s="67" t="str">
        <f t="shared" si="510"/>
        <v>6.0</v>
      </c>
      <c r="BU51" s="51" t="str">
        <f t="shared" si="333"/>
        <v>C</v>
      </c>
      <c r="BV51" s="68">
        <f t="shared" si="334"/>
        <v>2</v>
      </c>
      <c r="BW51" s="53" t="str">
        <f t="shared" si="511"/>
        <v>2.0</v>
      </c>
      <c r="BX51" s="63">
        <v>2</v>
      </c>
      <c r="BY51" s="207">
        <v>2</v>
      </c>
      <c r="BZ51" s="105">
        <v>6.3</v>
      </c>
      <c r="CA51" s="103">
        <v>8</v>
      </c>
      <c r="CB51" s="104"/>
      <c r="CC51" s="105"/>
      <c r="CD51" s="67">
        <f t="shared" si="512"/>
        <v>7.3</v>
      </c>
      <c r="CE51" s="67" t="str">
        <f t="shared" si="513"/>
        <v>7.3</v>
      </c>
      <c r="CF51" s="51" t="str">
        <f t="shared" si="514"/>
        <v>B</v>
      </c>
      <c r="CG51" s="60">
        <f t="shared" si="515"/>
        <v>3</v>
      </c>
      <c r="CH51" s="53" t="str">
        <f t="shared" si="516"/>
        <v>3.0</v>
      </c>
      <c r="CI51" s="63">
        <v>3</v>
      </c>
      <c r="CJ51" s="207">
        <v>3</v>
      </c>
      <c r="CK51" s="208">
        <f t="shared" si="517"/>
        <v>17</v>
      </c>
      <c r="CL51" s="72">
        <f t="shared" si="342"/>
        <v>5</v>
      </c>
      <c r="CM51" s="93" t="str">
        <f t="shared" si="518"/>
        <v>5.00</v>
      </c>
      <c r="CN51" s="72">
        <f t="shared" si="344"/>
        <v>1.8529411764705883</v>
      </c>
      <c r="CO51" s="93" t="str">
        <f t="shared" si="519"/>
        <v>1.85</v>
      </c>
      <c r="CP51" s="285" t="str">
        <f t="shared" si="520"/>
        <v>Lên lớp</v>
      </c>
      <c r="CQ51" s="285">
        <f t="shared" si="347"/>
        <v>12</v>
      </c>
      <c r="CR51" s="72">
        <f t="shared" si="348"/>
        <v>6.9083333333333341</v>
      </c>
      <c r="CS51" s="285" t="str">
        <f t="shared" si="521"/>
        <v>6.91</v>
      </c>
      <c r="CT51" s="72">
        <f t="shared" si="350"/>
        <v>2.625</v>
      </c>
      <c r="CU51" s="285" t="str">
        <f t="shared" si="522"/>
        <v>2.63</v>
      </c>
      <c r="CV51" s="285" t="str">
        <f t="shared" si="550"/>
        <v>Lên lớp</v>
      </c>
      <c r="CW51" s="66">
        <v>6.8</v>
      </c>
      <c r="CX51" s="66">
        <v>4</v>
      </c>
      <c r="CY51" s="285"/>
      <c r="CZ51" s="66">
        <f t="shared" si="353"/>
        <v>5.0999999999999996</v>
      </c>
      <c r="DA51" s="67">
        <f t="shared" si="354"/>
        <v>5.0999999999999996</v>
      </c>
      <c r="DB51" s="60" t="str">
        <f t="shared" si="355"/>
        <v>5.1</v>
      </c>
      <c r="DC51" s="51" t="str">
        <f t="shared" si="356"/>
        <v>D+</v>
      </c>
      <c r="DD51" s="60">
        <f t="shared" si="357"/>
        <v>1.5</v>
      </c>
      <c r="DE51" s="60" t="str">
        <f t="shared" si="358"/>
        <v>1.5</v>
      </c>
      <c r="DF51" s="63"/>
      <c r="DG51" s="209"/>
      <c r="DH51" s="105">
        <v>6.6</v>
      </c>
      <c r="DI51" s="126">
        <v>8</v>
      </c>
      <c r="DJ51" s="126"/>
      <c r="DK51" s="66">
        <f t="shared" si="359"/>
        <v>7.4</v>
      </c>
      <c r="DL51" s="67">
        <f t="shared" si="360"/>
        <v>7.4</v>
      </c>
      <c r="DM51" s="60" t="str">
        <f t="shared" si="361"/>
        <v>7.4</v>
      </c>
      <c r="DN51" s="51" t="str">
        <f t="shared" si="362"/>
        <v>B</v>
      </c>
      <c r="DO51" s="60">
        <f t="shared" si="363"/>
        <v>3</v>
      </c>
      <c r="DP51" s="60" t="str">
        <f t="shared" si="364"/>
        <v>3.0</v>
      </c>
      <c r="DQ51" s="63"/>
      <c r="DR51" s="209"/>
      <c r="DS51" s="67">
        <f t="shared" si="365"/>
        <v>6.25</v>
      </c>
      <c r="DT51" s="60" t="str">
        <f t="shared" si="366"/>
        <v>6.3</v>
      </c>
      <c r="DU51" s="51" t="str">
        <f t="shared" si="367"/>
        <v>C</v>
      </c>
      <c r="DV51" s="60">
        <f t="shared" si="368"/>
        <v>2</v>
      </c>
      <c r="DW51" s="60" t="str">
        <f t="shared" si="369"/>
        <v>2.0</v>
      </c>
      <c r="DX51" s="63">
        <v>3</v>
      </c>
      <c r="DY51" s="209">
        <v>3</v>
      </c>
      <c r="DZ51" s="210">
        <v>5</v>
      </c>
      <c r="EA51" s="57">
        <v>5</v>
      </c>
      <c r="EB51" s="58"/>
      <c r="EC51" s="66">
        <f t="shared" si="370"/>
        <v>5</v>
      </c>
      <c r="ED51" s="67">
        <f t="shared" si="371"/>
        <v>5</v>
      </c>
      <c r="EE51" s="67" t="str">
        <f t="shared" si="372"/>
        <v>5.0</v>
      </c>
      <c r="EF51" s="51" t="str">
        <f t="shared" si="373"/>
        <v>D+</v>
      </c>
      <c r="EG51" s="68">
        <f t="shared" si="374"/>
        <v>1.5</v>
      </c>
      <c r="EH51" s="53" t="str">
        <f t="shared" si="375"/>
        <v>1.5</v>
      </c>
      <c r="EI51" s="63">
        <v>3</v>
      </c>
      <c r="EJ51" s="207">
        <v>3</v>
      </c>
      <c r="EK51" s="210">
        <v>6.6</v>
      </c>
      <c r="EL51" s="57">
        <v>8</v>
      </c>
      <c r="EM51" s="58"/>
      <c r="EN51" s="66">
        <f t="shared" si="523"/>
        <v>7.4</v>
      </c>
      <c r="EO51" s="67">
        <f t="shared" si="524"/>
        <v>7.4</v>
      </c>
      <c r="EP51" s="67" t="str">
        <f t="shared" si="525"/>
        <v>7.4</v>
      </c>
      <c r="EQ51" s="51" t="str">
        <f t="shared" si="526"/>
        <v>B</v>
      </c>
      <c r="ER51" s="60">
        <f t="shared" si="527"/>
        <v>3</v>
      </c>
      <c r="ES51" s="53" t="str">
        <f t="shared" si="528"/>
        <v>3.0</v>
      </c>
      <c r="ET51" s="63">
        <v>3</v>
      </c>
      <c r="EU51" s="207">
        <v>3</v>
      </c>
      <c r="EV51" s="149">
        <v>3.3</v>
      </c>
      <c r="EW51" s="70"/>
      <c r="EX51" s="121"/>
      <c r="EY51" s="66">
        <f t="shared" si="84"/>
        <v>1.3</v>
      </c>
      <c r="EZ51" s="67">
        <f t="shared" si="85"/>
        <v>1.3</v>
      </c>
      <c r="FA51" s="67" t="str">
        <f t="shared" si="86"/>
        <v>1.3</v>
      </c>
      <c r="FB51" s="51" t="str">
        <f t="shared" si="87"/>
        <v>F</v>
      </c>
      <c r="FC51" s="60">
        <f t="shared" si="88"/>
        <v>0</v>
      </c>
      <c r="FD51" s="53" t="str">
        <f t="shared" si="89"/>
        <v>0.0</v>
      </c>
      <c r="FE51" s="63">
        <v>2</v>
      </c>
      <c r="FF51" s="207"/>
      <c r="FG51" s="105">
        <v>8</v>
      </c>
      <c r="FH51" s="103">
        <v>6</v>
      </c>
      <c r="FI51" s="104"/>
      <c r="FJ51" s="66">
        <f t="shared" si="90"/>
        <v>6.8</v>
      </c>
      <c r="FK51" s="67">
        <f t="shared" si="91"/>
        <v>6.8</v>
      </c>
      <c r="FL51" s="67" t="str">
        <f t="shared" si="92"/>
        <v>6.8</v>
      </c>
      <c r="FM51" s="51" t="str">
        <f t="shared" si="93"/>
        <v>C+</v>
      </c>
      <c r="FN51" s="60">
        <f t="shared" si="94"/>
        <v>2.5</v>
      </c>
      <c r="FO51" s="53" t="str">
        <f t="shared" si="95"/>
        <v>2.5</v>
      </c>
      <c r="FP51" s="63">
        <v>2</v>
      </c>
      <c r="FQ51" s="207">
        <v>2</v>
      </c>
      <c r="FR51" s="171">
        <v>5</v>
      </c>
      <c r="FS51" s="122">
        <v>3</v>
      </c>
      <c r="FT51" s="123">
        <v>7</v>
      </c>
      <c r="FU51" s="171"/>
      <c r="FV51" s="67">
        <f t="shared" si="96"/>
        <v>6.2</v>
      </c>
      <c r="FW51" s="67" t="str">
        <f t="shared" si="97"/>
        <v>6.2</v>
      </c>
      <c r="FX51" s="51" t="str">
        <f t="shared" si="98"/>
        <v>C</v>
      </c>
      <c r="FY51" s="60">
        <f t="shared" si="99"/>
        <v>2</v>
      </c>
      <c r="FZ51" s="53" t="str">
        <f t="shared" si="100"/>
        <v>2.0</v>
      </c>
      <c r="GA51" s="63">
        <v>2</v>
      </c>
      <c r="GB51" s="207">
        <v>2</v>
      </c>
      <c r="GC51" s="149">
        <v>4.4000000000000004</v>
      </c>
      <c r="GD51" s="70"/>
      <c r="GE51" s="121"/>
      <c r="GF51" s="149"/>
      <c r="GG51" s="67">
        <f t="shared" si="529"/>
        <v>1.8</v>
      </c>
      <c r="GH51" s="67" t="str">
        <f t="shared" si="530"/>
        <v>1.8</v>
      </c>
      <c r="GI51" s="51" t="str">
        <f t="shared" si="531"/>
        <v>F</v>
      </c>
      <c r="GJ51" s="60">
        <f t="shared" si="532"/>
        <v>0</v>
      </c>
      <c r="GK51" s="53" t="str">
        <f t="shared" si="533"/>
        <v>0.0</v>
      </c>
      <c r="GL51" s="63">
        <v>3</v>
      </c>
      <c r="GM51" s="207"/>
      <c r="GN51" s="211">
        <f t="shared" si="534"/>
        <v>18</v>
      </c>
      <c r="GO51" s="156">
        <f t="shared" si="535"/>
        <v>4.9972222222222236</v>
      </c>
      <c r="GP51" s="158">
        <f t="shared" si="536"/>
        <v>1.5833333333333333</v>
      </c>
      <c r="GQ51" s="157" t="str">
        <f t="shared" si="109"/>
        <v>1.58</v>
      </c>
      <c r="GR51" s="5" t="str">
        <f t="shared" si="110"/>
        <v>Lên lớp</v>
      </c>
      <c r="GS51" s="212">
        <f t="shared" si="537"/>
        <v>13</v>
      </c>
      <c r="GT51" s="213">
        <f t="shared" si="406"/>
        <v>6.3038461538461537</v>
      </c>
      <c r="GU51" s="214">
        <f t="shared" si="407"/>
        <v>2.1923076923076925</v>
      </c>
      <c r="GV51" s="215">
        <f t="shared" si="538"/>
        <v>35</v>
      </c>
      <c r="GW51" s="211">
        <f t="shared" si="403"/>
        <v>25</v>
      </c>
      <c r="GX51" s="157">
        <f t="shared" si="404"/>
        <v>6.5940000000000012</v>
      </c>
      <c r="GY51" s="158">
        <f t="shared" si="405"/>
        <v>2.4</v>
      </c>
      <c r="GZ51" s="157" t="str">
        <f t="shared" si="118"/>
        <v>2.40</v>
      </c>
      <c r="HA51" s="5" t="str">
        <f t="shared" si="119"/>
        <v>Lên lớp</v>
      </c>
      <c r="HB51" s="105">
        <v>5</v>
      </c>
      <c r="HC51" s="103">
        <v>4</v>
      </c>
      <c r="HD51" s="104"/>
      <c r="HE51" s="105"/>
      <c r="HF51" s="67">
        <f t="shared" ref="HF51:HF59" si="551">ROUND(MAX((HB51*0.4+HC51*0.6),(HB51*0.4+HD51*0.6)),1)</f>
        <v>4.4000000000000004</v>
      </c>
      <c r="HG51" s="67" t="str">
        <f t="shared" si="540"/>
        <v>4.4</v>
      </c>
      <c r="HH51" s="51" t="str">
        <f t="shared" si="541"/>
        <v>D</v>
      </c>
      <c r="HI51" s="60">
        <f t="shared" si="542"/>
        <v>1</v>
      </c>
      <c r="HJ51" s="53" t="str">
        <f t="shared" si="543"/>
        <v>1.0</v>
      </c>
      <c r="HK51" s="63">
        <v>3</v>
      </c>
      <c r="HL51" s="207">
        <v>3</v>
      </c>
      <c r="HM51" s="260">
        <v>5</v>
      </c>
      <c r="HN51" s="254">
        <v>2</v>
      </c>
      <c r="HO51" s="261">
        <v>5</v>
      </c>
      <c r="HP51" s="260">
        <f t="shared" si="125"/>
        <v>3.2</v>
      </c>
      <c r="HQ51" s="110">
        <f t="shared" si="126"/>
        <v>5</v>
      </c>
      <c r="HR51" s="67" t="str">
        <f t="shared" si="127"/>
        <v>5.0</v>
      </c>
      <c r="HS51" s="111" t="str">
        <f t="shared" si="128"/>
        <v>D+</v>
      </c>
      <c r="HT51" s="112">
        <f t="shared" si="129"/>
        <v>1.5</v>
      </c>
      <c r="HU51" s="113" t="str">
        <f t="shared" si="130"/>
        <v>1.5</v>
      </c>
      <c r="HV51" s="63">
        <v>1</v>
      </c>
      <c r="HW51" s="207">
        <v>1</v>
      </c>
      <c r="HX51" s="66">
        <f t="shared" si="297"/>
        <v>1</v>
      </c>
      <c r="HY51" s="167">
        <f t="shared" si="297"/>
        <v>4.5999999999999996</v>
      </c>
      <c r="HZ51" s="53" t="str">
        <f t="shared" si="132"/>
        <v>4.6</v>
      </c>
      <c r="IA51" s="51" t="str">
        <f t="shared" si="133"/>
        <v>D</v>
      </c>
      <c r="IB51" s="60">
        <f t="shared" si="134"/>
        <v>1</v>
      </c>
      <c r="IC51" s="53" t="str">
        <f t="shared" si="135"/>
        <v>1.0</v>
      </c>
      <c r="ID51" s="220">
        <v>4</v>
      </c>
      <c r="IE51" s="221">
        <v>4</v>
      </c>
      <c r="IF51" s="210">
        <v>5.7</v>
      </c>
      <c r="IG51" s="57">
        <v>7</v>
      </c>
      <c r="IH51" s="58"/>
      <c r="II51" s="66">
        <f t="shared" si="544"/>
        <v>6.5</v>
      </c>
      <c r="IJ51" s="67">
        <f t="shared" si="545"/>
        <v>6.5</v>
      </c>
      <c r="IK51" s="67" t="str">
        <f t="shared" si="546"/>
        <v>6.5</v>
      </c>
      <c r="IL51" s="51" t="str">
        <f t="shared" si="547"/>
        <v>C+</v>
      </c>
      <c r="IM51" s="60">
        <f t="shared" si="548"/>
        <v>2.5</v>
      </c>
      <c r="IN51" s="53" t="str">
        <f t="shared" si="549"/>
        <v>2.5</v>
      </c>
      <c r="IO51" s="63">
        <v>2</v>
      </c>
      <c r="IP51" s="207">
        <v>2</v>
      </c>
      <c r="IQ51" s="210">
        <v>6</v>
      </c>
      <c r="IR51" s="57">
        <v>5</v>
      </c>
      <c r="IS51" s="58"/>
      <c r="IT51" s="66">
        <f t="shared" si="142"/>
        <v>5.4</v>
      </c>
      <c r="IU51" s="67">
        <f t="shared" si="143"/>
        <v>5.4</v>
      </c>
      <c r="IV51" s="67" t="str">
        <f t="shared" si="144"/>
        <v>5.4</v>
      </c>
      <c r="IW51" s="51" t="str">
        <f t="shared" si="145"/>
        <v>D+</v>
      </c>
      <c r="IX51" s="60">
        <f t="shared" si="146"/>
        <v>1.5</v>
      </c>
      <c r="IY51" s="53" t="str">
        <f t="shared" si="147"/>
        <v>1.5</v>
      </c>
      <c r="IZ51" s="63">
        <v>3</v>
      </c>
      <c r="JA51" s="207">
        <v>3</v>
      </c>
      <c r="JB51" s="65">
        <v>5</v>
      </c>
      <c r="JC51" s="57">
        <v>4</v>
      </c>
      <c r="JD51" s="58"/>
      <c r="JE51" s="66">
        <f t="shared" si="148"/>
        <v>4.4000000000000004</v>
      </c>
      <c r="JF51" s="67">
        <f t="shared" si="149"/>
        <v>4.4000000000000004</v>
      </c>
      <c r="JG51" s="50" t="str">
        <f t="shared" si="150"/>
        <v>4.4</v>
      </c>
      <c r="JH51" s="51" t="str">
        <f t="shared" si="151"/>
        <v>D</v>
      </c>
      <c r="JI51" s="60">
        <f t="shared" si="152"/>
        <v>1</v>
      </c>
      <c r="JJ51" s="53" t="str">
        <f t="shared" si="153"/>
        <v>1.0</v>
      </c>
      <c r="JK51" s="61">
        <v>2</v>
      </c>
      <c r="JL51" s="62">
        <v>2</v>
      </c>
      <c r="JM51" s="65">
        <v>6.2</v>
      </c>
      <c r="JN51" s="57">
        <v>5</v>
      </c>
      <c r="JO51" s="58"/>
      <c r="JP51" s="66">
        <f t="shared" si="408"/>
        <v>5.5</v>
      </c>
      <c r="JQ51" s="67">
        <f t="shared" si="409"/>
        <v>5.5</v>
      </c>
      <c r="JR51" s="50" t="str">
        <f t="shared" si="410"/>
        <v>5.5</v>
      </c>
      <c r="JS51" s="51" t="str">
        <f t="shared" si="411"/>
        <v>C</v>
      </c>
      <c r="JT51" s="60">
        <f t="shared" si="412"/>
        <v>2</v>
      </c>
      <c r="JU51" s="53" t="str">
        <f t="shared" si="413"/>
        <v>2.0</v>
      </c>
      <c r="JV51" s="61">
        <v>1</v>
      </c>
      <c r="JW51" s="62">
        <v>1</v>
      </c>
      <c r="JX51" s="56">
        <v>0</v>
      </c>
      <c r="JY51" s="70"/>
      <c r="JZ51" s="121"/>
      <c r="KA51" s="149">
        <f t="shared" si="414"/>
        <v>0</v>
      </c>
      <c r="KB51" s="67">
        <f t="shared" si="415"/>
        <v>0</v>
      </c>
      <c r="KC51" s="50" t="str">
        <f t="shared" si="416"/>
        <v>0.0</v>
      </c>
      <c r="KD51" s="51" t="str">
        <f t="shared" si="417"/>
        <v>F</v>
      </c>
      <c r="KE51" s="60">
        <f t="shared" si="418"/>
        <v>0</v>
      </c>
      <c r="KF51" s="53" t="str">
        <f t="shared" si="419"/>
        <v>0.0</v>
      </c>
      <c r="KG51" s="61">
        <v>2</v>
      </c>
      <c r="KH51" s="62"/>
      <c r="KI51" s="210">
        <v>7</v>
      </c>
      <c r="KJ51" s="133">
        <v>6.7</v>
      </c>
      <c r="KK51" s="58"/>
      <c r="KL51" s="66">
        <f t="shared" si="420"/>
        <v>6.8</v>
      </c>
      <c r="KM51" s="67">
        <f t="shared" si="421"/>
        <v>6.8</v>
      </c>
      <c r="KN51" s="67" t="str">
        <f t="shared" si="422"/>
        <v>6.8</v>
      </c>
      <c r="KO51" s="51" t="str">
        <f t="shared" si="423"/>
        <v>C+</v>
      </c>
      <c r="KP51" s="60">
        <f t="shared" si="424"/>
        <v>2.5</v>
      </c>
      <c r="KQ51" s="53" t="str">
        <f t="shared" si="425"/>
        <v>2.5</v>
      </c>
      <c r="KR51" s="63">
        <v>1</v>
      </c>
      <c r="KS51" s="207">
        <v>1</v>
      </c>
      <c r="KT51" s="210">
        <v>5</v>
      </c>
      <c r="KU51" s="133">
        <v>6.5</v>
      </c>
      <c r="KV51" s="58"/>
      <c r="KW51" s="66">
        <f t="shared" si="426"/>
        <v>5.9</v>
      </c>
      <c r="KX51" s="67">
        <f t="shared" si="427"/>
        <v>5.9</v>
      </c>
      <c r="KY51" s="67" t="str">
        <f t="shared" si="428"/>
        <v>5.9</v>
      </c>
      <c r="KZ51" s="51" t="str">
        <f t="shared" si="429"/>
        <v>C</v>
      </c>
      <c r="LA51" s="60">
        <f t="shared" si="430"/>
        <v>2</v>
      </c>
      <c r="LB51" s="53" t="str">
        <f t="shared" si="431"/>
        <v>2.0</v>
      </c>
      <c r="LC51" s="63">
        <v>1</v>
      </c>
      <c r="LD51" s="207">
        <v>1</v>
      </c>
      <c r="LE51" s="210">
        <v>3</v>
      </c>
      <c r="LF51" s="133"/>
      <c r="LG51" s="58"/>
      <c r="LH51" s="66">
        <f t="shared" si="432"/>
        <v>1.2</v>
      </c>
      <c r="LI51" s="67">
        <f t="shared" si="433"/>
        <v>1.2</v>
      </c>
      <c r="LJ51" s="67" t="str">
        <f t="shared" si="434"/>
        <v>1.2</v>
      </c>
      <c r="LK51" s="51" t="str">
        <f t="shared" si="435"/>
        <v>F</v>
      </c>
      <c r="LL51" s="60">
        <f t="shared" si="436"/>
        <v>0</v>
      </c>
      <c r="LM51" s="53" t="str">
        <f t="shared" si="437"/>
        <v>0.0</v>
      </c>
      <c r="LN51" s="63">
        <v>2</v>
      </c>
      <c r="LO51" s="207"/>
      <c r="LP51" s="210">
        <v>2</v>
      </c>
      <c r="LQ51" s="133"/>
      <c r="LR51" s="58"/>
      <c r="LS51" s="66">
        <f t="shared" si="438"/>
        <v>0.8</v>
      </c>
      <c r="LT51" s="67">
        <f t="shared" si="439"/>
        <v>0.8</v>
      </c>
      <c r="LU51" s="67" t="str">
        <f t="shared" si="440"/>
        <v>0.8</v>
      </c>
      <c r="LV51" s="51" t="str">
        <f t="shared" si="441"/>
        <v>F</v>
      </c>
      <c r="LW51" s="60">
        <f t="shared" si="442"/>
        <v>0</v>
      </c>
      <c r="LX51" s="53" t="str">
        <f t="shared" si="443"/>
        <v>0.0</v>
      </c>
      <c r="LY51" s="63">
        <v>1</v>
      </c>
      <c r="LZ51" s="207"/>
      <c r="MA51" s="66">
        <f t="shared" si="444"/>
        <v>3.2</v>
      </c>
      <c r="MB51" s="167">
        <f t="shared" si="445"/>
        <v>3.2</v>
      </c>
      <c r="MC51" s="53" t="str">
        <f t="shared" si="446"/>
        <v>3.2</v>
      </c>
      <c r="MD51" s="51" t="str">
        <f t="shared" si="447"/>
        <v>F</v>
      </c>
      <c r="ME51" s="60">
        <f t="shared" si="448"/>
        <v>0</v>
      </c>
      <c r="MF51" s="53" t="str">
        <f t="shared" si="449"/>
        <v>0.0</v>
      </c>
      <c r="MG51" s="220">
        <v>5</v>
      </c>
      <c r="MH51" s="221"/>
      <c r="MI51" s="211">
        <f t="shared" si="450"/>
        <v>19</v>
      </c>
      <c r="MJ51" s="156">
        <f t="shared" si="451"/>
        <v>4.0842105263157897</v>
      </c>
      <c r="MK51" s="158">
        <f t="shared" si="452"/>
        <v>1.1842105263157894</v>
      </c>
      <c r="ML51" s="157" t="str">
        <f t="shared" si="453"/>
        <v>1.18</v>
      </c>
      <c r="MM51" s="5" t="str">
        <f t="shared" si="454"/>
        <v>Lên lớp</v>
      </c>
      <c r="MN51" s="212">
        <f t="shared" si="455"/>
        <v>14</v>
      </c>
      <c r="MO51" s="156">
        <f t="shared" si="456"/>
        <v>5.3142857142857149</v>
      </c>
      <c r="MP51" s="309">
        <f t="shared" si="457"/>
        <v>1.6071428571428572</v>
      </c>
      <c r="MQ51" s="215">
        <f t="shared" si="458"/>
        <v>54</v>
      </c>
      <c r="MR51" s="211">
        <f t="shared" si="459"/>
        <v>39</v>
      </c>
      <c r="MS51" s="157">
        <f t="shared" si="460"/>
        <v>6.134615384615385</v>
      </c>
      <c r="MT51" s="157" t="str">
        <f t="shared" si="461"/>
        <v>6.13</v>
      </c>
      <c r="MU51" s="158">
        <f t="shared" si="462"/>
        <v>2.1153846153846154</v>
      </c>
      <c r="MV51" s="157" t="str">
        <f t="shared" si="463"/>
        <v>2.12</v>
      </c>
      <c r="MW51" s="5" t="str">
        <f t="shared" si="464"/>
        <v>Lên lớp</v>
      </c>
      <c r="MX51" s="222">
        <v>1.3</v>
      </c>
      <c r="MY51" s="159"/>
      <c r="MZ51" s="165"/>
      <c r="NA51" s="149">
        <f t="shared" si="465"/>
        <v>0.5</v>
      </c>
      <c r="NB51" s="312">
        <f t="shared" si="466"/>
        <v>0.5</v>
      </c>
      <c r="NC51" s="312" t="str">
        <f t="shared" si="467"/>
        <v>0.5</v>
      </c>
      <c r="ND51" s="313" t="str">
        <f t="shared" si="468"/>
        <v>F</v>
      </c>
      <c r="NE51" s="314">
        <f t="shared" si="469"/>
        <v>0</v>
      </c>
      <c r="NF51" s="315" t="str">
        <f t="shared" si="470"/>
        <v>0.0</v>
      </c>
      <c r="NG51" s="63">
        <v>1</v>
      </c>
      <c r="NH51" s="207"/>
      <c r="NI51" s="222">
        <v>2</v>
      </c>
      <c r="NJ51" s="159"/>
      <c r="NK51" s="165"/>
      <c r="NL51" s="316">
        <f t="shared" si="471"/>
        <v>0.8</v>
      </c>
      <c r="NM51" s="312">
        <f t="shared" si="472"/>
        <v>0.8</v>
      </c>
      <c r="NN51" s="312" t="str">
        <f t="shared" si="473"/>
        <v>0.8</v>
      </c>
      <c r="NO51" s="313" t="str">
        <f t="shared" si="474"/>
        <v>F</v>
      </c>
      <c r="NP51" s="314">
        <f t="shared" si="475"/>
        <v>0</v>
      </c>
      <c r="NQ51" s="315" t="str">
        <f t="shared" si="476"/>
        <v>0.0</v>
      </c>
      <c r="NR51" s="63">
        <v>1</v>
      </c>
      <c r="NS51" s="207"/>
      <c r="NT51" s="66">
        <f t="shared" si="477"/>
        <v>0.7</v>
      </c>
      <c r="NU51" s="167">
        <f t="shared" si="478"/>
        <v>0.7</v>
      </c>
      <c r="NV51" s="53" t="str">
        <f t="shared" si="479"/>
        <v>0.7</v>
      </c>
      <c r="NW51" s="51" t="str">
        <f t="shared" si="480"/>
        <v>F</v>
      </c>
      <c r="NX51" s="60">
        <f t="shared" si="481"/>
        <v>0</v>
      </c>
      <c r="NY51" s="53" t="str">
        <f t="shared" si="482"/>
        <v>0.0</v>
      </c>
      <c r="NZ51" s="220">
        <v>2</v>
      </c>
      <c r="OA51" s="408"/>
      <c r="OB51" s="402">
        <v>3</v>
      </c>
      <c r="OC51" s="403"/>
      <c r="OD51" s="149"/>
      <c r="OE51" s="66">
        <f t="shared" si="229"/>
        <v>1.2</v>
      </c>
      <c r="OF51" s="67">
        <f t="shared" si="230"/>
        <v>1.2</v>
      </c>
      <c r="OG51" s="50" t="str">
        <f t="shared" si="231"/>
        <v>1.2</v>
      </c>
      <c r="OH51" s="51" t="str">
        <f t="shared" si="232"/>
        <v>F</v>
      </c>
      <c r="OI51" s="60">
        <f t="shared" si="233"/>
        <v>0</v>
      </c>
      <c r="OJ51" s="53" t="str">
        <f t="shared" si="234"/>
        <v>0.0</v>
      </c>
      <c r="OK51" s="61">
        <v>2</v>
      </c>
      <c r="OL51" s="62"/>
      <c r="OM51" s="339">
        <v>6</v>
      </c>
      <c r="ON51" s="340"/>
      <c r="OO51" s="123"/>
      <c r="OP51" s="105">
        <f t="shared" si="289"/>
        <v>2.4</v>
      </c>
      <c r="OQ51" s="67">
        <f t="shared" si="290"/>
        <v>2.4</v>
      </c>
      <c r="OR51" s="50" t="str">
        <f t="shared" si="291"/>
        <v>2.4</v>
      </c>
      <c r="OS51" s="51" t="str">
        <f t="shared" si="292"/>
        <v>F</v>
      </c>
      <c r="OT51" s="60">
        <f t="shared" si="293"/>
        <v>0</v>
      </c>
      <c r="OU51" s="53" t="str">
        <f t="shared" si="294"/>
        <v>0.0</v>
      </c>
      <c r="OV51" s="61">
        <v>2</v>
      </c>
      <c r="OW51" s="62"/>
      <c r="OX51" s="333"/>
      <c r="OY51" s="334"/>
      <c r="OZ51" s="121"/>
      <c r="PA51" s="149">
        <f t="shared" si="235"/>
        <v>0</v>
      </c>
      <c r="PB51" s="67">
        <f t="shared" si="236"/>
        <v>0</v>
      </c>
      <c r="PC51" s="50" t="str">
        <f t="shared" si="237"/>
        <v>0.0</v>
      </c>
      <c r="PD51" s="51" t="str">
        <f t="shared" si="238"/>
        <v>F</v>
      </c>
      <c r="PE51" s="60">
        <f t="shared" si="239"/>
        <v>0</v>
      </c>
      <c r="PF51" s="53" t="str">
        <f t="shared" si="240"/>
        <v>0.0</v>
      </c>
      <c r="PG51" s="61">
        <v>2</v>
      </c>
      <c r="PH51" s="62"/>
      <c r="PI51" s="260">
        <v>5.7</v>
      </c>
      <c r="PJ51" s="317"/>
      <c r="PK51" s="261"/>
      <c r="PL51" s="171">
        <f t="shared" si="241"/>
        <v>2.2999999999999998</v>
      </c>
      <c r="PM51" s="312">
        <f t="shared" si="242"/>
        <v>2.2999999999999998</v>
      </c>
      <c r="PN51" s="312" t="str">
        <f t="shared" si="243"/>
        <v>2.3</v>
      </c>
      <c r="PO51" s="313" t="str">
        <f t="shared" si="244"/>
        <v>F</v>
      </c>
      <c r="PP51" s="314">
        <f t="shared" si="245"/>
        <v>0</v>
      </c>
      <c r="PQ51" s="315" t="str">
        <f t="shared" si="246"/>
        <v>0.0</v>
      </c>
      <c r="PR51" s="63">
        <v>1</v>
      </c>
      <c r="PS51" s="207"/>
      <c r="PT51" s="210">
        <v>7</v>
      </c>
      <c r="PU51" s="133">
        <v>7</v>
      </c>
      <c r="PV51" s="58"/>
      <c r="PW51" s="66">
        <f t="shared" si="247"/>
        <v>7</v>
      </c>
      <c r="PX51" s="67">
        <f t="shared" si="248"/>
        <v>7</v>
      </c>
      <c r="PY51" s="67" t="str">
        <f t="shared" si="249"/>
        <v>7.0</v>
      </c>
      <c r="PZ51" s="51" t="str">
        <f t="shared" si="250"/>
        <v>B</v>
      </c>
      <c r="QA51" s="60">
        <f t="shared" si="251"/>
        <v>3</v>
      </c>
      <c r="QB51" s="53" t="str">
        <f t="shared" si="252"/>
        <v>3.0</v>
      </c>
      <c r="QC51" s="63">
        <v>4</v>
      </c>
      <c r="QD51" s="207">
        <v>4</v>
      </c>
      <c r="QE51" s="149">
        <v>2</v>
      </c>
      <c r="QF51" s="137"/>
      <c r="QG51" s="149"/>
      <c r="QH51" s="149">
        <f t="shared" si="253"/>
        <v>0.8</v>
      </c>
      <c r="QI51" s="67">
        <f t="shared" si="254"/>
        <v>0.8</v>
      </c>
      <c r="QJ51" s="67" t="str">
        <f t="shared" si="255"/>
        <v>0.8</v>
      </c>
      <c r="QK51" s="51" t="str">
        <f t="shared" si="256"/>
        <v>F</v>
      </c>
      <c r="QL51" s="60">
        <f t="shared" si="257"/>
        <v>0</v>
      </c>
      <c r="QM51" s="53" t="str">
        <f t="shared" si="258"/>
        <v>0.0</v>
      </c>
      <c r="QN51" s="63">
        <v>6</v>
      </c>
      <c r="QO51" s="207"/>
      <c r="QP51" s="211">
        <f t="shared" si="259"/>
        <v>19</v>
      </c>
      <c r="QQ51" s="156">
        <f t="shared" si="260"/>
        <v>2.2947368421052627</v>
      </c>
      <c r="QR51" s="158">
        <f t="shared" si="261"/>
        <v>0.63157894736842102</v>
      </c>
      <c r="QS51" s="157" t="str">
        <f t="shared" si="262"/>
        <v>0.63</v>
      </c>
      <c r="QT51" s="5" t="str">
        <f t="shared" si="263"/>
        <v>Cảnh báo KQHT</v>
      </c>
      <c r="QU51" s="212">
        <f t="shared" si="264"/>
        <v>4</v>
      </c>
      <c r="QV51" s="156">
        <f t="shared" si="265"/>
        <v>7</v>
      </c>
      <c r="QW51" s="309">
        <f t="shared" si="266"/>
        <v>3</v>
      </c>
      <c r="QX51" s="215">
        <f t="shared" si="267"/>
        <v>73</v>
      </c>
      <c r="QY51" s="211">
        <f t="shared" si="268"/>
        <v>43</v>
      </c>
      <c r="QZ51" s="157">
        <f t="shared" si="269"/>
        <v>6.2151162790697674</v>
      </c>
      <c r="RA51" s="157" t="str">
        <f t="shared" si="270"/>
        <v>6.22</v>
      </c>
      <c r="RB51" s="158">
        <f t="shared" si="271"/>
        <v>2.1976744186046511</v>
      </c>
      <c r="RC51" s="157" t="str">
        <f t="shared" si="272"/>
        <v>2.20</v>
      </c>
      <c r="RD51" s="5" t="str">
        <f t="shared" si="273"/>
        <v>Lên lớp</v>
      </c>
      <c r="RE51" s="149"/>
      <c r="RF51" s="137"/>
      <c r="RG51" s="121"/>
      <c r="RH51" s="149">
        <f t="shared" si="274"/>
        <v>0</v>
      </c>
      <c r="RI51" s="67">
        <f t="shared" si="275"/>
        <v>0</v>
      </c>
      <c r="RJ51" s="67" t="str">
        <f t="shared" si="276"/>
        <v>0.0</v>
      </c>
      <c r="RK51" s="51" t="str">
        <f t="shared" si="277"/>
        <v>F</v>
      </c>
      <c r="RL51" s="60">
        <f t="shared" si="278"/>
        <v>0</v>
      </c>
      <c r="RM51" s="53" t="str">
        <f t="shared" si="279"/>
        <v>0.0</v>
      </c>
      <c r="RN51" s="63">
        <v>6</v>
      </c>
      <c r="RO51" s="207"/>
      <c r="RP51" s="416"/>
      <c r="RQ51" s="416"/>
      <c r="RR51" s="316">
        <f t="shared" si="280"/>
        <v>0</v>
      </c>
      <c r="RS51" s="67" t="str">
        <f t="shared" si="281"/>
        <v>0.0</v>
      </c>
      <c r="RT51" s="51" t="str">
        <f t="shared" si="282"/>
        <v>F</v>
      </c>
      <c r="RU51" s="60">
        <f t="shared" si="283"/>
        <v>0</v>
      </c>
      <c r="RV51" s="53" t="str">
        <f t="shared" si="284"/>
        <v>0.0</v>
      </c>
      <c r="RW51" s="220">
        <v>5</v>
      </c>
      <c r="RX51" s="221"/>
      <c r="RY51" s="417">
        <f t="shared" si="285"/>
        <v>11</v>
      </c>
      <c r="RZ51" s="156">
        <f t="shared" si="286"/>
        <v>0</v>
      </c>
      <c r="SA51" s="158">
        <f t="shared" si="287"/>
        <v>0</v>
      </c>
      <c r="SB51" s="157" t="str">
        <f t="shared" si="288"/>
        <v>0.00</v>
      </c>
    </row>
    <row r="52" spans="1:496" s="8" customFormat="1" ht="18">
      <c r="A52" s="5">
        <v>51</v>
      </c>
      <c r="B52" s="8" t="s">
        <v>534</v>
      </c>
      <c r="C52" s="8" t="s">
        <v>536</v>
      </c>
      <c r="D52" s="234" t="s">
        <v>451</v>
      </c>
      <c r="E52" s="322" t="s">
        <v>320</v>
      </c>
      <c r="G52" s="8" t="s">
        <v>1211</v>
      </c>
      <c r="H52" s="8" t="s">
        <v>427</v>
      </c>
      <c r="I52" s="8" t="s">
        <v>597</v>
      </c>
      <c r="J52" s="8" t="s">
        <v>597</v>
      </c>
      <c r="K52" s="98">
        <v>7</v>
      </c>
      <c r="L52" s="67" t="str">
        <f t="shared" si="483"/>
        <v>7.0</v>
      </c>
      <c r="M52" s="51" t="str">
        <f t="shared" si="484"/>
        <v>B</v>
      </c>
      <c r="N52" s="52">
        <f t="shared" si="485"/>
        <v>3</v>
      </c>
      <c r="O52" s="53" t="str">
        <f t="shared" si="486"/>
        <v>3.0</v>
      </c>
      <c r="P52" s="63">
        <v>2</v>
      </c>
      <c r="Q52" s="49">
        <v>7</v>
      </c>
      <c r="R52" s="67" t="str">
        <f t="shared" si="487"/>
        <v>7.0</v>
      </c>
      <c r="S52" s="51" t="str">
        <f t="shared" si="488"/>
        <v>B</v>
      </c>
      <c r="T52" s="52">
        <f t="shared" si="489"/>
        <v>3</v>
      </c>
      <c r="U52" s="53" t="str">
        <f t="shared" si="490"/>
        <v>3.0</v>
      </c>
      <c r="V52" s="63">
        <v>3</v>
      </c>
      <c r="W52" s="105">
        <v>7.5</v>
      </c>
      <c r="X52" s="103">
        <v>5</v>
      </c>
      <c r="Y52" s="104"/>
      <c r="Z52" s="66">
        <f t="shared" si="306"/>
        <v>6</v>
      </c>
      <c r="AA52" s="67">
        <f t="shared" si="307"/>
        <v>6</v>
      </c>
      <c r="AB52" s="67" t="str">
        <f t="shared" si="491"/>
        <v>6.0</v>
      </c>
      <c r="AC52" s="51" t="str">
        <f t="shared" si="309"/>
        <v>C</v>
      </c>
      <c r="AD52" s="60">
        <f t="shared" si="492"/>
        <v>2</v>
      </c>
      <c r="AE52" s="53" t="str">
        <f t="shared" si="493"/>
        <v>2.0</v>
      </c>
      <c r="AF52" s="63">
        <v>4</v>
      </c>
      <c r="AG52" s="207">
        <v>4</v>
      </c>
      <c r="AH52" s="105">
        <v>7.3</v>
      </c>
      <c r="AI52" s="103">
        <v>6</v>
      </c>
      <c r="AJ52" s="104"/>
      <c r="AK52" s="66">
        <f t="shared" si="312"/>
        <v>6.5</v>
      </c>
      <c r="AL52" s="67">
        <f t="shared" si="313"/>
        <v>6.5</v>
      </c>
      <c r="AM52" s="67" t="str">
        <f t="shared" si="494"/>
        <v>6.5</v>
      </c>
      <c r="AN52" s="51" t="str">
        <f t="shared" si="495"/>
        <v>C+</v>
      </c>
      <c r="AO52" s="60">
        <f t="shared" si="496"/>
        <v>2.5</v>
      </c>
      <c r="AP52" s="53" t="str">
        <f t="shared" si="497"/>
        <v>2.5</v>
      </c>
      <c r="AQ52" s="63">
        <v>2</v>
      </c>
      <c r="AR52" s="207">
        <v>2</v>
      </c>
      <c r="AS52" s="105">
        <v>6.6</v>
      </c>
      <c r="AT52" s="103">
        <v>6</v>
      </c>
      <c r="AU52" s="104"/>
      <c r="AV52" s="66">
        <f t="shared" si="498"/>
        <v>6.2</v>
      </c>
      <c r="AW52" s="67">
        <f t="shared" si="499"/>
        <v>6.2</v>
      </c>
      <c r="AX52" s="67" t="str">
        <f t="shared" si="500"/>
        <v>6.2</v>
      </c>
      <c r="AY52" s="51" t="str">
        <f t="shared" si="501"/>
        <v>C</v>
      </c>
      <c r="AZ52" s="60">
        <f t="shared" si="502"/>
        <v>2</v>
      </c>
      <c r="BA52" s="53" t="str">
        <f t="shared" si="503"/>
        <v>2.0</v>
      </c>
      <c r="BB52" s="63">
        <v>3</v>
      </c>
      <c r="BC52" s="207">
        <v>3</v>
      </c>
      <c r="BD52" s="105">
        <v>7.4</v>
      </c>
      <c r="BE52" s="103">
        <v>7</v>
      </c>
      <c r="BF52" s="104"/>
      <c r="BG52" s="66">
        <f t="shared" si="504"/>
        <v>7.2</v>
      </c>
      <c r="BH52" s="67">
        <f t="shared" si="505"/>
        <v>7.2</v>
      </c>
      <c r="BI52" s="67" t="str">
        <f t="shared" si="506"/>
        <v>7.2</v>
      </c>
      <c r="BJ52" s="51" t="str">
        <f t="shared" si="507"/>
        <v>B</v>
      </c>
      <c r="BK52" s="60">
        <f t="shared" si="508"/>
        <v>3</v>
      </c>
      <c r="BL52" s="53" t="str">
        <f t="shared" si="509"/>
        <v>3.0</v>
      </c>
      <c r="BM52" s="63">
        <v>3</v>
      </c>
      <c r="BN52" s="207">
        <v>3</v>
      </c>
      <c r="BO52" s="105">
        <v>6.9</v>
      </c>
      <c r="BP52" s="103">
        <v>5</v>
      </c>
      <c r="BQ52" s="104"/>
      <c r="BR52" s="66">
        <f t="shared" si="330"/>
        <v>5.8</v>
      </c>
      <c r="BS52" s="67">
        <f t="shared" si="331"/>
        <v>5.8</v>
      </c>
      <c r="BT52" s="67" t="str">
        <f t="shared" si="510"/>
        <v>5.8</v>
      </c>
      <c r="BU52" s="51" t="str">
        <f t="shared" si="333"/>
        <v>C</v>
      </c>
      <c r="BV52" s="68">
        <f t="shared" si="334"/>
        <v>2</v>
      </c>
      <c r="BW52" s="53" t="str">
        <f t="shared" si="511"/>
        <v>2.0</v>
      </c>
      <c r="BX52" s="63">
        <v>2</v>
      </c>
      <c r="BY52" s="207">
        <v>2</v>
      </c>
      <c r="BZ52" s="105">
        <v>6.3</v>
      </c>
      <c r="CA52" s="103">
        <v>7</v>
      </c>
      <c r="CB52" s="104"/>
      <c r="CC52" s="105"/>
      <c r="CD52" s="67">
        <f t="shared" si="512"/>
        <v>6.7</v>
      </c>
      <c r="CE52" s="67" t="str">
        <f t="shared" si="513"/>
        <v>6.7</v>
      </c>
      <c r="CF52" s="51" t="str">
        <f t="shared" si="514"/>
        <v>C+</v>
      </c>
      <c r="CG52" s="60">
        <f t="shared" si="515"/>
        <v>2.5</v>
      </c>
      <c r="CH52" s="53" t="str">
        <f t="shared" si="516"/>
        <v>2.5</v>
      </c>
      <c r="CI52" s="63">
        <v>3</v>
      </c>
      <c r="CJ52" s="207">
        <v>3</v>
      </c>
      <c r="CK52" s="208">
        <f t="shared" si="517"/>
        <v>17</v>
      </c>
      <c r="CL52" s="72">
        <f t="shared" si="342"/>
        <v>6.4058823529411768</v>
      </c>
      <c r="CM52" s="93" t="str">
        <f t="shared" si="518"/>
        <v>6.41</v>
      </c>
      <c r="CN52" s="72">
        <f t="shared" si="344"/>
        <v>2.3235294117647061</v>
      </c>
      <c r="CO52" s="93" t="str">
        <f t="shared" si="519"/>
        <v>2.32</v>
      </c>
      <c r="CP52" s="410" t="str">
        <f t="shared" si="520"/>
        <v>Lên lớp</v>
      </c>
      <c r="CQ52" s="410">
        <f t="shared" ref="CQ52" si="552">CJ52+BY52+BN52+BC52+AG52+AR52</f>
        <v>17</v>
      </c>
      <c r="CR52" s="72">
        <f t="shared" ref="CR52" si="553">(AL52*AR52+AA52*AG52+AW52*BC52+BH52*BN52+BS52*BY52+CD52*CJ52)/CQ52</f>
        <v>6.4058823529411768</v>
      </c>
      <c r="CS52" s="410" t="str">
        <f t="shared" ref="CS52" si="554">TEXT(CR52,"0.00")</f>
        <v>6.41</v>
      </c>
      <c r="CT52" s="72">
        <f t="shared" ref="CT52" si="555">(AO52*AR52+AD52*AG52+AZ52*BC52+BK52*BN52+BV52*BY52+CG52*CJ52)/CQ52</f>
        <v>2.3235294117647061</v>
      </c>
      <c r="CU52" s="410" t="str">
        <f t="shared" ref="CU52" si="556">TEXT(CT52,"0.00")</f>
        <v>2.32</v>
      </c>
      <c r="CV52" s="410" t="str">
        <f t="shared" ref="CV52" si="557">IF(AND(CT52&lt;1.2),"Cảnh báo KQHT","Lên lớp")</f>
        <v>Lên lớp</v>
      </c>
      <c r="CW52" s="66">
        <v>8</v>
      </c>
      <c r="CX52" s="66">
        <v>9</v>
      </c>
      <c r="CY52" s="410"/>
      <c r="CZ52" s="66">
        <f t="shared" si="353"/>
        <v>8.6</v>
      </c>
      <c r="DA52" s="67">
        <f t="shared" si="354"/>
        <v>8.6</v>
      </c>
      <c r="DB52" s="60" t="str">
        <f t="shared" si="355"/>
        <v>8.6</v>
      </c>
      <c r="DC52" s="51" t="str">
        <f t="shared" si="356"/>
        <v>A</v>
      </c>
      <c r="DD52" s="60">
        <f t="shared" si="357"/>
        <v>4</v>
      </c>
      <c r="DE52" s="60" t="str">
        <f t="shared" si="358"/>
        <v>4.0</v>
      </c>
      <c r="DF52" s="63"/>
      <c r="DG52" s="209"/>
      <c r="DH52" s="105">
        <v>6.8</v>
      </c>
      <c r="DI52" s="126">
        <v>9</v>
      </c>
      <c r="DJ52" s="126"/>
      <c r="DK52" s="66">
        <f t="shared" si="359"/>
        <v>8.1</v>
      </c>
      <c r="DL52" s="67">
        <f t="shared" si="360"/>
        <v>8.1</v>
      </c>
      <c r="DM52" s="60" t="str">
        <f t="shared" si="361"/>
        <v>8.1</v>
      </c>
      <c r="DN52" s="51" t="str">
        <f t="shared" si="362"/>
        <v>B+</v>
      </c>
      <c r="DO52" s="60">
        <f t="shared" si="363"/>
        <v>3.5</v>
      </c>
      <c r="DP52" s="60" t="str">
        <f t="shared" si="364"/>
        <v>3.5</v>
      </c>
      <c r="DQ52" s="63"/>
      <c r="DR52" s="209"/>
      <c r="DS52" s="67">
        <f t="shared" si="365"/>
        <v>8.35</v>
      </c>
      <c r="DT52" s="60" t="str">
        <f t="shared" si="366"/>
        <v>8.4</v>
      </c>
      <c r="DU52" s="51" t="str">
        <f t="shared" si="367"/>
        <v>B+</v>
      </c>
      <c r="DV52" s="60">
        <f t="shared" si="368"/>
        <v>3.5</v>
      </c>
      <c r="DW52" s="60" t="str">
        <f t="shared" si="369"/>
        <v>3.5</v>
      </c>
      <c r="DX52" s="63">
        <v>3</v>
      </c>
      <c r="DY52" s="209">
        <v>3</v>
      </c>
      <c r="DZ52" s="210">
        <v>5.8</v>
      </c>
      <c r="EA52" s="57">
        <v>6</v>
      </c>
      <c r="EB52" s="58"/>
      <c r="EC52" s="66">
        <f t="shared" si="370"/>
        <v>5.9</v>
      </c>
      <c r="ED52" s="67">
        <f t="shared" si="371"/>
        <v>5.9</v>
      </c>
      <c r="EE52" s="67" t="str">
        <f t="shared" si="372"/>
        <v>5.9</v>
      </c>
      <c r="EF52" s="51" t="str">
        <f t="shared" si="373"/>
        <v>C</v>
      </c>
      <c r="EG52" s="68">
        <f t="shared" si="374"/>
        <v>2</v>
      </c>
      <c r="EH52" s="53" t="str">
        <f t="shared" si="375"/>
        <v>2.0</v>
      </c>
      <c r="EI52" s="63">
        <v>3</v>
      </c>
      <c r="EJ52" s="207">
        <v>3</v>
      </c>
      <c r="EK52" s="210">
        <v>7.4</v>
      </c>
      <c r="EL52" s="57">
        <v>7</v>
      </c>
      <c r="EM52" s="58"/>
      <c r="EN52" s="66">
        <f t="shared" si="523"/>
        <v>7.2</v>
      </c>
      <c r="EO52" s="67">
        <f t="shared" si="524"/>
        <v>7.2</v>
      </c>
      <c r="EP52" s="67" t="str">
        <f t="shared" si="525"/>
        <v>7.2</v>
      </c>
      <c r="EQ52" s="51" t="str">
        <f t="shared" si="526"/>
        <v>B</v>
      </c>
      <c r="ER52" s="60">
        <f t="shared" si="527"/>
        <v>3</v>
      </c>
      <c r="ES52" s="53" t="str">
        <f t="shared" si="528"/>
        <v>3.0</v>
      </c>
      <c r="ET52" s="63">
        <v>3</v>
      </c>
      <c r="EU52" s="207">
        <v>3</v>
      </c>
      <c r="EV52" s="210">
        <v>9.6999999999999993</v>
      </c>
      <c r="EW52" s="57">
        <v>7</v>
      </c>
      <c r="EX52" s="58"/>
      <c r="EY52" s="66">
        <f t="shared" si="84"/>
        <v>8.1</v>
      </c>
      <c r="EZ52" s="67">
        <f t="shared" si="85"/>
        <v>8.1</v>
      </c>
      <c r="FA52" s="67" t="str">
        <f t="shared" si="86"/>
        <v>8.1</v>
      </c>
      <c r="FB52" s="51" t="str">
        <f t="shared" si="87"/>
        <v>B+</v>
      </c>
      <c r="FC52" s="60">
        <f t="shared" si="88"/>
        <v>3.5</v>
      </c>
      <c r="FD52" s="53" t="str">
        <f t="shared" si="89"/>
        <v>3.5</v>
      </c>
      <c r="FE52" s="63">
        <v>2</v>
      </c>
      <c r="FF52" s="207">
        <v>2</v>
      </c>
      <c r="FG52" s="105">
        <v>8.6999999999999993</v>
      </c>
      <c r="FH52" s="103">
        <v>8</v>
      </c>
      <c r="FI52" s="104"/>
      <c r="FJ52" s="66">
        <f t="shared" si="90"/>
        <v>8.3000000000000007</v>
      </c>
      <c r="FK52" s="67">
        <f t="shared" si="91"/>
        <v>8.3000000000000007</v>
      </c>
      <c r="FL52" s="67" t="str">
        <f t="shared" si="92"/>
        <v>8.3</v>
      </c>
      <c r="FM52" s="51" t="str">
        <f t="shared" si="93"/>
        <v>B+</v>
      </c>
      <c r="FN52" s="60">
        <f t="shared" si="94"/>
        <v>3.5</v>
      </c>
      <c r="FO52" s="53" t="str">
        <f t="shared" si="95"/>
        <v>3.5</v>
      </c>
      <c r="FP52" s="63">
        <v>2</v>
      </c>
      <c r="FQ52" s="207">
        <v>2</v>
      </c>
      <c r="FR52" s="105">
        <v>8.1999999999999993</v>
      </c>
      <c r="FS52" s="103">
        <v>9</v>
      </c>
      <c r="FT52" s="104"/>
      <c r="FU52" s="66"/>
      <c r="FV52" s="67">
        <f t="shared" si="96"/>
        <v>8.6999999999999993</v>
      </c>
      <c r="FW52" s="67" t="str">
        <f t="shared" si="97"/>
        <v>8.7</v>
      </c>
      <c r="FX52" s="51" t="str">
        <f t="shared" si="98"/>
        <v>A</v>
      </c>
      <c r="FY52" s="60">
        <f t="shared" si="99"/>
        <v>4</v>
      </c>
      <c r="FZ52" s="53" t="str">
        <f t="shared" si="100"/>
        <v>4.0</v>
      </c>
      <c r="GA52" s="63">
        <v>2</v>
      </c>
      <c r="GB52" s="207">
        <v>2</v>
      </c>
      <c r="GC52" s="105">
        <v>8.3000000000000007</v>
      </c>
      <c r="GD52" s="103">
        <v>8</v>
      </c>
      <c r="GE52" s="104"/>
      <c r="GF52" s="105"/>
      <c r="GG52" s="67">
        <f t="shared" si="529"/>
        <v>8.1</v>
      </c>
      <c r="GH52" s="67" t="str">
        <f t="shared" si="530"/>
        <v>8.1</v>
      </c>
      <c r="GI52" s="51" t="str">
        <f t="shared" si="531"/>
        <v>B+</v>
      </c>
      <c r="GJ52" s="60">
        <f t="shared" si="532"/>
        <v>3.5</v>
      </c>
      <c r="GK52" s="53" t="str">
        <f t="shared" si="533"/>
        <v>3.5</v>
      </c>
      <c r="GL52" s="63">
        <v>3</v>
      </c>
      <c r="GM52" s="207">
        <v>3</v>
      </c>
      <c r="GN52" s="211">
        <f t="shared" si="534"/>
        <v>18</v>
      </c>
      <c r="GO52" s="156">
        <f t="shared" si="535"/>
        <v>7.7138888888888903</v>
      </c>
      <c r="GP52" s="158">
        <f t="shared" si="536"/>
        <v>3.2222222222222223</v>
      </c>
      <c r="GQ52" s="157" t="str">
        <f t="shared" si="109"/>
        <v>3.22</v>
      </c>
      <c r="GR52" s="5" t="str">
        <f t="shared" si="110"/>
        <v>Lên lớp</v>
      </c>
      <c r="GS52" s="212">
        <f t="shared" si="537"/>
        <v>18</v>
      </c>
      <c r="GT52" s="213">
        <f t="shared" si="406"/>
        <v>7.7138888888888903</v>
      </c>
      <c r="GU52" s="214">
        <f t="shared" si="407"/>
        <v>3.2222222222222223</v>
      </c>
      <c r="GV52" s="215">
        <f t="shared" si="538"/>
        <v>35</v>
      </c>
      <c r="GW52" s="211">
        <f t="shared" si="403"/>
        <v>35</v>
      </c>
      <c r="GX52" s="157">
        <f t="shared" si="404"/>
        <v>7.0785714285714292</v>
      </c>
      <c r="GY52" s="158">
        <f t="shared" si="405"/>
        <v>2.7857142857142856</v>
      </c>
      <c r="GZ52" s="157" t="str">
        <f t="shared" si="118"/>
        <v>2.79</v>
      </c>
      <c r="HA52" s="5" t="str">
        <f t="shared" si="119"/>
        <v>Lên lớp</v>
      </c>
      <c r="HB52" s="105">
        <v>7.4</v>
      </c>
      <c r="HC52" s="103">
        <v>8</v>
      </c>
      <c r="HD52" s="104"/>
      <c r="HE52" s="105"/>
      <c r="HF52" s="67">
        <f t="shared" si="551"/>
        <v>7.8</v>
      </c>
      <c r="HG52" s="67" t="str">
        <f t="shared" si="540"/>
        <v>7.8</v>
      </c>
      <c r="HH52" s="51" t="str">
        <f t="shared" si="541"/>
        <v>B</v>
      </c>
      <c r="HI52" s="60">
        <f t="shared" si="542"/>
        <v>3</v>
      </c>
      <c r="HJ52" s="53" t="str">
        <f t="shared" si="543"/>
        <v>3.0</v>
      </c>
      <c r="HK52" s="63">
        <v>3</v>
      </c>
      <c r="HL52" s="207">
        <v>3</v>
      </c>
      <c r="HM52" s="210">
        <v>8.6999999999999993</v>
      </c>
      <c r="HN52" s="57">
        <v>6</v>
      </c>
      <c r="HO52" s="58"/>
      <c r="HP52" s="66">
        <f t="shared" si="125"/>
        <v>7.1</v>
      </c>
      <c r="HQ52" s="110">
        <f t="shared" si="126"/>
        <v>7.1</v>
      </c>
      <c r="HR52" s="67" t="str">
        <f t="shared" si="127"/>
        <v>7.1</v>
      </c>
      <c r="HS52" s="111" t="str">
        <f t="shared" si="128"/>
        <v>B</v>
      </c>
      <c r="HT52" s="112">
        <f t="shared" si="129"/>
        <v>3</v>
      </c>
      <c r="HU52" s="113" t="str">
        <f t="shared" si="130"/>
        <v>3.0</v>
      </c>
      <c r="HV52" s="63">
        <v>1</v>
      </c>
      <c r="HW52" s="207">
        <v>1</v>
      </c>
      <c r="HX52" s="66">
        <f t="shared" si="297"/>
        <v>2.1</v>
      </c>
      <c r="HY52" s="167">
        <f t="shared" si="297"/>
        <v>7.6</v>
      </c>
      <c r="HZ52" s="53" t="str">
        <f t="shared" si="132"/>
        <v>7.6</v>
      </c>
      <c r="IA52" s="51" t="str">
        <f t="shared" si="133"/>
        <v>B</v>
      </c>
      <c r="IB52" s="60">
        <f t="shared" si="134"/>
        <v>3</v>
      </c>
      <c r="IC52" s="53" t="str">
        <f t="shared" si="135"/>
        <v>3.0</v>
      </c>
      <c r="ID52" s="220">
        <v>4</v>
      </c>
      <c r="IE52" s="221">
        <v>4</v>
      </c>
      <c r="IF52" s="210">
        <v>7</v>
      </c>
      <c r="IG52" s="57">
        <v>9</v>
      </c>
      <c r="IH52" s="58"/>
      <c r="II52" s="66">
        <f t="shared" si="544"/>
        <v>8.1999999999999993</v>
      </c>
      <c r="IJ52" s="67">
        <f t="shared" si="545"/>
        <v>8.1999999999999993</v>
      </c>
      <c r="IK52" s="67" t="str">
        <f t="shared" si="546"/>
        <v>8.2</v>
      </c>
      <c r="IL52" s="51" t="str">
        <f t="shared" si="547"/>
        <v>B+</v>
      </c>
      <c r="IM52" s="60">
        <f t="shared" si="548"/>
        <v>3.5</v>
      </c>
      <c r="IN52" s="53" t="str">
        <f t="shared" si="549"/>
        <v>3.5</v>
      </c>
      <c r="IO52" s="63">
        <v>2</v>
      </c>
      <c r="IP52" s="207">
        <v>2</v>
      </c>
      <c r="IQ52" s="210">
        <v>7.8</v>
      </c>
      <c r="IR52" s="57">
        <v>7</v>
      </c>
      <c r="IS52" s="58"/>
      <c r="IT52" s="66">
        <f t="shared" si="142"/>
        <v>7.3</v>
      </c>
      <c r="IU52" s="67">
        <f t="shared" si="143"/>
        <v>7.3</v>
      </c>
      <c r="IV52" s="67" t="str">
        <f t="shared" si="144"/>
        <v>7.3</v>
      </c>
      <c r="IW52" s="51" t="str">
        <f t="shared" si="145"/>
        <v>B</v>
      </c>
      <c r="IX52" s="60">
        <f t="shared" si="146"/>
        <v>3</v>
      </c>
      <c r="IY52" s="53" t="str">
        <f t="shared" si="147"/>
        <v>3.0</v>
      </c>
      <c r="IZ52" s="63">
        <v>3</v>
      </c>
      <c r="JA52" s="207">
        <v>3</v>
      </c>
      <c r="JB52" s="65">
        <v>6.4</v>
      </c>
      <c r="JC52" s="57">
        <v>5</v>
      </c>
      <c r="JD52" s="58"/>
      <c r="JE52" s="66">
        <f t="shared" si="148"/>
        <v>5.6</v>
      </c>
      <c r="JF52" s="67">
        <f t="shared" si="149"/>
        <v>5.6</v>
      </c>
      <c r="JG52" s="50" t="str">
        <f t="shared" si="150"/>
        <v>5.6</v>
      </c>
      <c r="JH52" s="51" t="str">
        <f t="shared" si="151"/>
        <v>C</v>
      </c>
      <c r="JI52" s="60">
        <f t="shared" si="152"/>
        <v>2</v>
      </c>
      <c r="JJ52" s="53" t="str">
        <f t="shared" si="153"/>
        <v>2.0</v>
      </c>
      <c r="JK52" s="61">
        <v>2</v>
      </c>
      <c r="JL52" s="62">
        <v>2</v>
      </c>
      <c r="JM52" s="65">
        <v>6.8</v>
      </c>
      <c r="JN52" s="57">
        <v>7</v>
      </c>
      <c r="JO52" s="58"/>
      <c r="JP52" s="66">
        <f t="shared" si="408"/>
        <v>6.9</v>
      </c>
      <c r="JQ52" s="67">
        <f t="shared" si="409"/>
        <v>6.9</v>
      </c>
      <c r="JR52" s="50" t="str">
        <f t="shared" si="410"/>
        <v>6.9</v>
      </c>
      <c r="JS52" s="51" t="str">
        <f t="shared" si="411"/>
        <v>C+</v>
      </c>
      <c r="JT52" s="60">
        <f t="shared" si="412"/>
        <v>2.5</v>
      </c>
      <c r="JU52" s="53" t="str">
        <f t="shared" si="413"/>
        <v>2.5</v>
      </c>
      <c r="JV52" s="61">
        <v>1</v>
      </c>
      <c r="JW52" s="62">
        <v>1</v>
      </c>
      <c r="JX52" s="65">
        <v>7</v>
      </c>
      <c r="JY52" s="57">
        <v>6</v>
      </c>
      <c r="JZ52" s="58"/>
      <c r="KA52" s="66">
        <f t="shared" si="414"/>
        <v>6.4</v>
      </c>
      <c r="KB52" s="67">
        <f t="shared" si="415"/>
        <v>6.4</v>
      </c>
      <c r="KC52" s="50" t="str">
        <f t="shared" si="416"/>
        <v>6.4</v>
      </c>
      <c r="KD52" s="51" t="str">
        <f t="shared" si="417"/>
        <v>C</v>
      </c>
      <c r="KE52" s="60">
        <f t="shared" si="418"/>
        <v>2</v>
      </c>
      <c r="KF52" s="53" t="str">
        <f t="shared" si="419"/>
        <v>2.0</v>
      </c>
      <c r="KG52" s="61">
        <v>2</v>
      </c>
      <c r="KH52" s="62">
        <v>2</v>
      </c>
      <c r="KI52" s="210">
        <v>8</v>
      </c>
      <c r="KJ52" s="133">
        <v>7.5</v>
      </c>
      <c r="KK52" s="58"/>
      <c r="KL52" s="66">
        <f t="shared" si="420"/>
        <v>7.7</v>
      </c>
      <c r="KM52" s="67">
        <f t="shared" si="421"/>
        <v>7.7</v>
      </c>
      <c r="KN52" s="67" t="str">
        <f t="shared" si="422"/>
        <v>7.7</v>
      </c>
      <c r="KO52" s="51" t="str">
        <f t="shared" si="423"/>
        <v>B</v>
      </c>
      <c r="KP52" s="60">
        <f t="shared" si="424"/>
        <v>3</v>
      </c>
      <c r="KQ52" s="53" t="str">
        <f t="shared" si="425"/>
        <v>3.0</v>
      </c>
      <c r="KR52" s="63">
        <v>1</v>
      </c>
      <c r="KS52" s="207">
        <v>1</v>
      </c>
      <c r="KT52" s="210">
        <v>8</v>
      </c>
      <c r="KU52" s="133">
        <v>7.5</v>
      </c>
      <c r="KV52" s="58"/>
      <c r="KW52" s="66">
        <f t="shared" si="426"/>
        <v>7.7</v>
      </c>
      <c r="KX52" s="67">
        <f t="shared" si="427"/>
        <v>7.7</v>
      </c>
      <c r="KY52" s="67" t="str">
        <f t="shared" si="428"/>
        <v>7.7</v>
      </c>
      <c r="KZ52" s="51" t="str">
        <f t="shared" si="429"/>
        <v>B</v>
      </c>
      <c r="LA52" s="60">
        <f t="shared" si="430"/>
        <v>3</v>
      </c>
      <c r="LB52" s="53" t="str">
        <f t="shared" si="431"/>
        <v>3.0</v>
      </c>
      <c r="LC52" s="63">
        <v>1</v>
      </c>
      <c r="LD52" s="207">
        <v>1</v>
      </c>
      <c r="LE52" s="210">
        <v>8</v>
      </c>
      <c r="LF52" s="133">
        <v>7.5</v>
      </c>
      <c r="LG52" s="58"/>
      <c r="LH52" s="66">
        <f t="shared" si="432"/>
        <v>7.7</v>
      </c>
      <c r="LI52" s="67">
        <f t="shared" si="433"/>
        <v>7.7</v>
      </c>
      <c r="LJ52" s="67" t="str">
        <f t="shared" si="434"/>
        <v>7.7</v>
      </c>
      <c r="LK52" s="51" t="str">
        <f t="shared" si="435"/>
        <v>B</v>
      </c>
      <c r="LL52" s="60">
        <f t="shared" si="436"/>
        <v>3</v>
      </c>
      <c r="LM52" s="53" t="str">
        <f t="shared" si="437"/>
        <v>3.0</v>
      </c>
      <c r="LN52" s="63">
        <v>2</v>
      </c>
      <c r="LO52" s="207">
        <v>2</v>
      </c>
      <c r="LP52" s="210">
        <v>8</v>
      </c>
      <c r="LQ52" s="133">
        <v>6.6</v>
      </c>
      <c r="LR52" s="58"/>
      <c r="LS52" s="66">
        <f t="shared" si="438"/>
        <v>7.2</v>
      </c>
      <c r="LT52" s="67">
        <f t="shared" si="439"/>
        <v>7.2</v>
      </c>
      <c r="LU52" s="67" t="str">
        <f t="shared" si="440"/>
        <v>7.2</v>
      </c>
      <c r="LV52" s="51" t="str">
        <f t="shared" si="441"/>
        <v>B</v>
      </c>
      <c r="LW52" s="60">
        <f t="shared" si="442"/>
        <v>3</v>
      </c>
      <c r="LX52" s="53" t="str">
        <f t="shared" si="443"/>
        <v>3.0</v>
      </c>
      <c r="LY52" s="63">
        <v>1</v>
      </c>
      <c r="LZ52" s="207">
        <v>1</v>
      </c>
      <c r="MA52" s="66">
        <f t="shared" si="444"/>
        <v>7.6</v>
      </c>
      <c r="MB52" s="167">
        <f t="shared" si="445"/>
        <v>7.6</v>
      </c>
      <c r="MC52" s="53" t="str">
        <f t="shared" si="446"/>
        <v>7.6</v>
      </c>
      <c r="MD52" s="51" t="str">
        <f t="shared" si="447"/>
        <v>B</v>
      </c>
      <c r="ME52" s="60">
        <f t="shared" si="448"/>
        <v>3</v>
      </c>
      <c r="MF52" s="53" t="str">
        <f t="shared" si="449"/>
        <v>3.0</v>
      </c>
      <c r="MG52" s="220">
        <v>5</v>
      </c>
      <c r="MH52" s="221">
        <v>5</v>
      </c>
      <c r="MI52" s="211">
        <f t="shared" si="450"/>
        <v>19</v>
      </c>
      <c r="MJ52" s="156">
        <f t="shared" si="451"/>
        <v>7.2473684210526308</v>
      </c>
      <c r="MK52" s="158">
        <f t="shared" si="452"/>
        <v>2.8157894736842106</v>
      </c>
      <c r="ML52" s="157" t="str">
        <f t="shared" si="453"/>
        <v>2.82</v>
      </c>
      <c r="MM52" s="5" t="str">
        <f t="shared" si="454"/>
        <v>Lên lớp</v>
      </c>
      <c r="MN52" s="212">
        <f t="shared" si="455"/>
        <v>19</v>
      </c>
      <c r="MO52" s="156">
        <f t="shared" si="456"/>
        <v>7.2473684210526308</v>
      </c>
      <c r="MP52" s="309">
        <f t="shared" si="457"/>
        <v>2.8157894736842106</v>
      </c>
      <c r="MQ52" s="215">
        <f t="shared" si="458"/>
        <v>54</v>
      </c>
      <c r="MR52" s="211">
        <f t="shared" si="459"/>
        <v>54</v>
      </c>
      <c r="MS52" s="157">
        <f t="shared" si="460"/>
        <v>7.1379629629629635</v>
      </c>
      <c r="MT52" s="157" t="str">
        <f t="shared" si="461"/>
        <v>7.14</v>
      </c>
      <c r="MU52" s="158">
        <f t="shared" si="462"/>
        <v>2.7962962962962963</v>
      </c>
      <c r="MV52" s="157" t="str">
        <f t="shared" si="463"/>
        <v>2.80</v>
      </c>
      <c r="MW52" s="5" t="str">
        <f t="shared" si="464"/>
        <v>Lên lớp</v>
      </c>
      <c r="MX52" s="310">
        <v>9</v>
      </c>
      <c r="MY52" s="311">
        <v>7</v>
      </c>
      <c r="MZ52" s="160"/>
      <c r="NA52" s="66">
        <f t="shared" si="465"/>
        <v>7.8</v>
      </c>
      <c r="NB52" s="312">
        <f t="shared" si="466"/>
        <v>7.8</v>
      </c>
      <c r="NC52" s="312" t="str">
        <f t="shared" si="467"/>
        <v>7.8</v>
      </c>
      <c r="ND52" s="313" t="str">
        <f t="shared" si="468"/>
        <v>B</v>
      </c>
      <c r="NE52" s="314">
        <f t="shared" si="469"/>
        <v>3</v>
      </c>
      <c r="NF52" s="315" t="str">
        <f t="shared" si="470"/>
        <v>3.0</v>
      </c>
      <c r="NG52" s="63">
        <v>1</v>
      </c>
      <c r="NH52" s="207">
        <v>1</v>
      </c>
      <c r="NI52" s="310">
        <v>9</v>
      </c>
      <c r="NJ52" s="311">
        <v>7</v>
      </c>
      <c r="NK52" s="160"/>
      <c r="NL52" s="316">
        <f t="shared" si="471"/>
        <v>7.8</v>
      </c>
      <c r="NM52" s="312">
        <f t="shared" si="472"/>
        <v>7.8</v>
      </c>
      <c r="NN52" s="312" t="str">
        <f t="shared" si="473"/>
        <v>7.8</v>
      </c>
      <c r="NO52" s="313" t="str">
        <f t="shared" si="474"/>
        <v>B</v>
      </c>
      <c r="NP52" s="314">
        <f t="shared" si="475"/>
        <v>3</v>
      </c>
      <c r="NQ52" s="315" t="str">
        <f t="shared" si="476"/>
        <v>3.0</v>
      </c>
      <c r="NR52" s="63">
        <v>1</v>
      </c>
      <c r="NS52" s="207">
        <v>1</v>
      </c>
      <c r="NT52" s="66">
        <f t="shared" si="477"/>
        <v>7.8</v>
      </c>
      <c r="NU52" s="167">
        <f t="shared" si="478"/>
        <v>7.8</v>
      </c>
      <c r="NV52" s="53" t="str">
        <f t="shared" si="479"/>
        <v>7.8</v>
      </c>
      <c r="NW52" s="51" t="str">
        <f t="shared" si="480"/>
        <v>B</v>
      </c>
      <c r="NX52" s="60">
        <f t="shared" si="481"/>
        <v>3</v>
      </c>
      <c r="NY52" s="53" t="str">
        <f t="shared" si="482"/>
        <v>3.0</v>
      </c>
      <c r="NZ52" s="220">
        <v>2</v>
      </c>
      <c r="OA52" s="408">
        <v>2</v>
      </c>
      <c r="OB52" s="385">
        <v>8.1999999999999993</v>
      </c>
      <c r="OC52" s="404">
        <v>6</v>
      </c>
      <c r="OD52" s="210"/>
      <c r="OE52" s="66">
        <f t="shared" si="229"/>
        <v>6.9</v>
      </c>
      <c r="OF52" s="67">
        <f t="shared" si="230"/>
        <v>6.9</v>
      </c>
      <c r="OG52" s="50" t="str">
        <f t="shared" si="231"/>
        <v>6.9</v>
      </c>
      <c r="OH52" s="51" t="str">
        <f t="shared" si="232"/>
        <v>C+</v>
      </c>
      <c r="OI52" s="60">
        <f t="shared" si="233"/>
        <v>2.5</v>
      </c>
      <c r="OJ52" s="53" t="str">
        <f t="shared" si="234"/>
        <v>2.5</v>
      </c>
      <c r="OK52" s="61">
        <v>2</v>
      </c>
      <c r="OL52" s="62">
        <v>2</v>
      </c>
      <c r="OM52" s="282">
        <v>7.3</v>
      </c>
      <c r="ON52" s="283">
        <v>7</v>
      </c>
      <c r="OO52" s="104"/>
      <c r="OP52" s="105">
        <f t="shared" si="289"/>
        <v>7.1</v>
      </c>
      <c r="OQ52" s="67">
        <f t="shared" si="290"/>
        <v>7.1</v>
      </c>
      <c r="OR52" s="50" t="str">
        <f t="shared" si="291"/>
        <v>7.1</v>
      </c>
      <c r="OS52" s="51" t="str">
        <f t="shared" si="292"/>
        <v>B</v>
      </c>
      <c r="OT52" s="60">
        <f t="shared" si="293"/>
        <v>3</v>
      </c>
      <c r="OU52" s="53" t="str">
        <f t="shared" si="294"/>
        <v>3.0</v>
      </c>
      <c r="OV52" s="61">
        <v>2</v>
      </c>
      <c r="OW52" s="62">
        <v>2</v>
      </c>
      <c r="OX52" s="384">
        <v>7.6</v>
      </c>
      <c r="OY52" s="385">
        <v>9</v>
      </c>
      <c r="OZ52" s="104"/>
      <c r="PA52" s="105">
        <f t="shared" si="235"/>
        <v>8.4</v>
      </c>
      <c r="PB52" s="67">
        <f t="shared" si="236"/>
        <v>8.4</v>
      </c>
      <c r="PC52" s="50" t="str">
        <f t="shared" si="237"/>
        <v>8.4</v>
      </c>
      <c r="PD52" s="51" t="str">
        <f t="shared" si="238"/>
        <v>B+</v>
      </c>
      <c r="PE52" s="60">
        <f t="shared" si="239"/>
        <v>3.5</v>
      </c>
      <c r="PF52" s="53" t="str">
        <f t="shared" si="240"/>
        <v>3.5</v>
      </c>
      <c r="PG52" s="61">
        <v>2</v>
      </c>
      <c r="PH52" s="62">
        <v>2</v>
      </c>
      <c r="PI52" s="310">
        <v>7.8</v>
      </c>
      <c r="PJ52" s="311">
        <v>8</v>
      </c>
      <c r="PK52" s="160"/>
      <c r="PL52" s="66">
        <f t="shared" si="241"/>
        <v>7.9</v>
      </c>
      <c r="PM52" s="312">
        <f t="shared" si="242"/>
        <v>7.9</v>
      </c>
      <c r="PN52" s="312" t="str">
        <f t="shared" si="243"/>
        <v>7.9</v>
      </c>
      <c r="PO52" s="313" t="str">
        <f t="shared" si="244"/>
        <v>B</v>
      </c>
      <c r="PP52" s="314">
        <f t="shared" si="245"/>
        <v>3</v>
      </c>
      <c r="PQ52" s="315" t="str">
        <f t="shared" si="246"/>
        <v>3.0</v>
      </c>
      <c r="PR52" s="63">
        <v>1</v>
      </c>
      <c r="PS52" s="207">
        <v>1</v>
      </c>
      <c r="PT52" s="210">
        <v>7</v>
      </c>
      <c r="PU52" s="133">
        <v>7</v>
      </c>
      <c r="PV52" s="58"/>
      <c r="PW52" s="66">
        <f t="shared" ref="PW52" si="558">ROUND((PT52*0.4+PU52*0.6),1)</f>
        <v>7</v>
      </c>
      <c r="PX52" s="67">
        <f t="shared" ref="PX52" si="559">ROUND(MAX((PT52*0.4+PU52*0.6),(PT52*0.4+PV52*0.6)),1)</f>
        <v>7</v>
      </c>
      <c r="PY52" s="67" t="str">
        <f t="shared" ref="PY52" si="560">TEXT(PX52,"0.0")</f>
        <v>7.0</v>
      </c>
      <c r="PZ52" s="51" t="str">
        <f t="shared" ref="PZ52" si="561">IF(PX52&gt;=8.5,"A",IF(PX52&gt;=8,"B+",IF(PX52&gt;=7,"B",IF(PX52&gt;=6.5,"C+",IF(PX52&gt;=5.5,"C",IF(PX52&gt;=5,"D+",IF(PX52&gt;=4,"D","F")))))))</f>
        <v>B</v>
      </c>
      <c r="QA52" s="60">
        <f t="shared" ref="QA52" si="562">IF(PZ52="A",4,IF(PZ52="B+",3.5,IF(PZ52="B",3,IF(PZ52="C+",2.5,IF(PZ52="C",2,IF(PZ52="D+",1.5,IF(PZ52="D",1,0)))))))</f>
        <v>3</v>
      </c>
      <c r="QB52" s="53" t="str">
        <f t="shared" ref="QB52" si="563">TEXT(QA52,"0.0")</f>
        <v>3.0</v>
      </c>
      <c r="QC52" s="63">
        <v>4</v>
      </c>
      <c r="QD52" s="207">
        <v>4</v>
      </c>
      <c r="QE52" s="210">
        <v>8.5</v>
      </c>
      <c r="QF52" s="133">
        <v>8</v>
      </c>
      <c r="QG52" s="58"/>
      <c r="QH52" s="66">
        <f t="shared" ref="QH52" si="564">ROUND((QE52*0.4+QF52*0.6),1)</f>
        <v>8.1999999999999993</v>
      </c>
      <c r="QI52" s="67">
        <f t="shared" ref="QI52" si="565">ROUND(MAX((QE52*0.4+QF52*0.6),(QE52*0.4+QG52*0.6)),1)</f>
        <v>8.1999999999999993</v>
      </c>
      <c r="QJ52" s="67" t="str">
        <f t="shared" ref="QJ52" si="566">TEXT(QI52,"0.0")</f>
        <v>8.2</v>
      </c>
      <c r="QK52" s="51" t="str">
        <f t="shared" ref="QK52" si="567">IF(QI52&gt;=8.5,"A",IF(QI52&gt;=8,"B+",IF(QI52&gt;=7,"B",IF(QI52&gt;=6.5,"C+",IF(QI52&gt;=5.5,"C",IF(QI52&gt;=5,"D+",IF(QI52&gt;=4,"D","F")))))))</f>
        <v>B+</v>
      </c>
      <c r="QL52" s="60">
        <f t="shared" ref="QL52" si="568">IF(QK52="A",4,IF(QK52="B+",3.5,IF(QK52="B",3,IF(QK52="C+",2.5,IF(QK52="C",2,IF(QK52="D+",1.5,IF(QK52="D",1,0)))))))</f>
        <v>3.5</v>
      </c>
      <c r="QM52" s="53" t="str">
        <f t="shared" ref="QM52" si="569">TEXT(QL52,"0.0")</f>
        <v>3.5</v>
      </c>
      <c r="QN52" s="63">
        <v>6</v>
      </c>
      <c r="QO52" s="207">
        <v>6</v>
      </c>
      <c r="QP52" s="211">
        <f t="shared" ref="QP52" si="570">NG52+NR52+OK52+OV52+PG52+PR52+QC52+QN52</f>
        <v>19</v>
      </c>
      <c r="QQ52" s="156">
        <f t="shared" ref="QQ52" si="571">(NB52*NG52+NM52*NR52+OF52*OK52+OQ52*OV52+PB52*PG52+PM52*PR52+PX52*QC52+QI52*QN52)/QP52</f>
        <v>7.6578947368421053</v>
      </c>
      <c r="QR52" s="158">
        <f t="shared" ref="QR52" si="572">(NE52*NG52+NP52*NR52+OI52*OK52+OT52*OV52+PE52*PG52+PP52*PR52+QA52*QC52+QL52*QN52)/QP52</f>
        <v>3.1578947368421053</v>
      </c>
      <c r="QS52" s="157" t="str">
        <f t="shared" ref="QS52" si="573">TEXT(QR52,"0.00")</f>
        <v>3.16</v>
      </c>
      <c r="QT52" s="5" t="str">
        <f t="shared" ref="QT52" si="574">IF(AND(QR52&lt;1),"Cảnh báo KQHT","Lên lớp")</f>
        <v>Lên lớp</v>
      </c>
      <c r="QU52" s="212">
        <f t="shared" ref="QU52" si="575">QO52+QD52+PS52+PH52+OW52+OL52+NS52+NH52</f>
        <v>19</v>
      </c>
      <c r="QV52" s="156">
        <f t="shared" ref="QV52" si="576">(NB52*NH52+NM52*NS52+OF52*OL52+OQ52*OW52+PB52*PH52+PM52*PS52+PX52*QD52+QI52*QO52)/QU52</f>
        <v>7.6578947368421053</v>
      </c>
      <c r="QW52" s="309">
        <f t="shared" ref="QW52" si="577">(NE52*NH52+NP52*NS52+OI52*OL52+OT52*OW52+PE52*PH52+PP52*PS52+QA52*QD52+QL52*QO52)/QU52</f>
        <v>3.1578947368421053</v>
      </c>
      <c r="QX52" s="215">
        <f t="shared" ref="QX52" si="578">MQ52+QP52</f>
        <v>73</v>
      </c>
      <c r="QY52" s="211">
        <f t="shared" ref="QY52" si="579">MR52+QU52</f>
        <v>73</v>
      </c>
      <c r="QZ52" s="157">
        <f t="shared" ref="QZ52" si="580">(MS52*MR52+QV52*QU52)/QY52</f>
        <v>7.2732876712328771</v>
      </c>
      <c r="RA52" s="157" t="str">
        <f t="shared" ref="RA52" si="581">TEXT(QZ52,"0.00")</f>
        <v>7.27</v>
      </c>
      <c r="RB52" s="158">
        <f t="shared" ref="RB52" si="582">(MR52*MU52+QW52*QU52)/QY52</f>
        <v>2.8904109589041096</v>
      </c>
      <c r="RC52" s="157" t="str">
        <f t="shared" ref="RC52" si="583">TEXT(RB52,"0.00")</f>
        <v>2.89</v>
      </c>
      <c r="RD52" s="5" t="str">
        <f t="shared" ref="RD52" si="584">IF(AND(RB52&lt;1.4),"Cảnh báo KQHT","Lên lớp")</f>
        <v>Lên lớp</v>
      </c>
      <c r="RE52" s="210">
        <v>9</v>
      </c>
      <c r="RF52" s="133">
        <v>9</v>
      </c>
      <c r="RG52" s="58"/>
      <c r="RH52" s="66">
        <f t="shared" si="274"/>
        <v>9</v>
      </c>
      <c r="RI52" s="67">
        <f t="shared" si="275"/>
        <v>9</v>
      </c>
      <c r="RJ52" s="67" t="str">
        <f t="shared" si="276"/>
        <v>9.0</v>
      </c>
      <c r="RK52" s="51" t="str">
        <f t="shared" si="277"/>
        <v>A</v>
      </c>
      <c r="RL52" s="60">
        <f t="shared" si="278"/>
        <v>4</v>
      </c>
      <c r="RM52" s="53" t="str">
        <f t="shared" si="279"/>
        <v>4.0</v>
      </c>
      <c r="RN52" s="63">
        <v>6</v>
      </c>
      <c r="RO52" s="207">
        <v>6</v>
      </c>
      <c r="RP52" s="416">
        <v>8</v>
      </c>
      <c r="RQ52" s="416">
        <v>7.8</v>
      </c>
      <c r="RR52" s="316">
        <f t="shared" si="280"/>
        <v>7.9</v>
      </c>
      <c r="RS52" s="67" t="str">
        <f t="shared" si="281"/>
        <v>7.9</v>
      </c>
      <c r="RT52" s="51" t="str">
        <f t="shared" si="282"/>
        <v>B</v>
      </c>
      <c r="RU52" s="60">
        <f t="shared" si="283"/>
        <v>3</v>
      </c>
      <c r="RV52" s="53" t="str">
        <f t="shared" si="284"/>
        <v>3.0</v>
      </c>
      <c r="RW52" s="220">
        <v>5</v>
      </c>
      <c r="RX52" s="221">
        <v>5</v>
      </c>
      <c r="RY52" s="417">
        <f t="shared" si="285"/>
        <v>11</v>
      </c>
      <c r="RZ52" s="156">
        <f t="shared" si="286"/>
        <v>8.5</v>
      </c>
      <c r="SA52" s="158">
        <f t="shared" si="287"/>
        <v>3.5454545454545454</v>
      </c>
      <c r="SB52" s="157" t="str">
        <f t="shared" si="288"/>
        <v>3.55</v>
      </c>
    </row>
    <row r="53" spans="1:496" s="8" customFormat="1" ht="18">
      <c r="D53" s="234"/>
      <c r="E53" s="235"/>
      <c r="K53" s="206"/>
      <c r="L53" s="67" t="str">
        <f t="shared" ref="L53:L59" si="585">TEXT(K53,"0.0")</f>
        <v>0.0</v>
      </c>
      <c r="M53" s="51" t="str">
        <f t="shared" ref="M53:M59" si="586">IF(K53&gt;=8.5,"A",IF(K53&gt;=8,"B+",IF(K53&gt;=7,"B",IF(K53&gt;=6.5,"C+",IF(K53&gt;=5.5,"C",IF(K53&gt;=5,"D+",IF(K53&gt;=4,"D","F")))))))</f>
        <v>F</v>
      </c>
      <c r="N53" s="52">
        <f t="shared" ref="N53:N59" si="587">IF(M53="A",4,IF(M53="B+",3.5,IF(M53="B",3,IF(M53="C+",2.5,IF(M53="C",2,IF(M53="D+",1.5,IF(M53="D",1,0)))))))</f>
        <v>0</v>
      </c>
      <c r="O53" s="53" t="str">
        <f t="shared" ref="O53:O59" si="588">TEXT(N53,"0.0")</f>
        <v>0.0</v>
      </c>
      <c r="P53" s="63"/>
      <c r="Q53" s="49"/>
      <c r="R53" s="67" t="str">
        <f t="shared" ref="R53:R59" si="589">TEXT(Q53,"0.0")</f>
        <v>0.0</v>
      </c>
      <c r="S53" s="8" t="str">
        <f t="shared" ref="S53:S59" si="590">IF(Q53&gt;=8.5,"A",IF(Q53&gt;=8,"B+",IF(Q53&gt;=7,"B",IF(Q53&gt;=6.5,"C+",IF(Q53&gt;=5.5,"C",IF(Q53&gt;=5,"D+",IF(Q53&gt;=4,"D","F")))))))</f>
        <v>F</v>
      </c>
      <c r="T53" s="52">
        <f t="shared" ref="T53:T59" si="591">IF(S53="A",4,IF(S53="B+",3.5,IF(S53="B",3,IF(S53="C+",2.5,IF(S53="C",2,IF(S53="D+",1.5,IF(S53="D",1,0)))))))</f>
        <v>0</v>
      </c>
      <c r="U53" s="53" t="str">
        <f t="shared" ref="U53:U59" si="592">TEXT(T53,"0.0")</f>
        <v>0.0</v>
      </c>
      <c r="V53" s="63">
        <v>3</v>
      </c>
      <c r="W53" s="105"/>
      <c r="X53" s="103"/>
      <c r="Y53" s="58"/>
      <c r="Z53" s="66">
        <f t="shared" ref="Z53:Z59" si="593">ROUND((W53*0.4+X53*0.6),1)</f>
        <v>0</v>
      </c>
      <c r="AA53" s="67">
        <f t="shared" ref="AA53:AA59" si="594">ROUND(MAX((W53*0.4+X53*0.6),(W53*0.4+Y53*0.6)),1)</f>
        <v>0</v>
      </c>
      <c r="AB53" s="67" t="str">
        <f t="shared" ref="AB53:AB59" si="595">TEXT(AA53,"0.0")</f>
        <v>0.0</v>
      </c>
      <c r="AC53" s="51" t="str">
        <f t="shared" ref="AC53:AC59" si="596">IF(AA53&gt;=8.5,"A",IF(AA53&gt;=8,"B+",IF(AA53&gt;=7,"B",IF(AA53&gt;=6.5,"C+",IF(AA53&gt;=5.5,"C",IF(AA53&gt;=5,"D+",IF(AA53&gt;=4,"D","F")))))))</f>
        <v>F</v>
      </c>
      <c r="AD53" s="60">
        <f t="shared" ref="AD53:AD59" si="597">IF(AC53="A",4,IF(AC53="B+",3.5,IF(AC53="B",3,IF(AC53="C+",2.5,IF(AC53="C",2,IF(AC53="D+",1.5,IF(AC53="D",1,0)))))))</f>
        <v>0</v>
      </c>
      <c r="AE53" s="53" t="str">
        <f t="shared" ref="AE53:AE59" si="598">TEXT(AD53,"0.0")</f>
        <v>0.0</v>
      </c>
      <c r="AF53" s="63"/>
      <c r="AG53" s="207"/>
      <c r="AH53" s="210"/>
      <c r="AI53" s="57"/>
      <c r="AJ53" s="58"/>
      <c r="AK53" s="66">
        <f t="shared" ref="AK53:AK59" si="599">ROUND((AH53*0.4+AI53*0.6),1)</f>
        <v>0</v>
      </c>
      <c r="AL53" s="67">
        <f t="shared" ref="AL53:AL59" si="600">ROUND(MAX((AH53*0.4+AI53*0.6),(AH53*0.4+AJ53*0.6)),1)</f>
        <v>0</v>
      </c>
      <c r="AM53" s="67" t="str">
        <f t="shared" ref="AM53:AM59" si="601">TEXT(AL53,"0.0")</f>
        <v>0.0</v>
      </c>
      <c r="AN53" s="51" t="str">
        <f t="shared" ref="AN53:AN59" si="602">IF(AL53&gt;=8.5,"A",IF(AL53&gt;=8,"B+",IF(AL53&gt;=7,"B",IF(AL53&gt;=6.5,"C+",IF(AL53&gt;=5.5,"C",IF(AL53&gt;=5,"D+",IF(AL53&gt;=4,"D","F")))))))</f>
        <v>F</v>
      </c>
      <c r="AO53" s="60">
        <f t="shared" ref="AO53:AO59" si="603">IF(AN53="A",4,IF(AN53="B+",3.5,IF(AN53="B",3,IF(AN53="C+",2.5,IF(AN53="C",2,IF(AN53="D+",1.5,IF(AN53="D",1,0)))))))</f>
        <v>0</v>
      </c>
      <c r="AP53" s="53" t="str">
        <f t="shared" ref="AP53:AP59" si="604">TEXT(AO53,"0.0")</f>
        <v>0.0</v>
      </c>
      <c r="AQ53" s="63">
        <v>2</v>
      </c>
      <c r="AR53" s="207">
        <v>2</v>
      </c>
      <c r="AS53" s="66"/>
      <c r="AT53" s="285"/>
      <c r="AU53" s="285"/>
      <c r="AV53" s="66">
        <f t="shared" ref="AV53:AV59" si="605">ROUND((AS53*0.4+AT53*0.6),1)</f>
        <v>0</v>
      </c>
      <c r="AW53" s="67">
        <f t="shared" ref="AW53:AW59" si="606">ROUND(MAX((AS53*0.4+AT53*0.6),(AS53*0.4+AU53*0.6)),1)</f>
        <v>0</v>
      </c>
      <c r="AX53" s="67" t="str">
        <f t="shared" ref="AX53:AX59" si="607">TEXT(AW53,"0.0")</f>
        <v>0.0</v>
      </c>
      <c r="AY53" s="51" t="str">
        <f t="shared" ref="AY53:AY59" si="608">IF(AW53&gt;=8.5,"A",IF(AW53&gt;=8,"B+",IF(AW53&gt;=7,"B",IF(AW53&gt;=6.5,"C+",IF(AW53&gt;=5.5,"C",IF(AW53&gt;=5,"D+",IF(AW53&gt;=4,"D","F")))))))</f>
        <v>F</v>
      </c>
      <c r="AZ53" s="60">
        <f t="shared" ref="AZ53:AZ59" si="609">IF(AY53="A",4,IF(AY53="B+",3.5,IF(AY53="B",3,IF(AY53="C+",2.5,IF(AY53="C",2,IF(AY53="D+",1.5,IF(AY53="D",1,0)))))))</f>
        <v>0</v>
      </c>
      <c r="BA53" s="53" t="str">
        <f t="shared" ref="BA53:BA59" si="610">TEXT(AZ53,"0.0")</f>
        <v>0.0</v>
      </c>
      <c r="BB53" s="63">
        <v>3</v>
      </c>
      <c r="BC53" s="207"/>
      <c r="BD53" s="105"/>
      <c r="BE53" s="103"/>
      <c r="BF53" s="58"/>
      <c r="BG53" s="66">
        <f t="shared" ref="BG53:BG59" si="611">ROUND((BD53*0.4+BE53*0.6),1)</f>
        <v>0</v>
      </c>
      <c r="BH53" s="67">
        <f t="shared" ref="BH53:BH59" si="612">ROUND(MAX((BD53*0.4+BE53*0.6),(BD53*0.4+BF53*0.6)),1)</f>
        <v>0</v>
      </c>
      <c r="BI53" s="67" t="str">
        <f t="shared" ref="BI53:BI59" si="613">TEXT(BH53,"0.0")</f>
        <v>0.0</v>
      </c>
      <c r="BJ53" s="51" t="str">
        <f t="shared" ref="BJ53:BJ59" si="614">IF(BH53&gt;=8.5,"A",IF(BH53&gt;=8,"B+",IF(BH53&gt;=7,"B",IF(BH53&gt;=6.5,"C+",IF(BH53&gt;=5.5,"C",IF(BH53&gt;=5,"D+",IF(BH53&gt;=4,"D","F")))))))</f>
        <v>F</v>
      </c>
      <c r="BK53" s="60">
        <f t="shared" ref="BK53:BK59" si="615">IF(BJ53="A",4,IF(BJ53="B+",3.5,IF(BJ53="B",3,IF(BJ53="C+",2.5,IF(BJ53="C",2,IF(BJ53="D+",1.5,IF(BJ53="D",1,0)))))))</f>
        <v>0</v>
      </c>
      <c r="BL53" s="53" t="str">
        <f t="shared" ref="BL53:BL59" si="616">TEXT(BK53,"0.0")</f>
        <v>0.0</v>
      </c>
      <c r="BM53" s="63">
        <v>3</v>
      </c>
      <c r="BN53" s="207">
        <v>3</v>
      </c>
      <c r="BO53" s="210"/>
      <c r="BP53" s="57"/>
      <c r="BQ53" s="58"/>
      <c r="BR53" s="66"/>
      <c r="BS53" s="67">
        <f t="shared" ref="BS53:BS59" si="617">ROUND(MAX((BO53*0.4+BP53*0.6),(BO53*0.4+BQ53*0.6)),1)</f>
        <v>0</v>
      </c>
      <c r="BT53" s="67" t="str">
        <f t="shared" ref="BT53:BT59" si="618">TEXT(BS53,"0.0")</f>
        <v>0.0</v>
      </c>
      <c r="BU53" s="51" t="str">
        <f t="shared" ref="BU53:BU59" si="619">IF(BS53&gt;=8.5,"A",IF(BS53&gt;=8,"B+",IF(BS53&gt;=7,"B",IF(BS53&gt;=6.5,"C+",IF(BS53&gt;=5.5,"C",IF(BS53&gt;=5,"D+",IF(BS53&gt;=4,"D","F")))))))</f>
        <v>F</v>
      </c>
      <c r="BV53" s="68">
        <f t="shared" ref="BV53:BV59" si="620">IF(BU53="A",4,IF(BU53="B+",3.5,IF(BU53="B",3,IF(BU53="C+",2.5,IF(BU53="C",2,IF(BU53="D+",1.5,IF(BU53="D",1,0)))))))</f>
        <v>0</v>
      </c>
      <c r="BW53" s="53" t="str">
        <f t="shared" ref="BW53:BW59" si="621">TEXT(BV53,"0.0")</f>
        <v>0.0</v>
      </c>
      <c r="BX53" s="63">
        <v>2</v>
      </c>
      <c r="BY53" s="207"/>
      <c r="BZ53" s="210"/>
      <c r="CA53" s="57"/>
      <c r="CB53" s="58"/>
      <c r="CC53" s="66">
        <f>ROUND((BZ53*0.4+CA53*0.6),1)</f>
        <v>0</v>
      </c>
      <c r="CD53" s="67">
        <f t="shared" ref="CD53:CD59" si="622">ROUND(MAX((BZ53*0.4+CA53*0.6),(BZ53*0.4+CB53*0.6)),1)</f>
        <v>0</v>
      </c>
      <c r="CE53" s="67" t="str">
        <f t="shared" ref="CE53:CE59" si="623">TEXT(CD53,"0.0")</f>
        <v>0.0</v>
      </c>
      <c r="CF53" s="51" t="str">
        <f t="shared" ref="CF53:CF59" si="624">IF(CD53&gt;=8.5,"A",IF(CD53&gt;=8,"B+",IF(CD53&gt;=7,"B",IF(CD53&gt;=6.5,"C+",IF(CD53&gt;=5.5,"C",IF(CD53&gt;=5,"D+",IF(CD53&gt;=4,"D","F")))))))</f>
        <v>F</v>
      </c>
      <c r="CG53" s="60">
        <f t="shared" ref="CG53:CG59" si="625">IF(CF53="A",4,IF(CF53="B+",3.5,IF(CF53="B",3,IF(CF53="C+",2.5,IF(CF53="C",2,IF(CF53="D+",1.5,IF(CF53="D",1,0)))))))</f>
        <v>0</v>
      </c>
      <c r="CH53" s="53" t="str">
        <f t="shared" ref="CH53:CH59" si="626">TEXT(CG53,"0.0")</f>
        <v>0.0</v>
      </c>
      <c r="CI53" s="63">
        <v>3</v>
      </c>
      <c r="CJ53" s="207"/>
      <c r="CK53" s="208">
        <f>AF53+AQ53+BB53+BM53+BX53+CI53</f>
        <v>13</v>
      </c>
      <c r="CL53" s="72">
        <f>(AA53*AF53+AL53*AQ53+AW53*BB53+BH53*BM53+BS53*BX53+CD53*CI53)/CK53</f>
        <v>0</v>
      </c>
      <c r="CM53" s="93" t="str">
        <f t="shared" ref="CM53:CM59" si="627">TEXT(CL53,"0.00")</f>
        <v>0.00</v>
      </c>
      <c r="CN53" s="72">
        <f>(AD53*AF53+AO53*AQ53+AZ53*BB53+BK53*BM53+BV53*BX53+CG53*CI53)/CK53</f>
        <v>0</v>
      </c>
      <c r="CO53" s="93" t="str">
        <f t="shared" ref="CO53:CO59" si="628">TEXT(CN53,"0.00")</f>
        <v>0.00</v>
      </c>
      <c r="CP53" s="285" t="str">
        <f t="shared" ref="CP53:CP59" si="629">IF(AND(CN53&lt;0.8),"Cảnh báo KQHT","Lên lớp")</f>
        <v>Cảnh báo KQHT</v>
      </c>
      <c r="CQ53" s="285">
        <f>CJ53+BY53+BN53+BC53+AR53+AG53</f>
        <v>5</v>
      </c>
      <c r="CR53" s="72">
        <f>(AA53*AG53+AL53*AR53+AW53*BC53+BH53*BN53+BS53*BY53+CD53*CJ53)/CQ53</f>
        <v>0</v>
      </c>
      <c r="CS53" s="285" t="str">
        <f t="shared" ref="CS53:CS59" si="630">TEXT(CR53,"0.00")</f>
        <v>0.00</v>
      </c>
      <c r="CT53" s="72">
        <f>(AD53*AG53+AO53*AR53+AZ53*BC53+BK53*BN53+BV53*BY53+CG53*CJ53)/CQ53</f>
        <v>0</v>
      </c>
      <c r="CU53" s="285" t="str">
        <f t="shared" ref="CU53:CU59" si="631">TEXT(CT53,"0.00")</f>
        <v>0.00</v>
      </c>
      <c r="CV53" s="285" t="str">
        <f t="shared" ref="CV53:CV59" si="632">IF(AND(CT53&lt;1.2),"Cảnh báo KQHT","Lên lớp")</f>
        <v>Cảnh báo KQHT</v>
      </c>
      <c r="CW53" s="66"/>
      <c r="CX53" s="285"/>
      <c r="CY53" s="285"/>
      <c r="CZ53" s="66">
        <f t="shared" ref="CZ53:CZ59" si="633">ROUND((CW53*0.4+CX53*0.6),1)</f>
        <v>0</v>
      </c>
      <c r="DA53" s="67">
        <f t="shared" ref="DA53:DA59" si="634">ROUND(MAX((CW53*0.4+CX53*0.6),(CW53*0.4+CY53*0.6)),1)</f>
        <v>0</v>
      </c>
      <c r="DB53" s="60" t="str">
        <f t="shared" ref="DB53:DB59" si="635">TEXT(DA53,"0.0")</f>
        <v>0.0</v>
      </c>
      <c r="DC53" s="51" t="str">
        <f t="shared" ref="DC53:DC59" si="636">IF(DA53&gt;=8.5,"A",IF(DA53&gt;=8,"B+",IF(DA53&gt;=7,"B",IF(DA53&gt;=6.5,"C+",IF(DA53&gt;=5.5,"C",IF(DA53&gt;=5,"D+",IF(DA53&gt;=4,"D","F")))))))</f>
        <v>F</v>
      </c>
      <c r="DD53" s="60">
        <f t="shared" ref="DD53:DD59" si="637">IF(DC53="A",4,IF(DC53="B+",3.5,IF(DC53="B",3,IF(DC53="C+",2.5,IF(DC53="C",2,IF(DC53="D+",1.5,IF(DC53="D",1,0)))))))</f>
        <v>0</v>
      </c>
      <c r="DE53" s="60" t="str">
        <f t="shared" ref="DE53:DE59" si="638">TEXT(DD53,"0.0")</f>
        <v>0.0</v>
      </c>
      <c r="DF53" s="63"/>
      <c r="DG53" s="209"/>
      <c r="DH53" s="105"/>
      <c r="DI53" s="126"/>
      <c r="DJ53" s="126"/>
      <c r="DK53" s="66">
        <f t="shared" ref="DK53:DK59" si="639">ROUND((DH53*0.4+DI53*0.6),1)</f>
        <v>0</v>
      </c>
      <c r="DL53" s="67">
        <f t="shared" ref="DL53:DL59" si="640">ROUND(MAX((DH53*0.4+DI53*0.6),(DH53*0.4+DJ53*0.6)),1)</f>
        <v>0</v>
      </c>
      <c r="DM53" s="60" t="str">
        <f t="shared" ref="DM53:DM59" si="641">TEXT(DL53,"0.0")</f>
        <v>0.0</v>
      </c>
      <c r="DN53" s="51" t="str">
        <f t="shared" ref="DN53:DN59" si="642">IF(DL53&gt;=8.5,"A",IF(DL53&gt;=8,"B+",IF(DL53&gt;=7,"B",IF(DL53&gt;=6.5,"C+",IF(DL53&gt;=5.5,"C",IF(DL53&gt;=5,"D+",IF(DL53&gt;=4,"D","F")))))))</f>
        <v>F</v>
      </c>
      <c r="DO53" s="60">
        <f t="shared" ref="DO53:DO59" si="643">IF(DN53="A",4,IF(DN53="B+",3.5,IF(DN53="B",3,IF(DN53="C+",2.5,IF(DN53="C",2,IF(DN53="D+",1.5,IF(DN53="D",1,0)))))))</f>
        <v>0</v>
      </c>
      <c r="DP53" s="60" t="str">
        <f t="shared" ref="DP53:DP59" si="644">TEXT(DO53,"0.0")</f>
        <v>0.0</v>
      </c>
      <c r="DQ53" s="63"/>
      <c r="DR53" s="209"/>
      <c r="DS53" s="67">
        <f t="shared" ref="DS53:DS59" si="645">(DA53+DL53)/2</f>
        <v>0</v>
      </c>
      <c r="DT53" s="60" t="str">
        <f t="shared" ref="DT53:DT59" si="646">TEXT(DS53,"0.0")</f>
        <v>0.0</v>
      </c>
      <c r="DU53" s="51" t="str">
        <f t="shared" ref="DU53:DU59" si="647">IF(DS53&gt;=8.5,"A",IF(DS53&gt;=8,"B+",IF(DS53&gt;=7,"B",IF(DS53&gt;=6.5,"C+",IF(DS53&gt;=5.5,"C",IF(DS53&gt;=5,"D+",IF(DS53&gt;=4,"D","F")))))))</f>
        <v>F</v>
      </c>
      <c r="DV53" s="60">
        <f t="shared" ref="DV53:DV59" si="648">IF(DU53="A",4,IF(DU53="B+",3.5,IF(DU53="B",3,IF(DU53="C+",2.5,IF(DU53="C",2,IF(DU53="D+",1.5,IF(DU53="D",1,0)))))))</f>
        <v>0</v>
      </c>
      <c r="DW53" s="60" t="str">
        <f t="shared" ref="DW53:DW59" si="649">TEXT(DV53,"0.0")</f>
        <v>0.0</v>
      </c>
      <c r="DX53" s="63">
        <v>3</v>
      </c>
      <c r="DY53" s="209"/>
      <c r="DZ53" s="66"/>
      <c r="EA53" s="285"/>
      <c r="EB53" s="285"/>
      <c r="EC53" s="66">
        <f t="shared" ref="EC53:EC59" si="650">ROUND((DZ53*0.4+EA53*0.6),1)</f>
        <v>0</v>
      </c>
      <c r="ED53" s="67">
        <f t="shared" ref="ED53:ED59" si="651">ROUND(MAX((DZ53*0.4+EA53*0.6),(DZ53*0.4+EB53*0.6)),1)</f>
        <v>0</v>
      </c>
      <c r="EE53" s="60" t="str">
        <f t="shared" ref="EE53:EE59" si="652">TEXT(ED53,"0.0")</f>
        <v>0.0</v>
      </c>
      <c r="EF53" s="51" t="str">
        <f t="shared" ref="EF53:EF59" si="653">IF(ED53&gt;=8.5,"A",IF(ED53&gt;=8,"B+",IF(ED53&gt;=7,"B",IF(ED53&gt;=6.5,"C+",IF(ED53&gt;=5.5,"C",IF(ED53&gt;=5,"D+",IF(ED53&gt;=4,"D","F")))))))</f>
        <v>F</v>
      </c>
      <c r="EG53" s="60">
        <f t="shared" ref="EG53:EG59" si="654">IF(EF53="A",4,IF(EF53="B+",3.5,IF(EF53="B",3,IF(EF53="C+",2.5,IF(EF53="C",2,IF(EF53="D+",1.5,IF(EF53="D",1,0)))))))</f>
        <v>0</v>
      </c>
      <c r="EH53" s="60" t="str">
        <f t="shared" ref="EH53:EH59" si="655">TEXT(EG53,"0.0")</f>
        <v>0.0</v>
      </c>
      <c r="EI53" s="63">
        <v>3</v>
      </c>
      <c r="EJ53" s="209"/>
      <c r="EK53" s="210"/>
      <c r="EL53" s="57"/>
      <c r="EM53" s="285"/>
      <c r="EN53" s="66">
        <f t="shared" ref="EN53:EN59" si="656">ROUND((EK53*0.4+EL53*0.6),1)</f>
        <v>0</v>
      </c>
      <c r="EO53" s="67">
        <f t="shared" ref="EO53:EO59" si="657">ROUND(MAX((EK53*0.4+EL53*0.6),(EK53*0.4+EM53*0.6)),1)</f>
        <v>0</v>
      </c>
      <c r="EP53" s="60" t="str">
        <f t="shared" ref="EP53:EP59" si="658">TEXT(EO53,"0.0")</f>
        <v>0.0</v>
      </c>
      <c r="EQ53" s="51" t="str">
        <f t="shared" ref="EQ53:EQ59" si="659">IF(EO53&gt;=8.5,"A",IF(EO53&gt;=8,"B+",IF(EO53&gt;=7,"B",IF(EO53&gt;=6.5,"C+",IF(EO53&gt;=5.5,"C",IF(EO53&gt;=5,"D+",IF(EO53&gt;=4,"D","F")))))))</f>
        <v>F</v>
      </c>
      <c r="ER53" s="60">
        <f t="shared" ref="ER53:ER59" si="660">IF(EQ53="A",4,IF(EQ53="B+",3.5,IF(EQ53="B",3,IF(EQ53="C+",2.5,IF(EQ53="C",2,IF(EQ53="D+",1.5,IF(EQ53="D",1,0)))))))</f>
        <v>0</v>
      </c>
      <c r="ES53" s="60" t="str">
        <f t="shared" ref="ES53:ES59" si="661">TEXT(ER53,"0.0")</f>
        <v>0.0</v>
      </c>
      <c r="ET53" s="63">
        <v>3</v>
      </c>
      <c r="EU53" s="207"/>
      <c r="EV53" s="149"/>
      <c r="EW53" s="70"/>
      <c r="EX53" s="121"/>
      <c r="EY53" s="66">
        <f t="shared" si="84"/>
        <v>0</v>
      </c>
      <c r="EZ53" s="67">
        <f t="shared" si="85"/>
        <v>0</v>
      </c>
      <c r="FA53" s="67" t="str">
        <f t="shared" si="86"/>
        <v>0.0</v>
      </c>
      <c r="FB53" s="51" t="str">
        <f t="shared" si="87"/>
        <v>F</v>
      </c>
      <c r="FC53" s="60">
        <f t="shared" si="88"/>
        <v>0</v>
      </c>
      <c r="FD53" s="53" t="str">
        <f t="shared" si="89"/>
        <v>0.0</v>
      </c>
      <c r="FE53" s="63">
        <v>2</v>
      </c>
      <c r="FF53" s="207"/>
      <c r="FG53" s="66"/>
      <c r="FH53" s="285"/>
      <c r="FI53" s="104"/>
      <c r="FJ53" s="66">
        <f t="shared" si="90"/>
        <v>0</v>
      </c>
      <c r="FK53" s="67">
        <f t="shared" si="91"/>
        <v>0</v>
      </c>
      <c r="FL53" s="67" t="str">
        <f t="shared" si="92"/>
        <v>0.0</v>
      </c>
      <c r="FM53" s="51" t="str">
        <f t="shared" si="93"/>
        <v>F</v>
      </c>
      <c r="FN53" s="60">
        <f t="shared" si="94"/>
        <v>0</v>
      </c>
      <c r="FO53" s="53" t="str">
        <f t="shared" si="95"/>
        <v>0.0</v>
      </c>
      <c r="FP53" s="63">
        <v>2</v>
      </c>
      <c r="FQ53" s="207"/>
      <c r="FR53" s="66"/>
      <c r="FS53" s="285"/>
      <c r="FT53" s="285"/>
      <c r="FU53" s="66"/>
      <c r="FV53" s="67">
        <f t="shared" si="96"/>
        <v>0</v>
      </c>
      <c r="FW53" s="67" t="str">
        <f t="shared" si="97"/>
        <v>0.0</v>
      </c>
      <c r="FX53" s="51" t="str">
        <f t="shared" si="98"/>
        <v>F</v>
      </c>
      <c r="FY53" s="60">
        <f t="shared" si="99"/>
        <v>0</v>
      </c>
      <c r="FZ53" s="53" t="str">
        <f t="shared" si="100"/>
        <v>0.0</v>
      </c>
      <c r="GA53" s="63">
        <v>2</v>
      </c>
      <c r="GB53" s="207"/>
      <c r="GC53" s="149"/>
      <c r="GD53" s="70"/>
      <c r="GE53" s="121"/>
      <c r="GF53" s="149"/>
      <c r="GG53" s="67">
        <f t="shared" ref="GG53:GG59" si="662">ROUND(MAX((GC53*0.4+GD53*0.6),(GC53*0.4+GE53*0.6)),1)</f>
        <v>0</v>
      </c>
      <c r="GH53" s="67" t="str">
        <f t="shared" ref="GH53:GH59" si="663">TEXT(GG53,"0.0")</f>
        <v>0.0</v>
      </c>
      <c r="GI53" s="51" t="str">
        <f t="shared" ref="GI53:GI59" si="664">IF(GG53&gt;=8.5,"A",IF(GG53&gt;=8,"B+",IF(GG53&gt;=7,"B",IF(GG53&gt;=6.5,"C+",IF(GG53&gt;=5.5,"C",IF(GG53&gt;=5,"D+",IF(GG53&gt;=4,"D","F")))))))</f>
        <v>F</v>
      </c>
      <c r="GJ53" s="60">
        <f t="shared" ref="GJ53:GJ59" si="665">IF(GI53="A",4,IF(GI53="B+",3.5,IF(GI53="B",3,IF(GI53="C+",2.5,IF(GI53="C",2,IF(GI53="D+",1.5,IF(GI53="D",1,0)))))))</f>
        <v>0</v>
      </c>
      <c r="GK53" s="53" t="str">
        <f t="shared" ref="GK53:GK59" si="666">TEXT(GJ53,"0.0")</f>
        <v>0.0</v>
      </c>
      <c r="GL53" s="63">
        <v>3</v>
      </c>
      <c r="GM53" s="207"/>
      <c r="GN53" s="211">
        <f t="shared" ref="GN53:GN59" si="667">DX53+EI53+ET53+FE53+FP53+GA53+GL53</f>
        <v>18</v>
      </c>
      <c r="GO53" s="156">
        <f t="shared" ref="GO53:GO59" si="668">(DS53*DX53+ED53*EI53+EO53*ET53+EZ53*FE53+FK53*FP53+FV53*GA53+GG53*GL53)/GN53</f>
        <v>0</v>
      </c>
      <c r="GP53" s="158">
        <f t="shared" ref="GP53:GP59" si="669">(DV53*DX53+EG53*EI53+ER53*ET53+FC53*FE53+FN53*FP53+FY53*GA53+GJ53*GL53)/GN53</f>
        <v>0</v>
      </c>
      <c r="GQ53" s="157" t="str">
        <f t="shared" si="109"/>
        <v>0.00</v>
      </c>
      <c r="GR53" s="5" t="str">
        <f t="shared" si="110"/>
        <v>Cảnh báo KQHT</v>
      </c>
      <c r="GS53" s="212">
        <f t="shared" ref="GS53:GS59" si="670">DY53+EJ53+EU53+FF53+FQ53+GB53+GM53</f>
        <v>0</v>
      </c>
      <c r="GT53" s="213" t="e">
        <f t="shared" si="406"/>
        <v>#DIV/0!</v>
      </c>
      <c r="GU53" s="214" t="e">
        <f t="shared" si="407"/>
        <v>#DIV/0!</v>
      </c>
      <c r="GV53" s="215">
        <f t="shared" ref="GV53:GV59" si="671">CK53+GN53</f>
        <v>31</v>
      </c>
      <c r="GW53" s="211">
        <f t="shared" ref="GW53:GW59" si="672">CQ53+GS53</f>
        <v>5</v>
      </c>
      <c r="GX53" s="157" t="e">
        <f t="shared" ref="GX53:GX59" si="673">(CQ53*CR53+GT53*GS53)/GW53</f>
        <v>#DIV/0!</v>
      </c>
      <c r="GY53" s="158" t="e">
        <f t="shared" ref="GY53:GY59" si="674">(CT53*CQ53+GU53*GS53)/GW53</f>
        <v>#DIV/0!</v>
      </c>
      <c r="GZ53" s="157" t="e">
        <f t="shared" si="118"/>
        <v>#DIV/0!</v>
      </c>
      <c r="HA53" s="5" t="e">
        <f t="shared" si="119"/>
        <v>#DIV/0!</v>
      </c>
      <c r="HB53" s="105"/>
      <c r="HC53" s="103"/>
      <c r="HD53" s="104"/>
      <c r="HE53" s="105"/>
      <c r="HF53" s="67">
        <f t="shared" si="551"/>
        <v>0</v>
      </c>
      <c r="HG53" s="67" t="str">
        <f t="shared" ref="HG53:HG59" si="675">TEXT(HF53,"0.0")</f>
        <v>0.0</v>
      </c>
      <c r="HH53" s="51" t="str">
        <f t="shared" ref="HH53:HH59" si="676">IF(HF53&gt;=8.5,"A",IF(HF53&gt;=8,"B+",IF(HF53&gt;=7,"B",IF(HF53&gt;=6.5,"C+",IF(HF53&gt;=5.5,"C",IF(HF53&gt;=5,"D+",IF(HF53&gt;=4,"D","F")))))))</f>
        <v>F</v>
      </c>
      <c r="HI53" s="60">
        <f t="shared" ref="HI53:HI59" si="677">IF(HH53="A",4,IF(HH53="B+",3.5,IF(HH53="B",3,IF(HH53="C+",2.5,IF(HH53="C",2,IF(HH53="D+",1.5,IF(HH53="D",1,0)))))))</f>
        <v>0</v>
      </c>
      <c r="HJ53" s="53" t="str">
        <f t="shared" ref="HJ53:HJ59" si="678">TEXT(HI53,"0.0")</f>
        <v>0.0</v>
      </c>
      <c r="HK53" s="63">
        <v>3</v>
      </c>
      <c r="HL53" s="207"/>
      <c r="HM53" s="149"/>
      <c r="HN53" s="70"/>
      <c r="HO53" s="121"/>
      <c r="HP53" s="149">
        <f t="shared" si="125"/>
        <v>0</v>
      </c>
      <c r="HQ53" s="110">
        <f t="shared" si="126"/>
        <v>0</v>
      </c>
      <c r="HR53" s="67" t="str">
        <f t="shared" si="127"/>
        <v>0.0</v>
      </c>
      <c r="HS53" s="111" t="str">
        <f t="shared" si="128"/>
        <v>F</v>
      </c>
      <c r="HT53" s="112">
        <f t="shared" si="129"/>
        <v>0</v>
      </c>
      <c r="HU53" s="113" t="str">
        <f t="shared" si="130"/>
        <v>0.0</v>
      </c>
      <c r="HV53" s="63">
        <v>1</v>
      </c>
      <c r="HW53" s="207"/>
      <c r="HX53" s="66">
        <f t="shared" si="297"/>
        <v>0</v>
      </c>
      <c r="HY53" s="167">
        <f t="shared" si="297"/>
        <v>0</v>
      </c>
      <c r="HZ53" s="53" t="str">
        <f t="shared" si="132"/>
        <v>0.0</v>
      </c>
      <c r="IA53" s="51" t="str">
        <f t="shared" si="133"/>
        <v>F</v>
      </c>
      <c r="IB53" s="60">
        <f t="shared" si="134"/>
        <v>0</v>
      </c>
      <c r="IC53" s="53" t="str">
        <f t="shared" si="135"/>
        <v>0.0</v>
      </c>
      <c r="ID53" s="220">
        <v>4</v>
      </c>
      <c r="IE53" s="221"/>
      <c r="IF53" s="210"/>
      <c r="IG53" s="57"/>
      <c r="IH53" s="58"/>
      <c r="II53" s="66">
        <f t="shared" ref="II53:II59" si="679">ROUND((IF53*0.4+IG53*0.6),1)</f>
        <v>0</v>
      </c>
      <c r="IJ53" s="67">
        <f t="shared" ref="IJ53:IJ59" si="680">ROUND(MAX((IF53*0.4+IG53*0.6),(IF53*0.4+IH53*0.6)),1)</f>
        <v>0</v>
      </c>
      <c r="IK53" s="67" t="str">
        <f t="shared" ref="IK53:IK59" si="681">TEXT(IJ53,"0.0")</f>
        <v>0.0</v>
      </c>
      <c r="IL53" s="51" t="str">
        <f t="shared" ref="IL53:IL59" si="682">IF(IJ53&gt;=8.5,"A",IF(IJ53&gt;=8,"B+",IF(IJ53&gt;=7,"B",IF(IJ53&gt;=6.5,"C+",IF(IJ53&gt;=5.5,"C",IF(IJ53&gt;=5,"D+",IF(IJ53&gt;=4,"D","F")))))))</f>
        <v>F</v>
      </c>
      <c r="IM53" s="60">
        <f t="shared" ref="IM53:IM59" si="683">IF(IL53="A",4,IF(IL53="B+",3.5,IF(IL53="B",3,IF(IL53="C+",2.5,IF(IL53="C",2,IF(IL53="D+",1.5,IF(IL53="D",1,0)))))))</f>
        <v>0</v>
      </c>
      <c r="IN53" s="53" t="str">
        <f t="shared" ref="IN53:IN59" si="684">TEXT(IM53,"0.0")</f>
        <v>0.0</v>
      </c>
      <c r="IO53" s="63">
        <v>2</v>
      </c>
      <c r="IP53" s="207"/>
      <c r="IQ53" s="149"/>
      <c r="IR53" s="70"/>
      <c r="IS53" s="121"/>
      <c r="IT53" s="149">
        <f t="shared" si="142"/>
        <v>0</v>
      </c>
      <c r="IU53" s="67">
        <f t="shared" si="143"/>
        <v>0</v>
      </c>
      <c r="IV53" s="67" t="str">
        <f t="shared" si="144"/>
        <v>0.0</v>
      </c>
      <c r="IW53" s="51" t="str">
        <f t="shared" si="145"/>
        <v>F</v>
      </c>
      <c r="IX53" s="60">
        <f t="shared" si="146"/>
        <v>0</v>
      </c>
      <c r="IY53" s="53" t="str">
        <f t="shared" si="147"/>
        <v>0.0</v>
      </c>
      <c r="IZ53" s="63">
        <v>3</v>
      </c>
      <c r="JA53" s="207"/>
      <c r="JB53" s="65"/>
      <c r="JC53" s="57"/>
      <c r="JD53" s="58"/>
      <c r="JE53" s="66">
        <f t="shared" si="148"/>
        <v>0</v>
      </c>
      <c r="JF53" s="67">
        <f t="shared" si="149"/>
        <v>0</v>
      </c>
      <c r="JG53" s="50" t="str">
        <f t="shared" si="150"/>
        <v>0.0</v>
      </c>
      <c r="JH53" s="51" t="str">
        <f t="shared" si="151"/>
        <v>F</v>
      </c>
      <c r="JI53" s="60">
        <f t="shared" si="152"/>
        <v>0</v>
      </c>
      <c r="JJ53" s="53" t="str">
        <f t="shared" si="153"/>
        <v>0.0</v>
      </c>
      <c r="JK53" s="61">
        <v>2</v>
      </c>
      <c r="JL53" s="62"/>
      <c r="KI53" s="210"/>
      <c r="KJ53" s="133"/>
      <c r="KK53" s="58"/>
      <c r="KL53" s="66">
        <f t="shared" ref="KL53:KL61" si="685">ROUND((KI53*0.4+KJ53*0.6),1)</f>
        <v>0</v>
      </c>
      <c r="KM53" s="67">
        <f t="shared" ref="KM53:KM61" si="686">ROUND(MAX((KI53*0.4+KJ53*0.6),(KI53*0.4+KK53*0.6)),1)</f>
        <v>0</v>
      </c>
      <c r="KN53" s="67" t="str">
        <f t="shared" ref="KN53:KN61" si="687">TEXT(KM53,"0.0")</f>
        <v>0.0</v>
      </c>
      <c r="KO53" s="51" t="str">
        <f t="shared" ref="KO53:KO61" si="688">IF(KM53&gt;=8.5,"A",IF(KM53&gt;=8,"B+",IF(KM53&gt;=7,"B",IF(KM53&gt;=6.5,"C+",IF(KM53&gt;=5.5,"C",IF(KM53&gt;=5,"D+",IF(KM53&gt;=4,"D","F")))))))</f>
        <v>F</v>
      </c>
      <c r="KP53" s="60">
        <f t="shared" ref="KP53:KP61" si="689">IF(KO53="A",4,IF(KO53="B+",3.5,IF(KO53="B",3,IF(KO53="C+",2.5,IF(KO53="C",2,IF(KO53="D+",1.5,IF(KO53="D",1,0)))))))</f>
        <v>0</v>
      </c>
      <c r="KQ53" s="53" t="str">
        <f t="shared" ref="KQ53:KQ61" si="690">TEXT(KP53,"0.0")</f>
        <v>0.0</v>
      </c>
      <c r="KR53" s="63">
        <v>1</v>
      </c>
      <c r="KS53" s="207"/>
      <c r="KT53" s="210"/>
      <c r="KU53" s="133"/>
      <c r="KV53" s="58"/>
      <c r="KW53" s="66">
        <f t="shared" ref="KW53:KW61" si="691">ROUND((KT53*0.4+KU53*0.6),1)</f>
        <v>0</v>
      </c>
      <c r="KX53" s="67">
        <f t="shared" ref="KX53:KX61" si="692">ROUND(MAX((KT53*0.4+KU53*0.6),(KT53*0.4+KV53*0.6)),1)</f>
        <v>0</v>
      </c>
      <c r="KY53" s="67" t="str">
        <f t="shared" ref="KY53:KY61" si="693">TEXT(KX53,"0.0")</f>
        <v>0.0</v>
      </c>
      <c r="KZ53" s="51" t="str">
        <f t="shared" ref="KZ53:KZ61" si="694">IF(KX53&gt;=8.5,"A",IF(KX53&gt;=8,"B+",IF(KX53&gt;=7,"B",IF(KX53&gt;=6.5,"C+",IF(KX53&gt;=5.5,"C",IF(KX53&gt;=5,"D+",IF(KX53&gt;=4,"D","F")))))))</f>
        <v>F</v>
      </c>
      <c r="LA53" s="60">
        <f t="shared" ref="LA53:LA61" si="695">IF(KZ53="A",4,IF(KZ53="B+",3.5,IF(KZ53="B",3,IF(KZ53="C+",2.5,IF(KZ53="C",2,IF(KZ53="D+",1.5,IF(KZ53="D",1,0)))))))</f>
        <v>0</v>
      </c>
      <c r="LB53" s="53" t="str">
        <f t="shared" ref="LB53:LB61" si="696">TEXT(LA53,"0.0")</f>
        <v>0.0</v>
      </c>
      <c r="LC53" s="63">
        <v>1</v>
      </c>
      <c r="LD53" s="207"/>
      <c r="LE53" s="210"/>
      <c r="LF53" s="133"/>
      <c r="LG53" s="58"/>
      <c r="LH53" s="66">
        <f t="shared" ref="LH53:LH61" si="697">ROUND((LE53*0.4+LF53*0.6),1)</f>
        <v>0</v>
      </c>
      <c r="LI53" s="67">
        <f t="shared" ref="LI53:LI61" si="698">ROUND(MAX((LE53*0.4+LF53*0.6),(LE53*0.4+LG53*0.6)),1)</f>
        <v>0</v>
      </c>
      <c r="LJ53" s="67" t="str">
        <f t="shared" ref="LJ53:LJ61" si="699">TEXT(LI53,"0.0")</f>
        <v>0.0</v>
      </c>
      <c r="LK53" s="51" t="str">
        <f t="shared" ref="LK53:LK61" si="700">IF(LI53&gt;=8.5,"A",IF(LI53&gt;=8,"B+",IF(LI53&gt;=7,"B",IF(LI53&gt;=6.5,"C+",IF(LI53&gt;=5.5,"C",IF(LI53&gt;=5,"D+",IF(LI53&gt;=4,"D","F")))))))</f>
        <v>F</v>
      </c>
      <c r="LL53" s="60">
        <f t="shared" ref="LL53:LL61" si="701">IF(LK53="A",4,IF(LK53="B+",3.5,IF(LK53="B",3,IF(LK53="C+",2.5,IF(LK53="C",2,IF(LK53="D+",1.5,IF(LK53="D",1,0)))))))</f>
        <v>0</v>
      </c>
      <c r="LM53" s="53" t="str">
        <f t="shared" ref="LM53:LM61" si="702">TEXT(LL53,"0.0")</f>
        <v>0.0</v>
      </c>
      <c r="LN53" s="63">
        <v>2</v>
      </c>
      <c r="LO53" s="207"/>
      <c r="LP53" s="210"/>
      <c r="LQ53" s="133"/>
      <c r="LR53" s="58"/>
      <c r="LS53" s="66">
        <f t="shared" ref="LS53:LS61" si="703">ROUND((LP53*0.4+LQ53*0.6),1)</f>
        <v>0</v>
      </c>
      <c r="LT53" s="67">
        <f t="shared" ref="LT53:LT61" si="704">ROUND(MAX((LP53*0.4+LQ53*0.6),(LP53*0.4+LR53*0.6)),1)</f>
        <v>0</v>
      </c>
      <c r="LU53" s="67" t="str">
        <f t="shared" ref="LU53:LU61" si="705">TEXT(LT53,"0.0")</f>
        <v>0.0</v>
      </c>
      <c r="LV53" s="51" t="str">
        <f t="shared" ref="LV53:LV61" si="706">IF(LT53&gt;=8.5,"A",IF(LT53&gt;=8,"B+",IF(LT53&gt;=7,"B",IF(LT53&gt;=6.5,"C+",IF(LT53&gt;=5.5,"C",IF(LT53&gt;=5,"D+",IF(LT53&gt;=4,"D","F")))))))</f>
        <v>F</v>
      </c>
      <c r="LW53" s="60">
        <f t="shared" ref="LW53:LW61" si="707">IF(LV53="A",4,IF(LV53="B+",3.5,IF(LV53="B",3,IF(LV53="C+",2.5,IF(LV53="C",2,IF(LV53="D+",1.5,IF(LV53="D",1,0)))))))</f>
        <v>0</v>
      </c>
      <c r="LX53" s="53" t="str">
        <f t="shared" ref="LX53:LX61" si="708">TEXT(LW53,"0.0")</f>
        <v>0.0</v>
      </c>
      <c r="LY53" s="63">
        <v>1</v>
      </c>
      <c r="LZ53" s="207"/>
      <c r="MA53" s="66">
        <f t="shared" ref="MA53:MA61" si="709">ROUND((KL53*0.2+KW53*0.2+LH53*0.4+LS53*0.2),1)</f>
        <v>0</v>
      </c>
      <c r="MB53" s="167">
        <f t="shared" ref="MB53:MB61" si="710">ROUND((KM53*0.2+KX53*0.2+LI53*0.4+LT53*0.2),1)</f>
        <v>0</v>
      </c>
      <c r="MC53" s="53" t="str">
        <f t="shared" ref="MC53:MC61" si="711">TEXT(MB53,"0.0")</f>
        <v>0.0</v>
      </c>
      <c r="MD53" s="51" t="str">
        <f t="shared" ref="MD53:MD61" si="712">IF(MB53&gt;=8.5,"A",IF(MB53&gt;=8,"B+",IF(MB53&gt;=7,"B",IF(MB53&gt;=6.5,"C+",IF(MB53&gt;=5.5,"C",IF(MB53&gt;=5,"D+",IF(MB53&gt;=4,"D","F")))))))</f>
        <v>F</v>
      </c>
      <c r="ME53" s="60">
        <f t="shared" ref="ME53:ME61" si="713">IF(MD53="A",4,IF(MD53="B+",3.5,IF(MD53="B",3,IF(MD53="C+",2.5,IF(MD53="C",2,IF(MD53="D+",1.5,IF(MD53="D",1,0)))))))</f>
        <v>0</v>
      </c>
      <c r="MF53" s="53" t="str">
        <f t="shared" ref="MF53:MF61" si="714">TEXT(ME53,"0.0")</f>
        <v>0.0</v>
      </c>
      <c r="MG53" s="220">
        <v>5</v>
      </c>
      <c r="MH53" s="221"/>
      <c r="MI53" s="211">
        <f t="shared" ref="MI53:MI61" si="715">HK53+HV53+IO53+IZ53+JK53+JV53+KG53+KR53+LC53+LN53+LY53</f>
        <v>16</v>
      </c>
      <c r="MJ53" s="156">
        <f t="shared" ref="MJ53:MJ61" si="716">(HF53*HK53+HQ53*HV53+IJ53*IO53+IU53*IZ53+JF53*JK53+JQ53*JV53+KB53*KG53+KM53*KR53+KX53*LC53+LI53*LN53+LT53*LY53)/MI53</f>
        <v>0</v>
      </c>
      <c r="MK53" s="158">
        <f t="shared" ref="MK53:MK61" si="717">(HI53*HK53+HT53*HV53+IM53*IO53+IX53*IZ53+JI53*JK53+JT53*JV53+KE53*KG53+KP53*KR53+LA53*LC53+LL53*LN53+LW53*LY53)/MI53</f>
        <v>0</v>
      </c>
      <c r="ML53" s="157" t="str">
        <f t="shared" ref="ML53:ML61" si="718">TEXT(MK53,"0.00")</f>
        <v>0.00</v>
      </c>
      <c r="MM53" s="5" t="str">
        <f t="shared" ref="MM53:MM61" si="719">IF(AND(MK53&lt;1),"Cảnh báo KQHT","Lên lớp")</f>
        <v>Cảnh báo KQHT</v>
      </c>
      <c r="MN53" s="212">
        <f t="shared" ref="MN53:MN61" si="720">HL53+HW53+IP53+JA53+JL53+JW53+KH53+KS53+LD53+LO53+LZ53</f>
        <v>0</v>
      </c>
      <c r="MO53" s="156" t="e">
        <f t="shared" ref="MO53:MO61" si="721">(HF53*HL53+HQ53*HW53+IJ53*IP53+IU53*JA53+JF53*JL53+JQ53*JW53+KB53*KH53+KM53*KS53+KX53*LD53+LI53*LO53+LT53*LZ53)/MN53</f>
        <v>#DIV/0!</v>
      </c>
      <c r="MP53" s="309" t="e">
        <f t="shared" ref="MP53:MP61" si="722">(HI53*HL53+HT53*HW53+IM53*IP53+IX53*JA53+JI53*JL53+JT53*JW53+KE53*KH53+KP53*KS53+LA53*LD53+LL53*LO53+LW53*LZ53)/MN53</f>
        <v>#DIV/0!</v>
      </c>
      <c r="MQ53" s="215">
        <f t="shared" ref="MQ53:MQ61" si="723">GV53+MI53</f>
        <v>47</v>
      </c>
      <c r="MR53" s="211">
        <f t="shared" ref="MR53:MR61" si="724">GW53+MN53</f>
        <v>5</v>
      </c>
      <c r="MS53" s="157" t="e">
        <f t="shared" ref="MS53:MS61" si="725">(GX53*GW53+MO53*MN53)/MR53</f>
        <v>#DIV/0!</v>
      </c>
      <c r="MT53" s="157" t="e">
        <f t="shared" ref="MT53:MT61" si="726">TEXT(MS53,"0.00")</f>
        <v>#DIV/0!</v>
      </c>
      <c r="MU53" s="158" t="e">
        <f t="shared" ref="MU53:MU61" si="727">(GY53*GW53+MP53*MN53)/MR53</f>
        <v>#DIV/0!</v>
      </c>
      <c r="MV53" s="157" t="e">
        <f t="shared" ref="MV53:MV61" si="728">TEXT(MU53,"0.00")</f>
        <v>#DIV/0!</v>
      </c>
      <c r="MW53" s="5" t="e">
        <f t="shared" ref="MW53:MW61" si="729">IF(AND(MU53&lt;1.4),"Cảnh báo KQHT","Lên lớp")</f>
        <v>#DIV/0!</v>
      </c>
      <c r="MX53" s="222">
        <v>0.3</v>
      </c>
      <c r="MY53" s="159"/>
      <c r="MZ53" s="165"/>
      <c r="NA53" s="66">
        <f t="shared" ref="NA53:NA69" si="730">ROUND((MX53*0.4+MY53*0.6),1)</f>
        <v>0.1</v>
      </c>
      <c r="NB53" s="312">
        <f t="shared" ref="NB53:NB69" si="731">ROUND(MAX((MX53*0.4+MY53*0.6),(MX53*0.4+MZ53*0.6)),1)</f>
        <v>0.1</v>
      </c>
      <c r="NC53" s="312" t="str">
        <f t="shared" ref="NC53:NC69" si="732">TEXT(NB53,"0.0")</f>
        <v>0.1</v>
      </c>
      <c r="ND53" s="313" t="str">
        <f t="shared" ref="ND53:ND69" si="733">IF(NB53&gt;=8.5,"A",IF(NB53&gt;=8,"B+",IF(NB53&gt;=7,"B",IF(NB53&gt;=6.5,"C+",IF(NB53&gt;=5.5,"C",IF(NB53&gt;=5,"D+",IF(NB53&gt;=4,"D","F")))))))</f>
        <v>F</v>
      </c>
      <c r="NE53" s="314">
        <f t="shared" ref="NE53:NE69" si="734">IF(ND53="A",4,IF(ND53="B+",3.5,IF(ND53="B",3,IF(ND53="C+",2.5,IF(ND53="C",2,IF(ND53="D+",1.5,IF(ND53="D",1,0)))))))</f>
        <v>0</v>
      </c>
      <c r="NF53" s="315" t="str">
        <f t="shared" ref="NF53:NF69" si="735">TEXT(NE53,"0.0")</f>
        <v>0.0</v>
      </c>
      <c r="NG53" s="63">
        <v>1</v>
      </c>
      <c r="NH53" s="207"/>
      <c r="NI53" s="310"/>
      <c r="NJ53" s="311"/>
      <c r="NK53" s="160"/>
      <c r="NL53" s="316">
        <f t="shared" ref="NL53:NL69" si="736">ROUND((NI53*0.4+NJ53*0.6),1)</f>
        <v>0</v>
      </c>
      <c r="NM53" s="312">
        <f t="shared" ref="NM53:NM69" si="737">ROUND(MAX((NI53*0.4+NJ53*0.6),(NI53*0.4+NK53*0.6)),1)</f>
        <v>0</v>
      </c>
      <c r="NN53" s="312" t="str">
        <f t="shared" ref="NN53:NN69" si="738">TEXT(NM53,"0.0")</f>
        <v>0.0</v>
      </c>
      <c r="NO53" s="313" t="str">
        <f t="shared" ref="NO53:NO69" si="739">IF(NM53&gt;=8.5,"A",IF(NM53&gt;=8,"B+",IF(NM53&gt;=7,"B",IF(NM53&gt;=6.5,"C+",IF(NM53&gt;=5.5,"C",IF(NM53&gt;=5,"D+",IF(NM53&gt;=4,"D","F")))))))</f>
        <v>F</v>
      </c>
      <c r="NP53" s="314">
        <f t="shared" ref="NP53:NP69" si="740">IF(NO53="A",4,IF(NO53="B+",3.5,IF(NO53="B",3,IF(NO53="C+",2.5,IF(NO53="C",2,IF(NO53="D+",1.5,IF(NO53="D",1,0)))))))</f>
        <v>0</v>
      </c>
      <c r="NQ53" s="315" t="str">
        <f t="shared" ref="NQ53:NQ69" si="741">TEXT(NP53,"0.0")</f>
        <v>0.0</v>
      </c>
      <c r="NR53" s="63">
        <v>1</v>
      </c>
      <c r="NS53" s="207"/>
      <c r="NT53" s="66">
        <f t="shared" ref="NT53:NT69" si="742">ROUND((NA53*0.5+NL53*0.5),1)</f>
        <v>0.1</v>
      </c>
      <c r="NU53" s="167">
        <f t="shared" ref="NU53:NU69" si="743">ROUND((NB53*0.5+NM53*0.5),1)</f>
        <v>0.1</v>
      </c>
      <c r="NV53" s="53" t="str">
        <f t="shared" ref="NV53:NV69" si="744">TEXT(NU53,"0.0")</f>
        <v>0.1</v>
      </c>
      <c r="NW53" s="51" t="str">
        <f t="shared" ref="NW53:NW69" si="745">IF(NU53&gt;=8.5,"A",IF(NU53&gt;=8,"B+",IF(NU53&gt;=7,"B",IF(NU53&gt;=6.5,"C+",IF(NU53&gt;=5.5,"C",IF(NU53&gt;=5,"D+",IF(NU53&gt;=4,"D","F")))))))</f>
        <v>F</v>
      </c>
      <c r="NX53" s="60">
        <f t="shared" ref="NX53:NX69" si="746">IF(NW53="A",4,IF(NW53="B+",3.5,IF(NW53="B",3,IF(NW53="C+",2.5,IF(NW53="C",2,IF(NW53="D+",1.5,IF(NW53="D",1,0)))))))</f>
        <v>0</v>
      </c>
      <c r="NY53" s="53" t="str">
        <f t="shared" ref="NY53:NY69" si="747">TEXT(NX53,"0.0")</f>
        <v>0.0</v>
      </c>
      <c r="NZ53" s="220">
        <v>2</v>
      </c>
      <c r="OA53" s="408"/>
      <c r="OB53" s="385"/>
      <c r="OC53" s="404"/>
      <c r="OD53" s="210"/>
      <c r="OE53" s="66">
        <f t="shared" si="229"/>
        <v>0</v>
      </c>
      <c r="OF53" s="67">
        <f t="shared" si="230"/>
        <v>0</v>
      </c>
      <c r="OG53" s="50" t="str">
        <f t="shared" si="231"/>
        <v>0.0</v>
      </c>
      <c r="OH53" s="51" t="str">
        <f t="shared" si="232"/>
        <v>F</v>
      </c>
      <c r="OI53" s="60">
        <f t="shared" si="233"/>
        <v>0</v>
      </c>
      <c r="OJ53" s="53" t="str">
        <f t="shared" si="234"/>
        <v>0.0</v>
      </c>
      <c r="OK53" s="61">
        <v>2</v>
      </c>
      <c r="OL53" s="62"/>
      <c r="OM53" s="282"/>
      <c r="ON53" s="283"/>
      <c r="OO53" s="104"/>
      <c r="OP53" s="105">
        <f t="shared" si="289"/>
        <v>0</v>
      </c>
      <c r="OQ53" s="67">
        <f t="shared" si="290"/>
        <v>0</v>
      </c>
      <c r="OR53" s="50" t="str">
        <f t="shared" si="291"/>
        <v>0.0</v>
      </c>
      <c r="OS53" s="51" t="str">
        <f t="shared" si="292"/>
        <v>F</v>
      </c>
      <c r="OT53" s="60">
        <f t="shared" si="293"/>
        <v>0</v>
      </c>
      <c r="OU53" s="53" t="str">
        <f t="shared" si="294"/>
        <v>0.0</v>
      </c>
      <c r="OV53" s="61">
        <v>2</v>
      </c>
      <c r="OW53" s="62"/>
      <c r="OX53" s="282"/>
      <c r="OY53" s="283"/>
      <c r="OZ53" s="104"/>
      <c r="PA53" s="105">
        <f t="shared" si="235"/>
        <v>0</v>
      </c>
      <c r="PB53" s="67">
        <f t="shared" si="236"/>
        <v>0</v>
      </c>
      <c r="PC53" s="50" t="str">
        <f t="shared" si="237"/>
        <v>0.0</v>
      </c>
      <c r="PD53" s="51" t="str">
        <f t="shared" si="238"/>
        <v>F</v>
      </c>
      <c r="PE53" s="60">
        <f t="shared" si="239"/>
        <v>0</v>
      </c>
      <c r="PF53" s="53" t="str">
        <f t="shared" si="240"/>
        <v>0.0</v>
      </c>
      <c r="PG53" s="61">
        <v>2</v>
      </c>
      <c r="PH53" s="62"/>
      <c r="PI53" s="310"/>
      <c r="PJ53" s="311"/>
      <c r="PK53" s="160"/>
      <c r="PL53" s="66">
        <f t="shared" si="241"/>
        <v>0</v>
      </c>
      <c r="PM53" s="312">
        <f t="shared" si="242"/>
        <v>0</v>
      </c>
      <c r="PN53" s="312" t="str">
        <f t="shared" si="243"/>
        <v>0.0</v>
      </c>
      <c r="PO53" s="313" t="str">
        <f t="shared" si="244"/>
        <v>F</v>
      </c>
      <c r="PP53" s="314">
        <f t="shared" si="245"/>
        <v>0</v>
      </c>
      <c r="PQ53" s="315" t="str">
        <f t="shared" si="246"/>
        <v>0.0</v>
      </c>
      <c r="PR53" s="63">
        <v>1</v>
      </c>
      <c r="PS53" s="207"/>
      <c r="PT53" s="210"/>
      <c r="PU53" s="133"/>
      <c r="PV53" s="58"/>
      <c r="PW53" s="66">
        <f t="shared" si="247"/>
        <v>0</v>
      </c>
      <c r="PX53" s="67">
        <f t="shared" si="248"/>
        <v>0</v>
      </c>
      <c r="PY53" s="67" t="str">
        <f t="shared" si="249"/>
        <v>0.0</v>
      </c>
      <c r="PZ53" s="51" t="str">
        <f t="shared" si="250"/>
        <v>F</v>
      </c>
      <c r="QA53" s="60">
        <f t="shared" si="251"/>
        <v>0</v>
      </c>
      <c r="QB53" s="53" t="str">
        <f t="shared" si="252"/>
        <v>0.0</v>
      </c>
      <c r="QC53" s="63">
        <v>4</v>
      </c>
      <c r="QD53" s="207"/>
      <c r="QE53" s="210"/>
      <c r="QF53" s="133"/>
      <c r="QG53" s="210"/>
      <c r="QH53" s="66">
        <f t="shared" si="253"/>
        <v>0</v>
      </c>
      <c r="QI53" s="67">
        <f t="shared" si="254"/>
        <v>0</v>
      </c>
      <c r="QJ53" s="67" t="str">
        <f t="shared" si="255"/>
        <v>0.0</v>
      </c>
      <c r="QK53" s="51" t="str">
        <f t="shared" si="256"/>
        <v>F</v>
      </c>
      <c r="QL53" s="60">
        <f t="shared" si="257"/>
        <v>0</v>
      </c>
      <c r="QM53" s="53" t="str">
        <f t="shared" si="258"/>
        <v>0.0</v>
      </c>
      <c r="QN53" s="63">
        <v>6</v>
      </c>
      <c r="QO53" s="207"/>
      <c r="QP53" s="211">
        <f t="shared" si="259"/>
        <v>19</v>
      </c>
      <c r="QQ53" s="156">
        <f t="shared" si="260"/>
        <v>5.263157894736842E-3</v>
      </c>
      <c r="QR53" s="158">
        <f t="shared" si="261"/>
        <v>0</v>
      </c>
      <c r="QS53" s="157" t="str">
        <f t="shared" si="262"/>
        <v>0.00</v>
      </c>
      <c r="QT53" s="5" t="str">
        <f t="shared" si="263"/>
        <v>Cảnh báo KQHT</v>
      </c>
      <c r="QU53" s="212">
        <f t="shared" si="264"/>
        <v>0</v>
      </c>
      <c r="QV53" s="156" t="e">
        <f t="shared" si="265"/>
        <v>#DIV/0!</v>
      </c>
      <c r="QW53" s="309" t="e">
        <f t="shared" si="266"/>
        <v>#DIV/0!</v>
      </c>
      <c r="QX53" s="215">
        <f t="shared" si="267"/>
        <v>66</v>
      </c>
      <c r="QY53" s="211">
        <f t="shared" si="268"/>
        <v>5</v>
      </c>
      <c r="QZ53" s="157" t="e">
        <f t="shared" si="269"/>
        <v>#DIV/0!</v>
      </c>
      <c r="RA53" s="157" t="e">
        <f t="shared" si="270"/>
        <v>#DIV/0!</v>
      </c>
      <c r="RB53" s="158" t="e">
        <f t="shared" si="271"/>
        <v>#DIV/0!</v>
      </c>
      <c r="RC53" s="157" t="e">
        <f t="shared" si="272"/>
        <v>#DIV/0!</v>
      </c>
      <c r="RD53" s="5" t="e">
        <f t="shared" si="273"/>
        <v>#DIV/0!</v>
      </c>
      <c r="RE53" s="210"/>
      <c r="RF53" s="133"/>
      <c r="RG53" s="58"/>
      <c r="RH53" s="66">
        <f t="shared" ref="RH53:RH69" si="748">ROUND((RE53*0.4+RF53*0.6),1)</f>
        <v>0</v>
      </c>
      <c r="RI53" s="67">
        <f t="shared" ref="RI53:RI69" si="749">ROUND(MAX((RE53*0.4+RF53*0.6),(RE53*0.4+RG53*0.6)),1)</f>
        <v>0</v>
      </c>
      <c r="RJ53" s="67" t="str">
        <f t="shared" ref="RJ53:RJ69" si="750">TEXT(RI53,"0.0")</f>
        <v>0.0</v>
      </c>
      <c r="RK53" s="51" t="str">
        <f t="shared" ref="RK53:RK69" si="751">IF(RI53&gt;=8.5,"A",IF(RI53&gt;=8,"B+",IF(RI53&gt;=7,"B",IF(RI53&gt;=6.5,"C+",IF(RI53&gt;=5.5,"C",IF(RI53&gt;=5,"D+",IF(RI53&gt;=4,"D","F")))))))</f>
        <v>F</v>
      </c>
      <c r="RL53" s="60">
        <f t="shared" ref="RL53:RL69" si="752">IF(RK53="A",4,IF(RK53="B+",3.5,IF(RK53="B",3,IF(RK53="C+",2.5,IF(RK53="C",2,IF(RK53="D+",1.5,IF(RK53="D",1,0)))))))</f>
        <v>0</v>
      </c>
      <c r="RM53" s="53" t="str">
        <f t="shared" ref="RM53:RM69" si="753">TEXT(RL53,"0.0")</f>
        <v>0.0</v>
      </c>
      <c r="RN53" s="63">
        <v>6</v>
      </c>
      <c r="RO53" s="207"/>
      <c r="RP53" s="416"/>
      <c r="RQ53" s="416"/>
      <c r="RR53" s="316">
        <f t="shared" ref="RR53:RR69" si="754">ROUND((RP53*0.4+RQ53*0.6),1)</f>
        <v>0</v>
      </c>
      <c r="RS53" s="67" t="str">
        <f t="shared" si="281"/>
        <v>0.0</v>
      </c>
      <c r="RT53" s="51" t="str">
        <f t="shared" ref="RT53:RT69" si="755">IF(RR53&gt;=8.5,"A",IF(RR53&gt;=8,"B+",IF(RR53&gt;=7,"B",IF(RR53&gt;=6.5,"C+",IF(RR53&gt;=5.5,"C",IF(RR53&gt;=5,"D+",IF(RR53&gt;=4,"D","F")))))))</f>
        <v>F</v>
      </c>
      <c r="RU53" s="60">
        <f t="shared" ref="RU53:RU69" si="756">IF(RT53="A",4,IF(RT53="B+",3.5,IF(RT53="B",3,IF(RT53="C+",2.5,IF(RT53="C",2,IF(RT53="D+",1.5,IF(RT53="D",1,0)))))))</f>
        <v>0</v>
      </c>
      <c r="RV53" s="53" t="str">
        <f t="shared" ref="RV53:RV69" si="757">TEXT(RU53,"0.0")</f>
        <v>0.0</v>
      </c>
      <c r="RW53" s="220">
        <v>5</v>
      </c>
      <c r="RX53" s="221"/>
      <c r="RY53" s="417">
        <f t="shared" ref="RY53:RY69" si="758">RW53+RN53</f>
        <v>11</v>
      </c>
      <c r="RZ53" s="156">
        <f t="shared" ref="RZ53:RZ69" si="759">(RI53*RN53+RR53*RW53)/RY53</f>
        <v>0</v>
      </c>
      <c r="SA53" s="158">
        <f t="shared" ref="SA53:SA69" si="760">(RL53*RN53+RU53*RW53)/RY53</f>
        <v>0</v>
      </c>
      <c r="SB53" s="157" t="str">
        <f t="shared" ref="SB53:SB69" si="761">TEXT(SA53,"0.00")</f>
        <v>0.00</v>
      </c>
    </row>
    <row r="54" spans="1:496" s="8" customFormat="1" ht="18">
      <c r="A54" s="5">
        <v>18</v>
      </c>
      <c r="B54" s="9" t="s">
        <v>1215</v>
      </c>
      <c r="C54" s="10" t="s">
        <v>504</v>
      </c>
      <c r="D54" s="11" t="s">
        <v>503</v>
      </c>
      <c r="E54" s="12" t="s">
        <v>326</v>
      </c>
      <c r="F54" s="6" t="s">
        <v>595</v>
      </c>
      <c r="G54" s="47" t="s">
        <v>592</v>
      </c>
      <c r="H54" s="6" t="s">
        <v>427</v>
      </c>
      <c r="I54" s="48" t="s">
        <v>593</v>
      </c>
      <c r="J54" s="48" t="s">
        <v>594</v>
      </c>
      <c r="K54" s="98">
        <v>0</v>
      </c>
      <c r="L54" s="67" t="str">
        <f t="shared" si="585"/>
        <v>0.0</v>
      </c>
      <c r="M54" s="51" t="str">
        <f t="shared" si="586"/>
        <v>F</v>
      </c>
      <c r="N54" s="52">
        <f t="shared" si="587"/>
        <v>0</v>
      </c>
      <c r="O54" s="53" t="str">
        <f t="shared" si="588"/>
        <v>0.0</v>
      </c>
      <c r="P54" s="63"/>
      <c r="Q54" s="49">
        <v>7</v>
      </c>
      <c r="R54" s="67" t="str">
        <f t="shared" si="589"/>
        <v>7.0</v>
      </c>
      <c r="S54" s="51" t="str">
        <f t="shared" si="590"/>
        <v>B</v>
      </c>
      <c r="T54" s="52">
        <f t="shared" si="591"/>
        <v>3</v>
      </c>
      <c r="U54" s="53" t="str">
        <f t="shared" si="592"/>
        <v>3.0</v>
      </c>
      <c r="V54" s="63">
        <v>3</v>
      </c>
      <c r="W54" s="216">
        <v>7.5</v>
      </c>
      <c r="X54" s="173">
        <v>7</v>
      </c>
      <c r="Y54" s="174"/>
      <c r="Z54" s="66">
        <f t="shared" si="593"/>
        <v>7.2</v>
      </c>
      <c r="AA54" s="67">
        <f t="shared" si="594"/>
        <v>7.2</v>
      </c>
      <c r="AB54" s="67" t="str">
        <f t="shared" si="595"/>
        <v>7.2</v>
      </c>
      <c r="AC54" s="51" t="str">
        <f t="shared" si="596"/>
        <v>B</v>
      </c>
      <c r="AD54" s="60">
        <f t="shared" si="597"/>
        <v>3</v>
      </c>
      <c r="AE54" s="53" t="str">
        <f t="shared" si="598"/>
        <v>3.0</v>
      </c>
      <c r="AF54" s="63">
        <v>4</v>
      </c>
      <c r="AG54" s="207">
        <v>4</v>
      </c>
      <c r="AH54" s="105">
        <v>7.3</v>
      </c>
      <c r="AI54" s="103">
        <v>7</v>
      </c>
      <c r="AJ54" s="104"/>
      <c r="AK54" s="66">
        <f t="shared" si="599"/>
        <v>7.1</v>
      </c>
      <c r="AL54" s="67">
        <f t="shared" si="600"/>
        <v>7.1</v>
      </c>
      <c r="AM54" s="67" t="str">
        <f t="shared" si="601"/>
        <v>7.1</v>
      </c>
      <c r="AN54" s="51" t="str">
        <f t="shared" si="602"/>
        <v>B</v>
      </c>
      <c r="AO54" s="60">
        <f t="shared" si="603"/>
        <v>3</v>
      </c>
      <c r="AP54" s="53" t="str">
        <f t="shared" si="604"/>
        <v>3.0</v>
      </c>
      <c r="AQ54" s="63">
        <v>2</v>
      </c>
      <c r="AR54" s="207">
        <v>2</v>
      </c>
      <c r="AS54" s="105">
        <v>5.6</v>
      </c>
      <c r="AT54" s="103">
        <v>3</v>
      </c>
      <c r="AU54" s="104"/>
      <c r="AV54" s="66">
        <f t="shared" si="605"/>
        <v>4</v>
      </c>
      <c r="AW54" s="67">
        <f t="shared" si="606"/>
        <v>4</v>
      </c>
      <c r="AX54" s="67" t="str">
        <f t="shared" si="607"/>
        <v>4.0</v>
      </c>
      <c r="AY54" s="51" t="str">
        <f t="shared" si="608"/>
        <v>D</v>
      </c>
      <c r="AZ54" s="60">
        <f t="shared" si="609"/>
        <v>1</v>
      </c>
      <c r="BA54" s="53" t="str">
        <f t="shared" si="610"/>
        <v>1.0</v>
      </c>
      <c r="BB54" s="63">
        <v>3</v>
      </c>
      <c r="BC54" s="207">
        <v>3</v>
      </c>
      <c r="BD54" s="219">
        <v>6.2</v>
      </c>
      <c r="BE54" s="140">
        <v>9</v>
      </c>
      <c r="BF54" s="141"/>
      <c r="BG54" s="66">
        <f t="shared" si="611"/>
        <v>7.9</v>
      </c>
      <c r="BH54" s="67">
        <f t="shared" si="612"/>
        <v>7.9</v>
      </c>
      <c r="BI54" s="67" t="str">
        <f t="shared" si="613"/>
        <v>7.9</v>
      </c>
      <c r="BJ54" s="51" t="str">
        <f t="shared" si="614"/>
        <v>B</v>
      </c>
      <c r="BK54" s="60">
        <f t="shared" si="615"/>
        <v>3</v>
      </c>
      <c r="BL54" s="53" t="str">
        <f t="shared" si="616"/>
        <v>3.0</v>
      </c>
      <c r="BM54" s="63">
        <v>3</v>
      </c>
      <c r="BN54" s="207">
        <v>3</v>
      </c>
      <c r="BO54" s="105">
        <v>5.9</v>
      </c>
      <c r="BP54" s="103">
        <v>6</v>
      </c>
      <c r="BQ54" s="104"/>
      <c r="BR54" s="66">
        <f>ROUND((BO54*0.4+BP54*0.6),1)</f>
        <v>6</v>
      </c>
      <c r="BS54" s="67">
        <f t="shared" si="617"/>
        <v>6</v>
      </c>
      <c r="BT54" s="67" t="str">
        <f t="shared" si="618"/>
        <v>6.0</v>
      </c>
      <c r="BU54" s="51" t="str">
        <f t="shared" si="619"/>
        <v>C</v>
      </c>
      <c r="BV54" s="68">
        <f t="shared" si="620"/>
        <v>2</v>
      </c>
      <c r="BW54" s="53" t="str">
        <f t="shared" si="621"/>
        <v>2.0</v>
      </c>
      <c r="BX54" s="63">
        <v>2</v>
      </c>
      <c r="BY54" s="207">
        <v>2</v>
      </c>
      <c r="BZ54" s="105">
        <v>6</v>
      </c>
      <c r="CA54" s="103">
        <v>0</v>
      </c>
      <c r="CB54" s="104">
        <v>6</v>
      </c>
      <c r="CC54" s="105"/>
      <c r="CD54" s="67">
        <f t="shared" si="622"/>
        <v>6</v>
      </c>
      <c r="CE54" s="67" t="str">
        <f t="shared" si="623"/>
        <v>6.0</v>
      </c>
      <c r="CF54" s="51" t="str">
        <f t="shared" si="624"/>
        <v>C</v>
      </c>
      <c r="CG54" s="60">
        <f t="shared" si="625"/>
        <v>2</v>
      </c>
      <c r="CH54" s="53" t="str">
        <f t="shared" si="626"/>
        <v>2.0</v>
      </c>
      <c r="CI54" s="63">
        <v>3</v>
      </c>
      <c r="CJ54" s="207">
        <v>3</v>
      </c>
      <c r="CK54" s="208">
        <f>AQ54+BB54+BM54+BX54+CI54+AF54</f>
        <v>17</v>
      </c>
      <c r="CL54" s="72">
        <f>(AL54*AQ54+AA54*AF54+AW54*BB54+BH54*BM54+BS54*BX54+CD54*CI54)/CK54</f>
        <v>6.3941176470588239</v>
      </c>
      <c r="CM54" s="93" t="str">
        <f t="shared" si="627"/>
        <v>6.39</v>
      </c>
      <c r="CN54" s="72">
        <f>(AO54*AQ54+AD54*AF54+AZ54*BB54+BK54*BM54+BV54*BX54+CG54*CI54)/CK54</f>
        <v>2.3529411764705883</v>
      </c>
      <c r="CO54" s="93" t="str">
        <f t="shared" si="628"/>
        <v>2.35</v>
      </c>
      <c r="CP54" s="285" t="str">
        <f t="shared" si="629"/>
        <v>Lên lớp</v>
      </c>
      <c r="CQ54" s="285">
        <f>CJ54+BY54+BN54+BC54+AG54+AR54</f>
        <v>17</v>
      </c>
      <c r="CR54" s="72">
        <f>(AL54*AR54+AA54*AG54+AW54*BC54+BH54*BN54+BS54*BY54+CD54*CJ54)/CQ54</f>
        <v>6.3941176470588239</v>
      </c>
      <c r="CS54" s="285" t="str">
        <f t="shared" si="630"/>
        <v>6.39</v>
      </c>
      <c r="CT54" s="72">
        <f>(AO54*AR54+AD54*AG54+AZ54*BC54+BK54*BN54+BV54*BY54+CG54*CJ54)/CQ54</f>
        <v>2.3529411764705883</v>
      </c>
      <c r="CU54" s="285" t="str">
        <f t="shared" si="631"/>
        <v>2.35</v>
      </c>
      <c r="CV54" s="285" t="str">
        <f t="shared" si="632"/>
        <v>Lên lớp</v>
      </c>
      <c r="CW54" s="105">
        <v>5</v>
      </c>
      <c r="CX54" s="126">
        <v>5</v>
      </c>
      <c r="CY54" s="126"/>
      <c r="CZ54" s="66">
        <f t="shared" si="633"/>
        <v>5</v>
      </c>
      <c r="DA54" s="67">
        <f t="shared" si="634"/>
        <v>5</v>
      </c>
      <c r="DB54" s="60" t="str">
        <f t="shared" si="635"/>
        <v>5.0</v>
      </c>
      <c r="DC54" s="51" t="str">
        <f t="shared" si="636"/>
        <v>D+</v>
      </c>
      <c r="DD54" s="60">
        <f t="shared" si="637"/>
        <v>1.5</v>
      </c>
      <c r="DE54" s="60" t="str">
        <f t="shared" si="638"/>
        <v>1.5</v>
      </c>
      <c r="DF54" s="63"/>
      <c r="DG54" s="209"/>
      <c r="DH54" s="150">
        <v>6.4</v>
      </c>
      <c r="DI54" s="147">
        <v>2</v>
      </c>
      <c r="DJ54" s="147">
        <v>5</v>
      </c>
      <c r="DK54" s="66">
        <f t="shared" si="639"/>
        <v>3.8</v>
      </c>
      <c r="DL54" s="67">
        <f t="shared" si="640"/>
        <v>5.6</v>
      </c>
      <c r="DM54" s="60" t="str">
        <f t="shared" si="641"/>
        <v>5.6</v>
      </c>
      <c r="DN54" s="51" t="str">
        <f t="shared" si="642"/>
        <v>C</v>
      </c>
      <c r="DO54" s="60">
        <f t="shared" si="643"/>
        <v>2</v>
      </c>
      <c r="DP54" s="60" t="str">
        <f t="shared" si="644"/>
        <v>2.0</v>
      </c>
      <c r="DQ54" s="63"/>
      <c r="DR54" s="209"/>
      <c r="DS54" s="67">
        <f t="shared" si="645"/>
        <v>5.3</v>
      </c>
      <c r="DT54" s="60" t="str">
        <f t="shared" si="646"/>
        <v>5.3</v>
      </c>
      <c r="DU54" s="51" t="str">
        <f t="shared" si="647"/>
        <v>D+</v>
      </c>
      <c r="DV54" s="60">
        <f t="shared" si="648"/>
        <v>1.5</v>
      </c>
      <c r="DW54" s="60" t="str">
        <f t="shared" si="649"/>
        <v>1.5</v>
      </c>
      <c r="DX54" s="63">
        <v>3</v>
      </c>
      <c r="DY54" s="209">
        <v>3</v>
      </c>
      <c r="DZ54" s="219">
        <v>6</v>
      </c>
      <c r="EA54" s="140">
        <v>5</v>
      </c>
      <c r="EB54" s="141"/>
      <c r="EC54" s="66">
        <f t="shared" si="650"/>
        <v>5.4</v>
      </c>
      <c r="ED54" s="67">
        <f t="shared" si="651"/>
        <v>5.4</v>
      </c>
      <c r="EE54" s="67" t="str">
        <f t="shared" si="652"/>
        <v>5.4</v>
      </c>
      <c r="EF54" s="51" t="str">
        <f t="shared" si="653"/>
        <v>D+</v>
      </c>
      <c r="EG54" s="68">
        <f t="shared" si="654"/>
        <v>1.5</v>
      </c>
      <c r="EH54" s="53" t="str">
        <f t="shared" si="655"/>
        <v>1.5</v>
      </c>
      <c r="EI54" s="63">
        <v>3</v>
      </c>
      <c r="EJ54" s="207">
        <v>3</v>
      </c>
      <c r="EK54" s="105">
        <v>5</v>
      </c>
      <c r="EL54" s="103">
        <v>5</v>
      </c>
      <c r="EM54" s="104"/>
      <c r="EN54" s="66">
        <f t="shared" si="656"/>
        <v>5</v>
      </c>
      <c r="EO54" s="67">
        <f t="shared" si="657"/>
        <v>5</v>
      </c>
      <c r="EP54" s="67" t="str">
        <f t="shared" si="658"/>
        <v>5.0</v>
      </c>
      <c r="EQ54" s="51" t="str">
        <f t="shared" si="659"/>
        <v>D+</v>
      </c>
      <c r="ER54" s="60">
        <f t="shared" si="660"/>
        <v>1.5</v>
      </c>
      <c r="ES54" s="53" t="str">
        <f t="shared" si="661"/>
        <v>1.5</v>
      </c>
      <c r="ET54" s="63">
        <v>3</v>
      </c>
      <c r="EU54" s="207">
        <v>3</v>
      </c>
      <c r="EV54" s="210">
        <v>5.3</v>
      </c>
      <c r="EW54" s="57">
        <v>5</v>
      </c>
      <c r="EX54" s="58"/>
      <c r="EY54" s="66">
        <f>ROUND((EV54*0.4+EW54*0.6),1)</f>
        <v>5.0999999999999996</v>
      </c>
      <c r="EZ54" s="67">
        <f>ROUND(MAX((EV54*0.4+EW54*0.6),(EV54*0.4+EX54*0.6)),1)</f>
        <v>5.0999999999999996</v>
      </c>
      <c r="FA54" s="67" t="str">
        <f>TEXT(EZ54,"0.0")</f>
        <v>5.1</v>
      </c>
      <c r="FB54" s="51" t="str">
        <f>IF(EZ54&gt;=8.5,"A",IF(EZ54&gt;=8,"B+",IF(EZ54&gt;=7,"B",IF(EZ54&gt;=6.5,"C+",IF(EZ54&gt;=5.5,"C",IF(EZ54&gt;=5,"D+",IF(EZ54&gt;=4,"D","F")))))))</f>
        <v>D+</v>
      </c>
      <c r="FC54" s="60">
        <f>IF(FB54="A",4,IF(FB54="B+",3.5,IF(FB54="B",3,IF(FB54="C+",2.5,IF(FB54="C",2,IF(FB54="D+",1.5,IF(FB54="D",1,0)))))))</f>
        <v>1.5</v>
      </c>
      <c r="FD54" s="53" t="str">
        <f>TEXT(FC54,"0.0")</f>
        <v>1.5</v>
      </c>
      <c r="FE54" s="63">
        <v>2</v>
      </c>
      <c r="FF54" s="207">
        <v>2</v>
      </c>
      <c r="FG54" s="105">
        <v>7</v>
      </c>
      <c r="FH54" s="103">
        <v>8</v>
      </c>
      <c r="FI54" s="104"/>
      <c r="FJ54" s="66">
        <f>ROUND((FG54*0.4+FH54*0.6),1)</f>
        <v>7.6</v>
      </c>
      <c r="FK54" s="67">
        <f>ROUND(MAX((FG54*0.4+FH54*0.6),(FG54*0.4+FI54*0.6)),1)</f>
        <v>7.6</v>
      </c>
      <c r="FL54" s="67" t="str">
        <f>TEXT(FK54,"0.0")</f>
        <v>7.6</v>
      </c>
      <c r="FM54" s="51" t="str">
        <f>IF(FK54&gt;=8.5,"A",IF(FK54&gt;=8,"B+",IF(FK54&gt;=7,"B",IF(FK54&gt;=6.5,"C+",IF(FK54&gt;=5.5,"C",IF(FK54&gt;=5,"D+",IF(FK54&gt;=4,"D","F")))))))</f>
        <v>B</v>
      </c>
      <c r="FN54" s="60">
        <f>IF(FM54="A",4,IF(FM54="B+",3.5,IF(FM54="B",3,IF(FM54="C+",2.5,IF(FM54="C",2,IF(FM54="D+",1.5,IF(FM54="D",1,0)))))))</f>
        <v>3</v>
      </c>
      <c r="FO54" s="53" t="str">
        <f>TEXT(FN54,"0.0")</f>
        <v>3.0</v>
      </c>
      <c r="FP54" s="63">
        <v>2</v>
      </c>
      <c r="FQ54" s="207">
        <v>2</v>
      </c>
      <c r="FR54" s="216">
        <v>5.4</v>
      </c>
      <c r="FS54" s="173">
        <v>7</v>
      </c>
      <c r="FT54" s="174"/>
      <c r="FU54" s="216"/>
      <c r="FV54" s="67">
        <f>ROUND(MAX((FR54*0.4+FS54*0.6),(FR54*0.4+FT54*0.6)),1)</f>
        <v>6.4</v>
      </c>
      <c r="FW54" s="67" t="str">
        <f>TEXT(FV54,"0.0")</f>
        <v>6.4</v>
      </c>
      <c r="FX54" s="51" t="str">
        <f>IF(FV54&gt;=8.5,"A",IF(FV54&gt;=8,"B+",IF(FV54&gt;=7,"B",IF(FV54&gt;=6.5,"C+",IF(FV54&gt;=5.5,"C",IF(FV54&gt;=5,"D+",IF(FV54&gt;=4,"D","F")))))))</f>
        <v>C</v>
      </c>
      <c r="FY54" s="60">
        <f>IF(FX54="A",4,IF(FX54="B+",3.5,IF(FX54="B",3,IF(FX54="C+",2.5,IF(FX54="C",2,IF(FX54="D+",1.5,IF(FX54="D",1,0)))))))</f>
        <v>2</v>
      </c>
      <c r="FZ54" s="53" t="str">
        <f>TEXT(FY54,"0.0")</f>
        <v>2.0</v>
      </c>
      <c r="GA54" s="63">
        <v>2</v>
      </c>
      <c r="GB54" s="207">
        <v>2</v>
      </c>
      <c r="GC54" s="216">
        <v>8.6999999999999993</v>
      </c>
      <c r="GD54" s="173">
        <v>9</v>
      </c>
      <c r="GE54" s="174"/>
      <c r="GF54" s="216"/>
      <c r="GG54" s="67">
        <f t="shared" si="662"/>
        <v>8.9</v>
      </c>
      <c r="GH54" s="67" t="str">
        <f t="shared" si="663"/>
        <v>8.9</v>
      </c>
      <c r="GI54" s="51" t="str">
        <f t="shared" si="664"/>
        <v>A</v>
      </c>
      <c r="GJ54" s="60">
        <f t="shared" si="665"/>
        <v>4</v>
      </c>
      <c r="GK54" s="53" t="str">
        <f t="shared" si="666"/>
        <v>4.0</v>
      </c>
      <c r="GL54" s="63">
        <v>3</v>
      </c>
      <c r="GM54" s="207">
        <v>3</v>
      </c>
      <c r="GN54" s="211">
        <f t="shared" si="667"/>
        <v>18</v>
      </c>
      <c r="GO54" s="156">
        <f t="shared" si="668"/>
        <v>6.2222222222222223</v>
      </c>
      <c r="GP54" s="158">
        <f t="shared" si="669"/>
        <v>2.1388888888888888</v>
      </c>
      <c r="GQ54" s="157" t="str">
        <f>TEXT(GP54,"0.00")</f>
        <v>2.14</v>
      </c>
      <c r="GR54" s="5" t="str">
        <f>IF(AND(GP54&lt;1),"Cảnh báo KQHT","Lên lớp")</f>
        <v>Lên lớp</v>
      </c>
      <c r="GS54" s="212">
        <f t="shared" si="670"/>
        <v>18</v>
      </c>
      <c r="GT54" s="213">
        <f xml:space="preserve"> (DS54*DY54+ED54*EJ54+EO54*EU54+EZ54*FF54+FK54*FQ54+FV54*GB54+GG54*GM54)/GS54</f>
        <v>6.2222222222222223</v>
      </c>
      <c r="GU54" s="214">
        <f xml:space="preserve"> (DV54*DY54+EG54*EJ54+ER54*EU54+FC54*FF54+FN54*FQ54+FY54*GB54+GJ54*GM54)/GS54</f>
        <v>2.1388888888888888</v>
      </c>
      <c r="GV54" s="215">
        <f t="shared" si="671"/>
        <v>35</v>
      </c>
      <c r="GW54" s="211">
        <f t="shared" si="672"/>
        <v>35</v>
      </c>
      <c r="GX54" s="157">
        <f t="shared" si="673"/>
        <v>6.3057142857142852</v>
      </c>
      <c r="GY54" s="158">
        <f t="shared" si="674"/>
        <v>2.2428571428571429</v>
      </c>
      <c r="GZ54" s="157" t="str">
        <f>TEXT(GY54,"0.00")</f>
        <v>2.24</v>
      </c>
      <c r="HA54" s="5" t="str">
        <f>IF(AND(GY54&lt;1.2),"Cảnh báo KQHT","Lên lớp")</f>
        <v>Lên lớp</v>
      </c>
      <c r="HB54" s="216">
        <v>6</v>
      </c>
      <c r="HC54" s="173">
        <v>1</v>
      </c>
      <c r="HD54" s="174">
        <v>3</v>
      </c>
      <c r="HE54" s="216"/>
      <c r="HF54" s="67">
        <f>ROUND(MAX((HB54*0.4+HC54*0.6),(HB54*0.4+HD54*0.6)),1)</f>
        <v>4.2</v>
      </c>
      <c r="HG54" s="67" t="str">
        <f t="shared" si="675"/>
        <v>4.2</v>
      </c>
      <c r="HH54" s="51" t="str">
        <f t="shared" si="676"/>
        <v>D</v>
      </c>
      <c r="HI54" s="60">
        <f t="shared" si="677"/>
        <v>1</v>
      </c>
      <c r="HJ54" s="53" t="str">
        <f t="shared" si="678"/>
        <v>1.0</v>
      </c>
      <c r="HK54" s="63">
        <v>3</v>
      </c>
      <c r="HL54" s="207">
        <v>3</v>
      </c>
      <c r="HM54" s="171">
        <v>5</v>
      </c>
      <c r="HN54" s="122"/>
      <c r="HO54" s="123">
        <v>5</v>
      </c>
      <c r="HP54" s="171">
        <f>ROUND((HM54*0.4+HN54*0.6),1)</f>
        <v>2</v>
      </c>
      <c r="HQ54" s="110">
        <f>ROUND(MAX((HM54*0.4+HN54*0.6),(HM54*0.4+HO54*0.6)),1)</f>
        <v>5</v>
      </c>
      <c r="HR54" s="67" t="str">
        <f>TEXT(HQ54,"0.0")</f>
        <v>5.0</v>
      </c>
      <c r="HS54" s="111" t="str">
        <f>IF(HQ54&gt;=8.5,"A",IF(HQ54&gt;=8,"B+",IF(HQ54&gt;=7,"B",IF(HQ54&gt;=6.5,"C+",IF(HQ54&gt;=5.5,"C",IF(HQ54&gt;=5,"D+",IF(HQ54&gt;=4,"D","F")))))))</f>
        <v>D+</v>
      </c>
      <c r="HT54" s="112">
        <f>IF(HS54="A",4,IF(HS54="B+",3.5,IF(HS54="B",3,IF(HS54="C+",2.5,IF(HS54="C",2,IF(HS54="D+",1.5,IF(HS54="D",1,0)))))))</f>
        <v>1.5</v>
      </c>
      <c r="HU54" s="113" t="str">
        <f>TEXT(HT54,"0.0")</f>
        <v>1.5</v>
      </c>
      <c r="HV54" s="63">
        <v>1</v>
      </c>
      <c r="HW54" s="207">
        <v>1</v>
      </c>
      <c r="HX54" s="66">
        <f>ROUND((HE54*0.7+HP54*0.3),1)</f>
        <v>0.6</v>
      </c>
      <c r="HY54" s="167">
        <f>ROUND((HF54*0.7+HQ54*0.3),1)</f>
        <v>4.4000000000000004</v>
      </c>
      <c r="HZ54" s="53" t="str">
        <f>TEXT(HY54,"0.0")</f>
        <v>4.4</v>
      </c>
      <c r="IA54" s="51" t="str">
        <f>IF(HY54&gt;=8.5,"A",IF(HY54&gt;=8,"B+",IF(HY54&gt;=7,"B",IF(HY54&gt;=6.5,"C+",IF(HY54&gt;=5.5,"C",IF(HY54&gt;=5,"D+",IF(HY54&gt;=4,"D","F")))))))</f>
        <v>D</v>
      </c>
      <c r="IB54" s="60">
        <f>IF(IA54="A",4,IF(IA54="B+",3.5,IF(IA54="B",3,IF(IA54="C+",2.5,IF(IA54="C",2,IF(IA54="D+",1.5,IF(IA54="D",1,0)))))))</f>
        <v>1</v>
      </c>
      <c r="IC54" s="53" t="str">
        <f>TEXT(IB54,"0.0")</f>
        <v>1.0</v>
      </c>
      <c r="ID54" s="220">
        <v>4</v>
      </c>
      <c r="IE54" s="221">
        <v>4</v>
      </c>
      <c r="IF54" s="210">
        <v>6.7</v>
      </c>
      <c r="IG54" s="57">
        <v>4</v>
      </c>
      <c r="IH54" s="58"/>
      <c r="II54" s="66">
        <f t="shared" si="679"/>
        <v>5.0999999999999996</v>
      </c>
      <c r="IJ54" s="67">
        <f t="shared" si="680"/>
        <v>5.0999999999999996</v>
      </c>
      <c r="IK54" s="67" t="str">
        <f t="shared" si="681"/>
        <v>5.1</v>
      </c>
      <c r="IL54" s="51" t="str">
        <f t="shared" si="682"/>
        <v>D+</v>
      </c>
      <c r="IM54" s="60">
        <f t="shared" si="683"/>
        <v>1.5</v>
      </c>
      <c r="IN54" s="53" t="str">
        <f t="shared" si="684"/>
        <v>1.5</v>
      </c>
      <c r="IO54" s="63">
        <v>2</v>
      </c>
      <c r="IP54" s="207">
        <v>2</v>
      </c>
      <c r="IQ54" s="149">
        <v>0</v>
      </c>
      <c r="IR54" s="70"/>
      <c r="IS54" s="121"/>
      <c r="IT54" s="149">
        <f>ROUND((IQ54*0.4+IR54*0.6),1)</f>
        <v>0</v>
      </c>
      <c r="IU54" s="67">
        <f>ROUND(MAX((IQ54*0.4+IR54*0.6),(IQ54*0.4+IS54*0.6)),1)</f>
        <v>0</v>
      </c>
      <c r="IV54" s="67" t="str">
        <f>TEXT(IU54,"0.0")</f>
        <v>0.0</v>
      </c>
      <c r="IW54" s="51" t="str">
        <f>IF(IU54&gt;=8.5,"A",IF(IU54&gt;=8,"B+",IF(IU54&gt;=7,"B",IF(IU54&gt;=6.5,"C+",IF(IU54&gt;=5.5,"C",IF(IU54&gt;=5,"D+",IF(IU54&gt;=4,"D","F")))))))</f>
        <v>F</v>
      </c>
      <c r="IX54" s="60">
        <f>IF(IW54="A",4,IF(IW54="B+",3.5,IF(IW54="B",3,IF(IW54="C+",2.5,IF(IW54="C",2,IF(IW54="D+",1.5,IF(IW54="D",1,0)))))))</f>
        <v>0</v>
      </c>
      <c r="IY54" s="53" t="str">
        <f>TEXT(IX54,"0.0")</f>
        <v>0.0</v>
      </c>
      <c r="IZ54" s="63">
        <v>3</v>
      </c>
      <c r="JA54" s="207"/>
      <c r="JB54" s="65">
        <v>5.6</v>
      </c>
      <c r="JC54" s="57">
        <v>6</v>
      </c>
      <c r="JD54" s="58"/>
      <c r="JE54" s="66">
        <f>ROUND((JB54*0.4+JC54*0.6),1)</f>
        <v>5.8</v>
      </c>
      <c r="JF54" s="67">
        <f>ROUND(MAX((JB54*0.4+JC54*0.6),(JB54*0.4+JD54*0.6)),1)</f>
        <v>5.8</v>
      </c>
      <c r="JG54" s="50" t="str">
        <f>TEXT(JF54,"0.0")</f>
        <v>5.8</v>
      </c>
      <c r="JH54" s="51" t="str">
        <f>IF(JF54&gt;=8.5,"A",IF(JF54&gt;=8,"B+",IF(JF54&gt;=7,"B",IF(JF54&gt;=6.5,"C+",IF(JF54&gt;=5.5,"C",IF(JF54&gt;=5,"D+",IF(JF54&gt;=4,"D","F")))))))</f>
        <v>C</v>
      </c>
      <c r="JI54" s="60">
        <f>IF(JH54="A",4,IF(JH54="B+",3.5,IF(JH54="B",3,IF(JH54="C+",2.5,IF(JH54="C",2,IF(JH54="D+",1.5,IF(JH54="D",1,0)))))))</f>
        <v>2</v>
      </c>
      <c r="JJ54" s="53" t="str">
        <f>TEXT(JI54,"0.0")</f>
        <v>2.0</v>
      </c>
      <c r="JK54" s="61">
        <v>2</v>
      </c>
      <c r="JL54" s="62">
        <v>2</v>
      </c>
      <c r="JM54" s="65">
        <v>5</v>
      </c>
      <c r="JN54" s="57">
        <v>3</v>
      </c>
      <c r="JO54" s="58">
        <v>4</v>
      </c>
      <c r="JP54" s="66">
        <f>ROUND((JM54*0.4+JN54*0.6),1)</f>
        <v>3.8</v>
      </c>
      <c r="JQ54" s="67">
        <f>ROUND(MAX((JM54*0.4+JN54*0.6),(JM54*0.4+JO54*0.6)),1)</f>
        <v>4.4000000000000004</v>
      </c>
      <c r="JR54" s="50" t="str">
        <f>TEXT(JQ54,"0.0")</f>
        <v>4.4</v>
      </c>
      <c r="JS54" s="51" t="str">
        <f>IF(JQ54&gt;=8.5,"A",IF(JQ54&gt;=8,"B+",IF(JQ54&gt;=7,"B",IF(JQ54&gt;=6.5,"C+",IF(JQ54&gt;=5.5,"C",IF(JQ54&gt;=5,"D+",IF(JQ54&gt;=4,"D","F")))))))</f>
        <v>D</v>
      </c>
      <c r="JT54" s="60">
        <f>IF(JS54="A",4,IF(JS54="B+",3.5,IF(JS54="B",3,IF(JS54="C+",2.5,IF(JS54="C",2,IF(JS54="D+",1.5,IF(JS54="D",1,0)))))))</f>
        <v>1</v>
      </c>
      <c r="JU54" s="53" t="str">
        <f>TEXT(JT54,"0.0")</f>
        <v>1.0</v>
      </c>
      <c r="JV54" s="61">
        <v>1</v>
      </c>
      <c r="JW54" s="62">
        <v>1</v>
      </c>
      <c r="JX54" s="284">
        <v>6.3</v>
      </c>
      <c r="JY54" s="285">
        <v>4</v>
      </c>
      <c r="JZ54" s="58"/>
      <c r="KA54" s="66">
        <f>ROUND((JX54*0.4+JY54*0.6),1)</f>
        <v>4.9000000000000004</v>
      </c>
      <c r="KB54" s="67">
        <f>ROUND(MAX((JX54*0.4+JY54*0.6),(JX54*0.4+JZ54*0.6)),1)</f>
        <v>4.9000000000000004</v>
      </c>
      <c r="KC54" s="50" t="str">
        <f>TEXT(KB54,"0.0")</f>
        <v>4.9</v>
      </c>
      <c r="KD54" s="51" t="str">
        <f>IF(KB54&gt;=8.5,"A",IF(KB54&gt;=8,"B+",IF(KB54&gt;=7,"B",IF(KB54&gt;=6.5,"C+",IF(KB54&gt;=5.5,"C",IF(KB54&gt;=5,"D+",IF(KB54&gt;=4,"D","F")))))))</f>
        <v>D</v>
      </c>
      <c r="KE54" s="60">
        <f>IF(KD54="A",4,IF(KD54="B+",3.5,IF(KD54="B",3,IF(KD54="C+",2.5,IF(KD54="C",2,IF(KD54="D+",1.5,IF(KD54="D",1,0)))))))</f>
        <v>1</v>
      </c>
      <c r="KF54" s="53" t="str">
        <f>TEXT(KE54,"0.0")</f>
        <v>1.0</v>
      </c>
      <c r="KG54" s="61">
        <v>2</v>
      </c>
      <c r="KH54" s="62">
        <v>2</v>
      </c>
      <c r="KI54" s="210">
        <v>5</v>
      </c>
      <c r="KJ54" s="133">
        <v>5.6</v>
      </c>
      <c r="KK54" s="58"/>
      <c r="KL54" s="66">
        <f>ROUND((KI54*0.4+KJ54*0.6),1)</f>
        <v>5.4</v>
      </c>
      <c r="KM54" s="67">
        <f>ROUND(MAX((KI54*0.4+KJ54*0.6),(KI54*0.4+KK54*0.6)),1)</f>
        <v>5.4</v>
      </c>
      <c r="KN54" s="67" t="str">
        <f>TEXT(KM54,"0.0")</f>
        <v>5.4</v>
      </c>
      <c r="KO54" s="51" t="str">
        <f>IF(KM54&gt;=8.5,"A",IF(KM54&gt;=8,"B+",IF(KM54&gt;=7,"B",IF(KM54&gt;=6.5,"C+",IF(KM54&gt;=5.5,"C",IF(KM54&gt;=5,"D+",IF(KM54&gt;=4,"D","F")))))))</f>
        <v>D+</v>
      </c>
      <c r="KP54" s="60">
        <f>IF(KO54="A",4,IF(KO54="B+",3.5,IF(KO54="B",3,IF(KO54="C+",2.5,IF(KO54="C",2,IF(KO54="D+",1.5,IF(KO54="D",1,0)))))))</f>
        <v>1.5</v>
      </c>
      <c r="KQ54" s="53" t="str">
        <f>TEXT(KP54,"0.0")</f>
        <v>1.5</v>
      </c>
      <c r="KR54" s="63">
        <v>1</v>
      </c>
      <c r="KS54" s="207">
        <v>1</v>
      </c>
      <c r="KT54" s="210">
        <v>6</v>
      </c>
      <c r="KU54" s="133">
        <v>6.1</v>
      </c>
      <c r="KV54" s="58"/>
      <c r="KW54" s="66">
        <f>ROUND((KT54*0.4+KU54*0.6),1)</f>
        <v>6.1</v>
      </c>
      <c r="KX54" s="67">
        <f>ROUND(MAX((KT54*0.4+KU54*0.6),(KT54*0.4+KV54*0.6)),1)</f>
        <v>6.1</v>
      </c>
      <c r="KY54" s="67" t="str">
        <f>TEXT(KX54,"0.0")</f>
        <v>6.1</v>
      </c>
      <c r="KZ54" s="51" t="str">
        <f>IF(KX54&gt;=8.5,"A",IF(KX54&gt;=8,"B+",IF(KX54&gt;=7,"B",IF(KX54&gt;=6.5,"C+",IF(KX54&gt;=5.5,"C",IF(KX54&gt;=5,"D+",IF(KX54&gt;=4,"D","F")))))))</f>
        <v>C</v>
      </c>
      <c r="LA54" s="60">
        <f>IF(KZ54="A",4,IF(KZ54="B+",3.5,IF(KZ54="B",3,IF(KZ54="C+",2.5,IF(KZ54="C",2,IF(KZ54="D+",1.5,IF(KZ54="D",1,0)))))))</f>
        <v>2</v>
      </c>
      <c r="LB54" s="53" t="str">
        <f>TEXT(LA54,"0.0")</f>
        <v>2.0</v>
      </c>
      <c r="LC54" s="63">
        <v>1</v>
      </c>
      <c r="LD54" s="207">
        <v>1</v>
      </c>
      <c r="LE54" s="210">
        <v>5</v>
      </c>
      <c r="LF54" s="133">
        <v>5</v>
      </c>
      <c r="LG54" s="58"/>
      <c r="LH54" s="66">
        <f>ROUND((LE54*0.4+LF54*0.6),1)</f>
        <v>5</v>
      </c>
      <c r="LI54" s="67">
        <f>ROUND(MAX((LE54*0.4+LF54*0.6),(LE54*0.4+LG54*0.6)),1)</f>
        <v>5</v>
      </c>
      <c r="LJ54" s="67" t="str">
        <f>TEXT(LI54,"0.0")</f>
        <v>5.0</v>
      </c>
      <c r="LK54" s="51" t="str">
        <f>IF(LI54&gt;=8.5,"A",IF(LI54&gt;=8,"B+",IF(LI54&gt;=7,"B",IF(LI54&gt;=6.5,"C+",IF(LI54&gt;=5.5,"C",IF(LI54&gt;=5,"D+",IF(LI54&gt;=4,"D","F")))))))</f>
        <v>D+</v>
      </c>
      <c r="LL54" s="60">
        <f>IF(LK54="A",4,IF(LK54="B+",3.5,IF(LK54="B",3,IF(LK54="C+",2.5,IF(LK54="C",2,IF(LK54="D+",1.5,IF(LK54="D",1,0)))))))</f>
        <v>1.5</v>
      </c>
      <c r="LM54" s="53" t="str">
        <f>TEXT(LL54,"0.0")</f>
        <v>1.5</v>
      </c>
      <c r="LN54" s="63">
        <v>2</v>
      </c>
      <c r="LO54" s="207">
        <v>2</v>
      </c>
      <c r="LP54" s="210">
        <v>5</v>
      </c>
      <c r="LQ54" s="133">
        <v>5.7</v>
      </c>
      <c r="LR54" s="58"/>
      <c r="LS54" s="66">
        <f>ROUND((LP54*0.4+LQ54*0.6),1)</f>
        <v>5.4</v>
      </c>
      <c r="LT54" s="67">
        <f>ROUND(MAX((LP54*0.4+LQ54*0.6),(LP54*0.4+LR54*0.6)),1)</f>
        <v>5.4</v>
      </c>
      <c r="LU54" s="67" t="str">
        <f>TEXT(LT54,"0.0")</f>
        <v>5.4</v>
      </c>
      <c r="LV54" s="51" t="str">
        <f>IF(LT54&gt;=8.5,"A",IF(LT54&gt;=8,"B+",IF(LT54&gt;=7,"B",IF(LT54&gt;=6.5,"C+",IF(LT54&gt;=5.5,"C",IF(LT54&gt;=5,"D+",IF(LT54&gt;=4,"D","F")))))))</f>
        <v>D+</v>
      </c>
      <c r="LW54" s="60">
        <f>IF(LV54="A",4,IF(LV54="B+",3.5,IF(LV54="B",3,IF(LV54="C+",2.5,IF(LV54="C",2,IF(LV54="D+",1.5,IF(LV54="D",1,0)))))))</f>
        <v>1.5</v>
      </c>
      <c r="LX54" s="53" t="str">
        <f>TEXT(LW54,"0.0")</f>
        <v>1.5</v>
      </c>
      <c r="LY54" s="63">
        <v>1</v>
      </c>
      <c r="LZ54" s="207">
        <v>1</v>
      </c>
      <c r="MA54" s="66">
        <f>ROUND((KL54*0.2+KW54*0.2+LH54*0.4+LS54*0.2),1)</f>
        <v>5.4</v>
      </c>
      <c r="MB54" s="167">
        <f>ROUND((KM54*0.2+KX54*0.2+LI54*0.4+LT54*0.2),1)</f>
        <v>5.4</v>
      </c>
      <c r="MC54" s="53" t="str">
        <f>TEXT(MB54,"0.0")</f>
        <v>5.4</v>
      </c>
      <c r="MD54" s="51" t="str">
        <f>IF(MB54&gt;=8.5,"A",IF(MB54&gt;=8,"B+",IF(MB54&gt;=7,"B",IF(MB54&gt;=6.5,"C+",IF(MB54&gt;=5.5,"C",IF(MB54&gt;=5,"D+",IF(MB54&gt;=4,"D","F")))))))</f>
        <v>D+</v>
      </c>
      <c r="ME54" s="60">
        <f>IF(MD54="A",4,IF(MD54="B+",3.5,IF(MD54="B",3,IF(MD54="C+",2.5,IF(MD54="C",2,IF(MD54="D+",1.5,IF(MD54="D",1,0)))))))</f>
        <v>1.5</v>
      </c>
      <c r="MF54" s="53" t="str">
        <f>TEXT(ME54,"0.0")</f>
        <v>1.5</v>
      </c>
      <c r="MG54" s="220">
        <v>5</v>
      </c>
      <c r="MH54" s="221">
        <v>5</v>
      </c>
      <c r="MI54" s="211">
        <f>HK54+HV54+IO54+IZ54+JK54+JV54+KG54+KR54+LC54+LN54+LY54</f>
        <v>19</v>
      </c>
      <c r="MJ54" s="156">
        <f>(HF54*HK54+HQ54*HV54+IJ54*IO54+IU54*IZ54+JF54*JK54+JQ54*JV54+KB54*KG54+KM54*KR54+KX54*LC54+LI54*LN54+LT54*LY54)/MI54</f>
        <v>4.2368421052631575</v>
      </c>
      <c r="MK54" s="158">
        <f>(HI54*HK54+HT54*HV54+IM54*IO54+IX54*IZ54+JI54*JK54+JT54*JV54+KE54*KG54+KP54*KR54+LA54*LC54+LL54*LN54+LW54*LY54)/MI54</f>
        <v>1.1842105263157894</v>
      </c>
      <c r="ML54" s="157" t="str">
        <f>TEXT(MK54,"0.00")</f>
        <v>1.18</v>
      </c>
      <c r="MM54" s="5" t="str">
        <f>IF(AND(MK54&lt;1),"Cảnh báo KQHT","Lên lớp")</f>
        <v>Lên lớp</v>
      </c>
      <c r="MN54" s="212">
        <f>HL54+HW54+IP54+JA54+JL54+JW54+KH54+KS54+LD54+LO54+LZ54</f>
        <v>16</v>
      </c>
      <c r="MO54" s="156">
        <f>(HF54*HL54+HQ54*HW54+IJ54*IP54+IU54*JA54+JF54*JL54+JQ54*JW54+KB54*KH54+KM54*KS54+KX54*LD54+LI54*LO54+LT54*LZ54)/MN54</f>
        <v>5.03125</v>
      </c>
      <c r="MP54" s="309">
        <f>(HI54*HL54+HT54*HW54+IM54*IP54+IX54*JA54+JI54*JL54+JT54*JW54+KE54*KH54+KP54*KS54+LA54*LD54+LL54*LO54+LW54*LZ54)/MN54</f>
        <v>1.40625</v>
      </c>
      <c r="MQ54" s="215">
        <f>GV54+MI54</f>
        <v>54</v>
      </c>
      <c r="MR54" s="211">
        <f>GW54+MN54</f>
        <v>51</v>
      </c>
      <c r="MS54" s="157">
        <f>(GX54*GW54+MO54*MN54)/MR54</f>
        <v>5.9058823529411759</v>
      </c>
      <c r="MT54" s="157" t="str">
        <f>TEXT(MS54,"0.00")</f>
        <v>5.91</v>
      </c>
      <c r="MU54" s="158">
        <f>(GY54*GW54+MP54*MN54)/MR54</f>
        <v>1.9803921568627452</v>
      </c>
      <c r="MV54" s="157" t="str">
        <f>TEXT(MU54,"0.00")</f>
        <v>1.98</v>
      </c>
      <c r="MW54" s="5" t="str">
        <f>IF(AND(MU54&lt;1.4),"Cảnh báo KQHT","Lên lớp")</f>
        <v>Lên lớp</v>
      </c>
      <c r="MX54" s="325">
        <v>6</v>
      </c>
      <c r="MY54" s="392">
        <v>5</v>
      </c>
      <c r="MZ54" s="327"/>
      <c r="NA54" s="216">
        <f>ROUND((MX54*0.4+MY54*0.6),1)</f>
        <v>5.4</v>
      </c>
      <c r="NB54" s="312">
        <f>ROUND(MAX((MX54*0.4+MY54*0.6),(MX54*0.4+MZ54*0.6)),1)</f>
        <v>5.4</v>
      </c>
      <c r="NC54" s="312" t="str">
        <f>TEXT(NB54,"0.0")</f>
        <v>5.4</v>
      </c>
      <c r="ND54" s="313" t="str">
        <f>IF(NB54&gt;=8.5,"A",IF(NB54&gt;=8,"B+",IF(NB54&gt;=7,"B",IF(NB54&gt;=6.5,"C+",IF(NB54&gt;=5.5,"C",IF(NB54&gt;=5,"D+",IF(NB54&gt;=4,"D","F")))))))</f>
        <v>D+</v>
      </c>
      <c r="NE54" s="314">
        <f>IF(ND54="A",4,IF(ND54="B+",3.5,IF(ND54="B",3,IF(ND54="C+",2.5,IF(ND54="C",2,IF(ND54="D+",1.5,IF(ND54="D",1,0)))))))</f>
        <v>1.5</v>
      </c>
      <c r="NF54" s="315" t="str">
        <f>TEXT(NE54,"0.0")</f>
        <v>1.5</v>
      </c>
      <c r="NG54" s="63">
        <v>1</v>
      </c>
      <c r="NH54" s="207">
        <v>1</v>
      </c>
      <c r="NI54" s="260">
        <v>5</v>
      </c>
      <c r="NJ54" s="317"/>
      <c r="NK54" s="261">
        <v>5</v>
      </c>
      <c r="NL54" s="316">
        <f>ROUND((NI54*0.4+NJ54*0.6),1)</f>
        <v>2</v>
      </c>
      <c r="NM54" s="312">
        <f>ROUND(MAX((NI54*0.4+NJ54*0.6),(NI54*0.4+NK54*0.6)),1)</f>
        <v>5</v>
      </c>
      <c r="NN54" s="312" t="str">
        <f>TEXT(NM54,"0.0")</f>
        <v>5.0</v>
      </c>
      <c r="NO54" s="313" t="str">
        <f>IF(NM54&gt;=8.5,"A",IF(NM54&gt;=8,"B+",IF(NM54&gt;=7,"B",IF(NM54&gt;=6.5,"C+",IF(NM54&gt;=5.5,"C",IF(NM54&gt;=5,"D+",IF(NM54&gt;=4,"D","F")))))))</f>
        <v>D+</v>
      </c>
      <c r="NP54" s="314">
        <f>IF(NO54="A",4,IF(NO54="B+",3.5,IF(NO54="B",3,IF(NO54="C+",2.5,IF(NO54="C",2,IF(NO54="D+",1.5,IF(NO54="D",1,0)))))))</f>
        <v>1.5</v>
      </c>
      <c r="NQ54" s="315" t="str">
        <f>TEXT(NP54,"0.0")</f>
        <v>1.5</v>
      </c>
      <c r="NR54" s="63">
        <v>1</v>
      </c>
      <c r="NS54" s="207">
        <v>1</v>
      </c>
      <c r="NT54" s="66">
        <f>ROUND((NA54*0.5+NL54*0.5),1)</f>
        <v>3.7</v>
      </c>
      <c r="NU54" s="167">
        <f>ROUND((NB54*0.5+NM54*0.5),1)</f>
        <v>5.2</v>
      </c>
      <c r="NV54" s="53" t="str">
        <f>TEXT(NU54,"0.0")</f>
        <v>5.2</v>
      </c>
      <c r="NW54" s="51" t="str">
        <f>IF(NU54&gt;=8.5,"A",IF(NU54&gt;=8,"B+",IF(NU54&gt;=7,"B",IF(NU54&gt;=6.5,"C+",IF(NU54&gt;=5.5,"C",IF(NU54&gt;=5,"D+",IF(NU54&gt;=4,"D","F")))))))</f>
        <v>D+</v>
      </c>
      <c r="NX54" s="60">
        <f>IF(NW54="A",4,IF(NW54="B+",3.5,IF(NW54="B",3,IF(NW54="C+",2.5,IF(NW54="C",2,IF(NW54="D+",1.5,IF(NW54="D",1,0)))))))</f>
        <v>1.5</v>
      </c>
      <c r="NY54" s="53" t="str">
        <f>TEXT(NX54,"0.0")</f>
        <v>1.5</v>
      </c>
      <c r="NZ54" s="220">
        <v>2</v>
      </c>
      <c r="OA54" s="408">
        <v>2</v>
      </c>
      <c r="OB54" s="385">
        <v>5.7</v>
      </c>
      <c r="OC54" s="404">
        <v>5</v>
      </c>
      <c r="OD54" s="105"/>
      <c r="OE54" s="105">
        <f>ROUND((OB54*0.4+OC54*0.6),1)</f>
        <v>5.3</v>
      </c>
      <c r="OF54" s="67">
        <f>ROUND(MAX((OB54*0.4+OC54*0.6),(OB54*0.4+OD54*0.6)),1)</f>
        <v>5.3</v>
      </c>
      <c r="OG54" s="50" t="str">
        <f>TEXT(OF54,"0.0")</f>
        <v>5.3</v>
      </c>
      <c r="OH54" s="51" t="str">
        <f>IF(OF54&gt;=8.5,"A",IF(OF54&gt;=8,"B+",IF(OF54&gt;=7,"B",IF(OF54&gt;=6.5,"C+",IF(OF54&gt;=5.5,"C",IF(OF54&gt;=5,"D+",IF(OF54&gt;=4,"D","F")))))))</f>
        <v>D+</v>
      </c>
      <c r="OI54" s="60">
        <f>IF(OH54="A",4,IF(OH54="B+",3.5,IF(OH54="B",3,IF(OH54="C+",2.5,IF(OH54="C",2,IF(OH54="D+",1.5,IF(OH54="D",1,0)))))))</f>
        <v>1.5</v>
      </c>
      <c r="OJ54" s="53" t="str">
        <f>TEXT(OI54,"0.0")</f>
        <v>1.5</v>
      </c>
      <c r="OK54" s="61">
        <v>2</v>
      </c>
      <c r="OL54" s="62">
        <v>2</v>
      </c>
      <c r="OM54" s="333"/>
      <c r="ON54" s="334"/>
      <c r="OO54" s="121"/>
      <c r="OP54" s="149">
        <f>ROUND((OM54*0.4+ON54*0.6),1)</f>
        <v>0</v>
      </c>
      <c r="OQ54" s="67">
        <f>ROUND(MAX((OM54*0.4+ON54*0.6),(OM54*0.4+OO54*0.6)),1)</f>
        <v>0</v>
      </c>
      <c r="OR54" s="50" t="str">
        <f>TEXT(OQ54,"0.0")</f>
        <v>0.0</v>
      </c>
      <c r="OS54" s="51" t="str">
        <f>IF(OQ54&gt;=8.5,"A",IF(OQ54&gt;=8,"B+",IF(OQ54&gt;=7,"B",IF(OQ54&gt;=6.5,"C+",IF(OQ54&gt;=5.5,"C",IF(OQ54&gt;=5,"D+",IF(OQ54&gt;=4,"D","F")))))))</f>
        <v>F</v>
      </c>
      <c r="OT54" s="60">
        <f>IF(OS54="A",4,IF(OS54="B+",3.5,IF(OS54="B",3,IF(OS54="C+",2.5,IF(OS54="C",2,IF(OS54="D+",1.5,IF(OS54="D",1,0)))))))</f>
        <v>0</v>
      </c>
      <c r="OU54" s="53" t="str">
        <f>TEXT(OT54,"0.0")</f>
        <v>0.0</v>
      </c>
      <c r="OV54" s="61">
        <v>2</v>
      </c>
      <c r="OW54" s="62"/>
      <c r="OX54" s="333"/>
      <c r="OY54" s="334"/>
      <c r="OZ54" s="121"/>
      <c r="PA54" s="149">
        <f>ROUND((OX54*0.4+OY54*0.6),1)</f>
        <v>0</v>
      </c>
      <c r="PB54" s="67">
        <f>ROUND(MAX((OX54*0.4+OY54*0.6),(OX54*0.4+OZ54*0.6)),1)</f>
        <v>0</v>
      </c>
      <c r="PC54" s="50" t="str">
        <f>TEXT(PB54,"0.0")</f>
        <v>0.0</v>
      </c>
      <c r="PD54" s="51" t="str">
        <f>IF(PB54&gt;=8.5,"A",IF(PB54&gt;=8,"B+",IF(PB54&gt;=7,"B",IF(PB54&gt;=6.5,"C+",IF(PB54&gt;=5.5,"C",IF(PB54&gt;=5,"D+",IF(PB54&gt;=4,"D","F")))))))</f>
        <v>F</v>
      </c>
      <c r="PE54" s="60">
        <f>IF(PD54="A",4,IF(PD54="B+",3.5,IF(PD54="B",3,IF(PD54="C+",2.5,IF(PD54="C",2,IF(PD54="D+",1.5,IF(PD54="D",1,0)))))))</f>
        <v>0</v>
      </c>
      <c r="PF54" s="53" t="str">
        <f>TEXT(PE54,"0.0")</f>
        <v>0.0</v>
      </c>
      <c r="PG54" s="61">
        <v>2</v>
      </c>
      <c r="PH54" s="62"/>
      <c r="PI54" s="325">
        <v>5.7</v>
      </c>
      <c r="PJ54" s="392">
        <v>5</v>
      </c>
      <c r="PK54" s="327"/>
      <c r="PL54" s="216">
        <f>ROUND((PI54*0.4+PJ54*0.6),1)</f>
        <v>5.3</v>
      </c>
      <c r="PM54" s="312">
        <f>ROUND(MAX((PI54*0.4+PJ54*0.6),(PI54*0.4+PK54*0.6)),1)</f>
        <v>5.3</v>
      </c>
      <c r="PN54" s="312" t="str">
        <f>TEXT(PM54,"0.0")</f>
        <v>5.3</v>
      </c>
      <c r="PO54" s="313" t="str">
        <f>IF(PM54&gt;=8.5,"A",IF(PM54&gt;=8,"B+",IF(PM54&gt;=7,"B",IF(PM54&gt;=6.5,"C+",IF(PM54&gt;=5.5,"C",IF(PM54&gt;=5,"D+",IF(PM54&gt;=4,"D","F")))))))</f>
        <v>D+</v>
      </c>
      <c r="PP54" s="314">
        <f>IF(PO54="A",4,IF(PO54="B+",3.5,IF(PO54="B",3,IF(PO54="C+",2.5,IF(PO54="C",2,IF(PO54="D+",1.5,IF(PO54="D",1,0)))))))</f>
        <v>1.5</v>
      </c>
      <c r="PQ54" s="315" t="str">
        <f>TEXT(PP54,"0.0")</f>
        <v>1.5</v>
      </c>
      <c r="PR54" s="63">
        <v>1</v>
      </c>
      <c r="PS54" s="207">
        <v>1</v>
      </c>
      <c r="PT54" s="210">
        <v>0</v>
      </c>
      <c r="PU54" s="133">
        <v>0</v>
      </c>
      <c r="PV54" s="58"/>
      <c r="PW54" s="66">
        <f>ROUND((PT54*0.4+PU54*0.6),1)</f>
        <v>0</v>
      </c>
      <c r="PX54" s="67">
        <f>ROUND(MAX((PT54*0.4+PU54*0.6),(PT54*0.4+PV54*0.6)),1)</f>
        <v>0</v>
      </c>
      <c r="PY54" s="67" t="str">
        <f>TEXT(PX54,"0.0")</f>
        <v>0.0</v>
      </c>
      <c r="PZ54" s="51" t="str">
        <f>IF(PX54&gt;=8.5,"A",IF(PX54&gt;=8,"B+",IF(PX54&gt;=7,"B",IF(PX54&gt;=6.5,"C+",IF(PX54&gt;=5.5,"C",IF(PX54&gt;=5,"D+",IF(PX54&gt;=4,"D","F")))))))</f>
        <v>F</v>
      </c>
      <c r="QA54" s="60">
        <f>IF(PZ54="A",4,IF(PZ54="B+",3.5,IF(PZ54="B",3,IF(PZ54="C+",2.5,IF(PZ54="C",2,IF(PZ54="D+",1.5,IF(PZ54="D",1,0)))))))</f>
        <v>0</v>
      </c>
      <c r="QB54" s="53" t="str">
        <f>TEXT(QA54,"0.0")</f>
        <v>0.0</v>
      </c>
      <c r="QC54" s="63">
        <v>4</v>
      </c>
      <c r="QD54" s="207"/>
      <c r="QE54" s="210">
        <v>6</v>
      </c>
      <c r="QF54" s="133">
        <v>3</v>
      </c>
      <c r="QG54" s="58"/>
      <c r="QH54" s="66">
        <f>ROUND((QE54*0.4+QF54*0.6),1)</f>
        <v>4.2</v>
      </c>
      <c r="QI54" s="67">
        <f>ROUND(MAX((QE54*0.4+QF54*0.6),(QE54*0.4+QG54*0.6)),1)</f>
        <v>4.2</v>
      </c>
      <c r="QJ54" s="67" t="str">
        <f>TEXT(QI54,"0.0")</f>
        <v>4.2</v>
      </c>
      <c r="QK54" s="51" t="str">
        <f>IF(QI54&gt;=8.5,"A",IF(QI54&gt;=8,"B+",IF(QI54&gt;=7,"B",IF(QI54&gt;=6.5,"C+",IF(QI54&gt;=5.5,"C",IF(QI54&gt;=5,"D+",IF(QI54&gt;=4,"D","F")))))))</f>
        <v>D</v>
      </c>
      <c r="QL54" s="60">
        <f>IF(QK54="A",4,IF(QK54="B+",3.5,IF(QK54="B",3,IF(QK54="C+",2.5,IF(QK54="C",2,IF(QK54="D+",1.5,IF(QK54="D",1,0)))))))</f>
        <v>1</v>
      </c>
      <c r="QM54" s="53" t="str">
        <f>TEXT(QL54,"0.0")</f>
        <v>1.0</v>
      </c>
      <c r="QN54" s="63">
        <v>6</v>
      </c>
      <c r="QO54" s="207">
        <v>6</v>
      </c>
      <c r="QP54" s="211">
        <f>NG54+NR54+OK54+OV54+PG54+PR54+QC54+QN54</f>
        <v>19</v>
      </c>
      <c r="QQ54" s="156">
        <f>(NB54*NG54+NM54*NR54+OF54*OK54+OQ54*OV54+PB54*PG54+PM54*PR54+PX54*QC54+QI54*QN54)/QP54</f>
        <v>2.7105263157894739</v>
      </c>
      <c r="QR54" s="158">
        <f>(NE54*NG54+NP54*NR54+OI54*OK54+OT54*OV54+PE54*PG54+PP54*PR54+QA54*QC54+QL54*QN54)/QP54</f>
        <v>0.71052631578947367</v>
      </c>
      <c r="QS54" s="157" t="str">
        <f>TEXT(QR54,"0.00")</f>
        <v>0.71</v>
      </c>
      <c r="QT54" s="5" t="str">
        <f>IF(AND(QR54&lt;1),"Cảnh báo KQHT","Lên lớp")</f>
        <v>Cảnh báo KQHT</v>
      </c>
      <c r="QU54" s="212">
        <f>QO54+QD54+PS54+PH54+OW54+OL54+NS54+NH54</f>
        <v>11</v>
      </c>
      <c r="QV54" s="156">
        <f>(NB54*NH54+NM54*NS54+OF54*OL54+OQ54*OW54+PB54*PH54+PM54*PS54+PX54*QD54+QI54*QO54)/QU54</f>
        <v>4.6818181818181817</v>
      </c>
      <c r="QW54" s="309">
        <f>(NE54*NH54+NP54*NS54+OI54*OL54+OT54*OW54+PE54*PH54+PP54*PS54+QA54*QD54+QL54*QO54)/QU54</f>
        <v>1.2272727272727273</v>
      </c>
      <c r="QX54" s="215">
        <f>MQ54+QP54</f>
        <v>73</v>
      </c>
      <c r="QY54" s="211">
        <f>MR54+QU54</f>
        <v>62</v>
      </c>
      <c r="QZ54" s="157">
        <f>(MS54*MR54+QV54*QU54)/QY54</f>
        <v>5.6887096774193546</v>
      </c>
      <c r="RA54" s="157" t="str">
        <f>TEXT(QZ54,"0.00")</f>
        <v>5.69</v>
      </c>
      <c r="RB54" s="158">
        <f>(MR54*MU54+QW54*QU54)/QY54</f>
        <v>1.846774193548387</v>
      </c>
      <c r="RC54" s="157" t="str">
        <f>TEXT(RB54,"0.00")</f>
        <v>1.85</v>
      </c>
      <c r="RD54" s="5" t="str">
        <f>IF(AND(RB54&lt;1.4),"Cảnh báo KQHT","Lên lớp")</f>
        <v>Lên lớp</v>
      </c>
      <c r="RE54" s="171">
        <v>5.3</v>
      </c>
      <c r="RF54" s="323"/>
      <c r="RG54" s="123">
        <v>5</v>
      </c>
      <c r="RH54" s="171">
        <f>ROUND((RE54*0.4+RF54*0.6),1)</f>
        <v>2.1</v>
      </c>
      <c r="RI54" s="67">
        <f>ROUND(MAX((RE54*0.4+RF54*0.6),(RE54*0.4+RG54*0.6)),1)</f>
        <v>5.0999999999999996</v>
      </c>
      <c r="RJ54" s="67" t="str">
        <f>TEXT(RI54,"0.0")</f>
        <v>5.1</v>
      </c>
      <c r="RK54" s="51" t="str">
        <f>IF(RI54&gt;=8.5,"A",IF(RI54&gt;=8,"B+",IF(RI54&gt;=7,"B",IF(RI54&gt;=6.5,"C+",IF(RI54&gt;=5.5,"C",IF(RI54&gt;=5,"D+",IF(RI54&gt;=4,"D","F")))))))</f>
        <v>D+</v>
      </c>
      <c r="RL54" s="60">
        <f>IF(RK54="A",4,IF(RK54="B+",3.5,IF(RK54="B",3,IF(RK54="C+",2.5,IF(RK54="C",2,IF(RK54="D+",1.5,IF(RK54="D",1,0)))))))</f>
        <v>1.5</v>
      </c>
      <c r="RM54" s="53" t="str">
        <f>TEXT(RL54,"0.0")</f>
        <v>1.5</v>
      </c>
      <c r="RN54" s="63">
        <v>6</v>
      </c>
      <c r="RO54" s="207">
        <v>6</v>
      </c>
      <c r="RP54" s="416"/>
      <c r="RQ54" s="416"/>
      <c r="RR54" s="316">
        <f>ROUND((RP54*0.4+RQ54*0.6),1)</f>
        <v>0</v>
      </c>
      <c r="RS54" s="67" t="str">
        <f>TEXT(RR54,"0.0")</f>
        <v>0.0</v>
      </c>
      <c r="RT54" s="51" t="str">
        <f>IF(RR54&gt;=8.5,"A",IF(RR54&gt;=8,"B+",IF(RR54&gt;=7,"B",IF(RR54&gt;=6.5,"C+",IF(RR54&gt;=5.5,"C",IF(RR54&gt;=5,"D+",IF(RR54&gt;=4,"D","F")))))))</f>
        <v>F</v>
      </c>
      <c r="RU54" s="60">
        <f>IF(RT54="A",4,IF(RT54="B+",3.5,IF(RT54="B",3,IF(RT54="C+",2.5,IF(RT54="C",2,IF(RT54="D+",1.5,IF(RT54="D",1,0)))))))</f>
        <v>0</v>
      </c>
      <c r="RV54" s="53" t="str">
        <f>TEXT(RU54,"0.0")</f>
        <v>0.0</v>
      </c>
      <c r="RW54" s="220">
        <v>5</v>
      </c>
      <c r="RX54" s="221"/>
      <c r="RY54" s="417">
        <f>RW54+RN54</f>
        <v>11</v>
      </c>
      <c r="RZ54" s="156">
        <f>(RI54*RN54+RR54*RW54)/RY54</f>
        <v>2.7818181818181817</v>
      </c>
      <c r="SA54" s="158">
        <f>(RL54*RN54+RU54*RW54)/RY54</f>
        <v>0.81818181818181823</v>
      </c>
      <c r="SB54" s="157" t="str">
        <f>TEXT(SA54,"0.00")</f>
        <v>0.82</v>
      </c>
    </row>
    <row r="55" spans="1:496" s="8" customFormat="1" ht="18">
      <c r="A55" s="5">
        <v>21</v>
      </c>
      <c r="B55" s="9" t="s">
        <v>1215</v>
      </c>
      <c r="C55" s="8" t="s">
        <v>896</v>
      </c>
      <c r="D55" s="234" t="s">
        <v>487</v>
      </c>
      <c r="E55" s="330" t="s">
        <v>477</v>
      </c>
      <c r="F55" s="8" t="s">
        <v>897</v>
      </c>
      <c r="G55" s="8" t="s">
        <v>898</v>
      </c>
      <c r="H55" s="8" t="s">
        <v>427</v>
      </c>
      <c r="I55" s="8" t="s">
        <v>899</v>
      </c>
      <c r="J55" s="8" t="s">
        <v>525</v>
      </c>
      <c r="K55" s="206"/>
      <c r="L55" s="67" t="str">
        <f t="shared" si="585"/>
        <v>0.0</v>
      </c>
      <c r="M55" s="51" t="str">
        <f t="shared" si="586"/>
        <v>F</v>
      </c>
      <c r="N55" s="52">
        <f t="shared" si="587"/>
        <v>0</v>
      </c>
      <c r="O55" s="53" t="str">
        <f t="shared" si="588"/>
        <v>0.0</v>
      </c>
      <c r="P55" s="63"/>
      <c r="Q55" s="49">
        <v>6</v>
      </c>
      <c r="R55" s="67" t="str">
        <f t="shared" si="589"/>
        <v>6.0</v>
      </c>
      <c r="S55" s="8" t="str">
        <f t="shared" si="590"/>
        <v>C</v>
      </c>
      <c r="T55" s="52">
        <f t="shared" si="591"/>
        <v>2</v>
      </c>
      <c r="U55" s="53" t="str">
        <f t="shared" si="592"/>
        <v>2.0</v>
      </c>
      <c r="V55" s="63">
        <v>3</v>
      </c>
      <c r="W55" s="105">
        <v>6.7</v>
      </c>
      <c r="X55" s="103">
        <v>6</v>
      </c>
      <c r="Y55" s="58"/>
      <c r="Z55" s="66">
        <f t="shared" si="593"/>
        <v>6.3</v>
      </c>
      <c r="AA55" s="67">
        <f t="shared" si="594"/>
        <v>6.3</v>
      </c>
      <c r="AB55" s="67" t="str">
        <f t="shared" si="595"/>
        <v>6.3</v>
      </c>
      <c r="AC55" s="51" t="str">
        <f t="shared" si="596"/>
        <v>C</v>
      </c>
      <c r="AD55" s="60">
        <f t="shared" si="597"/>
        <v>2</v>
      </c>
      <c r="AE55" s="53" t="str">
        <f t="shared" si="598"/>
        <v>2.0</v>
      </c>
      <c r="AF55" s="63">
        <v>4</v>
      </c>
      <c r="AG55" s="207">
        <v>4</v>
      </c>
      <c r="AH55" s="210">
        <v>8.3000000000000007</v>
      </c>
      <c r="AI55" s="57">
        <v>8</v>
      </c>
      <c r="AJ55" s="58"/>
      <c r="AK55" s="66">
        <f t="shared" si="599"/>
        <v>8.1</v>
      </c>
      <c r="AL55" s="67">
        <f t="shared" si="600"/>
        <v>8.1</v>
      </c>
      <c r="AM55" s="67" t="str">
        <f t="shared" si="601"/>
        <v>8.1</v>
      </c>
      <c r="AN55" s="51" t="str">
        <f t="shared" si="602"/>
        <v>B+</v>
      </c>
      <c r="AO55" s="60">
        <f t="shared" si="603"/>
        <v>3.5</v>
      </c>
      <c r="AP55" s="53" t="str">
        <f t="shared" si="604"/>
        <v>3.5</v>
      </c>
      <c r="AQ55" s="63">
        <v>2</v>
      </c>
      <c r="AR55" s="207">
        <v>2</v>
      </c>
      <c r="AS55" s="216">
        <v>6.3</v>
      </c>
      <c r="AT55" s="262">
        <v>7</v>
      </c>
      <c r="AU55" s="262"/>
      <c r="AV55" s="66">
        <f t="shared" si="605"/>
        <v>6.7</v>
      </c>
      <c r="AW55" s="67">
        <f t="shared" si="606"/>
        <v>6.7</v>
      </c>
      <c r="AX55" s="67" t="str">
        <f t="shared" si="607"/>
        <v>6.7</v>
      </c>
      <c r="AY55" s="51" t="str">
        <f t="shared" si="608"/>
        <v>C+</v>
      </c>
      <c r="AZ55" s="60">
        <f t="shared" si="609"/>
        <v>2.5</v>
      </c>
      <c r="BA55" s="53" t="str">
        <f t="shared" si="610"/>
        <v>2.5</v>
      </c>
      <c r="BB55" s="63">
        <v>3</v>
      </c>
      <c r="BC55" s="207">
        <v>3</v>
      </c>
      <c r="BD55" s="216">
        <v>5.8</v>
      </c>
      <c r="BE55" s="173">
        <v>8</v>
      </c>
      <c r="BF55" s="174"/>
      <c r="BG55" s="66">
        <f t="shared" si="611"/>
        <v>7.1</v>
      </c>
      <c r="BH55" s="67">
        <f t="shared" si="612"/>
        <v>7.1</v>
      </c>
      <c r="BI55" s="67" t="str">
        <f t="shared" si="613"/>
        <v>7.1</v>
      </c>
      <c r="BJ55" s="51" t="str">
        <f t="shared" si="614"/>
        <v>B</v>
      </c>
      <c r="BK55" s="60">
        <f t="shared" si="615"/>
        <v>3</v>
      </c>
      <c r="BL55" s="53" t="str">
        <f t="shared" si="616"/>
        <v>3.0</v>
      </c>
      <c r="BM55" s="63">
        <v>3</v>
      </c>
      <c r="BN55" s="207">
        <v>3</v>
      </c>
      <c r="BO55" s="216">
        <v>6.8</v>
      </c>
      <c r="BP55" s="173">
        <v>5</v>
      </c>
      <c r="BQ55" s="174"/>
      <c r="BR55" s="66">
        <f>ROUND((BO55*0.4+BP55*0.6),1)</f>
        <v>5.7</v>
      </c>
      <c r="BS55" s="67">
        <f t="shared" si="617"/>
        <v>5.7</v>
      </c>
      <c r="BT55" s="67" t="str">
        <f t="shared" si="618"/>
        <v>5.7</v>
      </c>
      <c r="BU55" s="51" t="str">
        <f t="shared" si="619"/>
        <v>C</v>
      </c>
      <c r="BV55" s="68">
        <f t="shared" si="620"/>
        <v>2</v>
      </c>
      <c r="BW55" s="53" t="str">
        <f t="shared" si="621"/>
        <v>2.0</v>
      </c>
      <c r="BX55" s="63">
        <v>2</v>
      </c>
      <c r="BY55" s="207">
        <v>2</v>
      </c>
      <c r="BZ55" s="210">
        <v>6.2</v>
      </c>
      <c r="CA55" s="57">
        <v>6</v>
      </c>
      <c r="CB55" s="58"/>
      <c r="CC55" s="66">
        <f>ROUND((BZ55*0.4+CA55*0.6),1)</f>
        <v>6.1</v>
      </c>
      <c r="CD55" s="67">
        <f t="shared" si="622"/>
        <v>6.1</v>
      </c>
      <c r="CE55" s="67" t="str">
        <f t="shared" si="623"/>
        <v>6.1</v>
      </c>
      <c r="CF55" s="51" t="str">
        <f t="shared" si="624"/>
        <v>C</v>
      </c>
      <c r="CG55" s="60">
        <f t="shared" si="625"/>
        <v>2</v>
      </c>
      <c r="CH55" s="53" t="str">
        <f t="shared" si="626"/>
        <v>2.0</v>
      </c>
      <c r="CI55" s="63">
        <v>3</v>
      </c>
      <c r="CJ55" s="207">
        <v>3</v>
      </c>
      <c r="CK55" s="208">
        <f>AF55+AQ55+BB55+BM55+BX55+CI55</f>
        <v>17</v>
      </c>
      <c r="CL55" s="72">
        <f>(AA55*AF55+AL55*AQ55+AW55*BB55+BH55*BM55+BS55*BX55+CD55*CI55)/CK55</f>
        <v>6.617647058823529</v>
      </c>
      <c r="CM55" s="93" t="str">
        <f t="shared" si="627"/>
        <v>6.62</v>
      </c>
      <c r="CN55" s="72">
        <f>(AD55*AF55+AO55*AQ55+AZ55*BB55+BK55*BM55+BV55*BX55+CG55*CI55)/CK55</f>
        <v>2.4411764705882355</v>
      </c>
      <c r="CO55" s="93" t="str">
        <f t="shared" si="628"/>
        <v>2.44</v>
      </c>
      <c r="CP55" s="285" t="str">
        <f t="shared" si="629"/>
        <v>Lên lớp</v>
      </c>
      <c r="CQ55" s="285">
        <f>CJ55+BY55+BN55+BC55+AR55+AG55</f>
        <v>17</v>
      </c>
      <c r="CR55" s="72">
        <f>(AA55*AG55+AL55*AR55+AW55*BC55+BH55*BN55+BS55*BY55+CD55*CJ55)/CQ55</f>
        <v>6.617647058823529</v>
      </c>
      <c r="CS55" s="285" t="str">
        <f t="shared" si="630"/>
        <v>6.62</v>
      </c>
      <c r="CT55" s="72">
        <f>(AD55*AG55+AO55*AR55+AZ55*BC55+BK55*BN55+BV55*BY55+CG55*CJ55)/CQ55</f>
        <v>2.4411764705882355</v>
      </c>
      <c r="CU55" s="285" t="str">
        <f t="shared" si="631"/>
        <v>2.44</v>
      </c>
      <c r="CV55" s="285" t="str">
        <f t="shared" si="632"/>
        <v>Lên lớp</v>
      </c>
      <c r="CW55" s="66"/>
      <c r="CX55" s="285"/>
      <c r="CY55" s="285"/>
      <c r="CZ55" s="66">
        <f t="shared" si="633"/>
        <v>0</v>
      </c>
      <c r="DA55" s="67">
        <f t="shared" si="634"/>
        <v>0</v>
      </c>
      <c r="DB55" s="60" t="str">
        <f t="shared" si="635"/>
        <v>0.0</v>
      </c>
      <c r="DC55" s="51" t="str">
        <f t="shared" si="636"/>
        <v>F</v>
      </c>
      <c r="DD55" s="60">
        <f t="shared" si="637"/>
        <v>0</v>
      </c>
      <c r="DE55" s="60" t="str">
        <f t="shared" si="638"/>
        <v>0.0</v>
      </c>
      <c r="DF55" s="63"/>
      <c r="DG55" s="209"/>
      <c r="DH55" s="105"/>
      <c r="DI55" s="126"/>
      <c r="DJ55" s="126"/>
      <c r="DK55" s="66">
        <f t="shared" si="639"/>
        <v>0</v>
      </c>
      <c r="DL55" s="67">
        <f t="shared" si="640"/>
        <v>0</v>
      </c>
      <c r="DM55" s="60" t="str">
        <f t="shared" si="641"/>
        <v>0.0</v>
      </c>
      <c r="DN55" s="51" t="str">
        <f t="shared" si="642"/>
        <v>F</v>
      </c>
      <c r="DO55" s="60">
        <f t="shared" si="643"/>
        <v>0</v>
      </c>
      <c r="DP55" s="60" t="str">
        <f t="shared" si="644"/>
        <v>0.0</v>
      </c>
      <c r="DQ55" s="63"/>
      <c r="DR55" s="209"/>
      <c r="DS55" s="67">
        <f t="shared" si="645"/>
        <v>0</v>
      </c>
      <c r="DT55" s="60" t="str">
        <f t="shared" si="646"/>
        <v>0.0</v>
      </c>
      <c r="DU55" s="51" t="str">
        <f t="shared" si="647"/>
        <v>F</v>
      </c>
      <c r="DV55" s="60">
        <f t="shared" si="648"/>
        <v>0</v>
      </c>
      <c r="DW55" s="60" t="str">
        <f t="shared" si="649"/>
        <v>0.0</v>
      </c>
      <c r="DX55" s="63">
        <v>3</v>
      </c>
      <c r="DY55" s="209"/>
      <c r="DZ55" s="216">
        <v>8.3000000000000007</v>
      </c>
      <c r="EA55" s="262">
        <v>8</v>
      </c>
      <c r="EB55" s="262"/>
      <c r="EC55" s="66">
        <f t="shared" si="650"/>
        <v>8.1</v>
      </c>
      <c r="ED55" s="67">
        <f t="shared" si="651"/>
        <v>8.1</v>
      </c>
      <c r="EE55" s="60" t="str">
        <f t="shared" si="652"/>
        <v>8.1</v>
      </c>
      <c r="EF55" s="51" t="str">
        <f t="shared" si="653"/>
        <v>B+</v>
      </c>
      <c r="EG55" s="60">
        <f t="shared" si="654"/>
        <v>3.5</v>
      </c>
      <c r="EH55" s="60" t="str">
        <f t="shared" si="655"/>
        <v>3.5</v>
      </c>
      <c r="EI55" s="63">
        <v>3</v>
      </c>
      <c r="EJ55" s="209">
        <v>3</v>
      </c>
      <c r="EK55" s="210">
        <v>6.3</v>
      </c>
      <c r="EL55" s="57">
        <v>6</v>
      </c>
      <c r="EM55" s="285"/>
      <c r="EN55" s="66">
        <f t="shared" si="656"/>
        <v>6.1</v>
      </c>
      <c r="EO55" s="67">
        <f t="shared" si="657"/>
        <v>6.1</v>
      </c>
      <c r="EP55" s="60" t="str">
        <f t="shared" si="658"/>
        <v>6.1</v>
      </c>
      <c r="EQ55" s="51" t="str">
        <f t="shared" si="659"/>
        <v>C</v>
      </c>
      <c r="ER55" s="60">
        <f t="shared" si="660"/>
        <v>2</v>
      </c>
      <c r="ES55" s="60" t="str">
        <f t="shared" si="661"/>
        <v>2.0</v>
      </c>
      <c r="ET55" s="63">
        <v>3</v>
      </c>
      <c r="EU55" s="207">
        <v>3</v>
      </c>
      <c r="EV55" s="216">
        <v>5</v>
      </c>
      <c r="EW55" s="173">
        <v>6</v>
      </c>
      <c r="EX55" s="174"/>
      <c r="EY55" s="66">
        <f>ROUND((EV55*0.4+EW55*0.6),1)</f>
        <v>5.6</v>
      </c>
      <c r="EZ55" s="67">
        <f>ROUND(MAX((EV55*0.4+EW55*0.6),(EV55*0.4+EX55*0.6)),1)</f>
        <v>5.6</v>
      </c>
      <c r="FA55" s="67" t="str">
        <f>TEXT(EZ55,"0.0")</f>
        <v>5.6</v>
      </c>
      <c r="FB55" s="51" t="str">
        <f>IF(EZ55&gt;=8.5,"A",IF(EZ55&gt;=8,"B+",IF(EZ55&gt;=7,"B",IF(EZ55&gt;=6.5,"C+",IF(EZ55&gt;=5.5,"C",IF(EZ55&gt;=5,"D+",IF(EZ55&gt;=4,"D","F")))))))</f>
        <v>C</v>
      </c>
      <c r="FC55" s="60">
        <f>IF(FB55="A",4,IF(FB55="B+",3.5,IF(FB55="B",3,IF(FB55="C+",2.5,IF(FB55="C",2,IF(FB55="D+",1.5,IF(FB55="D",1,0)))))))</f>
        <v>2</v>
      </c>
      <c r="FD55" s="53" t="str">
        <f>TEXT(FC55,"0.0")</f>
        <v>2.0</v>
      </c>
      <c r="FE55" s="63">
        <v>2</v>
      </c>
      <c r="FF55" s="207">
        <v>2</v>
      </c>
      <c r="FG55" s="216">
        <v>7</v>
      </c>
      <c r="FH55" s="262">
        <v>8</v>
      </c>
      <c r="FI55" s="104"/>
      <c r="FJ55" s="66">
        <f>ROUND((FG55*0.4+FH55*0.6),1)</f>
        <v>7.6</v>
      </c>
      <c r="FK55" s="67">
        <f>ROUND(MAX((FG55*0.4+FH55*0.6),(FG55*0.4+FI55*0.6)),1)</f>
        <v>7.6</v>
      </c>
      <c r="FL55" s="67" t="str">
        <f>TEXT(FK55,"0.0")</f>
        <v>7.6</v>
      </c>
      <c r="FM55" s="51" t="str">
        <f>IF(FK55&gt;=8.5,"A",IF(FK55&gt;=8,"B+",IF(FK55&gt;=7,"B",IF(FK55&gt;=6.5,"C+",IF(FK55&gt;=5.5,"C",IF(FK55&gt;=5,"D+",IF(FK55&gt;=4,"D","F")))))))</f>
        <v>B</v>
      </c>
      <c r="FN55" s="60">
        <f>IF(FM55="A",4,IF(FM55="B+",3.5,IF(FM55="B",3,IF(FM55="C+",2.5,IF(FM55="C",2,IF(FM55="D+",1.5,IF(FM55="D",1,0)))))))</f>
        <v>3</v>
      </c>
      <c r="FO55" s="53" t="str">
        <f>TEXT(FN55,"0.0")</f>
        <v>3.0</v>
      </c>
      <c r="FP55" s="63">
        <v>2</v>
      </c>
      <c r="FQ55" s="207">
        <v>2</v>
      </c>
      <c r="FR55" s="66"/>
      <c r="FS55" s="285"/>
      <c r="FT55" s="285"/>
      <c r="FU55" s="66"/>
      <c r="FV55" s="67">
        <f>ROUND(MAX((FR55*0.4+FS55*0.6),(FR55*0.4+FT55*0.6)),1)</f>
        <v>0</v>
      </c>
      <c r="FW55" s="67" t="str">
        <f>TEXT(FV55,"0.0")</f>
        <v>0.0</v>
      </c>
      <c r="FX55" s="51" t="str">
        <f>IF(FV55&gt;=8.5,"A",IF(FV55&gt;=8,"B+",IF(FV55&gt;=7,"B",IF(FV55&gt;=6.5,"C+",IF(FV55&gt;=5.5,"C",IF(FV55&gt;=5,"D+",IF(FV55&gt;=4,"D","F")))))))</f>
        <v>F</v>
      </c>
      <c r="FY55" s="60">
        <f>IF(FX55="A",4,IF(FX55="B+",3.5,IF(FX55="B",3,IF(FX55="C+",2.5,IF(FX55="C",2,IF(FX55="D+",1.5,IF(FX55="D",1,0)))))))</f>
        <v>0</v>
      </c>
      <c r="FZ55" s="53" t="str">
        <f>TEXT(FY55,"0.0")</f>
        <v>0.0</v>
      </c>
      <c r="GA55" s="63">
        <v>2</v>
      </c>
      <c r="GB55" s="207"/>
      <c r="GC55" s="149"/>
      <c r="GD55" s="70"/>
      <c r="GE55" s="121"/>
      <c r="GF55" s="149"/>
      <c r="GG55" s="67">
        <f t="shared" si="662"/>
        <v>0</v>
      </c>
      <c r="GH55" s="67" t="str">
        <f t="shared" si="663"/>
        <v>0.0</v>
      </c>
      <c r="GI55" s="51" t="str">
        <f t="shared" si="664"/>
        <v>F</v>
      </c>
      <c r="GJ55" s="60">
        <f t="shared" si="665"/>
        <v>0</v>
      </c>
      <c r="GK55" s="53" t="str">
        <f t="shared" si="666"/>
        <v>0.0</v>
      </c>
      <c r="GL55" s="63">
        <v>3</v>
      </c>
      <c r="GM55" s="207"/>
      <c r="GN55" s="211">
        <f t="shared" si="667"/>
        <v>18</v>
      </c>
      <c r="GO55" s="156">
        <f t="shared" si="668"/>
        <v>3.8333333333333335</v>
      </c>
      <c r="GP55" s="158">
        <f t="shared" si="669"/>
        <v>1.4722222222222223</v>
      </c>
      <c r="GQ55" s="157" t="str">
        <f>TEXT(GP55,"0.00")</f>
        <v>1.47</v>
      </c>
      <c r="GR55" s="5" t="str">
        <f>IF(AND(GP55&lt;1),"Cảnh báo KQHT","Lên lớp")</f>
        <v>Lên lớp</v>
      </c>
      <c r="GS55" s="212">
        <f t="shared" si="670"/>
        <v>10</v>
      </c>
      <c r="GT55" s="213">
        <f xml:space="preserve"> (DS55*DY55+ED55*EJ55+EO55*EU55+EZ55*FF55+FK55*FQ55+FV55*GB55+GG55*GM55)/GS55</f>
        <v>6.9</v>
      </c>
      <c r="GU55" s="214">
        <f xml:space="preserve"> (DV55*DY55+EG55*EJ55+ER55*EU55+FC55*FF55+FN55*FQ55+FY55*GB55+GJ55*GM55)/GS55</f>
        <v>2.65</v>
      </c>
      <c r="GV55" s="215">
        <f t="shared" si="671"/>
        <v>35</v>
      </c>
      <c r="GW55" s="211">
        <f t="shared" si="672"/>
        <v>27</v>
      </c>
      <c r="GX55" s="157">
        <f t="shared" si="673"/>
        <v>6.7222222222222223</v>
      </c>
      <c r="GY55" s="158">
        <f t="shared" si="674"/>
        <v>2.5185185185185186</v>
      </c>
      <c r="GZ55" s="157" t="str">
        <f>TEXT(GY55,"0.00")</f>
        <v>2.52</v>
      </c>
      <c r="HA55" s="5" t="str">
        <f>IF(AND(GY55&lt;1.2),"Cảnh báo KQHT","Lên lớp")</f>
        <v>Lên lớp</v>
      </c>
      <c r="HB55" s="105">
        <v>6</v>
      </c>
      <c r="HC55" s="103">
        <v>5</v>
      </c>
      <c r="HD55" s="104"/>
      <c r="HE55" s="105"/>
      <c r="HF55" s="67">
        <f>ROUND(MAX((HB55*0.4+HC55*0.6),(HB55*0.4+HD55*0.6)),1)</f>
        <v>5.4</v>
      </c>
      <c r="HG55" s="67" t="str">
        <f t="shared" si="675"/>
        <v>5.4</v>
      </c>
      <c r="HH55" s="51" t="str">
        <f t="shared" si="676"/>
        <v>D+</v>
      </c>
      <c r="HI55" s="60">
        <f t="shared" si="677"/>
        <v>1.5</v>
      </c>
      <c r="HJ55" s="53" t="str">
        <f t="shared" si="678"/>
        <v>1.5</v>
      </c>
      <c r="HK55" s="63">
        <v>3</v>
      </c>
      <c r="HL55" s="207">
        <v>3</v>
      </c>
      <c r="HM55" s="105">
        <v>7.7</v>
      </c>
      <c r="HN55" s="103">
        <v>6</v>
      </c>
      <c r="HO55" s="104"/>
      <c r="HP55" s="105">
        <f>ROUND((HM55*0.4+HN55*0.6),1)</f>
        <v>6.7</v>
      </c>
      <c r="HQ55" s="110">
        <f>ROUND(MAX((HM55*0.4+HN55*0.6),(HM55*0.4+HO55*0.6)),1)</f>
        <v>6.7</v>
      </c>
      <c r="HR55" s="67" t="str">
        <f>TEXT(HQ55,"0.0")</f>
        <v>6.7</v>
      </c>
      <c r="HS55" s="111" t="str">
        <f>IF(HQ55&gt;=8.5,"A",IF(HQ55&gt;=8,"B+",IF(HQ55&gt;=7,"B",IF(HQ55&gt;=6.5,"C+",IF(HQ55&gt;=5.5,"C",IF(HQ55&gt;=5,"D+",IF(HQ55&gt;=4,"D","F")))))))</f>
        <v>C+</v>
      </c>
      <c r="HT55" s="112">
        <f>IF(HS55="A",4,IF(HS55="B+",3.5,IF(HS55="B",3,IF(HS55="C+",2.5,IF(HS55="C",2,IF(HS55="D+",1.5,IF(HS55="D",1,0)))))))</f>
        <v>2.5</v>
      </c>
      <c r="HU55" s="113" t="str">
        <f>TEXT(HT55,"0.0")</f>
        <v>2.5</v>
      </c>
      <c r="HV55" s="63">
        <v>1</v>
      </c>
      <c r="HW55" s="207">
        <v>1</v>
      </c>
      <c r="HX55" s="66">
        <f>ROUND((HE55*0.7+HP55*0.3),1)</f>
        <v>2</v>
      </c>
      <c r="HY55" s="167">
        <f>ROUND((HF55*0.7+HQ55*0.3),1)</f>
        <v>5.8</v>
      </c>
      <c r="HZ55" s="53" t="str">
        <f>TEXT(HY55,"0.0")</f>
        <v>5.8</v>
      </c>
      <c r="IA55" s="51" t="str">
        <f>IF(HY55&gt;=8.5,"A",IF(HY55&gt;=8,"B+",IF(HY55&gt;=7,"B",IF(HY55&gt;=6.5,"C+",IF(HY55&gt;=5.5,"C",IF(HY55&gt;=5,"D+",IF(HY55&gt;=4,"D","F")))))))</f>
        <v>C</v>
      </c>
      <c r="IB55" s="60">
        <f>IF(IA55="A",4,IF(IA55="B+",3.5,IF(IA55="B",3,IF(IA55="C+",2.5,IF(IA55="C",2,IF(IA55="D+",1.5,IF(IA55="D",1,0)))))))</f>
        <v>2</v>
      </c>
      <c r="IC55" s="53" t="str">
        <f>TEXT(IB55,"0.0")</f>
        <v>2.0</v>
      </c>
      <c r="ID55" s="220">
        <v>4</v>
      </c>
      <c r="IE55" s="221">
        <v>4</v>
      </c>
      <c r="IF55" s="210">
        <v>7</v>
      </c>
      <c r="IG55" s="57">
        <v>5</v>
      </c>
      <c r="IH55" s="58"/>
      <c r="II55" s="66">
        <f t="shared" si="679"/>
        <v>5.8</v>
      </c>
      <c r="IJ55" s="67">
        <f t="shared" si="680"/>
        <v>5.8</v>
      </c>
      <c r="IK55" s="67" t="str">
        <f t="shared" si="681"/>
        <v>5.8</v>
      </c>
      <c r="IL55" s="51" t="str">
        <f t="shared" si="682"/>
        <v>C</v>
      </c>
      <c r="IM55" s="60">
        <f t="shared" si="683"/>
        <v>2</v>
      </c>
      <c r="IN55" s="53" t="str">
        <f t="shared" si="684"/>
        <v>2.0</v>
      </c>
      <c r="IO55" s="63">
        <v>2</v>
      </c>
      <c r="IP55" s="207">
        <v>2</v>
      </c>
      <c r="IQ55" s="105">
        <v>6.6</v>
      </c>
      <c r="IR55" s="103">
        <v>5</v>
      </c>
      <c r="IS55" s="104"/>
      <c r="IT55" s="105">
        <f>ROUND((IQ55*0.4+IR55*0.6),1)</f>
        <v>5.6</v>
      </c>
      <c r="IU55" s="67">
        <f>ROUND(MAX((IQ55*0.4+IR55*0.6),(IQ55*0.4+IS55*0.6)),1)</f>
        <v>5.6</v>
      </c>
      <c r="IV55" s="67" t="str">
        <f>TEXT(IU55,"0.0")</f>
        <v>5.6</v>
      </c>
      <c r="IW55" s="51" t="str">
        <f>IF(IU55&gt;=8.5,"A",IF(IU55&gt;=8,"B+",IF(IU55&gt;=7,"B",IF(IU55&gt;=6.5,"C+",IF(IU55&gt;=5.5,"C",IF(IU55&gt;=5,"D+",IF(IU55&gt;=4,"D","F")))))))</f>
        <v>C</v>
      </c>
      <c r="IX55" s="60">
        <f>IF(IW55="A",4,IF(IW55="B+",3.5,IF(IW55="B",3,IF(IW55="C+",2.5,IF(IW55="C",2,IF(IW55="D+",1.5,IF(IW55="D",1,0)))))))</f>
        <v>2</v>
      </c>
      <c r="IY55" s="53" t="str">
        <f>TEXT(IX55,"0.0")</f>
        <v>2.0</v>
      </c>
      <c r="IZ55" s="63">
        <v>3</v>
      </c>
      <c r="JA55" s="207">
        <v>3</v>
      </c>
      <c r="JB55" s="210">
        <v>6.4</v>
      </c>
      <c r="JC55" s="57">
        <v>7</v>
      </c>
      <c r="JD55" s="58"/>
      <c r="JE55" s="66">
        <f>ROUND((JB55*0.4+JC55*0.6),1)</f>
        <v>6.8</v>
      </c>
      <c r="JF55" s="67">
        <f>ROUND(MAX((JB55*0.4+JC55*0.6),(JB55*0.4+JD55*0.6)),1)</f>
        <v>6.8</v>
      </c>
      <c r="JG55" s="50" t="str">
        <f>TEXT(JF55,"0.0")</f>
        <v>6.8</v>
      </c>
      <c r="JH55" s="51" t="str">
        <f>IF(JF55&gt;=8.5,"A",IF(JF55&gt;=8,"B+",IF(JF55&gt;=7,"B",IF(JF55&gt;=6.5,"C+",IF(JF55&gt;=5.5,"C",IF(JF55&gt;=5,"D+",IF(JF55&gt;=4,"D","F")))))))</f>
        <v>C+</v>
      </c>
      <c r="JI55" s="60">
        <f>IF(JH55="A",4,IF(JH55="B+",3.5,IF(JH55="B",3,IF(JH55="C+",2.5,IF(JH55="C",2,IF(JH55="D+",1.5,IF(JH55="D",1,0)))))))</f>
        <v>2.5</v>
      </c>
      <c r="JJ55" s="53" t="str">
        <f>TEXT(JI55,"0.0")</f>
        <v>2.5</v>
      </c>
      <c r="JK55" s="61">
        <v>2</v>
      </c>
      <c r="JL55" s="62">
        <v>2</v>
      </c>
      <c r="JM55" s="99">
        <v>5.8</v>
      </c>
      <c r="JN55" s="103">
        <v>6</v>
      </c>
      <c r="JO55" s="58"/>
      <c r="JP55" s="66">
        <f>ROUND((JM55*0.4+JN55*0.6),1)</f>
        <v>5.9</v>
      </c>
      <c r="JQ55" s="67">
        <f>ROUND(MAX((JM55*0.4+JN55*0.6),(JM55*0.4+JO55*0.6)),1)</f>
        <v>5.9</v>
      </c>
      <c r="JR55" s="50" t="str">
        <f>TEXT(JQ55,"0.0")</f>
        <v>5.9</v>
      </c>
      <c r="JS55" s="51" t="str">
        <f>IF(JQ55&gt;=8.5,"A",IF(JQ55&gt;=8,"B+",IF(JQ55&gt;=7,"B",IF(JQ55&gt;=6.5,"C+",IF(JQ55&gt;=5.5,"C",IF(JQ55&gt;=5,"D+",IF(JQ55&gt;=4,"D","F")))))))</f>
        <v>C</v>
      </c>
      <c r="JT55" s="60">
        <f>IF(JS55="A",4,IF(JS55="B+",3.5,IF(JS55="B",3,IF(JS55="C+",2.5,IF(JS55="C",2,IF(JS55="D+",1.5,IF(JS55="D",1,0)))))))</f>
        <v>2</v>
      </c>
      <c r="JU55" s="53" t="str">
        <f>TEXT(JT55,"0.0")</f>
        <v>2.0</v>
      </c>
      <c r="JV55" s="61">
        <v>1</v>
      </c>
      <c r="JW55" s="62">
        <v>1</v>
      </c>
      <c r="JX55" s="65">
        <v>7.3</v>
      </c>
      <c r="JY55" s="57">
        <v>8</v>
      </c>
      <c r="JZ55" s="58"/>
      <c r="KA55" s="66">
        <f>ROUND((JX55*0.4+JY55*0.6),1)</f>
        <v>7.7</v>
      </c>
      <c r="KB55" s="67">
        <f>ROUND(MAX((JX55*0.4+JY55*0.6),(JX55*0.4+JZ55*0.6)),1)</f>
        <v>7.7</v>
      </c>
      <c r="KC55" s="50" t="str">
        <f>TEXT(KB55,"0.0")</f>
        <v>7.7</v>
      </c>
      <c r="KD55" s="51" t="str">
        <f>IF(KB55&gt;=8.5,"A",IF(KB55&gt;=8,"B+",IF(KB55&gt;=7,"B",IF(KB55&gt;=6.5,"C+",IF(KB55&gt;=5.5,"C",IF(KB55&gt;=5,"D+",IF(KB55&gt;=4,"D","F")))))))</f>
        <v>B</v>
      </c>
      <c r="KE55" s="60">
        <f>IF(KD55="A",4,IF(KD55="B+",3.5,IF(KD55="B",3,IF(KD55="C+",2.5,IF(KD55="C",2,IF(KD55="D+",1.5,IF(KD55="D",1,0)))))))</f>
        <v>3</v>
      </c>
      <c r="KF55" s="53" t="str">
        <f>TEXT(KE55,"0.0")</f>
        <v>3.0</v>
      </c>
      <c r="KG55" s="61">
        <v>2</v>
      </c>
      <c r="KH55" s="62">
        <v>2</v>
      </c>
      <c r="KI55" s="210"/>
      <c r="KJ55" s="133"/>
      <c r="KK55" s="58"/>
      <c r="KL55" s="66">
        <f>ROUND((KI55*0.4+KJ55*0.6),1)</f>
        <v>0</v>
      </c>
      <c r="KM55" s="67">
        <f>ROUND(MAX((KI55*0.4+KJ55*0.6),(KI55*0.4+KK55*0.6)),1)</f>
        <v>0</v>
      </c>
      <c r="KN55" s="67" t="str">
        <f>TEXT(KM55,"0.0")</f>
        <v>0.0</v>
      </c>
      <c r="KO55" s="51" t="str">
        <f>IF(KM55&gt;=8.5,"A",IF(KM55&gt;=8,"B+",IF(KM55&gt;=7,"B",IF(KM55&gt;=6.5,"C+",IF(KM55&gt;=5.5,"C",IF(KM55&gt;=5,"D+",IF(KM55&gt;=4,"D","F")))))))</f>
        <v>F</v>
      </c>
      <c r="KP55" s="60">
        <f>IF(KO55="A",4,IF(KO55="B+",3.5,IF(KO55="B",3,IF(KO55="C+",2.5,IF(KO55="C",2,IF(KO55="D+",1.5,IF(KO55="D",1,0)))))))</f>
        <v>0</v>
      </c>
      <c r="KQ55" s="53" t="str">
        <f>TEXT(KP55,"0.0")</f>
        <v>0.0</v>
      </c>
      <c r="KR55" s="63">
        <v>1</v>
      </c>
      <c r="KS55" s="207"/>
      <c r="KT55" s="210"/>
      <c r="KU55" s="133"/>
      <c r="KV55" s="58"/>
      <c r="KW55" s="66">
        <f>ROUND((KT55*0.4+KU55*0.6),1)</f>
        <v>0</v>
      </c>
      <c r="KX55" s="67">
        <f>ROUND(MAX((KT55*0.4+KU55*0.6),(KT55*0.4+KV55*0.6)),1)</f>
        <v>0</v>
      </c>
      <c r="KY55" s="67" t="str">
        <f>TEXT(KX55,"0.0")</f>
        <v>0.0</v>
      </c>
      <c r="KZ55" s="51" t="str">
        <f>IF(KX55&gt;=8.5,"A",IF(KX55&gt;=8,"B+",IF(KX55&gt;=7,"B",IF(KX55&gt;=6.5,"C+",IF(KX55&gt;=5.5,"C",IF(KX55&gt;=5,"D+",IF(KX55&gt;=4,"D","F")))))))</f>
        <v>F</v>
      </c>
      <c r="LA55" s="60">
        <f>IF(KZ55="A",4,IF(KZ55="B+",3.5,IF(KZ55="B",3,IF(KZ55="C+",2.5,IF(KZ55="C",2,IF(KZ55="D+",1.5,IF(KZ55="D",1,0)))))))</f>
        <v>0</v>
      </c>
      <c r="LB55" s="53" t="str">
        <f>TEXT(LA55,"0.0")</f>
        <v>0.0</v>
      </c>
      <c r="LC55" s="63">
        <v>1</v>
      </c>
      <c r="LD55" s="207"/>
      <c r="LE55" s="210"/>
      <c r="LF55" s="133"/>
      <c r="LG55" s="58"/>
      <c r="LH55" s="66">
        <f>ROUND((LE55*0.4+LF55*0.6),1)</f>
        <v>0</v>
      </c>
      <c r="LI55" s="67">
        <f>ROUND(MAX((LE55*0.4+LF55*0.6),(LE55*0.4+LG55*0.6)),1)</f>
        <v>0</v>
      </c>
      <c r="LJ55" s="67" t="str">
        <f>TEXT(LI55,"0.0")</f>
        <v>0.0</v>
      </c>
      <c r="LK55" s="51" t="str">
        <f>IF(LI55&gt;=8.5,"A",IF(LI55&gt;=8,"B+",IF(LI55&gt;=7,"B",IF(LI55&gt;=6.5,"C+",IF(LI55&gt;=5.5,"C",IF(LI55&gt;=5,"D+",IF(LI55&gt;=4,"D","F")))))))</f>
        <v>F</v>
      </c>
      <c r="LL55" s="60">
        <f>IF(LK55="A",4,IF(LK55="B+",3.5,IF(LK55="B",3,IF(LK55="C+",2.5,IF(LK55="C",2,IF(LK55="D+",1.5,IF(LK55="D",1,0)))))))</f>
        <v>0</v>
      </c>
      <c r="LM55" s="53" t="str">
        <f>TEXT(LL55,"0.0")</f>
        <v>0.0</v>
      </c>
      <c r="LN55" s="63">
        <v>2</v>
      </c>
      <c r="LO55" s="207"/>
      <c r="LP55" s="210"/>
      <c r="LQ55" s="133"/>
      <c r="LR55" s="58"/>
      <c r="LS55" s="66">
        <f>ROUND((LP55*0.4+LQ55*0.6),1)</f>
        <v>0</v>
      </c>
      <c r="LT55" s="67">
        <f>ROUND(MAX((LP55*0.4+LQ55*0.6),(LP55*0.4+LR55*0.6)),1)</f>
        <v>0</v>
      </c>
      <c r="LU55" s="67" t="str">
        <f>TEXT(LT55,"0.0")</f>
        <v>0.0</v>
      </c>
      <c r="LV55" s="51" t="str">
        <f>IF(LT55&gt;=8.5,"A",IF(LT55&gt;=8,"B+",IF(LT55&gt;=7,"B",IF(LT55&gt;=6.5,"C+",IF(LT55&gt;=5.5,"C",IF(LT55&gt;=5,"D+",IF(LT55&gt;=4,"D","F")))))))</f>
        <v>F</v>
      </c>
      <c r="LW55" s="60">
        <f>IF(LV55="A",4,IF(LV55="B+",3.5,IF(LV55="B",3,IF(LV55="C+",2.5,IF(LV55="C",2,IF(LV55="D+",1.5,IF(LV55="D",1,0)))))))</f>
        <v>0</v>
      </c>
      <c r="LX55" s="53" t="str">
        <f>TEXT(LW55,"0.0")</f>
        <v>0.0</v>
      </c>
      <c r="LY55" s="63">
        <v>1</v>
      </c>
      <c r="LZ55" s="207"/>
      <c r="MA55" s="66">
        <f>ROUND((KL55*0.2+KW55*0.2+LH55*0.4+LS55*0.2),1)</f>
        <v>0</v>
      </c>
      <c r="MB55" s="167">
        <f>ROUND((KM55*0.2+KX55*0.2+LI55*0.4+LT55*0.2),1)</f>
        <v>0</v>
      </c>
      <c r="MC55" s="53" t="str">
        <f>TEXT(MB55,"0.0")</f>
        <v>0.0</v>
      </c>
      <c r="MD55" s="51" t="str">
        <f>IF(MB55&gt;=8.5,"A",IF(MB55&gt;=8,"B+",IF(MB55&gt;=7,"B",IF(MB55&gt;=6.5,"C+",IF(MB55&gt;=5.5,"C",IF(MB55&gt;=5,"D+",IF(MB55&gt;=4,"D","F")))))))</f>
        <v>F</v>
      </c>
      <c r="ME55" s="60">
        <f>IF(MD55="A",4,IF(MD55="B+",3.5,IF(MD55="B",3,IF(MD55="C+",2.5,IF(MD55="C",2,IF(MD55="D+",1.5,IF(MD55="D",1,0)))))))</f>
        <v>0</v>
      </c>
      <c r="MF55" s="53" t="str">
        <f>TEXT(ME55,"0.0")</f>
        <v>0.0</v>
      </c>
      <c r="MG55" s="220">
        <v>5</v>
      </c>
      <c r="MH55" s="221"/>
      <c r="MI55" s="211">
        <f>HK55+HV55+IO55+IZ55+JK55+JV55+KG55+KR55+LC55+LN55+LY55</f>
        <v>19</v>
      </c>
      <c r="MJ55" s="156">
        <f>(HF55*HK55+HQ55*HV55+IJ55*IO55+IU55*IZ55+JF55*JK55+JQ55*JV55+KB55*KG55+KM55*KR55+KX55*LC55+LI55*LN55+LT55*LY55)/MI55</f>
        <v>4.5368421052631582</v>
      </c>
      <c r="MK55" s="158">
        <f>(HI55*HK55+HT55*HV55+IM55*IO55+IX55*IZ55+JI55*JK55+JT55*JV55+KE55*KG55+KP55*KR55+LA55*LC55+LL55*LN55+LW55*LY55)/MI55</f>
        <v>1.5789473684210527</v>
      </c>
      <c r="ML55" s="157" t="str">
        <f>TEXT(MK55,"0.00")</f>
        <v>1.58</v>
      </c>
      <c r="MM55" s="5" t="str">
        <f>IF(AND(MK55&lt;1),"Cảnh báo KQHT","Lên lớp")</f>
        <v>Lên lớp</v>
      </c>
      <c r="MN55" s="212">
        <f>HL55+HW55+IP55+JA55+JL55+JW55+KH55+KS55+LD55+LO55+LZ55</f>
        <v>14</v>
      </c>
      <c r="MO55" s="156">
        <f>(HF55*HL55+HQ55*HW55+IJ55*IP55+IU55*JA55+JF55*JL55+JQ55*JW55+KB55*KH55+KM55*KS55+KX55*LD55+LI55*LO55+LT55*LZ55)/MN55</f>
        <v>6.1571428571428575</v>
      </c>
      <c r="MP55" s="309">
        <f>(HI55*HL55+HT55*HW55+IM55*IP55+IX55*JA55+JI55*JL55+JT55*JW55+KE55*KH55+KP55*KS55+LA55*LD55+LL55*LO55+LW55*LZ55)/MN55</f>
        <v>2.1428571428571428</v>
      </c>
      <c r="MQ55" s="215">
        <f>GV55+MI55</f>
        <v>54</v>
      </c>
      <c r="MR55" s="211">
        <f>GW55+MN55</f>
        <v>41</v>
      </c>
      <c r="MS55" s="157">
        <f>(GX55*GW55+MO55*MN55)/MR55</f>
        <v>6.5292682926829269</v>
      </c>
      <c r="MT55" s="157" t="str">
        <f>TEXT(MS55,"0.00")</f>
        <v>6.53</v>
      </c>
      <c r="MU55" s="158">
        <f>(GY55*GW55+MP55*MN55)/MR55</f>
        <v>2.3902439024390243</v>
      </c>
      <c r="MV55" s="157" t="str">
        <f>TEXT(MU55,"0.00")</f>
        <v>2.39</v>
      </c>
      <c r="MW55" s="5" t="str">
        <f>IF(AND(MU55&lt;1.4),"Cảnh báo KQHT","Lên lớp")</f>
        <v>Lên lớp</v>
      </c>
      <c r="MX55" s="260">
        <v>5</v>
      </c>
      <c r="MY55" s="317">
        <v>0</v>
      </c>
      <c r="MZ55" s="261"/>
      <c r="NA55" s="171">
        <f>ROUND((MX55*0.4+MY55*0.6),1)</f>
        <v>2</v>
      </c>
      <c r="NB55" s="312">
        <f>ROUND(MAX((MX55*0.4+MY55*0.6),(MX55*0.4+MZ55*0.6)),1)</f>
        <v>2</v>
      </c>
      <c r="NC55" s="312" t="str">
        <f>TEXT(NB55,"0.0")</f>
        <v>2.0</v>
      </c>
      <c r="ND55" s="313" t="str">
        <f>IF(NB55&gt;=8.5,"A",IF(NB55&gt;=8,"B+",IF(NB55&gt;=7,"B",IF(NB55&gt;=6.5,"C+",IF(NB55&gt;=5.5,"C",IF(NB55&gt;=5,"D+",IF(NB55&gt;=4,"D","F")))))))</f>
        <v>F</v>
      </c>
      <c r="NE55" s="314">
        <f>IF(ND55="A",4,IF(ND55="B+",3.5,IF(ND55="B",3,IF(ND55="C+",2.5,IF(ND55="C",2,IF(ND55="D+",1.5,IF(ND55="D",1,0)))))))</f>
        <v>0</v>
      </c>
      <c r="NF55" s="315" t="str">
        <f>TEXT(NE55,"0.0")</f>
        <v>0.0</v>
      </c>
      <c r="NG55" s="63">
        <v>1</v>
      </c>
      <c r="NH55" s="207"/>
      <c r="NI55" s="222"/>
      <c r="NJ55" s="159"/>
      <c r="NK55" s="165"/>
      <c r="NL55" s="316">
        <f>ROUND((NI55*0.4+NJ55*0.6),1)</f>
        <v>0</v>
      </c>
      <c r="NM55" s="312">
        <f>ROUND(MAX((NI55*0.4+NJ55*0.6),(NI55*0.4+NK55*0.6)),1)</f>
        <v>0</v>
      </c>
      <c r="NN55" s="312" t="str">
        <f>TEXT(NM55,"0.0")</f>
        <v>0.0</v>
      </c>
      <c r="NO55" s="313" t="str">
        <f>IF(NM55&gt;=8.5,"A",IF(NM55&gt;=8,"B+",IF(NM55&gt;=7,"B",IF(NM55&gt;=6.5,"C+",IF(NM55&gt;=5.5,"C",IF(NM55&gt;=5,"D+",IF(NM55&gt;=4,"D","F")))))))</f>
        <v>F</v>
      </c>
      <c r="NP55" s="314">
        <f>IF(NO55="A",4,IF(NO55="B+",3.5,IF(NO55="B",3,IF(NO55="C+",2.5,IF(NO55="C",2,IF(NO55="D+",1.5,IF(NO55="D",1,0)))))))</f>
        <v>0</v>
      </c>
      <c r="NQ55" s="315" t="str">
        <f>TEXT(NP55,"0.0")</f>
        <v>0.0</v>
      </c>
      <c r="NR55" s="63">
        <v>1</v>
      </c>
      <c r="NS55" s="207"/>
      <c r="NT55" s="66">
        <f>ROUND((NA55*0.5+NL55*0.5),1)</f>
        <v>1</v>
      </c>
      <c r="NU55" s="167">
        <f>ROUND((NB55*0.5+NM55*0.5),1)</f>
        <v>1</v>
      </c>
      <c r="NV55" s="53" t="str">
        <f>TEXT(NU55,"0.0")</f>
        <v>1.0</v>
      </c>
      <c r="NW55" s="51" t="str">
        <f>IF(NU55&gt;=8.5,"A",IF(NU55&gt;=8,"B+",IF(NU55&gt;=7,"B",IF(NU55&gt;=6.5,"C+",IF(NU55&gt;=5.5,"C",IF(NU55&gt;=5,"D+",IF(NU55&gt;=4,"D","F")))))))</f>
        <v>F</v>
      </c>
      <c r="NX55" s="60">
        <f>IF(NW55="A",4,IF(NW55="B+",3.5,IF(NW55="B",3,IF(NW55="C+",2.5,IF(NW55="C",2,IF(NW55="D+",1.5,IF(NW55="D",1,0)))))))</f>
        <v>0</v>
      </c>
      <c r="NY55" s="53" t="str">
        <f>TEXT(NX55,"0.0")</f>
        <v>0.0</v>
      </c>
      <c r="NZ55" s="220">
        <v>2</v>
      </c>
      <c r="OA55" s="408"/>
      <c r="OB55" s="402"/>
      <c r="OC55" s="403"/>
      <c r="OD55" s="149"/>
      <c r="OE55" s="149">
        <f>ROUND((OB55*0.4+OC55*0.6),1)</f>
        <v>0</v>
      </c>
      <c r="OF55" s="67">
        <f>ROUND(MAX((OB55*0.4+OC55*0.6),(OB55*0.4+OD55*0.6)),1)</f>
        <v>0</v>
      </c>
      <c r="OG55" s="50" t="str">
        <f>TEXT(OF55,"0.0")</f>
        <v>0.0</v>
      </c>
      <c r="OH55" s="51" t="str">
        <f>IF(OF55&gt;=8.5,"A",IF(OF55&gt;=8,"B+",IF(OF55&gt;=7,"B",IF(OF55&gt;=6.5,"C+",IF(OF55&gt;=5.5,"C",IF(OF55&gt;=5,"D+",IF(OF55&gt;=4,"D","F")))))))</f>
        <v>F</v>
      </c>
      <c r="OI55" s="60">
        <f>IF(OH55="A",4,IF(OH55="B+",3.5,IF(OH55="B",3,IF(OH55="C+",2.5,IF(OH55="C",2,IF(OH55="D+",1.5,IF(OH55="D",1,0)))))))</f>
        <v>0</v>
      </c>
      <c r="OJ55" s="53" t="str">
        <f>TEXT(OI55,"0.0")</f>
        <v>0.0</v>
      </c>
      <c r="OK55" s="61">
        <v>2</v>
      </c>
      <c r="OL55" s="62"/>
      <c r="OM55" s="333"/>
      <c r="ON55" s="334"/>
      <c r="OO55" s="121"/>
      <c r="OP55" s="149">
        <f>ROUND((OM55*0.4+ON55*0.6),1)</f>
        <v>0</v>
      </c>
      <c r="OQ55" s="67">
        <f>ROUND(MAX((OM55*0.4+ON55*0.6),(OM55*0.4+OO55*0.6)),1)</f>
        <v>0</v>
      </c>
      <c r="OR55" s="50" t="str">
        <f>TEXT(OQ55,"0.0")</f>
        <v>0.0</v>
      </c>
      <c r="OS55" s="51" t="str">
        <f>IF(OQ55&gt;=8.5,"A",IF(OQ55&gt;=8,"B+",IF(OQ55&gt;=7,"B",IF(OQ55&gt;=6.5,"C+",IF(OQ55&gt;=5.5,"C",IF(OQ55&gt;=5,"D+",IF(OQ55&gt;=4,"D","F")))))))</f>
        <v>F</v>
      </c>
      <c r="OT55" s="60">
        <f>IF(OS55="A",4,IF(OS55="B+",3.5,IF(OS55="B",3,IF(OS55="C+",2.5,IF(OS55="C",2,IF(OS55="D+",1.5,IF(OS55="D",1,0)))))))</f>
        <v>0</v>
      </c>
      <c r="OU55" s="53" t="str">
        <f>TEXT(OT55,"0.0")</f>
        <v>0.0</v>
      </c>
      <c r="OV55" s="61">
        <v>2</v>
      </c>
      <c r="OW55" s="62"/>
      <c r="OX55" s="333"/>
      <c r="OY55" s="334"/>
      <c r="OZ55" s="121"/>
      <c r="PA55" s="149">
        <f>ROUND((OX55*0.4+OY55*0.6),1)</f>
        <v>0</v>
      </c>
      <c r="PB55" s="67">
        <f>ROUND(MAX((OX55*0.4+OY55*0.6),(OX55*0.4+OZ55*0.6)),1)</f>
        <v>0</v>
      </c>
      <c r="PC55" s="50" t="str">
        <f>TEXT(PB55,"0.0")</f>
        <v>0.0</v>
      </c>
      <c r="PD55" s="51" t="str">
        <f>IF(PB55&gt;=8.5,"A",IF(PB55&gt;=8,"B+",IF(PB55&gt;=7,"B",IF(PB55&gt;=6.5,"C+",IF(PB55&gt;=5.5,"C",IF(PB55&gt;=5,"D+",IF(PB55&gt;=4,"D","F")))))))</f>
        <v>F</v>
      </c>
      <c r="PE55" s="60">
        <f>IF(PD55="A",4,IF(PD55="B+",3.5,IF(PD55="B",3,IF(PD55="C+",2.5,IF(PD55="C",2,IF(PD55="D+",1.5,IF(PD55="D",1,0)))))))</f>
        <v>0</v>
      </c>
      <c r="PF55" s="53" t="str">
        <f>TEXT(PE55,"0.0")</f>
        <v>0.0</v>
      </c>
      <c r="PG55" s="61">
        <v>2</v>
      </c>
      <c r="PH55" s="62"/>
      <c r="PI55" s="222"/>
      <c r="PJ55" s="159"/>
      <c r="PK55" s="165"/>
      <c r="PL55" s="149">
        <f>ROUND((PI55*0.4+PJ55*0.6),1)</f>
        <v>0</v>
      </c>
      <c r="PM55" s="312">
        <f>ROUND(MAX((PI55*0.4+PJ55*0.6),(PI55*0.4+PK55*0.6)),1)</f>
        <v>0</v>
      </c>
      <c r="PN55" s="312" t="str">
        <f>TEXT(PM55,"0.0")</f>
        <v>0.0</v>
      </c>
      <c r="PO55" s="313" t="str">
        <f>IF(PM55&gt;=8.5,"A",IF(PM55&gt;=8,"B+",IF(PM55&gt;=7,"B",IF(PM55&gt;=6.5,"C+",IF(PM55&gt;=5.5,"C",IF(PM55&gt;=5,"D+",IF(PM55&gt;=4,"D","F")))))))</f>
        <v>F</v>
      </c>
      <c r="PP55" s="314">
        <f>IF(PO55="A",4,IF(PO55="B+",3.5,IF(PO55="B",3,IF(PO55="C+",2.5,IF(PO55="C",2,IF(PO55="D+",1.5,IF(PO55="D",1,0)))))))</f>
        <v>0</v>
      </c>
      <c r="PQ55" s="315" t="str">
        <f>TEXT(PP55,"0.0")</f>
        <v>0.0</v>
      </c>
      <c r="PR55" s="63">
        <v>1</v>
      </c>
      <c r="PS55" s="207"/>
      <c r="PT55" s="210"/>
      <c r="PU55" s="133"/>
      <c r="PV55" s="58"/>
      <c r="PW55" s="66">
        <f>ROUND((PT55*0.4+PU55*0.6),1)</f>
        <v>0</v>
      </c>
      <c r="PX55" s="67">
        <f>ROUND(MAX((PT55*0.4+PU55*0.6),(PT55*0.4+PV55*0.6)),1)</f>
        <v>0</v>
      </c>
      <c r="PY55" s="67" t="str">
        <f>TEXT(PX55,"0.0")</f>
        <v>0.0</v>
      </c>
      <c r="PZ55" s="51" t="str">
        <f>IF(PX55&gt;=8.5,"A",IF(PX55&gt;=8,"B+",IF(PX55&gt;=7,"B",IF(PX55&gt;=6.5,"C+",IF(PX55&gt;=5.5,"C",IF(PX55&gt;=5,"D+",IF(PX55&gt;=4,"D","F")))))))</f>
        <v>F</v>
      </c>
      <c r="QA55" s="60">
        <f>IF(PZ55="A",4,IF(PZ55="B+",3.5,IF(PZ55="B",3,IF(PZ55="C+",2.5,IF(PZ55="C",2,IF(PZ55="D+",1.5,IF(PZ55="D",1,0)))))))</f>
        <v>0</v>
      </c>
      <c r="QB55" s="53" t="str">
        <f>TEXT(QA55,"0.0")</f>
        <v>0.0</v>
      </c>
      <c r="QC55" s="63">
        <v>4</v>
      </c>
      <c r="QD55" s="207"/>
      <c r="QE55" s="149"/>
      <c r="QF55" s="137"/>
      <c r="QG55" s="149"/>
      <c r="QH55" s="149">
        <f>ROUND((QE55*0.4+QF55*0.6),1)</f>
        <v>0</v>
      </c>
      <c r="QI55" s="67">
        <f>ROUND(MAX((QE55*0.4+QF55*0.6),(QE55*0.4+QG55*0.6)),1)</f>
        <v>0</v>
      </c>
      <c r="QJ55" s="67" t="str">
        <f>TEXT(QI55,"0.0")</f>
        <v>0.0</v>
      </c>
      <c r="QK55" s="51" t="str">
        <f>IF(QI55&gt;=8.5,"A",IF(QI55&gt;=8,"B+",IF(QI55&gt;=7,"B",IF(QI55&gt;=6.5,"C+",IF(QI55&gt;=5.5,"C",IF(QI55&gt;=5,"D+",IF(QI55&gt;=4,"D","F")))))))</f>
        <v>F</v>
      </c>
      <c r="QL55" s="60">
        <f>IF(QK55="A",4,IF(QK55="B+",3.5,IF(QK55="B",3,IF(QK55="C+",2.5,IF(QK55="C",2,IF(QK55="D+",1.5,IF(QK55="D",1,0)))))))</f>
        <v>0</v>
      </c>
      <c r="QM55" s="53" t="str">
        <f>TEXT(QL55,"0.0")</f>
        <v>0.0</v>
      </c>
      <c r="QN55" s="63">
        <v>6</v>
      </c>
      <c r="QO55" s="207"/>
      <c r="QP55" s="211">
        <f>NG55+NR55+OK55+OV55+PG55+PR55+QC55+QN55</f>
        <v>19</v>
      </c>
      <c r="QQ55" s="156">
        <f>(NB55*NG55+NM55*NR55+OF55*OK55+OQ55*OV55+PB55*PG55+PM55*PR55+PX55*QC55+QI55*QN55)/QP55</f>
        <v>0.10526315789473684</v>
      </c>
      <c r="QR55" s="158">
        <f>(NE55*NG55+NP55*NR55+OI55*OK55+OT55*OV55+PE55*PG55+PP55*PR55+QA55*QC55+QL55*QN55)/QP55</f>
        <v>0</v>
      </c>
      <c r="QS55" s="157" t="str">
        <f>TEXT(QR55,"0.00")</f>
        <v>0.00</v>
      </c>
      <c r="QT55" s="5" t="str">
        <f>IF(AND(QR55&lt;1),"Cảnh báo KQHT","Lên lớp")</f>
        <v>Cảnh báo KQHT</v>
      </c>
      <c r="QU55" s="212">
        <f>QO55+QD55+PS55+PH55+OW55+OL55+NS55+NH55</f>
        <v>0</v>
      </c>
      <c r="QV55" s="156">
        <v>0</v>
      </c>
      <c r="QW55" s="309">
        <v>0</v>
      </c>
      <c r="QX55" s="215">
        <f>MQ55+QP55</f>
        <v>73</v>
      </c>
      <c r="QY55" s="211">
        <f>MR55+QU55</f>
        <v>41</v>
      </c>
      <c r="QZ55" s="157">
        <f>(MS55*MR55+QV55*QU55)/QY55</f>
        <v>6.5292682926829269</v>
      </c>
      <c r="RA55" s="157" t="str">
        <f>TEXT(QZ55,"0.00")</f>
        <v>6.53</v>
      </c>
      <c r="RB55" s="158">
        <f>(MR55*MU55+QW55*QU55)/QY55</f>
        <v>2.3902439024390243</v>
      </c>
      <c r="RC55" s="157" t="str">
        <f>TEXT(RB55,"0.00")</f>
        <v>2.39</v>
      </c>
      <c r="RD55" s="5" t="str">
        <f>IF(AND(RB55&lt;1.4),"Cảnh báo KQHT","Lên lớp")</f>
        <v>Lên lớp</v>
      </c>
      <c r="RE55" s="149"/>
      <c r="RF55" s="137"/>
      <c r="RG55" s="121"/>
      <c r="RH55" s="149">
        <f>ROUND((RE55*0.4+RF55*0.6),1)</f>
        <v>0</v>
      </c>
      <c r="RI55" s="67">
        <f>ROUND(MAX((RE55*0.4+RF55*0.6),(RE55*0.4+RG55*0.6)),1)</f>
        <v>0</v>
      </c>
      <c r="RJ55" s="67" t="str">
        <f>TEXT(RI55,"0.0")</f>
        <v>0.0</v>
      </c>
      <c r="RK55" s="51" t="str">
        <f>IF(RI55&gt;=8.5,"A",IF(RI55&gt;=8,"B+",IF(RI55&gt;=7,"B",IF(RI55&gt;=6.5,"C+",IF(RI55&gt;=5.5,"C",IF(RI55&gt;=5,"D+",IF(RI55&gt;=4,"D","F")))))))</f>
        <v>F</v>
      </c>
      <c r="RL55" s="60">
        <f>IF(RK55="A",4,IF(RK55="B+",3.5,IF(RK55="B",3,IF(RK55="C+",2.5,IF(RK55="C",2,IF(RK55="D+",1.5,IF(RK55="D",1,0)))))))</f>
        <v>0</v>
      </c>
      <c r="RM55" s="53" t="str">
        <f>TEXT(RL55,"0.0")</f>
        <v>0.0</v>
      </c>
      <c r="RN55" s="63">
        <v>6</v>
      </c>
      <c r="RO55" s="207"/>
      <c r="RP55" s="416"/>
      <c r="RQ55" s="416"/>
      <c r="RR55" s="316">
        <f>ROUND((RP55*0.4+RQ55*0.6),1)</f>
        <v>0</v>
      </c>
      <c r="RS55" s="67" t="str">
        <f>TEXT(RR55,"0.0")</f>
        <v>0.0</v>
      </c>
      <c r="RT55" s="51" t="str">
        <f>IF(RR55&gt;=8.5,"A",IF(RR55&gt;=8,"B+",IF(RR55&gt;=7,"B",IF(RR55&gt;=6.5,"C+",IF(RR55&gt;=5.5,"C",IF(RR55&gt;=5,"D+",IF(RR55&gt;=4,"D","F")))))))</f>
        <v>F</v>
      </c>
      <c r="RU55" s="60">
        <f>IF(RT55="A",4,IF(RT55="B+",3.5,IF(RT55="B",3,IF(RT55="C+",2.5,IF(RT55="C",2,IF(RT55="D+",1.5,IF(RT55="D",1,0)))))))</f>
        <v>0</v>
      </c>
      <c r="RV55" s="53" t="str">
        <f>TEXT(RU55,"0.0")</f>
        <v>0.0</v>
      </c>
      <c r="RW55" s="220">
        <v>5</v>
      </c>
      <c r="RX55" s="221"/>
      <c r="RY55" s="417">
        <f>RW55+RN55</f>
        <v>11</v>
      </c>
      <c r="RZ55" s="156">
        <f>(RI55*RN55+RR55*RW55)/RY55</f>
        <v>0</v>
      </c>
      <c r="SA55" s="158">
        <f>(RL55*RN55+RU55*RW55)/RY55</f>
        <v>0</v>
      </c>
      <c r="SB55" s="157" t="str">
        <f>TEXT(SA55,"0.00")</f>
        <v>0.00</v>
      </c>
    </row>
    <row r="56" spans="1:496" s="8" customFormat="1" ht="18">
      <c r="D56" s="234"/>
      <c r="E56" s="235"/>
      <c r="K56" s="206"/>
      <c r="L56" s="67" t="str">
        <f t="shared" si="585"/>
        <v>0.0</v>
      </c>
      <c r="M56" s="51" t="str">
        <f t="shared" si="586"/>
        <v>F</v>
      </c>
      <c r="N56" s="52">
        <f t="shared" si="587"/>
        <v>0</v>
      </c>
      <c r="O56" s="53" t="str">
        <f t="shared" si="588"/>
        <v>0.0</v>
      </c>
      <c r="P56" s="63"/>
      <c r="Q56" s="49"/>
      <c r="R56" s="67" t="str">
        <f t="shared" si="589"/>
        <v>0.0</v>
      </c>
      <c r="S56" s="8" t="str">
        <f t="shared" si="590"/>
        <v>F</v>
      </c>
      <c r="T56" s="52">
        <f t="shared" si="591"/>
        <v>0</v>
      </c>
      <c r="U56" s="53" t="str">
        <f t="shared" si="592"/>
        <v>0.0</v>
      </c>
      <c r="V56" s="63">
        <v>3</v>
      </c>
      <c r="W56" s="105"/>
      <c r="X56" s="103"/>
      <c r="Y56" s="58"/>
      <c r="Z56" s="66">
        <f t="shared" si="593"/>
        <v>0</v>
      </c>
      <c r="AA56" s="67">
        <f t="shared" si="594"/>
        <v>0</v>
      </c>
      <c r="AB56" s="67" t="str">
        <f t="shared" si="595"/>
        <v>0.0</v>
      </c>
      <c r="AC56" s="51" t="str">
        <f t="shared" si="596"/>
        <v>F</v>
      </c>
      <c r="AD56" s="60">
        <f t="shared" si="597"/>
        <v>0</v>
      </c>
      <c r="AE56" s="53" t="str">
        <f t="shared" si="598"/>
        <v>0.0</v>
      </c>
      <c r="AF56" s="63"/>
      <c r="AG56" s="207"/>
      <c r="AH56" s="210"/>
      <c r="AI56" s="57"/>
      <c r="AJ56" s="58"/>
      <c r="AK56" s="66">
        <f t="shared" si="599"/>
        <v>0</v>
      </c>
      <c r="AL56" s="67">
        <f t="shared" si="600"/>
        <v>0</v>
      </c>
      <c r="AM56" s="67" t="str">
        <f t="shared" si="601"/>
        <v>0.0</v>
      </c>
      <c r="AN56" s="51" t="str">
        <f t="shared" si="602"/>
        <v>F</v>
      </c>
      <c r="AO56" s="60">
        <f t="shared" si="603"/>
        <v>0</v>
      </c>
      <c r="AP56" s="53" t="str">
        <f t="shared" si="604"/>
        <v>0.0</v>
      </c>
      <c r="AQ56" s="63">
        <v>2</v>
      </c>
      <c r="AR56" s="207">
        <v>2</v>
      </c>
      <c r="AS56" s="66"/>
      <c r="AT56" s="285"/>
      <c r="AU56" s="285"/>
      <c r="AV56" s="66">
        <f t="shared" si="605"/>
        <v>0</v>
      </c>
      <c r="AW56" s="67">
        <f t="shared" si="606"/>
        <v>0</v>
      </c>
      <c r="AX56" s="67" t="str">
        <f t="shared" si="607"/>
        <v>0.0</v>
      </c>
      <c r="AY56" s="51" t="str">
        <f t="shared" si="608"/>
        <v>F</v>
      </c>
      <c r="AZ56" s="60">
        <f t="shared" si="609"/>
        <v>0</v>
      </c>
      <c r="BA56" s="53" t="str">
        <f t="shared" si="610"/>
        <v>0.0</v>
      </c>
      <c r="BB56" s="63">
        <v>3</v>
      </c>
      <c r="BC56" s="207"/>
      <c r="BD56" s="105"/>
      <c r="BE56" s="103"/>
      <c r="BF56" s="58"/>
      <c r="BG56" s="66">
        <f t="shared" si="611"/>
        <v>0</v>
      </c>
      <c r="BH56" s="67">
        <f t="shared" si="612"/>
        <v>0</v>
      </c>
      <c r="BI56" s="67" t="str">
        <f t="shared" si="613"/>
        <v>0.0</v>
      </c>
      <c r="BJ56" s="51" t="str">
        <f t="shared" si="614"/>
        <v>F</v>
      </c>
      <c r="BK56" s="60">
        <f t="shared" si="615"/>
        <v>0</v>
      </c>
      <c r="BL56" s="53" t="str">
        <f t="shared" si="616"/>
        <v>0.0</v>
      </c>
      <c r="BM56" s="63">
        <v>3</v>
      </c>
      <c r="BN56" s="207">
        <v>3</v>
      </c>
      <c r="BO56" s="210"/>
      <c r="BP56" s="57"/>
      <c r="BQ56" s="58"/>
      <c r="BR56" s="66"/>
      <c r="BS56" s="67">
        <f t="shared" si="617"/>
        <v>0</v>
      </c>
      <c r="BT56" s="67" t="str">
        <f t="shared" si="618"/>
        <v>0.0</v>
      </c>
      <c r="BU56" s="51" t="str">
        <f t="shared" si="619"/>
        <v>F</v>
      </c>
      <c r="BV56" s="68">
        <f t="shared" si="620"/>
        <v>0</v>
      </c>
      <c r="BW56" s="53" t="str">
        <f t="shared" si="621"/>
        <v>0.0</v>
      </c>
      <c r="BX56" s="63">
        <v>2</v>
      </c>
      <c r="BY56" s="207"/>
      <c r="BZ56" s="210"/>
      <c r="CA56" s="57"/>
      <c r="CB56" s="58"/>
      <c r="CC56" s="66">
        <f>ROUND((BZ56*0.4+CA56*0.6),1)</f>
        <v>0</v>
      </c>
      <c r="CD56" s="67">
        <f t="shared" si="622"/>
        <v>0</v>
      </c>
      <c r="CE56" s="67" t="str">
        <f t="shared" si="623"/>
        <v>0.0</v>
      </c>
      <c r="CF56" s="51" t="str">
        <f t="shared" si="624"/>
        <v>F</v>
      </c>
      <c r="CG56" s="60">
        <f t="shared" si="625"/>
        <v>0</v>
      </c>
      <c r="CH56" s="53" t="str">
        <f t="shared" si="626"/>
        <v>0.0</v>
      </c>
      <c r="CI56" s="63">
        <v>3</v>
      </c>
      <c r="CJ56" s="207"/>
      <c r="CK56" s="208">
        <f>AF56+AQ56+BB56+BM56+BX56+CI56</f>
        <v>13</v>
      </c>
      <c r="CL56" s="72">
        <f>(AA56*AF56+AL56*AQ56+AW56*BB56+BH56*BM56+BS56*BX56+CD56*CI56)/CK56</f>
        <v>0</v>
      </c>
      <c r="CM56" s="93" t="str">
        <f t="shared" si="627"/>
        <v>0.00</v>
      </c>
      <c r="CN56" s="72">
        <f>(AD56*AF56+AO56*AQ56+AZ56*BB56+BK56*BM56+BV56*BX56+CG56*CI56)/CK56</f>
        <v>0</v>
      </c>
      <c r="CO56" s="93" t="str">
        <f t="shared" si="628"/>
        <v>0.00</v>
      </c>
      <c r="CP56" s="285" t="str">
        <f t="shared" si="629"/>
        <v>Cảnh báo KQHT</v>
      </c>
      <c r="CQ56" s="285">
        <f>CJ56+BY56+BN56+BC56+AR56+AG56</f>
        <v>5</v>
      </c>
      <c r="CR56" s="72">
        <f>(AA56*AG56+AL56*AR56+AW56*BC56+BH56*BN56+BS56*BY56+CD56*CJ56)/CQ56</f>
        <v>0</v>
      </c>
      <c r="CS56" s="285" t="str">
        <f t="shared" si="630"/>
        <v>0.00</v>
      </c>
      <c r="CT56" s="72">
        <f>(AD56*AG56+AO56*AR56+AZ56*BC56+BK56*BN56+BV56*BY56+CG56*CJ56)/CQ56</f>
        <v>0</v>
      </c>
      <c r="CU56" s="285" t="str">
        <f t="shared" si="631"/>
        <v>0.00</v>
      </c>
      <c r="CV56" s="285" t="str">
        <f t="shared" si="632"/>
        <v>Cảnh báo KQHT</v>
      </c>
      <c r="CW56" s="66"/>
      <c r="CX56" s="285"/>
      <c r="CY56" s="285"/>
      <c r="CZ56" s="66">
        <f t="shared" si="633"/>
        <v>0</v>
      </c>
      <c r="DA56" s="67">
        <f t="shared" si="634"/>
        <v>0</v>
      </c>
      <c r="DB56" s="60" t="str">
        <f t="shared" si="635"/>
        <v>0.0</v>
      </c>
      <c r="DC56" s="51" t="str">
        <f t="shared" si="636"/>
        <v>F</v>
      </c>
      <c r="DD56" s="60">
        <f t="shared" si="637"/>
        <v>0</v>
      </c>
      <c r="DE56" s="60" t="str">
        <f t="shared" si="638"/>
        <v>0.0</v>
      </c>
      <c r="DF56" s="63"/>
      <c r="DG56" s="209"/>
      <c r="DH56" s="105"/>
      <c r="DI56" s="126"/>
      <c r="DJ56" s="126"/>
      <c r="DK56" s="66">
        <f t="shared" si="639"/>
        <v>0</v>
      </c>
      <c r="DL56" s="67">
        <f t="shared" si="640"/>
        <v>0</v>
      </c>
      <c r="DM56" s="60" t="str">
        <f t="shared" si="641"/>
        <v>0.0</v>
      </c>
      <c r="DN56" s="51" t="str">
        <f t="shared" si="642"/>
        <v>F</v>
      </c>
      <c r="DO56" s="60">
        <f t="shared" si="643"/>
        <v>0</v>
      </c>
      <c r="DP56" s="60" t="str">
        <f t="shared" si="644"/>
        <v>0.0</v>
      </c>
      <c r="DQ56" s="63"/>
      <c r="DR56" s="209"/>
      <c r="DS56" s="67">
        <f t="shared" si="645"/>
        <v>0</v>
      </c>
      <c r="DT56" s="60" t="str">
        <f t="shared" si="646"/>
        <v>0.0</v>
      </c>
      <c r="DU56" s="51" t="str">
        <f t="shared" si="647"/>
        <v>F</v>
      </c>
      <c r="DV56" s="60">
        <f t="shared" si="648"/>
        <v>0</v>
      </c>
      <c r="DW56" s="60" t="str">
        <f t="shared" si="649"/>
        <v>0.0</v>
      </c>
      <c r="DX56" s="63">
        <v>3</v>
      </c>
      <c r="DY56" s="209"/>
      <c r="DZ56" s="66"/>
      <c r="EA56" s="285"/>
      <c r="EB56" s="285"/>
      <c r="EC56" s="66">
        <f t="shared" si="650"/>
        <v>0</v>
      </c>
      <c r="ED56" s="67">
        <f t="shared" si="651"/>
        <v>0</v>
      </c>
      <c r="EE56" s="60" t="str">
        <f t="shared" si="652"/>
        <v>0.0</v>
      </c>
      <c r="EF56" s="51" t="str">
        <f t="shared" si="653"/>
        <v>F</v>
      </c>
      <c r="EG56" s="60">
        <f t="shared" si="654"/>
        <v>0</v>
      </c>
      <c r="EH56" s="60" t="str">
        <f t="shared" si="655"/>
        <v>0.0</v>
      </c>
      <c r="EI56" s="63">
        <v>3</v>
      </c>
      <c r="EJ56" s="209"/>
      <c r="EK56" s="210"/>
      <c r="EL56" s="57"/>
      <c r="EM56" s="285"/>
      <c r="EN56" s="66">
        <f t="shared" si="656"/>
        <v>0</v>
      </c>
      <c r="EO56" s="67">
        <f t="shared" si="657"/>
        <v>0</v>
      </c>
      <c r="EP56" s="60" t="str">
        <f t="shared" si="658"/>
        <v>0.0</v>
      </c>
      <c r="EQ56" s="51" t="str">
        <f t="shared" si="659"/>
        <v>F</v>
      </c>
      <c r="ER56" s="60">
        <f t="shared" si="660"/>
        <v>0</v>
      </c>
      <c r="ES56" s="60" t="str">
        <f t="shared" si="661"/>
        <v>0.0</v>
      </c>
      <c r="ET56" s="63">
        <v>3</v>
      </c>
      <c r="EU56" s="207"/>
      <c r="EV56" s="149"/>
      <c r="EW56" s="70"/>
      <c r="EX56" s="121"/>
      <c r="EY56" s="66">
        <f t="shared" si="84"/>
        <v>0</v>
      </c>
      <c r="EZ56" s="67">
        <f t="shared" si="85"/>
        <v>0</v>
      </c>
      <c r="FA56" s="67" t="str">
        <f t="shared" si="86"/>
        <v>0.0</v>
      </c>
      <c r="FB56" s="51" t="str">
        <f t="shared" si="87"/>
        <v>F</v>
      </c>
      <c r="FC56" s="60">
        <f t="shared" si="88"/>
        <v>0</v>
      </c>
      <c r="FD56" s="53" t="str">
        <f t="shared" si="89"/>
        <v>0.0</v>
      </c>
      <c r="FE56" s="63">
        <v>2</v>
      </c>
      <c r="FF56" s="207"/>
      <c r="FG56" s="66"/>
      <c r="FH56" s="285"/>
      <c r="FI56" s="104"/>
      <c r="FJ56" s="66">
        <f t="shared" si="90"/>
        <v>0</v>
      </c>
      <c r="FK56" s="67">
        <f t="shared" si="91"/>
        <v>0</v>
      </c>
      <c r="FL56" s="67" t="str">
        <f t="shared" si="92"/>
        <v>0.0</v>
      </c>
      <c r="FM56" s="51" t="str">
        <f t="shared" si="93"/>
        <v>F</v>
      </c>
      <c r="FN56" s="60">
        <f t="shared" si="94"/>
        <v>0</v>
      </c>
      <c r="FO56" s="53" t="str">
        <f t="shared" si="95"/>
        <v>0.0</v>
      </c>
      <c r="FP56" s="63">
        <v>2</v>
      </c>
      <c r="FQ56" s="207"/>
      <c r="FR56" s="66"/>
      <c r="FS56" s="285"/>
      <c r="FT56" s="285"/>
      <c r="FU56" s="66"/>
      <c r="FV56" s="67">
        <f t="shared" si="96"/>
        <v>0</v>
      </c>
      <c r="FW56" s="67" t="str">
        <f t="shared" si="97"/>
        <v>0.0</v>
      </c>
      <c r="FX56" s="51" t="str">
        <f t="shared" si="98"/>
        <v>F</v>
      </c>
      <c r="FY56" s="60">
        <f t="shared" si="99"/>
        <v>0</v>
      </c>
      <c r="FZ56" s="53" t="str">
        <f t="shared" si="100"/>
        <v>0.0</v>
      </c>
      <c r="GA56" s="63">
        <v>2</v>
      </c>
      <c r="GB56" s="207"/>
      <c r="GC56" s="149"/>
      <c r="GD56" s="70"/>
      <c r="GE56" s="121"/>
      <c r="GF56" s="149"/>
      <c r="GG56" s="67">
        <f t="shared" si="662"/>
        <v>0</v>
      </c>
      <c r="GH56" s="67" t="str">
        <f t="shared" si="663"/>
        <v>0.0</v>
      </c>
      <c r="GI56" s="51" t="str">
        <f t="shared" si="664"/>
        <v>F</v>
      </c>
      <c r="GJ56" s="60">
        <f t="shared" si="665"/>
        <v>0</v>
      </c>
      <c r="GK56" s="53" t="str">
        <f t="shared" si="666"/>
        <v>0.0</v>
      </c>
      <c r="GL56" s="63">
        <v>3</v>
      </c>
      <c r="GM56" s="207"/>
      <c r="GN56" s="211">
        <f t="shared" si="667"/>
        <v>18</v>
      </c>
      <c r="GO56" s="156">
        <f t="shared" si="668"/>
        <v>0</v>
      </c>
      <c r="GP56" s="158">
        <f t="shared" si="669"/>
        <v>0</v>
      </c>
      <c r="GQ56" s="157" t="str">
        <f t="shared" si="109"/>
        <v>0.00</v>
      </c>
      <c r="GR56" s="5" t="str">
        <f t="shared" si="110"/>
        <v>Cảnh báo KQHT</v>
      </c>
      <c r="GS56" s="212">
        <f t="shared" si="670"/>
        <v>0</v>
      </c>
      <c r="GT56" s="213" t="e">
        <f t="shared" si="406"/>
        <v>#DIV/0!</v>
      </c>
      <c r="GU56" s="214" t="e">
        <f t="shared" si="407"/>
        <v>#DIV/0!</v>
      </c>
      <c r="GV56" s="215">
        <f t="shared" si="671"/>
        <v>31</v>
      </c>
      <c r="GW56" s="211">
        <f t="shared" si="672"/>
        <v>5</v>
      </c>
      <c r="GX56" s="157" t="e">
        <f t="shared" si="673"/>
        <v>#DIV/0!</v>
      </c>
      <c r="GY56" s="158" t="e">
        <f t="shared" si="674"/>
        <v>#DIV/0!</v>
      </c>
      <c r="GZ56" s="157" t="e">
        <f t="shared" si="118"/>
        <v>#DIV/0!</v>
      </c>
      <c r="HA56" s="5" t="e">
        <f t="shared" si="119"/>
        <v>#DIV/0!</v>
      </c>
      <c r="HB56" s="105"/>
      <c r="HC56" s="103"/>
      <c r="HD56" s="104"/>
      <c r="HE56" s="105"/>
      <c r="HF56" s="67">
        <f t="shared" si="551"/>
        <v>0</v>
      </c>
      <c r="HG56" s="67" t="str">
        <f t="shared" si="675"/>
        <v>0.0</v>
      </c>
      <c r="HH56" s="51" t="str">
        <f t="shared" si="676"/>
        <v>F</v>
      </c>
      <c r="HI56" s="60">
        <f t="shared" si="677"/>
        <v>0</v>
      </c>
      <c r="HJ56" s="53" t="str">
        <f t="shared" si="678"/>
        <v>0.0</v>
      </c>
      <c r="HK56" s="63">
        <v>3</v>
      </c>
      <c r="HL56" s="207"/>
      <c r="HM56" s="149"/>
      <c r="HN56" s="70"/>
      <c r="HO56" s="121"/>
      <c r="HP56" s="149">
        <f t="shared" si="125"/>
        <v>0</v>
      </c>
      <c r="HQ56" s="110">
        <f t="shared" si="126"/>
        <v>0</v>
      </c>
      <c r="HR56" s="67" t="str">
        <f t="shared" si="127"/>
        <v>0.0</v>
      </c>
      <c r="HS56" s="111" t="str">
        <f t="shared" si="128"/>
        <v>F</v>
      </c>
      <c r="HT56" s="112">
        <f t="shared" si="129"/>
        <v>0</v>
      </c>
      <c r="HU56" s="113" t="str">
        <f t="shared" si="130"/>
        <v>0.0</v>
      </c>
      <c r="HV56" s="63">
        <v>1</v>
      </c>
      <c r="HW56" s="207"/>
      <c r="HX56" s="66">
        <f t="shared" si="297"/>
        <v>0</v>
      </c>
      <c r="HY56" s="167">
        <f t="shared" si="297"/>
        <v>0</v>
      </c>
      <c r="HZ56" s="53" t="str">
        <f t="shared" si="132"/>
        <v>0.0</v>
      </c>
      <c r="IA56" s="51" t="str">
        <f t="shared" si="133"/>
        <v>F</v>
      </c>
      <c r="IB56" s="60">
        <f t="shared" si="134"/>
        <v>0</v>
      </c>
      <c r="IC56" s="53" t="str">
        <f t="shared" si="135"/>
        <v>0.0</v>
      </c>
      <c r="ID56" s="220">
        <v>4</v>
      </c>
      <c r="IE56" s="221"/>
      <c r="IF56" s="210"/>
      <c r="IG56" s="57"/>
      <c r="IH56" s="58"/>
      <c r="II56" s="66">
        <f t="shared" si="679"/>
        <v>0</v>
      </c>
      <c r="IJ56" s="67">
        <f t="shared" si="680"/>
        <v>0</v>
      </c>
      <c r="IK56" s="67" t="str">
        <f t="shared" si="681"/>
        <v>0.0</v>
      </c>
      <c r="IL56" s="51" t="str">
        <f t="shared" si="682"/>
        <v>F</v>
      </c>
      <c r="IM56" s="60">
        <f t="shared" si="683"/>
        <v>0</v>
      </c>
      <c r="IN56" s="53" t="str">
        <f t="shared" si="684"/>
        <v>0.0</v>
      </c>
      <c r="IO56" s="63">
        <v>2</v>
      </c>
      <c r="IP56" s="207"/>
      <c r="IQ56" s="149"/>
      <c r="IR56" s="70"/>
      <c r="IS56" s="121"/>
      <c r="IT56" s="149">
        <f t="shared" si="142"/>
        <v>0</v>
      </c>
      <c r="IU56" s="67">
        <f t="shared" si="143"/>
        <v>0</v>
      </c>
      <c r="IV56" s="67" t="str">
        <f t="shared" si="144"/>
        <v>0.0</v>
      </c>
      <c r="IW56" s="51" t="str">
        <f t="shared" si="145"/>
        <v>F</v>
      </c>
      <c r="IX56" s="60">
        <f t="shared" si="146"/>
        <v>0</v>
      </c>
      <c r="IY56" s="53" t="str">
        <f t="shared" si="147"/>
        <v>0.0</v>
      </c>
      <c r="IZ56" s="63">
        <v>3</v>
      </c>
      <c r="JA56" s="207"/>
      <c r="JB56" s="65"/>
      <c r="JC56" s="57"/>
      <c r="JD56" s="58"/>
      <c r="JE56" s="66">
        <f t="shared" si="148"/>
        <v>0</v>
      </c>
      <c r="JF56" s="67">
        <f t="shared" si="149"/>
        <v>0</v>
      </c>
      <c r="JG56" s="50" t="str">
        <f t="shared" si="150"/>
        <v>0.0</v>
      </c>
      <c r="JH56" s="51" t="str">
        <f t="shared" si="151"/>
        <v>F</v>
      </c>
      <c r="JI56" s="60">
        <f t="shared" si="152"/>
        <v>0</v>
      </c>
      <c r="JJ56" s="53" t="str">
        <f t="shared" si="153"/>
        <v>0.0</v>
      </c>
      <c r="JK56" s="61">
        <v>2</v>
      </c>
      <c r="JL56" s="62"/>
      <c r="KI56" s="210"/>
      <c r="KJ56" s="133"/>
      <c r="KK56" s="58"/>
      <c r="KL56" s="66">
        <f t="shared" si="685"/>
        <v>0</v>
      </c>
      <c r="KM56" s="67">
        <f t="shared" si="686"/>
        <v>0</v>
      </c>
      <c r="KN56" s="67" t="str">
        <f t="shared" si="687"/>
        <v>0.0</v>
      </c>
      <c r="KO56" s="51" t="str">
        <f t="shared" si="688"/>
        <v>F</v>
      </c>
      <c r="KP56" s="60">
        <f t="shared" si="689"/>
        <v>0</v>
      </c>
      <c r="KQ56" s="53" t="str">
        <f t="shared" si="690"/>
        <v>0.0</v>
      </c>
      <c r="KR56" s="63">
        <v>1</v>
      </c>
      <c r="KS56" s="207"/>
      <c r="KT56" s="210"/>
      <c r="KU56" s="133"/>
      <c r="KV56" s="58"/>
      <c r="KW56" s="66">
        <f t="shared" si="691"/>
        <v>0</v>
      </c>
      <c r="KX56" s="67">
        <f t="shared" si="692"/>
        <v>0</v>
      </c>
      <c r="KY56" s="67" t="str">
        <f t="shared" si="693"/>
        <v>0.0</v>
      </c>
      <c r="KZ56" s="51" t="str">
        <f t="shared" si="694"/>
        <v>F</v>
      </c>
      <c r="LA56" s="60">
        <f t="shared" si="695"/>
        <v>0</v>
      </c>
      <c r="LB56" s="53" t="str">
        <f t="shared" si="696"/>
        <v>0.0</v>
      </c>
      <c r="LC56" s="63">
        <v>1</v>
      </c>
      <c r="LD56" s="207"/>
      <c r="LE56" s="210"/>
      <c r="LF56" s="133"/>
      <c r="LG56" s="58"/>
      <c r="LH56" s="66">
        <f t="shared" si="697"/>
        <v>0</v>
      </c>
      <c r="LI56" s="67">
        <f t="shared" si="698"/>
        <v>0</v>
      </c>
      <c r="LJ56" s="67" t="str">
        <f t="shared" si="699"/>
        <v>0.0</v>
      </c>
      <c r="LK56" s="51" t="str">
        <f t="shared" si="700"/>
        <v>F</v>
      </c>
      <c r="LL56" s="60">
        <f t="shared" si="701"/>
        <v>0</v>
      </c>
      <c r="LM56" s="53" t="str">
        <f t="shared" si="702"/>
        <v>0.0</v>
      </c>
      <c r="LN56" s="63">
        <v>2</v>
      </c>
      <c r="LO56" s="207"/>
      <c r="LP56" s="210"/>
      <c r="LQ56" s="133"/>
      <c r="LR56" s="58"/>
      <c r="LS56" s="66">
        <f t="shared" si="703"/>
        <v>0</v>
      </c>
      <c r="LT56" s="67">
        <f t="shared" si="704"/>
        <v>0</v>
      </c>
      <c r="LU56" s="67" t="str">
        <f t="shared" si="705"/>
        <v>0.0</v>
      </c>
      <c r="LV56" s="51" t="str">
        <f t="shared" si="706"/>
        <v>F</v>
      </c>
      <c r="LW56" s="60">
        <f t="shared" si="707"/>
        <v>0</v>
      </c>
      <c r="LX56" s="53" t="str">
        <f t="shared" si="708"/>
        <v>0.0</v>
      </c>
      <c r="LY56" s="63">
        <v>1</v>
      </c>
      <c r="LZ56" s="207"/>
      <c r="MA56" s="66">
        <f t="shared" si="709"/>
        <v>0</v>
      </c>
      <c r="MB56" s="167">
        <f t="shared" si="710"/>
        <v>0</v>
      </c>
      <c r="MC56" s="53" t="str">
        <f t="shared" si="711"/>
        <v>0.0</v>
      </c>
      <c r="MD56" s="51" t="str">
        <f t="shared" si="712"/>
        <v>F</v>
      </c>
      <c r="ME56" s="60">
        <f t="shared" si="713"/>
        <v>0</v>
      </c>
      <c r="MF56" s="53" t="str">
        <f t="shared" si="714"/>
        <v>0.0</v>
      </c>
      <c r="MG56" s="220">
        <v>5</v>
      </c>
      <c r="MH56" s="221"/>
      <c r="MI56" s="211">
        <f t="shared" si="715"/>
        <v>16</v>
      </c>
      <c r="MJ56" s="156">
        <f t="shared" si="716"/>
        <v>0</v>
      </c>
      <c r="MK56" s="158">
        <f t="shared" si="717"/>
        <v>0</v>
      </c>
      <c r="ML56" s="157" t="str">
        <f t="shared" si="718"/>
        <v>0.00</v>
      </c>
      <c r="MM56" s="5" t="str">
        <f t="shared" si="719"/>
        <v>Cảnh báo KQHT</v>
      </c>
      <c r="MN56" s="212">
        <f t="shared" si="720"/>
        <v>0</v>
      </c>
      <c r="MO56" s="156" t="e">
        <f t="shared" si="721"/>
        <v>#DIV/0!</v>
      </c>
      <c r="MP56" s="309" t="e">
        <f t="shared" si="722"/>
        <v>#DIV/0!</v>
      </c>
      <c r="MQ56" s="215">
        <f t="shared" si="723"/>
        <v>47</v>
      </c>
      <c r="MR56" s="211">
        <f t="shared" si="724"/>
        <v>5</v>
      </c>
      <c r="MS56" s="157" t="e">
        <f t="shared" si="725"/>
        <v>#DIV/0!</v>
      </c>
      <c r="MT56" s="157" t="e">
        <f t="shared" si="726"/>
        <v>#DIV/0!</v>
      </c>
      <c r="MU56" s="158" t="e">
        <f t="shared" si="727"/>
        <v>#DIV/0!</v>
      </c>
      <c r="MV56" s="157" t="e">
        <f t="shared" si="728"/>
        <v>#DIV/0!</v>
      </c>
      <c r="MW56" s="5" t="e">
        <f t="shared" si="729"/>
        <v>#DIV/0!</v>
      </c>
      <c r="MX56" s="222">
        <v>0.3</v>
      </c>
      <c r="MY56" s="159"/>
      <c r="MZ56" s="165"/>
      <c r="NA56" s="66">
        <f t="shared" si="730"/>
        <v>0.1</v>
      </c>
      <c r="NB56" s="312">
        <f t="shared" si="731"/>
        <v>0.1</v>
      </c>
      <c r="NC56" s="312" t="str">
        <f t="shared" si="732"/>
        <v>0.1</v>
      </c>
      <c r="ND56" s="313" t="str">
        <f t="shared" si="733"/>
        <v>F</v>
      </c>
      <c r="NE56" s="314">
        <f t="shared" si="734"/>
        <v>0</v>
      </c>
      <c r="NF56" s="315" t="str">
        <f t="shared" si="735"/>
        <v>0.0</v>
      </c>
      <c r="NG56" s="63">
        <v>1</v>
      </c>
      <c r="NH56" s="207"/>
      <c r="NI56" s="310"/>
      <c r="NJ56" s="311"/>
      <c r="NK56" s="160"/>
      <c r="NL56" s="316">
        <f t="shared" si="736"/>
        <v>0</v>
      </c>
      <c r="NM56" s="312">
        <f t="shared" si="737"/>
        <v>0</v>
      </c>
      <c r="NN56" s="312" t="str">
        <f t="shared" si="738"/>
        <v>0.0</v>
      </c>
      <c r="NO56" s="313" t="str">
        <f t="shared" si="739"/>
        <v>F</v>
      </c>
      <c r="NP56" s="314">
        <f t="shared" si="740"/>
        <v>0</v>
      </c>
      <c r="NQ56" s="315" t="str">
        <f t="shared" si="741"/>
        <v>0.0</v>
      </c>
      <c r="NR56" s="63">
        <v>1</v>
      </c>
      <c r="NS56" s="207"/>
      <c r="NT56" s="66">
        <f t="shared" si="742"/>
        <v>0.1</v>
      </c>
      <c r="NU56" s="167">
        <f t="shared" si="743"/>
        <v>0.1</v>
      </c>
      <c r="NV56" s="53" t="str">
        <f t="shared" si="744"/>
        <v>0.1</v>
      </c>
      <c r="NW56" s="51" t="str">
        <f t="shared" si="745"/>
        <v>F</v>
      </c>
      <c r="NX56" s="60">
        <f t="shared" si="746"/>
        <v>0</v>
      </c>
      <c r="NY56" s="53" t="str">
        <f t="shared" si="747"/>
        <v>0.0</v>
      </c>
      <c r="NZ56" s="220">
        <v>2</v>
      </c>
      <c r="OA56" s="408"/>
      <c r="OB56" s="385"/>
      <c r="OC56" s="404"/>
      <c r="OD56" s="210"/>
      <c r="OE56" s="66">
        <f t="shared" si="229"/>
        <v>0</v>
      </c>
      <c r="OF56" s="67">
        <f t="shared" si="230"/>
        <v>0</v>
      </c>
      <c r="OG56" s="50" t="str">
        <f t="shared" si="231"/>
        <v>0.0</v>
      </c>
      <c r="OH56" s="51" t="str">
        <f t="shared" si="232"/>
        <v>F</v>
      </c>
      <c r="OI56" s="60">
        <f t="shared" si="233"/>
        <v>0</v>
      </c>
      <c r="OJ56" s="53" t="str">
        <f t="shared" si="234"/>
        <v>0.0</v>
      </c>
      <c r="OK56" s="61">
        <v>2</v>
      </c>
      <c r="OL56" s="62"/>
      <c r="OM56" s="282"/>
      <c r="ON56" s="283"/>
      <c r="OO56" s="104"/>
      <c r="OP56" s="105">
        <f t="shared" si="289"/>
        <v>0</v>
      </c>
      <c r="OQ56" s="67">
        <f t="shared" si="290"/>
        <v>0</v>
      </c>
      <c r="OR56" s="50" t="str">
        <f t="shared" si="291"/>
        <v>0.0</v>
      </c>
      <c r="OS56" s="51" t="str">
        <f t="shared" si="292"/>
        <v>F</v>
      </c>
      <c r="OT56" s="60">
        <f t="shared" si="293"/>
        <v>0</v>
      </c>
      <c r="OU56" s="53" t="str">
        <f t="shared" si="294"/>
        <v>0.0</v>
      </c>
      <c r="OV56" s="61">
        <v>2</v>
      </c>
      <c r="OW56" s="62"/>
      <c r="OX56" s="282"/>
      <c r="OY56" s="283"/>
      <c r="OZ56" s="104"/>
      <c r="PA56" s="105">
        <f t="shared" si="235"/>
        <v>0</v>
      </c>
      <c r="PB56" s="67">
        <f t="shared" si="236"/>
        <v>0</v>
      </c>
      <c r="PC56" s="50" t="str">
        <f t="shared" si="237"/>
        <v>0.0</v>
      </c>
      <c r="PD56" s="51" t="str">
        <f t="shared" si="238"/>
        <v>F</v>
      </c>
      <c r="PE56" s="60">
        <f t="shared" si="239"/>
        <v>0</v>
      </c>
      <c r="PF56" s="53" t="str">
        <f t="shared" si="240"/>
        <v>0.0</v>
      </c>
      <c r="PG56" s="61">
        <v>2</v>
      </c>
      <c r="PH56" s="62"/>
      <c r="PI56" s="310"/>
      <c r="PJ56" s="311"/>
      <c r="PK56" s="160"/>
      <c r="PL56" s="66">
        <f t="shared" si="241"/>
        <v>0</v>
      </c>
      <c r="PM56" s="312">
        <f t="shared" si="242"/>
        <v>0</v>
      </c>
      <c r="PN56" s="312" t="str">
        <f t="shared" si="243"/>
        <v>0.0</v>
      </c>
      <c r="PO56" s="313" t="str">
        <f t="shared" si="244"/>
        <v>F</v>
      </c>
      <c r="PP56" s="314">
        <f t="shared" si="245"/>
        <v>0</v>
      </c>
      <c r="PQ56" s="315" t="str">
        <f t="shared" si="246"/>
        <v>0.0</v>
      </c>
      <c r="PR56" s="63">
        <v>1</v>
      </c>
      <c r="PS56" s="207"/>
      <c r="PT56" s="210"/>
      <c r="PU56" s="133"/>
      <c r="PV56" s="58"/>
      <c r="PW56" s="66">
        <f t="shared" si="247"/>
        <v>0</v>
      </c>
      <c r="PX56" s="67">
        <f t="shared" si="248"/>
        <v>0</v>
      </c>
      <c r="PY56" s="67" t="str">
        <f t="shared" si="249"/>
        <v>0.0</v>
      </c>
      <c r="PZ56" s="51" t="str">
        <f t="shared" si="250"/>
        <v>F</v>
      </c>
      <c r="QA56" s="60">
        <f t="shared" si="251"/>
        <v>0</v>
      </c>
      <c r="QB56" s="53" t="str">
        <f t="shared" si="252"/>
        <v>0.0</v>
      </c>
      <c r="QC56" s="63">
        <v>4</v>
      </c>
      <c r="QD56" s="207"/>
      <c r="QE56" s="210"/>
      <c r="QF56" s="133"/>
      <c r="QG56" s="210"/>
      <c r="QH56" s="66">
        <f t="shared" si="253"/>
        <v>0</v>
      </c>
      <c r="QI56" s="67">
        <f t="shared" si="254"/>
        <v>0</v>
      </c>
      <c r="QJ56" s="67" t="str">
        <f t="shared" si="255"/>
        <v>0.0</v>
      </c>
      <c r="QK56" s="51" t="str">
        <f t="shared" si="256"/>
        <v>F</v>
      </c>
      <c r="QL56" s="60">
        <f t="shared" si="257"/>
        <v>0</v>
      </c>
      <c r="QM56" s="53" t="str">
        <f t="shared" si="258"/>
        <v>0.0</v>
      </c>
      <c r="QN56" s="63">
        <v>6</v>
      </c>
      <c r="QO56" s="207"/>
      <c r="QP56" s="211">
        <f t="shared" si="259"/>
        <v>19</v>
      </c>
      <c r="QQ56" s="156">
        <f t="shared" si="260"/>
        <v>5.263157894736842E-3</v>
      </c>
      <c r="QR56" s="158">
        <f t="shared" si="261"/>
        <v>0</v>
      </c>
      <c r="QS56" s="157" t="str">
        <f t="shared" si="262"/>
        <v>0.00</v>
      </c>
      <c r="QT56" s="5" t="str">
        <f t="shared" si="263"/>
        <v>Cảnh báo KQHT</v>
      </c>
      <c r="QU56" s="212">
        <f t="shared" si="264"/>
        <v>0</v>
      </c>
      <c r="QV56" s="156" t="e">
        <f t="shared" si="265"/>
        <v>#DIV/0!</v>
      </c>
      <c r="QW56" s="309" t="e">
        <f t="shared" si="266"/>
        <v>#DIV/0!</v>
      </c>
      <c r="QX56" s="215">
        <f t="shared" si="267"/>
        <v>66</v>
      </c>
      <c r="QY56" s="211">
        <f t="shared" si="268"/>
        <v>5</v>
      </c>
      <c r="QZ56" s="157" t="e">
        <f t="shared" si="269"/>
        <v>#DIV/0!</v>
      </c>
      <c r="RA56" s="157" t="e">
        <f t="shared" si="270"/>
        <v>#DIV/0!</v>
      </c>
      <c r="RB56" s="158" t="e">
        <f t="shared" si="271"/>
        <v>#DIV/0!</v>
      </c>
      <c r="RC56" s="157" t="e">
        <f t="shared" si="272"/>
        <v>#DIV/0!</v>
      </c>
      <c r="RD56" s="5" t="e">
        <f t="shared" si="273"/>
        <v>#DIV/0!</v>
      </c>
      <c r="RE56" s="210"/>
      <c r="RF56" s="133"/>
      <c r="RG56" s="58"/>
      <c r="RH56" s="66">
        <f t="shared" si="748"/>
        <v>0</v>
      </c>
      <c r="RI56" s="67">
        <f t="shared" si="749"/>
        <v>0</v>
      </c>
      <c r="RJ56" s="67" t="str">
        <f t="shared" si="750"/>
        <v>0.0</v>
      </c>
      <c r="RK56" s="51" t="str">
        <f t="shared" si="751"/>
        <v>F</v>
      </c>
      <c r="RL56" s="60">
        <f t="shared" si="752"/>
        <v>0</v>
      </c>
      <c r="RM56" s="53" t="str">
        <f t="shared" si="753"/>
        <v>0.0</v>
      </c>
      <c r="RN56" s="63">
        <v>6</v>
      </c>
      <c r="RO56" s="207"/>
      <c r="RP56" s="416"/>
      <c r="RQ56" s="416"/>
      <c r="RR56" s="316">
        <f t="shared" si="754"/>
        <v>0</v>
      </c>
      <c r="RS56" s="67" t="str">
        <f t="shared" si="281"/>
        <v>0.0</v>
      </c>
      <c r="RT56" s="51" t="str">
        <f t="shared" si="755"/>
        <v>F</v>
      </c>
      <c r="RU56" s="60">
        <f t="shared" si="756"/>
        <v>0</v>
      </c>
      <c r="RV56" s="53" t="str">
        <f t="shared" si="757"/>
        <v>0.0</v>
      </c>
      <c r="RW56" s="220"/>
      <c r="RX56" s="221"/>
      <c r="RY56" s="417">
        <f t="shared" si="758"/>
        <v>6</v>
      </c>
      <c r="RZ56" s="156">
        <f t="shared" si="759"/>
        <v>0</v>
      </c>
      <c r="SA56" s="158">
        <f t="shared" si="760"/>
        <v>0</v>
      </c>
      <c r="SB56" s="157" t="str">
        <f t="shared" si="761"/>
        <v>0.00</v>
      </c>
    </row>
    <row r="57" spans="1:496" s="8" customFormat="1" ht="18">
      <c r="D57" s="234"/>
      <c r="E57" s="235"/>
      <c r="K57" s="206"/>
      <c r="L57" s="67" t="str">
        <f t="shared" si="585"/>
        <v>0.0</v>
      </c>
      <c r="M57" s="51" t="str">
        <f t="shared" si="586"/>
        <v>F</v>
      </c>
      <c r="N57" s="52">
        <f t="shared" si="587"/>
        <v>0</v>
      </c>
      <c r="O57" s="53" t="str">
        <f t="shared" si="588"/>
        <v>0.0</v>
      </c>
      <c r="P57" s="63"/>
      <c r="Q57" s="49"/>
      <c r="R57" s="67" t="str">
        <f t="shared" si="589"/>
        <v>0.0</v>
      </c>
      <c r="S57" s="8" t="str">
        <f t="shared" si="590"/>
        <v>F</v>
      </c>
      <c r="T57" s="52">
        <f t="shared" si="591"/>
        <v>0</v>
      </c>
      <c r="U57" s="53" t="str">
        <f t="shared" si="592"/>
        <v>0.0</v>
      </c>
      <c r="V57" s="63">
        <v>3</v>
      </c>
      <c r="W57" s="105"/>
      <c r="X57" s="103"/>
      <c r="Y57" s="58"/>
      <c r="Z57" s="66">
        <f t="shared" si="593"/>
        <v>0</v>
      </c>
      <c r="AA57" s="67">
        <f t="shared" si="594"/>
        <v>0</v>
      </c>
      <c r="AB57" s="67" t="str">
        <f t="shared" si="595"/>
        <v>0.0</v>
      </c>
      <c r="AC57" s="51" t="str">
        <f t="shared" si="596"/>
        <v>F</v>
      </c>
      <c r="AD57" s="60">
        <f t="shared" si="597"/>
        <v>0</v>
      </c>
      <c r="AE57" s="53" t="str">
        <f t="shared" si="598"/>
        <v>0.0</v>
      </c>
      <c r="AF57" s="63"/>
      <c r="AG57" s="207"/>
      <c r="AH57" s="210"/>
      <c r="AI57" s="57"/>
      <c r="AJ57" s="58"/>
      <c r="AK57" s="66">
        <f t="shared" si="599"/>
        <v>0</v>
      </c>
      <c r="AL57" s="67">
        <f t="shared" si="600"/>
        <v>0</v>
      </c>
      <c r="AM57" s="67" t="str">
        <f t="shared" si="601"/>
        <v>0.0</v>
      </c>
      <c r="AN57" s="51" t="str">
        <f t="shared" si="602"/>
        <v>F</v>
      </c>
      <c r="AO57" s="60">
        <f t="shared" si="603"/>
        <v>0</v>
      </c>
      <c r="AP57" s="53" t="str">
        <f t="shared" si="604"/>
        <v>0.0</v>
      </c>
      <c r="AQ57" s="63">
        <v>2</v>
      </c>
      <c r="AR57" s="207">
        <v>2</v>
      </c>
      <c r="AS57" s="66"/>
      <c r="AT57" s="285"/>
      <c r="AU57" s="285"/>
      <c r="AV57" s="66">
        <f t="shared" si="605"/>
        <v>0</v>
      </c>
      <c r="AW57" s="67">
        <f t="shared" si="606"/>
        <v>0</v>
      </c>
      <c r="AX57" s="67" t="str">
        <f t="shared" si="607"/>
        <v>0.0</v>
      </c>
      <c r="AY57" s="51" t="str">
        <f t="shared" si="608"/>
        <v>F</v>
      </c>
      <c r="AZ57" s="60">
        <f t="shared" si="609"/>
        <v>0</v>
      </c>
      <c r="BA57" s="53" t="str">
        <f t="shared" si="610"/>
        <v>0.0</v>
      </c>
      <c r="BB57" s="63">
        <v>3</v>
      </c>
      <c r="BC57" s="207"/>
      <c r="BD57" s="105"/>
      <c r="BE57" s="103"/>
      <c r="BF57" s="58"/>
      <c r="BG57" s="66">
        <f t="shared" si="611"/>
        <v>0</v>
      </c>
      <c r="BH57" s="67">
        <f t="shared" si="612"/>
        <v>0</v>
      </c>
      <c r="BI57" s="67" t="str">
        <f t="shared" si="613"/>
        <v>0.0</v>
      </c>
      <c r="BJ57" s="51" t="str">
        <f t="shared" si="614"/>
        <v>F</v>
      </c>
      <c r="BK57" s="60">
        <f t="shared" si="615"/>
        <v>0</v>
      </c>
      <c r="BL57" s="53" t="str">
        <f t="shared" si="616"/>
        <v>0.0</v>
      </c>
      <c r="BM57" s="63">
        <v>3</v>
      </c>
      <c r="BN57" s="207">
        <v>3</v>
      </c>
      <c r="BO57" s="210"/>
      <c r="BP57" s="57"/>
      <c r="BQ57" s="58"/>
      <c r="BR57" s="66"/>
      <c r="BS57" s="67">
        <f t="shared" si="617"/>
        <v>0</v>
      </c>
      <c r="BT57" s="67" t="str">
        <f t="shared" si="618"/>
        <v>0.0</v>
      </c>
      <c r="BU57" s="51" t="str">
        <f t="shared" si="619"/>
        <v>F</v>
      </c>
      <c r="BV57" s="68">
        <f t="shared" si="620"/>
        <v>0</v>
      </c>
      <c r="BW57" s="53" t="str">
        <f t="shared" si="621"/>
        <v>0.0</v>
      </c>
      <c r="BX57" s="63">
        <v>2</v>
      </c>
      <c r="BY57" s="207"/>
      <c r="BZ57" s="210"/>
      <c r="CA57" s="57"/>
      <c r="CB57" s="58"/>
      <c r="CC57" s="66">
        <f>ROUND((BZ57*0.4+CA57*0.6),1)</f>
        <v>0</v>
      </c>
      <c r="CD57" s="67">
        <f t="shared" si="622"/>
        <v>0</v>
      </c>
      <c r="CE57" s="67" t="str">
        <f t="shared" si="623"/>
        <v>0.0</v>
      </c>
      <c r="CF57" s="51" t="str">
        <f t="shared" si="624"/>
        <v>F</v>
      </c>
      <c r="CG57" s="60">
        <f t="shared" si="625"/>
        <v>0</v>
      </c>
      <c r="CH57" s="53" t="str">
        <f t="shared" si="626"/>
        <v>0.0</v>
      </c>
      <c r="CI57" s="63">
        <v>3</v>
      </c>
      <c r="CJ57" s="207"/>
      <c r="CK57" s="208">
        <f>AF57+AQ57+BB57+BM57+BX57+CI57</f>
        <v>13</v>
      </c>
      <c r="CL57" s="72">
        <f>(AA57*AF57+AL57*AQ57+AW57*BB57+BH57*BM57+BS57*BX57+CD57*CI57)/CK57</f>
        <v>0</v>
      </c>
      <c r="CM57" s="93" t="str">
        <f t="shared" si="627"/>
        <v>0.00</v>
      </c>
      <c r="CN57" s="72">
        <f>(AD57*AF57+AO57*AQ57+AZ57*BB57+BK57*BM57+BV57*BX57+CG57*CI57)/CK57</f>
        <v>0</v>
      </c>
      <c r="CO57" s="93" t="str">
        <f t="shared" si="628"/>
        <v>0.00</v>
      </c>
      <c r="CP57" s="285" t="str">
        <f t="shared" si="629"/>
        <v>Cảnh báo KQHT</v>
      </c>
      <c r="CQ57" s="285">
        <f>CJ57+BY57+BN57+BC57+AR57+AG57</f>
        <v>5</v>
      </c>
      <c r="CR57" s="72">
        <f>(AA57*AG57+AL57*AR57+AW57*BC57+BH57*BN57+BS57*BY57+CD57*CJ57)/CQ57</f>
        <v>0</v>
      </c>
      <c r="CS57" s="285" t="str">
        <f t="shared" si="630"/>
        <v>0.00</v>
      </c>
      <c r="CT57" s="72">
        <f>(AD57*AG57+AO57*AR57+AZ57*BC57+BK57*BN57+BV57*BY57+CG57*CJ57)/CQ57</f>
        <v>0</v>
      </c>
      <c r="CU57" s="285" t="str">
        <f t="shared" si="631"/>
        <v>0.00</v>
      </c>
      <c r="CV57" s="285" t="str">
        <f t="shared" si="632"/>
        <v>Cảnh báo KQHT</v>
      </c>
      <c r="CW57" s="66"/>
      <c r="CX57" s="285"/>
      <c r="CY57" s="285"/>
      <c r="CZ57" s="66">
        <f t="shared" si="633"/>
        <v>0</v>
      </c>
      <c r="DA57" s="67">
        <f t="shared" si="634"/>
        <v>0</v>
      </c>
      <c r="DB57" s="60" t="str">
        <f t="shared" si="635"/>
        <v>0.0</v>
      </c>
      <c r="DC57" s="51" t="str">
        <f t="shared" si="636"/>
        <v>F</v>
      </c>
      <c r="DD57" s="60">
        <f t="shared" si="637"/>
        <v>0</v>
      </c>
      <c r="DE57" s="60" t="str">
        <f t="shared" si="638"/>
        <v>0.0</v>
      </c>
      <c r="DF57" s="63"/>
      <c r="DG57" s="209"/>
      <c r="DH57" s="105"/>
      <c r="DI57" s="126"/>
      <c r="DJ57" s="126"/>
      <c r="DK57" s="66">
        <f t="shared" si="639"/>
        <v>0</v>
      </c>
      <c r="DL57" s="67">
        <f t="shared" si="640"/>
        <v>0</v>
      </c>
      <c r="DM57" s="60" t="str">
        <f t="shared" si="641"/>
        <v>0.0</v>
      </c>
      <c r="DN57" s="51" t="str">
        <f t="shared" si="642"/>
        <v>F</v>
      </c>
      <c r="DO57" s="60">
        <f t="shared" si="643"/>
        <v>0</v>
      </c>
      <c r="DP57" s="60" t="str">
        <f t="shared" si="644"/>
        <v>0.0</v>
      </c>
      <c r="DQ57" s="63"/>
      <c r="DR57" s="209"/>
      <c r="DS57" s="67">
        <f t="shared" si="645"/>
        <v>0</v>
      </c>
      <c r="DT57" s="60" t="str">
        <f t="shared" si="646"/>
        <v>0.0</v>
      </c>
      <c r="DU57" s="51" t="str">
        <f t="shared" si="647"/>
        <v>F</v>
      </c>
      <c r="DV57" s="60">
        <f t="shared" si="648"/>
        <v>0</v>
      </c>
      <c r="DW57" s="60" t="str">
        <f t="shared" si="649"/>
        <v>0.0</v>
      </c>
      <c r="DX57" s="63">
        <v>3</v>
      </c>
      <c r="DY57" s="209"/>
      <c r="DZ57" s="66"/>
      <c r="EA57" s="285"/>
      <c r="EB57" s="285"/>
      <c r="EC57" s="66">
        <f t="shared" si="650"/>
        <v>0</v>
      </c>
      <c r="ED57" s="67">
        <f t="shared" si="651"/>
        <v>0</v>
      </c>
      <c r="EE57" s="60" t="str">
        <f t="shared" si="652"/>
        <v>0.0</v>
      </c>
      <c r="EF57" s="51" t="str">
        <f t="shared" si="653"/>
        <v>F</v>
      </c>
      <c r="EG57" s="60">
        <f t="shared" si="654"/>
        <v>0</v>
      </c>
      <c r="EH57" s="60" t="str">
        <f t="shared" si="655"/>
        <v>0.0</v>
      </c>
      <c r="EI57" s="63">
        <v>3</v>
      </c>
      <c r="EJ57" s="209"/>
      <c r="EK57" s="210"/>
      <c r="EL57" s="57"/>
      <c r="EM57" s="285"/>
      <c r="EN57" s="66">
        <f t="shared" si="656"/>
        <v>0</v>
      </c>
      <c r="EO57" s="67">
        <f t="shared" si="657"/>
        <v>0</v>
      </c>
      <c r="EP57" s="60" t="str">
        <f t="shared" si="658"/>
        <v>0.0</v>
      </c>
      <c r="EQ57" s="51" t="str">
        <f t="shared" si="659"/>
        <v>F</v>
      </c>
      <c r="ER57" s="60">
        <f t="shared" si="660"/>
        <v>0</v>
      </c>
      <c r="ES57" s="60" t="str">
        <f t="shared" si="661"/>
        <v>0.0</v>
      </c>
      <c r="ET57" s="63">
        <v>3</v>
      </c>
      <c r="EU57" s="207"/>
      <c r="EV57" s="149"/>
      <c r="EW57" s="70"/>
      <c r="EX57" s="121"/>
      <c r="EY57" s="66">
        <f t="shared" si="84"/>
        <v>0</v>
      </c>
      <c r="EZ57" s="67">
        <f t="shared" si="85"/>
        <v>0</v>
      </c>
      <c r="FA57" s="67" t="str">
        <f t="shared" si="86"/>
        <v>0.0</v>
      </c>
      <c r="FB57" s="51" t="str">
        <f t="shared" si="87"/>
        <v>F</v>
      </c>
      <c r="FC57" s="60">
        <f t="shared" si="88"/>
        <v>0</v>
      </c>
      <c r="FD57" s="53" t="str">
        <f t="shared" si="89"/>
        <v>0.0</v>
      </c>
      <c r="FE57" s="63">
        <v>2</v>
      </c>
      <c r="FF57" s="207"/>
      <c r="FG57" s="66"/>
      <c r="FH57" s="285"/>
      <c r="FI57" s="104"/>
      <c r="FJ57" s="66">
        <f t="shared" si="90"/>
        <v>0</v>
      </c>
      <c r="FK57" s="67">
        <f t="shared" si="91"/>
        <v>0</v>
      </c>
      <c r="FL57" s="67" t="str">
        <f t="shared" si="92"/>
        <v>0.0</v>
      </c>
      <c r="FM57" s="51" t="str">
        <f t="shared" si="93"/>
        <v>F</v>
      </c>
      <c r="FN57" s="60">
        <f t="shared" si="94"/>
        <v>0</v>
      </c>
      <c r="FO57" s="53" t="str">
        <f t="shared" si="95"/>
        <v>0.0</v>
      </c>
      <c r="FP57" s="63">
        <v>2</v>
      </c>
      <c r="FQ57" s="207"/>
      <c r="FR57" s="66"/>
      <c r="FS57" s="285"/>
      <c r="FT57" s="285"/>
      <c r="FU57" s="66"/>
      <c r="FV57" s="67">
        <f t="shared" si="96"/>
        <v>0</v>
      </c>
      <c r="FW57" s="67" t="str">
        <f t="shared" si="97"/>
        <v>0.0</v>
      </c>
      <c r="FX57" s="51" t="str">
        <f t="shared" si="98"/>
        <v>F</v>
      </c>
      <c r="FY57" s="60">
        <f t="shared" si="99"/>
        <v>0</v>
      </c>
      <c r="FZ57" s="53" t="str">
        <f t="shared" si="100"/>
        <v>0.0</v>
      </c>
      <c r="GA57" s="63">
        <v>2</v>
      </c>
      <c r="GB57" s="207"/>
      <c r="GC57" s="149"/>
      <c r="GD57" s="70"/>
      <c r="GE57" s="121"/>
      <c r="GF57" s="149"/>
      <c r="GG57" s="67">
        <f t="shared" si="662"/>
        <v>0</v>
      </c>
      <c r="GH57" s="67" t="str">
        <f t="shared" si="663"/>
        <v>0.0</v>
      </c>
      <c r="GI57" s="51" t="str">
        <f t="shared" si="664"/>
        <v>F</v>
      </c>
      <c r="GJ57" s="60">
        <f t="shared" si="665"/>
        <v>0</v>
      </c>
      <c r="GK57" s="53" t="str">
        <f t="shared" si="666"/>
        <v>0.0</v>
      </c>
      <c r="GL57" s="63">
        <v>3</v>
      </c>
      <c r="GM57" s="207"/>
      <c r="GN57" s="211">
        <f t="shared" si="667"/>
        <v>18</v>
      </c>
      <c r="GO57" s="156">
        <f t="shared" si="668"/>
        <v>0</v>
      </c>
      <c r="GP57" s="158">
        <f t="shared" si="669"/>
        <v>0</v>
      </c>
      <c r="GQ57" s="157" t="str">
        <f t="shared" si="109"/>
        <v>0.00</v>
      </c>
      <c r="GR57" s="5" t="str">
        <f t="shared" si="110"/>
        <v>Cảnh báo KQHT</v>
      </c>
      <c r="GS57" s="212">
        <f t="shared" si="670"/>
        <v>0</v>
      </c>
      <c r="GT57" s="213" t="e">
        <f t="shared" si="406"/>
        <v>#DIV/0!</v>
      </c>
      <c r="GU57" s="214" t="e">
        <f t="shared" si="407"/>
        <v>#DIV/0!</v>
      </c>
      <c r="GV57" s="215">
        <f t="shared" si="671"/>
        <v>31</v>
      </c>
      <c r="GW57" s="211">
        <f t="shared" si="672"/>
        <v>5</v>
      </c>
      <c r="GX57" s="157" t="e">
        <f t="shared" si="673"/>
        <v>#DIV/0!</v>
      </c>
      <c r="GY57" s="158" t="e">
        <f t="shared" si="674"/>
        <v>#DIV/0!</v>
      </c>
      <c r="GZ57" s="157" t="e">
        <f t="shared" si="118"/>
        <v>#DIV/0!</v>
      </c>
      <c r="HA57" s="5" t="e">
        <f t="shared" si="119"/>
        <v>#DIV/0!</v>
      </c>
      <c r="HB57" s="105"/>
      <c r="HC57" s="103"/>
      <c r="HD57" s="104"/>
      <c r="HE57" s="105"/>
      <c r="HF57" s="67">
        <f t="shared" si="551"/>
        <v>0</v>
      </c>
      <c r="HG57" s="67" t="str">
        <f t="shared" si="675"/>
        <v>0.0</v>
      </c>
      <c r="HH57" s="51" t="str">
        <f t="shared" si="676"/>
        <v>F</v>
      </c>
      <c r="HI57" s="60">
        <f t="shared" si="677"/>
        <v>0</v>
      </c>
      <c r="HJ57" s="53" t="str">
        <f t="shared" si="678"/>
        <v>0.0</v>
      </c>
      <c r="HK57" s="63">
        <v>3</v>
      </c>
      <c r="HL57" s="207"/>
      <c r="HM57" s="149"/>
      <c r="HN57" s="70"/>
      <c r="HO57" s="121"/>
      <c r="HP57" s="149">
        <f t="shared" si="125"/>
        <v>0</v>
      </c>
      <c r="HQ57" s="110">
        <f t="shared" si="126"/>
        <v>0</v>
      </c>
      <c r="HR57" s="67" t="str">
        <f t="shared" si="127"/>
        <v>0.0</v>
      </c>
      <c r="HS57" s="111" t="str">
        <f t="shared" si="128"/>
        <v>F</v>
      </c>
      <c r="HT57" s="112">
        <f t="shared" si="129"/>
        <v>0</v>
      </c>
      <c r="HU57" s="113" t="str">
        <f t="shared" si="130"/>
        <v>0.0</v>
      </c>
      <c r="HV57" s="63">
        <v>1</v>
      </c>
      <c r="HW57" s="207"/>
      <c r="HX57" s="66">
        <f t="shared" si="297"/>
        <v>0</v>
      </c>
      <c r="HY57" s="167">
        <f t="shared" si="297"/>
        <v>0</v>
      </c>
      <c r="HZ57" s="53" t="str">
        <f t="shared" si="132"/>
        <v>0.0</v>
      </c>
      <c r="IA57" s="51" t="str">
        <f t="shared" si="133"/>
        <v>F</v>
      </c>
      <c r="IB57" s="60">
        <f t="shared" si="134"/>
        <v>0</v>
      </c>
      <c r="IC57" s="53" t="str">
        <f t="shared" si="135"/>
        <v>0.0</v>
      </c>
      <c r="ID57" s="220">
        <v>4</v>
      </c>
      <c r="IE57" s="221"/>
      <c r="IF57" s="210"/>
      <c r="IG57" s="57"/>
      <c r="IH57" s="58"/>
      <c r="II57" s="66">
        <f t="shared" si="679"/>
        <v>0</v>
      </c>
      <c r="IJ57" s="67">
        <f t="shared" si="680"/>
        <v>0</v>
      </c>
      <c r="IK57" s="67" t="str">
        <f t="shared" si="681"/>
        <v>0.0</v>
      </c>
      <c r="IL57" s="51" t="str">
        <f t="shared" si="682"/>
        <v>F</v>
      </c>
      <c r="IM57" s="60">
        <f t="shared" si="683"/>
        <v>0</v>
      </c>
      <c r="IN57" s="53" t="str">
        <f t="shared" si="684"/>
        <v>0.0</v>
      </c>
      <c r="IO57" s="63">
        <v>2</v>
      </c>
      <c r="IP57" s="207"/>
      <c r="IQ57" s="149"/>
      <c r="IR57" s="70"/>
      <c r="IS57" s="121"/>
      <c r="IT57" s="149">
        <f t="shared" si="142"/>
        <v>0</v>
      </c>
      <c r="IU57" s="67">
        <f t="shared" si="143"/>
        <v>0</v>
      </c>
      <c r="IV57" s="67" t="str">
        <f t="shared" si="144"/>
        <v>0.0</v>
      </c>
      <c r="IW57" s="51" t="str">
        <f t="shared" si="145"/>
        <v>F</v>
      </c>
      <c r="IX57" s="60">
        <f t="shared" si="146"/>
        <v>0</v>
      </c>
      <c r="IY57" s="53" t="str">
        <f t="shared" si="147"/>
        <v>0.0</v>
      </c>
      <c r="IZ57" s="63">
        <v>3</v>
      </c>
      <c r="JA57" s="207"/>
      <c r="JB57" s="65"/>
      <c r="JC57" s="57"/>
      <c r="JD57" s="58"/>
      <c r="JE57" s="66">
        <f t="shared" si="148"/>
        <v>0</v>
      </c>
      <c r="JF57" s="67">
        <f t="shared" si="149"/>
        <v>0</v>
      </c>
      <c r="JG57" s="50" t="str">
        <f t="shared" si="150"/>
        <v>0.0</v>
      </c>
      <c r="JH57" s="51" t="str">
        <f t="shared" si="151"/>
        <v>F</v>
      </c>
      <c r="JI57" s="60">
        <f t="shared" si="152"/>
        <v>0</v>
      </c>
      <c r="JJ57" s="53" t="str">
        <f t="shared" si="153"/>
        <v>0.0</v>
      </c>
      <c r="JK57" s="61">
        <v>2</v>
      </c>
      <c r="JL57" s="62"/>
      <c r="KI57" s="210"/>
      <c r="KJ57" s="133"/>
      <c r="KK57" s="58"/>
      <c r="KL57" s="66">
        <f t="shared" si="685"/>
        <v>0</v>
      </c>
      <c r="KM57" s="67">
        <f t="shared" si="686"/>
        <v>0</v>
      </c>
      <c r="KN57" s="67" t="str">
        <f t="shared" si="687"/>
        <v>0.0</v>
      </c>
      <c r="KO57" s="51" t="str">
        <f t="shared" si="688"/>
        <v>F</v>
      </c>
      <c r="KP57" s="60">
        <f t="shared" si="689"/>
        <v>0</v>
      </c>
      <c r="KQ57" s="53" t="str">
        <f t="shared" si="690"/>
        <v>0.0</v>
      </c>
      <c r="KR57" s="63">
        <v>1</v>
      </c>
      <c r="KS57" s="207"/>
      <c r="KT57" s="210"/>
      <c r="KU57" s="133"/>
      <c r="KV57" s="58"/>
      <c r="KW57" s="66">
        <f t="shared" si="691"/>
        <v>0</v>
      </c>
      <c r="KX57" s="67">
        <f t="shared" si="692"/>
        <v>0</v>
      </c>
      <c r="KY57" s="67" t="str">
        <f t="shared" si="693"/>
        <v>0.0</v>
      </c>
      <c r="KZ57" s="51" t="str">
        <f t="shared" si="694"/>
        <v>F</v>
      </c>
      <c r="LA57" s="60">
        <f t="shared" si="695"/>
        <v>0</v>
      </c>
      <c r="LB57" s="53" t="str">
        <f t="shared" si="696"/>
        <v>0.0</v>
      </c>
      <c r="LC57" s="63">
        <v>1</v>
      </c>
      <c r="LD57" s="207"/>
      <c r="LE57" s="210"/>
      <c r="LF57" s="133"/>
      <c r="LG57" s="58"/>
      <c r="LH57" s="66">
        <f t="shared" si="697"/>
        <v>0</v>
      </c>
      <c r="LI57" s="67">
        <f t="shared" si="698"/>
        <v>0</v>
      </c>
      <c r="LJ57" s="67" t="str">
        <f t="shared" si="699"/>
        <v>0.0</v>
      </c>
      <c r="LK57" s="51" t="str">
        <f t="shared" si="700"/>
        <v>F</v>
      </c>
      <c r="LL57" s="60">
        <f t="shared" si="701"/>
        <v>0</v>
      </c>
      <c r="LM57" s="53" t="str">
        <f t="shared" si="702"/>
        <v>0.0</v>
      </c>
      <c r="LN57" s="63">
        <v>2</v>
      </c>
      <c r="LO57" s="207"/>
      <c r="LP57" s="210"/>
      <c r="LQ57" s="133"/>
      <c r="LR57" s="58"/>
      <c r="LS57" s="66">
        <f t="shared" si="703"/>
        <v>0</v>
      </c>
      <c r="LT57" s="67">
        <f t="shared" si="704"/>
        <v>0</v>
      </c>
      <c r="LU57" s="67" t="str">
        <f t="shared" si="705"/>
        <v>0.0</v>
      </c>
      <c r="LV57" s="51" t="str">
        <f t="shared" si="706"/>
        <v>F</v>
      </c>
      <c r="LW57" s="60">
        <f t="shared" si="707"/>
        <v>0</v>
      </c>
      <c r="LX57" s="53" t="str">
        <f t="shared" si="708"/>
        <v>0.0</v>
      </c>
      <c r="LY57" s="63">
        <v>1</v>
      </c>
      <c r="LZ57" s="207"/>
      <c r="MA57" s="66">
        <f t="shared" si="709"/>
        <v>0</v>
      </c>
      <c r="MB57" s="167">
        <f t="shared" si="710"/>
        <v>0</v>
      </c>
      <c r="MC57" s="53" t="str">
        <f t="shared" si="711"/>
        <v>0.0</v>
      </c>
      <c r="MD57" s="51" t="str">
        <f t="shared" si="712"/>
        <v>F</v>
      </c>
      <c r="ME57" s="60">
        <f t="shared" si="713"/>
        <v>0</v>
      </c>
      <c r="MF57" s="53" t="str">
        <f t="shared" si="714"/>
        <v>0.0</v>
      </c>
      <c r="MG57" s="220">
        <v>5</v>
      </c>
      <c r="MH57" s="221"/>
      <c r="MI57" s="211">
        <f t="shared" si="715"/>
        <v>16</v>
      </c>
      <c r="MJ57" s="156">
        <f t="shared" si="716"/>
        <v>0</v>
      </c>
      <c r="MK57" s="158">
        <f t="shared" si="717"/>
        <v>0</v>
      </c>
      <c r="ML57" s="157" t="str">
        <f t="shared" si="718"/>
        <v>0.00</v>
      </c>
      <c r="MM57" s="5" t="str">
        <f t="shared" si="719"/>
        <v>Cảnh báo KQHT</v>
      </c>
      <c r="MN57" s="212">
        <f t="shared" si="720"/>
        <v>0</v>
      </c>
      <c r="MO57" s="156" t="e">
        <f t="shared" si="721"/>
        <v>#DIV/0!</v>
      </c>
      <c r="MP57" s="309" t="e">
        <f t="shared" si="722"/>
        <v>#DIV/0!</v>
      </c>
      <c r="MQ57" s="215">
        <f t="shared" si="723"/>
        <v>47</v>
      </c>
      <c r="MR57" s="211">
        <f t="shared" si="724"/>
        <v>5</v>
      </c>
      <c r="MS57" s="157" t="e">
        <f t="shared" si="725"/>
        <v>#DIV/0!</v>
      </c>
      <c r="MT57" s="157" t="e">
        <f t="shared" si="726"/>
        <v>#DIV/0!</v>
      </c>
      <c r="MU57" s="158" t="e">
        <f t="shared" si="727"/>
        <v>#DIV/0!</v>
      </c>
      <c r="MV57" s="157" t="e">
        <f t="shared" si="728"/>
        <v>#DIV/0!</v>
      </c>
      <c r="MW57" s="5" t="e">
        <f t="shared" si="729"/>
        <v>#DIV/0!</v>
      </c>
      <c r="MX57" s="222">
        <v>0.3</v>
      </c>
      <c r="MY57" s="159"/>
      <c r="MZ57" s="165"/>
      <c r="NA57" s="66">
        <f t="shared" si="730"/>
        <v>0.1</v>
      </c>
      <c r="NB57" s="312">
        <f t="shared" si="731"/>
        <v>0.1</v>
      </c>
      <c r="NC57" s="312" t="str">
        <f t="shared" si="732"/>
        <v>0.1</v>
      </c>
      <c r="ND57" s="313" t="str">
        <f t="shared" si="733"/>
        <v>F</v>
      </c>
      <c r="NE57" s="314">
        <f t="shared" si="734"/>
        <v>0</v>
      </c>
      <c r="NF57" s="315" t="str">
        <f t="shared" si="735"/>
        <v>0.0</v>
      </c>
      <c r="NG57" s="63">
        <v>1</v>
      </c>
      <c r="NH57" s="207"/>
      <c r="NI57" s="310"/>
      <c r="NJ57" s="311"/>
      <c r="NK57" s="160"/>
      <c r="NL57" s="316">
        <f t="shared" si="736"/>
        <v>0</v>
      </c>
      <c r="NM57" s="312">
        <f t="shared" si="737"/>
        <v>0</v>
      </c>
      <c r="NN57" s="312" t="str">
        <f t="shared" si="738"/>
        <v>0.0</v>
      </c>
      <c r="NO57" s="313" t="str">
        <f t="shared" si="739"/>
        <v>F</v>
      </c>
      <c r="NP57" s="314">
        <f t="shared" si="740"/>
        <v>0</v>
      </c>
      <c r="NQ57" s="315" t="str">
        <f t="shared" si="741"/>
        <v>0.0</v>
      </c>
      <c r="NR57" s="63">
        <v>1</v>
      </c>
      <c r="NS57" s="207"/>
      <c r="NT57" s="66">
        <f t="shared" si="742"/>
        <v>0.1</v>
      </c>
      <c r="NU57" s="167">
        <f t="shared" si="743"/>
        <v>0.1</v>
      </c>
      <c r="NV57" s="53" t="str">
        <f t="shared" si="744"/>
        <v>0.1</v>
      </c>
      <c r="NW57" s="51" t="str">
        <f t="shared" si="745"/>
        <v>F</v>
      </c>
      <c r="NX57" s="60">
        <f t="shared" si="746"/>
        <v>0</v>
      </c>
      <c r="NY57" s="53" t="str">
        <f t="shared" si="747"/>
        <v>0.0</v>
      </c>
      <c r="NZ57" s="220">
        <v>2</v>
      </c>
      <c r="OA57" s="408"/>
      <c r="OB57" s="385"/>
      <c r="OC57" s="404"/>
      <c r="OD57" s="210"/>
      <c r="OE57" s="66">
        <f t="shared" si="229"/>
        <v>0</v>
      </c>
      <c r="OF57" s="67">
        <f t="shared" si="230"/>
        <v>0</v>
      </c>
      <c r="OG57" s="50" t="str">
        <f t="shared" si="231"/>
        <v>0.0</v>
      </c>
      <c r="OH57" s="51" t="str">
        <f t="shared" si="232"/>
        <v>F</v>
      </c>
      <c r="OI57" s="60">
        <f t="shared" si="233"/>
        <v>0</v>
      </c>
      <c r="OJ57" s="53" t="str">
        <f t="shared" si="234"/>
        <v>0.0</v>
      </c>
      <c r="OK57" s="61">
        <v>2</v>
      </c>
      <c r="OL57" s="62"/>
      <c r="OM57" s="282"/>
      <c r="ON57" s="283"/>
      <c r="OO57" s="104"/>
      <c r="OP57" s="105">
        <f t="shared" si="289"/>
        <v>0</v>
      </c>
      <c r="OQ57" s="67">
        <f t="shared" si="290"/>
        <v>0</v>
      </c>
      <c r="OR57" s="50" t="str">
        <f t="shared" si="291"/>
        <v>0.0</v>
      </c>
      <c r="OS57" s="51" t="str">
        <f t="shared" si="292"/>
        <v>F</v>
      </c>
      <c r="OT57" s="60">
        <f t="shared" si="293"/>
        <v>0</v>
      </c>
      <c r="OU57" s="53" t="str">
        <f t="shared" si="294"/>
        <v>0.0</v>
      </c>
      <c r="OV57" s="61">
        <v>2</v>
      </c>
      <c r="OW57" s="62"/>
      <c r="OX57" s="282"/>
      <c r="OY57" s="283"/>
      <c r="OZ57" s="104"/>
      <c r="PA57" s="105">
        <f t="shared" si="235"/>
        <v>0</v>
      </c>
      <c r="PB57" s="67">
        <f t="shared" si="236"/>
        <v>0</v>
      </c>
      <c r="PC57" s="50" t="str">
        <f t="shared" si="237"/>
        <v>0.0</v>
      </c>
      <c r="PD57" s="51" t="str">
        <f t="shared" si="238"/>
        <v>F</v>
      </c>
      <c r="PE57" s="60">
        <f t="shared" si="239"/>
        <v>0</v>
      </c>
      <c r="PF57" s="53" t="str">
        <f t="shared" si="240"/>
        <v>0.0</v>
      </c>
      <c r="PG57" s="61">
        <v>2</v>
      </c>
      <c r="PH57" s="62"/>
      <c r="PI57" s="310"/>
      <c r="PJ57" s="311"/>
      <c r="PK57" s="160"/>
      <c r="PL57" s="66">
        <f t="shared" si="241"/>
        <v>0</v>
      </c>
      <c r="PM57" s="312">
        <f t="shared" si="242"/>
        <v>0</v>
      </c>
      <c r="PN57" s="312" t="str">
        <f t="shared" si="243"/>
        <v>0.0</v>
      </c>
      <c r="PO57" s="313" t="str">
        <f t="shared" si="244"/>
        <v>F</v>
      </c>
      <c r="PP57" s="314">
        <f t="shared" si="245"/>
        <v>0</v>
      </c>
      <c r="PQ57" s="315" t="str">
        <f t="shared" si="246"/>
        <v>0.0</v>
      </c>
      <c r="PR57" s="63">
        <v>1</v>
      </c>
      <c r="PS57" s="207"/>
      <c r="PT57" s="210"/>
      <c r="PU57" s="133"/>
      <c r="PV57" s="58"/>
      <c r="PW57" s="66">
        <f t="shared" si="247"/>
        <v>0</v>
      </c>
      <c r="PX57" s="67">
        <f t="shared" si="248"/>
        <v>0</v>
      </c>
      <c r="PY57" s="67" t="str">
        <f t="shared" si="249"/>
        <v>0.0</v>
      </c>
      <c r="PZ57" s="51" t="str">
        <f t="shared" si="250"/>
        <v>F</v>
      </c>
      <c r="QA57" s="60">
        <f t="shared" si="251"/>
        <v>0</v>
      </c>
      <c r="QB57" s="53" t="str">
        <f t="shared" si="252"/>
        <v>0.0</v>
      </c>
      <c r="QC57" s="63">
        <v>4</v>
      </c>
      <c r="QD57" s="207"/>
      <c r="QE57" s="210"/>
      <c r="QF57" s="133"/>
      <c r="QG57" s="210"/>
      <c r="QH57" s="66">
        <f t="shared" si="253"/>
        <v>0</v>
      </c>
      <c r="QI57" s="67">
        <f t="shared" si="254"/>
        <v>0</v>
      </c>
      <c r="QJ57" s="67" t="str">
        <f t="shared" si="255"/>
        <v>0.0</v>
      </c>
      <c r="QK57" s="51" t="str">
        <f t="shared" si="256"/>
        <v>F</v>
      </c>
      <c r="QL57" s="60">
        <f t="shared" si="257"/>
        <v>0</v>
      </c>
      <c r="QM57" s="53" t="str">
        <f t="shared" si="258"/>
        <v>0.0</v>
      </c>
      <c r="QN57" s="63">
        <v>6</v>
      </c>
      <c r="QO57" s="207"/>
      <c r="QP57" s="211">
        <f t="shared" si="259"/>
        <v>19</v>
      </c>
      <c r="QQ57" s="156">
        <f t="shared" si="260"/>
        <v>5.263157894736842E-3</v>
      </c>
      <c r="QR57" s="158">
        <f t="shared" si="261"/>
        <v>0</v>
      </c>
      <c r="QS57" s="157" t="str">
        <f t="shared" si="262"/>
        <v>0.00</v>
      </c>
      <c r="QT57" s="5" t="str">
        <f t="shared" si="263"/>
        <v>Cảnh báo KQHT</v>
      </c>
      <c r="QU57" s="212">
        <f t="shared" si="264"/>
        <v>0</v>
      </c>
      <c r="QV57" s="156" t="e">
        <f t="shared" si="265"/>
        <v>#DIV/0!</v>
      </c>
      <c r="QW57" s="309" t="e">
        <f t="shared" si="266"/>
        <v>#DIV/0!</v>
      </c>
      <c r="QX57" s="215">
        <f t="shared" si="267"/>
        <v>66</v>
      </c>
      <c r="QY57" s="211">
        <f t="shared" si="268"/>
        <v>5</v>
      </c>
      <c r="QZ57" s="157" t="e">
        <f t="shared" si="269"/>
        <v>#DIV/0!</v>
      </c>
      <c r="RA57" s="157" t="e">
        <f t="shared" si="270"/>
        <v>#DIV/0!</v>
      </c>
      <c r="RB57" s="158" t="e">
        <f t="shared" si="271"/>
        <v>#DIV/0!</v>
      </c>
      <c r="RC57" s="157" t="e">
        <f t="shared" si="272"/>
        <v>#DIV/0!</v>
      </c>
      <c r="RD57" s="5" t="e">
        <f t="shared" si="273"/>
        <v>#DIV/0!</v>
      </c>
      <c r="RE57" s="210"/>
      <c r="RF57" s="133"/>
      <c r="RG57" s="58"/>
      <c r="RH57" s="66">
        <f t="shared" si="748"/>
        <v>0</v>
      </c>
      <c r="RI57" s="67">
        <f t="shared" si="749"/>
        <v>0</v>
      </c>
      <c r="RJ57" s="67" t="str">
        <f t="shared" si="750"/>
        <v>0.0</v>
      </c>
      <c r="RK57" s="51" t="str">
        <f t="shared" si="751"/>
        <v>F</v>
      </c>
      <c r="RL57" s="60">
        <f t="shared" si="752"/>
        <v>0</v>
      </c>
      <c r="RM57" s="53" t="str">
        <f t="shared" si="753"/>
        <v>0.0</v>
      </c>
      <c r="RN57" s="63">
        <v>6</v>
      </c>
      <c r="RO57" s="207"/>
      <c r="RP57" s="416"/>
      <c r="RQ57" s="416"/>
      <c r="RR57" s="316">
        <f t="shared" si="754"/>
        <v>0</v>
      </c>
      <c r="RS57" s="67" t="str">
        <f t="shared" si="281"/>
        <v>0.0</v>
      </c>
      <c r="RT57" s="51" t="str">
        <f t="shared" si="755"/>
        <v>F</v>
      </c>
      <c r="RU57" s="60">
        <f t="shared" si="756"/>
        <v>0</v>
      </c>
      <c r="RV57" s="53" t="str">
        <f t="shared" si="757"/>
        <v>0.0</v>
      </c>
      <c r="RW57" s="220"/>
      <c r="RX57" s="221"/>
      <c r="RY57" s="417">
        <f t="shared" si="758"/>
        <v>6</v>
      </c>
      <c r="RZ57" s="156">
        <f t="shared" si="759"/>
        <v>0</v>
      </c>
      <c r="SA57" s="158">
        <f t="shared" si="760"/>
        <v>0</v>
      </c>
      <c r="SB57" s="157" t="str">
        <f t="shared" si="761"/>
        <v>0.00</v>
      </c>
    </row>
    <row r="58" spans="1:496" s="8" customFormat="1" ht="18">
      <c r="D58" s="234"/>
      <c r="E58" s="235"/>
      <c r="K58" s="206"/>
      <c r="L58" s="67" t="str">
        <f t="shared" si="585"/>
        <v>0.0</v>
      </c>
      <c r="M58" s="51" t="str">
        <f t="shared" si="586"/>
        <v>F</v>
      </c>
      <c r="N58" s="52">
        <f t="shared" si="587"/>
        <v>0</v>
      </c>
      <c r="O58" s="53" t="str">
        <f t="shared" si="588"/>
        <v>0.0</v>
      </c>
      <c r="P58" s="63"/>
      <c r="Q58" s="49"/>
      <c r="R58" s="67" t="str">
        <f t="shared" si="589"/>
        <v>0.0</v>
      </c>
      <c r="S58" s="8" t="str">
        <f t="shared" si="590"/>
        <v>F</v>
      </c>
      <c r="T58" s="52">
        <f t="shared" si="591"/>
        <v>0</v>
      </c>
      <c r="U58" s="53" t="str">
        <f t="shared" si="592"/>
        <v>0.0</v>
      </c>
      <c r="V58" s="63">
        <v>3</v>
      </c>
      <c r="W58" s="105"/>
      <c r="X58" s="103"/>
      <c r="Y58" s="58"/>
      <c r="Z58" s="66">
        <f t="shared" si="593"/>
        <v>0</v>
      </c>
      <c r="AA58" s="67">
        <f t="shared" si="594"/>
        <v>0</v>
      </c>
      <c r="AB58" s="67" t="str">
        <f t="shared" si="595"/>
        <v>0.0</v>
      </c>
      <c r="AC58" s="51" t="str">
        <f t="shared" si="596"/>
        <v>F</v>
      </c>
      <c r="AD58" s="60">
        <f t="shared" si="597"/>
        <v>0</v>
      </c>
      <c r="AE58" s="53" t="str">
        <f t="shared" si="598"/>
        <v>0.0</v>
      </c>
      <c r="AF58" s="63"/>
      <c r="AG58" s="207"/>
      <c r="AH58" s="210"/>
      <c r="AI58" s="57"/>
      <c r="AJ58" s="58"/>
      <c r="AK58" s="66">
        <f t="shared" si="599"/>
        <v>0</v>
      </c>
      <c r="AL58" s="67">
        <f t="shared" si="600"/>
        <v>0</v>
      </c>
      <c r="AM58" s="67" t="str">
        <f t="shared" si="601"/>
        <v>0.0</v>
      </c>
      <c r="AN58" s="51" t="str">
        <f t="shared" si="602"/>
        <v>F</v>
      </c>
      <c r="AO58" s="60">
        <f t="shared" si="603"/>
        <v>0</v>
      </c>
      <c r="AP58" s="53" t="str">
        <f t="shared" si="604"/>
        <v>0.0</v>
      </c>
      <c r="AQ58" s="63">
        <v>2</v>
      </c>
      <c r="AR58" s="207">
        <v>2</v>
      </c>
      <c r="AS58" s="66"/>
      <c r="AT58" s="285"/>
      <c r="AU58" s="285"/>
      <c r="AV58" s="66">
        <f t="shared" si="605"/>
        <v>0</v>
      </c>
      <c r="AW58" s="67">
        <f t="shared" si="606"/>
        <v>0</v>
      </c>
      <c r="AX58" s="67" t="str">
        <f t="shared" si="607"/>
        <v>0.0</v>
      </c>
      <c r="AY58" s="51" t="str">
        <f t="shared" si="608"/>
        <v>F</v>
      </c>
      <c r="AZ58" s="60">
        <f t="shared" si="609"/>
        <v>0</v>
      </c>
      <c r="BA58" s="53" t="str">
        <f t="shared" si="610"/>
        <v>0.0</v>
      </c>
      <c r="BB58" s="63">
        <v>3</v>
      </c>
      <c r="BC58" s="207"/>
      <c r="BD58" s="105"/>
      <c r="BE58" s="103"/>
      <c r="BF58" s="58"/>
      <c r="BG58" s="66">
        <f t="shared" si="611"/>
        <v>0</v>
      </c>
      <c r="BH58" s="67">
        <f t="shared" si="612"/>
        <v>0</v>
      </c>
      <c r="BI58" s="67" t="str">
        <f t="shared" si="613"/>
        <v>0.0</v>
      </c>
      <c r="BJ58" s="51" t="str">
        <f t="shared" si="614"/>
        <v>F</v>
      </c>
      <c r="BK58" s="60">
        <f t="shared" si="615"/>
        <v>0</v>
      </c>
      <c r="BL58" s="53" t="str">
        <f t="shared" si="616"/>
        <v>0.0</v>
      </c>
      <c r="BM58" s="63">
        <v>3</v>
      </c>
      <c r="BN58" s="207">
        <v>3</v>
      </c>
      <c r="BO58" s="210"/>
      <c r="BP58" s="57"/>
      <c r="BQ58" s="58"/>
      <c r="BR58" s="66"/>
      <c r="BS58" s="67">
        <f t="shared" si="617"/>
        <v>0</v>
      </c>
      <c r="BT58" s="67" t="str">
        <f t="shared" si="618"/>
        <v>0.0</v>
      </c>
      <c r="BU58" s="51" t="str">
        <f t="shared" si="619"/>
        <v>F</v>
      </c>
      <c r="BV58" s="68">
        <f t="shared" si="620"/>
        <v>0</v>
      </c>
      <c r="BW58" s="53" t="str">
        <f t="shared" si="621"/>
        <v>0.0</v>
      </c>
      <c r="BX58" s="63">
        <v>2</v>
      </c>
      <c r="BY58" s="207"/>
      <c r="BZ58" s="210"/>
      <c r="CA58" s="57"/>
      <c r="CB58" s="58"/>
      <c r="CC58" s="66">
        <f>ROUND((BZ58*0.4+CA58*0.6),1)</f>
        <v>0</v>
      </c>
      <c r="CD58" s="67">
        <f t="shared" si="622"/>
        <v>0</v>
      </c>
      <c r="CE58" s="67" t="str">
        <f t="shared" si="623"/>
        <v>0.0</v>
      </c>
      <c r="CF58" s="51" t="str">
        <f t="shared" si="624"/>
        <v>F</v>
      </c>
      <c r="CG58" s="60">
        <f t="shared" si="625"/>
        <v>0</v>
      </c>
      <c r="CH58" s="53" t="str">
        <f t="shared" si="626"/>
        <v>0.0</v>
      </c>
      <c r="CI58" s="63">
        <v>3</v>
      </c>
      <c r="CJ58" s="207"/>
      <c r="CK58" s="208">
        <f>AF58+AQ58+BB58+BM58+BX58+CI58</f>
        <v>13</v>
      </c>
      <c r="CL58" s="72">
        <f>(AA58*AF58+AL58*AQ58+AW58*BB58+BH58*BM58+BS58*BX58+CD58*CI58)/CK58</f>
        <v>0</v>
      </c>
      <c r="CM58" s="93" t="str">
        <f t="shared" si="627"/>
        <v>0.00</v>
      </c>
      <c r="CN58" s="72">
        <f>(AD58*AF58+AO58*AQ58+AZ58*BB58+BK58*BM58+BV58*BX58+CG58*CI58)/CK58</f>
        <v>0</v>
      </c>
      <c r="CO58" s="93" t="str">
        <f t="shared" si="628"/>
        <v>0.00</v>
      </c>
      <c r="CP58" s="285" t="str">
        <f t="shared" si="629"/>
        <v>Cảnh báo KQHT</v>
      </c>
      <c r="CQ58" s="285">
        <f>CJ58+BY58+BN58+BC58+AR58+AG58</f>
        <v>5</v>
      </c>
      <c r="CR58" s="72">
        <f>(AA58*AG58+AL58*AR58+AW58*BC58+BH58*BN58+BS58*BY58+CD58*CJ58)/CQ58</f>
        <v>0</v>
      </c>
      <c r="CS58" s="285" t="str">
        <f t="shared" si="630"/>
        <v>0.00</v>
      </c>
      <c r="CT58" s="72">
        <f>(AD58*AG58+AO58*AR58+AZ58*BC58+BK58*BN58+BV58*BY58+CG58*CJ58)/CQ58</f>
        <v>0</v>
      </c>
      <c r="CU58" s="285" t="str">
        <f t="shared" si="631"/>
        <v>0.00</v>
      </c>
      <c r="CV58" s="285" t="str">
        <f t="shared" si="632"/>
        <v>Cảnh báo KQHT</v>
      </c>
      <c r="CW58" s="66"/>
      <c r="CX58" s="285"/>
      <c r="CY58" s="285"/>
      <c r="CZ58" s="66">
        <f t="shared" si="633"/>
        <v>0</v>
      </c>
      <c r="DA58" s="67">
        <f t="shared" si="634"/>
        <v>0</v>
      </c>
      <c r="DB58" s="60" t="str">
        <f t="shared" si="635"/>
        <v>0.0</v>
      </c>
      <c r="DC58" s="51" t="str">
        <f t="shared" si="636"/>
        <v>F</v>
      </c>
      <c r="DD58" s="60">
        <f t="shared" si="637"/>
        <v>0</v>
      </c>
      <c r="DE58" s="60" t="str">
        <f t="shared" si="638"/>
        <v>0.0</v>
      </c>
      <c r="DF58" s="63"/>
      <c r="DG58" s="209"/>
      <c r="DH58" s="105"/>
      <c r="DI58" s="126"/>
      <c r="DJ58" s="126"/>
      <c r="DK58" s="66">
        <f t="shared" si="639"/>
        <v>0</v>
      </c>
      <c r="DL58" s="67">
        <f t="shared" si="640"/>
        <v>0</v>
      </c>
      <c r="DM58" s="60" t="str">
        <f t="shared" si="641"/>
        <v>0.0</v>
      </c>
      <c r="DN58" s="51" t="str">
        <f t="shared" si="642"/>
        <v>F</v>
      </c>
      <c r="DO58" s="60">
        <f t="shared" si="643"/>
        <v>0</v>
      </c>
      <c r="DP58" s="60" t="str">
        <f t="shared" si="644"/>
        <v>0.0</v>
      </c>
      <c r="DQ58" s="63"/>
      <c r="DR58" s="209"/>
      <c r="DS58" s="67">
        <f t="shared" si="645"/>
        <v>0</v>
      </c>
      <c r="DT58" s="60" t="str">
        <f t="shared" si="646"/>
        <v>0.0</v>
      </c>
      <c r="DU58" s="51" t="str">
        <f t="shared" si="647"/>
        <v>F</v>
      </c>
      <c r="DV58" s="60">
        <f t="shared" si="648"/>
        <v>0</v>
      </c>
      <c r="DW58" s="60" t="str">
        <f t="shared" si="649"/>
        <v>0.0</v>
      </c>
      <c r="DX58" s="63">
        <v>3</v>
      </c>
      <c r="DY58" s="209"/>
      <c r="DZ58" s="66"/>
      <c r="EA58" s="285"/>
      <c r="EB58" s="285"/>
      <c r="EC58" s="66">
        <f t="shared" si="650"/>
        <v>0</v>
      </c>
      <c r="ED58" s="67">
        <f t="shared" si="651"/>
        <v>0</v>
      </c>
      <c r="EE58" s="60" t="str">
        <f t="shared" si="652"/>
        <v>0.0</v>
      </c>
      <c r="EF58" s="51" t="str">
        <f t="shared" si="653"/>
        <v>F</v>
      </c>
      <c r="EG58" s="60">
        <f t="shared" si="654"/>
        <v>0</v>
      </c>
      <c r="EH58" s="60" t="str">
        <f t="shared" si="655"/>
        <v>0.0</v>
      </c>
      <c r="EI58" s="63">
        <v>3</v>
      </c>
      <c r="EJ58" s="209"/>
      <c r="EK58" s="210"/>
      <c r="EL58" s="57"/>
      <c r="EM58" s="285"/>
      <c r="EN58" s="66">
        <f t="shared" si="656"/>
        <v>0</v>
      </c>
      <c r="EO58" s="67">
        <f t="shared" si="657"/>
        <v>0</v>
      </c>
      <c r="EP58" s="60" t="str">
        <f t="shared" si="658"/>
        <v>0.0</v>
      </c>
      <c r="EQ58" s="51" t="str">
        <f t="shared" si="659"/>
        <v>F</v>
      </c>
      <c r="ER58" s="60">
        <f t="shared" si="660"/>
        <v>0</v>
      </c>
      <c r="ES58" s="60" t="str">
        <f t="shared" si="661"/>
        <v>0.0</v>
      </c>
      <c r="ET58" s="63">
        <v>3</v>
      </c>
      <c r="EU58" s="207"/>
      <c r="EV58" s="149"/>
      <c r="EW58" s="70"/>
      <c r="EX58" s="121"/>
      <c r="EY58" s="66">
        <f t="shared" si="84"/>
        <v>0</v>
      </c>
      <c r="EZ58" s="67">
        <f t="shared" si="85"/>
        <v>0</v>
      </c>
      <c r="FA58" s="67" t="str">
        <f t="shared" si="86"/>
        <v>0.0</v>
      </c>
      <c r="FB58" s="51" t="str">
        <f t="shared" si="87"/>
        <v>F</v>
      </c>
      <c r="FC58" s="60">
        <f t="shared" si="88"/>
        <v>0</v>
      </c>
      <c r="FD58" s="53" t="str">
        <f t="shared" si="89"/>
        <v>0.0</v>
      </c>
      <c r="FE58" s="63">
        <v>2</v>
      </c>
      <c r="FF58" s="207"/>
      <c r="FG58" s="66"/>
      <c r="FH58" s="285"/>
      <c r="FI58" s="104"/>
      <c r="FJ58" s="66">
        <f t="shared" si="90"/>
        <v>0</v>
      </c>
      <c r="FK58" s="67">
        <f t="shared" si="91"/>
        <v>0</v>
      </c>
      <c r="FL58" s="67" t="str">
        <f t="shared" si="92"/>
        <v>0.0</v>
      </c>
      <c r="FM58" s="51" t="str">
        <f t="shared" si="93"/>
        <v>F</v>
      </c>
      <c r="FN58" s="60">
        <f t="shared" si="94"/>
        <v>0</v>
      </c>
      <c r="FO58" s="53" t="str">
        <f t="shared" si="95"/>
        <v>0.0</v>
      </c>
      <c r="FP58" s="63">
        <v>2</v>
      </c>
      <c r="FQ58" s="207"/>
      <c r="FR58" s="66"/>
      <c r="FS58" s="285"/>
      <c r="FT58" s="285"/>
      <c r="FU58" s="66"/>
      <c r="FV58" s="67">
        <f t="shared" si="96"/>
        <v>0</v>
      </c>
      <c r="FW58" s="67" t="str">
        <f t="shared" si="97"/>
        <v>0.0</v>
      </c>
      <c r="FX58" s="51" t="str">
        <f t="shared" si="98"/>
        <v>F</v>
      </c>
      <c r="FY58" s="60">
        <f t="shared" si="99"/>
        <v>0</v>
      </c>
      <c r="FZ58" s="53" t="str">
        <f t="shared" si="100"/>
        <v>0.0</v>
      </c>
      <c r="GA58" s="63">
        <v>2</v>
      </c>
      <c r="GB58" s="207"/>
      <c r="GC58" s="149"/>
      <c r="GD58" s="70"/>
      <c r="GE58" s="121"/>
      <c r="GF58" s="149"/>
      <c r="GG58" s="67">
        <f t="shared" si="662"/>
        <v>0</v>
      </c>
      <c r="GH58" s="67" t="str">
        <f t="shared" si="663"/>
        <v>0.0</v>
      </c>
      <c r="GI58" s="51" t="str">
        <f t="shared" si="664"/>
        <v>F</v>
      </c>
      <c r="GJ58" s="60">
        <f t="shared" si="665"/>
        <v>0</v>
      </c>
      <c r="GK58" s="53" t="str">
        <f t="shared" si="666"/>
        <v>0.0</v>
      </c>
      <c r="GL58" s="63">
        <v>3</v>
      </c>
      <c r="GM58" s="207"/>
      <c r="GN58" s="211">
        <f t="shared" si="667"/>
        <v>18</v>
      </c>
      <c r="GO58" s="156">
        <f t="shared" si="668"/>
        <v>0</v>
      </c>
      <c r="GP58" s="158">
        <f t="shared" si="669"/>
        <v>0</v>
      </c>
      <c r="GQ58" s="157" t="str">
        <f t="shared" si="109"/>
        <v>0.00</v>
      </c>
      <c r="GR58" s="5" t="str">
        <f t="shared" si="110"/>
        <v>Cảnh báo KQHT</v>
      </c>
      <c r="GS58" s="212">
        <f t="shared" si="670"/>
        <v>0</v>
      </c>
      <c r="GT58" s="213" t="e">
        <f t="shared" si="406"/>
        <v>#DIV/0!</v>
      </c>
      <c r="GU58" s="214" t="e">
        <f t="shared" si="407"/>
        <v>#DIV/0!</v>
      </c>
      <c r="GV58" s="215">
        <f t="shared" si="671"/>
        <v>31</v>
      </c>
      <c r="GW58" s="211">
        <f t="shared" si="672"/>
        <v>5</v>
      </c>
      <c r="GX58" s="157" t="e">
        <f t="shared" si="673"/>
        <v>#DIV/0!</v>
      </c>
      <c r="GY58" s="158" t="e">
        <f t="shared" si="674"/>
        <v>#DIV/0!</v>
      </c>
      <c r="GZ58" s="157" t="e">
        <f t="shared" si="118"/>
        <v>#DIV/0!</v>
      </c>
      <c r="HA58" s="5" t="e">
        <f t="shared" si="119"/>
        <v>#DIV/0!</v>
      </c>
      <c r="HB58" s="105"/>
      <c r="HC58" s="103"/>
      <c r="HD58" s="104"/>
      <c r="HE58" s="105"/>
      <c r="HF58" s="67">
        <f t="shared" si="551"/>
        <v>0</v>
      </c>
      <c r="HG58" s="67" t="str">
        <f t="shared" si="675"/>
        <v>0.0</v>
      </c>
      <c r="HH58" s="51" t="str">
        <f t="shared" si="676"/>
        <v>F</v>
      </c>
      <c r="HI58" s="60">
        <f t="shared" si="677"/>
        <v>0</v>
      </c>
      <c r="HJ58" s="53" t="str">
        <f t="shared" si="678"/>
        <v>0.0</v>
      </c>
      <c r="HK58" s="63">
        <v>3</v>
      </c>
      <c r="HL58" s="207"/>
      <c r="HM58" s="149"/>
      <c r="HN58" s="70"/>
      <c r="HO58" s="121"/>
      <c r="HP58" s="149">
        <f t="shared" si="125"/>
        <v>0</v>
      </c>
      <c r="HQ58" s="110">
        <f t="shared" si="126"/>
        <v>0</v>
      </c>
      <c r="HR58" s="67" t="str">
        <f t="shared" si="127"/>
        <v>0.0</v>
      </c>
      <c r="HS58" s="111" t="str">
        <f t="shared" si="128"/>
        <v>F</v>
      </c>
      <c r="HT58" s="112">
        <f t="shared" si="129"/>
        <v>0</v>
      </c>
      <c r="HU58" s="113" t="str">
        <f t="shared" si="130"/>
        <v>0.0</v>
      </c>
      <c r="HV58" s="63">
        <v>1</v>
      </c>
      <c r="HW58" s="207"/>
      <c r="HX58" s="66">
        <f t="shared" si="297"/>
        <v>0</v>
      </c>
      <c r="HY58" s="167">
        <f t="shared" si="297"/>
        <v>0</v>
      </c>
      <c r="HZ58" s="53" t="str">
        <f t="shared" si="132"/>
        <v>0.0</v>
      </c>
      <c r="IA58" s="51" t="str">
        <f t="shared" si="133"/>
        <v>F</v>
      </c>
      <c r="IB58" s="60">
        <f t="shared" si="134"/>
        <v>0</v>
      </c>
      <c r="IC58" s="53" t="str">
        <f t="shared" si="135"/>
        <v>0.0</v>
      </c>
      <c r="ID58" s="220">
        <v>4</v>
      </c>
      <c r="IE58" s="221"/>
      <c r="IF58" s="210"/>
      <c r="IG58" s="57"/>
      <c r="IH58" s="58"/>
      <c r="II58" s="66">
        <f t="shared" si="679"/>
        <v>0</v>
      </c>
      <c r="IJ58" s="67">
        <f t="shared" si="680"/>
        <v>0</v>
      </c>
      <c r="IK58" s="67" t="str">
        <f t="shared" si="681"/>
        <v>0.0</v>
      </c>
      <c r="IL58" s="51" t="str">
        <f t="shared" si="682"/>
        <v>F</v>
      </c>
      <c r="IM58" s="60">
        <f t="shared" si="683"/>
        <v>0</v>
      </c>
      <c r="IN58" s="53" t="str">
        <f t="shared" si="684"/>
        <v>0.0</v>
      </c>
      <c r="IO58" s="63">
        <v>2</v>
      </c>
      <c r="IP58" s="207"/>
      <c r="IQ58" s="149"/>
      <c r="IR58" s="70"/>
      <c r="IS58" s="121"/>
      <c r="IT58" s="149">
        <f t="shared" si="142"/>
        <v>0</v>
      </c>
      <c r="IU58" s="67">
        <f t="shared" si="143"/>
        <v>0</v>
      </c>
      <c r="IV58" s="67" t="str">
        <f t="shared" si="144"/>
        <v>0.0</v>
      </c>
      <c r="IW58" s="51" t="str">
        <f t="shared" si="145"/>
        <v>F</v>
      </c>
      <c r="IX58" s="60">
        <f t="shared" si="146"/>
        <v>0</v>
      </c>
      <c r="IY58" s="53" t="str">
        <f t="shared" si="147"/>
        <v>0.0</v>
      </c>
      <c r="IZ58" s="63">
        <v>3</v>
      </c>
      <c r="JA58" s="207"/>
      <c r="JB58" s="65"/>
      <c r="JC58" s="57"/>
      <c r="JD58" s="58"/>
      <c r="JE58" s="66">
        <f t="shared" si="148"/>
        <v>0</v>
      </c>
      <c r="JF58" s="67">
        <f t="shared" si="149"/>
        <v>0</v>
      </c>
      <c r="JG58" s="50" t="str">
        <f t="shared" si="150"/>
        <v>0.0</v>
      </c>
      <c r="JH58" s="51" t="str">
        <f t="shared" si="151"/>
        <v>F</v>
      </c>
      <c r="JI58" s="60">
        <f t="shared" si="152"/>
        <v>0</v>
      </c>
      <c r="JJ58" s="53" t="str">
        <f t="shared" si="153"/>
        <v>0.0</v>
      </c>
      <c r="JK58" s="61">
        <v>2</v>
      </c>
      <c r="JL58" s="62"/>
      <c r="KI58" s="210"/>
      <c r="KJ58" s="133"/>
      <c r="KK58" s="58"/>
      <c r="KL58" s="66">
        <f t="shared" si="685"/>
        <v>0</v>
      </c>
      <c r="KM58" s="67">
        <f t="shared" si="686"/>
        <v>0</v>
      </c>
      <c r="KN58" s="67" t="str">
        <f t="shared" si="687"/>
        <v>0.0</v>
      </c>
      <c r="KO58" s="51" t="str">
        <f t="shared" si="688"/>
        <v>F</v>
      </c>
      <c r="KP58" s="60">
        <f t="shared" si="689"/>
        <v>0</v>
      </c>
      <c r="KQ58" s="53" t="str">
        <f t="shared" si="690"/>
        <v>0.0</v>
      </c>
      <c r="KR58" s="63">
        <v>1</v>
      </c>
      <c r="KS58" s="207"/>
      <c r="KT58" s="210"/>
      <c r="KU58" s="133"/>
      <c r="KV58" s="58"/>
      <c r="KW58" s="66">
        <f t="shared" si="691"/>
        <v>0</v>
      </c>
      <c r="KX58" s="67">
        <f t="shared" si="692"/>
        <v>0</v>
      </c>
      <c r="KY58" s="67" t="str">
        <f t="shared" si="693"/>
        <v>0.0</v>
      </c>
      <c r="KZ58" s="51" t="str">
        <f t="shared" si="694"/>
        <v>F</v>
      </c>
      <c r="LA58" s="60">
        <f t="shared" si="695"/>
        <v>0</v>
      </c>
      <c r="LB58" s="53" t="str">
        <f t="shared" si="696"/>
        <v>0.0</v>
      </c>
      <c r="LC58" s="63">
        <v>1</v>
      </c>
      <c r="LD58" s="207"/>
      <c r="LE58" s="210"/>
      <c r="LF58" s="133"/>
      <c r="LG58" s="58"/>
      <c r="LH58" s="66">
        <f t="shared" si="697"/>
        <v>0</v>
      </c>
      <c r="LI58" s="67">
        <f t="shared" si="698"/>
        <v>0</v>
      </c>
      <c r="LJ58" s="67" t="str">
        <f t="shared" si="699"/>
        <v>0.0</v>
      </c>
      <c r="LK58" s="51" t="str">
        <f t="shared" si="700"/>
        <v>F</v>
      </c>
      <c r="LL58" s="60">
        <f t="shared" si="701"/>
        <v>0</v>
      </c>
      <c r="LM58" s="53" t="str">
        <f t="shared" si="702"/>
        <v>0.0</v>
      </c>
      <c r="LN58" s="63">
        <v>2</v>
      </c>
      <c r="LO58" s="207"/>
      <c r="LP58" s="210"/>
      <c r="LQ58" s="133"/>
      <c r="LR58" s="58"/>
      <c r="LS58" s="66">
        <f t="shared" si="703"/>
        <v>0</v>
      </c>
      <c r="LT58" s="67">
        <f t="shared" si="704"/>
        <v>0</v>
      </c>
      <c r="LU58" s="67" t="str">
        <f t="shared" si="705"/>
        <v>0.0</v>
      </c>
      <c r="LV58" s="51" t="str">
        <f t="shared" si="706"/>
        <v>F</v>
      </c>
      <c r="LW58" s="60">
        <f t="shared" si="707"/>
        <v>0</v>
      </c>
      <c r="LX58" s="53" t="str">
        <f t="shared" si="708"/>
        <v>0.0</v>
      </c>
      <c r="LY58" s="63">
        <v>1</v>
      </c>
      <c r="LZ58" s="207"/>
      <c r="MA58" s="66">
        <f t="shared" si="709"/>
        <v>0</v>
      </c>
      <c r="MB58" s="167">
        <f t="shared" si="710"/>
        <v>0</v>
      </c>
      <c r="MC58" s="53" t="str">
        <f t="shared" si="711"/>
        <v>0.0</v>
      </c>
      <c r="MD58" s="51" t="str">
        <f t="shared" si="712"/>
        <v>F</v>
      </c>
      <c r="ME58" s="60">
        <f t="shared" si="713"/>
        <v>0</v>
      </c>
      <c r="MF58" s="53" t="str">
        <f t="shared" si="714"/>
        <v>0.0</v>
      </c>
      <c r="MG58" s="220">
        <v>5</v>
      </c>
      <c r="MH58" s="221"/>
      <c r="MI58" s="211">
        <f t="shared" si="715"/>
        <v>16</v>
      </c>
      <c r="MJ58" s="156">
        <f t="shared" si="716"/>
        <v>0</v>
      </c>
      <c r="MK58" s="158">
        <f t="shared" si="717"/>
        <v>0</v>
      </c>
      <c r="ML58" s="157" t="str">
        <f t="shared" si="718"/>
        <v>0.00</v>
      </c>
      <c r="MM58" s="5" t="str">
        <f t="shared" si="719"/>
        <v>Cảnh báo KQHT</v>
      </c>
      <c r="MN58" s="212">
        <f t="shared" si="720"/>
        <v>0</v>
      </c>
      <c r="MO58" s="156" t="e">
        <f t="shared" si="721"/>
        <v>#DIV/0!</v>
      </c>
      <c r="MP58" s="309" t="e">
        <f t="shared" si="722"/>
        <v>#DIV/0!</v>
      </c>
      <c r="MQ58" s="215">
        <f t="shared" si="723"/>
        <v>47</v>
      </c>
      <c r="MR58" s="211">
        <f t="shared" si="724"/>
        <v>5</v>
      </c>
      <c r="MS58" s="157" t="e">
        <f t="shared" si="725"/>
        <v>#DIV/0!</v>
      </c>
      <c r="MT58" s="157" t="e">
        <f t="shared" si="726"/>
        <v>#DIV/0!</v>
      </c>
      <c r="MU58" s="158" t="e">
        <f t="shared" si="727"/>
        <v>#DIV/0!</v>
      </c>
      <c r="MV58" s="157" t="e">
        <f t="shared" si="728"/>
        <v>#DIV/0!</v>
      </c>
      <c r="MW58" s="5" t="e">
        <f t="shared" si="729"/>
        <v>#DIV/0!</v>
      </c>
      <c r="MX58" s="222">
        <v>0.3</v>
      </c>
      <c r="MY58" s="159"/>
      <c r="MZ58" s="165"/>
      <c r="NA58" s="66">
        <f t="shared" si="730"/>
        <v>0.1</v>
      </c>
      <c r="NB58" s="312">
        <f t="shared" si="731"/>
        <v>0.1</v>
      </c>
      <c r="NC58" s="312" t="str">
        <f t="shared" si="732"/>
        <v>0.1</v>
      </c>
      <c r="ND58" s="313" t="str">
        <f t="shared" si="733"/>
        <v>F</v>
      </c>
      <c r="NE58" s="314">
        <f t="shared" si="734"/>
        <v>0</v>
      </c>
      <c r="NF58" s="315" t="str">
        <f t="shared" si="735"/>
        <v>0.0</v>
      </c>
      <c r="NG58" s="63">
        <v>1</v>
      </c>
      <c r="NH58" s="207"/>
      <c r="NI58" s="310"/>
      <c r="NJ58" s="311"/>
      <c r="NK58" s="160"/>
      <c r="NL58" s="316">
        <f t="shared" si="736"/>
        <v>0</v>
      </c>
      <c r="NM58" s="312">
        <f t="shared" si="737"/>
        <v>0</v>
      </c>
      <c r="NN58" s="312" t="str">
        <f t="shared" si="738"/>
        <v>0.0</v>
      </c>
      <c r="NO58" s="313" t="str">
        <f t="shared" si="739"/>
        <v>F</v>
      </c>
      <c r="NP58" s="314">
        <f t="shared" si="740"/>
        <v>0</v>
      </c>
      <c r="NQ58" s="315" t="str">
        <f t="shared" si="741"/>
        <v>0.0</v>
      </c>
      <c r="NR58" s="63">
        <v>1</v>
      </c>
      <c r="NS58" s="207"/>
      <c r="NT58" s="66">
        <f t="shared" si="742"/>
        <v>0.1</v>
      </c>
      <c r="NU58" s="167">
        <f t="shared" si="743"/>
        <v>0.1</v>
      </c>
      <c r="NV58" s="53" t="str">
        <f t="shared" si="744"/>
        <v>0.1</v>
      </c>
      <c r="NW58" s="51" t="str">
        <f t="shared" si="745"/>
        <v>F</v>
      </c>
      <c r="NX58" s="60">
        <f t="shared" si="746"/>
        <v>0</v>
      </c>
      <c r="NY58" s="53" t="str">
        <f t="shared" si="747"/>
        <v>0.0</v>
      </c>
      <c r="NZ58" s="220">
        <v>2</v>
      </c>
      <c r="OA58" s="408"/>
      <c r="OB58" s="385"/>
      <c r="OC58" s="404"/>
      <c r="OD58" s="210"/>
      <c r="OE58" s="66">
        <f t="shared" si="229"/>
        <v>0</v>
      </c>
      <c r="OF58" s="67">
        <f t="shared" si="230"/>
        <v>0</v>
      </c>
      <c r="OG58" s="50" t="str">
        <f t="shared" si="231"/>
        <v>0.0</v>
      </c>
      <c r="OH58" s="51" t="str">
        <f t="shared" si="232"/>
        <v>F</v>
      </c>
      <c r="OI58" s="60">
        <f t="shared" si="233"/>
        <v>0</v>
      </c>
      <c r="OJ58" s="53" t="str">
        <f t="shared" si="234"/>
        <v>0.0</v>
      </c>
      <c r="OK58" s="61">
        <v>2</v>
      </c>
      <c r="OL58" s="62"/>
      <c r="OM58" s="282"/>
      <c r="ON58" s="283"/>
      <c r="OO58" s="104"/>
      <c r="OP58" s="105">
        <f t="shared" si="289"/>
        <v>0</v>
      </c>
      <c r="OQ58" s="67">
        <f t="shared" si="290"/>
        <v>0</v>
      </c>
      <c r="OR58" s="50" t="str">
        <f t="shared" si="291"/>
        <v>0.0</v>
      </c>
      <c r="OS58" s="51" t="str">
        <f t="shared" si="292"/>
        <v>F</v>
      </c>
      <c r="OT58" s="60">
        <f t="shared" si="293"/>
        <v>0</v>
      </c>
      <c r="OU58" s="53" t="str">
        <f t="shared" si="294"/>
        <v>0.0</v>
      </c>
      <c r="OV58" s="61">
        <v>2</v>
      </c>
      <c r="OW58" s="62"/>
      <c r="OX58" s="282"/>
      <c r="OY58" s="283"/>
      <c r="OZ58" s="104"/>
      <c r="PA58" s="105">
        <f t="shared" si="235"/>
        <v>0</v>
      </c>
      <c r="PB58" s="67">
        <f t="shared" si="236"/>
        <v>0</v>
      </c>
      <c r="PC58" s="50" t="str">
        <f t="shared" si="237"/>
        <v>0.0</v>
      </c>
      <c r="PD58" s="51" t="str">
        <f t="shared" si="238"/>
        <v>F</v>
      </c>
      <c r="PE58" s="60">
        <f t="shared" si="239"/>
        <v>0</v>
      </c>
      <c r="PF58" s="53" t="str">
        <f t="shared" si="240"/>
        <v>0.0</v>
      </c>
      <c r="PG58" s="61">
        <v>2</v>
      </c>
      <c r="PH58" s="62"/>
      <c r="PI58" s="310"/>
      <c r="PJ58" s="311"/>
      <c r="PK58" s="160"/>
      <c r="PL58" s="66">
        <f t="shared" si="241"/>
        <v>0</v>
      </c>
      <c r="PM58" s="312">
        <f t="shared" si="242"/>
        <v>0</v>
      </c>
      <c r="PN58" s="312" t="str">
        <f t="shared" si="243"/>
        <v>0.0</v>
      </c>
      <c r="PO58" s="313" t="str">
        <f t="shared" si="244"/>
        <v>F</v>
      </c>
      <c r="PP58" s="314">
        <f t="shared" si="245"/>
        <v>0</v>
      </c>
      <c r="PQ58" s="315" t="str">
        <f t="shared" si="246"/>
        <v>0.0</v>
      </c>
      <c r="PR58" s="63">
        <v>1</v>
      </c>
      <c r="PS58" s="207"/>
      <c r="PT58" s="210"/>
      <c r="PU58" s="133"/>
      <c r="PV58" s="58"/>
      <c r="PW58" s="66">
        <f t="shared" si="247"/>
        <v>0</v>
      </c>
      <c r="PX58" s="67">
        <f t="shared" si="248"/>
        <v>0</v>
      </c>
      <c r="PY58" s="67" t="str">
        <f t="shared" si="249"/>
        <v>0.0</v>
      </c>
      <c r="PZ58" s="51" t="str">
        <f t="shared" si="250"/>
        <v>F</v>
      </c>
      <c r="QA58" s="60">
        <f t="shared" si="251"/>
        <v>0</v>
      </c>
      <c r="QB58" s="53" t="str">
        <f t="shared" si="252"/>
        <v>0.0</v>
      </c>
      <c r="QC58" s="63">
        <v>4</v>
      </c>
      <c r="QD58" s="207"/>
      <c r="QE58" s="210"/>
      <c r="QF58" s="133"/>
      <c r="QG58" s="210"/>
      <c r="QH58" s="66">
        <f t="shared" si="253"/>
        <v>0</v>
      </c>
      <c r="QI58" s="67">
        <f t="shared" si="254"/>
        <v>0</v>
      </c>
      <c r="QJ58" s="67" t="str">
        <f t="shared" si="255"/>
        <v>0.0</v>
      </c>
      <c r="QK58" s="51" t="str">
        <f t="shared" si="256"/>
        <v>F</v>
      </c>
      <c r="QL58" s="60">
        <f t="shared" si="257"/>
        <v>0</v>
      </c>
      <c r="QM58" s="53" t="str">
        <f t="shared" si="258"/>
        <v>0.0</v>
      </c>
      <c r="QN58" s="63">
        <v>6</v>
      </c>
      <c r="QO58" s="207"/>
      <c r="QP58" s="211">
        <f t="shared" si="259"/>
        <v>19</v>
      </c>
      <c r="QQ58" s="156">
        <f t="shared" si="260"/>
        <v>5.263157894736842E-3</v>
      </c>
      <c r="QR58" s="158">
        <f t="shared" si="261"/>
        <v>0</v>
      </c>
      <c r="QS58" s="157" t="str">
        <f t="shared" si="262"/>
        <v>0.00</v>
      </c>
      <c r="QT58" s="5" t="str">
        <f t="shared" si="263"/>
        <v>Cảnh báo KQHT</v>
      </c>
      <c r="QU58" s="212">
        <f t="shared" si="264"/>
        <v>0</v>
      </c>
      <c r="QV58" s="156" t="e">
        <f t="shared" si="265"/>
        <v>#DIV/0!</v>
      </c>
      <c r="QW58" s="309" t="e">
        <f t="shared" si="266"/>
        <v>#DIV/0!</v>
      </c>
      <c r="QX58" s="215">
        <f t="shared" si="267"/>
        <v>66</v>
      </c>
      <c r="QY58" s="211">
        <f t="shared" si="268"/>
        <v>5</v>
      </c>
      <c r="QZ58" s="157" t="e">
        <f t="shared" si="269"/>
        <v>#DIV/0!</v>
      </c>
      <c r="RA58" s="157" t="e">
        <f t="shared" si="270"/>
        <v>#DIV/0!</v>
      </c>
      <c r="RB58" s="158" t="e">
        <f t="shared" si="271"/>
        <v>#DIV/0!</v>
      </c>
      <c r="RC58" s="157" t="e">
        <f t="shared" si="272"/>
        <v>#DIV/0!</v>
      </c>
      <c r="RD58" s="5" t="e">
        <f t="shared" si="273"/>
        <v>#DIV/0!</v>
      </c>
      <c r="RE58" s="210"/>
      <c r="RF58" s="133"/>
      <c r="RG58" s="58"/>
      <c r="RH58" s="66">
        <f t="shared" si="748"/>
        <v>0</v>
      </c>
      <c r="RI58" s="67">
        <f t="shared" si="749"/>
        <v>0</v>
      </c>
      <c r="RJ58" s="67" t="str">
        <f t="shared" si="750"/>
        <v>0.0</v>
      </c>
      <c r="RK58" s="51" t="str">
        <f t="shared" si="751"/>
        <v>F</v>
      </c>
      <c r="RL58" s="60">
        <f t="shared" si="752"/>
        <v>0</v>
      </c>
      <c r="RM58" s="53" t="str">
        <f t="shared" si="753"/>
        <v>0.0</v>
      </c>
      <c r="RN58" s="63">
        <v>6</v>
      </c>
      <c r="RO58" s="207"/>
      <c r="RP58" s="416"/>
      <c r="RQ58" s="416"/>
      <c r="RR58" s="316">
        <f t="shared" si="754"/>
        <v>0</v>
      </c>
      <c r="RS58" s="67" t="str">
        <f t="shared" si="281"/>
        <v>0.0</v>
      </c>
      <c r="RT58" s="51" t="str">
        <f t="shared" si="755"/>
        <v>F</v>
      </c>
      <c r="RU58" s="60">
        <f t="shared" si="756"/>
        <v>0</v>
      </c>
      <c r="RV58" s="53" t="str">
        <f t="shared" si="757"/>
        <v>0.0</v>
      </c>
      <c r="RW58" s="220"/>
      <c r="RX58" s="221"/>
      <c r="RY58" s="417">
        <f t="shared" si="758"/>
        <v>6</v>
      </c>
      <c r="RZ58" s="156">
        <f t="shared" si="759"/>
        <v>0</v>
      </c>
      <c r="SA58" s="158">
        <f t="shared" si="760"/>
        <v>0</v>
      </c>
      <c r="SB58" s="157" t="str">
        <f t="shared" si="761"/>
        <v>0.00</v>
      </c>
    </row>
    <row r="59" spans="1:496" s="8" customFormat="1" ht="18">
      <c r="D59" s="234"/>
      <c r="E59" s="235"/>
      <c r="K59" s="206"/>
      <c r="L59" s="67" t="str">
        <f t="shared" si="585"/>
        <v>0.0</v>
      </c>
      <c r="M59" s="51" t="str">
        <f t="shared" si="586"/>
        <v>F</v>
      </c>
      <c r="N59" s="52">
        <f t="shared" si="587"/>
        <v>0</v>
      </c>
      <c r="O59" s="53" t="str">
        <f t="shared" si="588"/>
        <v>0.0</v>
      </c>
      <c r="P59" s="63"/>
      <c r="Q59" s="49"/>
      <c r="R59" s="67" t="str">
        <f t="shared" si="589"/>
        <v>0.0</v>
      </c>
      <c r="S59" s="8" t="str">
        <f t="shared" si="590"/>
        <v>F</v>
      </c>
      <c r="T59" s="52">
        <f t="shared" si="591"/>
        <v>0</v>
      </c>
      <c r="U59" s="53" t="str">
        <f t="shared" si="592"/>
        <v>0.0</v>
      </c>
      <c r="V59" s="63">
        <v>3</v>
      </c>
      <c r="W59" s="105"/>
      <c r="X59" s="103"/>
      <c r="Y59" s="58"/>
      <c r="Z59" s="66">
        <f t="shared" si="593"/>
        <v>0</v>
      </c>
      <c r="AA59" s="67">
        <f t="shared" si="594"/>
        <v>0</v>
      </c>
      <c r="AB59" s="67" t="str">
        <f t="shared" si="595"/>
        <v>0.0</v>
      </c>
      <c r="AC59" s="51" t="str">
        <f t="shared" si="596"/>
        <v>F</v>
      </c>
      <c r="AD59" s="60">
        <f t="shared" si="597"/>
        <v>0</v>
      </c>
      <c r="AE59" s="53" t="str">
        <f t="shared" si="598"/>
        <v>0.0</v>
      </c>
      <c r="AF59" s="63"/>
      <c r="AG59" s="207"/>
      <c r="AH59" s="210"/>
      <c r="AI59" s="57"/>
      <c r="AJ59" s="58"/>
      <c r="AK59" s="66">
        <f t="shared" si="599"/>
        <v>0</v>
      </c>
      <c r="AL59" s="67">
        <f t="shared" si="600"/>
        <v>0</v>
      </c>
      <c r="AM59" s="67" t="str">
        <f t="shared" si="601"/>
        <v>0.0</v>
      </c>
      <c r="AN59" s="51" t="str">
        <f t="shared" si="602"/>
        <v>F</v>
      </c>
      <c r="AO59" s="60">
        <f t="shared" si="603"/>
        <v>0</v>
      </c>
      <c r="AP59" s="53" t="str">
        <f t="shared" si="604"/>
        <v>0.0</v>
      </c>
      <c r="AQ59" s="63">
        <v>2</v>
      </c>
      <c r="AR59" s="207">
        <v>2</v>
      </c>
      <c r="AS59" s="66"/>
      <c r="AT59" s="285"/>
      <c r="AU59" s="285"/>
      <c r="AV59" s="66">
        <f t="shared" si="605"/>
        <v>0</v>
      </c>
      <c r="AW59" s="67">
        <f t="shared" si="606"/>
        <v>0</v>
      </c>
      <c r="AX59" s="67" t="str">
        <f t="shared" si="607"/>
        <v>0.0</v>
      </c>
      <c r="AY59" s="51" t="str">
        <f t="shared" si="608"/>
        <v>F</v>
      </c>
      <c r="AZ59" s="60">
        <f t="shared" si="609"/>
        <v>0</v>
      </c>
      <c r="BA59" s="53" t="str">
        <f t="shared" si="610"/>
        <v>0.0</v>
      </c>
      <c r="BB59" s="63">
        <v>3</v>
      </c>
      <c r="BC59" s="207"/>
      <c r="BD59" s="105"/>
      <c r="BE59" s="103"/>
      <c r="BF59" s="58"/>
      <c r="BG59" s="66">
        <f t="shared" si="611"/>
        <v>0</v>
      </c>
      <c r="BH59" s="67">
        <f t="shared" si="612"/>
        <v>0</v>
      </c>
      <c r="BI59" s="67" t="str">
        <f t="shared" si="613"/>
        <v>0.0</v>
      </c>
      <c r="BJ59" s="51" t="str">
        <f t="shared" si="614"/>
        <v>F</v>
      </c>
      <c r="BK59" s="60">
        <f t="shared" si="615"/>
        <v>0</v>
      </c>
      <c r="BL59" s="53" t="str">
        <f t="shared" si="616"/>
        <v>0.0</v>
      </c>
      <c r="BM59" s="63">
        <v>3</v>
      </c>
      <c r="BN59" s="207">
        <v>3</v>
      </c>
      <c r="BO59" s="210"/>
      <c r="BP59" s="57"/>
      <c r="BQ59" s="58"/>
      <c r="BR59" s="66"/>
      <c r="BS59" s="67">
        <f t="shared" si="617"/>
        <v>0</v>
      </c>
      <c r="BT59" s="67" t="str">
        <f t="shared" si="618"/>
        <v>0.0</v>
      </c>
      <c r="BU59" s="51" t="str">
        <f t="shared" si="619"/>
        <v>F</v>
      </c>
      <c r="BV59" s="68">
        <f t="shared" si="620"/>
        <v>0</v>
      </c>
      <c r="BW59" s="53" t="str">
        <f t="shared" si="621"/>
        <v>0.0</v>
      </c>
      <c r="BX59" s="63">
        <v>2</v>
      </c>
      <c r="BY59" s="207"/>
      <c r="BZ59" s="210"/>
      <c r="CA59" s="57"/>
      <c r="CB59" s="58"/>
      <c r="CC59" s="66">
        <f>ROUND((BZ59*0.4+CA59*0.6),1)</f>
        <v>0</v>
      </c>
      <c r="CD59" s="67">
        <f t="shared" si="622"/>
        <v>0</v>
      </c>
      <c r="CE59" s="67" t="str">
        <f t="shared" si="623"/>
        <v>0.0</v>
      </c>
      <c r="CF59" s="51" t="str">
        <f t="shared" si="624"/>
        <v>F</v>
      </c>
      <c r="CG59" s="60">
        <f t="shared" si="625"/>
        <v>0</v>
      </c>
      <c r="CH59" s="53" t="str">
        <f t="shared" si="626"/>
        <v>0.0</v>
      </c>
      <c r="CI59" s="63">
        <v>3</v>
      </c>
      <c r="CJ59" s="207"/>
      <c r="CK59" s="208">
        <f>AF59+AQ59+BB59+BM59+BX59+CI59</f>
        <v>13</v>
      </c>
      <c r="CL59" s="72">
        <f>(AA59*AF59+AL59*AQ59+AW59*BB59+BH59*BM59+BS59*BX59+CD59*CI59)/CK59</f>
        <v>0</v>
      </c>
      <c r="CM59" s="93" t="str">
        <f t="shared" si="627"/>
        <v>0.00</v>
      </c>
      <c r="CN59" s="72">
        <f>(AD59*AF59+AO59*AQ59+AZ59*BB59+BK59*BM59+BV59*BX59+CG59*CI59)/CK59</f>
        <v>0</v>
      </c>
      <c r="CO59" s="93" t="str">
        <f t="shared" si="628"/>
        <v>0.00</v>
      </c>
      <c r="CP59" s="285" t="str">
        <f t="shared" si="629"/>
        <v>Cảnh báo KQHT</v>
      </c>
      <c r="CQ59" s="285">
        <f>CJ59+BY59+BN59+BC59+AR59+AG59</f>
        <v>5</v>
      </c>
      <c r="CR59" s="72">
        <f>(AA59*AG59+AL59*AR59+AW59*BC59+BH59*BN59+BS59*BY59+CD59*CJ59)/CQ59</f>
        <v>0</v>
      </c>
      <c r="CS59" s="285" t="str">
        <f t="shared" si="630"/>
        <v>0.00</v>
      </c>
      <c r="CT59" s="72">
        <f>(AD59*AG59+AO59*AR59+AZ59*BC59+BK59*BN59+BV59*BY59+CG59*CJ59)/CQ59</f>
        <v>0</v>
      </c>
      <c r="CU59" s="285" t="str">
        <f t="shared" si="631"/>
        <v>0.00</v>
      </c>
      <c r="CV59" s="285" t="str">
        <f t="shared" si="632"/>
        <v>Cảnh báo KQHT</v>
      </c>
      <c r="CW59" s="66"/>
      <c r="CX59" s="285"/>
      <c r="CY59" s="285"/>
      <c r="CZ59" s="66">
        <f t="shared" si="633"/>
        <v>0</v>
      </c>
      <c r="DA59" s="67">
        <f t="shared" si="634"/>
        <v>0</v>
      </c>
      <c r="DB59" s="60" t="str">
        <f t="shared" si="635"/>
        <v>0.0</v>
      </c>
      <c r="DC59" s="51" t="str">
        <f t="shared" si="636"/>
        <v>F</v>
      </c>
      <c r="DD59" s="60">
        <f t="shared" si="637"/>
        <v>0</v>
      </c>
      <c r="DE59" s="60" t="str">
        <f t="shared" si="638"/>
        <v>0.0</v>
      </c>
      <c r="DF59" s="63"/>
      <c r="DG59" s="209"/>
      <c r="DH59" s="105"/>
      <c r="DI59" s="126"/>
      <c r="DJ59" s="126"/>
      <c r="DK59" s="66">
        <f t="shared" si="639"/>
        <v>0</v>
      </c>
      <c r="DL59" s="67">
        <f t="shared" si="640"/>
        <v>0</v>
      </c>
      <c r="DM59" s="60" t="str">
        <f t="shared" si="641"/>
        <v>0.0</v>
      </c>
      <c r="DN59" s="51" t="str">
        <f t="shared" si="642"/>
        <v>F</v>
      </c>
      <c r="DO59" s="60">
        <f t="shared" si="643"/>
        <v>0</v>
      </c>
      <c r="DP59" s="60" t="str">
        <f t="shared" si="644"/>
        <v>0.0</v>
      </c>
      <c r="DQ59" s="63"/>
      <c r="DR59" s="209"/>
      <c r="DS59" s="67">
        <f t="shared" si="645"/>
        <v>0</v>
      </c>
      <c r="DT59" s="60" t="str">
        <f t="shared" si="646"/>
        <v>0.0</v>
      </c>
      <c r="DU59" s="51" t="str">
        <f t="shared" si="647"/>
        <v>F</v>
      </c>
      <c r="DV59" s="60">
        <f t="shared" si="648"/>
        <v>0</v>
      </c>
      <c r="DW59" s="60" t="str">
        <f t="shared" si="649"/>
        <v>0.0</v>
      </c>
      <c r="DX59" s="63">
        <v>3</v>
      </c>
      <c r="DY59" s="209"/>
      <c r="DZ59" s="66"/>
      <c r="EA59" s="285"/>
      <c r="EB59" s="285"/>
      <c r="EC59" s="66">
        <f t="shared" si="650"/>
        <v>0</v>
      </c>
      <c r="ED59" s="67">
        <f t="shared" si="651"/>
        <v>0</v>
      </c>
      <c r="EE59" s="60" t="str">
        <f t="shared" si="652"/>
        <v>0.0</v>
      </c>
      <c r="EF59" s="51" t="str">
        <f t="shared" si="653"/>
        <v>F</v>
      </c>
      <c r="EG59" s="60">
        <f t="shared" si="654"/>
        <v>0</v>
      </c>
      <c r="EH59" s="60" t="str">
        <f t="shared" si="655"/>
        <v>0.0</v>
      </c>
      <c r="EI59" s="63">
        <v>3</v>
      </c>
      <c r="EJ59" s="209"/>
      <c r="EK59" s="210"/>
      <c r="EL59" s="57"/>
      <c r="EM59" s="285"/>
      <c r="EN59" s="66">
        <f t="shared" si="656"/>
        <v>0</v>
      </c>
      <c r="EO59" s="67">
        <f t="shared" si="657"/>
        <v>0</v>
      </c>
      <c r="EP59" s="60" t="str">
        <f t="shared" si="658"/>
        <v>0.0</v>
      </c>
      <c r="EQ59" s="51" t="str">
        <f t="shared" si="659"/>
        <v>F</v>
      </c>
      <c r="ER59" s="60">
        <f t="shared" si="660"/>
        <v>0</v>
      </c>
      <c r="ES59" s="60" t="str">
        <f t="shared" si="661"/>
        <v>0.0</v>
      </c>
      <c r="ET59" s="63">
        <v>3</v>
      </c>
      <c r="EU59" s="207"/>
      <c r="EV59" s="149"/>
      <c r="EW59" s="70"/>
      <c r="EX59" s="121"/>
      <c r="EY59" s="66">
        <f t="shared" si="84"/>
        <v>0</v>
      </c>
      <c r="EZ59" s="67">
        <f t="shared" si="85"/>
        <v>0</v>
      </c>
      <c r="FA59" s="67" t="str">
        <f t="shared" si="86"/>
        <v>0.0</v>
      </c>
      <c r="FB59" s="51" t="str">
        <f t="shared" si="87"/>
        <v>F</v>
      </c>
      <c r="FC59" s="60">
        <f t="shared" si="88"/>
        <v>0</v>
      </c>
      <c r="FD59" s="53" t="str">
        <f t="shared" si="89"/>
        <v>0.0</v>
      </c>
      <c r="FE59" s="63">
        <v>2</v>
      </c>
      <c r="FF59" s="207"/>
      <c r="FG59" s="66"/>
      <c r="FH59" s="285"/>
      <c r="FI59" s="104"/>
      <c r="FJ59" s="66">
        <f t="shared" si="90"/>
        <v>0</v>
      </c>
      <c r="FK59" s="67">
        <f t="shared" si="91"/>
        <v>0</v>
      </c>
      <c r="FL59" s="67" t="str">
        <f t="shared" si="92"/>
        <v>0.0</v>
      </c>
      <c r="FM59" s="51" t="str">
        <f t="shared" si="93"/>
        <v>F</v>
      </c>
      <c r="FN59" s="60">
        <f t="shared" si="94"/>
        <v>0</v>
      </c>
      <c r="FO59" s="53" t="str">
        <f t="shared" si="95"/>
        <v>0.0</v>
      </c>
      <c r="FP59" s="63">
        <v>2</v>
      </c>
      <c r="FQ59" s="207"/>
      <c r="FR59" s="66"/>
      <c r="FS59" s="285"/>
      <c r="FT59" s="285"/>
      <c r="FU59" s="66"/>
      <c r="FV59" s="67">
        <f t="shared" si="96"/>
        <v>0</v>
      </c>
      <c r="FW59" s="67" t="str">
        <f t="shared" si="97"/>
        <v>0.0</v>
      </c>
      <c r="FX59" s="51" t="str">
        <f t="shared" si="98"/>
        <v>F</v>
      </c>
      <c r="FY59" s="60">
        <f t="shared" si="99"/>
        <v>0</v>
      </c>
      <c r="FZ59" s="53" t="str">
        <f t="shared" si="100"/>
        <v>0.0</v>
      </c>
      <c r="GA59" s="63">
        <v>2</v>
      </c>
      <c r="GB59" s="207"/>
      <c r="GC59" s="149"/>
      <c r="GD59" s="70"/>
      <c r="GE59" s="121"/>
      <c r="GF59" s="149"/>
      <c r="GG59" s="67">
        <f t="shared" si="662"/>
        <v>0</v>
      </c>
      <c r="GH59" s="67" t="str">
        <f t="shared" si="663"/>
        <v>0.0</v>
      </c>
      <c r="GI59" s="51" t="str">
        <f t="shared" si="664"/>
        <v>F</v>
      </c>
      <c r="GJ59" s="60">
        <f t="shared" si="665"/>
        <v>0</v>
      </c>
      <c r="GK59" s="53" t="str">
        <f t="shared" si="666"/>
        <v>0.0</v>
      </c>
      <c r="GL59" s="63">
        <v>3</v>
      </c>
      <c r="GM59" s="207"/>
      <c r="GN59" s="211">
        <f t="shared" si="667"/>
        <v>18</v>
      </c>
      <c r="GO59" s="156">
        <f t="shared" si="668"/>
        <v>0</v>
      </c>
      <c r="GP59" s="158">
        <f t="shared" si="669"/>
        <v>0</v>
      </c>
      <c r="GQ59" s="157" t="str">
        <f t="shared" si="109"/>
        <v>0.00</v>
      </c>
      <c r="GR59" s="5" t="str">
        <f t="shared" si="110"/>
        <v>Cảnh báo KQHT</v>
      </c>
      <c r="GS59" s="212">
        <f t="shared" si="670"/>
        <v>0</v>
      </c>
      <c r="GT59" s="213" t="e">
        <f t="shared" si="406"/>
        <v>#DIV/0!</v>
      </c>
      <c r="GU59" s="214" t="e">
        <f t="shared" si="407"/>
        <v>#DIV/0!</v>
      </c>
      <c r="GV59" s="215">
        <f t="shared" si="671"/>
        <v>31</v>
      </c>
      <c r="GW59" s="211">
        <f t="shared" si="672"/>
        <v>5</v>
      </c>
      <c r="GX59" s="157" t="e">
        <f t="shared" si="673"/>
        <v>#DIV/0!</v>
      </c>
      <c r="GY59" s="158" t="e">
        <f t="shared" si="674"/>
        <v>#DIV/0!</v>
      </c>
      <c r="GZ59" s="157" t="e">
        <f t="shared" si="118"/>
        <v>#DIV/0!</v>
      </c>
      <c r="HA59" s="5" t="e">
        <f t="shared" si="119"/>
        <v>#DIV/0!</v>
      </c>
      <c r="HB59" s="105"/>
      <c r="HC59" s="103"/>
      <c r="HD59" s="104"/>
      <c r="HE59" s="105"/>
      <c r="HF59" s="67">
        <f t="shared" si="551"/>
        <v>0</v>
      </c>
      <c r="HG59" s="67" t="str">
        <f t="shared" si="675"/>
        <v>0.0</v>
      </c>
      <c r="HH59" s="51" t="str">
        <f t="shared" si="676"/>
        <v>F</v>
      </c>
      <c r="HI59" s="60">
        <f t="shared" si="677"/>
        <v>0</v>
      </c>
      <c r="HJ59" s="53" t="str">
        <f t="shared" si="678"/>
        <v>0.0</v>
      </c>
      <c r="HK59" s="63">
        <v>3</v>
      </c>
      <c r="HL59" s="207"/>
      <c r="HM59" s="149"/>
      <c r="HN59" s="70"/>
      <c r="HO59" s="121"/>
      <c r="HP59" s="149">
        <f t="shared" si="125"/>
        <v>0</v>
      </c>
      <c r="HQ59" s="110">
        <f t="shared" si="126"/>
        <v>0</v>
      </c>
      <c r="HR59" s="67" t="str">
        <f t="shared" si="127"/>
        <v>0.0</v>
      </c>
      <c r="HS59" s="111" t="str">
        <f t="shared" si="128"/>
        <v>F</v>
      </c>
      <c r="HT59" s="112">
        <f t="shared" si="129"/>
        <v>0</v>
      </c>
      <c r="HU59" s="113" t="str">
        <f t="shared" si="130"/>
        <v>0.0</v>
      </c>
      <c r="HV59" s="63">
        <v>1</v>
      </c>
      <c r="HW59" s="207"/>
      <c r="HX59" s="66">
        <f t="shared" si="297"/>
        <v>0</v>
      </c>
      <c r="HY59" s="167">
        <f t="shared" si="297"/>
        <v>0</v>
      </c>
      <c r="HZ59" s="53" t="str">
        <f t="shared" si="132"/>
        <v>0.0</v>
      </c>
      <c r="IA59" s="51" t="str">
        <f t="shared" si="133"/>
        <v>F</v>
      </c>
      <c r="IB59" s="60">
        <f t="shared" si="134"/>
        <v>0</v>
      </c>
      <c r="IC59" s="53" t="str">
        <f t="shared" si="135"/>
        <v>0.0</v>
      </c>
      <c r="ID59" s="220">
        <v>4</v>
      </c>
      <c r="IE59" s="221"/>
      <c r="IF59" s="210"/>
      <c r="IG59" s="57"/>
      <c r="IH59" s="58"/>
      <c r="II59" s="66">
        <f t="shared" si="679"/>
        <v>0</v>
      </c>
      <c r="IJ59" s="67">
        <f t="shared" si="680"/>
        <v>0</v>
      </c>
      <c r="IK59" s="67" t="str">
        <f t="shared" si="681"/>
        <v>0.0</v>
      </c>
      <c r="IL59" s="51" t="str">
        <f t="shared" si="682"/>
        <v>F</v>
      </c>
      <c r="IM59" s="60">
        <f t="shared" si="683"/>
        <v>0</v>
      </c>
      <c r="IN59" s="53" t="str">
        <f t="shared" si="684"/>
        <v>0.0</v>
      </c>
      <c r="IO59" s="63">
        <v>2</v>
      </c>
      <c r="IP59" s="207"/>
      <c r="IQ59" s="149"/>
      <c r="IR59" s="70"/>
      <c r="IS59" s="121"/>
      <c r="IT59" s="149">
        <f t="shared" si="142"/>
        <v>0</v>
      </c>
      <c r="IU59" s="67">
        <f t="shared" si="143"/>
        <v>0</v>
      </c>
      <c r="IV59" s="67" t="str">
        <f t="shared" si="144"/>
        <v>0.0</v>
      </c>
      <c r="IW59" s="51" t="str">
        <f t="shared" si="145"/>
        <v>F</v>
      </c>
      <c r="IX59" s="60">
        <f t="shared" si="146"/>
        <v>0</v>
      </c>
      <c r="IY59" s="53" t="str">
        <f t="shared" si="147"/>
        <v>0.0</v>
      </c>
      <c r="IZ59" s="63">
        <v>3</v>
      </c>
      <c r="JA59" s="207"/>
      <c r="JB59" s="65"/>
      <c r="JC59" s="57"/>
      <c r="JD59" s="58"/>
      <c r="JE59" s="66">
        <f t="shared" si="148"/>
        <v>0</v>
      </c>
      <c r="JF59" s="67">
        <f t="shared" si="149"/>
        <v>0</v>
      </c>
      <c r="JG59" s="50" t="str">
        <f t="shared" si="150"/>
        <v>0.0</v>
      </c>
      <c r="JH59" s="51" t="str">
        <f t="shared" si="151"/>
        <v>F</v>
      </c>
      <c r="JI59" s="60">
        <f t="shared" si="152"/>
        <v>0</v>
      </c>
      <c r="JJ59" s="53" t="str">
        <f t="shared" si="153"/>
        <v>0.0</v>
      </c>
      <c r="JK59" s="61">
        <v>2</v>
      </c>
      <c r="JL59" s="62"/>
      <c r="KI59" s="210"/>
      <c r="KJ59" s="133"/>
      <c r="KK59" s="58"/>
      <c r="KL59" s="66">
        <f t="shared" si="685"/>
        <v>0</v>
      </c>
      <c r="KM59" s="67">
        <f t="shared" si="686"/>
        <v>0</v>
      </c>
      <c r="KN59" s="67" t="str">
        <f t="shared" si="687"/>
        <v>0.0</v>
      </c>
      <c r="KO59" s="51" t="str">
        <f t="shared" si="688"/>
        <v>F</v>
      </c>
      <c r="KP59" s="60">
        <f t="shared" si="689"/>
        <v>0</v>
      </c>
      <c r="KQ59" s="53" t="str">
        <f t="shared" si="690"/>
        <v>0.0</v>
      </c>
      <c r="KR59" s="63">
        <v>1</v>
      </c>
      <c r="KS59" s="207"/>
      <c r="KT59" s="210"/>
      <c r="KU59" s="133"/>
      <c r="KV59" s="58"/>
      <c r="KW59" s="66">
        <f t="shared" si="691"/>
        <v>0</v>
      </c>
      <c r="KX59" s="67">
        <f t="shared" si="692"/>
        <v>0</v>
      </c>
      <c r="KY59" s="67" t="str">
        <f t="shared" si="693"/>
        <v>0.0</v>
      </c>
      <c r="KZ59" s="51" t="str">
        <f t="shared" si="694"/>
        <v>F</v>
      </c>
      <c r="LA59" s="60">
        <f t="shared" si="695"/>
        <v>0</v>
      </c>
      <c r="LB59" s="53" t="str">
        <f t="shared" si="696"/>
        <v>0.0</v>
      </c>
      <c r="LC59" s="63">
        <v>1</v>
      </c>
      <c r="LD59" s="207"/>
      <c r="LE59" s="210"/>
      <c r="LF59" s="133"/>
      <c r="LG59" s="58"/>
      <c r="LH59" s="66">
        <f t="shared" si="697"/>
        <v>0</v>
      </c>
      <c r="LI59" s="67">
        <f t="shared" si="698"/>
        <v>0</v>
      </c>
      <c r="LJ59" s="67" t="str">
        <f t="shared" si="699"/>
        <v>0.0</v>
      </c>
      <c r="LK59" s="51" t="str">
        <f t="shared" si="700"/>
        <v>F</v>
      </c>
      <c r="LL59" s="60">
        <f t="shared" si="701"/>
        <v>0</v>
      </c>
      <c r="LM59" s="53" t="str">
        <f t="shared" si="702"/>
        <v>0.0</v>
      </c>
      <c r="LN59" s="63">
        <v>2</v>
      </c>
      <c r="LO59" s="207"/>
      <c r="LP59" s="210"/>
      <c r="LQ59" s="133"/>
      <c r="LR59" s="58"/>
      <c r="LS59" s="66">
        <f t="shared" si="703"/>
        <v>0</v>
      </c>
      <c r="LT59" s="67">
        <f t="shared" si="704"/>
        <v>0</v>
      </c>
      <c r="LU59" s="67" t="str">
        <f t="shared" si="705"/>
        <v>0.0</v>
      </c>
      <c r="LV59" s="51" t="str">
        <f t="shared" si="706"/>
        <v>F</v>
      </c>
      <c r="LW59" s="60">
        <f t="shared" si="707"/>
        <v>0</v>
      </c>
      <c r="LX59" s="53" t="str">
        <f t="shared" si="708"/>
        <v>0.0</v>
      </c>
      <c r="LY59" s="63">
        <v>1</v>
      </c>
      <c r="LZ59" s="207"/>
      <c r="MA59" s="66">
        <f t="shared" si="709"/>
        <v>0</v>
      </c>
      <c r="MB59" s="167">
        <f t="shared" si="710"/>
        <v>0</v>
      </c>
      <c r="MC59" s="53" t="str">
        <f t="shared" si="711"/>
        <v>0.0</v>
      </c>
      <c r="MD59" s="51" t="str">
        <f t="shared" si="712"/>
        <v>F</v>
      </c>
      <c r="ME59" s="60">
        <f t="shared" si="713"/>
        <v>0</v>
      </c>
      <c r="MF59" s="53" t="str">
        <f t="shared" si="714"/>
        <v>0.0</v>
      </c>
      <c r="MG59" s="220">
        <v>5</v>
      </c>
      <c r="MH59" s="221"/>
      <c r="MI59" s="211">
        <f t="shared" si="715"/>
        <v>16</v>
      </c>
      <c r="MJ59" s="156">
        <f t="shared" si="716"/>
        <v>0</v>
      </c>
      <c r="MK59" s="158">
        <f t="shared" si="717"/>
        <v>0</v>
      </c>
      <c r="ML59" s="157" t="str">
        <f t="shared" si="718"/>
        <v>0.00</v>
      </c>
      <c r="MM59" s="5" t="str">
        <f t="shared" si="719"/>
        <v>Cảnh báo KQHT</v>
      </c>
      <c r="MN59" s="212">
        <f t="shared" si="720"/>
        <v>0</v>
      </c>
      <c r="MO59" s="156" t="e">
        <f t="shared" si="721"/>
        <v>#DIV/0!</v>
      </c>
      <c r="MP59" s="309" t="e">
        <f t="shared" si="722"/>
        <v>#DIV/0!</v>
      </c>
      <c r="MQ59" s="215">
        <f t="shared" si="723"/>
        <v>47</v>
      </c>
      <c r="MR59" s="211">
        <f t="shared" si="724"/>
        <v>5</v>
      </c>
      <c r="MS59" s="157" t="e">
        <f t="shared" si="725"/>
        <v>#DIV/0!</v>
      </c>
      <c r="MT59" s="157" t="e">
        <f t="shared" si="726"/>
        <v>#DIV/0!</v>
      </c>
      <c r="MU59" s="158" t="e">
        <f t="shared" si="727"/>
        <v>#DIV/0!</v>
      </c>
      <c r="MV59" s="157" t="e">
        <f t="shared" si="728"/>
        <v>#DIV/0!</v>
      </c>
      <c r="MW59" s="5" t="e">
        <f t="shared" si="729"/>
        <v>#DIV/0!</v>
      </c>
      <c r="MX59" s="222">
        <v>0.3</v>
      </c>
      <c r="MY59" s="159"/>
      <c r="MZ59" s="165"/>
      <c r="NA59" s="66">
        <f t="shared" si="730"/>
        <v>0.1</v>
      </c>
      <c r="NB59" s="312">
        <f t="shared" si="731"/>
        <v>0.1</v>
      </c>
      <c r="NC59" s="312" t="str">
        <f t="shared" si="732"/>
        <v>0.1</v>
      </c>
      <c r="ND59" s="313" t="str">
        <f t="shared" si="733"/>
        <v>F</v>
      </c>
      <c r="NE59" s="314">
        <f t="shared" si="734"/>
        <v>0</v>
      </c>
      <c r="NF59" s="315" t="str">
        <f t="shared" si="735"/>
        <v>0.0</v>
      </c>
      <c r="NG59" s="63">
        <v>1</v>
      </c>
      <c r="NH59" s="207"/>
      <c r="NI59" s="310"/>
      <c r="NJ59" s="311"/>
      <c r="NK59" s="160"/>
      <c r="NL59" s="316">
        <f t="shared" si="736"/>
        <v>0</v>
      </c>
      <c r="NM59" s="312">
        <f t="shared" si="737"/>
        <v>0</v>
      </c>
      <c r="NN59" s="312" t="str">
        <f t="shared" si="738"/>
        <v>0.0</v>
      </c>
      <c r="NO59" s="313" t="str">
        <f t="shared" si="739"/>
        <v>F</v>
      </c>
      <c r="NP59" s="314">
        <f t="shared" si="740"/>
        <v>0</v>
      </c>
      <c r="NQ59" s="315" t="str">
        <f t="shared" si="741"/>
        <v>0.0</v>
      </c>
      <c r="NR59" s="63">
        <v>1</v>
      </c>
      <c r="NS59" s="207"/>
      <c r="NT59" s="66">
        <f t="shared" si="742"/>
        <v>0.1</v>
      </c>
      <c r="NU59" s="167">
        <f t="shared" si="743"/>
        <v>0.1</v>
      </c>
      <c r="NV59" s="53" t="str">
        <f t="shared" si="744"/>
        <v>0.1</v>
      </c>
      <c r="NW59" s="51" t="str">
        <f t="shared" si="745"/>
        <v>F</v>
      </c>
      <c r="NX59" s="60">
        <f t="shared" si="746"/>
        <v>0</v>
      </c>
      <c r="NY59" s="53" t="str">
        <f t="shared" si="747"/>
        <v>0.0</v>
      </c>
      <c r="NZ59" s="220">
        <v>2</v>
      </c>
      <c r="OA59" s="408"/>
      <c r="OB59" s="385"/>
      <c r="OC59" s="404"/>
      <c r="OD59" s="210"/>
      <c r="OE59" s="66">
        <f t="shared" si="229"/>
        <v>0</v>
      </c>
      <c r="OF59" s="67">
        <f t="shared" si="230"/>
        <v>0</v>
      </c>
      <c r="OG59" s="50" t="str">
        <f t="shared" si="231"/>
        <v>0.0</v>
      </c>
      <c r="OH59" s="51" t="str">
        <f t="shared" si="232"/>
        <v>F</v>
      </c>
      <c r="OI59" s="60">
        <f t="shared" si="233"/>
        <v>0</v>
      </c>
      <c r="OJ59" s="53" t="str">
        <f t="shared" si="234"/>
        <v>0.0</v>
      </c>
      <c r="OK59" s="61">
        <v>2</v>
      </c>
      <c r="OL59" s="62"/>
      <c r="OM59" s="282"/>
      <c r="ON59" s="283"/>
      <c r="OO59" s="104"/>
      <c r="OP59" s="105">
        <f t="shared" si="289"/>
        <v>0</v>
      </c>
      <c r="OQ59" s="67">
        <f t="shared" si="290"/>
        <v>0</v>
      </c>
      <c r="OR59" s="50" t="str">
        <f t="shared" si="291"/>
        <v>0.0</v>
      </c>
      <c r="OS59" s="51" t="str">
        <f t="shared" si="292"/>
        <v>F</v>
      </c>
      <c r="OT59" s="60">
        <f t="shared" si="293"/>
        <v>0</v>
      </c>
      <c r="OU59" s="53" t="str">
        <f t="shared" si="294"/>
        <v>0.0</v>
      </c>
      <c r="OV59" s="61">
        <v>2</v>
      </c>
      <c r="OW59" s="62"/>
      <c r="OX59" s="282"/>
      <c r="OY59" s="283"/>
      <c r="OZ59" s="104"/>
      <c r="PA59" s="105">
        <f t="shared" si="235"/>
        <v>0</v>
      </c>
      <c r="PB59" s="67">
        <f t="shared" si="236"/>
        <v>0</v>
      </c>
      <c r="PC59" s="50" t="str">
        <f t="shared" si="237"/>
        <v>0.0</v>
      </c>
      <c r="PD59" s="51" t="str">
        <f t="shared" si="238"/>
        <v>F</v>
      </c>
      <c r="PE59" s="60">
        <f t="shared" si="239"/>
        <v>0</v>
      </c>
      <c r="PF59" s="53" t="str">
        <f t="shared" si="240"/>
        <v>0.0</v>
      </c>
      <c r="PG59" s="61">
        <v>2</v>
      </c>
      <c r="PH59" s="62"/>
      <c r="PI59" s="310"/>
      <c r="PJ59" s="311"/>
      <c r="PK59" s="160"/>
      <c r="PL59" s="66">
        <f t="shared" si="241"/>
        <v>0</v>
      </c>
      <c r="PM59" s="312">
        <f t="shared" si="242"/>
        <v>0</v>
      </c>
      <c r="PN59" s="312" t="str">
        <f t="shared" si="243"/>
        <v>0.0</v>
      </c>
      <c r="PO59" s="313" t="str">
        <f t="shared" si="244"/>
        <v>F</v>
      </c>
      <c r="PP59" s="314">
        <f t="shared" si="245"/>
        <v>0</v>
      </c>
      <c r="PQ59" s="315" t="str">
        <f t="shared" si="246"/>
        <v>0.0</v>
      </c>
      <c r="PR59" s="63">
        <v>1</v>
      </c>
      <c r="PS59" s="207"/>
      <c r="PT59" s="210"/>
      <c r="PU59" s="133"/>
      <c r="PV59" s="58"/>
      <c r="PW59" s="66">
        <f t="shared" si="247"/>
        <v>0</v>
      </c>
      <c r="PX59" s="67">
        <f t="shared" si="248"/>
        <v>0</v>
      </c>
      <c r="PY59" s="67" t="str">
        <f t="shared" si="249"/>
        <v>0.0</v>
      </c>
      <c r="PZ59" s="51" t="str">
        <f t="shared" si="250"/>
        <v>F</v>
      </c>
      <c r="QA59" s="60">
        <f t="shared" si="251"/>
        <v>0</v>
      </c>
      <c r="QB59" s="53" t="str">
        <f t="shared" si="252"/>
        <v>0.0</v>
      </c>
      <c r="QC59" s="63">
        <v>4</v>
      </c>
      <c r="QD59" s="207"/>
      <c r="QE59" s="210"/>
      <c r="QF59" s="133"/>
      <c r="QG59" s="210"/>
      <c r="QH59" s="66">
        <f t="shared" si="253"/>
        <v>0</v>
      </c>
      <c r="QI59" s="67">
        <f t="shared" si="254"/>
        <v>0</v>
      </c>
      <c r="QJ59" s="67" t="str">
        <f t="shared" si="255"/>
        <v>0.0</v>
      </c>
      <c r="QK59" s="51" t="str">
        <f t="shared" si="256"/>
        <v>F</v>
      </c>
      <c r="QL59" s="60">
        <f t="shared" si="257"/>
        <v>0</v>
      </c>
      <c r="QM59" s="53" t="str">
        <f t="shared" si="258"/>
        <v>0.0</v>
      </c>
      <c r="QN59" s="63">
        <v>6</v>
      </c>
      <c r="QO59" s="207"/>
      <c r="QP59" s="211">
        <f t="shared" si="259"/>
        <v>19</v>
      </c>
      <c r="QQ59" s="156">
        <f t="shared" si="260"/>
        <v>5.263157894736842E-3</v>
      </c>
      <c r="QR59" s="158">
        <f t="shared" si="261"/>
        <v>0</v>
      </c>
      <c r="QS59" s="157" t="str">
        <f t="shared" si="262"/>
        <v>0.00</v>
      </c>
      <c r="QT59" s="5" t="str">
        <f t="shared" si="263"/>
        <v>Cảnh báo KQHT</v>
      </c>
      <c r="QU59" s="212">
        <f t="shared" si="264"/>
        <v>0</v>
      </c>
      <c r="QV59" s="156" t="e">
        <f t="shared" si="265"/>
        <v>#DIV/0!</v>
      </c>
      <c r="QW59" s="309" t="e">
        <f t="shared" si="266"/>
        <v>#DIV/0!</v>
      </c>
      <c r="QX59" s="215">
        <f t="shared" si="267"/>
        <v>66</v>
      </c>
      <c r="QY59" s="211">
        <f t="shared" si="268"/>
        <v>5</v>
      </c>
      <c r="QZ59" s="157" t="e">
        <f t="shared" si="269"/>
        <v>#DIV/0!</v>
      </c>
      <c r="RA59" s="157" t="e">
        <f t="shared" si="270"/>
        <v>#DIV/0!</v>
      </c>
      <c r="RB59" s="158" t="e">
        <f t="shared" si="271"/>
        <v>#DIV/0!</v>
      </c>
      <c r="RC59" s="157" t="e">
        <f t="shared" si="272"/>
        <v>#DIV/0!</v>
      </c>
      <c r="RD59" s="5" t="e">
        <f t="shared" si="273"/>
        <v>#DIV/0!</v>
      </c>
      <c r="RE59" s="210"/>
      <c r="RF59" s="133"/>
      <c r="RG59" s="58"/>
      <c r="RH59" s="66">
        <f t="shared" si="748"/>
        <v>0</v>
      </c>
      <c r="RI59" s="67">
        <f t="shared" si="749"/>
        <v>0</v>
      </c>
      <c r="RJ59" s="67" t="str">
        <f t="shared" si="750"/>
        <v>0.0</v>
      </c>
      <c r="RK59" s="51" t="str">
        <f t="shared" si="751"/>
        <v>F</v>
      </c>
      <c r="RL59" s="60">
        <f t="shared" si="752"/>
        <v>0</v>
      </c>
      <c r="RM59" s="53" t="str">
        <f t="shared" si="753"/>
        <v>0.0</v>
      </c>
      <c r="RN59" s="63">
        <v>6</v>
      </c>
      <c r="RO59" s="207"/>
      <c r="RP59" s="416"/>
      <c r="RQ59" s="416"/>
      <c r="RR59" s="316">
        <f t="shared" si="754"/>
        <v>0</v>
      </c>
      <c r="RS59" s="67" t="str">
        <f t="shared" si="281"/>
        <v>0.0</v>
      </c>
      <c r="RT59" s="51" t="str">
        <f t="shared" si="755"/>
        <v>F</v>
      </c>
      <c r="RU59" s="60">
        <f t="shared" si="756"/>
        <v>0</v>
      </c>
      <c r="RV59" s="53" t="str">
        <f t="shared" si="757"/>
        <v>0.0</v>
      </c>
      <c r="RW59" s="220"/>
      <c r="RX59" s="221"/>
      <c r="RY59" s="417">
        <f t="shared" si="758"/>
        <v>6</v>
      </c>
      <c r="RZ59" s="156">
        <f t="shared" si="759"/>
        <v>0</v>
      </c>
      <c r="SA59" s="158">
        <f t="shared" si="760"/>
        <v>0</v>
      </c>
      <c r="SB59" s="157" t="str">
        <f t="shared" si="761"/>
        <v>0.00</v>
      </c>
    </row>
    <row r="60" spans="1:496" s="8" customFormat="1" ht="18">
      <c r="D60" s="234"/>
      <c r="E60" s="235"/>
      <c r="CQ60" s="285"/>
      <c r="CR60" s="285"/>
      <c r="CS60" s="285"/>
      <c r="CT60" s="285"/>
      <c r="CU60" s="285"/>
      <c r="KI60" s="210"/>
      <c r="KJ60" s="133"/>
      <c r="KK60" s="58"/>
      <c r="KL60" s="66">
        <f t="shared" si="685"/>
        <v>0</v>
      </c>
      <c r="KM60" s="67">
        <f t="shared" si="686"/>
        <v>0</v>
      </c>
      <c r="KN60" s="67" t="str">
        <f t="shared" si="687"/>
        <v>0.0</v>
      </c>
      <c r="KO60" s="51" t="str">
        <f t="shared" si="688"/>
        <v>F</v>
      </c>
      <c r="KP60" s="60">
        <f t="shared" si="689"/>
        <v>0</v>
      </c>
      <c r="KQ60" s="53" t="str">
        <f t="shared" si="690"/>
        <v>0.0</v>
      </c>
      <c r="KR60" s="63">
        <v>1</v>
      </c>
      <c r="KS60" s="207"/>
      <c r="KT60" s="210"/>
      <c r="KU60" s="133"/>
      <c r="KV60" s="58"/>
      <c r="KW60" s="66">
        <f t="shared" si="691"/>
        <v>0</v>
      </c>
      <c r="KX60" s="67">
        <f t="shared" si="692"/>
        <v>0</v>
      </c>
      <c r="KY60" s="67" t="str">
        <f t="shared" si="693"/>
        <v>0.0</v>
      </c>
      <c r="KZ60" s="51" t="str">
        <f t="shared" si="694"/>
        <v>F</v>
      </c>
      <c r="LA60" s="60">
        <f t="shared" si="695"/>
        <v>0</v>
      </c>
      <c r="LB60" s="53" t="str">
        <f t="shared" si="696"/>
        <v>0.0</v>
      </c>
      <c r="LC60" s="63">
        <v>1</v>
      </c>
      <c r="LD60" s="207"/>
      <c r="LE60" s="210"/>
      <c r="LF60" s="133"/>
      <c r="LG60" s="58"/>
      <c r="LH60" s="66">
        <f t="shared" si="697"/>
        <v>0</v>
      </c>
      <c r="LI60" s="67">
        <f t="shared" si="698"/>
        <v>0</v>
      </c>
      <c r="LJ60" s="67" t="str">
        <f t="shared" si="699"/>
        <v>0.0</v>
      </c>
      <c r="LK60" s="51" t="str">
        <f t="shared" si="700"/>
        <v>F</v>
      </c>
      <c r="LL60" s="60">
        <f t="shared" si="701"/>
        <v>0</v>
      </c>
      <c r="LM60" s="53" t="str">
        <f t="shared" si="702"/>
        <v>0.0</v>
      </c>
      <c r="LN60" s="63">
        <v>2</v>
      </c>
      <c r="LO60" s="207"/>
      <c r="LP60" s="210"/>
      <c r="LQ60" s="133"/>
      <c r="LR60" s="58"/>
      <c r="LS60" s="66">
        <f t="shared" si="703"/>
        <v>0</v>
      </c>
      <c r="LT60" s="67">
        <f t="shared" si="704"/>
        <v>0</v>
      </c>
      <c r="LU60" s="67" t="str">
        <f t="shared" si="705"/>
        <v>0.0</v>
      </c>
      <c r="LV60" s="51" t="str">
        <f t="shared" si="706"/>
        <v>F</v>
      </c>
      <c r="LW60" s="60">
        <f t="shared" si="707"/>
        <v>0</v>
      </c>
      <c r="LX60" s="53" t="str">
        <f t="shared" si="708"/>
        <v>0.0</v>
      </c>
      <c r="LY60" s="63">
        <v>1</v>
      </c>
      <c r="LZ60" s="207"/>
      <c r="MA60" s="66">
        <f t="shared" si="709"/>
        <v>0</v>
      </c>
      <c r="MB60" s="167">
        <f t="shared" si="710"/>
        <v>0</v>
      </c>
      <c r="MC60" s="53" t="str">
        <f t="shared" si="711"/>
        <v>0.0</v>
      </c>
      <c r="MD60" s="51" t="str">
        <f t="shared" si="712"/>
        <v>F</v>
      </c>
      <c r="ME60" s="60">
        <f t="shared" si="713"/>
        <v>0</v>
      </c>
      <c r="MF60" s="53" t="str">
        <f t="shared" si="714"/>
        <v>0.0</v>
      </c>
      <c r="MG60" s="220">
        <v>5</v>
      </c>
      <c r="MH60" s="221"/>
      <c r="MI60" s="211">
        <f t="shared" si="715"/>
        <v>5</v>
      </c>
      <c r="MJ60" s="156">
        <f t="shared" si="716"/>
        <v>0</v>
      </c>
      <c r="MK60" s="158">
        <f t="shared" si="717"/>
        <v>0</v>
      </c>
      <c r="ML60" s="157" t="str">
        <f t="shared" si="718"/>
        <v>0.00</v>
      </c>
      <c r="MM60" s="5" t="str">
        <f t="shared" si="719"/>
        <v>Cảnh báo KQHT</v>
      </c>
      <c r="MN60" s="212">
        <f t="shared" si="720"/>
        <v>0</v>
      </c>
      <c r="MO60" s="156" t="e">
        <f t="shared" si="721"/>
        <v>#DIV/0!</v>
      </c>
      <c r="MP60" s="309" t="e">
        <f t="shared" si="722"/>
        <v>#DIV/0!</v>
      </c>
      <c r="MQ60" s="215">
        <f t="shared" si="723"/>
        <v>5</v>
      </c>
      <c r="MR60" s="211">
        <f t="shared" si="724"/>
        <v>0</v>
      </c>
      <c r="MS60" s="157" t="e">
        <f t="shared" si="725"/>
        <v>#DIV/0!</v>
      </c>
      <c r="MT60" s="157" t="e">
        <f t="shared" si="726"/>
        <v>#DIV/0!</v>
      </c>
      <c r="MU60" s="158" t="e">
        <f t="shared" si="727"/>
        <v>#DIV/0!</v>
      </c>
      <c r="MV60" s="157" t="e">
        <f t="shared" si="728"/>
        <v>#DIV/0!</v>
      </c>
      <c r="MW60" s="5" t="e">
        <f t="shared" si="729"/>
        <v>#DIV/0!</v>
      </c>
      <c r="MX60" s="222">
        <v>0.3</v>
      </c>
      <c r="MY60" s="159"/>
      <c r="MZ60" s="165"/>
      <c r="NA60" s="66">
        <f t="shared" si="730"/>
        <v>0.1</v>
      </c>
      <c r="NB60" s="312">
        <f t="shared" si="731"/>
        <v>0.1</v>
      </c>
      <c r="NC60" s="312" t="str">
        <f t="shared" si="732"/>
        <v>0.1</v>
      </c>
      <c r="ND60" s="313" t="str">
        <f t="shared" si="733"/>
        <v>F</v>
      </c>
      <c r="NE60" s="314">
        <f t="shared" si="734"/>
        <v>0</v>
      </c>
      <c r="NF60" s="315" t="str">
        <f t="shared" si="735"/>
        <v>0.0</v>
      </c>
      <c r="NG60" s="63">
        <v>1</v>
      </c>
      <c r="NH60" s="207"/>
      <c r="NI60" s="310"/>
      <c r="NJ60" s="311"/>
      <c r="NK60" s="160"/>
      <c r="NL60" s="316">
        <f t="shared" si="736"/>
        <v>0</v>
      </c>
      <c r="NM60" s="312">
        <f t="shared" si="737"/>
        <v>0</v>
      </c>
      <c r="NN60" s="312" t="str">
        <f t="shared" si="738"/>
        <v>0.0</v>
      </c>
      <c r="NO60" s="313" t="str">
        <f t="shared" si="739"/>
        <v>F</v>
      </c>
      <c r="NP60" s="314">
        <f t="shared" si="740"/>
        <v>0</v>
      </c>
      <c r="NQ60" s="315" t="str">
        <f t="shared" si="741"/>
        <v>0.0</v>
      </c>
      <c r="NR60" s="63">
        <v>1</v>
      </c>
      <c r="NS60" s="207"/>
      <c r="NT60" s="66">
        <f t="shared" si="742"/>
        <v>0.1</v>
      </c>
      <c r="NU60" s="167">
        <f t="shared" si="743"/>
        <v>0.1</v>
      </c>
      <c r="NV60" s="53" t="str">
        <f t="shared" si="744"/>
        <v>0.1</v>
      </c>
      <c r="NW60" s="51" t="str">
        <f t="shared" si="745"/>
        <v>F</v>
      </c>
      <c r="NX60" s="60">
        <f t="shared" si="746"/>
        <v>0</v>
      </c>
      <c r="NY60" s="53" t="str">
        <f t="shared" si="747"/>
        <v>0.0</v>
      </c>
      <c r="NZ60" s="220">
        <v>2</v>
      </c>
      <c r="OA60" s="408"/>
      <c r="OB60" s="385"/>
      <c r="OC60" s="404"/>
      <c r="OD60" s="210"/>
      <c r="OE60" s="66">
        <f t="shared" si="229"/>
        <v>0</v>
      </c>
      <c r="OF60" s="67">
        <f t="shared" si="230"/>
        <v>0</v>
      </c>
      <c r="OG60" s="50" t="str">
        <f t="shared" si="231"/>
        <v>0.0</v>
      </c>
      <c r="OH60" s="51" t="str">
        <f t="shared" si="232"/>
        <v>F</v>
      </c>
      <c r="OI60" s="60">
        <f t="shared" si="233"/>
        <v>0</v>
      </c>
      <c r="OJ60" s="53" t="str">
        <f t="shared" si="234"/>
        <v>0.0</v>
      </c>
      <c r="OK60" s="61">
        <v>2</v>
      </c>
      <c r="OL60" s="62"/>
      <c r="OM60" s="282"/>
      <c r="ON60" s="283"/>
      <c r="OO60" s="104"/>
      <c r="OP60" s="105">
        <f t="shared" si="289"/>
        <v>0</v>
      </c>
      <c r="OQ60" s="67">
        <f t="shared" si="290"/>
        <v>0</v>
      </c>
      <c r="OR60" s="50" t="str">
        <f t="shared" si="291"/>
        <v>0.0</v>
      </c>
      <c r="OS60" s="51" t="str">
        <f t="shared" si="292"/>
        <v>F</v>
      </c>
      <c r="OT60" s="60">
        <f t="shared" si="293"/>
        <v>0</v>
      </c>
      <c r="OU60" s="53" t="str">
        <f t="shared" si="294"/>
        <v>0.0</v>
      </c>
      <c r="OV60" s="61">
        <v>2</v>
      </c>
      <c r="OW60" s="62"/>
      <c r="OX60" s="282"/>
      <c r="OY60" s="283"/>
      <c r="OZ60" s="104"/>
      <c r="PA60" s="105">
        <f t="shared" si="235"/>
        <v>0</v>
      </c>
      <c r="PB60" s="67">
        <f t="shared" si="236"/>
        <v>0</v>
      </c>
      <c r="PC60" s="50" t="str">
        <f t="shared" si="237"/>
        <v>0.0</v>
      </c>
      <c r="PD60" s="51" t="str">
        <f t="shared" si="238"/>
        <v>F</v>
      </c>
      <c r="PE60" s="60">
        <f t="shared" si="239"/>
        <v>0</v>
      </c>
      <c r="PF60" s="53" t="str">
        <f t="shared" si="240"/>
        <v>0.0</v>
      </c>
      <c r="PG60" s="61">
        <v>2</v>
      </c>
      <c r="PH60" s="62"/>
      <c r="PI60" s="310"/>
      <c r="PJ60" s="311"/>
      <c r="PK60" s="160"/>
      <c r="PL60" s="66">
        <f t="shared" si="241"/>
        <v>0</v>
      </c>
      <c r="PM60" s="312">
        <f t="shared" si="242"/>
        <v>0</v>
      </c>
      <c r="PN60" s="312" t="str">
        <f t="shared" si="243"/>
        <v>0.0</v>
      </c>
      <c r="PO60" s="313" t="str">
        <f t="shared" si="244"/>
        <v>F</v>
      </c>
      <c r="PP60" s="314">
        <f t="shared" si="245"/>
        <v>0</v>
      </c>
      <c r="PQ60" s="315" t="str">
        <f t="shared" si="246"/>
        <v>0.0</v>
      </c>
      <c r="PR60" s="63">
        <v>1</v>
      </c>
      <c r="PS60" s="207"/>
      <c r="PT60" s="210"/>
      <c r="PU60" s="133"/>
      <c r="PV60" s="58"/>
      <c r="PW60" s="66">
        <f t="shared" si="247"/>
        <v>0</v>
      </c>
      <c r="PX60" s="67">
        <f t="shared" si="248"/>
        <v>0</v>
      </c>
      <c r="PY60" s="67" t="str">
        <f t="shared" si="249"/>
        <v>0.0</v>
      </c>
      <c r="PZ60" s="51" t="str">
        <f t="shared" si="250"/>
        <v>F</v>
      </c>
      <c r="QA60" s="60">
        <f t="shared" si="251"/>
        <v>0</v>
      </c>
      <c r="QB60" s="53" t="str">
        <f t="shared" si="252"/>
        <v>0.0</v>
      </c>
      <c r="QC60" s="63">
        <v>4</v>
      </c>
      <c r="QD60" s="207"/>
      <c r="QE60" s="210"/>
      <c r="QF60" s="133"/>
      <c r="QG60" s="210"/>
      <c r="QH60" s="66">
        <f t="shared" si="253"/>
        <v>0</v>
      </c>
      <c r="QI60" s="67">
        <f t="shared" si="254"/>
        <v>0</v>
      </c>
      <c r="QJ60" s="67" t="str">
        <f t="shared" si="255"/>
        <v>0.0</v>
      </c>
      <c r="QK60" s="51" t="str">
        <f t="shared" si="256"/>
        <v>F</v>
      </c>
      <c r="QL60" s="60">
        <f t="shared" si="257"/>
        <v>0</v>
      </c>
      <c r="QM60" s="53" t="str">
        <f t="shared" si="258"/>
        <v>0.0</v>
      </c>
      <c r="QN60" s="63">
        <v>6</v>
      </c>
      <c r="QO60" s="207"/>
      <c r="QP60" s="211">
        <f t="shared" si="259"/>
        <v>19</v>
      </c>
      <c r="QQ60" s="156">
        <f t="shared" si="260"/>
        <v>5.263157894736842E-3</v>
      </c>
      <c r="QR60" s="158">
        <f t="shared" si="261"/>
        <v>0</v>
      </c>
      <c r="QS60" s="157" t="str">
        <f t="shared" si="262"/>
        <v>0.00</v>
      </c>
      <c r="QT60" s="5" t="str">
        <f t="shared" si="263"/>
        <v>Cảnh báo KQHT</v>
      </c>
      <c r="QU60" s="212">
        <f t="shared" si="264"/>
        <v>0</v>
      </c>
      <c r="QV60" s="156" t="e">
        <f t="shared" si="265"/>
        <v>#DIV/0!</v>
      </c>
      <c r="QW60" s="309" t="e">
        <f t="shared" si="266"/>
        <v>#DIV/0!</v>
      </c>
      <c r="QX60" s="215">
        <f t="shared" si="267"/>
        <v>24</v>
      </c>
      <c r="QY60" s="211">
        <f t="shared" si="268"/>
        <v>0</v>
      </c>
      <c r="QZ60" s="157" t="e">
        <f t="shared" si="269"/>
        <v>#DIV/0!</v>
      </c>
      <c r="RA60" s="157" t="e">
        <f t="shared" si="270"/>
        <v>#DIV/0!</v>
      </c>
      <c r="RB60" s="158" t="e">
        <f t="shared" si="271"/>
        <v>#DIV/0!</v>
      </c>
      <c r="RC60" s="157" t="e">
        <f t="shared" si="272"/>
        <v>#DIV/0!</v>
      </c>
      <c r="RD60" s="5" t="e">
        <f t="shared" si="273"/>
        <v>#DIV/0!</v>
      </c>
      <c r="RE60" s="210"/>
      <c r="RF60" s="133"/>
      <c r="RG60" s="58"/>
      <c r="RH60" s="66">
        <f t="shared" si="748"/>
        <v>0</v>
      </c>
      <c r="RI60" s="67">
        <f t="shared" si="749"/>
        <v>0</v>
      </c>
      <c r="RJ60" s="67" t="str">
        <f t="shared" si="750"/>
        <v>0.0</v>
      </c>
      <c r="RK60" s="51" t="str">
        <f t="shared" si="751"/>
        <v>F</v>
      </c>
      <c r="RL60" s="60">
        <f t="shared" si="752"/>
        <v>0</v>
      </c>
      <c r="RM60" s="53" t="str">
        <f t="shared" si="753"/>
        <v>0.0</v>
      </c>
      <c r="RN60" s="63">
        <v>6</v>
      </c>
      <c r="RO60" s="207"/>
      <c r="RP60" s="416"/>
      <c r="RQ60" s="416"/>
      <c r="RR60" s="316">
        <f t="shared" si="754"/>
        <v>0</v>
      </c>
      <c r="RS60" s="67" t="str">
        <f t="shared" si="281"/>
        <v>0.0</v>
      </c>
      <c r="RT60" s="51" t="str">
        <f t="shared" si="755"/>
        <v>F</v>
      </c>
      <c r="RU60" s="60">
        <f t="shared" si="756"/>
        <v>0</v>
      </c>
      <c r="RV60" s="53" t="str">
        <f t="shared" si="757"/>
        <v>0.0</v>
      </c>
      <c r="RW60" s="220"/>
      <c r="RX60" s="221"/>
      <c r="RY60" s="417">
        <f t="shared" si="758"/>
        <v>6</v>
      </c>
      <c r="RZ60" s="156">
        <f t="shared" si="759"/>
        <v>0</v>
      </c>
      <c r="SA60" s="158">
        <f t="shared" si="760"/>
        <v>0</v>
      </c>
      <c r="SB60" s="157" t="str">
        <f t="shared" si="761"/>
        <v>0.00</v>
      </c>
    </row>
    <row r="61" spans="1:496" s="8" customFormat="1" ht="18">
      <c r="D61" s="234"/>
      <c r="E61" s="235"/>
      <c r="CQ61" s="285"/>
      <c r="CR61" s="285"/>
      <c r="CS61" s="285"/>
      <c r="CT61" s="285"/>
      <c r="CU61" s="285"/>
      <c r="KI61" s="210"/>
      <c r="KJ61" s="133"/>
      <c r="KK61" s="58"/>
      <c r="KL61" s="66">
        <f t="shared" si="685"/>
        <v>0</v>
      </c>
      <c r="KM61" s="67">
        <f t="shared" si="686"/>
        <v>0</v>
      </c>
      <c r="KN61" s="67" t="str">
        <f t="shared" si="687"/>
        <v>0.0</v>
      </c>
      <c r="KO61" s="51" t="str">
        <f t="shared" si="688"/>
        <v>F</v>
      </c>
      <c r="KP61" s="60">
        <f t="shared" si="689"/>
        <v>0</v>
      </c>
      <c r="KQ61" s="53" t="str">
        <f t="shared" si="690"/>
        <v>0.0</v>
      </c>
      <c r="KR61" s="63">
        <v>1</v>
      </c>
      <c r="KS61" s="207"/>
      <c r="KT61" s="210"/>
      <c r="KU61" s="133"/>
      <c r="KV61" s="58"/>
      <c r="KW61" s="66">
        <f t="shared" si="691"/>
        <v>0</v>
      </c>
      <c r="KX61" s="67">
        <f t="shared" si="692"/>
        <v>0</v>
      </c>
      <c r="KY61" s="67" t="str">
        <f t="shared" si="693"/>
        <v>0.0</v>
      </c>
      <c r="KZ61" s="51" t="str">
        <f t="shared" si="694"/>
        <v>F</v>
      </c>
      <c r="LA61" s="60">
        <f t="shared" si="695"/>
        <v>0</v>
      </c>
      <c r="LB61" s="53" t="str">
        <f t="shared" si="696"/>
        <v>0.0</v>
      </c>
      <c r="LC61" s="63">
        <v>1</v>
      </c>
      <c r="LD61" s="207"/>
      <c r="LE61" s="210"/>
      <c r="LF61" s="133"/>
      <c r="LG61" s="58"/>
      <c r="LH61" s="66">
        <f t="shared" si="697"/>
        <v>0</v>
      </c>
      <c r="LI61" s="67">
        <f t="shared" si="698"/>
        <v>0</v>
      </c>
      <c r="LJ61" s="67" t="str">
        <f t="shared" si="699"/>
        <v>0.0</v>
      </c>
      <c r="LK61" s="51" t="str">
        <f t="shared" si="700"/>
        <v>F</v>
      </c>
      <c r="LL61" s="60">
        <f t="shared" si="701"/>
        <v>0</v>
      </c>
      <c r="LM61" s="53" t="str">
        <f t="shared" si="702"/>
        <v>0.0</v>
      </c>
      <c r="LN61" s="63">
        <v>2</v>
      </c>
      <c r="LO61" s="207"/>
      <c r="LP61" s="210"/>
      <c r="LQ61" s="133"/>
      <c r="LR61" s="58"/>
      <c r="LS61" s="66">
        <f t="shared" si="703"/>
        <v>0</v>
      </c>
      <c r="LT61" s="67">
        <f t="shared" si="704"/>
        <v>0</v>
      </c>
      <c r="LU61" s="67" t="str">
        <f t="shared" si="705"/>
        <v>0.0</v>
      </c>
      <c r="LV61" s="51" t="str">
        <f t="shared" si="706"/>
        <v>F</v>
      </c>
      <c r="LW61" s="60">
        <f t="shared" si="707"/>
        <v>0</v>
      </c>
      <c r="LX61" s="53" t="str">
        <f t="shared" si="708"/>
        <v>0.0</v>
      </c>
      <c r="LY61" s="63">
        <v>1</v>
      </c>
      <c r="LZ61" s="207"/>
      <c r="MA61" s="66">
        <f t="shared" si="709"/>
        <v>0</v>
      </c>
      <c r="MB61" s="167">
        <f t="shared" si="710"/>
        <v>0</v>
      </c>
      <c r="MC61" s="53" t="str">
        <f t="shared" si="711"/>
        <v>0.0</v>
      </c>
      <c r="MD61" s="51" t="str">
        <f t="shared" si="712"/>
        <v>F</v>
      </c>
      <c r="ME61" s="60">
        <f t="shared" si="713"/>
        <v>0</v>
      </c>
      <c r="MF61" s="53" t="str">
        <f t="shared" si="714"/>
        <v>0.0</v>
      </c>
      <c r="MG61" s="220">
        <v>5</v>
      </c>
      <c r="MH61" s="221"/>
      <c r="MI61" s="211">
        <f t="shared" si="715"/>
        <v>5</v>
      </c>
      <c r="MJ61" s="156">
        <f t="shared" si="716"/>
        <v>0</v>
      </c>
      <c r="MK61" s="158">
        <f t="shared" si="717"/>
        <v>0</v>
      </c>
      <c r="ML61" s="157" t="str">
        <f t="shared" si="718"/>
        <v>0.00</v>
      </c>
      <c r="MM61" s="5" t="str">
        <f t="shared" si="719"/>
        <v>Cảnh báo KQHT</v>
      </c>
      <c r="MN61" s="212">
        <f t="shared" si="720"/>
        <v>0</v>
      </c>
      <c r="MO61" s="156" t="e">
        <f t="shared" si="721"/>
        <v>#DIV/0!</v>
      </c>
      <c r="MP61" s="309" t="e">
        <f t="shared" si="722"/>
        <v>#DIV/0!</v>
      </c>
      <c r="MQ61" s="215">
        <f t="shared" si="723"/>
        <v>5</v>
      </c>
      <c r="MR61" s="211">
        <f t="shared" si="724"/>
        <v>0</v>
      </c>
      <c r="MS61" s="157" t="e">
        <f t="shared" si="725"/>
        <v>#DIV/0!</v>
      </c>
      <c r="MT61" s="157" t="e">
        <f t="shared" si="726"/>
        <v>#DIV/0!</v>
      </c>
      <c r="MU61" s="158" t="e">
        <f t="shared" si="727"/>
        <v>#DIV/0!</v>
      </c>
      <c r="MV61" s="157" t="e">
        <f t="shared" si="728"/>
        <v>#DIV/0!</v>
      </c>
      <c r="MW61" s="5" t="e">
        <f t="shared" si="729"/>
        <v>#DIV/0!</v>
      </c>
      <c r="MX61" s="222">
        <v>0.3</v>
      </c>
      <c r="MY61" s="159"/>
      <c r="MZ61" s="165"/>
      <c r="NA61" s="66">
        <f t="shared" si="730"/>
        <v>0.1</v>
      </c>
      <c r="NB61" s="312">
        <f t="shared" si="731"/>
        <v>0.1</v>
      </c>
      <c r="NC61" s="312" t="str">
        <f t="shared" si="732"/>
        <v>0.1</v>
      </c>
      <c r="ND61" s="313" t="str">
        <f t="shared" si="733"/>
        <v>F</v>
      </c>
      <c r="NE61" s="314">
        <f t="shared" si="734"/>
        <v>0</v>
      </c>
      <c r="NF61" s="315" t="str">
        <f t="shared" si="735"/>
        <v>0.0</v>
      </c>
      <c r="NG61" s="63">
        <v>1</v>
      </c>
      <c r="NH61" s="207"/>
      <c r="NI61" s="310"/>
      <c r="NJ61" s="311"/>
      <c r="NK61" s="160"/>
      <c r="NL61" s="316">
        <f t="shared" si="736"/>
        <v>0</v>
      </c>
      <c r="NM61" s="312">
        <f t="shared" si="737"/>
        <v>0</v>
      </c>
      <c r="NN61" s="312" t="str">
        <f t="shared" si="738"/>
        <v>0.0</v>
      </c>
      <c r="NO61" s="313" t="str">
        <f t="shared" si="739"/>
        <v>F</v>
      </c>
      <c r="NP61" s="314">
        <f t="shared" si="740"/>
        <v>0</v>
      </c>
      <c r="NQ61" s="315" t="str">
        <f t="shared" si="741"/>
        <v>0.0</v>
      </c>
      <c r="NR61" s="63">
        <v>1</v>
      </c>
      <c r="NS61" s="207"/>
      <c r="NT61" s="66">
        <f t="shared" si="742"/>
        <v>0.1</v>
      </c>
      <c r="NU61" s="167">
        <f t="shared" si="743"/>
        <v>0.1</v>
      </c>
      <c r="NV61" s="53" t="str">
        <f t="shared" si="744"/>
        <v>0.1</v>
      </c>
      <c r="NW61" s="51" t="str">
        <f t="shared" si="745"/>
        <v>F</v>
      </c>
      <c r="NX61" s="60">
        <f t="shared" si="746"/>
        <v>0</v>
      </c>
      <c r="NY61" s="53" t="str">
        <f t="shared" si="747"/>
        <v>0.0</v>
      </c>
      <c r="NZ61" s="220">
        <v>2</v>
      </c>
      <c r="OA61" s="408"/>
      <c r="OB61" s="385"/>
      <c r="OC61" s="404"/>
      <c r="OD61" s="210"/>
      <c r="OE61" s="66">
        <f t="shared" si="229"/>
        <v>0</v>
      </c>
      <c r="OF61" s="67">
        <f t="shared" si="230"/>
        <v>0</v>
      </c>
      <c r="OG61" s="50" t="str">
        <f t="shared" si="231"/>
        <v>0.0</v>
      </c>
      <c r="OH61" s="51" t="str">
        <f t="shared" si="232"/>
        <v>F</v>
      </c>
      <c r="OI61" s="60">
        <f t="shared" si="233"/>
        <v>0</v>
      </c>
      <c r="OJ61" s="53" t="str">
        <f t="shared" si="234"/>
        <v>0.0</v>
      </c>
      <c r="OK61" s="61">
        <v>2</v>
      </c>
      <c r="OL61" s="62"/>
      <c r="OM61" s="282"/>
      <c r="ON61" s="283"/>
      <c r="OO61" s="104"/>
      <c r="OP61" s="105">
        <f t="shared" si="289"/>
        <v>0</v>
      </c>
      <c r="OQ61" s="67">
        <f t="shared" si="290"/>
        <v>0</v>
      </c>
      <c r="OR61" s="50" t="str">
        <f t="shared" si="291"/>
        <v>0.0</v>
      </c>
      <c r="OS61" s="51" t="str">
        <f t="shared" si="292"/>
        <v>F</v>
      </c>
      <c r="OT61" s="60">
        <f t="shared" si="293"/>
        <v>0</v>
      </c>
      <c r="OU61" s="53" t="str">
        <f t="shared" si="294"/>
        <v>0.0</v>
      </c>
      <c r="OV61" s="61">
        <v>2</v>
      </c>
      <c r="OW61" s="62"/>
      <c r="OX61" s="282"/>
      <c r="OY61" s="283"/>
      <c r="OZ61" s="104"/>
      <c r="PA61" s="105">
        <f t="shared" si="235"/>
        <v>0</v>
      </c>
      <c r="PB61" s="67">
        <f t="shared" si="236"/>
        <v>0</v>
      </c>
      <c r="PC61" s="50" t="str">
        <f t="shared" si="237"/>
        <v>0.0</v>
      </c>
      <c r="PD61" s="51" t="str">
        <f t="shared" si="238"/>
        <v>F</v>
      </c>
      <c r="PE61" s="60">
        <f t="shared" si="239"/>
        <v>0</v>
      </c>
      <c r="PF61" s="53" t="str">
        <f t="shared" si="240"/>
        <v>0.0</v>
      </c>
      <c r="PG61" s="61">
        <v>2</v>
      </c>
      <c r="PH61" s="62"/>
      <c r="PI61" s="310"/>
      <c r="PJ61" s="311"/>
      <c r="PK61" s="160"/>
      <c r="PL61" s="66">
        <f t="shared" si="241"/>
        <v>0</v>
      </c>
      <c r="PM61" s="312">
        <f t="shared" si="242"/>
        <v>0</v>
      </c>
      <c r="PN61" s="312" t="str">
        <f t="shared" si="243"/>
        <v>0.0</v>
      </c>
      <c r="PO61" s="313" t="str">
        <f t="shared" si="244"/>
        <v>F</v>
      </c>
      <c r="PP61" s="314">
        <f t="shared" si="245"/>
        <v>0</v>
      </c>
      <c r="PQ61" s="315" t="str">
        <f t="shared" si="246"/>
        <v>0.0</v>
      </c>
      <c r="PR61" s="63">
        <v>1</v>
      </c>
      <c r="PS61" s="207"/>
      <c r="PT61" s="210"/>
      <c r="PU61" s="133"/>
      <c r="PV61" s="58"/>
      <c r="PW61" s="66">
        <f t="shared" si="247"/>
        <v>0</v>
      </c>
      <c r="PX61" s="67">
        <f t="shared" si="248"/>
        <v>0</v>
      </c>
      <c r="PY61" s="67" t="str">
        <f t="shared" si="249"/>
        <v>0.0</v>
      </c>
      <c r="PZ61" s="51" t="str">
        <f t="shared" si="250"/>
        <v>F</v>
      </c>
      <c r="QA61" s="60">
        <f t="shared" si="251"/>
        <v>0</v>
      </c>
      <c r="QB61" s="53" t="str">
        <f t="shared" si="252"/>
        <v>0.0</v>
      </c>
      <c r="QC61" s="63">
        <v>4</v>
      </c>
      <c r="QD61" s="207"/>
      <c r="QE61" s="210"/>
      <c r="QF61" s="133"/>
      <c r="QG61" s="210"/>
      <c r="QH61" s="66">
        <f t="shared" si="253"/>
        <v>0</v>
      </c>
      <c r="QI61" s="67">
        <f t="shared" si="254"/>
        <v>0</v>
      </c>
      <c r="QJ61" s="67" t="str">
        <f t="shared" si="255"/>
        <v>0.0</v>
      </c>
      <c r="QK61" s="51" t="str">
        <f t="shared" si="256"/>
        <v>F</v>
      </c>
      <c r="QL61" s="60">
        <f t="shared" si="257"/>
        <v>0</v>
      </c>
      <c r="QM61" s="53" t="str">
        <f t="shared" si="258"/>
        <v>0.0</v>
      </c>
      <c r="QN61" s="63">
        <v>6</v>
      </c>
      <c r="QO61" s="207"/>
      <c r="QP61" s="211">
        <f t="shared" si="259"/>
        <v>19</v>
      </c>
      <c r="QQ61" s="156">
        <f t="shared" si="260"/>
        <v>5.263157894736842E-3</v>
      </c>
      <c r="QR61" s="158">
        <f t="shared" si="261"/>
        <v>0</v>
      </c>
      <c r="QS61" s="157" t="str">
        <f t="shared" si="262"/>
        <v>0.00</v>
      </c>
      <c r="QT61" s="5" t="str">
        <f t="shared" si="263"/>
        <v>Cảnh báo KQHT</v>
      </c>
      <c r="QU61" s="212">
        <f t="shared" si="264"/>
        <v>0</v>
      </c>
      <c r="QV61" s="156" t="e">
        <f t="shared" si="265"/>
        <v>#DIV/0!</v>
      </c>
      <c r="QW61" s="309" t="e">
        <f t="shared" si="266"/>
        <v>#DIV/0!</v>
      </c>
      <c r="QX61" s="215">
        <f t="shared" si="267"/>
        <v>24</v>
      </c>
      <c r="QY61" s="211">
        <f t="shared" si="268"/>
        <v>0</v>
      </c>
      <c r="QZ61" s="157" t="e">
        <f t="shared" si="269"/>
        <v>#DIV/0!</v>
      </c>
      <c r="RA61" s="157" t="e">
        <f t="shared" si="270"/>
        <v>#DIV/0!</v>
      </c>
      <c r="RB61" s="158" t="e">
        <f t="shared" si="271"/>
        <v>#DIV/0!</v>
      </c>
      <c r="RC61" s="157" t="e">
        <f t="shared" si="272"/>
        <v>#DIV/0!</v>
      </c>
      <c r="RD61" s="5" t="e">
        <f t="shared" si="273"/>
        <v>#DIV/0!</v>
      </c>
      <c r="RE61" s="210"/>
      <c r="RF61" s="133"/>
      <c r="RG61" s="58"/>
      <c r="RH61" s="66">
        <f t="shared" si="748"/>
        <v>0</v>
      </c>
      <c r="RI61" s="67">
        <f t="shared" si="749"/>
        <v>0</v>
      </c>
      <c r="RJ61" s="67" t="str">
        <f t="shared" si="750"/>
        <v>0.0</v>
      </c>
      <c r="RK61" s="51" t="str">
        <f t="shared" si="751"/>
        <v>F</v>
      </c>
      <c r="RL61" s="60">
        <f t="shared" si="752"/>
        <v>0</v>
      </c>
      <c r="RM61" s="53" t="str">
        <f t="shared" si="753"/>
        <v>0.0</v>
      </c>
      <c r="RN61" s="63">
        <v>6</v>
      </c>
      <c r="RO61" s="207"/>
      <c r="RP61" s="416"/>
      <c r="RQ61" s="416"/>
      <c r="RR61" s="316">
        <f t="shared" si="754"/>
        <v>0</v>
      </c>
      <c r="RS61" s="67" t="str">
        <f t="shared" si="281"/>
        <v>0.0</v>
      </c>
      <c r="RT61" s="51" t="str">
        <f t="shared" si="755"/>
        <v>F</v>
      </c>
      <c r="RU61" s="60">
        <f t="shared" si="756"/>
        <v>0</v>
      </c>
      <c r="RV61" s="53" t="str">
        <f t="shared" si="757"/>
        <v>0.0</v>
      </c>
      <c r="RW61" s="220"/>
      <c r="RX61" s="221"/>
      <c r="RY61" s="417">
        <f t="shared" si="758"/>
        <v>6</v>
      </c>
      <c r="RZ61" s="156">
        <f t="shared" si="759"/>
        <v>0</v>
      </c>
      <c r="SA61" s="158">
        <f t="shared" si="760"/>
        <v>0</v>
      </c>
      <c r="SB61" s="157" t="str">
        <f t="shared" si="761"/>
        <v>0.00</v>
      </c>
    </row>
    <row r="62" spans="1:496" s="8" customFormat="1" ht="18">
      <c r="A62" s="5"/>
      <c r="B62" s="431" t="s">
        <v>800</v>
      </c>
      <c r="C62" s="431"/>
      <c r="D62" s="432"/>
      <c r="E62" s="235"/>
      <c r="H62" s="229"/>
      <c r="I62" s="285"/>
      <c r="J62" s="285"/>
      <c r="K62" s="98"/>
      <c r="L62" s="120"/>
      <c r="M62" s="51"/>
      <c r="N62" s="52"/>
      <c r="O62" s="53"/>
      <c r="P62" s="63"/>
      <c r="Q62" s="49"/>
      <c r="R62" s="67"/>
      <c r="S62" s="51"/>
      <c r="T62" s="52"/>
      <c r="U62" s="53"/>
      <c r="V62" s="63"/>
      <c r="W62" s="105"/>
      <c r="X62" s="103"/>
      <c r="Y62" s="104"/>
      <c r="Z62" s="66"/>
      <c r="AA62" s="67"/>
      <c r="AB62" s="67"/>
      <c r="AC62" s="51"/>
      <c r="AD62" s="60"/>
      <c r="AE62" s="53"/>
      <c r="AF62" s="63"/>
      <c r="AG62" s="207"/>
      <c r="AH62" s="105"/>
      <c r="AI62" s="103"/>
      <c r="AJ62" s="104"/>
      <c r="AK62" s="66"/>
      <c r="AL62" s="67"/>
      <c r="AM62" s="67"/>
      <c r="AN62" s="51"/>
      <c r="AO62" s="60"/>
      <c r="AP62" s="53"/>
      <c r="AQ62" s="63"/>
      <c r="AR62" s="207"/>
      <c r="AS62" s="105"/>
      <c r="AT62" s="103"/>
      <c r="AU62" s="104"/>
      <c r="AV62" s="66"/>
      <c r="AW62" s="67"/>
      <c r="AX62" s="67"/>
      <c r="AY62" s="51"/>
      <c r="AZ62" s="60"/>
      <c r="BA62" s="53"/>
      <c r="BB62" s="63"/>
      <c r="BC62" s="207"/>
      <c r="BD62" s="105"/>
      <c r="BE62" s="103"/>
      <c r="BF62" s="104"/>
      <c r="BG62" s="66"/>
      <c r="BH62" s="67"/>
      <c r="BI62" s="67"/>
      <c r="BJ62" s="51"/>
      <c r="BK62" s="60"/>
      <c r="BL62" s="53"/>
      <c r="BM62" s="63"/>
      <c r="BN62" s="207"/>
      <c r="BO62" s="105"/>
      <c r="BP62" s="103"/>
      <c r="BQ62" s="104"/>
      <c r="BR62" s="66"/>
      <c r="BS62" s="67"/>
      <c r="BT62" s="67"/>
      <c r="BU62" s="51"/>
      <c r="BV62" s="68"/>
      <c r="BW62" s="53"/>
      <c r="BX62" s="63"/>
      <c r="BY62" s="207"/>
      <c r="BZ62" s="105"/>
      <c r="CA62" s="103"/>
      <c r="CB62" s="104"/>
      <c r="CC62" s="105"/>
      <c r="CD62" s="67"/>
      <c r="CE62" s="67"/>
      <c r="CF62" s="51"/>
      <c r="CG62" s="60"/>
      <c r="CH62" s="53"/>
      <c r="CI62" s="63"/>
      <c r="CJ62" s="207"/>
      <c r="CK62" s="208"/>
      <c r="CL62" s="72"/>
      <c r="CM62" s="93"/>
      <c r="CN62" s="72"/>
      <c r="CO62" s="93"/>
      <c r="CP62" s="285"/>
      <c r="CQ62" s="285"/>
      <c r="CR62" s="72"/>
      <c r="CS62" s="285"/>
      <c r="CT62" s="72"/>
      <c r="CU62" s="285"/>
      <c r="CV62" s="285"/>
      <c r="CW62" s="150"/>
      <c r="CX62" s="150"/>
      <c r="CY62" s="147"/>
      <c r="CZ62" s="66"/>
      <c r="DA62" s="67"/>
      <c r="DB62" s="60"/>
      <c r="DC62" s="51"/>
      <c r="DD62" s="60"/>
      <c r="DE62" s="60"/>
      <c r="DF62" s="63"/>
      <c r="DG62" s="209"/>
      <c r="DH62" s="105"/>
      <c r="DI62" s="126"/>
      <c r="DJ62" s="126"/>
      <c r="DK62" s="66"/>
      <c r="DL62" s="67"/>
      <c r="DM62" s="60"/>
      <c r="DN62" s="51"/>
      <c r="DO62" s="60"/>
      <c r="DP62" s="60"/>
      <c r="DQ62" s="63"/>
      <c r="DR62" s="209"/>
      <c r="DS62" s="67"/>
      <c r="DT62" s="60"/>
      <c r="DU62" s="51"/>
      <c r="DV62" s="60"/>
      <c r="DW62" s="60"/>
      <c r="DX62" s="63"/>
      <c r="DY62" s="209"/>
      <c r="DZ62" s="210"/>
      <c r="EA62" s="57"/>
      <c r="EB62" s="58"/>
      <c r="EC62" s="66"/>
      <c r="ED62" s="67"/>
      <c r="EE62" s="67"/>
      <c r="EF62" s="51"/>
      <c r="EG62" s="68"/>
      <c r="EH62" s="53"/>
      <c r="EI62" s="63"/>
      <c r="EJ62" s="207"/>
      <c r="EK62" s="149"/>
      <c r="EL62" s="70"/>
      <c r="EM62" s="121"/>
      <c r="EN62" s="66"/>
      <c r="EO62" s="67"/>
      <c r="EP62" s="67"/>
      <c r="EQ62" s="51"/>
      <c r="ER62" s="60"/>
      <c r="ES62" s="53"/>
      <c r="ET62" s="63"/>
      <c r="EU62" s="207"/>
      <c r="EV62" s="210"/>
      <c r="EW62" s="57"/>
      <c r="EX62" s="58"/>
      <c r="EY62" s="66"/>
      <c r="EZ62" s="67"/>
      <c r="FA62" s="67"/>
      <c r="FB62" s="51"/>
      <c r="FC62" s="60"/>
      <c r="FD62" s="53"/>
      <c r="FE62" s="63"/>
      <c r="FF62" s="207"/>
      <c r="FG62" s="105"/>
      <c r="FH62" s="103"/>
      <c r="FI62" s="104"/>
      <c r="FJ62" s="66"/>
      <c r="FK62" s="67"/>
      <c r="FL62" s="67"/>
      <c r="FM62" s="51"/>
      <c r="FN62" s="60"/>
      <c r="FO62" s="53"/>
      <c r="FP62" s="63"/>
      <c r="FQ62" s="207"/>
      <c r="FR62" s="105"/>
      <c r="FS62" s="103"/>
      <c r="FT62" s="104"/>
      <c r="FU62" s="66"/>
      <c r="FV62" s="67"/>
      <c r="FW62" s="67"/>
      <c r="FX62" s="51"/>
      <c r="FY62" s="60"/>
      <c r="FZ62" s="53"/>
      <c r="GA62" s="63"/>
      <c r="GB62" s="207"/>
      <c r="GC62" s="105"/>
      <c r="GD62" s="103"/>
      <c r="GE62" s="104"/>
      <c r="GF62" s="105"/>
      <c r="GG62" s="67"/>
      <c r="GH62" s="67"/>
      <c r="GI62" s="51"/>
      <c r="GJ62" s="60"/>
      <c r="GK62" s="53"/>
      <c r="GL62" s="63"/>
      <c r="GM62" s="207"/>
      <c r="GN62" s="211"/>
      <c r="GO62" s="156"/>
      <c r="GP62" s="158"/>
      <c r="GQ62" s="157"/>
      <c r="GR62" s="5"/>
      <c r="GS62" s="212"/>
      <c r="GT62" s="213"/>
      <c r="GU62" s="214"/>
      <c r="GV62" s="215"/>
      <c r="GW62" s="211"/>
      <c r="GX62" s="157"/>
      <c r="GY62" s="158"/>
      <c r="GZ62" s="157"/>
      <c r="HA62" s="5"/>
      <c r="HB62" s="105"/>
      <c r="HC62" s="103"/>
      <c r="HD62" s="104"/>
      <c r="HE62" s="105"/>
      <c r="HF62" s="67">
        <f t="shared" ref="HF62:HF69" si="762">ROUND(MAX((HB62*0.4+HC62*0.6),(HB62*0.4+HD62*0.6)),1)</f>
        <v>0</v>
      </c>
      <c r="HG62" s="67" t="str">
        <f t="shared" ref="HG62:HG69" si="763">TEXT(HF62,"0.0")</f>
        <v>0.0</v>
      </c>
      <c r="HH62" s="51" t="str">
        <f t="shared" ref="HH62:HH69" si="764">IF(HF62&gt;=8.5,"A",IF(HF62&gt;=8,"B+",IF(HF62&gt;=7,"B",IF(HF62&gt;=6.5,"C+",IF(HF62&gt;=5.5,"C",IF(HF62&gt;=5,"D+",IF(HF62&gt;=4,"D","F")))))))</f>
        <v>F</v>
      </c>
      <c r="HI62" s="60">
        <f t="shared" ref="HI62:HI69" si="765">IF(HH62="A",4,IF(HH62="B+",3.5,IF(HH62="B",3,IF(HH62="C+",2.5,IF(HH62="C",2,IF(HH62="D+",1.5,IF(HH62="D",1,0)))))))</f>
        <v>0</v>
      </c>
      <c r="HJ62" s="53" t="str">
        <f t="shared" ref="HJ62:HJ69" si="766">TEXT(HI62,"0.0")</f>
        <v>0.0</v>
      </c>
      <c r="HK62" s="63">
        <v>3</v>
      </c>
      <c r="HL62" s="207">
        <v>3</v>
      </c>
      <c r="HM62" s="210"/>
      <c r="HN62" s="57"/>
      <c r="HO62" s="58"/>
      <c r="HP62" s="66">
        <f t="shared" ref="HP62:HP69" si="767">ROUND((HM62*0.4+HN62*0.6),1)</f>
        <v>0</v>
      </c>
      <c r="HQ62" s="110">
        <f t="shared" ref="HQ62:HQ69" si="768">ROUND(MAX((HM62*0.4+HN62*0.6),(HM62*0.4+HO62*0.6)),1)</f>
        <v>0</v>
      </c>
      <c r="HR62" s="67" t="str">
        <f t="shared" ref="HR62:HR69" si="769">TEXT(HQ62,"0.0")</f>
        <v>0.0</v>
      </c>
      <c r="HS62" s="111" t="str">
        <f t="shared" ref="HS62:HS69" si="770">IF(HQ62&gt;=8.5,"A",IF(HQ62&gt;=8,"B+",IF(HQ62&gt;=7,"B",IF(HQ62&gt;=6.5,"C+",IF(HQ62&gt;=5.5,"C",IF(HQ62&gt;=5,"D+",IF(HQ62&gt;=4,"D","F")))))))</f>
        <v>F</v>
      </c>
      <c r="HT62" s="112">
        <f t="shared" ref="HT62:HT69" si="771">IF(HS62="A",4,IF(HS62="B+",3.5,IF(HS62="B",3,IF(HS62="C+",2.5,IF(HS62="C",2,IF(HS62="D+",1.5,IF(HS62="D",1,0)))))))</f>
        <v>0</v>
      </c>
      <c r="HU62" s="113" t="str">
        <f t="shared" ref="HU62:HU69" si="772">TEXT(HT62,"0.0")</f>
        <v>0.0</v>
      </c>
      <c r="HV62" s="63">
        <v>1</v>
      </c>
      <c r="HW62" s="207">
        <v>1</v>
      </c>
      <c r="HX62" s="66">
        <f t="shared" ref="HX62:HY69" si="773">ROUND((HE62*0.7+HP62*0.3),1)</f>
        <v>0</v>
      </c>
      <c r="HY62" s="167">
        <f t="shared" si="773"/>
        <v>0</v>
      </c>
      <c r="HZ62" s="53" t="str">
        <f t="shared" ref="HZ62:HZ69" si="774">TEXT(HY62,"0.0")</f>
        <v>0.0</v>
      </c>
      <c r="IA62" s="51" t="str">
        <f t="shared" ref="IA62:IA69" si="775">IF(HY62&gt;=8.5,"A",IF(HY62&gt;=8,"B+",IF(HY62&gt;=7,"B",IF(HY62&gt;=6.5,"C+",IF(HY62&gt;=5.5,"C",IF(HY62&gt;=5,"D+",IF(HY62&gt;=4,"D","F")))))))</f>
        <v>F</v>
      </c>
      <c r="IB62" s="60">
        <f t="shared" ref="IB62:IB69" si="776">IF(IA62="A",4,IF(IA62="B+",3.5,IF(IA62="B",3,IF(IA62="C+",2.5,IF(IA62="C",2,IF(IA62="D+",1.5,IF(IA62="D",1,0)))))))</f>
        <v>0</v>
      </c>
      <c r="IC62" s="53" t="str">
        <f t="shared" ref="IC62:IC69" si="777">TEXT(IB62,"0.0")</f>
        <v>0.0</v>
      </c>
      <c r="ID62" s="220">
        <v>4</v>
      </c>
      <c r="IE62" s="221">
        <v>4</v>
      </c>
      <c r="IF62" s="210"/>
      <c r="IG62" s="57"/>
      <c r="IH62" s="58"/>
      <c r="II62" s="66">
        <f t="shared" ref="II62:II69" si="778">ROUND((IF62*0.4+IG62*0.6),1)</f>
        <v>0</v>
      </c>
      <c r="IJ62" s="67">
        <f t="shared" ref="IJ62:IJ69" si="779">ROUND(MAX((IF62*0.4+IG62*0.6),(IF62*0.4+IH62*0.6)),1)</f>
        <v>0</v>
      </c>
      <c r="IK62" s="67" t="str">
        <f t="shared" ref="IK62:IK69" si="780">TEXT(IJ62,"0.0")</f>
        <v>0.0</v>
      </c>
      <c r="IL62" s="51" t="str">
        <f t="shared" ref="IL62:IL69" si="781">IF(IJ62&gt;=8.5,"A",IF(IJ62&gt;=8,"B+",IF(IJ62&gt;=7,"B",IF(IJ62&gt;=6.5,"C+",IF(IJ62&gt;=5.5,"C",IF(IJ62&gt;=5,"D+",IF(IJ62&gt;=4,"D","F")))))))</f>
        <v>F</v>
      </c>
      <c r="IM62" s="60">
        <f t="shared" ref="IM62:IM69" si="782">IF(IL62="A",4,IF(IL62="B+",3.5,IF(IL62="B",3,IF(IL62="C+",2.5,IF(IL62="C",2,IF(IL62="D+",1.5,IF(IL62="D",1,0)))))))</f>
        <v>0</v>
      </c>
      <c r="IN62" s="53" t="str">
        <f t="shared" ref="IN62:IN69" si="783">TEXT(IM62,"0.0")</f>
        <v>0.0</v>
      </c>
      <c r="IO62" s="63">
        <v>2</v>
      </c>
      <c r="IP62" s="207">
        <v>2</v>
      </c>
      <c r="IQ62" s="210"/>
      <c r="IR62" s="57"/>
      <c r="IS62" s="58"/>
      <c r="IT62" s="66">
        <f t="shared" ref="IT62:IT69" si="784">ROUND((IQ62*0.4+IR62*0.6),1)</f>
        <v>0</v>
      </c>
      <c r="IU62" s="67">
        <f t="shared" ref="IU62:IU69" si="785">ROUND(MAX((IQ62*0.4+IR62*0.6),(IQ62*0.4+IS62*0.6)),1)</f>
        <v>0</v>
      </c>
      <c r="IV62" s="67" t="str">
        <f t="shared" ref="IV62:IV69" si="786">TEXT(IU62,"0.0")</f>
        <v>0.0</v>
      </c>
      <c r="IW62" s="51" t="str">
        <f t="shared" ref="IW62:IW69" si="787">IF(IU62&gt;=8.5,"A",IF(IU62&gt;=8,"B+",IF(IU62&gt;=7,"B",IF(IU62&gt;=6.5,"C+",IF(IU62&gt;=5.5,"C",IF(IU62&gt;=5,"D+",IF(IU62&gt;=4,"D","F")))))))</f>
        <v>F</v>
      </c>
      <c r="IX62" s="60">
        <f t="shared" ref="IX62:IX69" si="788">IF(IW62="A",4,IF(IW62="B+",3.5,IF(IW62="B",3,IF(IW62="C+",2.5,IF(IW62="C",2,IF(IW62="D+",1.5,IF(IW62="D",1,0)))))))</f>
        <v>0</v>
      </c>
      <c r="IY62" s="53" t="str">
        <f t="shared" ref="IY62:IY69" si="789">TEXT(IX62,"0.0")</f>
        <v>0.0</v>
      </c>
      <c r="IZ62" s="63">
        <v>3</v>
      </c>
      <c r="JA62" s="207">
        <v>3</v>
      </c>
      <c r="JB62" s="65"/>
      <c r="JC62" s="57"/>
      <c r="JD62" s="58"/>
      <c r="JE62" s="66">
        <f t="shared" ref="JE62:JE69" si="790">ROUND((JB62*0.4+JC62*0.6),1)</f>
        <v>0</v>
      </c>
      <c r="JF62" s="67">
        <f t="shared" ref="JF62:JF69" si="791">ROUND(MAX((JB62*0.4+JC62*0.6),(JB62*0.4+JD62*0.6)),1)</f>
        <v>0</v>
      </c>
      <c r="JG62" s="50" t="str">
        <f t="shared" ref="JG62:JG69" si="792">TEXT(JF62,"0.0")</f>
        <v>0.0</v>
      </c>
      <c r="JH62" s="51" t="str">
        <f t="shared" ref="JH62:JH69" si="793">IF(JF62&gt;=8.5,"A",IF(JF62&gt;=8,"B+",IF(JF62&gt;=7,"B",IF(JF62&gt;=6.5,"C+",IF(JF62&gt;=5.5,"C",IF(JF62&gt;=5,"D+",IF(JF62&gt;=4,"D","F")))))))</f>
        <v>F</v>
      </c>
      <c r="JI62" s="60">
        <f t="shared" ref="JI62:JI69" si="794">IF(JH62="A",4,IF(JH62="B+",3.5,IF(JH62="B",3,IF(JH62="C+",2.5,IF(JH62="C",2,IF(JH62="D+",1.5,IF(JH62="D",1,0)))))))</f>
        <v>0</v>
      </c>
      <c r="JJ62" s="53" t="str">
        <f t="shared" ref="JJ62:JJ69" si="795">TEXT(JI62,"0.0")</f>
        <v>0.0</v>
      </c>
      <c r="JK62" s="61">
        <v>2</v>
      </c>
      <c r="JL62" s="62">
        <v>2</v>
      </c>
      <c r="JM62" s="65"/>
      <c r="JN62" s="57"/>
      <c r="JO62" s="58"/>
      <c r="JP62" s="66">
        <f t="shared" ref="JP62:JP69" si="796">ROUND((JM62*0.4+JN62*0.6),1)</f>
        <v>0</v>
      </c>
      <c r="JQ62" s="67">
        <f t="shared" ref="JQ62:JQ69" si="797">ROUND(MAX((JM62*0.4+JN62*0.6),(JM62*0.4+JO62*0.6)),1)</f>
        <v>0</v>
      </c>
      <c r="JR62" s="50" t="str">
        <f t="shared" ref="JR62:JR69" si="798">TEXT(JQ62,"0.0")</f>
        <v>0.0</v>
      </c>
      <c r="JS62" s="51" t="str">
        <f t="shared" ref="JS62:JS69" si="799">IF(JQ62&gt;=8.5,"A",IF(JQ62&gt;=8,"B+",IF(JQ62&gt;=7,"B",IF(JQ62&gt;=6.5,"C+",IF(JQ62&gt;=5.5,"C",IF(JQ62&gt;=5,"D+",IF(JQ62&gt;=4,"D","F")))))))</f>
        <v>F</v>
      </c>
      <c r="JT62" s="60">
        <f t="shared" ref="JT62:JT69" si="800">IF(JS62="A",4,IF(JS62="B+",3.5,IF(JS62="B",3,IF(JS62="C+",2.5,IF(JS62="C",2,IF(JS62="D+",1.5,IF(JS62="D",1,0)))))))</f>
        <v>0</v>
      </c>
      <c r="JU62" s="53" t="str">
        <f t="shared" ref="JU62:JU69" si="801">TEXT(JT62,"0.0")</f>
        <v>0.0</v>
      </c>
      <c r="JV62" s="61">
        <v>1</v>
      </c>
      <c r="JW62" s="62">
        <v>1</v>
      </c>
      <c r="JX62" s="65"/>
      <c r="JY62" s="57"/>
      <c r="JZ62" s="58"/>
      <c r="KA62" s="66">
        <f t="shared" ref="KA62:KA69" si="802">ROUND((JX62*0.4+JY62*0.6),1)</f>
        <v>0</v>
      </c>
      <c r="KB62" s="67">
        <f t="shared" ref="KB62:KB69" si="803">ROUND(MAX((JX62*0.4+JY62*0.6),(JX62*0.4+JZ62*0.6)),1)</f>
        <v>0</v>
      </c>
      <c r="KC62" s="50" t="str">
        <f t="shared" ref="KC62:KC69" si="804">TEXT(KB62,"0.0")</f>
        <v>0.0</v>
      </c>
      <c r="KD62" s="51" t="str">
        <f t="shared" ref="KD62:KD69" si="805">IF(KB62&gt;=8.5,"A",IF(KB62&gt;=8,"B+",IF(KB62&gt;=7,"B",IF(KB62&gt;=6.5,"C+",IF(KB62&gt;=5.5,"C",IF(KB62&gt;=5,"D+",IF(KB62&gt;=4,"D","F")))))))</f>
        <v>F</v>
      </c>
      <c r="KE62" s="60">
        <f t="shared" ref="KE62:KE69" si="806">IF(KD62="A",4,IF(KD62="B+",3.5,IF(KD62="B",3,IF(KD62="C+",2.5,IF(KD62="C",2,IF(KD62="D+",1.5,IF(KD62="D",1,0)))))))</f>
        <v>0</v>
      </c>
      <c r="KF62" s="53" t="str">
        <f t="shared" ref="KF62:KF69" si="807">TEXT(KE62,"0.0")</f>
        <v>0.0</v>
      </c>
      <c r="KG62" s="61">
        <v>2</v>
      </c>
      <c r="KH62" s="62">
        <v>2</v>
      </c>
      <c r="KI62" s="210"/>
      <c r="KJ62" s="133"/>
      <c r="KK62" s="58"/>
      <c r="KL62" s="66">
        <f t="shared" ref="KL62:KL69" si="808">ROUND((KI62*0.4+KJ62*0.6),1)</f>
        <v>0</v>
      </c>
      <c r="KM62" s="67">
        <f t="shared" ref="KM62:KM69" si="809">ROUND(MAX((KI62*0.4+KJ62*0.6),(KI62*0.4+KK62*0.6)),1)</f>
        <v>0</v>
      </c>
      <c r="KN62" s="67" t="str">
        <f t="shared" ref="KN62:KN69" si="810">TEXT(KM62,"0.0")</f>
        <v>0.0</v>
      </c>
      <c r="KO62" s="51" t="str">
        <f t="shared" ref="KO62:KO69" si="811">IF(KM62&gt;=8.5,"A",IF(KM62&gt;=8,"B+",IF(KM62&gt;=7,"B",IF(KM62&gt;=6.5,"C+",IF(KM62&gt;=5.5,"C",IF(KM62&gt;=5,"D+",IF(KM62&gt;=4,"D","F")))))))</f>
        <v>F</v>
      </c>
      <c r="KP62" s="60">
        <f t="shared" ref="KP62:KP69" si="812">IF(KO62="A",4,IF(KO62="B+",3.5,IF(KO62="B",3,IF(KO62="C+",2.5,IF(KO62="C",2,IF(KO62="D+",1.5,IF(KO62="D",1,0)))))))</f>
        <v>0</v>
      </c>
      <c r="KQ62" s="53" t="str">
        <f t="shared" ref="KQ62:KQ69" si="813">TEXT(KP62,"0.0")</f>
        <v>0.0</v>
      </c>
      <c r="KR62" s="63">
        <v>1</v>
      </c>
      <c r="KS62" s="207"/>
      <c r="KT62" s="210"/>
      <c r="KU62" s="133"/>
      <c r="KV62" s="58"/>
      <c r="KW62" s="66">
        <f t="shared" ref="KW62:KW69" si="814">ROUND((KT62*0.4+KU62*0.6),1)</f>
        <v>0</v>
      </c>
      <c r="KX62" s="67">
        <f t="shared" ref="KX62:KX69" si="815">ROUND(MAX((KT62*0.4+KU62*0.6),(KT62*0.4+KV62*0.6)),1)</f>
        <v>0</v>
      </c>
      <c r="KY62" s="67" t="str">
        <f t="shared" ref="KY62:KY69" si="816">TEXT(KX62,"0.0")</f>
        <v>0.0</v>
      </c>
      <c r="KZ62" s="51" t="str">
        <f t="shared" ref="KZ62:KZ69" si="817">IF(KX62&gt;=8.5,"A",IF(KX62&gt;=8,"B+",IF(KX62&gt;=7,"B",IF(KX62&gt;=6.5,"C+",IF(KX62&gt;=5.5,"C",IF(KX62&gt;=5,"D+",IF(KX62&gt;=4,"D","F")))))))</f>
        <v>F</v>
      </c>
      <c r="LA62" s="60">
        <f t="shared" ref="LA62:LA69" si="818">IF(KZ62="A",4,IF(KZ62="B+",3.5,IF(KZ62="B",3,IF(KZ62="C+",2.5,IF(KZ62="C",2,IF(KZ62="D+",1.5,IF(KZ62="D",1,0)))))))</f>
        <v>0</v>
      </c>
      <c r="LB62" s="53" t="str">
        <f t="shared" ref="LB62:LB69" si="819">TEXT(LA62,"0.0")</f>
        <v>0.0</v>
      </c>
      <c r="LC62" s="63">
        <v>1</v>
      </c>
      <c r="LD62" s="207"/>
      <c r="LE62" s="210"/>
      <c r="LF62" s="133"/>
      <c r="LG62" s="58"/>
      <c r="LH62" s="66">
        <f t="shared" ref="LH62:LH69" si="820">ROUND((LE62*0.4+LF62*0.6),1)</f>
        <v>0</v>
      </c>
      <c r="LI62" s="67">
        <f t="shared" ref="LI62:LI69" si="821">ROUND(MAX((LE62*0.4+LF62*0.6),(LE62*0.4+LG62*0.6)),1)</f>
        <v>0</v>
      </c>
      <c r="LJ62" s="67" t="str">
        <f t="shared" ref="LJ62:LJ69" si="822">TEXT(LI62,"0.0")</f>
        <v>0.0</v>
      </c>
      <c r="LK62" s="51" t="str">
        <f t="shared" ref="LK62:LK69" si="823">IF(LI62&gt;=8.5,"A",IF(LI62&gt;=8,"B+",IF(LI62&gt;=7,"B",IF(LI62&gt;=6.5,"C+",IF(LI62&gt;=5.5,"C",IF(LI62&gt;=5,"D+",IF(LI62&gt;=4,"D","F")))))))</f>
        <v>F</v>
      </c>
      <c r="LL62" s="60">
        <f t="shared" ref="LL62:LL69" si="824">IF(LK62="A",4,IF(LK62="B+",3.5,IF(LK62="B",3,IF(LK62="C+",2.5,IF(LK62="C",2,IF(LK62="D+",1.5,IF(LK62="D",1,0)))))))</f>
        <v>0</v>
      </c>
      <c r="LM62" s="53" t="str">
        <f t="shared" ref="LM62:LM69" si="825">TEXT(LL62,"0.0")</f>
        <v>0.0</v>
      </c>
      <c r="LN62" s="63">
        <v>2</v>
      </c>
      <c r="LO62" s="207"/>
      <c r="LP62" s="210"/>
      <c r="LQ62" s="133"/>
      <c r="LR62" s="58"/>
      <c r="LS62" s="66">
        <f t="shared" ref="LS62:LS69" si="826">ROUND((LP62*0.4+LQ62*0.6),1)</f>
        <v>0</v>
      </c>
      <c r="LT62" s="67">
        <f t="shared" ref="LT62:LT69" si="827">ROUND(MAX((LP62*0.4+LQ62*0.6),(LP62*0.4+LR62*0.6)),1)</f>
        <v>0</v>
      </c>
      <c r="LU62" s="67" t="str">
        <f t="shared" ref="LU62:LU69" si="828">TEXT(LT62,"0.0")</f>
        <v>0.0</v>
      </c>
      <c r="LV62" s="51" t="str">
        <f t="shared" ref="LV62:LV69" si="829">IF(LT62&gt;=8.5,"A",IF(LT62&gt;=8,"B+",IF(LT62&gt;=7,"B",IF(LT62&gt;=6.5,"C+",IF(LT62&gt;=5.5,"C",IF(LT62&gt;=5,"D+",IF(LT62&gt;=4,"D","F")))))))</f>
        <v>F</v>
      </c>
      <c r="LW62" s="60">
        <f t="shared" ref="LW62:LW69" si="830">IF(LV62="A",4,IF(LV62="B+",3.5,IF(LV62="B",3,IF(LV62="C+",2.5,IF(LV62="C",2,IF(LV62="D+",1.5,IF(LV62="D",1,0)))))))</f>
        <v>0</v>
      </c>
      <c r="LX62" s="53" t="str">
        <f t="shared" ref="LX62:LX69" si="831">TEXT(LW62,"0.0")</f>
        <v>0.0</v>
      </c>
      <c r="LY62" s="63">
        <v>1</v>
      </c>
      <c r="LZ62" s="207"/>
      <c r="MA62" s="66">
        <f t="shared" ref="MA62:MA69" si="832">ROUND((KL62*0.2+KW62*0.2+LH62*0.4+LS62*0.2),1)</f>
        <v>0</v>
      </c>
      <c r="MB62" s="167">
        <f t="shared" ref="MB62:MB69" si="833">ROUND((KM62*0.2+KX62*0.2+LI62*0.4+LT62*0.2),1)</f>
        <v>0</v>
      </c>
      <c r="MC62" s="53" t="str">
        <f t="shared" ref="MC62:MC69" si="834">TEXT(MB62,"0.0")</f>
        <v>0.0</v>
      </c>
      <c r="MD62" s="51" t="str">
        <f t="shared" ref="MD62:MD69" si="835">IF(MB62&gt;=8.5,"A",IF(MB62&gt;=8,"B+",IF(MB62&gt;=7,"B",IF(MB62&gt;=6.5,"C+",IF(MB62&gt;=5.5,"C",IF(MB62&gt;=5,"D+",IF(MB62&gt;=4,"D","F")))))))</f>
        <v>F</v>
      </c>
      <c r="ME62" s="60">
        <f t="shared" ref="ME62:ME69" si="836">IF(MD62="A",4,IF(MD62="B+",3.5,IF(MD62="B",3,IF(MD62="C+",2.5,IF(MD62="C",2,IF(MD62="D+",1.5,IF(MD62="D",1,0)))))))</f>
        <v>0</v>
      </c>
      <c r="MF62" s="53" t="str">
        <f t="shared" ref="MF62:MF69" si="837">TEXT(ME62,"0.0")</f>
        <v>0.0</v>
      </c>
      <c r="MG62" s="220">
        <v>5</v>
      </c>
      <c r="MH62" s="221"/>
      <c r="MI62" s="211">
        <f t="shared" ref="MI62:MI69" si="838">HK62+HV62+IO62+IZ62+JK62+JV62+KG62+KR62+LC62+LN62+LY62</f>
        <v>19</v>
      </c>
      <c r="MJ62" s="156">
        <f t="shared" ref="MJ62:MJ69" si="839">(HF62*HK62+HQ62*HV62+IJ62*IO62+IU62*IZ62+JF62*JK62+JQ62*JV62+KB62*KG62+KM62*KR62+KX62*LC62+LI62*LN62+LT62*LY62)/MI62</f>
        <v>0</v>
      </c>
      <c r="MK62" s="158">
        <f t="shared" ref="MK62:MK69" si="840">(HI62*HK62+HT62*HV62+IM62*IO62+IX62*IZ62+JI62*JK62+JT62*JV62+KE62*KG62+KP62*KR62+LA62*LC62+LL62*LN62+LW62*LY62)/MI62</f>
        <v>0</v>
      </c>
      <c r="ML62" s="157" t="str">
        <f t="shared" ref="ML62:ML69" si="841">TEXT(MK62,"0.00")</f>
        <v>0.00</v>
      </c>
      <c r="MM62" s="5" t="str">
        <f t="shared" ref="MM62:MM69" si="842">IF(AND(MK62&lt;1),"Cảnh báo KQHT","Lên lớp")</f>
        <v>Cảnh báo KQHT</v>
      </c>
      <c r="MN62" s="212">
        <f t="shared" ref="MN62:MN69" si="843">HL62+HW62+IP62+JA62+JL62+JW62+KH62+KS62+LD62+LO62+LZ62</f>
        <v>14</v>
      </c>
      <c r="MO62" s="156">
        <f t="shared" ref="MO62:MO69" si="844">(HF62*HL62+HQ62*HW62+IJ62*IP62+IU62*JA62+JF62*JL62+JQ62*JW62+KB62*KH62+KM62*KS62+KX62*LD62+LI62*LO62+LT62*LZ62)/MN62</f>
        <v>0</v>
      </c>
      <c r="MP62" s="309">
        <f t="shared" ref="MP62:MP69" si="845">(HI62*HL62+HT62*HW62+IM62*IP62+IX62*JA62+JI62*JL62+JT62*JW62+KE62*KH62+KP62*KS62+LA62*LD62+LL62*LO62+LW62*LZ62)/MN62</f>
        <v>0</v>
      </c>
      <c r="MQ62" s="215">
        <f t="shared" ref="MQ62:MQ69" si="846">GV62+MI62</f>
        <v>19</v>
      </c>
      <c r="MR62" s="211">
        <f t="shared" ref="MR62:MR69" si="847">GW62+MN62</f>
        <v>14</v>
      </c>
      <c r="MS62" s="157">
        <f t="shared" ref="MS62:MS69" si="848">(GX62*GW62+MO62*MN62)/MR62</f>
        <v>0</v>
      </c>
      <c r="MT62" s="157" t="str">
        <f t="shared" ref="MT62:MT69" si="849">TEXT(MS62,"0.00")</f>
        <v>0.00</v>
      </c>
      <c r="MU62" s="158">
        <f t="shared" ref="MU62:MU69" si="850">(GY62*GW62+MP62*MN62)/MR62</f>
        <v>0</v>
      </c>
      <c r="MV62" s="157" t="str">
        <f t="shared" ref="MV62:MV69" si="851">TEXT(MU62,"0.00")</f>
        <v>0.00</v>
      </c>
      <c r="MW62" s="5" t="str">
        <f t="shared" ref="MW62:MW69" si="852">IF(AND(MU62&lt;1.4),"Cảnh báo KQHT","Lên lớp")</f>
        <v>Cảnh báo KQHT</v>
      </c>
      <c r="MX62" s="310"/>
      <c r="MY62" s="311"/>
      <c r="MZ62" s="160"/>
      <c r="NA62" s="66">
        <f t="shared" si="730"/>
        <v>0</v>
      </c>
      <c r="NB62" s="312">
        <f t="shared" si="731"/>
        <v>0</v>
      </c>
      <c r="NC62" s="312" t="str">
        <f t="shared" si="732"/>
        <v>0.0</v>
      </c>
      <c r="ND62" s="313" t="str">
        <f t="shared" si="733"/>
        <v>F</v>
      </c>
      <c r="NE62" s="314">
        <f t="shared" si="734"/>
        <v>0</v>
      </c>
      <c r="NF62" s="315" t="str">
        <f t="shared" si="735"/>
        <v>0.0</v>
      </c>
      <c r="NG62" s="63">
        <v>1</v>
      </c>
      <c r="NH62" s="207"/>
      <c r="NI62" s="310"/>
      <c r="NJ62" s="311"/>
      <c r="NK62" s="160"/>
      <c r="NL62" s="316">
        <f t="shared" si="736"/>
        <v>0</v>
      </c>
      <c r="NM62" s="312">
        <f t="shared" si="737"/>
        <v>0</v>
      </c>
      <c r="NN62" s="312" t="str">
        <f t="shared" si="738"/>
        <v>0.0</v>
      </c>
      <c r="NO62" s="313" t="str">
        <f t="shared" si="739"/>
        <v>F</v>
      </c>
      <c r="NP62" s="314">
        <f t="shared" si="740"/>
        <v>0</v>
      </c>
      <c r="NQ62" s="315" t="str">
        <f t="shared" si="741"/>
        <v>0.0</v>
      </c>
      <c r="NR62" s="63">
        <v>1</v>
      </c>
      <c r="NS62" s="207"/>
      <c r="NT62" s="66">
        <f t="shared" si="742"/>
        <v>0</v>
      </c>
      <c r="NU62" s="167">
        <f t="shared" si="743"/>
        <v>0</v>
      </c>
      <c r="NV62" s="53" t="str">
        <f t="shared" si="744"/>
        <v>0.0</v>
      </c>
      <c r="NW62" s="51" t="str">
        <f t="shared" si="745"/>
        <v>F</v>
      </c>
      <c r="NX62" s="60">
        <f t="shared" si="746"/>
        <v>0</v>
      </c>
      <c r="NY62" s="53" t="str">
        <f t="shared" si="747"/>
        <v>0.0</v>
      </c>
      <c r="NZ62" s="220">
        <v>2</v>
      </c>
      <c r="OA62" s="408"/>
      <c r="OB62" s="385"/>
      <c r="OC62" s="404"/>
      <c r="OD62" s="210"/>
      <c r="OE62" s="66">
        <f t="shared" si="229"/>
        <v>0</v>
      </c>
      <c r="OF62" s="67">
        <f t="shared" si="230"/>
        <v>0</v>
      </c>
      <c r="OG62" s="50" t="str">
        <f t="shared" si="231"/>
        <v>0.0</v>
      </c>
      <c r="OH62" s="51" t="str">
        <f t="shared" si="232"/>
        <v>F</v>
      </c>
      <c r="OI62" s="60">
        <f t="shared" si="233"/>
        <v>0</v>
      </c>
      <c r="OJ62" s="53" t="str">
        <f t="shared" si="234"/>
        <v>0.0</v>
      </c>
      <c r="OK62" s="61">
        <v>2</v>
      </c>
      <c r="OL62" s="62"/>
      <c r="OM62" s="282"/>
      <c r="ON62" s="283"/>
      <c r="OO62" s="104"/>
      <c r="OP62" s="105">
        <f t="shared" si="289"/>
        <v>0</v>
      </c>
      <c r="OQ62" s="67">
        <f t="shared" si="290"/>
        <v>0</v>
      </c>
      <c r="OR62" s="50" t="str">
        <f t="shared" si="291"/>
        <v>0.0</v>
      </c>
      <c r="OS62" s="51" t="str">
        <f t="shared" si="292"/>
        <v>F</v>
      </c>
      <c r="OT62" s="60">
        <f t="shared" si="293"/>
        <v>0</v>
      </c>
      <c r="OU62" s="53" t="str">
        <f t="shared" si="294"/>
        <v>0.0</v>
      </c>
      <c r="OV62" s="61">
        <v>2</v>
      </c>
      <c r="OW62" s="62"/>
      <c r="OX62" s="282"/>
      <c r="OY62" s="283"/>
      <c r="OZ62" s="104"/>
      <c r="PA62" s="105">
        <f t="shared" si="235"/>
        <v>0</v>
      </c>
      <c r="PB62" s="67">
        <f t="shared" si="236"/>
        <v>0</v>
      </c>
      <c r="PC62" s="50" t="str">
        <f t="shared" si="237"/>
        <v>0.0</v>
      </c>
      <c r="PD62" s="51" t="str">
        <f t="shared" si="238"/>
        <v>F</v>
      </c>
      <c r="PE62" s="60">
        <f t="shared" si="239"/>
        <v>0</v>
      </c>
      <c r="PF62" s="53" t="str">
        <f t="shared" si="240"/>
        <v>0.0</v>
      </c>
      <c r="PG62" s="61">
        <v>2</v>
      </c>
      <c r="PH62" s="62"/>
      <c r="PI62" s="310"/>
      <c r="PJ62" s="311"/>
      <c r="PK62" s="160"/>
      <c r="PL62" s="66">
        <f t="shared" si="241"/>
        <v>0</v>
      </c>
      <c r="PM62" s="312">
        <f t="shared" si="242"/>
        <v>0</v>
      </c>
      <c r="PN62" s="312" t="str">
        <f t="shared" si="243"/>
        <v>0.0</v>
      </c>
      <c r="PO62" s="313" t="str">
        <f t="shared" si="244"/>
        <v>F</v>
      </c>
      <c r="PP62" s="314">
        <f t="shared" si="245"/>
        <v>0</v>
      </c>
      <c r="PQ62" s="315" t="str">
        <f t="shared" si="246"/>
        <v>0.0</v>
      </c>
      <c r="PR62" s="63">
        <v>1</v>
      </c>
      <c r="PS62" s="207"/>
      <c r="PT62" s="210"/>
      <c r="PU62" s="133"/>
      <c r="PV62" s="58"/>
      <c r="PW62" s="66">
        <f t="shared" si="247"/>
        <v>0</v>
      </c>
      <c r="PX62" s="67">
        <f t="shared" si="248"/>
        <v>0</v>
      </c>
      <c r="PY62" s="67" t="str">
        <f t="shared" si="249"/>
        <v>0.0</v>
      </c>
      <c r="PZ62" s="51" t="str">
        <f t="shared" si="250"/>
        <v>F</v>
      </c>
      <c r="QA62" s="60">
        <f t="shared" si="251"/>
        <v>0</v>
      </c>
      <c r="QB62" s="53" t="str">
        <f t="shared" si="252"/>
        <v>0.0</v>
      </c>
      <c r="QC62" s="63">
        <v>4</v>
      </c>
      <c r="QD62" s="207"/>
      <c r="QE62" s="210"/>
      <c r="QF62" s="133"/>
      <c r="QG62" s="210"/>
      <c r="QH62" s="66">
        <f t="shared" si="253"/>
        <v>0</v>
      </c>
      <c r="QI62" s="67">
        <f t="shared" si="254"/>
        <v>0</v>
      </c>
      <c r="QJ62" s="67" t="str">
        <f t="shared" si="255"/>
        <v>0.0</v>
      </c>
      <c r="QK62" s="51" t="str">
        <f t="shared" si="256"/>
        <v>F</v>
      </c>
      <c r="QL62" s="60">
        <f t="shared" si="257"/>
        <v>0</v>
      </c>
      <c r="QM62" s="53" t="str">
        <f t="shared" si="258"/>
        <v>0.0</v>
      </c>
      <c r="QN62" s="63">
        <v>6</v>
      </c>
      <c r="QO62" s="207"/>
      <c r="QP62" s="211">
        <f t="shared" si="259"/>
        <v>19</v>
      </c>
      <c r="QQ62" s="156">
        <f t="shared" si="260"/>
        <v>0</v>
      </c>
      <c r="QR62" s="158">
        <f t="shared" si="261"/>
        <v>0</v>
      </c>
      <c r="QS62" s="157" t="str">
        <f t="shared" si="262"/>
        <v>0.00</v>
      </c>
      <c r="QT62" s="5" t="str">
        <f t="shared" si="263"/>
        <v>Cảnh báo KQHT</v>
      </c>
      <c r="QU62" s="212">
        <f t="shared" si="264"/>
        <v>0</v>
      </c>
      <c r="QV62" s="156" t="e">
        <f t="shared" si="265"/>
        <v>#DIV/0!</v>
      </c>
      <c r="QW62" s="309" t="e">
        <f t="shared" si="266"/>
        <v>#DIV/0!</v>
      </c>
      <c r="QX62" s="215">
        <f t="shared" si="267"/>
        <v>38</v>
      </c>
      <c r="QY62" s="211">
        <f t="shared" si="268"/>
        <v>14</v>
      </c>
      <c r="QZ62" s="157" t="e">
        <f t="shared" si="269"/>
        <v>#DIV/0!</v>
      </c>
      <c r="RA62" s="157" t="e">
        <f t="shared" si="270"/>
        <v>#DIV/0!</v>
      </c>
      <c r="RB62" s="158" t="e">
        <f t="shared" si="271"/>
        <v>#DIV/0!</v>
      </c>
      <c r="RC62" s="157" t="e">
        <f t="shared" si="272"/>
        <v>#DIV/0!</v>
      </c>
      <c r="RD62" s="5" t="e">
        <f t="shared" si="273"/>
        <v>#DIV/0!</v>
      </c>
      <c r="RE62" s="210"/>
      <c r="RF62" s="133"/>
      <c r="RG62" s="58"/>
      <c r="RH62" s="66">
        <f t="shared" si="748"/>
        <v>0</v>
      </c>
      <c r="RI62" s="67">
        <f t="shared" si="749"/>
        <v>0</v>
      </c>
      <c r="RJ62" s="67" t="str">
        <f t="shared" si="750"/>
        <v>0.0</v>
      </c>
      <c r="RK62" s="51" t="str">
        <f t="shared" si="751"/>
        <v>F</v>
      </c>
      <c r="RL62" s="60">
        <f t="shared" si="752"/>
        <v>0</v>
      </c>
      <c r="RM62" s="53" t="str">
        <f t="shared" si="753"/>
        <v>0.0</v>
      </c>
      <c r="RN62" s="63">
        <v>6</v>
      </c>
      <c r="RO62" s="207"/>
      <c r="RP62" s="416"/>
      <c r="RQ62" s="416"/>
      <c r="RR62" s="316">
        <f t="shared" si="754"/>
        <v>0</v>
      </c>
      <c r="RS62" s="67" t="str">
        <f t="shared" si="281"/>
        <v>0.0</v>
      </c>
      <c r="RT62" s="51" t="str">
        <f t="shared" si="755"/>
        <v>F</v>
      </c>
      <c r="RU62" s="60">
        <f t="shared" si="756"/>
        <v>0</v>
      </c>
      <c r="RV62" s="53" t="str">
        <f t="shared" si="757"/>
        <v>0.0</v>
      </c>
      <c r="RW62" s="220"/>
      <c r="RX62" s="221"/>
      <c r="RY62" s="417">
        <f t="shared" si="758"/>
        <v>6</v>
      </c>
      <c r="RZ62" s="156">
        <f t="shared" si="759"/>
        <v>0</v>
      </c>
      <c r="SA62" s="158">
        <f t="shared" si="760"/>
        <v>0</v>
      </c>
      <c r="SB62" s="157" t="str">
        <f t="shared" si="761"/>
        <v>0.00</v>
      </c>
    </row>
    <row r="63" spans="1:496" s="8" customFormat="1" ht="18">
      <c r="A63" s="142">
        <v>1</v>
      </c>
      <c r="B63" s="8" t="s">
        <v>534</v>
      </c>
      <c r="C63" s="8" t="s">
        <v>535</v>
      </c>
      <c r="D63" s="234" t="s">
        <v>537</v>
      </c>
      <c r="E63" s="235" t="s">
        <v>286</v>
      </c>
      <c r="K63" s="98">
        <v>6.8</v>
      </c>
      <c r="L63" s="67" t="str">
        <f t="shared" ref="L63:L64" si="853">TEXT(K63,"0.0")</f>
        <v>6.8</v>
      </c>
      <c r="M63" s="51" t="str">
        <f t="shared" ref="M63:M69" si="854">IF(K63&gt;=8.5,"A",IF(K63&gt;=8,"B+",IF(K63&gt;=7,"B",IF(K63&gt;=6.5,"C+",IF(K63&gt;=5.5,"C",IF(K63&gt;=5,"D+",IF(K63&gt;=4,"D","F")))))))</f>
        <v>C+</v>
      </c>
      <c r="N63" s="52">
        <f t="shared" ref="N63:N69" si="855">IF(M63="A",4,IF(M63="B+",3.5,IF(M63="B",3,IF(M63="C+",2.5,IF(M63="C",2,IF(M63="D+",1.5,IF(M63="D",1,0)))))))</f>
        <v>2.5</v>
      </c>
      <c r="O63" s="53" t="str">
        <f t="shared" ref="O63:O69" si="856">TEXT(N63,"0.0")</f>
        <v>2.5</v>
      </c>
      <c r="P63" s="63">
        <v>2</v>
      </c>
      <c r="Q63" s="49">
        <v>6</v>
      </c>
      <c r="R63" s="67" t="str">
        <f t="shared" ref="R63:R65" si="857">TEXT(Q63,"0.0")</f>
        <v>6.0</v>
      </c>
      <c r="S63" s="51" t="str">
        <f t="shared" ref="S63:S69" si="858">IF(Q63&gt;=8.5,"A",IF(Q63&gt;=8,"B+",IF(Q63&gt;=7,"B",IF(Q63&gt;=6.5,"C+",IF(Q63&gt;=5.5,"C",IF(Q63&gt;=5,"D+",IF(Q63&gt;=4,"D","F")))))))</f>
        <v>C</v>
      </c>
      <c r="T63" s="52">
        <f t="shared" ref="T63:T69" si="859">IF(S63="A",4,IF(S63="B+",3.5,IF(S63="B",3,IF(S63="C+",2.5,IF(S63="C",2,IF(S63="D+",1.5,IF(S63="D",1,0)))))))</f>
        <v>2</v>
      </c>
      <c r="U63" s="53" t="str">
        <f t="shared" ref="U63:U69" si="860">TEXT(T63,"0.0")</f>
        <v>2.0</v>
      </c>
      <c r="V63" s="63">
        <v>3</v>
      </c>
      <c r="W63" s="105"/>
      <c r="X63" s="103"/>
      <c r="Y63" s="104"/>
      <c r="Z63" s="66">
        <f t="shared" ref="Z63:Z69" si="861">ROUND((W63*0.4+X63*0.6),1)</f>
        <v>0</v>
      </c>
      <c r="AA63" s="67">
        <f t="shared" ref="AA63:AA69" si="862">ROUND(MAX((W63*0.4+X63*0.6),(W63*0.4+Y63*0.6)),1)</f>
        <v>0</v>
      </c>
      <c r="AB63" s="67" t="str">
        <f t="shared" ref="AB63:AB69" si="863">TEXT(AA63,"0.0")</f>
        <v>0.0</v>
      </c>
      <c r="AC63" s="51" t="str">
        <f t="shared" ref="AC63:AC69" si="864">IF(AA63&gt;=8.5,"A",IF(AA63&gt;=8,"B+",IF(AA63&gt;=7,"B",IF(AA63&gt;=6.5,"C+",IF(AA63&gt;=5.5,"C",IF(AA63&gt;=5,"D+",IF(AA63&gt;=4,"D","F")))))))</f>
        <v>F</v>
      </c>
      <c r="AD63" s="60">
        <f t="shared" ref="AD63:AD69" si="865">IF(AC63="A",4,IF(AC63="B+",3.5,IF(AC63="B",3,IF(AC63="C+",2.5,IF(AC63="C",2,IF(AC63="D+",1.5,IF(AC63="D",1,0)))))))</f>
        <v>0</v>
      </c>
      <c r="AE63" s="53" t="str">
        <f t="shared" ref="AE63:AE69" si="866">TEXT(AD63,"0.0")</f>
        <v>0.0</v>
      </c>
      <c r="AF63" s="63">
        <v>4</v>
      </c>
      <c r="AG63" s="207"/>
      <c r="AH63" s="105">
        <v>8</v>
      </c>
      <c r="AI63" s="103">
        <v>6</v>
      </c>
      <c r="AJ63" s="104"/>
      <c r="AK63" s="66">
        <f t="shared" ref="AK63:AK69" si="867">ROUND((AH63*0.4+AI63*0.6),1)</f>
        <v>6.8</v>
      </c>
      <c r="AL63" s="67">
        <f t="shared" ref="AL63:AL69" si="868">ROUND(MAX((AH63*0.4+AI63*0.6),(AH63*0.4+AJ63*0.6)),1)</f>
        <v>6.8</v>
      </c>
      <c r="AM63" s="67" t="str">
        <f t="shared" ref="AM63:AM69" si="869">TEXT(AL63,"0.0")</f>
        <v>6.8</v>
      </c>
      <c r="AN63" s="51" t="str">
        <f t="shared" ref="AN63:AN69" si="870">IF(AL63&gt;=8.5,"A",IF(AL63&gt;=8,"B+",IF(AL63&gt;=7,"B",IF(AL63&gt;=6.5,"C+",IF(AL63&gt;=5.5,"C",IF(AL63&gt;=5,"D+",IF(AL63&gt;=4,"D","F")))))))</f>
        <v>C+</v>
      </c>
      <c r="AO63" s="60">
        <f t="shared" ref="AO63:AO69" si="871">IF(AN63="A",4,IF(AN63="B+",3.5,IF(AN63="B",3,IF(AN63="C+",2.5,IF(AN63="C",2,IF(AN63="D+",1.5,IF(AN63="D",1,0)))))))</f>
        <v>2.5</v>
      </c>
      <c r="AP63" s="53" t="str">
        <f t="shared" ref="AP63:AP69" si="872">TEXT(AO63,"0.0")</f>
        <v>2.5</v>
      </c>
      <c r="AQ63" s="63">
        <v>2</v>
      </c>
      <c r="AR63" s="207">
        <v>2</v>
      </c>
      <c r="AS63" s="105">
        <v>7.1</v>
      </c>
      <c r="AT63" s="103">
        <v>7</v>
      </c>
      <c r="AU63" s="104"/>
      <c r="AV63" s="66">
        <f t="shared" ref="AV63:AV69" si="873">ROUND((AS63*0.4+AT63*0.6),1)</f>
        <v>7</v>
      </c>
      <c r="AW63" s="67">
        <f t="shared" ref="AW63:AW69" si="874">ROUND(MAX((AS63*0.4+AT63*0.6),(AS63*0.4+AU63*0.6)),1)</f>
        <v>7</v>
      </c>
      <c r="AX63" s="67" t="str">
        <f t="shared" ref="AX63:AX69" si="875">TEXT(AW63,"0.0")</f>
        <v>7.0</v>
      </c>
      <c r="AY63" s="51" t="str">
        <f t="shared" ref="AY63:AY69" si="876">IF(AW63&gt;=8.5,"A",IF(AW63&gt;=8,"B+",IF(AW63&gt;=7,"B",IF(AW63&gt;=6.5,"C+",IF(AW63&gt;=5.5,"C",IF(AW63&gt;=5,"D+",IF(AW63&gt;=4,"D","F")))))))</f>
        <v>B</v>
      </c>
      <c r="AZ63" s="60">
        <f t="shared" ref="AZ63:AZ69" si="877">IF(AY63="A",4,IF(AY63="B+",3.5,IF(AY63="B",3,IF(AY63="C+",2.5,IF(AY63="C",2,IF(AY63="D+",1.5,IF(AY63="D",1,0)))))))</f>
        <v>3</v>
      </c>
      <c r="BA63" s="53" t="str">
        <f t="shared" ref="BA63:BA69" si="878">TEXT(AZ63,"0.0")</f>
        <v>3.0</v>
      </c>
      <c r="BB63" s="63">
        <v>3</v>
      </c>
      <c r="BC63" s="207">
        <v>3</v>
      </c>
      <c r="BD63" s="105">
        <v>6.2</v>
      </c>
      <c r="BE63" s="103">
        <v>6</v>
      </c>
      <c r="BF63" s="104"/>
      <c r="BG63" s="66">
        <f t="shared" ref="BG63:BG69" si="879">ROUND((BD63*0.4+BE63*0.6),1)</f>
        <v>6.1</v>
      </c>
      <c r="BH63" s="67">
        <f t="shared" ref="BH63:BH69" si="880">ROUND(MAX((BD63*0.4+BE63*0.6),(BD63*0.4+BF63*0.6)),1)</f>
        <v>6.1</v>
      </c>
      <c r="BI63" s="67" t="str">
        <f t="shared" ref="BI63:BI69" si="881">TEXT(BH63,"0.0")</f>
        <v>6.1</v>
      </c>
      <c r="BJ63" s="51" t="str">
        <f t="shared" ref="BJ63:BJ69" si="882">IF(BH63&gt;=8.5,"A",IF(BH63&gt;=8,"B+",IF(BH63&gt;=7,"B",IF(BH63&gt;=6.5,"C+",IF(BH63&gt;=5.5,"C",IF(BH63&gt;=5,"D+",IF(BH63&gt;=4,"D","F")))))))</f>
        <v>C</v>
      </c>
      <c r="BK63" s="60">
        <f t="shared" ref="BK63:BK69" si="883">IF(BJ63="A",4,IF(BJ63="B+",3.5,IF(BJ63="B",3,IF(BJ63="C+",2.5,IF(BJ63="C",2,IF(BJ63="D+",1.5,IF(BJ63="D",1,0)))))))</f>
        <v>2</v>
      </c>
      <c r="BL63" s="53" t="str">
        <f t="shared" ref="BL63:BL69" si="884">TEXT(BK63,"0.0")</f>
        <v>2.0</v>
      </c>
      <c r="BM63" s="63">
        <v>3</v>
      </c>
      <c r="BN63" s="207">
        <v>3</v>
      </c>
      <c r="BO63" s="105">
        <v>7.4</v>
      </c>
      <c r="BP63" s="103">
        <v>6</v>
      </c>
      <c r="BQ63" s="104"/>
      <c r="BR63" s="66">
        <f t="shared" ref="BR63:BR69" si="885">ROUND((BO63*0.4+BP63*0.6),1)</f>
        <v>6.6</v>
      </c>
      <c r="BS63" s="67">
        <f t="shared" ref="BS63:BS69" si="886">ROUND(MAX((BO63*0.4+BP63*0.6),(BO63*0.4+BQ63*0.6)),1)</f>
        <v>6.6</v>
      </c>
      <c r="BT63" s="67" t="str">
        <f t="shared" ref="BT63:BT69" si="887">TEXT(BS63,"0.0")</f>
        <v>6.6</v>
      </c>
      <c r="BU63" s="51" t="str">
        <f t="shared" ref="BU63:BU69" si="888">IF(BS63&gt;=8.5,"A",IF(BS63&gt;=8,"B+",IF(BS63&gt;=7,"B",IF(BS63&gt;=6.5,"C+",IF(BS63&gt;=5.5,"C",IF(BS63&gt;=5,"D+",IF(BS63&gt;=4,"D","F")))))))</f>
        <v>C+</v>
      </c>
      <c r="BV63" s="68">
        <f t="shared" ref="BV63:BV69" si="889">IF(BU63="A",4,IF(BU63="B+",3.5,IF(BU63="B",3,IF(BU63="C+",2.5,IF(BU63="C",2,IF(BU63="D+",1.5,IF(BU63="D",1,0)))))))</f>
        <v>2.5</v>
      </c>
      <c r="BW63" s="53" t="str">
        <f t="shared" ref="BW63:BW69" si="890">TEXT(BV63,"0.0")</f>
        <v>2.5</v>
      </c>
      <c r="BX63" s="63">
        <v>2</v>
      </c>
      <c r="BY63" s="207">
        <v>2</v>
      </c>
      <c r="BZ63" s="105"/>
      <c r="CA63" s="103"/>
      <c r="CB63" s="104"/>
      <c r="CC63" s="105"/>
      <c r="CD63" s="67">
        <f t="shared" ref="CD63:CD69" si="891">ROUND(MAX((BZ63*0.4+CA63*0.6),(BZ63*0.4+CB63*0.6)),1)</f>
        <v>0</v>
      </c>
      <c r="CE63" s="67" t="str">
        <f t="shared" ref="CE63:CE69" si="892">TEXT(CD63,"0.0")</f>
        <v>0.0</v>
      </c>
      <c r="CF63" s="51" t="str">
        <f t="shared" ref="CF63:CF69" si="893">IF(CD63&gt;=8.5,"A",IF(CD63&gt;=8,"B+",IF(CD63&gt;=7,"B",IF(CD63&gt;=6.5,"C+",IF(CD63&gt;=5.5,"C",IF(CD63&gt;=5,"D+",IF(CD63&gt;=4,"D","F")))))))</f>
        <v>F</v>
      </c>
      <c r="CG63" s="60">
        <f t="shared" ref="CG63:CG69" si="894">IF(CF63="A",4,IF(CF63="B+",3.5,IF(CF63="B",3,IF(CF63="C+",2.5,IF(CF63="C",2,IF(CF63="D+",1.5,IF(CF63="D",1,0)))))))</f>
        <v>0</v>
      </c>
      <c r="CH63" s="53" t="str">
        <f t="shared" ref="CH63:CH69" si="895">TEXT(CG63,"0.0")</f>
        <v>0.0</v>
      </c>
      <c r="CI63" s="63">
        <v>3</v>
      </c>
      <c r="CJ63" s="207"/>
      <c r="CK63" s="208">
        <f t="shared" ref="CK63:CK69" si="896">AQ63+BB63+BM63+BX63+CI63+AF63</f>
        <v>17</v>
      </c>
      <c r="CL63" s="72">
        <f t="shared" ref="CL63:CL69" si="897">(AL63*AQ63+AA63*AF63+AW63*BB63+BH63*BM63+BS63*BX63+CD63*CI63)/CK63</f>
        <v>3.8882352941176466</v>
      </c>
      <c r="CM63" s="93" t="str">
        <f t="shared" ref="CM63:CM69" si="898">TEXT(CL63,"0.00")</f>
        <v>3.89</v>
      </c>
      <c r="CN63" s="72">
        <f t="shared" ref="CN63:CN69" si="899">(AO63*AQ63+AD63*AF63+AZ63*BB63+BK63*BM63+BV63*BX63+CG63*CI63)/CK63</f>
        <v>1.4705882352941178</v>
      </c>
      <c r="CO63" s="93" t="str">
        <f t="shared" ref="CO63:CO69" si="900">TEXT(CN63,"0.00")</f>
        <v>1.47</v>
      </c>
      <c r="CP63" s="285" t="str">
        <f t="shared" ref="CP63:CP69" si="901">IF(AND(CN63&lt;0.8),"Cảnh báo KQHT","Lên lớp")</f>
        <v>Lên lớp</v>
      </c>
      <c r="CQ63" s="285">
        <f t="shared" ref="CQ63:CQ69" si="902">CJ63+BY63+BN63+BC63+AG63+AR63</f>
        <v>10</v>
      </c>
      <c r="CR63" s="72">
        <v>0</v>
      </c>
      <c r="CS63" s="285" t="str">
        <f t="shared" ref="CS63:CS69" si="903">TEXT(CR63,"0.00")</f>
        <v>0.00</v>
      </c>
      <c r="CT63" s="72">
        <v>0</v>
      </c>
      <c r="CU63" s="285" t="str">
        <f t="shared" ref="CU63:CU69" si="904">TEXT(CT63,"0.00")</f>
        <v>0.00</v>
      </c>
      <c r="CV63" s="285" t="str">
        <f t="shared" ref="CV63:CV69" si="905">IF(AND(CT63&lt;1.2),"Cảnh báo KQHT","Lên lớp")</f>
        <v>Cảnh báo KQHT</v>
      </c>
      <c r="CW63" s="66">
        <v>7.2</v>
      </c>
      <c r="CX63" s="66">
        <v>8</v>
      </c>
      <c r="CY63" s="285"/>
      <c r="CZ63" s="66">
        <f t="shared" ref="CZ63:CZ69" si="906">ROUND((CW63*0.4+CX63*0.6),1)</f>
        <v>7.7</v>
      </c>
      <c r="DA63" s="67">
        <f t="shared" ref="DA63:DA69" si="907">ROUND(MAX((CW63*0.4+CX63*0.6),(CW63*0.4+CY63*0.6)),1)</f>
        <v>7.7</v>
      </c>
      <c r="DB63" s="60" t="str">
        <f t="shared" ref="DB63:DB69" si="908">TEXT(DA63,"0.0")</f>
        <v>7.7</v>
      </c>
      <c r="DC63" s="51" t="str">
        <f t="shared" ref="DC63:DC69" si="909">IF(DA63&gt;=8.5,"A",IF(DA63&gt;=8,"B+",IF(DA63&gt;=7,"B",IF(DA63&gt;=6.5,"C+",IF(DA63&gt;=5.5,"C",IF(DA63&gt;=5,"D+",IF(DA63&gt;=4,"D","F")))))))</f>
        <v>B</v>
      </c>
      <c r="DD63" s="60">
        <f t="shared" ref="DD63:DD69" si="910">IF(DC63="A",4,IF(DC63="B+",3.5,IF(DC63="B",3,IF(DC63="C+",2.5,IF(DC63="C",2,IF(DC63="D+",1.5,IF(DC63="D",1,0)))))))</f>
        <v>3</v>
      </c>
      <c r="DE63" s="60" t="str">
        <f t="shared" ref="DE63:DE69" si="911">TEXT(DD63,"0.0")</f>
        <v>3.0</v>
      </c>
      <c r="DF63" s="63"/>
      <c r="DG63" s="209"/>
      <c r="DH63" s="105"/>
      <c r="DI63" s="126"/>
      <c r="DJ63" s="126"/>
      <c r="DK63" s="66">
        <f t="shared" ref="DK63:DK69" si="912">ROUND((DH63*0.4+DI63*0.6),1)</f>
        <v>0</v>
      </c>
      <c r="DL63" s="67">
        <f t="shared" ref="DL63:DL69" si="913">ROUND(MAX((DH63*0.4+DI63*0.6),(DH63*0.4+DJ63*0.6)),1)</f>
        <v>0</v>
      </c>
      <c r="DM63" s="60" t="str">
        <f t="shared" ref="DM63:DM69" si="914">TEXT(DL63,"0.0")</f>
        <v>0.0</v>
      </c>
      <c r="DN63" s="51" t="str">
        <f t="shared" ref="DN63:DN69" si="915">IF(DL63&gt;=8.5,"A",IF(DL63&gt;=8,"B+",IF(DL63&gt;=7,"B",IF(DL63&gt;=6.5,"C+",IF(DL63&gt;=5.5,"C",IF(DL63&gt;=5,"D+",IF(DL63&gt;=4,"D","F")))))))</f>
        <v>F</v>
      </c>
      <c r="DO63" s="60">
        <f t="shared" ref="DO63:DO69" si="916">IF(DN63="A",4,IF(DN63="B+",3.5,IF(DN63="B",3,IF(DN63="C+",2.5,IF(DN63="C",2,IF(DN63="D+",1.5,IF(DN63="D",1,0)))))))</f>
        <v>0</v>
      </c>
      <c r="DP63" s="60" t="str">
        <f t="shared" ref="DP63:DP69" si="917">TEXT(DO63,"0.0")</f>
        <v>0.0</v>
      </c>
      <c r="DQ63" s="63"/>
      <c r="DR63" s="209"/>
      <c r="DS63" s="67">
        <f t="shared" ref="DS63:DS69" si="918">(DA63+DL63)/2</f>
        <v>3.85</v>
      </c>
      <c r="DT63" s="60" t="str">
        <f t="shared" ref="DT63:DT69" si="919">TEXT(DS63,"0.0")</f>
        <v>3.9</v>
      </c>
      <c r="DU63" s="51" t="str">
        <f t="shared" ref="DU63:DU69" si="920">IF(DS63&gt;=8.5,"A",IF(DS63&gt;=8,"B+",IF(DS63&gt;=7,"B",IF(DS63&gt;=6.5,"C+",IF(DS63&gt;=5.5,"C",IF(DS63&gt;=5,"D+",IF(DS63&gt;=4,"D","F")))))))</f>
        <v>F</v>
      </c>
      <c r="DV63" s="60">
        <f t="shared" ref="DV63:DV69" si="921">IF(DU63="A",4,IF(DU63="B+",3.5,IF(DU63="B",3,IF(DU63="C+",2.5,IF(DU63="C",2,IF(DU63="D+",1.5,IF(DU63="D",1,0)))))))</f>
        <v>0</v>
      </c>
      <c r="DW63" s="60" t="str">
        <f t="shared" ref="DW63:DW69" si="922">TEXT(DV63,"0.0")</f>
        <v>0.0</v>
      </c>
      <c r="DX63" s="63">
        <v>3</v>
      </c>
      <c r="DY63" s="209">
        <v>3</v>
      </c>
      <c r="DZ63" s="210">
        <v>5.2</v>
      </c>
      <c r="EA63" s="57">
        <v>6</v>
      </c>
      <c r="EB63" s="58"/>
      <c r="EC63" s="66">
        <f t="shared" ref="EC63:EC69" si="923">ROUND((DZ63*0.4+EA63*0.6),1)</f>
        <v>5.7</v>
      </c>
      <c r="ED63" s="67">
        <f t="shared" ref="ED63:ED69" si="924">ROUND(MAX((DZ63*0.4+EA63*0.6),(DZ63*0.4+EB63*0.6)),1)</f>
        <v>5.7</v>
      </c>
      <c r="EE63" s="67" t="str">
        <f t="shared" ref="EE63:EE69" si="925">TEXT(ED63,"0.0")</f>
        <v>5.7</v>
      </c>
      <c r="EF63" s="51" t="str">
        <f t="shared" ref="EF63:EF69" si="926">IF(ED63&gt;=8.5,"A",IF(ED63&gt;=8,"B+",IF(ED63&gt;=7,"B",IF(ED63&gt;=6.5,"C+",IF(ED63&gt;=5.5,"C",IF(ED63&gt;=5,"D+",IF(ED63&gt;=4,"D","F")))))))</f>
        <v>C</v>
      </c>
      <c r="EG63" s="68">
        <f t="shared" ref="EG63:EG69" si="927">IF(EF63="A",4,IF(EF63="B+",3.5,IF(EF63="B",3,IF(EF63="C+",2.5,IF(EF63="C",2,IF(EF63="D+",1.5,IF(EF63="D",1,0)))))))</f>
        <v>2</v>
      </c>
      <c r="EH63" s="53" t="str">
        <f t="shared" ref="EH63:EH69" si="928">TEXT(EG63,"0.0")</f>
        <v>2.0</v>
      </c>
      <c r="EI63" s="63">
        <v>3</v>
      </c>
      <c r="EJ63" s="207">
        <v>3</v>
      </c>
      <c r="EK63" s="210">
        <v>8.8000000000000007</v>
      </c>
      <c r="EL63" s="57">
        <v>8</v>
      </c>
      <c r="EM63" s="58"/>
      <c r="EN63" s="66">
        <f t="shared" ref="EN63:EN69" si="929">ROUND((EK63*0.4+EL63*0.6),1)</f>
        <v>8.3000000000000007</v>
      </c>
      <c r="EO63" s="67">
        <f t="shared" ref="EO63:EO69" si="930">ROUND(MAX((EK63*0.4+EL63*0.6),(EK63*0.4+EM63*0.6)),1)</f>
        <v>8.3000000000000007</v>
      </c>
      <c r="EP63" s="67" t="str">
        <f t="shared" ref="EP63:EP69" si="931">TEXT(EO63,"0.0")</f>
        <v>8.3</v>
      </c>
      <c r="EQ63" s="51" t="str">
        <f t="shared" ref="EQ63:EQ69" si="932">IF(EO63&gt;=8.5,"A",IF(EO63&gt;=8,"B+",IF(EO63&gt;=7,"B",IF(EO63&gt;=6.5,"C+",IF(EO63&gt;=5.5,"C",IF(EO63&gt;=5,"D+",IF(EO63&gt;=4,"D","F")))))))</f>
        <v>B+</v>
      </c>
      <c r="ER63" s="60">
        <f t="shared" ref="ER63:ER69" si="933">IF(EQ63="A",4,IF(EQ63="B+",3.5,IF(EQ63="B",3,IF(EQ63="C+",2.5,IF(EQ63="C",2,IF(EQ63="D+",1.5,IF(EQ63="D",1,0)))))))</f>
        <v>3.5</v>
      </c>
      <c r="ES63" s="53" t="str">
        <f t="shared" ref="ES63:ES69" si="934">TEXT(ER63,"0.0")</f>
        <v>3.5</v>
      </c>
      <c r="ET63" s="63">
        <v>3</v>
      </c>
      <c r="EU63" s="207">
        <v>3</v>
      </c>
      <c r="EV63" s="210">
        <v>8</v>
      </c>
      <c r="EW63" s="57">
        <v>3</v>
      </c>
      <c r="EX63" s="58"/>
      <c r="EY63" s="66">
        <f t="shared" ref="EY63:EY69" si="935">ROUND((EV63*0.4+EW63*0.6),1)</f>
        <v>5</v>
      </c>
      <c r="EZ63" s="67">
        <f t="shared" ref="EZ63:EZ69" si="936">ROUND(MAX((EV63*0.4+EW63*0.6),(EV63*0.4+EX63*0.6)),1)</f>
        <v>5</v>
      </c>
      <c r="FA63" s="67" t="str">
        <f t="shared" ref="FA63:FA69" si="937">TEXT(EZ63,"0.0")</f>
        <v>5.0</v>
      </c>
      <c r="FB63" s="51" t="str">
        <f t="shared" ref="FB63:FB69" si="938">IF(EZ63&gt;=8.5,"A",IF(EZ63&gt;=8,"B+",IF(EZ63&gt;=7,"B",IF(EZ63&gt;=6.5,"C+",IF(EZ63&gt;=5.5,"C",IF(EZ63&gt;=5,"D+",IF(EZ63&gt;=4,"D","F")))))))</f>
        <v>D+</v>
      </c>
      <c r="FC63" s="60">
        <f t="shared" ref="FC63:FC69" si="939">IF(FB63="A",4,IF(FB63="B+",3.5,IF(FB63="B",3,IF(FB63="C+",2.5,IF(FB63="C",2,IF(FB63="D+",1.5,IF(FB63="D",1,0)))))))</f>
        <v>1.5</v>
      </c>
      <c r="FD63" s="53" t="str">
        <f t="shared" ref="FD63:FD69" si="940">TEXT(FC63,"0.0")</f>
        <v>1.5</v>
      </c>
      <c r="FE63" s="63">
        <v>2</v>
      </c>
      <c r="FF63" s="207">
        <v>2</v>
      </c>
      <c r="FG63" s="105">
        <v>7</v>
      </c>
      <c r="FH63" s="103">
        <v>7</v>
      </c>
      <c r="FI63" s="104"/>
      <c r="FJ63" s="66">
        <f t="shared" ref="FJ63:FJ69" si="941">ROUND((FG63*0.4+FH63*0.6),1)</f>
        <v>7</v>
      </c>
      <c r="FK63" s="67">
        <f t="shared" ref="FK63:FK69" si="942">ROUND(MAX((FG63*0.4+FH63*0.6),(FG63*0.4+FI63*0.6)),1)</f>
        <v>7</v>
      </c>
      <c r="FL63" s="67" t="str">
        <f t="shared" ref="FL63:FL69" si="943">TEXT(FK63,"0.0")</f>
        <v>7.0</v>
      </c>
      <c r="FM63" s="51" t="str">
        <f t="shared" ref="FM63:FM69" si="944">IF(FK63&gt;=8.5,"A",IF(FK63&gt;=8,"B+",IF(FK63&gt;=7,"B",IF(FK63&gt;=6.5,"C+",IF(FK63&gt;=5.5,"C",IF(FK63&gt;=5,"D+",IF(FK63&gt;=4,"D","F")))))))</f>
        <v>B</v>
      </c>
      <c r="FN63" s="60">
        <f t="shared" ref="FN63:FN69" si="945">IF(FM63="A",4,IF(FM63="B+",3.5,IF(FM63="B",3,IF(FM63="C+",2.5,IF(FM63="C",2,IF(FM63="D+",1.5,IF(FM63="D",1,0)))))))</f>
        <v>3</v>
      </c>
      <c r="FO63" s="53" t="str">
        <f t="shared" ref="FO63:FO69" si="946">TEXT(FN63,"0.0")</f>
        <v>3.0</v>
      </c>
      <c r="FP63" s="63">
        <v>2</v>
      </c>
      <c r="FQ63" s="207">
        <v>2</v>
      </c>
      <c r="FR63" s="105">
        <v>6.6</v>
      </c>
      <c r="FS63" s="103">
        <v>6</v>
      </c>
      <c r="FT63" s="104"/>
      <c r="FU63" s="66"/>
      <c r="FV63" s="67">
        <f t="shared" ref="FV63:FV69" si="947">ROUND(MAX((FR63*0.4+FS63*0.6),(FR63*0.4+FT63*0.6)),1)</f>
        <v>6.2</v>
      </c>
      <c r="FW63" s="67" t="str">
        <f t="shared" ref="FW63:FW69" si="948">TEXT(FV63,"0.0")</f>
        <v>6.2</v>
      </c>
      <c r="FX63" s="51" t="str">
        <f t="shared" ref="FX63:FX69" si="949">IF(FV63&gt;=8.5,"A",IF(FV63&gt;=8,"B+",IF(FV63&gt;=7,"B",IF(FV63&gt;=6.5,"C+",IF(FV63&gt;=5.5,"C",IF(FV63&gt;=5,"D+",IF(FV63&gt;=4,"D","F")))))))</f>
        <v>C</v>
      </c>
      <c r="FY63" s="60">
        <f t="shared" ref="FY63:FY69" si="950">IF(FX63="A",4,IF(FX63="B+",3.5,IF(FX63="B",3,IF(FX63="C+",2.5,IF(FX63="C",2,IF(FX63="D+",1.5,IF(FX63="D",1,0)))))))</f>
        <v>2</v>
      </c>
      <c r="FZ63" s="53" t="str">
        <f t="shared" ref="FZ63:FZ69" si="951">TEXT(FY63,"0.0")</f>
        <v>2.0</v>
      </c>
      <c r="GA63" s="63">
        <v>2</v>
      </c>
      <c r="GB63" s="207">
        <v>2</v>
      </c>
      <c r="GC63" s="105">
        <v>6.3</v>
      </c>
      <c r="GD63" s="103">
        <v>7</v>
      </c>
      <c r="GE63" s="104"/>
      <c r="GF63" s="105"/>
      <c r="GG63" s="67">
        <f t="shared" ref="GG63:GG69" si="952">ROUND(MAX((GC63*0.4+GD63*0.6),(GC63*0.4+GE63*0.6)),1)</f>
        <v>6.7</v>
      </c>
      <c r="GH63" s="67" t="str">
        <f t="shared" ref="GH63:GH69" si="953">TEXT(GG63,"0.0")</f>
        <v>6.7</v>
      </c>
      <c r="GI63" s="51" t="str">
        <f t="shared" ref="GI63:GI69" si="954">IF(GG63&gt;=8.5,"A",IF(GG63&gt;=8,"B+",IF(GG63&gt;=7,"B",IF(GG63&gt;=6.5,"C+",IF(GG63&gt;=5.5,"C",IF(GG63&gt;=5,"D+",IF(GG63&gt;=4,"D","F")))))))</f>
        <v>C+</v>
      </c>
      <c r="GJ63" s="60">
        <f t="shared" ref="GJ63:GJ69" si="955">IF(GI63="A",4,IF(GI63="B+",3.5,IF(GI63="B",3,IF(GI63="C+",2.5,IF(GI63="C",2,IF(GI63="D+",1.5,IF(GI63="D",1,0)))))))</f>
        <v>2.5</v>
      </c>
      <c r="GK63" s="53" t="str">
        <f t="shared" ref="GK63:GK69" si="956">TEXT(GJ63,"0.0")</f>
        <v>2.5</v>
      </c>
      <c r="GL63" s="63">
        <v>3</v>
      </c>
      <c r="GM63" s="207">
        <v>3</v>
      </c>
      <c r="GN63" s="211">
        <f t="shared" ref="GN63:GN69" si="957">DX63+EI63+ET63+FE63+FP63+GA63+GL63</f>
        <v>18</v>
      </c>
      <c r="GO63" s="156">
        <f t="shared" ref="GO63:GO69" si="958">(DS63*DX63+ED63*EI63+EO63*ET63+EZ63*FE63+FK63*FP63+FV63*GA63+GG63*GL63)/GN63</f>
        <v>6.1138888888888898</v>
      </c>
      <c r="GP63" s="158">
        <f t="shared" ref="GP63:GP69" si="959">(DV63*DX63+EG63*EI63+ER63*ET63+FC63*FE63+FN63*FP63+FY63*GA63+GJ63*GL63)/GN63</f>
        <v>2.0555555555555554</v>
      </c>
      <c r="GQ63" s="157" t="str">
        <f t="shared" ref="GQ63:GQ69" si="960">TEXT(GP63,"0.00")</f>
        <v>2.06</v>
      </c>
      <c r="GR63" s="5" t="str">
        <f t="shared" ref="GR63:GR69" si="961">IF(AND(GP63&lt;1),"Cảnh báo KQHT","Lên lớp")</f>
        <v>Lên lớp</v>
      </c>
      <c r="GS63" s="212">
        <f t="shared" ref="GS63:GS69" si="962">DY63+EJ63+EU63+FF63+FQ63+GB63+GM63</f>
        <v>18</v>
      </c>
      <c r="GT63" s="213">
        <f t="shared" ref="GT63:GT69" si="963" xml:space="preserve"> (DS63*DY63+ED63*EJ63+EO63*EU63+EZ63*FF63+FK63*FQ63+FV63*GB63+GG63*GM63)/GS63</f>
        <v>6.1138888888888898</v>
      </c>
      <c r="GU63" s="214">
        <f t="shared" ref="GU63:GU69" si="964" xml:space="preserve"> (DV63*DY63+EG63*EJ63+ER63*EU63+FC63*FF63+FN63*FQ63+FY63*GB63+GJ63*GM63)/GS63</f>
        <v>2.0555555555555554</v>
      </c>
      <c r="GV63" s="215">
        <f t="shared" ref="GV63:GV69" si="965">CK63+GN63</f>
        <v>35</v>
      </c>
      <c r="GW63" s="211">
        <f t="shared" ref="GW63:GW69" si="966">CQ63+GS63</f>
        <v>28</v>
      </c>
      <c r="GX63" s="157">
        <f t="shared" ref="GX63:GX69" si="967">(CQ63*CR63+GT63*GS63)/GW63</f>
        <v>3.9303571428571433</v>
      </c>
      <c r="GY63" s="158">
        <f t="shared" ref="GY63:GY69" si="968">(CT63*CQ63+GU63*GS63)/GW63</f>
        <v>1.3214285714285714</v>
      </c>
      <c r="GZ63" s="157" t="str">
        <f t="shared" ref="GZ63:GZ69" si="969">TEXT(GY63,"0.00")</f>
        <v>1.32</v>
      </c>
      <c r="HA63" s="5" t="str">
        <f t="shared" ref="HA63:HA69" si="970">IF(AND(GY63&lt;1.2),"Cảnh báo KQHT","Lên lớp")</f>
        <v>Lên lớp</v>
      </c>
      <c r="HB63" s="171">
        <v>5</v>
      </c>
      <c r="HC63" s="122">
        <v>3</v>
      </c>
      <c r="HD63" s="123"/>
      <c r="HE63" s="171"/>
      <c r="HF63" s="67">
        <f t="shared" si="762"/>
        <v>3.8</v>
      </c>
      <c r="HG63" s="67" t="str">
        <f t="shared" si="763"/>
        <v>3.8</v>
      </c>
      <c r="HH63" s="51" t="str">
        <f t="shared" si="764"/>
        <v>F</v>
      </c>
      <c r="HI63" s="60">
        <f t="shared" si="765"/>
        <v>0</v>
      </c>
      <c r="HJ63" s="53" t="str">
        <f t="shared" si="766"/>
        <v>0.0</v>
      </c>
      <c r="HK63" s="63">
        <v>3</v>
      </c>
      <c r="HL63" s="207">
        <v>3</v>
      </c>
      <c r="HM63" s="210">
        <v>5.7</v>
      </c>
      <c r="HN63" s="57">
        <v>3</v>
      </c>
      <c r="HO63" s="58"/>
      <c r="HP63" s="66">
        <f t="shared" si="767"/>
        <v>4.0999999999999996</v>
      </c>
      <c r="HQ63" s="110">
        <f t="shared" si="768"/>
        <v>4.0999999999999996</v>
      </c>
      <c r="HR63" s="67" t="str">
        <f t="shared" si="769"/>
        <v>4.1</v>
      </c>
      <c r="HS63" s="111" t="str">
        <f t="shared" si="770"/>
        <v>D</v>
      </c>
      <c r="HT63" s="112">
        <f t="shared" si="771"/>
        <v>1</v>
      </c>
      <c r="HU63" s="113" t="str">
        <f t="shared" si="772"/>
        <v>1.0</v>
      </c>
      <c r="HV63" s="63">
        <v>1</v>
      </c>
      <c r="HW63" s="207">
        <v>1</v>
      </c>
      <c r="HX63" s="66">
        <f t="shared" si="773"/>
        <v>1.2</v>
      </c>
      <c r="HY63" s="167">
        <f t="shared" si="773"/>
        <v>3.9</v>
      </c>
      <c r="HZ63" s="53" t="str">
        <f t="shared" si="774"/>
        <v>3.9</v>
      </c>
      <c r="IA63" s="51" t="str">
        <f t="shared" si="775"/>
        <v>F</v>
      </c>
      <c r="IB63" s="60">
        <f t="shared" si="776"/>
        <v>0</v>
      </c>
      <c r="IC63" s="53" t="str">
        <f t="shared" si="777"/>
        <v>0.0</v>
      </c>
      <c r="ID63" s="220">
        <v>4</v>
      </c>
      <c r="IE63" s="221">
        <v>4</v>
      </c>
      <c r="IF63" s="210">
        <v>6.7</v>
      </c>
      <c r="IG63" s="57">
        <v>8</v>
      </c>
      <c r="IH63" s="58"/>
      <c r="II63" s="66">
        <f t="shared" si="778"/>
        <v>7.5</v>
      </c>
      <c r="IJ63" s="67">
        <f t="shared" si="779"/>
        <v>7.5</v>
      </c>
      <c r="IK63" s="67" t="str">
        <f t="shared" si="780"/>
        <v>7.5</v>
      </c>
      <c r="IL63" s="51" t="str">
        <f t="shared" si="781"/>
        <v>B</v>
      </c>
      <c r="IM63" s="60">
        <f t="shared" si="782"/>
        <v>3</v>
      </c>
      <c r="IN63" s="53" t="str">
        <f t="shared" si="783"/>
        <v>3.0</v>
      </c>
      <c r="IO63" s="63">
        <v>2</v>
      </c>
      <c r="IP63" s="207">
        <v>2</v>
      </c>
      <c r="IQ63" s="210">
        <v>6.7</v>
      </c>
      <c r="IR63" s="57">
        <v>6</v>
      </c>
      <c r="IS63" s="58"/>
      <c r="IT63" s="66">
        <f t="shared" si="784"/>
        <v>6.3</v>
      </c>
      <c r="IU63" s="67">
        <f t="shared" si="785"/>
        <v>6.3</v>
      </c>
      <c r="IV63" s="67" t="str">
        <f t="shared" si="786"/>
        <v>6.3</v>
      </c>
      <c r="IW63" s="51" t="str">
        <f t="shared" si="787"/>
        <v>C</v>
      </c>
      <c r="IX63" s="60">
        <f t="shared" si="788"/>
        <v>2</v>
      </c>
      <c r="IY63" s="53" t="str">
        <f t="shared" si="789"/>
        <v>2.0</v>
      </c>
      <c r="IZ63" s="63">
        <v>3</v>
      </c>
      <c r="JA63" s="207">
        <v>3</v>
      </c>
      <c r="JB63" s="276">
        <v>6.2</v>
      </c>
      <c r="JC63" s="140"/>
      <c r="JD63" s="141"/>
      <c r="JE63" s="219">
        <f t="shared" si="790"/>
        <v>2.5</v>
      </c>
      <c r="JF63" s="67">
        <f t="shared" si="791"/>
        <v>2.5</v>
      </c>
      <c r="JG63" s="50" t="str">
        <f t="shared" si="792"/>
        <v>2.5</v>
      </c>
      <c r="JH63" s="51" t="str">
        <f t="shared" si="793"/>
        <v>F</v>
      </c>
      <c r="JI63" s="60">
        <f t="shared" si="794"/>
        <v>0</v>
      </c>
      <c r="JJ63" s="53" t="str">
        <f t="shared" si="795"/>
        <v>0.0</v>
      </c>
      <c r="JK63" s="61">
        <v>2</v>
      </c>
      <c r="JL63" s="62">
        <v>2</v>
      </c>
      <c r="JM63" s="278">
        <v>6.4</v>
      </c>
      <c r="JN63" s="279"/>
      <c r="JO63" s="280"/>
      <c r="JP63" s="66">
        <f t="shared" si="796"/>
        <v>2.6</v>
      </c>
      <c r="JQ63" s="67">
        <f t="shared" si="797"/>
        <v>2.6</v>
      </c>
      <c r="JR63" s="50" t="str">
        <f t="shared" si="798"/>
        <v>2.6</v>
      </c>
      <c r="JS63" s="51" t="str">
        <f t="shared" si="799"/>
        <v>F</v>
      </c>
      <c r="JT63" s="60">
        <f t="shared" si="800"/>
        <v>0</v>
      </c>
      <c r="JU63" s="53" t="str">
        <f t="shared" si="801"/>
        <v>0.0</v>
      </c>
      <c r="JV63" s="61">
        <v>1</v>
      </c>
      <c r="JW63" s="62">
        <v>1</v>
      </c>
      <c r="JX63" s="271">
        <v>5</v>
      </c>
      <c r="JY63" s="122"/>
      <c r="JZ63" s="123"/>
      <c r="KA63" s="171">
        <f t="shared" si="802"/>
        <v>2</v>
      </c>
      <c r="KB63" s="67">
        <f t="shared" si="803"/>
        <v>2</v>
      </c>
      <c r="KC63" s="50" t="str">
        <f t="shared" si="804"/>
        <v>2.0</v>
      </c>
      <c r="KD63" s="51" t="str">
        <f t="shared" si="805"/>
        <v>F</v>
      </c>
      <c r="KE63" s="60">
        <f t="shared" si="806"/>
        <v>0</v>
      </c>
      <c r="KF63" s="53" t="str">
        <f t="shared" si="807"/>
        <v>0.0</v>
      </c>
      <c r="KG63" s="61">
        <v>2</v>
      </c>
      <c r="KH63" s="62">
        <v>2</v>
      </c>
      <c r="KI63" s="210"/>
      <c r="KJ63" s="133"/>
      <c r="KK63" s="58"/>
      <c r="KL63" s="66">
        <f t="shared" si="808"/>
        <v>0</v>
      </c>
      <c r="KM63" s="67">
        <f t="shared" si="809"/>
        <v>0</v>
      </c>
      <c r="KN63" s="67" t="str">
        <f t="shared" si="810"/>
        <v>0.0</v>
      </c>
      <c r="KO63" s="51" t="str">
        <f t="shared" si="811"/>
        <v>F</v>
      </c>
      <c r="KP63" s="60">
        <f t="shared" si="812"/>
        <v>0</v>
      </c>
      <c r="KQ63" s="53" t="str">
        <f t="shared" si="813"/>
        <v>0.0</v>
      </c>
      <c r="KR63" s="63">
        <v>1</v>
      </c>
      <c r="KS63" s="207"/>
      <c r="KT63" s="210"/>
      <c r="KU63" s="133"/>
      <c r="KV63" s="58"/>
      <c r="KW63" s="66">
        <f t="shared" si="814"/>
        <v>0</v>
      </c>
      <c r="KX63" s="67">
        <f t="shared" si="815"/>
        <v>0</v>
      </c>
      <c r="KY63" s="67" t="str">
        <f t="shared" si="816"/>
        <v>0.0</v>
      </c>
      <c r="KZ63" s="51" t="str">
        <f t="shared" si="817"/>
        <v>F</v>
      </c>
      <c r="LA63" s="60">
        <f t="shared" si="818"/>
        <v>0</v>
      </c>
      <c r="LB63" s="53" t="str">
        <f t="shared" si="819"/>
        <v>0.0</v>
      </c>
      <c r="LC63" s="63">
        <v>1</v>
      </c>
      <c r="LD63" s="207"/>
      <c r="LE63" s="210"/>
      <c r="LF63" s="133"/>
      <c r="LG63" s="58"/>
      <c r="LH63" s="66">
        <f t="shared" si="820"/>
        <v>0</v>
      </c>
      <c r="LI63" s="67">
        <f t="shared" si="821"/>
        <v>0</v>
      </c>
      <c r="LJ63" s="67" t="str">
        <f t="shared" si="822"/>
        <v>0.0</v>
      </c>
      <c r="LK63" s="51" t="str">
        <f t="shared" si="823"/>
        <v>F</v>
      </c>
      <c r="LL63" s="60">
        <f t="shared" si="824"/>
        <v>0</v>
      </c>
      <c r="LM63" s="53" t="str">
        <f t="shared" si="825"/>
        <v>0.0</v>
      </c>
      <c r="LN63" s="63">
        <v>2</v>
      </c>
      <c r="LO63" s="207"/>
      <c r="LP63" s="210"/>
      <c r="LQ63" s="133"/>
      <c r="LR63" s="58"/>
      <c r="LS63" s="66">
        <f t="shared" si="826"/>
        <v>0</v>
      </c>
      <c r="LT63" s="67">
        <f t="shared" si="827"/>
        <v>0</v>
      </c>
      <c r="LU63" s="67" t="str">
        <f t="shared" si="828"/>
        <v>0.0</v>
      </c>
      <c r="LV63" s="51" t="str">
        <f t="shared" si="829"/>
        <v>F</v>
      </c>
      <c r="LW63" s="60">
        <f t="shared" si="830"/>
        <v>0</v>
      </c>
      <c r="LX63" s="53" t="str">
        <f t="shared" si="831"/>
        <v>0.0</v>
      </c>
      <c r="LY63" s="63">
        <v>1</v>
      </c>
      <c r="LZ63" s="207"/>
      <c r="MA63" s="66">
        <f t="shared" si="832"/>
        <v>0</v>
      </c>
      <c r="MB63" s="167">
        <f t="shared" si="833"/>
        <v>0</v>
      </c>
      <c r="MC63" s="53" t="str">
        <f t="shared" si="834"/>
        <v>0.0</v>
      </c>
      <c r="MD63" s="51" t="str">
        <f t="shared" si="835"/>
        <v>F</v>
      </c>
      <c r="ME63" s="60">
        <f t="shared" si="836"/>
        <v>0</v>
      </c>
      <c r="MF63" s="53" t="str">
        <f t="shared" si="837"/>
        <v>0.0</v>
      </c>
      <c r="MG63" s="220">
        <v>5</v>
      </c>
      <c r="MH63" s="221"/>
      <c r="MI63" s="211">
        <f t="shared" si="838"/>
        <v>19</v>
      </c>
      <c r="MJ63" s="156">
        <f t="shared" si="839"/>
        <v>3.2105263157894739</v>
      </c>
      <c r="MK63" s="158">
        <f t="shared" si="840"/>
        <v>0.68421052631578949</v>
      </c>
      <c r="ML63" s="157" t="str">
        <f t="shared" si="841"/>
        <v>0.68</v>
      </c>
      <c r="MM63" s="5" t="str">
        <f t="shared" si="842"/>
        <v>Cảnh báo KQHT</v>
      </c>
      <c r="MN63" s="212">
        <f t="shared" si="843"/>
        <v>14</v>
      </c>
      <c r="MO63" s="156">
        <f t="shared" si="844"/>
        <v>4.3571428571428568</v>
      </c>
      <c r="MP63" s="309">
        <f t="shared" si="845"/>
        <v>0.9285714285714286</v>
      </c>
      <c r="MQ63" s="215">
        <f t="shared" si="846"/>
        <v>54</v>
      </c>
      <c r="MR63" s="211">
        <f t="shared" si="847"/>
        <v>42</v>
      </c>
      <c r="MS63" s="157">
        <f t="shared" si="848"/>
        <v>4.0726190476190478</v>
      </c>
      <c r="MT63" s="157" t="str">
        <f t="shared" si="849"/>
        <v>4.07</v>
      </c>
      <c r="MU63" s="158">
        <f t="shared" si="850"/>
        <v>1.1904761904761905</v>
      </c>
      <c r="MV63" s="157" t="str">
        <f t="shared" si="851"/>
        <v>1.19</v>
      </c>
      <c r="MW63" s="5" t="str">
        <f t="shared" si="852"/>
        <v>Cảnh báo KQHT</v>
      </c>
      <c r="MX63" s="222">
        <v>0</v>
      </c>
      <c r="MY63" s="159"/>
      <c r="MZ63" s="165"/>
      <c r="NA63" s="149">
        <f t="shared" si="730"/>
        <v>0</v>
      </c>
      <c r="NB63" s="312">
        <f t="shared" si="731"/>
        <v>0</v>
      </c>
      <c r="NC63" s="312" t="str">
        <f t="shared" si="732"/>
        <v>0.0</v>
      </c>
      <c r="ND63" s="313" t="str">
        <f t="shared" si="733"/>
        <v>F</v>
      </c>
      <c r="NE63" s="314">
        <f t="shared" si="734"/>
        <v>0</v>
      </c>
      <c r="NF63" s="315" t="str">
        <f t="shared" si="735"/>
        <v>0.0</v>
      </c>
      <c r="NG63" s="63">
        <v>1</v>
      </c>
      <c r="NH63" s="207"/>
      <c r="NI63" s="310"/>
      <c r="NJ63" s="311"/>
      <c r="NK63" s="160"/>
      <c r="NL63" s="316">
        <f t="shared" si="736"/>
        <v>0</v>
      </c>
      <c r="NM63" s="312">
        <f t="shared" si="737"/>
        <v>0</v>
      </c>
      <c r="NN63" s="312" t="str">
        <f t="shared" si="738"/>
        <v>0.0</v>
      </c>
      <c r="NO63" s="313" t="str">
        <f t="shared" si="739"/>
        <v>F</v>
      </c>
      <c r="NP63" s="314">
        <f t="shared" si="740"/>
        <v>0</v>
      </c>
      <c r="NQ63" s="315" t="str">
        <f t="shared" si="741"/>
        <v>0.0</v>
      </c>
      <c r="NR63" s="63">
        <v>1</v>
      </c>
      <c r="NS63" s="207"/>
      <c r="NT63" s="66">
        <f t="shared" si="742"/>
        <v>0</v>
      </c>
      <c r="NU63" s="167">
        <f t="shared" si="743"/>
        <v>0</v>
      </c>
      <c r="NV63" s="53" t="str">
        <f t="shared" si="744"/>
        <v>0.0</v>
      </c>
      <c r="NW63" s="51" t="str">
        <f t="shared" si="745"/>
        <v>F</v>
      </c>
      <c r="NX63" s="60">
        <f t="shared" si="746"/>
        <v>0</v>
      </c>
      <c r="NY63" s="53" t="str">
        <f t="shared" si="747"/>
        <v>0.0</v>
      </c>
      <c r="NZ63" s="220">
        <v>2</v>
      </c>
      <c r="OA63" s="408"/>
      <c r="OB63" s="385"/>
      <c r="OC63" s="404"/>
      <c r="OD63" s="210"/>
      <c r="OE63" s="66">
        <f t="shared" ref="OE63:OE69" si="971">ROUND((OB63*0.4+OC63*0.6),1)</f>
        <v>0</v>
      </c>
      <c r="OF63" s="67">
        <f t="shared" ref="OF63:OF69" si="972">ROUND(MAX((OB63*0.4+OC63*0.6),(OB63*0.4+OD63*0.6)),1)</f>
        <v>0</v>
      </c>
      <c r="OG63" s="50" t="str">
        <f t="shared" ref="OG63:OG69" si="973">TEXT(OF63,"0.0")</f>
        <v>0.0</v>
      </c>
      <c r="OH63" s="51" t="str">
        <f t="shared" ref="OH63:OH69" si="974">IF(OF63&gt;=8.5,"A",IF(OF63&gt;=8,"B+",IF(OF63&gt;=7,"B",IF(OF63&gt;=6.5,"C+",IF(OF63&gt;=5.5,"C",IF(OF63&gt;=5,"D+",IF(OF63&gt;=4,"D","F")))))))</f>
        <v>F</v>
      </c>
      <c r="OI63" s="60">
        <f t="shared" ref="OI63:OI69" si="975">IF(OH63="A",4,IF(OH63="B+",3.5,IF(OH63="B",3,IF(OH63="C+",2.5,IF(OH63="C",2,IF(OH63="D+",1.5,IF(OH63="D",1,0)))))))</f>
        <v>0</v>
      </c>
      <c r="OJ63" s="53" t="str">
        <f t="shared" ref="OJ63:OJ69" si="976">TEXT(OI63,"0.0")</f>
        <v>0.0</v>
      </c>
      <c r="OK63" s="61">
        <v>2</v>
      </c>
      <c r="OL63" s="62"/>
      <c r="OM63" s="282"/>
      <c r="ON63" s="283"/>
      <c r="OO63" s="104"/>
      <c r="OP63" s="105">
        <f t="shared" si="289"/>
        <v>0</v>
      </c>
      <c r="OQ63" s="67">
        <f t="shared" si="290"/>
        <v>0</v>
      </c>
      <c r="OR63" s="50" t="str">
        <f t="shared" si="291"/>
        <v>0.0</v>
      </c>
      <c r="OS63" s="51" t="str">
        <f t="shared" si="292"/>
        <v>F</v>
      </c>
      <c r="OT63" s="60">
        <f t="shared" si="293"/>
        <v>0</v>
      </c>
      <c r="OU63" s="53" t="str">
        <f t="shared" si="294"/>
        <v>0.0</v>
      </c>
      <c r="OV63" s="61">
        <v>2</v>
      </c>
      <c r="OW63" s="62"/>
      <c r="OX63" s="282"/>
      <c r="OY63" s="283"/>
      <c r="OZ63" s="104"/>
      <c r="PA63" s="105">
        <f t="shared" ref="PA63:PA69" si="977">ROUND((OX63*0.4+OY63*0.6),1)</f>
        <v>0</v>
      </c>
      <c r="PB63" s="67">
        <f t="shared" ref="PB63:PB69" si="978">ROUND(MAX((OX63*0.4+OY63*0.6),(OX63*0.4+OZ63*0.6)),1)</f>
        <v>0</v>
      </c>
      <c r="PC63" s="50" t="str">
        <f t="shared" ref="PC63:PC69" si="979">TEXT(PB63,"0.0")</f>
        <v>0.0</v>
      </c>
      <c r="PD63" s="51" t="str">
        <f t="shared" ref="PD63:PD69" si="980">IF(PB63&gt;=8.5,"A",IF(PB63&gt;=8,"B+",IF(PB63&gt;=7,"B",IF(PB63&gt;=6.5,"C+",IF(PB63&gt;=5.5,"C",IF(PB63&gt;=5,"D+",IF(PB63&gt;=4,"D","F")))))))</f>
        <v>F</v>
      </c>
      <c r="PE63" s="60">
        <f t="shared" ref="PE63:PE69" si="981">IF(PD63="A",4,IF(PD63="B+",3.5,IF(PD63="B",3,IF(PD63="C+",2.5,IF(PD63="C",2,IF(PD63="D+",1.5,IF(PD63="D",1,0)))))))</f>
        <v>0</v>
      </c>
      <c r="PF63" s="53" t="str">
        <f t="shared" ref="PF63:PF69" si="982">TEXT(PE63,"0.0")</f>
        <v>0.0</v>
      </c>
      <c r="PG63" s="61">
        <v>2</v>
      </c>
      <c r="PH63" s="62"/>
      <c r="PI63" s="310"/>
      <c r="PJ63" s="311"/>
      <c r="PK63" s="160"/>
      <c r="PL63" s="66">
        <f t="shared" ref="PL63:PL69" si="983">ROUND((PI63*0.4+PJ63*0.6),1)</f>
        <v>0</v>
      </c>
      <c r="PM63" s="312">
        <f t="shared" ref="PM63:PM69" si="984">ROUND(MAX((PI63*0.4+PJ63*0.6),(PI63*0.4+PK63*0.6)),1)</f>
        <v>0</v>
      </c>
      <c r="PN63" s="312" t="str">
        <f t="shared" ref="PN63:PN69" si="985">TEXT(PM63,"0.0")</f>
        <v>0.0</v>
      </c>
      <c r="PO63" s="313" t="str">
        <f t="shared" ref="PO63:PO69" si="986">IF(PM63&gt;=8.5,"A",IF(PM63&gt;=8,"B+",IF(PM63&gt;=7,"B",IF(PM63&gt;=6.5,"C+",IF(PM63&gt;=5.5,"C",IF(PM63&gt;=5,"D+",IF(PM63&gt;=4,"D","F")))))))</f>
        <v>F</v>
      </c>
      <c r="PP63" s="314">
        <f t="shared" ref="PP63:PP69" si="987">IF(PO63="A",4,IF(PO63="B+",3.5,IF(PO63="B",3,IF(PO63="C+",2.5,IF(PO63="C",2,IF(PO63="D+",1.5,IF(PO63="D",1,0)))))))</f>
        <v>0</v>
      </c>
      <c r="PQ63" s="315" t="str">
        <f t="shared" ref="PQ63:PQ69" si="988">TEXT(PP63,"0.0")</f>
        <v>0.0</v>
      </c>
      <c r="PR63" s="63">
        <v>1</v>
      </c>
      <c r="PS63" s="207"/>
      <c r="PT63" s="210"/>
      <c r="PU63" s="133"/>
      <c r="PV63" s="58"/>
      <c r="PW63" s="66">
        <f t="shared" si="247"/>
        <v>0</v>
      </c>
      <c r="PX63" s="67">
        <f t="shared" si="248"/>
        <v>0</v>
      </c>
      <c r="PY63" s="67" t="str">
        <f t="shared" si="249"/>
        <v>0.0</v>
      </c>
      <c r="PZ63" s="51" t="str">
        <f t="shared" si="250"/>
        <v>F</v>
      </c>
      <c r="QA63" s="60">
        <f t="shared" si="251"/>
        <v>0</v>
      </c>
      <c r="QB63" s="53" t="str">
        <f t="shared" si="252"/>
        <v>0.0</v>
      </c>
      <c r="QC63" s="63">
        <v>4</v>
      </c>
      <c r="QD63" s="207"/>
      <c r="QE63" s="210"/>
      <c r="QF63" s="133"/>
      <c r="QG63" s="210"/>
      <c r="QH63" s="66">
        <f t="shared" si="253"/>
        <v>0</v>
      </c>
      <c r="QI63" s="67">
        <f t="shared" si="254"/>
        <v>0</v>
      </c>
      <c r="QJ63" s="67" t="str">
        <f t="shared" si="255"/>
        <v>0.0</v>
      </c>
      <c r="QK63" s="51" t="str">
        <f t="shared" si="256"/>
        <v>F</v>
      </c>
      <c r="QL63" s="60">
        <f t="shared" si="257"/>
        <v>0</v>
      </c>
      <c r="QM63" s="53" t="str">
        <f t="shared" si="258"/>
        <v>0.0</v>
      </c>
      <c r="QN63" s="63">
        <v>6</v>
      </c>
      <c r="QO63" s="207"/>
      <c r="QP63" s="211">
        <f t="shared" si="259"/>
        <v>19</v>
      </c>
      <c r="QQ63" s="156">
        <f t="shared" si="260"/>
        <v>0</v>
      </c>
      <c r="QR63" s="158">
        <f t="shared" si="261"/>
        <v>0</v>
      </c>
      <c r="QS63" s="157" t="str">
        <f t="shared" si="262"/>
        <v>0.00</v>
      </c>
      <c r="QT63" s="5" t="str">
        <f t="shared" si="263"/>
        <v>Cảnh báo KQHT</v>
      </c>
      <c r="QU63" s="212">
        <f t="shared" si="264"/>
        <v>0</v>
      </c>
      <c r="QV63" s="156" t="e">
        <f t="shared" si="265"/>
        <v>#DIV/0!</v>
      </c>
      <c r="QW63" s="309" t="e">
        <f t="shared" si="266"/>
        <v>#DIV/0!</v>
      </c>
      <c r="QX63" s="215">
        <f t="shared" si="267"/>
        <v>73</v>
      </c>
      <c r="QY63" s="211">
        <f t="shared" si="268"/>
        <v>42</v>
      </c>
      <c r="QZ63" s="157" t="e">
        <f t="shared" si="269"/>
        <v>#DIV/0!</v>
      </c>
      <c r="RA63" s="157" t="e">
        <f t="shared" si="270"/>
        <v>#DIV/0!</v>
      </c>
      <c r="RB63" s="158" t="e">
        <f t="shared" si="271"/>
        <v>#DIV/0!</v>
      </c>
      <c r="RC63" s="157" t="e">
        <f t="shared" si="272"/>
        <v>#DIV/0!</v>
      </c>
      <c r="RD63" s="5" t="e">
        <f t="shared" si="273"/>
        <v>#DIV/0!</v>
      </c>
      <c r="RE63" s="210"/>
      <c r="RF63" s="133"/>
      <c r="RG63" s="58"/>
      <c r="RH63" s="66">
        <f t="shared" si="748"/>
        <v>0</v>
      </c>
      <c r="RI63" s="67">
        <f t="shared" si="749"/>
        <v>0</v>
      </c>
      <c r="RJ63" s="67" t="str">
        <f t="shared" si="750"/>
        <v>0.0</v>
      </c>
      <c r="RK63" s="51" t="str">
        <f t="shared" si="751"/>
        <v>F</v>
      </c>
      <c r="RL63" s="60">
        <f t="shared" si="752"/>
        <v>0</v>
      </c>
      <c r="RM63" s="53" t="str">
        <f t="shared" si="753"/>
        <v>0.0</v>
      </c>
      <c r="RN63" s="63">
        <v>6</v>
      </c>
      <c r="RO63" s="207"/>
      <c r="RP63" s="416"/>
      <c r="RQ63" s="416"/>
      <c r="RR63" s="316">
        <f t="shared" si="754"/>
        <v>0</v>
      </c>
      <c r="RS63" s="67" t="str">
        <f t="shared" si="281"/>
        <v>0.0</v>
      </c>
      <c r="RT63" s="51" t="str">
        <f t="shared" si="755"/>
        <v>F</v>
      </c>
      <c r="RU63" s="60">
        <f t="shared" si="756"/>
        <v>0</v>
      </c>
      <c r="RV63" s="53" t="str">
        <f t="shared" si="757"/>
        <v>0.0</v>
      </c>
      <c r="RW63" s="220"/>
      <c r="RX63" s="221"/>
      <c r="RY63" s="417">
        <f t="shared" si="758"/>
        <v>6</v>
      </c>
      <c r="RZ63" s="156">
        <f t="shared" si="759"/>
        <v>0</v>
      </c>
      <c r="SA63" s="158">
        <f t="shared" si="760"/>
        <v>0</v>
      </c>
      <c r="SB63" s="157" t="str">
        <f t="shared" si="761"/>
        <v>0.00</v>
      </c>
    </row>
    <row r="64" spans="1:496" s="8" customFormat="1" ht="18">
      <c r="A64" s="142">
        <v>2</v>
      </c>
      <c r="B64" s="8" t="s">
        <v>534</v>
      </c>
      <c r="C64" s="8" t="s">
        <v>536</v>
      </c>
      <c r="D64" s="234" t="s">
        <v>451</v>
      </c>
      <c r="E64" s="322" t="s">
        <v>320</v>
      </c>
      <c r="K64" s="98">
        <v>7</v>
      </c>
      <c r="L64" s="67" t="str">
        <f t="shared" si="853"/>
        <v>7.0</v>
      </c>
      <c r="M64" s="51" t="str">
        <f t="shared" si="854"/>
        <v>B</v>
      </c>
      <c r="N64" s="52">
        <f t="shared" si="855"/>
        <v>3</v>
      </c>
      <c r="O64" s="53" t="str">
        <f t="shared" si="856"/>
        <v>3.0</v>
      </c>
      <c r="P64" s="63">
        <v>2</v>
      </c>
      <c r="Q64" s="49">
        <v>7</v>
      </c>
      <c r="R64" s="67" t="str">
        <f t="shared" si="857"/>
        <v>7.0</v>
      </c>
      <c r="S64" s="51" t="str">
        <f t="shared" si="858"/>
        <v>B</v>
      </c>
      <c r="T64" s="52">
        <f t="shared" si="859"/>
        <v>3</v>
      </c>
      <c r="U64" s="53" t="str">
        <f t="shared" si="860"/>
        <v>3.0</v>
      </c>
      <c r="V64" s="63">
        <v>3</v>
      </c>
      <c r="W64" s="105">
        <v>7.5</v>
      </c>
      <c r="X64" s="103">
        <v>5</v>
      </c>
      <c r="Y64" s="104"/>
      <c r="Z64" s="419"/>
      <c r="AA64" s="67">
        <f t="shared" si="862"/>
        <v>6</v>
      </c>
      <c r="AB64" s="67" t="str">
        <f t="shared" si="863"/>
        <v>6.0</v>
      </c>
      <c r="AC64" s="51" t="str">
        <f t="shared" si="864"/>
        <v>C</v>
      </c>
      <c r="AD64" s="60">
        <f t="shared" si="865"/>
        <v>2</v>
      </c>
      <c r="AE64" s="53" t="str">
        <f t="shared" si="866"/>
        <v>2.0</v>
      </c>
      <c r="AF64" s="63">
        <v>4</v>
      </c>
      <c r="AG64" s="207">
        <v>4</v>
      </c>
      <c r="AH64" s="105">
        <v>7.3</v>
      </c>
      <c r="AI64" s="103">
        <v>6</v>
      </c>
      <c r="AJ64" s="104"/>
      <c r="AK64" s="66">
        <f t="shared" si="867"/>
        <v>6.5</v>
      </c>
      <c r="AL64" s="67">
        <f t="shared" si="868"/>
        <v>6.5</v>
      </c>
      <c r="AM64" s="67" t="str">
        <f t="shared" si="869"/>
        <v>6.5</v>
      </c>
      <c r="AN64" s="51" t="str">
        <f t="shared" si="870"/>
        <v>C+</v>
      </c>
      <c r="AO64" s="60">
        <f t="shared" si="871"/>
        <v>2.5</v>
      </c>
      <c r="AP64" s="53" t="str">
        <f t="shared" si="872"/>
        <v>2.5</v>
      </c>
      <c r="AQ64" s="63">
        <v>2</v>
      </c>
      <c r="AR64" s="207">
        <v>2</v>
      </c>
      <c r="AS64" s="105">
        <v>6.6</v>
      </c>
      <c r="AT64" s="103">
        <v>6</v>
      </c>
      <c r="AU64" s="104"/>
      <c r="AV64" s="66">
        <f t="shared" si="873"/>
        <v>6.2</v>
      </c>
      <c r="AW64" s="67">
        <f t="shared" si="874"/>
        <v>6.2</v>
      </c>
      <c r="AX64" s="67" t="str">
        <f t="shared" si="875"/>
        <v>6.2</v>
      </c>
      <c r="AY64" s="51" t="str">
        <f t="shared" si="876"/>
        <v>C</v>
      </c>
      <c r="AZ64" s="60">
        <f t="shared" si="877"/>
        <v>2</v>
      </c>
      <c r="BA64" s="53" t="str">
        <f t="shared" si="878"/>
        <v>2.0</v>
      </c>
      <c r="BB64" s="63">
        <v>3</v>
      </c>
      <c r="BC64" s="207">
        <v>3</v>
      </c>
      <c r="BD64" s="105">
        <v>7.4</v>
      </c>
      <c r="BE64" s="103">
        <v>7</v>
      </c>
      <c r="BF64" s="104"/>
      <c r="BG64" s="66">
        <f t="shared" si="879"/>
        <v>7.2</v>
      </c>
      <c r="BH64" s="67">
        <f t="shared" si="880"/>
        <v>7.2</v>
      </c>
      <c r="BI64" s="67" t="str">
        <f t="shared" si="881"/>
        <v>7.2</v>
      </c>
      <c r="BJ64" s="51" t="str">
        <f t="shared" si="882"/>
        <v>B</v>
      </c>
      <c r="BK64" s="60">
        <f t="shared" si="883"/>
        <v>3</v>
      </c>
      <c r="BL64" s="53" t="str">
        <f t="shared" si="884"/>
        <v>3.0</v>
      </c>
      <c r="BM64" s="63">
        <v>3</v>
      </c>
      <c r="BN64" s="207">
        <v>3</v>
      </c>
      <c r="BO64" s="105">
        <v>6.9</v>
      </c>
      <c r="BP64" s="103">
        <v>5</v>
      </c>
      <c r="BQ64" s="104"/>
      <c r="BR64" s="66">
        <f t="shared" si="885"/>
        <v>5.8</v>
      </c>
      <c r="BS64" s="67">
        <f t="shared" si="886"/>
        <v>5.8</v>
      </c>
      <c r="BT64" s="67" t="str">
        <f t="shared" si="887"/>
        <v>5.8</v>
      </c>
      <c r="BU64" s="51" t="str">
        <f t="shared" si="888"/>
        <v>C</v>
      </c>
      <c r="BV64" s="68">
        <f t="shared" si="889"/>
        <v>2</v>
      </c>
      <c r="BW64" s="53" t="str">
        <f t="shared" si="890"/>
        <v>2.0</v>
      </c>
      <c r="BX64" s="63">
        <v>2</v>
      </c>
      <c r="BY64" s="207">
        <v>2</v>
      </c>
      <c r="BZ64" s="105"/>
      <c r="CA64" s="103"/>
      <c r="CB64" s="104"/>
      <c r="CC64" s="105"/>
      <c r="CD64" s="67">
        <f t="shared" si="891"/>
        <v>0</v>
      </c>
      <c r="CE64" s="67" t="str">
        <f t="shared" si="892"/>
        <v>0.0</v>
      </c>
      <c r="CF64" s="51" t="str">
        <f t="shared" si="893"/>
        <v>F</v>
      </c>
      <c r="CG64" s="60">
        <f t="shared" si="894"/>
        <v>0</v>
      </c>
      <c r="CH64" s="53" t="str">
        <f t="shared" si="895"/>
        <v>0.0</v>
      </c>
      <c r="CI64" s="63">
        <v>3</v>
      </c>
      <c r="CJ64" s="207"/>
      <c r="CK64" s="208">
        <f t="shared" si="896"/>
        <v>17</v>
      </c>
      <c r="CL64" s="72">
        <f t="shared" si="897"/>
        <v>5.223529411764706</v>
      </c>
      <c r="CM64" s="93" t="str">
        <f t="shared" si="898"/>
        <v>5.22</v>
      </c>
      <c r="CN64" s="72">
        <f t="shared" si="899"/>
        <v>1.8823529411764706</v>
      </c>
      <c r="CO64" s="93" t="str">
        <f t="shared" si="900"/>
        <v>1.88</v>
      </c>
      <c r="CP64" s="285" t="str">
        <f t="shared" si="901"/>
        <v>Lên lớp</v>
      </c>
      <c r="CQ64" s="285">
        <f t="shared" si="902"/>
        <v>14</v>
      </c>
      <c r="CR64" s="72">
        <v>0</v>
      </c>
      <c r="CS64" s="285" t="str">
        <f t="shared" si="903"/>
        <v>0.00</v>
      </c>
      <c r="CT64" s="72">
        <v>0</v>
      </c>
      <c r="CU64" s="285" t="str">
        <f t="shared" si="904"/>
        <v>0.00</v>
      </c>
      <c r="CV64" s="285" t="str">
        <f t="shared" si="905"/>
        <v>Cảnh báo KQHT</v>
      </c>
      <c r="CW64" s="66">
        <v>8</v>
      </c>
      <c r="CX64" s="66">
        <v>9</v>
      </c>
      <c r="CY64" s="285"/>
      <c r="CZ64" s="66">
        <f t="shared" si="906"/>
        <v>8.6</v>
      </c>
      <c r="DA64" s="67">
        <f t="shared" si="907"/>
        <v>8.6</v>
      </c>
      <c r="DB64" s="60" t="str">
        <f t="shared" si="908"/>
        <v>8.6</v>
      </c>
      <c r="DC64" s="51" t="str">
        <f t="shared" si="909"/>
        <v>A</v>
      </c>
      <c r="DD64" s="60">
        <f t="shared" si="910"/>
        <v>4</v>
      </c>
      <c r="DE64" s="60" t="str">
        <f t="shared" si="911"/>
        <v>4.0</v>
      </c>
      <c r="DF64" s="63"/>
      <c r="DG64" s="209"/>
      <c r="DH64" s="105"/>
      <c r="DI64" s="126"/>
      <c r="DJ64" s="126"/>
      <c r="DK64" s="66">
        <f t="shared" si="912"/>
        <v>0</v>
      </c>
      <c r="DL64" s="67">
        <f t="shared" si="913"/>
        <v>0</v>
      </c>
      <c r="DM64" s="60" t="str">
        <f t="shared" si="914"/>
        <v>0.0</v>
      </c>
      <c r="DN64" s="51" t="str">
        <f t="shared" si="915"/>
        <v>F</v>
      </c>
      <c r="DO64" s="60">
        <f t="shared" si="916"/>
        <v>0</v>
      </c>
      <c r="DP64" s="60" t="str">
        <f t="shared" si="917"/>
        <v>0.0</v>
      </c>
      <c r="DQ64" s="63"/>
      <c r="DR64" s="209"/>
      <c r="DS64" s="67">
        <f t="shared" si="918"/>
        <v>4.3</v>
      </c>
      <c r="DT64" s="60" t="str">
        <f t="shared" si="919"/>
        <v>4.3</v>
      </c>
      <c r="DU64" s="51" t="str">
        <f t="shared" si="920"/>
        <v>D</v>
      </c>
      <c r="DV64" s="60">
        <f t="shared" si="921"/>
        <v>1</v>
      </c>
      <c r="DW64" s="60" t="str">
        <f t="shared" si="922"/>
        <v>1.0</v>
      </c>
      <c r="DX64" s="63">
        <v>3</v>
      </c>
      <c r="DY64" s="209">
        <v>3</v>
      </c>
      <c r="DZ64" s="210">
        <v>5.8</v>
      </c>
      <c r="EA64" s="57">
        <v>6</v>
      </c>
      <c r="EB64" s="58"/>
      <c r="EC64" s="66">
        <f t="shared" si="923"/>
        <v>5.9</v>
      </c>
      <c r="ED64" s="67">
        <f t="shared" si="924"/>
        <v>5.9</v>
      </c>
      <c r="EE64" s="67" t="str">
        <f t="shared" si="925"/>
        <v>5.9</v>
      </c>
      <c r="EF64" s="51" t="str">
        <f t="shared" si="926"/>
        <v>C</v>
      </c>
      <c r="EG64" s="68">
        <f t="shared" si="927"/>
        <v>2</v>
      </c>
      <c r="EH64" s="53" t="str">
        <f t="shared" si="928"/>
        <v>2.0</v>
      </c>
      <c r="EI64" s="63">
        <v>3</v>
      </c>
      <c r="EJ64" s="207">
        <v>3</v>
      </c>
      <c r="EK64" s="210">
        <v>7.4</v>
      </c>
      <c r="EL64" s="57">
        <v>7</v>
      </c>
      <c r="EM64" s="58"/>
      <c r="EN64" s="66">
        <f t="shared" si="929"/>
        <v>7.2</v>
      </c>
      <c r="EO64" s="67">
        <f t="shared" si="930"/>
        <v>7.2</v>
      </c>
      <c r="EP64" s="67" t="str">
        <f t="shared" si="931"/>
        <v>7.2</v>
      </c>
      <c r="EQ64" s="51" t="str">
        <f t="shared" si="932"/>
        <v>B</v>
      </c>
      <c r="ER64" s="60">
        <f t="shared" si="933"/>
        <v>3</v>
      </c>
      <c r="ES64" s="53" t="str">
        <f t="shared" si="934"/>
        <v>3.0</v>
      </c>
      <c r="ET64" s="63">
        <v>3</v>
      </c>
      <c r="EU64" s="207">
        <v>3</v>
      </c>
      <c r="EV64" s="210">
        <v>9.6999999999999993</v>
      </c>
      <c r="EW64" s="57">
        <v>7</v>
      </c>
      <c r="EX64" s="58"/>
      <c r="EY64" s="66">
        <f t="shared" si="935"/>
        <v>8.1</v>
      </c>
      <c r="EZ64" s="67">
        <f t="shared" si="936"/>
        <v>8.1</v>
      </c>
      <c r="FA64" s="67" t="str">
        <f t="shared" si="937"/>
        <v>8.1</v>
      </c>
      <c r="FB64" s="51" t="str">
        <f t="shared" si="938"/>
        <v>B+</v>
      </c>
      <c r="FC64" s="60">
        <f t="shared" si="939"/>
        <v>3.5</v>
      </c>
      <c r="FD64" s="53" t="str">
        <f t="shared" si="940"/>
        <v>3.5</v>
      </c>
      <c r="FE64" s="63">
        <v>2</v>
      </c>
      <c r="FF64" s="207">
        <v>2</v>
      </c>
      <c r="FG64" s="105">
        <v>8.6999999999999993</v>
      </c>
      <c r="FH64" s="103">
        <v>8</v>
      </c>
      <c r="FI64" s="104"/>
      <c r="FJ64" s="66">
        <f t="shared" si="941"/>
        <v>8.3000000000000007</v>
      </c>
      <c r="FK64" s="67">
        <f t="shared" si="942"/>
        <v>8.3000000000000007</v>
      </c>
      <c r="FL64" s="67" t="str">
        <f t="shared" si="943"/>
        <v>8.3</v>
      </c>
      <c r="FM64" s="51" t="str">
        <f t="shared" si="944"/>
        <v>B+</v>
      </c>
      <c r="FN64" s="60">
        <f t="shared" si="945"/>
        <v>3.5</v>
      </c>
      <c r="FO64" s="53" t="str">
        <f t="shared" si="946"/>
        <v>3.5</v>
      </c>
      <c r="FP64" s="63">
        <v>2</v>
      </c>
      <c r="FQ64" s="207">
        <v>2</v>
      </c>
      <c r="FR64" s="105">
        <v>8.1999999999999993</v>
      </c>
      <c r="FS64" s="103">
        <v>9</v>
      </c>
      <c r="FT64" s="104"/>
      <c r="FU64" s="66"/>
      <c r="FV64" s="67">
        <f t="shared" si="947"/>
        <v>8.6999999999999993</v>
      </c>
      <c r="FW64" s="67" t="str">
        <f t="shared" si="948"/>
        <v>8.7</v>
      </c>
      <c r="FX64" s="51" t="str">
        <f t="shared" si="949"/>
        <v>A</v>
      </c>
      <c r="FY64" s="60">
        <f t="shared" si="950"/>
        <v>4</v>
      </c>
      <c r="FZ64" s="53" t="str">
        <f t="shared" si="951"/>
        <v>4.0</v>
      </c>
      <c r="GA64" s="63">
        <v>2</v>
      </c>
      <c r="GB64" s="207">
        <v>2</v>
      </c>
      <c r="GC64" s="105">
        <v>8.3000000000000007</v>
      </c>
      <c r="GD64" s="103">
        <v>8</v>
      </c>
      <c r="GE64" s="104"/>
      <c r="GF64" s="105"/>
      <c r="GG64" s="67">
        <f t="shared" si="952"/>
        <v>8.1</v>
      </c>
      <c r="GH64" s="67" t="str">
        <f t="shared" si="953"/>
        <v>8.1</v>
      </c>
      <c r="GI64" s="51" t="str">
        <f t="shared" si="954"/>
        <v>B+</v>
      </c>
      <c r="GJ64" s="60">
        <f t="shared" si="955"/>
        <v>3.5</v>
      </c>
      <c r="GK64" s="53" t="str">
        <f t="shared" si="956"/>
        <v>3.5</v>
      </c>
      <c r="GL64" s="63">
        <v>3</v>
      </c>
      <c r="GM64" s="207">
        <v>3</v>
      </c>
      <c r="GN64" s="211">
        <f t="shared" si="957"/>
        <v>18</v>
      </c>
      <c r="GO64" s="156">
        <f t="shared" si="958"/>
        <v>7.0388888888888888</v>
      </c>
      <c r="GP64" s="158">
        <f t="shared" si="959"/>
        <v>2.8055555555555554</v>
      </c>
      <c r="GQ64" s="157" t="str">
        <f t="shared" si="960"/>
        <v>2.81</v>
      </c>
      <c r="GR64" s="5" t="str">
        <f t="shared" si="961"/>
        <v>Lên lớp</v>
      </c>
      <c r="GS64" s="212">
        <f t="shared" si="962"/>
        <v>18</v>
      </c>
      <c r="GT64" s="213">
        <f t="shared" si="963"/>
        <v>7.0388888888888888</v>
      </c>
      <c r="GU64" s="214">
        <f t="shared" si="964"/>
        <v>2.8055555555555554</v>
      </c>
      <c r="GV64" s="215">
        <f t="shared" si="965"/>
        <v>35</v>
      </c>
      <c r="GW64" s="211">
        <f t="shared" si="966"/>
        <v>32</v>
      </c>
      <c r="GX64" s="157">
        <f t="shared" si="967"/>
        <v>3.9593750000000001</v>
      </c>
      <c r="GY64" s="158">
        <f t="shared" si="968"/>
        <v>1.578125</v>
      </c>
      <c r="GZ64" s="157" t="str">
        <f t="shared" si="969"/>
        <v>1.58</v>
      </c>
      <c r="HA64" s="5" t="str">
        <f t="shared" si="970"/>
        <v>Lên lớp</v>
      </c>
      <c r="HB64" s="105">
        <v>7.4</v>
      </c>
      <c r="HC64" s="103">
        <v>8</v>
      </c>
      <c r="HD64" s="104"/>
      <c r="HE64" s="105"/>
      <c r="HF64" s="67">
        <f t="shared" si="762"/>
        <v>7.8</v>
      </c>
      <c r="HG64" s="67" t="str">
        <f t="shared" si="763"/>
        <v>7.8</v>
      </c>
      <c r="HH64" s="51" t="str">
        <f t="shared" si="764"/>
        <v>B</v>
      </c>
      <c r="HI64" s="60">
        <f t="shared" si="765"/>
        <v>3</v>
      </c>
      <c r="HJ64" s="53" t="str">
        <f t="shared" si="766"/>
        <v>3.0</v>
      </c>
      <c r="HK64" s="63">
        <v>3</v>
      </c>
      <c r="HL64" s="207">
        <v>3</v>
      </c>
      <c r="HM64" s="210">
        <v>8.6999999999999993</v>
      </c>
      <c r="HN64" s="57">
        <v>6</v>
      </c>
      <c r="HO64" s="58"/>
      <c r="HP64" s="66">
        <f t="shared" si="767"/>
        <v>7.1</v>
      </c>
      <c r="HQ64" s="110">
        <f t="shared" si="768"/>
        <v>7.1</v>
      </c>
      <c r="HR64" s="67" t="str">
        <f t="shared" si="769"/>
        <v>7.1</v>
      </c>
      <c r="HS64" s="111" t="str">
        <f t="shared" si="770"/>
        <v>B</v>
      </c>
      <c r="HT64" s="112">
        <f t="shared" si="771"/>
        <v>3</v>
      </c>
      <c r="HU64" s="113" t="str">
        <f t="shared" si="772"/>
        <v>3.0</v>
      </c>
      <c r="HV64" s="63">
        <v>1</v>
      </c>
      <c r="HW64" s="207">
        <v>1</v>
      </c>
      <c r="HX64" s="66">
        <f t="shared" si="773"/>
        <v>2.1</v>
      </c>
      <c r="HY64" s="167">
        <f t="shared" si="773"/>
        <v>7.6</v>
      </c>
      <c r="HZ64" s="53" t="str">
        <f t="shared" si="774"/>
        <v>7.6</v>
      </c>
      <c r="IA64" s="51" t="str">
        <f t="shared" si="775"/>
        <v>B</v>
      </c>
      <c r="IB64" s="60">
        <f t="shared" si="776"/>
        <v>3</v>
      </c>
      <c r="IC64" s="53" t="str">
        <f t="shared" si="777"/>
        <v>3.0</v>
      </c>
      <c r="ID64" s="220">
        <v>4</v>
      </c>
      <c r="IE64" s="221">
        <v>4</v>
      </c>
      <c r="IF64" s="210">
        <v>7</v>
      </c>
      <c r="IG64" s="57">
        <v>9</v>
      </c>
      <c r="IH64" s="58"/>
      <c r="II64" s="66">
        <f t="shared" si="778"/>
        <v>8.1999999999999993</v>
      </c>
      <c r="IJ64" s="67">
        <f t="shared" si="779"/>
        <v>8.1999999999999993</v>
      </c>
      <c r="IK64" s="67" t="str">
        <f t="shared" si="780"/>
        <v>8.2</v>
      </c>
      <c r="IL64" s="51" t="str">
        <f t="shared" si="781"/>
        <v>B+</v>
      </c>
      <c r="IM64" s="60">
        <f t="shared" si="782"/>
        <v>3.5</v>
      </c>
      <c r="IN64" s="53" t="str">
        <f t="shared" si="783"/>
        <v>3.5</v>
      </c>
      <c r="IO64" s="63">
        <v>2</v>
      </c>
      <c r="IP64" s="207">
        <v>2</v>
      </c>
      <c r="IQ64" s="210">
        <v>7.8</v>
      </c>
      <c r="IR64" s="57">
        <v>7</v>
      </c>
      <c r="IS64" s="58"/>
      <c r="IT64" s="66">
        <f t="shared" si="784"/>
        <v>7.3</v>
      </c>
      <c r="IU64" s="67">
        <f t="shared" si="785"/>
        <v>7.3</v>
      </c>
      <c r="IV64" s="67" t="str">
        <f t="shared" si="786"/>
        <v>7.3</v>
      </c>
      <c r="IW64" s="51" t="str">
        <f t="shared" si="787"/>
        <v>B</v>
      </c>
      <c r="IX64" s="60">
        <f t="shared" si="788"/>
        <v>3</v>
      </c>
      <c r="IY64" s="53" t="str">
        <f t="shared" si="789"/>
        <v>3.0</v>
      </c>
      <c r="IZ64" s="63">
        <v>3</v>
      </c>
      <c r="JA64" s="207">
        <v>3</v>
      </c>
      <c r="JB64" s="65">
        <v>6.4</v>
      </c>
      <c r="JC64" s="57">
        <v>5</v>
      </c>
      <c r="JD64" s="58"/>
      <c r="JE64" s="66">
        <f t="shared" si="790"/>
        <v>5.6</v>
      </c>
      <c r="JF64" s="67">
        <f t="shared" si="791"/>
        <v>5.6</v>
      </c>
      <c r="JG64" s="50" t="str">
        <f t="shared" si="792"/>
        <v>5.6</v>
      </c>
      <c r="JH64" s="51" t="str">
        <f t="shared" si="793"/>
        <v>C</v>
      </c>
      <c r="JI64" s="60">
        <f t="shared" si="794"/>
        <v>2</v>
      </c>
      <c r="JJ64" s="53" t="str">
        <f t="shared" si="795"/>
        <v>2.0</v>
      </c>
      <c r="JK64" s="61">
        <v>2</v>
      </c>
      <c r="JL64" s="62">
        <v>2</v>
      </c>
      <c r="JM64" s="65">
        <v>6.8</v>
      </c>
      <c r="JN64" s="57">
        <v>7</v>
      </c>
      <c r="JO64" s="58"/>
      <c r="JP64" s="66">
        <f t="shared" si="796"/>
        <v>6.9</v>
      </c>
      <c r="JQ64" s="67">
        <f t="shared" si="797"/>
        <v>6.9</v>
      </c>
      <c r="JR64" s="50" t="str">
        <f t="shared" si="798"/>
        <v>6.9</v>
      </c>
      <c r="JS64" s="51" t="str">
        <f t="shared" si="799"/>
        <v>C+</v>
      </c>
      <c r="JT64" s="60">
        <f t="shared" si="800"/>
        <v>2.5</v>
      </c>
      <c r="JU64" s="53" t="str">
        <f t="shared" si="801"/>
        <v>2.5</v>
      </c>
      <c r="JV64" s="61">
        <v>1</v>
      </c>
      <c r="JW64" s="62">
        <v>1</v>
      </c>
      <c r="JX64" s="65">
        <v>7</v>
      </c>
      <c r="JY64" s="57">
        <v>6</v>
      </c>
      <c r="JZ64" s="58"/>
      <c r="KA64" s="66">
        <f t="shared" si="802"/>
        <v>6.4</v>
      </c>
      <c r="KB64" s="67">
        <f t="shared" si="803"/>
        <v>6.4</v>
      </c>
      <c r="KC64" s="50" t="str">
        <f t="shared" si="804"/>
        <v>6.4</v>
      </c>
      <c r="KD64" s="51" t="str">
        <f t="shared" si="805"/>
        <v>C</v>
      </c>
      <c r="KE64" s="60">
        <f t="shared" si="806"/>
        <v>2</v>
      </c>
      <c r="KF64" s="53" t="str">
        <f t="shared" si="807"/>
        <v>2.0</v>
      </c>
      <c r="KG64" s="61">
        <v>2</v>
      </c>
      <c r="KH64" s="62">
        <v>2</v>
      </c>
      <c r="KI64" s="210">
        <v>8</v>
      </c>
      <c r="KJ64" s="133">
        <v>7.5</v>
      </c>
      <c r="KK64" s="58"/>
      <c r="KL64" s="66">
        <f t="shared" si="808"/>
        <v>7.7</v>
      </c>
      <c r="KM64" s="67">
        <f t="shared" si="809"/>
        <v>7.7</v>
      </c>
      <c r="KN64" s="67" t="str">
        <f t="shared" si="810"/>
        <v>7.7</v>
      </c>
      <c r="KO64" s="51" t="str">
        <f t="shared" si="811"/>
        <v>B</v>
      </c>
      <c r="KP64" s="60">
        <f t="shared" si="812"/>
        <v>3</v>
      </c>
      <c r="KQ64" s="53" t="str">
        <f t="shared" si="813"/>
        <v>3.0</v>
      </c>
      <c r="KR64" s="63">
        <v>1</v>
      </c>
      <c r="KS64" s="207">
        <v>1</v>
      </c>
      <c r="KT64" s="210">
        <v>8</v>
      </c>
      <c r="KU64" s="133">
        <v>7.5</v>
      </c>
      <c r="KV64" s="58"/>
      <c r="KW64" s="66">
        <f t="shared" si="814"/>
        <v>7.7</v>
      </c>
      <c r="KX64" s="67">
        <f t="shared" si="815"/>
        <v>7.7</v>
      </c>
      <c r="KY64" s="67" t="str">
        <f t="shared" si="816"/>
        <v>7.7</v>
      </c>
      <c r="KZ64" s="51" t="str">
        <f t="shared" si="817"/>
        <v>B</v>
      </c>
      <c r="LA64" s="60">
        <f t="shared" si="818"/>
        <v>3</v>
      </c>
      <c r="LB64" s="53" t="str">
        <f t="shared" si="819"/>
        <v>3.0</v>
      </c>
      <c r="LC64" s="63">
        <v>1</v>
      </c>
      <c r="LD64" s="207">
        <v>1</v>
      </c>
      <c r="LE64" s="210">
        <v>8</v>
      </c>
      <c r="LF64" s="133">
        <v>7.5</v>
      </c>
      <c r="LG64" s="58"/>
      <c r="LH64" s="66">
        <f t="shared" si="820"/>
        <v>7.7</v>
      </c>
      <c r="LI64" s="67">
        <f t="shared" si="821"/>
        <v>7.7</v>
      </c>
      <c r="LJ64" s="67" t="str">
        <f t="shared" si="822"/>
        <v>7.7</v>
      </c>
      <c r="LK64" s="51" t="str">
        <f t="shared" si="823"/>
        <v>B</v>
      </c>
      <c r="LL64" s="60">
        <f t="shared" si="824"/>
        <v>3</v>
      </c>
      <c r="LM64" s="53" t="str">
        <f t="shared" si="825"/>
        <v>3.0</v>
      </c>
      <c r="LN64" s="63">
        <v>2</v>
      </c>
      <c r="LO64" s="207">
        <v>2</v>
      </c>
      <c r="LP64" s="210">
        <v>8</v>
      </c>
      <c r="LQ64" s="133">
        <v>6.6</v>
      </c>
      <c r="LR64" s="58"/>
      <c r="LS64" s="66">
        <f t="shared" si="826"/>
        <v>7.2</v>
      </c>
      <c r="LT64" s="67">
        <f t="shared" si="827"/>
        <v>7.2</v>
      </c>
      <c r="LU64" s="67" t="str">
        <f t="shared" si="828"/>
        <v>7.2</v>
      </c>
      <c r="LV64" s="51" t="str">
        <f t="shared" si="829"/>
        <v>B</v>
      </c>
      <c r="LW64" s="60">
        <f t="shared" si="830"/>
        <v>3</v>
      </c>
      <c r="LX64" s="53" t="str">
        <f t="shared" si="831"/>
        <v>3.0</v>
      </c>
      <c r="LY64" s="63">
        <v>1</v>
      </c>
      <c r="LZ64" s="207">
        <v>1</v>
      </c>
      <c r="MA64" s="66">
        <f t="shared" si="832"/>
        <v>7.6</v>
      </c>
      <c r="MB64" s="167">
        <f t="shared" si="833"/>
        <v>7.6</v>
      </c>
      <c r="MC64" s="53" t="str">
        <f t="shared" si="834"/>
        <v>7.6</v>
      </c>
      <c r="MD64" s="51" t="str">
        <f t="shared" si="835"/>
        <v>B</v>
      </c>
      <c r="ME64" s="60">
        <f t="shared" si="836"/>
        <v>3</v>
      </c>
      <c r="MF64" s="53" t="str">
        <f t="shared" si="837"/>
        <v>3.0</v>
      </c>
      <c r="MG64" s="220">
        <v>5</v>
      </c>
      <c r="MH64" s="221">
        <v>5</v>
      </c>
      <c r="MI64" s="211">
        <f t="shared" si="838"/>
        <v>19</v>
      </c>
      <c r="MJ64" s="156">
        <f t="shared" si="839"/>
        <v>7.2473684210526308</v>
      </c>
      <c r="MK64" s="158">
        <f t="shared" si="840"/>
        <v>2.8157894736842106</v>
      </c>
      <c r="ML64" s="157" t="str">
        <f t="shared" si="841"/>
        <v>2.82</v>
      </c>
      <c r="MM64" s="5" t="str">
        <f t="shared" si="842"/>
        <v>Lên lớp</v>
      </c>
      <c r="MN64" s="212">
        <f t="shared" si="843"/>
        <v>19</v>
      </c>
      <c r="MO64" s="156">
        <f t="shared" si="844"/>
        <v>7.2473684210526308</v>
      </c>
      <c r="MP64" s="309">
        <f t="shared" si="845"/>
        <v>2.8157894736842106</v>
      </c>
      <c r="MQ64" s="215">
        <f t="shared" si="846"/>
        <v>54</v>
      </c>
      <c r="MR64" s="211">
        <f t="shared" si="847"/>
        <v>51</v>
      </c>
      <c r="MS64" s="157">
        <f t="shared" si="848"/>
        <v>5.1843137254901954</v>
      </c>
      <c r="MT64" s="157" t="str">
        <f t="shared" si="849"/>
        <v>5.18</v>
      </c>
      <c r="MU64" s="158">
        <f t="shared" si="850"/>
        <v>2.0392156862745097</v>
      </c>
      <c r="MV64" s="157" t="str">
        <f t="shared" si="851"/>
        <v>2.04</v>
      </c>
      <c r="MW64" s="5" t="str">
        <f t="shared" si="852"/>
        <v>Lên lớp</v>
      </c>
      <c r="MX64" s="310">
        <v>9</v>
      </c>
      <c r="MY64" s="311">
        <v>7</v>
      </c>
      <c r="MZ64" s="160"/>
      <c r="NA64" s="66">
        <f t="shared" si="730"/>
        <v>7.8</v>
      </c>
      <c r="NB64" s="312">
        <f t="shared" si="731"/>
        <v>7.8</v>
      </c>
      <c r="NC64" s="312" t="str">
        <f t="shared" si="732"/>
        <v>7.8</v>
      </c>
      <c r="ND64" s="313" t="str">
        <f t="shared" si="733"/>
        <v>B</v>
      </c>
      <c r="NE64" s="314">
        <f t="shared" si="734"/>
        <v>3</v>
      </c>
      <c r="NF64" s="315" t="str">
        <f t="shared" si="735"/>
        <v>3.0</v>
      </c>
      <c r="NG64" s="63">
        <v>1</v>
      </c>
      <c r="NH64" s="207">
        <v>1</v>
      </c>
      <c r="NI64" s="310">
        <v>9</v>
      </c>
      <c r="NJ64" s="311">
        <v>7</v>
      </c>
      <c r="NK64" s="160"/>
      <c r="NL64" s="316">
        <f t="shared" si="736"/>
        <v>7.8</v>
      </c>
      <c r="NM64" s="312">
        <f t="shared" si="737"/>
        <v>7.8</v>
      </c>
      <c r="NN64" s="312" t="str">
        <f t="shared" si="738"/>
        <v>7.8</v>
      </c>
      <c r="NO64" s="313" t="str">
        <f t="shared" si="739"/>
        <v>B</v>
      </c>
      <c r="NP64" s="314">
        <f t="shared" si="740"/>
        <v>3</v>
      </c>
      <c r="NQ64" s="315" t="str">
        <f t="shared" si="741"/>
        <v>3.0</v>
      </c>
      <c r="NR64" s="63">
        <v>1</v>
      </c>
      <c r="NS64" s="207">
        <v>1</v>
      </c>
      <c r="NT64" s="66">
        <f t="shared" si="742"/>
        <v>7.8</v>
      </c>
      <c r="NU64" s="167">
        <f t="shared" si="743"/>
        <v>7.8</v>
      </c>
      <c r="NV64" s="53" t="str">
        <f t="shared" si="744"/>
        <v>7.8</v>
      </c>
      <c r="NW64" s="51" t="str">
        <f t="shared" si="745"/>
        <v>B</v>
      </c>
      <c r="NX64" s="60">
        <f t="shared" si="746"/>
        <v>3</v>
      </c>
      <c r="NY64" s="53" t="str">
        <f t="shared" si="747"/>
        <v>3.0</v>
      </c>
      <c r="NZ64" s="220">
        <v>2</v>
      </c>
      <c r="OA64" s="408">
        <v>2</v>
      </c>
      <c r="OB64" s="385">
        <v>8.1999999999999993</v>
      </c>
      <c r="OC64" s="404">
        <v>6</v>
      </c>
      <c r="OD64" s="210"/>
      <c r="OE64" s="66">
        <f t="shared" si="971"/>
        <v>6.9</v>
      </c>
      <c r="OF64" s="67">
        <f t="shared" si="972"/>
        <v>6.9</v>
      </c>
      <c r="OG64" s="50" t="str">
        <f t="shared" si="973"/>
        <v>6.9</v>
      </c>
      <c r="OH64" s="51" t="str">
        <f t="shared" si="974"/>
        <v>C+</v>
      </c>
      <c r="OI64" s="60">
        <f t="shared" si="975"/>
        <v>2.5</v>
      </c>
      <c r="OJ64" s="53" t="str">
        <f t="shared" si="976"/>
        <v>2.5</v>
      </c>
      <c r="OK64" s="61">
        <v>2</v>
      </c>
      <c r="OL64" s="62">
        <v>2</v>
      </c>
      <c r="OM64" s="282">
        <v>7.3</v>
      </c>
      <c r="ON64" s="283">
        <v>7</v>
      </c>
      <c r="OO64" s="104"/>
      <c r="OP64" s="105">
        <f t="shared" ref="OP64:OP69" si="989">ROUND((OM64*0.4+ON64*0.6),1)</f>
        <v>7.1</v>
      </c>
      <c r="OQ64" s="67">
        <f t="shared" ref="OQ64:OQ69" si="990">ROUND(MAX((OM64*0.4+ON64*0.6),(OM64*0.4+OO64*0.6)),1)</f>
        <v>7.1</v>
      </c>
      <c r="OR64" s="50" t="str">
        <f t="shared" ref="OR64:OR69" si="991">TEXT(OQ64,"0.0")</f>
        <v>7.1</v>
      </c>
      <c r="OS64" s="51" t="str">
        <f t="shared" ref="OS64:OS69" si="992">IF(OQ64&gt;=8.5,"A",IF(OQ64&gt;=8,"B+",IF(OQ64&gt;=7,"B",IF(OQ64&gt;=6.5,"C+",IF(OQ64&gt;=5.5,"C",IF(OQ64&gt;=5,"D+",IF(OQ64&gt;=4,"D","F")))))))</f>
        <v>B</v>
      </c>
      <c r="OT64" s="60">
        <f t="shared" ref="OT64:OT69" si="993">IF(OS64="A",4,IF(OS64="B+",3.5,IF(OS64="B",3,IF(OS64="C+",2.5,IF(OS64="C",2,IF(OS64="D+",1.5,IF(OS64="D",1,0)))))))</f>
        <v>3</v>
      </c>
      <c r="OU64" s="53" t="str">
        <f t="shared" ref="OU64:OU69" si="994">TEXT(OT64,"0.0")</f>
        <v>3.0</v>
      </c>
      <c r="OV64" s="61">
        <v>2</v>
      </c>
      <c r="OW64" s="62">
        <v>2</v>
      </c>
      <c r="OX64" s="384">
        <v>7.6</v>
      </c>
      <c r="OY64" s="385">
        <v>9</v>
      </c>
      <c r="OZ64" s="104"/>
      <c r="PA64" s="105">
        <f t="shared" si="977"/>
        <v>8.4</v>
      </c>
      <c r="PB64" s="67">
        <f t="shared" si="978"/>
        <v>8.4</v>
      </c>
      <c r="PC64" s="50" t="str">
        <f t="shared" si="979"/>
        <v>8.4</v>
      </c>
      <c r="PD64" s="51" t="str">
        <f t="shared" si="980"/>
        <v>B+</v>
      </c>
      <c r="PE64" s="60">
        <f t="shared" si="981"/>
        <v>3.5</v>
      </c>
      <c r="PF64" s="53" t="str">
        <f t="shared" si="982"/>
        <v>3.5</v>
      </c>
      <c r="PG64" s="61">
        <v>2</v>
      </c>
      <c r="PH64" s="62">
        <v>2</v>
      </c>
      <c r="PI64" s="310">
        <v>7.8</v>
      </c>
      <c r="PJ64" s="311">
        <v>8</v>
      </c>
      <c r="PK64" s="160"/>
      <c r="PL64" s="66">
        <f t="shared" si="983"/>
        <v>7.9</v>
      </c>
      <c r="PM64" s="312">
        <f t="shared" si="984"/>
        <v>7.9</v>
      </c>
      <c r="PN64" s="312" t="str">
        <f t="shared" si="985"/>
        <v>7.9</v>
      </c>
      <c r="PO64" s="313" t="str">
        <f t="shared" si="986"/>
        <v>B</v>
      </c>
      <c r="PP64" s="314">
        <f t="shared" si="987"/>
        <v>3</v>
      </c>
      <c r="PQ64" s="315" t="str">
        <f t="shared" si="988"/>
        <v>3.0</v>
      </c>
      <c r="PR64" s="63">
        <v>1</v>
      </c>
      <c r="PS64" s="207">
        <v>1</v>
      </c>
      <c r="PT64" s="210">
        <v>7</v>
      </c>
      <c r="PU64" s="133">
        <v>7</v>
      </c>
      <c r="PV64" s="58"/>
      <c r="PW64" s="66">
        <f t="shared" si="247"/>
        <v>7</v>
      </c>
      <c r="PX64" s="67">
        <f t="shared" si="248"/>
        <v>7</v>
      </c>
      <c r="PY64" s="67" t="str">
        <f t="shared" si="249"/>
        <v>7.0</v>
      </c>
      <c r="PZ64" s="51" t="str">
        <f t="shared" si="250"/>
        <v>B</v>
      </c>
      <c r="QA64" s="60">
        <f t="shared" si="251"/>
        <v>3</v>
      </c>
      <c r="QB64" s="53" t="str">
        <f t="shared" si="252"/>
        <v>3.0</v>
      </c>
      <c r="QC64" s="63">
        <v>4</v>
      </c>
      <c r="QD64" s="207">
        <v>4</v>
      </c>
      <c r="QE64" s="210">
        <v>8.5</v>
      </c>
      <c r="QF64" s="133">
        <v>8</v>
      </c>
      <c r="QG64" s="58"/>
      <c r="QH64" s="66">
        <f t="shared" si="253"/>
        <v>8.1999999999999993</v>
      </c>
      <c r="QI64" s="67">
        <f t="shared" si="254"/>
        <v>8.1999999999999993</v>
      </c>
      <c r="QJ64" s="67" t="str">
        <f t="shared" si="255"/>
        <v>8.2</v>
      </c>
      <c r="QK64" s="51" t="str">
        <f t="shared" si="256"/>
        <v>B+</v>
      </c>
      <c r="QL64" s="60">
        <f t="shared" si="257"/>
        <v>3.5</v>
      </c>
      <c r="QM64" s="53" t="str">
        <f t="shared" si="258"/>
        <v>3.5</v>
      </c>
      <c r="QN64" s="63">
        <v>6</v>
      </c>
      <c r="QO64" s="207">
        <v>6</v>
      </c>
      <c r="QP64" s="211">
        <f t="shared" si="259"/>
        <v>19</v>
      </c>
      <c r="QQ64" s="156">
        <f t="shared" si="260"/>
        <v>7.6578947368421053</v>
      </c>
      <c r="QR64" s="158">
        <f t="shared" si="261"/>
        <v>3.1578947368421053</v>
      </c>
      <c r="QS64" s="157" t="str">
        <f t="shared" si="262"/>
        <v>3.16</v>
      </c>
      <c r="QT64" s="5" t="str">
        <f t="shared" si="263"/>
        <v>Lên lớp</v>
      </c>
      <c r="QU64" s="212">
        <f t="shared" si="264"/>
        <v>19</v>
      </c>
      <c r="QV64" s="156">
        <f t="shared" si="265"/>
        <v>7.6578947368421053</v>
      </c>
      <c r="QW64" s="309">
        <f t="shared" si="266"/>
        <v>3.1578947368421053</v>
      </c>
      <c r="QX64" s="215">
        <f t="shared" si="267"/>
        <v>73</v>
      </c>
      <c r="QY64" s="211">
        <f t="shared" si="268"/>
        <v>70</v>
      </c>
      <c r="QZ64" s="157">
        <f t="shared" si="269"/>
        <v>5.855714285714285</v>
      </c>
      <c r="RA64" s="157" t="str">
        <f t="shared" si="270"/>
        <v>5.86</v>
      </c>
      <c r="RB64" s="158">
        <f t="shared" si="271"/>
        <v>2.342857142857143</v>
      </c>
      <c r="RC64" s="157" t="str">
        <f t="shared" si="272"/>
        <v>2.34</v>
      </c>
      <c r="RD64" s="5" t="str">
        <f t="shared" si="273"/>
        <v>Lên lớp</v>
      </c>
      <c r="RE64" s="210"/>
      <c r="RF64" s="133"/>
      <c r="RG64" s="58"/>
      <c r="RH64" s="66">
        <f t="shared" si="748"/>
        <v>0</v>
      </c>
      <c r="RI64" s="67">
        <f t="shared" si="749"/>
        <v>0</v>
      </c>
      <c r="RJ64" s="67" t="str">
        <f t="shared" si="750"/>
        <v>0.0</v>
      </c>
      <c r="RK64" s="51" t="str">
        <f t="shared" si="751"/>
        <v>F</v>
      </c>
      <c r="RL64" s="60">
        <f t="shared" si="752"/>
        <v>0</v>
      </c>
      <c r="RM64" s="53" t="str">
        <f t="shared" si="753"/>
        <v>0.0</v>
      </c>
      <c r="RN64" s="63">
        <v>6</v>
      </c>
      <c r="RO64" s="207"/>
      <c r="RP64" s="416"/>
      <c r="RQ64" s="416"/>
      <c r="RR64" s="316">
        <f t="shared" si="754"/>
        <v>0</v>
      </c>
      <c r="RS64" s="67" t="str">
        <f t="shared" si="281"/>
        <v>0.0</v>
      </c>
      <c r="RT64" s="51" t="str">
        <f t="shared" si="755"/>
        <v>F</v>
      </c>
      <c r="RU64" s="60">
        <f t="shared" si="756"/>
        <v>0</v>
      </c>
      <c r="RV64" s="53" t="str">
        <f t="shared" si="757"/>
        <v>0.0</v>
      </c>
      <c r="RW64" s="220"/>
      <c r="RX64" s="221"/>
      <c r="RY64" s="417">
        <f t="shared" si="758"/>
        <v>6</v>
      </c>
      <c r="RZ64" s="156">
        <f t="shared" si="759"/>
        <v>0</v>
      </c>
      <c r="SA64" s="158">
        <f t="shared" si="760"/>
        <v>0</v>
      </c>
      <c r="SB64" s="157" t="str">
        <f t="shared" si="761"/>
        <v>0.00</v>
      </c>
    </row>
    <row r="65" spans="1:496" s="8" customFormat="1" ht="18">
      <c r="A65" s="142">
        <v>3</v>
      </c>
      <c r="B65" s="8" t="s">
        <v>534</v>
      </c>
      <c r="C65" s="8" t="s">
        <v>538</v>
      </c>
      <c r="D65" s="234" t="s">
        <v>539</v>
      </c>
      <c r="E65" s="235" t="s">
        <v>540</v>
      </c>
      <c r="K65" s="98"/>
      <c r="L65" s="120"/>
      <c r="M65" s="51" t="str">
        <f t="shared" si="854"/>
        <v>F</v>
      </c>
      <c r="N65" s="52">
        <f t="shared" si="855"/>
        <v>0</v>
      </c>
      <c r="O65" s="53" t="str">
        <f t="shared" si="856"/>
        <v>0.0</v>
      </c>
      <c r="P65" s="63">
        <v>2</v>
      </c>
      <c r="Q65" s="49">
        <v>6</v>
      </c>
      <c r="R65" s="67" t="str">
        <f t="shared" si="857"/>
        <v>6.0</v>
      </c>
      <c r="S65" s="51" t="str">
        <f t="shared" si="858"/>
        <v>C</v>
      </c>
      <c r="T65" s="52">
        <f t="shared" si="859"/>
        <v>2</v>
      </c>
      <c r="U65" s="53" t="str">
        <f t="shared" si="860"/>
        <v>2.0</v>
      </c>
      <c r="V65" s="63">
        <v>3</v>
      </c>
      <c r="W65" s="105"/>
      <c r="X65" s="103"/>
      <c r="Y65" s="104"/>
      <c r="Z65" s="66">
        <f t="shared" si="861"/>
        <v>0</v>
      </c>
      <c r="AA65" s="67">
        <f t="shared" si="862"/>
        <v>0</v>
      </c>
      <c r="AB65" s="67" t="str">
        <f t="shared" si="863"/>
        <v>0.0</v>
      </c>
      <c r="AC65" s="51" t="str">
        <f t="shared" si="864"/>
        <v>F</v>
      </c>
      <c r="AD65" s="60">
        <f t="shared" si="865"/>
        <v>0</v>
      </c>
      <c r="AE65" s="53" t="str">
        <f t="shared" si="866"/>
        <v>0.0</v>
      </c>
      <c r="AF65" s="63">
        <v>4</v>
      </c>
      <c r="AG65" s="207"/>
      <c r="AH65" s="105">
        <v>8</v>
      </c>
      <c r="AI65" s="103">
        <v>6</v>
      </c>
      <c r="AJ65" s="104"/>
      <c r="AK65" s="66">
        <f t="shared" si="867"/>
        <v>6.8</v>
      </c>
      <c r="AL65" s="67">
        <f t="shared" si="868"/>
        <v>6.8</v>
      </c>
      <c r="AM65" s="67" t="str">
        <f t="shared" si="869"/>
        <v>6.8</v>
      </c>
      <c r="AN65" s="51" t="str">
        <f t="shared" si="870"/>
        <v>C+</v>
      </c>
      <c r="AO65" s="60">
        <f t="shared" si="871"/>
        <v>2.5</v>
      </c>
      <c r="AP65" s="53" t="str">
        <f t="shared" si="872"/>
        <v>2.5</v>
      </c>
      <c r="AQ65" s="63">
        <v>2</v>
      </c>
      <c r="AR65" s="207">
        <v>2</v>
      </c>
      <c r="AS65" s="105">
        <v>6.4</v>
      </c>
      <c r="AT65" s="103">
        <v>1</v>
      </c>
      <c r="AU65" s="104">
        <v>5</v>
      </c>
      <c r="AV65" s="66">
        <f t="shared" si="873"/>
        <v>3.2</v>
      </c>
      <c r="AW65" s="67">
        <f t="shared" si="874"/>
        <v>5.6</v>
      </c>
      <c r="AX65" s="67" t="str">
        <f t="shared" si="875"/>
        <v>5.6</v>
      </c>
      <c r="AY65" s="51" t="str">
        <f t="shared" si="876"/>
        <v>C</v>
      </c>
      <c r="AZ65" s="60">
        <f t="shared" si="877"/>
        <v>2</v>
      </c>
      <c r="BA65" s="53" t="str">
        <f t="shared" si="878"/>
        <v>2.0</v>
      </c>
      <c r="BB65" s="63">
        <v>3</v>
      </c>
      <c r="BC65" s="207">
        <v>3</v>
      </c>
      <c r="BD65" s="105">
        <v>5</v>
      </c>
      <c r="BE65" s="103">
        <v>7</v>
      </c>
      <c r="BF65" s="104"/>
      <c r="BG65" s="66">
        <f t="shared" si="879"/>
        <v>6.2</v>
      </c>
      <c r="BH65" s="67">
        <f t="shared" si="880"/>
        <v>6.2</v>
      </c>
      <c r="BI65" s="67" t="str">
        <f t="shared" si="881"/>
        <v>6.2</v>
      </c>
      <c r="BJ65" s="51" t="str">
        <f t="shared" si="882"/>
        <v>C</v>
      </c>
      <c r="BK65" s="60">
        <f t="shared" si="883"/>
        <v>2</v>
      </c>
      <c r="BL65" s="53" t="str">
        <f t="shared" si="884"/>
        <v>2.0</v>
      </c>
      <c r="BM65" s="63">
        <v>3</v>
      </c>
      <c r="BN65" s="207">
        <v>3</v>
      </c>
      <c r="BO65" s="105">
        <v>3.6</v>
      </c>
      <c r="BP65" s="103"/>
      <c r="BQ65" s="104"/>
      <c r="BR65" s="66">
        <f t="shared" si="885"/>
        <v>1.4</v>
      </c>
      <c r="BS65" s="67">
        <f t="shared" si="886"/>
        <v>1.4</v>
      </c>
      <c r="BT65" s="67" t="str">
        <f t="shared" si="887"/>
        <v>1.4</v>
      </c>
      <c r="BU65" s="51" t="str">
        <f t="shared" si="888"/>
        <v>F</v>
      </c>
      <c r="BV65" s="68">
        <f t="shared" si="889"/>
        <v>0</v>
      </c>
      <c r="BW65" s="53" t="str">
        <f t="shared" si="890"/>
        <v>0.0</v>
      </c>
      <c r="BX65" s="63">
        <v>2</v>
      </c>
      <c r="BY65" s="207"/>
      <c r="BZ65" s="105"/>
      <c r="CA65" s="103"/>
      <c r="CB65" s="104"/>
      <c r="CC65" s="105"/>
      <c r="CD65" s="67">
        <f t="shared" si="891"/>
        <v>0</v>
      </c>
      <c r="CE65" s="67" t="str">
        <f t="shared" si="892"/>
        <v>0.0</v>
      </c>
      <c r="CF65" s="51" t="str">
        <f t="shared" si="893"/>
        <v>F</v>
      </c>
      <c r="CG65" s="60">
        <f t="shared" si="894"/>
        <v>0</v>
      </c>
      <c r="CH65" s="53" t="str">
        <f t="shared" si="895"/>
        <v>0.0</v>
      </c>
      <c r="CI65" s="63">
        <v>3</v>
      </c>
      <c r="CJ65" s="207"/>
      <c r="CK65" s="208">
        <f t="shared" si="896"/>
        <v>17</v>
      </c>
      <c r="CL65" s="72">
        <f t="shared" si="897"/>
        <v>3.0470588235294116</v>
      </c>
      <c r="CM65" s="93" t="str">
        <f t="shared" si="898"/>
        <v>3.05</v>
      </c>
      <c r="CN65" s="72">
        <f t="shared" si="899"/>
        <v>1</v>
      </c>
      <c r="CO65" s="93" t="str">
        <f t="shared" si="900"/>
        <v>1.00</v>
      </c>
      <c r="CP65" s="285" t="str">
        <f t="shared" si="901"/>
        <v>Lên lớp</v>
      </c>
      <c r="CQ65" s="285">
        <f t="shared" si="902"/>
        <v>8</v>
      </c>
      <c r="CR65" s="72">
        <v>0</v>
      </c>
      <c r="CS65" s="285" t="str">
        <f t="shared" si="903"/>
        <v>0.00</v>
      </c>
      <c r="CT65" s="72">
        <v>0</v>
      </c>
      <c r="CU65" s="285" t="str">
        <f t="shared" si="904"/>
        <v>0.00</v>
      </c>
      <c r="CV65" s="285" t="str">
        <f t="shared" si="905"/>
        <v>Cảnh báo KQHT</v>
      </c>
      <c r="CW65" s="66">
        <v>7.2</v>
      </c>
      <c r="CX65" s="66">
        <v>3</v>
      </c>
      <c r="CY65" s="285"/>
      <c r="CZ65" s="66">
        <f t="shared" si="906"/>
        <v>4.7</v>
      </c>
      <c r="DA65" s="67">
        <f t="shared" si="907"/>
        <v>4.7</v>
      </c>
      <c r="DB65" s="60" t="str">
        <f t="shared" si="908"/>
        <v>4.7</v>
      </c>
      <c r="DC65" s="51" t="str">
        <f t="shared" si="909"/>
        <v>D</v>
      </c>
      <c r="DD65" s="60">
        <f t="shared" si="910"/>
        <v>1</v>
      </c>
      <c r="DE65" s="60" t="str">
        <f t="shared" si="911"/>
        <v>1.0</v>
      </c>
      <c r="DF65" s="63"/>
      <c r="DG65" s="209"/>
      <c r="DH65" s="105"/>
      <c r="DI65" s="126"/>
      <c r="DJ65" s="126"/>
      <c r="DK65" s="66">
        <f t="shared" si="912"/>
        <v>0</v>
      </c>
      <c r="DL65" s="67">
        <f t="shared" si="913"/>
        <v>0</v>
      </c>
      <c r="DM65" s="60" t="str">
        <f t="shared" si="914"/>
        <v>0.0</v>
      </c>
      <c r="DN65" s="51" t="str">
        <f t="shared" si="915"/>
        <v>F</v>
      </c>
      <c r="DO65" s="60">
        <f t="shared" si="916"/>
        <v>0</v>
      </c>
      <c r="DP65" s="60" t="str">
        <f t="shared" si="917"/>
        <v>0.0</v>
      </c>
      <c r="DQ65" s="63"/>
      <c r="DR65" s="209"/>
      <c r="DS65" s="67">
        <f t="shared" si="918"/>
        <v>2.35</v>
      </c>
      <c r="DT65" s="60" t="str">
        <f t="shared" si="919"/>
        <v>2.4</v>
      </c>
      <c r="DU65" s="51" t="str">
        <f t="shared" si="920"/>
        <v>F</v>
      </c>
      <c r="DV65" s="60">
        <f t="shared" si="921"/>
        <v>0</v>
      </c>
      <c r="DW65" s="60" t="str">
        <f t="shared" si="922"/>
        <v>0.0</v>
      </c>
      <c r="DX65" s="63">
        <v>3</v>
      </c>
      <c r="DY65" s="209">
        <v>3</v>
      </c>
      <c r="DZ65" s="149">
        <v>4.2</v>
      </c>
      <c r="EA65" s="70"/>
      <c r="EB65" s="121"/>
      <c r="EC65" s="66">
        <f t="shared" si="923"/>
        <v>1.7</v>
      </c>
      <c r="ED65" s="67">
        <f t="shared" si="924"/>
        <v>1.7</v>
      </c>
      <c r="EE65" s="67" t="str">
        <f t="shared" si="925"/>
        <v>1.7</v>
      </c>
      <c r="EF65" s="51" t="str">
        <f t="shared" si="926"/>
        <v>F</v>
      </c>
      <c r="EG65" s="68">
        <f t="shared" si="927"/>
        <v>0</v>
      </c>
      <c r="EH65" s="53" t="str">
        <f t="shared" si="928"/>
        <v>0.0</v>
      </c>
      <c r="EI65" s="63">
        <v>3</v>
      </c>
      <c r="EJ65" s="207">
        <v>3</v>
      </c>
      <c r="EK65" s="150">
        <v>6.8</v>
      </c>
      <c r="EL65" s="124"/>
      <c r="EM65" s="125">
        <v>3</v>
      </c>
      <c r="EN65" s="66">
        <f t="shared" si="929"/>
        <v>2.7</v>
      </c>
      <c r="EO65" s="67">
        <f t="shared" si="930"/>
        <v>4.5</v>
      </c>
      <c r="EP65" s="67" t="str">
        <f t="shared" si="931"/>
        <v>4.5</v>
      </c>
      <c r="EQ65" s="51" t="str">
        <f t="shared" si="932"/>
        <v>D</v>
      </c>
      <c r="ER65" s="60">
        <f t="shared" si="933"/>
        <v>1</v>
      </c>
      <c r="ES65" s="53" t="str">
        <f t="shared" si="934"/>
        <v>1.0</v>
      </c>
      <c r="ET65" s="63">
        <v>3</v>
      </c>
      <c r="EU65" s="207">
        <v>3</v>
      </c>
      <c r="EV65" s="149">
        <v>3.3</v>
      </c>
      <c r="EW65" s="70"/>
      <c r="EX65" s="121"/>
      <c r="EY65" s="66">
        <f t="shared" si="935"/>
        <v>1.3</v>
      </c>
      <c r="EZ65" s="67">
        <f t="shared" si="936"/>
        <v>1.3</v>
      </c>
      <c r="FA65" s="67" t="str">
        <f t="shared" si="937"/>
        <v>1.3</v>
      </c>
      <c r="FB65" s="51" t="str">
        <f t="shared" si="938"/>
        <v>F</v>
      </c>
      <c r="FC65" s="60">
        <f t="shared" si="939"/>
        <v>0</v>
      </c>
      <c r="FD65" s="53" t="str">
        <f t="shared" si="940"/>
        <v>0.0</v>
      </c>
      <c r="FE65" s="63">
        <v>2</v>
      </c>
      <c r="FF65" s="207">
        <v>2</v>
      </c>
      <c r="FG65" s="105">
        <v>0</v>
      </c>
      <c r="FH65" s="103"/>
      <c r="FI65" s="104"/>
      <c r="FJ65" s="66">
        <f t="shared" si="941"/>
        <v>0</v>
      </c>
      <c r="FK65" s="67">
        <f t="shared" si="942"/>
        <v>0</v>
      </c>
      <c r="FL65" s="67" t="str">
        <f t="shared" si="943"/>
        <v>0.0</v>
      </c>
      <c r="FM65" s="51" t="str">
        <f t="shared" si="944"/>
        <v>F</v>
      </c>
      <c r="FN65" s="60">
        <f t="shared" si="945"/>
        <v>0</v>
      </c>
      <c r="FO65" s="53" t="str">
        <f t="shared" si="946"/>
        <v>0.0</v>
      </c>
      <c r="FP65" s="63">
        <v>2</v>
      </c>
      <c r="FQ65" s="207">
        <v>2</v>
      </c>
      <c r="FR65" s="105"/>
      <c r="FS65" s="103"/>
      <c r="FT65" s="104"/>
      <c r="FU65" s="66"/>
      <c r="FV65" s="67">
        <f t="shared" si="947"/>
        <v>0</v>
      </c>
      <c r="FW65" s="67" t="str">
        <f t="shared" si="948"/>
        <v>0.0</v>
      </c>
      <c r="FX65" s="51" t="str">
        <f t="shared" si="949"/>
        <v>F</v>
      </c>
      <c r="FY65" s="60">
        <f t="shared" si="950"/>
        <v>0</v>
      </c>
      <c r="FZ65" s="53" t="str">
        <f t="shared" si="951"/>
        <v>0.0</v>
      </c>
      <c r="GA65" s="63">
        <v>2</v>
      </c>
      <c r="GB65" s="207">
        <v>2</v>
      </c>
      <c r="GC65" s="105">
        <v>0</v>
      </c>
      <c r="GD65" s="103"/>
      <c r="GE65" s="104"/>
      <c r="GF65" s="105"/>
      <c r="GG65" s="67">
        <f t="shared" si="952"/>
        <v>0</v>
      </c>
      <c r="GH65" s="67" t="str">
        <f t="shared" si="953"/>
        <v>0.0</v>
      </c>
      <c r="GI65" s="51" t="str">
        <f t="shared" si="954"/>
        <v>F</v>
      </c>
      <c r="GJ65" s="60">
        <f t="shared" si="955"/>
        <v>0</v>
      </c>
      <c r="GK65" s="53" t="str">
        <f t="shared" si="956"/>
        <v>0.0</v>
      </c>
      <c r="GL65" s="63">
        <v>3</v>
      </c>
      <c r="GM65" s="207">
        <v>3</v>
      </c>
      <c r="GN65" s="211">
        <f t="shared" si="957"/>
        <v>18</v>
      </c>
      <c r="GO65" s="156">
        <f t="shared" si="958"/>
        <v>1.5694444444444444</v>
      </c>
      <c r="GP65" s="158">
        <f t="shared" si="959"/>
        <v>0.16666666666666666</v>
      </c>
      <c r="GQ65" s="157" t="str">
        <f t="shared" si="960"/>
        <v>0.17</v>
      </c>
      <c r="GR65" s="5" t="str">
        <f t="shared" si="961"/>
        <v>Cảnh báo KQHT</v>
      </c>
      <c r="GS65" s="212">
        <f t="shared" si="962"/>
        <v>18</v>
      </c>
      <c r="GT65" s="213">
        <f t="shared" si="963"/>
        <v>1.5694444444444444</v>
      </c>
      <c r="GU65" s="214">
        <f t="shared" si="964"/>
        <v>0.16666666666666666</v>
      </c>
      <c r="GV65" s="215">
        <f t="shared" si="965"/>
        <v>35</v>
      </c>
      <c r="GW65" s="211">
        <f t="shared" si="966"/>
        <v>26</v>
      </c>
      <c r="GX65" s="157">
        <f t="shared" si="967"/>
        <v>1.0865384615384615</v>
      </c>
      <c r="GY65" s="158">
        <f t="shared" si="968"/>
        <v>0.11538461538461539</v>
      </c>
      <c r="GZ65" s="157" t="str">
        <f t="shared" si="969"/>
        <v>0.12</v>
      </c>
      <c r="HA65" s="5" t="str">
        <f t="shared" si="970"/>
        <v>Cảnh báo KQHT</v>
      </c>
      <c r="HB65" s="171">
        <v>5</v>
      </c>
      <c r="HC65" s="122">
        <v>2</v>
      </c>
      <c r="HD65" s="123"/>
      <c r="HE65" s="171"/>
      <c r="HF65" s="67">
        <f t="shared" si="762"/>
        <v>3.2</v>
      </c>
      <c r="HG65" s="67" t="str">
        <f t="shared" si="763"/>
        <v>3.2</v>
      </c>
      <c r="HH65" s="51" t="str">
        <f t="shared" si="764"/>
        <v>F</v>
      </c>
      <c r="HI65" s="60">
        <f t="shared" si="765"/>
        <v>0</v>
      </c>
      <c r="HJ65" s="53" t="str">
        <f t="shared" si="766"/>
        <v>0.0</v>
      </c>
      <c r="HK65" s="63">
        <v>3</v>
      </c>
      <c r="HL65" s="207">
        <v>3</v>
      </c>
      <c r="HM65" s="210">
        <v>6</v>
      </c>
      <c r="HN65" s="57">
        <v>5</v>
      </c>
      <c r="HO65" s="58"/>
      <c r="HP65" s="66">
        <f t="shared" si="767"/>
        <v>5.4</v>
      </c>
      <c r="HQ65" s="110">
        <f t="shared" si="768"/>
        <v>5.4</v>
      </c>
      <c r="HR65" s="67" t="str">
        <f t="shared" si="769"/>
        <v>5.4</v>
      </c>
      <c r="HS65" s="111" t="str">
        <f t="shared" si="770"/>
        <v>D+</v>
      </c>
      <c r="HT65" s="112">
        <f t="shared" si="771"/>
        <v>1.5</v>
      </c>
      <c r="HU65" s="113" t="str">
        <f t="shared" si="772"/>
        <v>1.5</v>
      </c>
      <c r="HV65" s="63">
        <v>1</v>
      </c>
      <c r="HW65" s="207">
        <v>1</v>
      </c>
      <c r="HX65" s="66">
        <f t="shared" si="773"/>
        <v>1.6</v>
      </c>
      <c r="HY65" s="167">
        <f t="shared" si="773"/>
        <v>3.9</v>
      </c>
      <c r="HZ65" s="53" t="str">
        <f t="shared" si="774"/>
        <v>3.9</v>
      </c>
      <c r="IA65" s="51" t="str">
        <f t="shared" si="775"/>
        <v>F</v>
      </c>
      <c r="IB65" s="60">
        <f t="shared" si="776"/>
        <v>0</v>
      </c>
      <c r="IC65" s="53" t="str">
        <f t="shared" si="777"/>
        <v>0.0</v>
      </c>
      <c r="ID65" s="220">
        <v>4</v>
      </c>
      <c r="IE65" s="221">
        <v>4</v>
      </c>
      <c r="IF65" s="210">
        <v>6.3</v>
      </c>
      <c r="IG65" s="57">
        <v>7</v>
      </c>
      <c r="IH65" s="58"/>
      <c r="II65" s="66">
        <f t="shared" si="778"/>
        <v>6.7</v>
      </c>
      <c r="IJ65" s="67">
        <f t="shared" si="779"/>
        <v>6.7</v>
      </c>
      <c r="IK65" s="67" t="str">
        <f t="shared" si="780"/>
        <v>6.7</v>
      </c>
      <c r="IL65" s="51" t="str">
        <f t="shared" si="781"/>
        <v>C+</v>
      </c>
      <c r="IM65" s="60">
        <f t="shared" si="782"/>
        <v>2.5</v>
      </c>
      <c r="IN65" s="53" t="str">
        <f t="shared" si="783"/>
        <v>2.5</v>
      </c>
      <c r="IO65" s="63">
        <v>2</v>
      </c>
      <c r="IP65" s="207">
        <v>2</v>
      </c>
      <c r="IQ65" s="210">
        <v>6.7</v>
      </c>
      <c r="IR65" s="57">
        <v>6</v>
      </c>
      <c r="IS65" s="58"/>
      <c r="IT65" s="66">
        <f t="shared" si="784"/>
        <v>6.3</v>
      </c>
      <c r="IU65" s="67">
        <f t="shared" si="785"/>
        <v>6.3</v>
      </c>
      <c r="IV65" s="67" t="str">
        <f t="shared" si="786"/>
        <v>6.3</v>
      </c>
      <c r="IW65" s="51" t="str">
        <f t="shared" si="787"/>
        <v>C</v>
      </c>
      <c r="IX65" s="60">
        <f t="shared" si="788"/>
        <v>2</v>
      </c>
      <c r="IY65" s="53" t="str">
        <f t="shared" si="789"/>
        <v>2.0</v>
      </c>
      <c r="IZ65" s="63">
        <v>3</v>
      </c>
      <c r="JA65" s="207">
        <v>3</v>
      </c>
      <c r="JB65" s="65">
        <v>5.6</v>
      </c>
      <c r="JC65" s="57">
        <v>4</v>
      </c>
      <c r="JD65" s="58"/>
      <c r="JE65" s="66">
        <f t="shared" si="790"/>
        <v>4.5999999999999996</v>
      </c>
      <c r="JF65" s="67">
        <f t="shared" si="791"/>
        <v>4.5999999999999996</v>
      </c>
      <c r="JG65" s="50" t="str">
        <f t="shared" si="792"/>
        <v>4.6</v>
      </c>
      <c r="JH65" s="51" t="str">
        <f t="shared" si="793"/>
        <v>D</v>
      </c>
      <c r="JI65" s="60">
        <f t="shared" si="794"/>
        <v>1</v>
      </c>
      <c r="JJ65" s="53" t="str">
        <f t="shared" si="795"/>
        <v>1.0</v>
      </c>
      <c r="JK65" s="61">
        <v>2</v>
      </c>
      <c r="JL65" s="62">
        <v>2</v>
      </c>
      <c r="JM65" s="65">
        <v>6.2</v>
      </c>
      <c r="JN65" s="57">
        <v>4</v>
      </c>
      <c r="JO65" s="58"/>
      <c r="JP65" s="66">
        <f t="shared" si="796"/>
        <v>4.9000000000000004</v>
      </c>
      <c r="JQ65" s="67">
        <f t="shared" si="797"/>
        <v>4.9000000000000004</v>
      </c>
      <c r="JR65" s="50" t="str">
        <f t="shared" si="798"/>
        <v>4.9</v>
      </c>
      <c r="JS65" s="51" t="str">
        <f t="shared" si="799"/>
        <v>D</v>
      </c>
      <c r="JT65" s="60">
        <f t="shared" si="800"/>
        <v>1</v>
      </c>
      <c r="JU65" s="53" t="str">
        <f t="shared" si="801"/>
        <v>1.0</v>
      </c>
      <c r="JV65" s="61">
        <v>1</v>
      </c>
      <c r="JW65" s="62">
        <v>1</v>
      </c>
      <c r="JX65" s="65"/>
      <c r="JY65" s="57"/>
      <c r="JZ65" s="58"/>
      <c r="KA65" s="66">
        <f t="shared" si="802"/>
        <v>0</v>
      </c>
      <c r="KB65" s="67">
        <f t="shared" si="803"/>
        <v>0</v>
      </c>
      <c r="KC65" s="50" t="str">
        <f t="shared" si="804"/>
        <v>0.0</v>
      </c>
      <c r="KD65" s="51" t="str">
        <f t="shared" si="805"/>
        <v>F</v>
      </c>
      <c r="KE65" s="60">
        <f t="shared" si="806"/>
        <v>0</v>
      </c>
      <c r="KF65" s="53" t="str">
        <f t="shared" si="807"/>
        <v>0.0</v>
      </c>
      <c r="KG65" s="61">
        <v>2</v>
      </c>
      <c r="KH65" s="62">
        <v>2</v>
      </c>
      <c r="KI65" s="210">
        <v>5</v>
      </c>
      <c r="KJ65" s="133">
        <v>5.6</v>
      </c>
      <c r="KK65" s="58"/>
      <c r="KL65" s="66">
        <f t="shared" si="808"/>
        <v>5.4</v>
      </c>
      <c r="KM65" s="67">
        <f t="shared" si="809"/>
        <v>5.4</v>
      </c>
      <c r="KN65" s="67" t="str">
        <f t="shared" si="810"/>
        <v>5.4</v>
      </c>
      <c r="KO65" s="51" t="str">
        <f t="shared" si="811"/>
        <v>D+</v>
      </c>
      <c r="KP65" s="60">
        <f t="shared" si="812"/>
        <v>1.5</v>
      </c>
      <c r="KQ65" s="53" t="str">
        <f t="shared" si="813"/>
        <v>1.5</v>
      </c>
      <c r="KR65" s="63">
        <v>1</v>
      </c>
      <c r="KS65" s="207">
        <v>1</v>
      </c>
      <c r="KT65" s="210">
        <v>5</v>
      </c>
      <c r="KU65" s="133">
        <v>5.8</v>
      </c>
      <c r="KV65" s="58"/>
      <c r="KW65" s="66">
        <f t="shared" si="814"/>
        <v>5.5</v>
      </c>
      <c r="KX65" s="67">
        <f t="shared" si="815"/>
        <v>5.5</v>
      </c>
      <c r="KY65" s="67" t="str">
        <f t="shared" si="816"/>
        <v>5.5</v>
      </c>
      <c r="KZ65" s="51" t="str">
        <f t="shared" si="817"/>
        <v>C</v>
      </c>
      <c r="LA65" s="60">
        <f t="shared" si="818"/>
        <v>2</v>
      </c>
      <c r="LB65" s="53" t="str">
        <f t="shared" si="819"/>
        <v>2.0</v>
      </c>
      <c r="LC65" s="63">
        <v>1</v>
      </c>
      <c r="LD65" s="207">
        <v>1</v>
      </c>
      <c r="LE65" s="210">
        <v>5</v>
      </c>
      <c r="LF65" s="133">
        <v>5.3</v>
      </c>
      <c r="LG65" s="58"/>
      <c r="LH65" s="66">
        <f t="shared" si="820"/>
        <v>5.2</v>
      </c>
      <c r="LI65" s="67">
        <f t="shared" si="821"/>
        <v>5.2</v>
      </c>
      <c r="LJ65" s="67" t="str">
        <f t="shared" si="822"/>
        <v>5.2</v>
      </c>
      <c r="LK65" s="51" t="str">
        <f t="shared" si="823"/>
        <v>D+</v>
      </c>
      <c r="LL65" s="60">
        <f t="shared" si="824"/>
        <v>1.5</v>
      </c>
      <c r="LM65" s="53" t="str">
        <f t="shared" si="825"/>
        <v>1.5</v>
      </c>
      <c r="LN65" s="63">
        <v>2</v>
      </c>
      <c r="LO65" s="207">
        <v>2</v>
      </c>
      <c r="LP65" s="210">
        <v>5</v>
      </c>
      <c r="LQ65" s="133">
        <v>5.8</v>
      </c>
      <c r="LR65" s="58"/>
      <c r="LS65" s="66">
        <f t="shared" si="826"/>
        <v>5.5</v>
      </c>
      <c r="LT65" s="67">
        <f t="shared" si="827"/>
        <v>5.5</v>
      </c>
      <c r="LU65" s="67" t="str">
        <f t="shared" si="828"/>
        <v>5.5</v>
      </c>
      <c r="LV65" s="51" t="str">
        <f t="shared" si="829"/>
        <v>C</v>
      </c>
      <c r="LW65" s="60">
        <f t="shared" si="830"/>
        <v>2</v>
      </c>
      <c r="LX65" s="53" t="str">
        <f t="shared" si="831"/>
        <v>2.0</v>
      </c>
      <c r="LY65" s="63">
        <v>1</v>
      </c>
      <c r="LZ65" s="207">
        <v>1</v>
      </c>
      <c r="MA65" s="66">
        <f t="shared" si="832"/>
        <v>5.4</v>
      </c>
      <c r="MB65" s="167">
        <f t="shared" si="833"/>
        <v>5.4</v>
      </c>
      <c r="MC65" s="53" t="str">
        <f t="shared" si="834"/>
        <v>5.4</v>
      </c>
      <c r="MD65" s="51" t="str">
        <f t="shared" si="835"/>
        <v>D+</v>
      </c>
      <c r="ME65" s="60">
        <f t="shared" si="836"/>
        <v>1.5</v>
      </c>
      <c r="MF65" s="53" t="str">
        <f t="shared" si="837"/>
        <v>1.5</v>
      </c>
      <c r="MG65" s="220">
        <v>5</v>
      </c>
      <c r="MH65" s="221">
        <v>5</v>
      </c>
      <c r="MI65" s="211">
        <f t="shared" si="838"/>
        <v>19</v>
      </c>
      <c r="MJ65" s="156">
        <f t="shared" si="839"/>
        <v>4.6421052631578945</v>
      </c>
      <c r="MK65" s="158">
        <f t="shared" si="840"/>
        <v>1.263157894736842</v>
      </c>
      <c r="ML65" s="157" t="str">
        <f t="shared" si="841"/>
        <v>1.26</v>
      </c>
      <c r="MM65" s="5" t="str">
        <f t="shared" si="842"/>
        <v>Lên lớp</v>
      </c>
      <c r="MN65" s="212">
        <f t="shared" si="843"/>
        <v>19</v>
      </c>
      <c r="MO65" s="156">
        <f t="shared" si="844"/>
        <v>4.6421052631578945</v>
      </c>
      <c r="MP65" s="309">
        <f t="shared" si="845"/>
        <v>1.263157894736842</v>
      </c>
      <c r="MQ65" s="215">
        <f t="shared" si="846"/>
        <v>54</v>
      </c>
      <c r="MR65" s="211">
        <f t="shared" si="847"/>
        <v>45</v>
      </c>
      <c r="MS65" s="157">
        <f t="shared" si="848"/>
        <v>2.5877777777777777</v>
      </c>
      <c r="MT65" s="157" t="str">
        <f t="shared" si="849"/>
        <v>2.59</v>
      </c>
      <c r="MU65" s="158">
        <f t="shared" si="850"/>
        <v>0.6</v>
      </c>
      <c r="MV65" s="157" t="str">
        <f t="shared" si="851"/>
        <v>0.60</v>
      </c>
      <c r="MW65" s="5" t="str">
        <f t="shared" si="852"/>
        <v>Cảnh báo KQHT</v>
      </c>
      <c r="MX65" s="325">
        <v>6</v>
      </c>
      <c r="MY65" s="392">
        <v>5</v>
      </c>
      <c r="MZ65" s="327"/>
      <c r="NA65" s="149">
        <f t="shared" si="730"/>
        <v>5.4</v>
      </c>
      <c r="NB65" s="312">
        <f t="shared" si="731"/>
        <v>5.4</v>
      </c>
      <c r="NC65" s="312" t="str">
        <f t="shared" si="732"/>
        <v>5.4</v>
      </c>
      <c r="ND65" s="313" t="str">
        <f t="shared" si="733"/>
        <v>D+</v>
      </c>
      <c r="NE65" s="314">
        <f t="shared" si="734"/>
        <v>1.5</v>
      </c>
      <c r="NF65" s="315" t="str">
        <f t="shared" si="735"/>
        <v>1.5</v>
      </c>
      <c r="NG65" s="63">
        <v>1</v>
      </c>
      <c r="NH65" s="207">
        <v>1</v>
      </c>
      <c r="NI65" s="310">
        <v>6</v>
      </c>
      <c r="NJ65" s="311">
        <v>1</v>
      </c>
      <c r="NK65" s="160">
        <v>1</v>
      </c>
      <c r="NL65" s="316">
        <f t="shared" si="736"/>
        <v>3</v>
      </c>
      <c r="NM65" s="312">
        <f t="shared" si="737"/>
        <v>3</v>
      </c>
      <c r="NN65" s="312" t="str">
        <f t="shared" si="738"/>
        <v>3.0</v>
      </c>
      <c r="NO65" s="313" t="str">
        <f t="shared" si="739"/>
        <v>F</v>
      </c>
      <c r="NP65" s="314">
        <f t="shared" si="740"/>
        <v>0</v>
      </c>
      <c r="NQ65" s="315" t="str">
        <f t="shared" si="741"/>
        <v>0.0</v>
      </c>
      <c r="NR65" s="63">
        <v>1</v>
      </c>
      <c r="NS65" s="207"/>
      <c r="NT65" s="66">
        <f t="shared" si="742"/>
        <v>4.2</v>
      </c>
      <c r="NU65" s="167">
        <f t="shared" si="743"/>
        <v>4.2</v>
      </c>
      <c r="NV65" s="53" t="str">
        <f t="shared" si="744"/>
        <v>4.2</v>
      </c>
      <c r="NW65" s="51" t="str">
        <f t="shared" si="745"/>
        <v>D</v>
      </c>
      <c r="NX65" s="60">
        <f t="shared" si="746"/>
        <v>1</v>
      </c>
      <c r="NY65" s="53" t="str">
        <f t="shared" si="747"/>
        <v>1.0</v>
      </c>
      <c r="NZ65" s="220">
        <v>2</v>
      </c>
      <c r="OA65" s="408">
        <v>2</v>
      </c>
      <c r="OB65" s="385">
        <v>6</v>
      </c>
      <c r="OC65" s="404">
        <v>7</v>
      </c>
      <c r="OD65" s="210"/>
      <c r="OE65" s="66">
        <f t="shared" si="971"/>
        <v>6.6</v>
      </c>
      <c r="OF65" s="67">
        <f t="shared" si="972"/>
        <v>6.6</v>
      </c>
      <c r="OG65" s="50" t="str">
        <f t="shared" si="973"/>
        <v>6.6</v>
      </c>
      <c r="OH65" s="51" t="str">
        <f t="shared" si="974"/>
        <v>C+</v>
      </c>
      <c r="OI65" s="60">
        <f t="shared" si="975"/>
        <v>2.5</v>
      </c>
      <c r="OJ65" s="53" t="str">
        <f t="shared" si="976"/>
        <v>2.5</v>
      </c>
      <c r="OK65" s="61">
        <v>2</v>
      </c>
      <c r="OL65" s="62">
        <v>2</v>
      </c>
      <c r="OM65" s="282">
        <v>6</v>
      </c>
      <c r="ON65" s="283">
        <v>4</v>
      </c>
      <c r="OO65" s="104">
        <v>3</v>
      </c>
      <c r="OP65" s="105">
        <f t="shared" si="989"/>
        <v>4.8</v>
      </c>
      <c r="OQ65" s="67">
        <f t="shared" si="990"/>
        <v>4.8</v>
      </c>
      <c r="OR65" s="50" t="str">
        <f t="shared" si="991"/>
        <v>4.8</v>
      </c>
      <c r="OS65" s="51" t="str">
        <f t="shared" si="992"/>
        <v>D</v>
      </c>
      <c r="OT65" s="60">
        <f t="shared" si="993"/>
        <v>1</v>
      </c>
      <c r="OU65" s="53" t="str">
        <f t="shared" si="994"/>
        <v>1.0</v>
      </c>
      <c r="OV65" s="61">
        <v>2</v>
      </c>
      <c r="OW65" s="62">
        <v>2</v>
      </c>
      <c r="OX65" s="384">
        <v>6.4</v>
      </c>
      <c r="OY65" s="385">
        <v>7</v>
      </c>
      <c r="OZ65" s="104"/>
      <c r="PA65" s="105">
        <f t="shared" si="977"/>
        <v>6.8</v>
      </c>
      <c r="PB65" s="67">
        <f t="shared" si="978"/>
        <v>6.8</v>
      </c>
      <c r="PC65" s="50" t="str">
        <f t="shared" si="979"/>
        <v>6.8</v>
      </c>
      <c r="PD65" s="51" t="str">
        <f t="shared" si="980"/>
        <v>C+</v>
      </c>
      <c r="PE65" s="60">
        <f t="shared" si="981"/>
        <v>2.5</v>
      </c>
      <c r="PF65" s="53" t="str">
        <f t="shared" si="982"/>
        <v>2.5</v>
      </c>
      <c r="PG65" s="61">
        <v>2</v>
      </c>
      <c r="PH65" s="62">
        <v>2</v>
      </c>
      <c r="PI65" s="310">
        <v>0.7</v>
      </c>
      <c r="PJ65" s="311"/>
      <c r="PK65" s="160"/>
      <c r="PL65" s="66">
        <f t="shared" si="983"/>
        <v>0.3</v>
      </c>
      <c r="PM65" s="312">
        <f t="shared" si="984"/>
        <v>0.3</v>
      </c>
      <c r="PN65" s="312" t="str">
        <f t="shared" si="985"/>
        <v>0.3</v>
      </c>
      <c r="PO65" s="313" t="str">
        <f t="shared" si="986"/>
        <v>F</v>
      </c>
      <c r="PP65" s="314">
        <f t="shared" si="987"/>
        <v>0</v>
      </c>
      <c r="PQ65" s="315" t="str">
        <f t="shared" si="988"/>
        <v>0.0</v>
      </c>
      <c r="PR65" s="63">
        <v>1</v>
      </c>
      <c r="PS65" s="207"/>
      <c r="PT65" s="210"/>
      <c r="PU65" s="133"/>
      <c r="PV65" s="58"/>
      <c r="PW65" s="66">
        <f>ROUND((PT65*0.4+PU65*0.6),1)</f>
        <v>0</v>
      </c>
      <c r="PX65" s="67">
        <f>ROUND(MAX((PT65*0.4+PU65*0.6),(PT65*0.4+PV65*0.6)),1)</f>
        <v>0</v>
      </c>
      <c r="PY65" s="67" t="str">
        <f>TEXT(PX65,"0.0")</f>
        <v>0.0</v>
      </c>
      <c r="PZ65" s="51" t="str">
        <f>IF(PX65&gt;=8.5,"A",IF(PX65&gt;=8,"B+",IF(PX65&gt;=7,"B",IF(PX65&gt;=6.5,"C+",IF(PX65&gt;=5.5,"C",IF(PX65&gt;=5,"D+",IF(PX65&gt;=4,"D","F")))))))</f>
        <v>F</v>
      </c>
      <c r="QA65" s="60">
        <f>IF(PZ65="A",4,IF(PZ65="B+",3.5,IF(PZ65="B",3,IF(PZ65="C+",2.5,IF(PZ65="C",2,IF(PZ65="D+",1.5,IF(PZ65="D",1,0)))))))</f>
        <v>0</v>
      </c>
      <c r="QB65" s="53" t="str">
        <f>TEXT(QA65,"0.0")</f>
        <v>0.0</v>
      </c>
      <c r="QC65" s="63">
        <v>4</v>
      </c>
      <c r="QD65" s="207"/>
      <c r="QE65" s="210"/>
      <c r="QF65" s="133"/>
      <c r="QG65" s="210"/>
      <c r="QH65" s="66">
        <f t="shared" si="253"/>
        <v>0</v>
      </c>
      <c r="QI65" s="67">
        <f t="shared" si="254"/>
        <v>0</v>
      </c>
      <c r="QJ65" s="67" t="str">
        <f t="shared" si="255"/>
        <v>0.0</v>
      </c>
      <c r="QK65" s="51" t="str">
        <f t="shared" si="256"/>
        <v>F</v>
      </c>
      <c r="QL65" s="60">
        <f t="shared" si="257"/>
        <v>0</v>
      </c>
      <c r="QM65" s="53" t="str">
        <f t="shared" si="258"/>
        <v>0.0</v>
      </c>
      <c r="QN65" s="63">
        <v>6</v>
      </c>
      <c r="QO65" s="207"/>
      <c r="QP65" s="211">
        <f t="shared" si="259"/>
        <v>19</v>
      </c>
      <c r="QQ65" s="156">
        <f t="shared" si="260"/>
        <v>2.3736842105263158</v>
      </c>
      <c r="QR65" s="158">
        <f t="shared" si="261"/>
        <v>0.71052631578947367</v>
      </c>
      <c r="QS65" s="157" t="str">
        <f t="shared" si="262"/>
        <v>0.71</v>
      </c>
      <c r="QT65" s="5" t="str">
        <f t="shared" si="263"/>
        <v>Cảnh báo KQHT</v>
      </c>
      <c r="QU65" s="212">
        <f t="shared" si="264"/>
        <v>7</v>
      </c>
      <c r="QV65" s="156">
        <f t="shared" si="265"/>
        <v>5.9714285714285724</v>
      </c>
      <c r="QW65" s="309">
        <f t="shared" si="266"/>
        <v>1.9285714285714286</v>
      </c>
      <c r="QX65" s="215">
        <f t="shared" si="267"/>
        <v>73</v>
      </c>
      <c r="QY65" s="211">
        <f t="shared" si="268"/>
        <v>52</v>
      </c>
      <c r="QZ65" s="157">
        <f t="shared" si="269"/>
        <v>3.0432692307692308</v>
      </c>
      <c r="RA65" s="157" t="str">
        <f t="shared" si="270"/>
        <v>3.04</v>
      </c>
      <c r="RB65" s="158">
        <f t="shared" si="271"/>
        <v>0.77884615384615385</v>
      </c>
      <c r="RC65" s="157" t="str">
        <f t="shared" si="272"/>
        <v>0.78</v>
      </c>
      <c r="RD65" s="5" t="str">
        <f t="shared" si="273"/>
        <v>Cảnh báo KQHT</v>
      </c>
      <c r="RE65" s="210"/>
      <c r="RF65" s="133"/>
      <c r="RG65" s="58"/>
      <c r="RH65" s="66">
        <f t="shared" si="748"/>
        <v>0</v>
      </c>
      <c r="RI65" s="67">
        <f t="shared" si="749"/>
        <v>0</v>
      </c>
      <c r="RJ65" s="67" t="str">
        <f t="shared" si="750"/>
        <v>0.0</v>
      </c>
      <c r="RK65" s="51" t="str">
        <f t="shared" si="751"/>
        <v>F</v>
      </c>
      <c r="RL65" s="60">
        <f t="shared" si="752"/>
        <v>0</v>
      </c>
      <c r="RM65" s="53" t="str">
        <f t="shared" si="753"/>
        <v>0.0</v>
      </c>
      <c r="RN65" s="63">
        <v>6</v>
      </c>
      <c r="RO65" s="207"/>
      <c r="RP65" s="416"/>
      <c r="RQ65" s="416"/>
      <c r="RR65" s="316">
        <f t="shared" si="754"/>
        <v>0</v>
      </c>
      <c r="RS65" s="67" t="str">
        <f t="shared" si="281"/>
        <v>0.0</v>
      </c>
      <c r="RT65" s="51" t="str">
        <f t="shared" si="755"/>
        <v>F</v>
      </c>
      <c r="RU65" s="60">
        <f t="shared" si="756"/>
        <v>0</v>
      </c>
      <c r="RV65" s="53" t="str">
        <f t="shared" si="757"/>
        <v>0.0</v>
      </c>
      <c r="RW65" s="220"/>
      <c r="RX65" s="221"/>
      <c r="RY65" s="417">
        <f t="shared" si="758"/>
        <v>6</v>
      </c>
      <c r="RZ65" s="156">
        <f t="shared" si="759"/>
        <v>0</v>
      </c>
      <c r="SA65" s="158">
        <f t="shared" si="760"/>
        <v>0</v>
      </c>
      <c r="SB65" s="157" t="str">
        <f t="shared" si="761"/>
        <v>0.00</v>
      </c>
    </row>
    <row r="66" spans="1:496" s="8" customFormat="1" ht="18">
      <c r="A66" s="142">
        <v>4</v>
      </c>
      <c r="B66" s="8" t="s">
        <v>534</v>
      </c>
      <c r="C66" s="8" t="s">
        <v>541</v>
      </c>
      <c r="D66" s="234" t="s">
        <v>542</v>
      </c>
      <c r="E66" s="235" t="s">
        <v>543</v>
      </c>
      <c r="K66" s="98"/>
      <c r="L66" s="120"/>
      <c r="M66" s="51" t="str">
        <f t="shared" si="854"/>
        <v>F</v>
      </c>
      <c r="N66" s="52">
        <f t="shared" si="855"/>
        <v>0</v>
      </c>
      <c r="O66" s="53" t="str">
        <f t="shared" si="856"/>
        <v>0.0</v>
      </c>
      <c r="P66" s="63">
        <v>2</v>
      </c>
      <c r="Q66" s="49"/>
      <c r="R66" s="67"/>
      <c r="S66" s="51" t="str">
        <f t="shared" si="858"/>
        <v>F</v>
      </c>
      <c r="T66" s="52">
        <f t="shared" si="859"/>
        <v>0</v>
      </c>
      <c r="U66" s="53" t="str">
        <f t="shared" si="860"/>
        <v>0.0</v>
      </c>
      <c r="V66" s="63">
        <v>3</v>
      </c>
      <c r="W66" s="105"/>
      <c r="X66" s="103"/>
      <c r="Y66" s="104"/>
      <c r="Z66" s="66">
        <f t="shared" si="861"/>
        <v>0</v>
      </c>
      <c r="AA66" s="67">
        <f t="shared" si="862"/>
        <v>0</v>
      </c>
      <c r="AB66" s="67" t="str">
        <f t="shared" si="863"/>
        <v>0.0</v>
      </c>
      <c r="AC66" s="51" t="str">
        <f t="shared" si="864"/>
        <v>F</v>
      </c>
      <c r="AD66" s="60">
        <f t="shared" si="865"/>
        <v>0</v>
      </c>
      <c r="AE66" s="53" t="str">
        <f t="shared" si="866"/>
        <v>0.0</v>
      </c>
      <c r="AF66" s="63">
        <v>4</v>
      </c>
      <c r="AG66" s="207"/>
      <c r="AH66" s="105">
        <v>8</v>
      </c>
      <c r="AI66" s="103">
        <v>5</v>
      </c>
      <c r="AJ66" s="104"/>
      <c r="AK66" s="66">
        <f t="shared" si="867"/>
        <v>6.2</v>
      </c>
      <c r="AL66" s="67">
        <f t="shared" si="868"/>
        <v>6.2</v>
      </c>
      <c r="AM66" s="67" t="str">
        <f t="shared" si="869"/>
        <v>6.2</v>
      </c>
      <c r="AN66" s="51" t="str">
        <f t="shared" si="870"/>
        <v>C</v>
      </c>
      <c r="AO66" s="60">
        <f t="shared" si="871"/>
        <v>2</v>
      </c>
      <c r="AP66" s="53" t="str">
        <f t="shared" si="872"/>
        <v>2.0</v>
      </c>
      <c r="AQ66" s="63">
        <v>2</v>
      </c>
      <c r="AR66" s="207">
        <v>2</v>
      </c>
      <c r="AS66" s="105">
        <v>5.9</v>
      </c>
      <c r="AT66" s="103">
        <v>0</v>
      </c>
      <c r="AU66" s="104">
        <v>3</v>
      </c>
      <c r="AV66" s="66">
        <f t="shared" si="873"/>
        <v>2.4</v>
      </c>
      <c r="AW66" s="67">
        <f t="shared" si="874"/>
        <v>4.2</v>
      </c>
      <c r="AX66" s="67" t="str">
        <f t="shared" si="875"/>
        <v>4.2</v>
      </c>
      <c r="AY66" s="51" t="str">
        <f t="shared" si="876"/>
        <v>D</v>
      </c>
      <c r="AZ66" s="60">
        <f t="shared" si="877"/>
        <v>1</v>
      </c>
      <c r="BA66" s="53" t="str">
        <f t="shared" si="878"/>
        <v>1.0</v>
      </c>
      <c r="BB66" s="63">
        <v>3</v>
      </c>
      <c r="BC66" s="207">
        <v>3</v>
      </c>
      <c r="BD66" s="105">
        <v>5</v>
      </c>
      <c r="BE66" s="103">
        <v>0</v>
      </c>
      <c r="BF66" s="104">
        <v>0</v>
      </c>
      <c r="BG66" s="66">
        <f t="shared" si="879"/>
        <v>2</v>
      </c>
      <c r="BH66" s="67">
        <f t="shared" si="880"/>
        <v>2</v>
      </c>
      <c r="BI66" s="67" t="str">
        <f t="shared" si="881"/>
        <v>2.0</v>
      </c>
      <c r="BJ66" s="51" t="str">
        <f t="shared" si="882"/>
        <v>F</v>
      </c>
      <c r="BK66" s="60">
        <f t="shared" si="883"/>
        <v>0</v>
      </c>
      <c r="BL66" s="53" t="str">
        <f t="shared" si="884"/>
        <v>0.0</v>
      </c>
      <c r="BM66" s="63">
        <v>3</v>
      </c>
      <c r="BN66" s="207"/>
      <c r="BO66" s="105">
        <v>2.9</v>
      </c>
      <c r="BP66" s="103"/>
      <c r="BQ66" s="104"/>
      <c r="BR66" s="66">
        <f t="shared" si="885"/>
        <v>1.2</v>
      </c>
      <c r="BS66" s="67">
        <f t="shared" si="886"/>
        <v>1.2</v>
      </c>
      <c r="BT66" s="67" t="str">
        <f t="shared" si="887"/>
        <v>1.2</v>
      </c>
      <c r="BU66" s="51" t="str">
        <f t="shared" si="888"/>
        <v>F</v>
      </c>
      <c r="BV66" s="68">
        <f t="shared" si="889"/>
        <v>0</v>
      </c>
      <c r="BW66" s="53" t="str">
        <f t="shared" si="890"/>
        <v>0.0</v>
      </c>
      <c r="BX66" s="63">
        <v>2</v>
      </c>
      <c r="BY66" s="207"/>
      <c r="BZ66" s="105"/>
      <c r="CA66" s="103"/>
      <c r="CB66" s="104"/>
      <c r="CC66" s="105"/>
      <c r="CD66" s="67">
        <f t="shared" si="891"/>
        <v>0</v>
      </c>
      <c r="CE66" s="67" t="str">
        <f t="shared" si="892"/>
        <v>0.0</v>
      </c>
      <c r="CF66" s="51" t="str">
        <f t="shared" si="893"/>
        <v>F</v>
      </c>
      <c r="CG66" s="60">
        <f t="shared" si="894"/>
        <v>0</v>
      </c>
      <c r="CH66" s="53" t="str">
        <f t="shared" si="895"/>
        <v>0.0</v>
      </c>
      <c r="CI66" s="63">
        <v>3</v>
      </c>
      <c r="CJ66" s="207"/>
      <c r="CK66" s="208">
        <f t="shared" si="896"/>
        <v>17</v>
      </c>
      <c r="CL66" s="72">
        <f t="shared" si="897"/>
        <v>1.9647058823529411</v>
      </c>
      <c r="CM66" s="93" t="str">
        <f t="shared" si="898"/>
        <v>1.96</v>
      </c>
      <c r="CN66" s="72">
        <f t="shared" si="899"/>
        <v>0.41176470588235292</v>
      </c>
      <c r="CO66" s="93" t="str">
        <f t="shared" si="900"/>
        <v>0.41</v>
      </c>
      <c r="CP66" s="285" t="str">
        <f t="shared" si="901"/>
        <v>Cảnh báo KQHT</v>
      </c>
      <c r="CQ66" s="285">
        <f t="shared" si="902"/>
        <v>5</v>
      </c>
      <c r="CR66" s="72">
        <v>0</v>
      </c>
      <c r="CS66" s="285" t="str">
        <f t="shared" si="903"/>
        <v>0.00</v>
      </c>
      <c r="CT66" s="72">
        <v>0</v>
      </c>
      <c r="CU66" s="285" t="str">
        <f t="shared" si="904"/>
        <v>0.00</v>
      </c>
      <c r="CV66" s="285" t="str">
        <f t="shared" si="905"/>
        <v>Cảnh báo KQHT</v>
      </c>
      <c r="CW66" s="66">
        <v>6.8</v>
      </c>
      <c r="CX66" s="66">
        <v>5</v>
      </c>
      <c r="CY66" s="285"/>
      <c r="CZ66" s="66">
        <f t="shared" si="906"/>
        <v>5.7</v>
      </c>
      <c r="DA66" s="67">
        <f t="shared" si="907"/>
        <v>5.7</v>
      </c>
      <c r="DB66" s="60" t="str">
        <f t="shared" si="908"/>
        <v>5.7</v>
      </c>
      <c r="DC66" s="51" t="str">
        <f t="shared" si="909"/>
        <v>C</v>
      </c>
      <c r="DD66" s="60">
        <f t="shared" si="910"/>
        <v>2</v>
      </c>
      <c r="DE66" s="60" t="str">
        <f t="shared" si="911"/>
        <v>2.0</v>
      </c>
      <c r="DF66" s="63"/>
      <c r="DG66" s="209"/>
      <c r="DH66" s="105"/>
      <c r="DI66" s="126"/>
      <c r="DJ66" s="126"/>
      <c r="DK66" s="66">
        <f t="shared" si="912"/>
        <v>0</v>
      </c>
      <c r="DL66" s="67">
        <f t="shared" si="913"/>
        <v>0</v>
      </c>
      <c r="DM66" s="60" t="str">
        <f t="shared" si="914"/>
        <v>0.0</v>
      </c>
      <c r="DN66" s="51" t="str">
        <f t="shared" si="915"/>
        <v>F</v>
      </c>
      <c r="DO66" s="60">
        <f t="shared" si="916"/>
        <v>0</v>
      </c>
      <c r="DP66" s="60" t="str">
        <f t="shared" si="917"/>
        <v>0.0</v>
      </c>
      <c r="DQ66" s="63"/>
      <c r="DR66" s="209"/>
      <c r="DS66" s="67">
        <f t="shared" si="918"/>
        <v>2.85</v>
      </c>
      <c r="DT66" s="60" t="str">
        <f t="shared" si="919"/>
        <v>2.9</v>
      </c>
      <c r="DU66" s="51" t="str">
        <f t="shared" si="920"/>
        <v>F</v>
      </c>
      <c r="DV66" s="60">
        <f t="shared" si="921"/>
        <v>0</v>
      </c>
      <c r="DW66" s="60" t="str">
        <f t="shared" si="922"/>
        <v>0.0</v>
      </c>
      <c r="DX66" s="63">
        <v>3</v>
      </c>
      <c r="DY66" s="209">
        <v>3</v>
      </c>
      <c r="DZ66" s="149">
        <v>0.8</v>
      </c>
      <c r="EA66" s="70"/>
      <c r="EB66" s="121"/>
      <c r="EC66" s="66">
        <f t="shared" si="923"/>
        <v>0.3</v>
      </c>
      <c r="ED66" s="67">
        <f t="shared" si="924"/>
        <v>0.3</v>
      </c>
      <c r="EE66" s="67" t="str">
        <f t="shared" si="925"/>
        <v>0.3</v>
      </c>
      <c r="EF66" s="51" t="str">
        <f t="shared" si="926"/>
        <v>F</v>
      </c>
      <c r="EG66" s="68">
        <f t="shared" si="927"/>
        <v>0</v>
      </c>
      <c r="EH66" s="53" t="str">
        <f t="shared" si="928"/>
        <v>0.0</v>
      </c>
      <c r="EI66" s="63">
        <v>3</v>
      </c>
      <c r="EJ66" s="207">
        <v>3</v>
      </c>
      <c r="EK66" s="149">
        <v>0</v>
      </c>
      <c r="EL66" s="70"/>
      <c r="EM66" s="121"/>
      <c r="EN66" s="66">
        <f t="shared" si="929"/>
        <v>0</v>
      </c>
      <c r="EO66" s="67">
        <f t="shared" si="930"/>
        <v>0</v>
      </c>
      <c r="EP66" s="67" t="str">
        <f t="shared" si="931"/>
        <v>0.0</v>
      </c>
      <c r="EQ66" s="51" t="str">
        <f t="shared" si="932"/>
        <v>F</v>
      </c>
      <c r="ER66" s="60">
        <f t="shared" si="933"/>
        <v>0</v>
      </c>
      <c r="ES66" s="53" t="str">
        <f t="shared" si="934"/>
        <v>0.0</v>
      </c>
      <c r="ET66" s="63">
        <v>3</v>
      </c>
      <c r="EU66" s="207">
        <v>3</v>
      </c>
      <c r="EV66" s="149">
        <v>0</v>
      </c>
      <c r="EW66" s="70"/>
      <c r="EX66" s="121"/>
      <c r="EY66" s="66">
        <f t="shared" si="935"/>
        <v>0</v>
      </c>
      <c r="EZ66" s="67">
        <f t="shared" si="936"/>
        <v>0</v>
      </c>
      <c r="FA66" s="67" t="str">
        <f t="shared" si="937"/>
        <v>0.0</v>
      </c>
      <c r="FB66" s="51" t="str">
        <f t="shared" si="938"/>
        <v>F</v>
      </c>
      <c r="FC66" s="60">
        <f t="shared" si="939"/>
        <v>0</v>
      </c>
      <c r="FD66" s="53" t="str">
        <f t="shared" si="940"/>
        <v>0.0</v>
      </c>
      <c r="FE66" s="63">
        <v>2</v>
      </c>
      <c r="FF66" s="207">
        <v>2</v>
      </c>
      <c r="FG66" s="105">
        <v>0</v>
      </c>
      <c r="FH66" s="103"/>
      <c r="FI66" s="104"/>
      <c r="FJ66" s="66">
        <f t="shared" si="941"/>
        <v>0</v>
      </c>
      <c r="FK66" s="67">
        <f t="shared" si="942"/>
        <v>0</v>
      </c>
      <c r="FL66" s="67" t="str">
        <f t="shared" si="943"/>
        <v>0.0</v>
      </c>
      <c r="FM66" s="51" t="str">
        <f t="shared" si="944"/>
        <v>F</v>
      </c>
      <c r="FN66" s="60">
        <f t="shared" si="945"/>
        <v>0</v>
      </c>
      <c r="FO66" s="53" t="str">
        <f t="shared" si="946"/>
        <v>0.0</v>
      </c>
      <c r="FP66" s="63">
        <v>2</v>
      </c>
      <c r="FQ66" s="207">
        <v>2</v>
      </c>
      <c r="FR66" s="105"/>
      <c r="FS66" s="103"/>
      <c r="FT66" s="104"/>
      <c r="FU66" s="66"/>
      <c r="FV66" s="67">
        <f t="shared" si="947"/>
        <v>0</v>
      </c>
      <c r="FW66" s="67" t="str">
        <f t="shared" si="948"/>
        <v>0.0</v>
      </c>
      <c r="FX66" s="51" t="str">
        <f t="shared" si="949"/>
        <v>F</v>
      </c>
      <c r="FY66" s="60">
        <f t="shared" si="950"/>
        <v>0</v>
      </c>
      <c r="FZ66" s="53" t="str">
        <f t="shared" si="951"/>
        <v>0.0</v>
      </c>
      <c r="GA66" s="63">
        <v>2</v>
      </c>
      <c r="GB66" s="207">
        <v>2</v>
      </c>
      <c r="GC66" s="105">
        <v>0</v>
      </c>
      <c r="GD66" s="103"/>
      <c r="GE66" s="104"/>
      <c r="GF66" s="105"/>
      <c r="GG66" s="67">
        <f t="shared" si="952"/>
        <v>0</v>
      </c>
      <c r="GH66" s="67" t="str">
        <f t="shared" si="953"/>
        <v>0.0</v>
      </c>
      <c r="GI66" s="51" t="str">
        <f t="shared" si="954"/>
        <v>F</v>
      </c>
      <c r="GJ66" s="60">
        <f t="shared" si="955"/>
        <v>0</v>
      </c>
      <c r="GK66" s="53" t="str">
        <f t="shared" si="956"/>
        <v>0.0</v>
      </c>
      <c r="GL66" s="63">
        <v>3</v>
      </c>
      <c r="GM66" s="207">
        <v>3</v>
      </c>
      <c r="GN66" s="211">
        <f t="shared" si="957"/>
        <v>18</v>
      </c>
      <c r="GO66" s="156">
        <f t="shared" si="958"/>
        <v>0.52500000000000002</v>
      </c>
      <c r="GP66" s="158">
        <f t="shared" si="959"/>
        <v>0</v>
      </c>
      <c r="GQ66" s="157" t="str">
        <f t="shared" si="960"/>
        <v>0.00</v>
      </c>
      <c r="GR66" s="5" t="str">
        <f t="shared" si="961"/>
        <v>Cảnh báo KQHT</v>
      </c>
      <c r="GS66" s="212">
        <f t="shared" si="962"/>
        <v>18</v>
      </c>
      <c r="GT66" s="213">
        <f t="shared" si="963"/>
        <v>0.52500000000000002</v>
      </c>
      <c r="GU66" s="214">
        <f t="shared" si="964"/>
        <v>0</v>
      </c>
      <c r="GV66" s="215">
        <f t="shared" si="965"/>
        <v>35</v>
      </c>
      <c r="GW66" s="211">
        <f t="shared" si="966"/>
        <v>23</v>
      </c>
      <c r="GX66" s="157">
        <f t="shared" si="967"/>
        <v>0.41086956521739137</v>
      </c>
      <c r="GY66" s="158">
        <f t="shared" si="968"/>
        <v>0</v>
      </c>
      <c r="GZ66" s="157" t="str">
        <f t="shared" si="969"/>
        <v>0.00</v>
      </c>
      <c r="HA66" s="5" t="str">
        <f t="shared" si="970"/>
        <v>Cảnh báo KQHT</v>
      </c>
      <c r="HB66" s="105"/>
      <c r="HC66" s="103"/>
      <c r="HD66" s="104"/>
      <c r="HE66" s="105"/>
      <c r="HF66" s="67">
        <f t="shared" si="762"/>
        <v>0</v>
      </c>
      <c r="HG66" s="67" t="str">
        <f t="shared" si="763"/>
        <v>0.0</v>
      </c>
      <c r="HH66" s="51" t="str">
        <f t="shared" si="764"/>
        <v>F</v>
      </c>
      <c r="HI66" s="60">
        <f t="shared" si="765"/>
        <v>0</v>
      </c>
      <c r="HJ66" s="53" t="str">
        <f t="shared" si="766"/>
        <v>0.0</v>
      </c>
      <c r="HK66" s="63">
        <v>3</v>
      </c>
      <c r="HL66" s="207">
        <v>3</v>
      </c>
      <c r="HM66" s="210"/>
      <c r="HN66" s="57"/>
      <c r="HO66" s="58"/>
      <c r="HP66" s="66">
        <f t="shared" si="767"/>
        <v>0</v>
      </c>
      <c r="HQ66" s="110">
        <f t="shared" si="768"/>
        <v>0</v>
      </c>
      <c r="HR66" s="67" t="str">
        <f t="shared" si="769"/>
        <v>0.0</v>
      </c>
      <c r="HS66" s="111" t="str">
        <f t="shared" si="770"/>
        <v>F</v>
      </c>
      <c r="HT66" s="112">
        <f t="shared" si="771"/>
        <v>0</v>
      </c>
      <c r="HU66" s="113" t="str">
        <f t="shared" si="772"/>
        <v>0.0</v>
      </c>
      <c r="HV66" s="63">
        <v>1</v>
      </c>
      <c r="HW66" s="207">
        <v>1</v>
      </c>
      <c r="HX66" s="66">
        <f t="shared" si="773"/>
        <v>0</v>
      </c>
      <c r="HY66" s="167">
        <f t="shared" si="773"/>
        <v>0</v>
      </c>
      <c r="HZ66" s="53" t="str">
        <f t="shared" si="774"/>
        <v>0.0</v>
      </c>
      <c r="IA66" s="51" t="str">
        <f t="shared" si="775"/>
        <v>F</v>
      </c>
      <c r="IB66" s="60">
        <f t="shared" si="776"/>
        <v>0</v>
      </c>
      <c r="IC66" s="53" t="str">
        <f t="shared" si="777"/>
        <v>0.0</v>
      </c>
      <c r="ID66" s="220">
        <v>4</v>
      </c>
      <c r="IE66" s="221">
        <v>4</v>
      </c>
      <c r="IF66" s="210"/>
      <c r="IG66" s="57"/>
      <c r="IH66" s="58"/>
      <c r="II66" s="66">
        <f t="shared" si="778"/>
        <v>0</v>
      </c>
      <c r="IJ66" s="67">
        <f t="shared" si="779"/>
        <v>0</v>
      </c>
      <c r="IK66" s="67" t="str">
        <f t="shared" si="780"/>
        <v>0.0</v>
      </c>
      <c r="IL66" s="51" t="str">
        <f t="shared" si="781"/>
        <v>F</v>
      </c>
      <c r="IM66" s="60">
        <f t="shared" si="782"/>
        <v>0</v>
      </c>
      <c r="IN66" s="53" t="str">
        <f t="shared" si="783"/>
        <v>0.0</v>
      </c>
      <c r="IO66" s="63">
        <v>2</v>
      </c>
      <c r="IP66" s="207">
        <v>2</v>
      </c>
      <c r="IQ66" s="149"/>
      <c r="IR66" s="70"/>
      <c r="IS66" s="121"/>
      <c r="IT66" s="66">
        <f t="shared" si="784"/>
        <v>0</v>
      </c>
      <c r="IU66" s="67">
        <f t="shared" si="785"/>
        <v>0</v>
      </c>
      <c r="IV66" s="67" t="str">
        <f t="shared" si="786"/>
        <v>0.0</v>
      </c>
      <c r="IW66" s="51" t="str">
        <f t="shared" si="787"/>
        <v>F</v>
      </c>
      <c r="IX66" s="60">
        <f t="shared" si="788"/>
        <v>0</v>
      </c>
      <c r="IY66" s="53" t="str">
        <f t="shared" si="789"/>
        <v>0.0</v>
      </c>
      <c r="IZ66" s="63">
        <v>3</v>
      </c>
      <c r="JA66" s="207">
        <v>3</v>
      </c>
      <c r="JB66" s="65"/>
      <c r="JC66" s="57"/>
      <c r="JD66" s="58"/>
      <c r="JE66" s="66">
        <f t="shared" si="790"/>
        <v>0</v>
      </c>
      <c r="JF66" s="67">
        <f t="shared" si="791"/>
        <v>0</v>
      </c>
      <c r="JG66" s="50" t="str">
        <f t="shared" si="792"/>
        <v>0.0</v>
      </c>
      <c r="JH66" s="51" t="str">
        <f t="shared" si="793"/>
        <v>F</v>
      </c>
      <c r="JI66" s="60">
        <f t="shared" si="794"/>
        <v>0</v>
      </c>
      <c r="JJ66" s="53" t="str">
        <f t="shared" si="795"/>
        <v>0.0</v>
      </c>
      <c r="JK66" s="61">
        <v>2</v>
      </c>
      <c r="JL66" s="62">
        <v>2</v>
      </c>
      <c r="JM66" s="65"/>
      <c r="JN66" s="57"/>
      <c r="JO66" s="58"/>
      <c r="JP66" s="66">
        <f t="shared" si="796"/>
        <v>0</v>
      </c>
      <c r="JQ66" s="67">
        <f t="shared" si="797"/>
        <v>0</v>
      </c>
      <c r="JR66" s="50" t="str">
        <f t="shared" si="798"/>
        <v>0.0</v>
      </c>
      <c r="JS66" s="51" t="str">
        <f t="shared" si="799"/>
        <v>F</v>
      </c>
      <c r="JT66" s="60">
        <f t="shared" si="800"/>
        <v>0</v>
      </c>
      <c r="JU66" s="53" t="str">
        <f t="shared" si="801"/>
        <v>0.0</v>
      </c>
      <c r="JV66" s="61">
        <v>1</v>
      </c>
      <c r="JW66" s="62">
        <v>1</v>
      </c>
      <c r="JX66" s="65"/>
      <c r="JY66" s="57"/>
      <c r="JZ66" s="58"/>
      <c r="KA66" s="66">
        <f t="shared" si="802"/>
        <v>0</v>
      </c>
      <c r="KB66" s="67">
        <f t="shared" si="803"/>
        <v>0</v>
      </c>
      <c r="KC66" s="50" t="str">
        <f t="shared" si="804"/>
        <v>0.0</v>
      </c>
      <c r="KD66" s="51" t="str">
        <f t="shared" si="805"/>
        <v>F</v>
      </c>
      <c r="KE66" s="60">
        <f t="shared" si="806"/>
        <v>0</v>
      </c>
      <c r="KF66" s="53" t="str">
        <f t="shared" si="807"/>
        <v>0.0</v>
      </c>
      <c r="KG66" s="61">
        <v>2</v>
      </c>
      <c r="KH66" s="62">
        <v>2</v>
      </c>
      <c r="KI66" s="210"/>
      <c r="KJ66" s="133"/>
      <c r="KK66" s="58"/>
      <c r="KL66" s="66">
        <f t="shared" si="808"/>
        <v>0</v>
      </c>
      <c r="KM66" s="67">
        <f t="shared" si="809"/>
        <v>0</v>
      </c>
      <c r="KN66" s="67" t="str">
        <f t="shared" si="810"/>
        <v>0.0</v>
      </c>
      <c r="KO66" s="51" t="str">
        <f t="shared" si="811"/>
        <v>F</v>
      </c>
      <c r="KP66" s="60">
        <f t="shared" si="812"/>
        <v>0</v>
      </c>
      <c r="KQ66" s="53" t="str">
        <f t="shared" si="813"/>
        <v>0.0</v>
      </c>
      <c r="KR66" s="63">
        <v>1</v>
      </c>
      <c r="KS66" s="207"/>
      <c r="KT66" s="210"/>
      <c r="KU66" s="133"/>
      <c r="KV66" s="58"/>
      <c r="KW66" s="66">
        <f t="shared" si="814"/>
        <v>0</v>
      </c>
      <c r="KX66" s="67">
        <f t="shared" si="815"/>
        <v>0</v>
      </c>
      <c r="KY66" s="67" t="str">
        <f t="shared" si="816"/>
        <v>0.0</v>
      </c>
      <c r="KZ66" s="51" t="str">
        <f t="shared" si="817"/>
        <v>F</v>
      </c>
      <c r="LA66" s="60">
        <f t="shared" si="818"/>
        <v>0</v>
      </c>
      <c r="LB66" s="53" t="str">
        <f t="shared" si="819"/>
        <v>0.0</v>
      </c>
      <c r="LC66" s="63">
        <v>1</v>
      </c>
      <c r="LD66" s="207"/>
      <c r="LE66" s="210"/>
      <c r="LF66" s="133"/>
      <c r="LG66" s="58"/>
      <c r="LH66" s="66">
        <f t="shared" si="820"/>
        <v>0</v>
      </c>
      <c r="LI66" s="67">
        <f t="shared" si="821"/>
        <v>0</v>
      </c>
      <c r="LJ66" s="67" t="str">
        <f t="shared" si="822"/>
        <v>0.0</v>
      </c>
      <c r="LK66" s="51" t="str">
        <f t="shared" si="823"/>
        <v>F</v>
      </c>
      <c r="LL66" s="60">
        <f t="shared" si="824"/>
        <v>0</v>
      </c>
      <c r="LM66" s="53" t="str">
        <f t="shared" si="825"/>
        <v>0.0</v>
      </c>
      <c r="LN66" s="63">
        <v>2</v>
      </c>
      <c r="LO66" s="207"/>
      <c r="LP66" s="210"/>
      <c r="LQ66" s="133"/>
      <c r="LR66" s="58"/>
      <c r="LS66" s="66">
        <f t="shared" si="826"/>
        <v>0</v>
      </c>
      <c r="LT66" s="67">
        <f t="shared" si="827"/>
        <v>0</v>
      </c>
      <c r="LU66" s="67" t="str">
        <f t="shared" si="828"/>
        <v>0.0</v>
      </c>
      <c r="LV66" s="51" t="str">
        <f t="shared" si="829"/>
        <v>F</v>
      </c>
      <c r="LW66" s="60">
        <f t="shared" si="830"/>
        <v>0</v>
      </c>
      <c r="LX66" s="53" t="str">
        <f t="shared" si="831"/>
        <v>0.0</v>
      </c>
      <c r="LY66" s="63">
        <v>1</v>
      </c>
      <c r="LZ66" s="207"/>
      <c r="MA66" s="66">
        <f t="shared" si="832"/>
        <v>0</v>
      </c>
      <c r="MB66" s="167">
        <f t="shared" si="833"/>
        <v>0</v>
      </c>
      <c r="MC66" s="53" t="str">
        <f t="shared" si="834"/>
        <v>0.0</v>
      </c>
      <c r="MD66" s="51" t="str">
        <f t="shared" si="835"/>
        <v>F</v>
      </c>
      <c r="ME66" s="60">
        <f t="shared" si="836"/>
        <v>0</v>
      </c>
      <c r="MF66" s="53" t="str">
        <f t="shared" si="837"/>
        <v>0.0</v>
      </c>
      <c r="MG66" s="220">
        <v>5</v>
      </c>
      <c r="MH66" s="221"/>
      <c r="MI66" s="211">
        <f t="shared" si="838"/>
        <v>19</v>
      </c>
      <c r="MJ66" s="156">
        <f t="shared" si="839"/>
        <v>0</v>
      </c>
      <c r="MK66" s="158">
        <f t="shared" si="840"/>
        <v>0</v>
      </c>
      <c r="ML66" s="157" t="str">
        <f t="shared" si="841"/>
        <v>0.00</v>
      </c>
      <c r="MM66" s="5" t="str">
        <f t="shared" si="842"/>
        <v>Cảnh báo KQHT</v>
      </c>
      <c r="MN66" s="212">
        <f t="shared" si="843"/>
        <v>14</v>
      </c>
      <c r="MO66" s="156">
        <f t="shared" si="844"/>
        <v>0</v>
      </c>
      <c r="MP66" s="309">
        <f t="shared" si="845"/>
        <v>0</v>
      </c>
      <c r="MQ66" s="215">
        <f t="shared" si="846"/>
        <v>54</v>
      </c>
      <c r="MR66" s="211">
        <f t="shared" si="847"/>
        <v>37</v>
      </c>
      <c r="MS66" s="157">
        <f t="shared" si="848"/>
        <v>0.25540540540540546</v>
      </c>
      <c r="MT66" s="157" t="str">
        <f t="shared" si="849"/>
        <v>0.26</v>
      </c>
      <c r="MU66" s="158">
        <f t="shared" si="850"/>
        <v>0</v>
      </c>
      <c r="MV66" s="157" t="str">
        <f t="shared" si="851"/>
        <v>0.00</v>
      </c>
      <c r="MW66" s="5" t="str">
        <f t="shared" si="852"/>
        <v>Cảnh báo KQHT</v>
      </c>
      <c r="MX66" s="310"/>
      <c r="MY66" s="311"/>
      <c r="MZ66" s="160"/>
      <c r="NA66" s="66">
        <f t="shared" si="730"/>
        <v>0</v>
      </c>
      <c r="NB66" s="312">
        <f t="shared" si="731"/>
        <v>0</v>
      </c>
      <c r="NC66" s="312" t="str">
        <f t="shared" si="732"/>
        <v>0.0</v>
      </c>
      <c r="ND66" s="313" t="str">
        <f t="shared" si="733"/>
        <v>F</v>
      </c>
      <c r="NE66" s="314">
        <f t="shared" si="734"/>
        <v>0</v>
      </c>
      <c r="NF66" s="315" t="str">
        <f t="shared" si="735"/>
        <v>0.0</v>
      </c>
      <c r="NG66" s="63">
        <v>1</v>
      </c>
      <c r="NH66" s="207"/>
      <c r="NI66" s="310"/>
      <c r="NJ66" s="311"/>
      <c r="NK66" s="160"/>
      <c r="NL66" s="316">
        <f t="shared" si="736"/>
        <v>0</v>
      </c>
      <c r="NM66" s="312">
        <f t="shared" si="737"/>
        <v>0</v>
      </c>
      <c r="NN66" s="312" t="str">
        <f t="shared" si="738"/>
        <v>0.0</v>
      </c>
      <c r="NO66" s="313" t="str">
        <f t="shared" si="739"/>
        <v>F</v>
      </c>
      <c r="NP66" s="314">
        <f t="shared" si="740"/>
        <v>0</v>
      </c>
      <c r="NQ66" s="315" t="str">
        <f t="shared" si="741"/>
        <v>0.0</v>
      </c>
      <c r="NR66" s="63">
        <v>1</v>
      </c>
      <c r="NS66" s="207"/>
      <c r="NT66" s="66">
        <f t="shared" si="742"/>
        <v>0</v>
      </c>
      <c r="NU66" s="167">
        <f t="shared" si="743"/>
        <v>0</v>
      </c>
      <c r="NV66" s="53" t="str">
        <f t="shared" si="744"/>
        <v>0.0</v>
      </c>
      <c r="NW66" s="51" t="str">
        <f t="shared" si="745"/>
        <v>F</v>
      </c>
      <c r="NX66" s="60">
        <f t="shared" si="746"/>
        <v>0</v>
      </c>
      <c r="NY66" s="53" t="str">
        <f t="shared" si="747"/>
        <v>0.0</v>
      </c>
      <c r="NZ66" s="220">
        <v>2</v>
      </c>
      <c r="OA66" s="408"/>
      <c r="OB66" s="385"/>
      <c r="OC66" s="404"/>
      <c r="OD66" s="210"/>
      <c r="OE66" s="66">
        <f t="shared" si="971"/>
        <v>0</v>
      </c>
      <c r="OF66" s="67">
        <f t="shared" si="972"/>
        <v>0</v>
      </c>
      <c r="OG66" s="50" t="str">
        <f t="shared" si="973"/>
        <v>0.0</v>
      </c>
      <c r="OH66" s="51" t="str">
        <f t="shared" si="974"/>
        <v>F</v>
      </c>
      <c r="OI66" s="60">
        <f t="shared" si="975"/>
        <v>0</v>
      </c>
      <c r="OJ66" s="53" t="str">
        <f t="shared" si="976"/>
        <v>0.0</v>
      </c>
      <c r="OK66" s="61">
        <v>2</v>
      </c>
      <c r="OL66" s="62"/>
      <c r="OM66" s="282"/>
      <c r="ON66" s="283"/>
      <c r="OO66" s="104"/>
      <c r="OP66" s="105">
        <f t="shared" si="989"/>
        <v>0</v>
      </c>
      <c r="OQ66" s="67">
        <f t="shared" si="990"/>
        <v>0</v>
      </c>
      <c r="OR66" s="50" t="str">
        <f t="shared" si="991"/>
        <v>0.0</v>
      </c>
      <c r="OS66" s="51" t="str">
        <f t="shared" si="992"/>
        <v>F</v>
      </c>
      <c r="OT66" s="60">
        <f t="shared" si="993"/>
        <v>0</v>
      </c>
      <c r="OU66" s="53" t="str">
        <f t="shared" si="994"/>
        <v>0.0</v>
      </c>
      <c r="OV66" s="61">
        <v>2</v>
      </c>
      <c r="OW66" s="62"/>
      <c r="OX66" s="282"/>
      <c r="OY66" s="283"/>
      <c r="OZ66" s="104"/>
      <c r="PA66" s="105">
        <f t="shared" si="977"/>
        <v>0</v>
      </c>
      <c r="PB66" s="67">
        <f t="shared" si="978"/>
        <v>0</v>
      </c>
      <c r="PC66" s="50" t="str">
        <f t="shared" si="979"/>
        <v>0.0</v>
      </c>
      <c r="PD66" s="51" t="str">
        <f t="shared" si="980"/>
        <v>F</v>
      </c>
      <c r="PE66" s="60">
        <f t="shared" si="981"/>
        <v>0</v>
      </c>
      <c r="PF66" s="53" t="str">
        <f t="shared" si="982"/>
        <v>0.0</v>
      </c>
      <c r="PG66" s="61">
        <v>2</v>
      </c>
      <c r="PH66" s="62"/>
      <c r="PI66" s="310"/>
      <c r="PJ66" s="311"/>
      <c r="PK66" s="160"/>
      <c r="PL66" s="66">
        <f t="shared" si="983"/>
        <v>0</v>
      </c>
      <c r="PM66" s="312">
        <f t="shared" si="984"/>
        <v>0</v>
      </c>
      <c r="PN66" s="312" t="str">
        <f t="shared" si="985"/>
        <v>0.0</v>
      </c>
      <c r="PO66" s="313" t="str">
        <f t="shared" si="986"/>
        <v>F</v>
      </c>
      <c r="PP66" s="314">
        <f t="shared" si="987"/>
        <v>0</v>
      </c>
      <c r="PQ66" s="315" t="str">
        <f t="shared" si="988"/>
        <v>0.0</v>
      </c>
      <c r="PR66" s="63">
        <v>1</v>
      </c>
      <c r="PS66" s="207"/>
      <c r="PT66" s="210"/>
      <c r="PU66" s="133"/>
      <c r="PV66" s="58"/>
      <c r="PW66" s="66">
        <f>ROUND((PT66*0.4+PU66*0.6),1)</f>
        <v>0</v>
      </c>
      <c r="PX66" s="67">
        <f>ROUND(MAX((PT66*0.4+PU66*0.6),(PT66*0.4+PV66*0.6)),1)</f>
        <v>0</v>
      </c>
      <c r="PY66" s="67" t="str">
        <f>TEXT(PX66,"0.0")</f>
        <v>0.0</v>
      </c>
      <c r="PZ66" s="51" t="str">
        <f>IF(PX66&gt;=8.5,"A",IF(PX66&gt;=8,"B+",IF(PX66&gt;=7,"B",IF(PX66&gt;=6.5,"C+",IF(PX66&gt;=5.5,"C",IF(PX66&gt;=5,"D+",IF(PX66&gt;=4,"D","F")))))))</f>
        <v>F</v>
      </c>
      <c r="QA66" s="60">
        <f>IF(PZ66="A",4,IF(PZ66="B+",3.5,IF(PZ66="B",3,IF(PZ66="C+",2.5,IF(PZ66="C",2,IF(PZ66="D+",1.5,IF(PZ66="D",1,0)))))))</f>
        <v>0</v>
      </c>
      <c r="QB66" s="53" t="str">
        <f>TEXT(QA66,"0.0")</f>
        <v>0.0</v>
      </c>
      <c r="QC66" s="63">
        <v>4</v>
      </c>
      <c r="QD66" s="207"/>
      <c r="QE66" s="210"/>
      <c r="QF66" s="133"/>
      <c r="QG66" s="210"/>
      <c r="QH66" s="66">
        <f t="shared" ref="QH66:QH69" si="995">ROUND((QE66*0.4+QF66*0.6),1)</f>
        <v>0</v>
      </c>
      <c r="QI66" s="67">
        <f t="shared" ref="QI66:QI69" si="996">ROUND(MAX((QE66*0.4+QF66*0.6),(QE66*0.4+QG66*0.6)),1)</f>
        <v>0</v>
      </c>
      <c r="QJ66" s="67" t="str">
        <f t="shared" ref="QJ66:QJ69" si="997">TEXT(QI66,"0.0")</f>
        <v>0.0</v>
      </c>
      <c r="QK66" s="51" t="str">
        <f t="shared" ref="QK66:QK69" si="998">IF(QI66&gt;=8.5,"A",IF(QI66&gt;=8,"B+",IF(QI66&gt;=7,"B",IF(QI66&gt;=6.5,"C+",IF(QI66&gt;=5.5,"C",IF(QI66&gt;=5,"D+",IF(QI66&gt;=4,"D","F")))))))</f>
        <v>F</v>
      </c>
      <c r="QL66" s="60">
        <f t="shared" ref="QL66:QL69" si="999">IF(QK66="A",4,IF(QK66="B+",3.5,IF(QK66="B",3,IF(QK66="C+",2.5,IF(QK66="C",2,IF(QK66="D+",1.5,IF(QK66="D",1,0)))))))</f>
        <v>0</v>
      </c>
      <c r="QM66" s="53" t="str">
        <f t="shared" ref="QM66:QM69" si="1000">TEXT(QL66,"0.0")</f>
        <v>0.0</v>
      </c>
      <c r="QN66" s="63">
        <v>6</v>
      </c>
      <c r="QO66" s="207"/>
      <c r="QP66" s="211">
        <f t="shared" ref="QP66:QP69" si="1001">NG66+NR66+OK66+OV66+PG66+PR66+QC66+QN66</f>
        <v>19</v>
      </c>
      <c r="QQ66" s="156">
        <f t="shared" ref="QQ66:QQ69" si="1002">(NB66*NG66+NM66*NR66+OF66*OK66+OQ66*OV66+PB66*PG66+PM66*PR66+PX66*QC66+QI66*QN66)/QP66</f>
        <v>0</v>
      </c>
      <c r="QR66" s="158">
        <f t="shared" ref="QR66:QR69" si="1003">(NE66*NG66+NP66*NR66+OI66*OK66+OT66*OV66+PE66*PG66+PP66*PR66+QA66*QC66+QL66*QN66)/QP66</f>
        <v>0</v>
      </c>
      <c r="QS66" s="157" t="str">
        <f t="shared" ref="QS66:QS69" si="1004">TEXT(QR66,"0.00")</f>
        <v>0.00</v>
      </c>
      <c r="QT66" s="5" t="str">
        <f t="shared" ref="QT66:QT69" si="1005">IF(AND(QR66&lt;1),"Cảnh báo KQHT","Lên lớp")</f>
        <v>Cảnh báo KQHT</v>
      </c>
      <c r="QU66" s="212">
        <f t="shared" ref="QU66:QU69" si="1006">QO66+QD66+PS66+PH66+OW66+OL66+NS66+NH66</f>
        <v>0</v>
      </c>
      <c r="QV66" s="156" t="e">
        <f t="shared" ref="QV66:QV69" si="1007">(NB66*NH66+NM66*NS66+OF66*OL66+OQ66*OW66+PB66*PH66+PM66*PS66+PX66*QD66+QI66*QO66)/QU66</f>
        <v>#DIV/0!</v>
      </c>
      <c r="QW66" s="309" t="e">
        <f t="shared" ref="QW66:QW69" si="1008">(NE66*NH66+NP66*NS66+OI66*OL66+OT66*OW66+PE66*PH66+PP66*PS66+QA66*QD66+QL66*QO66)/QU66</f>
        <v>#DIV/0!</v>
      </c>
      <c r="QX66" s="215">
        <f t="shared" ref="QX66:QX69" si="1009">MQ66+QP66</f>
        <v>73</v>
      </c>
      <c r="QY66" s="211">
        <f t="shared" ref="QY66:QY69" si="1010">MR66+QU66</f>
        <v>37</v>
      </c>
      <c r="QZ66" s="157" t="e">
        <f t="shared" ref="QZ66:QZ69" si="1011">(MS66*MR66+QV66*QU66)/QY66</f>
        <v>#DIV/0!</v>
      </c>
      <c r="RA66" s="157" t="e">
        <f t="shared" ref="RA66:RA69" si="1012">TEXT(QZ66,"0.00")</f>
        <v>#DIV/0!</v>
      </c>
      <c r="RB66" s="158" t="e">
        <f t="shared" ref="RB66:RB69" si="1013">(MR66*MU66+QW66*QU66)/QY66</f>
        <v>#DIV/0!</v>
      </c>
      <c r="RC66" s="157" t="e">
        <f t="shared" ref="RC66:RC69" si="1014">TEXT(RB66,"0.00")</f>
        <v>#DIV/0!</v>
      </c>
      <c r="RD66" s="5" t="e">
        <f t="shared" ref="RD66:RD69" si="1015">IF(AND(RB66&lt;1.4),"Cảnh báo KQHT","Lên lớp")</f>
        <v>#DIV/0!</v>
      </c>
      <c r="RE66" s="210"/>
      <c r="RF66" s="133"/>
      <c r="RG66" s="58"/>
      <c r="RH66" s="66">
        <f t="shared" si="748"/>
        <v>0</v>
      </c>
      <c r="RI66" s="67">
        <f t="shared" si="749"/>
        <v>0</v>
      </c>
      <c r="RJ66" s="67" t="str">
        <f t="shared" si="750"/>
        <v>0.0</v>
      </c>
      <c r="RK66" s="51" t="str">
        <f t="shared" si="751"/>
        <v>F</v>
      </c>
      <c r="RL66" s="60">
        <f t="shared" si="752"/>
        <v>0</v>
      </c>
      <c r="RM66" s="53" t="str">
        <f t="shared" si="753"/>
        <v>0.0</v>
      </c>
      <c r="RN66" s="63">
        <v>6</v>
      </c>
      <c r="RO66" s="207"/>
      <c r="RP66" s="416"/>
      <c r="RQ66" s="416"/>
      <c r="RR66" s="316">
        <f t="shared" si="754"/>
        <v>0</v>
      </c>
      <c r="RS66" s="67" t="str">
        <f t="shared" ref="RS66:RS69" si="1016">TEXT(RR66,"0.0")</f>
        <v>0.0</v>
      </c>
      <c r="RT66" s="51" t="str">
        <f t="shared" si="755"/>
        <v>F</v>
      </c>
      <c r="RU66" s="60">
        <f t="shared" si="756"/>
        <v>0</v>
      </c>
      <c r="RV66" s="53" t="str">
        <f t="shared" si="757"/>
        <v>0.0</v>
      </c>
      <c r="RW66" s="220"/>
      <c r="RX66" s="221"/>
      <c r="RY66" s="417">
        <f t="shared" si="758"/>
        <v>6</v>
      </c>
      <c r="RZ66" s="156">
        <f t="shared" si="759"/>
        <v>0</v>
      </c>
      <c r="SA66" s="158">
        <f t="shared" si="760"/>
        <v>0</v>
      </c>
      <c r="SB66" s="157" t="str">
        <f t="shared" si="761"/>
        <v>0.00</v>
      </c>
    </row>
    <row r="67" spans="1:496" s="8" customFormat="1" ht="18">
      <c r="A67" s="142">
        <v>5</v>
      </c>
      <c r="B67" s="8" t="s">
        <v>534</v>
      </c>
      <c r="C67" s="8" t="s">
        <v>544</v>
      </c>
      <c r="D67" s="234" t="s">
        <v>546</v>
      </c>
      <c r="E67" s="235" t="s">
        <v>348</v>
      </c>
      <c r="K67" s="98"/>
      <c r="L67" s="120"/>
      <c r="M67" s="51" t="str">
        <f t="shared" si="854"/>
        <v>F</v>
      </c>
      <c r="N67" s="52">
        <f t="shared" si="855"/>
        <v>0</v>
      </c>
      <c r="O67" s="53" t="str">
        <f t="shared" si="856"/>
        <v>0.0</v>
      </c>
      <c r="P67" s="63">
        <v>2</v>
      </c>
      <c r="Q67" s="49"/>
      <c r="R67" s="67"/>
      <c r="S67" s="51" t="str">
        <f t="shared" si="858"/>
        <v>F</v>
      </c>
      <c r="T67" s="52">
        <f t="shared" si="859"/>
        <v>0</v>
      </c>
      <c r="U67" s="53" t="str">
        <f t="shared" si="860"/>
        <v>0.0</v>
      </c>
      <c r="V67" s="63">
        <v>3</v>
      </c>
      <c r="W67" s="105"/>
      <c r="X67" s="103"/>
      <c r="Y67" s="104"/>
      <c r="Z67" s="66">
        <f t="shared" si="861"/>
        <v>0</v>
      </c>
      <c r="AA67" s="67">
        <f t="shared" si="862"/>
        <v>0</v>
      </c>
      <c r="AB67" s="67" t="str">
        <f t="shared" si="863"/>
        <v>0.0</v>
      </c>
      <c r="AC67" s="51" t="str">
        <f t="shared" si="864"/>
        <v>F</v>
      </c>
      <c r="AD67" s="60">
        <f t="shared" si="865"/>
        <v>0</v>
      </c>
      <c r="AE67" s="53" t="str">
        <f t="shared" si="866"/>
        <v>0.0</v>
      </c>
      <c r="AF67" s="63">
        <v>4</v>
      </c>
      <c r="AG67" s="207"/>
      <c r="AH67" s="105"/>
      <c r="AI67" s="103"/>
      <c r="AJ67" s="104"/>
      <c r="AK67" s="66">
        <f t="shared" si="867"/>
        <v>0</v>
      </c>
      <c r="AL67" s="67">
        <f t="shared" si="868"/>
        <v>0</v>
      </c>
      <c r="AM67" s="67" t="str">
        <f t="shared" si="869"/>
        <v>0.0</v>
      </c>
      <c r="AN67" s="51" t="str">
        <f t="shared" si="870"/>
        <v>F</v>
      </c>
      <c r="AO67" s="60">
        <f t="shared" si="871"/>
        <v>0</v>
      </c>
      <c r="AP67" s="53" t="str">
        <f t="shared" si="872"/>
        <v>0.0</v>
      </c>
      <c r="AQ67" s="63">
        <v>2</v>
      </c>
      <c r="AR67" s="207"/>
      <c r="AS67" s="105"/>
      <c r="AT67" s="103"/>
      <c r="AU67" s="104"/>
      <c r="AV67" s="66">
        <f t="shared" si="873"/>
        <v>0</v>
      </c>
      <c r="AW67" s="67">
        <f t="shared" si="874"/>
        <v>0</v>
      </c>
      <c r="AX67" s="67" t="str">
        <f t="shared" si="875"/>
        <v>0.0</v>
      </c>
      <c r="AY67" s="51" t="str">
        <f t="shared" si="876"/>
        <v>F</v>
      </c>
      <c r="AZ67" s="60">
        <f t="shared" si="877"/>
        <v>0</v>
      </c>
      <c r="BA67" s="53" t="str">
        <f t="shared" si="878"/>
        <v>0.0</v>
      </c>
      <c r="BB67" s="63">
        <v>3</v>
      </c>
      <c r="BC67" s="207"/>
      <c r="BD67" s="105">
        <v>0</v>
      </c>
      <c r="BE67" s="103"/>
      <c r="BF67" s="104"/>
      <c r="BG67" s="66">
        <f t="shared" si="879"/>
        <v>0</v>
      </c>
      <c r="BH67" s="67">
        <f t="shared" si="880"/>
        <v>0</v>
      </c>
      <c r="BI67" s="67" t="str">
        <f t="shared" si="881"/>
        <v>0.0</v>
      </c>
      <c r="BJ67" s="51" t="str">
        <f t="shared" si="882"/>
        <v>F</v>
      </c>
      <c r="BK67" s="60">
        <f t="shared" si="883"/>
        <v>0</v>
      </c>
      <c r="BL67" s="53" t="str">
        <f t="shared" si="884"/>
        <v>0.0</v>
      </c>
      <c r="BM67" s="63">
        <v>3</v>
      </c>
      <c r="BN67" s="207"/>
      <c r="BO67" s="105">
        <v>0</v>
      </c>
      <c r="BP67" s="103"/>
      <c r="BQ67" s="104"/>
      <c r="BR67" s="66">
        <f t="shared" si="885"/>
        <v>0</v>
      </c>
      <c r="BS67" s="67">
        <f t="shared" si="886"/>
        <v>0</v>
      </c>
      <c r="BT67" s="67" t="str">
        <f t="shared" si="887"/>
        <v>0.0</v>
      </c>
      <c r="BU67" s="51" t="str">
        <f t="shared" si="888"/>
        <v>F</v>
      </c>
      <c r="BV67" s="68">
        <f t="shared" si="889"/>
        <v>0</v>
      </c>
      <c r="BW67" s="53" t="str">
        <f t="shared" si="890"/>
        <v>0.0</v>
      </c>
      <c r="BX67" s="63">
        <v>2</v>
      </c>
      <c r="BY67" s="207"/>
      <c r="BZ67" s="105"/>
      <c r="CA67" s="103"/>
      <c r="CB67" s="104"/>
      <c r="CC67" s="105"/>
      <c r="CD67" s="67">
        <f t="shared" si="891"/>
        <v>0</v>
      </c>
      <c r="CE67" s="67" t="str">
        <f t="shared" si="892"/>
        <v>0.0</v>
      </c>
      <c r="CF67" s="51" t="str">
        <f t="shared" si="893"/>
        <v>F</v>
      </c>
      <c r="CG67" s="60">
        <f t="shared" si="894"/>
        <v>0</v>
      </c>
      <c r="CH67" s="53" t="str">
        <f t="shared" si="895"/>
        <v>0.0</v>
      </c>
      <c r="CI67" s="63">
        <v>3</v>
      </c>
      <c r="CJ67" s="207"/>
      <c r="CK67" s="208">
        <f t="shared" si="896"/>
        <v>17</v>
      </c>
      <c r="CL67" s="72">
        <f t="shared" si="897"/>
        <v>0</v>
      </c>
      <c r="CM67" s="93" t="str">
        <f t="shared" si="898"/>
        <v>0.00</v>
      </c>
      <c r="CN67" s="72">
        <f t="shared" si="899"/>
        <v>0</v>
      </c>
      <c r="CO67" s="93" t="str">
        <f t="shared" si="900"/>
        <v>0.00</v>
      </c>
      <c r="CP67" s="285" t="str">
        <f t="shared" si="901"/>
        <v>Cảnh báo KQHT</v>
      </c>
      <c r="CQ67" s="285">
        <f t="shared" si="902"/>
        <v>0</v>
      </c>
      <c r="CR67" s="72">
        <v>0</v>
      </c>
      <c r="CS67" s="285" t="str">
        <f t="shared" si="903"/>
        <v>0.00</v>
      </c>
      <c r="CT67" s="72">
        <v>0</v>
      </c>
      <c r="CU67" s="285" t="str">
        <f t="shared" si="904"/>
        <v>0.00</v>
      </c>
      <c r="CV67" s="285" t="str">
        <f t="shared" si="905"/>
        <v>Cảnh báo KQHT</v>
      </c>
      <c r="CW67" s="149">
        <v>0</v>
      </c>
      <c r="CX67" s="149"/>
      <c r="CY67" s="145"/>
      <c r="CZ67" s="149">
        <f t="shared" si="906"/>
        <v>0</v>
      </c>
      <c r="DA67" s="67">
        <f t="shared" si="907"/>
        <v>0</v>
      </c>
      <c r="DB67" s="60" t="str">
        <f t="shared" si="908"/>
        <v>0.0</v>
      </c>
      <c r="DC67" s="51" t="str">
        <f t="shared" si="909"/>
        <v>F</v>
      </c>
      <c r="DD67" s="60">
        <f t="shared" si="910"/>
        <v>0</v>
      </c>
      <c r="DE67" s="60" t="str">
        <f t="shared" si="911"/>
        <v>0.0</v>
      </c>
      <c r="DF67" s="63"/>
      <c r="DG67" s="209"/>
      <c r="DH67" s="105"/>
      <c r="DI67" s="126"/>
      <c r="DJ67" s="126"/>
      <c r="DK67" s="66">
        <f t="shared" si="912"/>
        <v>0</v>
      </c>
      <c r="DL67" s="67">
        <f t="shared" si="913"/>
        <v>0</v>
      </c>
      <c r="DM67" s="60" t="str">
        <f t="shared" si="914"/>
        <v>0.0</v>
      </c>
      <c r="DN67" s="51" t="str">
        <f t="shared" si="915"/>
        <v>F</v>
      </c>
      <c r="DO67" s="60">
        <f t="shared" si="916"/>
        <v>0</v>
      </c>
      <c r="DP67" s="60" t="str">
        <f t="shared" si="917"/>
        <v>0.0</v>
      </c>
      <c r="DQ67" s="63"/>
      <c r="DR67" s="209"/>
      <c r="DS67" s="67">
        <f t="shared" si="918"/>
        <v>0</v>
      </c>
      <c r="DT67" s="60" t="str">
        <f t="shared" si="919"/>
        <v>0.0</v>
      </c>
      <c r="DU67" s="51" t="str">
        <f t="shared" si="920"/>
        <v>F</v>
      </c>
      <c r="DV67" s="60">
        <f t="shared" si="921"/>
        <v>0</v>
      </c>
      <c r="DW67" s="60" t="str">
        <f t="shared" si="922"/>
        <v>0.0</v>
      </c>
      <c r="DX67" s="63">
        <v>3</v>
      </c>
      <c r="DY67" s="209">
        <v>3</v>
      </c>
      <c r="DZ67" s="149">
        <v>0</v>
      </c>
      <c r="EA67" s="70"/>
      <c r="EB67" s="121"/>
      <c r="EC67" s="66">
        <f t="shared" si="923"/>
        <v>0</v>
      </c>
      <c r="ED67" s="67">
        <f t="shared" si="924"/>
        <v>0</v>
      </c>
      <c r="EE67" s="67" t="str">
        <f t="shared" si="925"/>
        <v>0.0</v>
      </c>
      <c r="EF67" s="51" t="str">
        <f t="shared" si="926"/>
        <v>F</v>
      </c>
      <c r="EG67" s="68">
        <f t="shared" si="927"/>
        <v>0</v>
      </c>
      <c r="EH67" s="53" t="str">
        <f t="shared" si="928"/>
        <v>0.0</v>
      </c>
      <c r="EI67" s="63">
        <v>3</v>
      </c>
      <c r="EJ67" s="207">
        <v>3</v>
      </c>
      <c r="EK67" s="149">
        <v>0</v>
      </c>
      <c r="EL67" s="70"/>
      <c r="EM67" s="121"/>
      <c r="EN67" s="66">
        <f t="shared" si="929"/>
        <v>0</v>
      </c>
      <c r="EO67" s="67">
        <f t="shared" si="930"/>
        <v>0</v>
      </c>
      <c r="EP67" s="67" t="str">
        <f t="shared" si="931"/>
        <v>0.0</v>
      </c>
      <c r="EQ67" s="51" t="str">
        <f t="shared" si="932"/>
        <v>F</v>
      </c>
      <c r="ER67" s="60">
        <f t="shared" si="933"/>
        <v>0</v>
      </c>
      <c r="ES67" s="53" t="str">
        <f t="shared" si="934"/>
        <v>0.0</v>
      </c>
      <c r="ET67" s="63">
        <v>3</v>
      </c>
      <c r="EU67" s="207">
        <v>3</v>
      </c>
      <c r="EV67" s="149">
        <v>0</v>
      </c>
      <c r="EW67" s="70"/>
      <c r="EX67" s="121"/>
      <c r="EY67" s="66">
        <f t="shared" si="935"/>
        <v>0</v>
      </c>
      <c r="EZ67" s="67">
        <f t="shared" si="936"/>
        <v>0</v>
      </c>
      <c r="FA67" s="67" t="str">
        <f t="shared" si="937"/>
        <v>0.0</v>
      </c>
      <c r="FB67" s="51" t="str">
        <f t="shared" si="938"/>
        <v>F</v>
      </c>
      <c r="FC67" s="60">
        <f t="shared" si="939"/>
        <v>0</v>
      </c>
      <c r="FD67" s="53" t="str">
        <f t="shared" si="940"/>
        <v>0.0</v>
      </c>
      <c r="FE67" s="63">
        <v>2</v>
      </c>
      <c r="FF67" s="207">
        <v>2</v>
      </c>
      <c r="FG67" s="105">
        <v>0</v>
      </c>
      <c r="FH67" s="103"/>
      <c r="FI67" s="104"/>
      <c r="FJ67" s="66">
        <f t="shared" si="941"/>
        <v>0</v>
      </c>
      <c r="FK67" s="67">
        <f t="shared" si="942"/>
        <v>0</v>
      </c>
      <c r="FL67" s="67" t="str">
        <f t="shared" si="943"/>
        <v>0.0</v>
      </c>
      <c r="FM67" s="51" t="str">
        <f t="shared" si="944"/>
        <v>F</v>
      </c>
      <c r="FN67" s="60">
        <f t="shared" si="945"/>
        <v>0</v>
      </c>
      <c r="FO67" s="53" t="str">
        <f t="shared" si="946"/>
        <v>0.0</v>
      </c>
      <c r="FP67" s="63">
        <v>2</v>
      </c>
      <c r="FQ67" s="207">
        <v>2</v>
      </c>
      <c r="FR67" s="105"/>
      <c r="FS67" s="103"/>
      <c r="FT67" s="104"/>
      <c r="FU67" s="66"/>
      <c r="FV67" s="67">
        <f t="shared" si="947"/>
        <v>0</v>
      </c>
      <c r="FW67" s="67" t="str">
        <f t="shared" si="948"/>
        <v>0.0</v>
      </c>
      <c r="FX67" s="51" t="str">
        <f t="shared" si="949"/>
        <v>F</v>
      </c>
      <c r="FY67" s="60">
        <f t="shared" si="950"/>
        <v>0</v>
      </c>
      <c r="FZ67" s="53" t="str">
        <f t="shared" si="951"/>
        <v>0.0</v>
      </c>
      <c r="GA67" s="63">
        <v>2</v>
      </c>
      <c r="GB67" s="207">
        <v>2</v>
      </c>
      <c r="GC67" s="105">
        <v>0</v>
      </c>
      <c r="GD67" s="103"/>
      <c r="GE67" s="104"/>
      <c r="GF67" s="105"/>
      <c r="GG67" s="67">
        <f t="shared" si="952"/>
        <v>0</v>
      </c>
      <c r="GH67" s="67" t="str">
        <f t="shared" si="953"/>
        <v>0.0</v>
      </c>
      <c r="GI67" s="51" t="str">
        <f t="shared" si="954"/>
        <v>F</v>
      </c>
      <c r="GJ67" s="60">
        <f t="shared" si="955"/>
        <v>0</v>
      </c>
      <c r="GK67" s="53" t="str">
        <f t="shared" si="956"/>
        <v>0.0</v>
      </c>
      <c r="GL67" s="63">
        <v>3</v>
      </c>
      <c r="GM67" s="207">
        <v>3</v>
      </c>
      <c r="GN67" s="211">
        <f t="shared" si="957"/>
        <v>18</v>
      </c>
      <c r="GO67" s="156">
        <f t="shared" si="958"/>
        <v>0</v>
      </c>
      <c r="GP67" s="158">
        <f t="shared" si="959"/>
        <v>0</v>
      </c>
      <c r="GQ67" s="157" t="str">
        <f t="shared" si="960"/>
        <v>0.00</v>
      </c>
      <c r="GR67" s="5" t="str">
        <f t="shared" si="961"/>
        <v>Cảnh báo KQHT</v>
      </c>
      <c r="GS67" s="212">
        <f t="shared" si="962"/>
        <v>18</v>
      </c>
      <c r="GT67" s="213">
        <f t="shared" si="963"/>
        <v>0</v>
      </c>
      <c r="GU67" s="214">
        <f t="shared" si="964"/>
        <v>0</v>
      </c>
      <c r="GV67" s="215">
        <f t="shared" si="965"/>
        <v>35</v>
      </c>
      <c r="GW67" s="211">
        <f t="shared" si="966"/>
        <v>18</v>
      </c>
      <c r="GX67" s="157">
        <f t="shared" si="967"/>
        <v>0</v>
      </c>
      <c r="GY67" s="158">
        <f t="shared" si="968"/>
        <v>0</v>
      </c>
      <c r="GZ67" s="157" t="str">
        <f t="shared" si="969"/>
        <v>0.00</v>
      </c>
      <c r="HA67" s="5" t="str">
        <f t="shared" si="970"/>
        <v>Cảnh báo KQHT</v>
      </c>
      <c r="HB67" s="105"/>
      <c r="HC67" s="103"/>
      <c r="HD67" s="104"/>
      <c r="HE67" s="105"/>
      <c r="HF67" s="67">
        <f t="shared" si="762"/>
        <v>0</v>
      </c>
      <c r="HG67" s="67" t="str">
        <f t="shared" si="763"/>
        <v>0.0</v>
      </c>
      <c r="HH67" s="51" t="str">
        <f t="shared" si="764"/>
        <v>F</v>
      </c>
      <c r="HI67" s="60">
        <f t="shared" si="765"/>
        <v>0</v>
      </c>
      <c r="HJ67" s="53" t="str">
        <f t="shared" si="766"/>
        <v>0.0</v>
      </c>
      <c r="HK67" s="63">
        <v>3</v>
      </c>
      <c r="HL67" s="207">
        <v>3</v>
      </c>
      <c r="HM67" s="210"/>
      <c r="HN67" s="57"/>
      <c r="HO67" s="58"/>
      <c r="HP67" s="66">
        <f t="shared" si="767"/>
        <v>0</v>
      </c>
      <c r="HQ67" s="110">
        <f t="shared" si="768"/>
        <v>0</v>
      </c>
      <c r="HR67" s="67" t="str">
        <f t="shared" si="769"/>
        <v>0.0</v>
      </c>
      <c r="HS67" s="111" t="str">
        <f t="shared" si="770"/>
        <v>F</v>
      </c>
      <c r="HT67" s="112">
        <f t="shared" si="771"/>
        <v>0</v>
      </c>
      <c r="HU67" s="113" t="str">
        <f t="shared" si="772"/>
        <v>0.0</v>
      </c>
      <c r="HV67" s="63">
        <v>1</v>
      </c>
      <c r="HW67" s="207">
        <v>1</v>
      </c>
      <c r="HX67" s="66">
        <f t="shared" si="773"/>
        <v>0</v>
      </c>
      <c r="HY67" s="167">
        <f t="shared" si="773"/>
        <v>0</v>
      </c>
      <c r="HZ67" s="53" t="str">
        <f t="shared" si="774"/>
        <v>0.0</v>
      </c>
      <c r="IA67" s="51" t="str">
        <f t="shared" si="775"/>
        <v>F</v>
      </c>
      <c r="IB67" s="60">
        <f t="shared" si="776"/>
        <v>0</v>
      </c>
      <c r="IC67" s="53" t="str">
        <f t="shared" si="777"/>
        <v>0.0</v>
      </c>
      <c r="ID67" s="220">
        <v>4</v>
      </c>
      <c r="IE67" s="221">
        <v>4</v>
      </c>
      <c r="IF67" s="210"/>
      <c r="IG67" s="57"/>
      <c r="IH67" s="58"/>
      <c r="II67" s="66">
        <f t="shared" si="778"/>
        <v>0</v>
      </c>
      <c r="IJ67" s="67">
        <f t="shared" si="779"/>
        <v>0</v>
      </c>
      <c r="IK67" s="67" t="str">
        <f t="shared" si="780"/>
        <v>0.0</v>
      </c>
      <c r="IL67" s="51" t="str">
        <f t="shared" si="781"/>
        <v>F</v>
      </c>
      <c r="IM67" s="60">
        <f t="shared" si="782"/>
        <v>0</v>
      </c>
      <c r="IN67" s="53" t="str">
        <f t="shared" si="783"/>
        <v>0.0</v>
      </c>
      <c r="IO67" s="63">
        <v>2</v>
      </c>
      <c r="IP67" s="207">
        <v>2</v>
      </c>
      <c r="IQ67" s="149"/>
      <c r="IR67" s="70"/>
      <c r="IS67" s="121"/>
      <c r="IT67" s="66">
        <f t="shared" si="784"/>
        <v>0</v>
      </c>
      <c r="IU67" s="67">
        <f t="shared" si="785"/>
        <v>0</v>
      </c>
      <c r="IV67" s="67" t="str">
        <f t="shared" si="786"/>
        <v>0.0</v>
      </c>
      <c r="IW67" s="51" t="str">
        <f t="shared" si="787"/>
        <v>F</v>
      </c>
      <c r="IX67" s="60">
        <f t="shared" si="788"/>
        <v>0</v>
      </c>
      <c r="IY67" s="53" t="str">
        <f t="shared" si="789"/>
        <v>0.0</v>
      </c>
      <c r="IZ67" s="63">
        <v>3</v>
      </c>
      <c r="JA67" s="207">
        <v>3</v>
      </c>
      <c r="JB67" s="65"/>
      <c r="JC67" s="57"/>
      <c r="JD67" s="58"/>
      <c r="JE67" s="66">
        <f t="shared" si="790"/>
        <v>0</v>
      </c>
      <c r="JF67" s="67">
        <f t="shared" si="791"/>
        <v>0</v>
      </c>
      <c r="JG67" s="50" t="str">
        <f t="shared" si="792"/>
        <v>0.0</v>
      </c>
      <c r="JH67" s="51" t="str">
        <f t="shared" si="793"/>
        <v>F</v>
      </c>
      <c r="JI67" s="60">
        <f t="shared" si="794"/>
        <v>0</v>
      </c>
      <c r="JJ67" s="53" t="str">
        <f t="shared" si="795"/>
        <v>0.0</v>
      </c>
      <c r="JK67" s="61">
        <v>2</v>
      </c>
      <c r="JL67" s="62">
        <v>2</v>
      </c>
      <c r="JM67" s="65"/>
      <c r="JN67" s="57"/>
      <c r="JO67" s="58"/>
      <c r="JP67" s="66">
        <f t="shared" si="796"/>
        <v>0</v>
      </c>
      <c r="JQ67" s="67">
        <f t="shared" si="797"/>
        <v>0</v>
      </c>
      <c r="JR67" s="50" t="str">
        <f t="shared" si="798"/>
        <v>0.0</v>
      </c>
      <c r="JS67" s="51" t="str">
        <f t="shared" si="799"/>
        <v>F</v>
      </c>
      <c r="JT67" s="60">
        <f t="shared" si="800"/>
        <v>0</v>
      </c>
      <c r="JU67" s="53" t="str">
        <f t="shared" si="801"/>
        <v>0.0</v>
      </c>
      <c r="JV67" s="61">
        <v>1</v>
      </c>
      <c r="JW67" s="62">
        <v>1</v>
      </c>
      <c r="JX67" s="65"/>
      <c r="JY67" s="57"/>
      <c r="JZ67" s="58"/>
      <c r="KA67" s="66">
        <f t="shared" si="802"/>
        <v>0</v>
      </c>
      <c r="KB67" s="67">
        <f t="shared" si="803"/>
        <v>0</v>
      </c>
      <c r="KC67" s="50" t="str">
        <f t="shared" si="804"/>
        <v>0.0</v>
      </c>
      <c r="KD67" s="51" t="str">
        <f t="shared" si="805"/>
        <v>F</v>
      </c>
      <c r="KE67" s="60">
        <f t="shared" si="806"/>
        <v>0</v>
      </c>
      <c r="KF67" s="53" t="str">
        <f t="shared" si="807"/>
        <v>0.0</v>
      </c>
      <c r="KG67" s="61">
        <v>2</v>
      </c>
      <c r="KH67" s="62">
        <v>2</v>
      </c>
      <c r="KI67" s="210"/>
      <c r="KJ67" s="133"/>
      <c r="KK67" s="58"/>
      <c r="KL67" s="66">
        <f t="shared" si="808"/>
        <v>0</v>
      </c>
      <c r="KM67" s="67">
        <f t="shared" si="809"/>
        <v>0</v>
      </c>
      <c r="KN67" s="67" t="str">
        <f t="shared" si="810"/>
        <v>0.0</v>
      </c>
      <c r="KO67" s="51" t="str">
        <f t="shared" si="811"/>
        <v>F</v>
      </c>
      <c r="KP67" s="60">
        <f t="shared" si="812"/>
        <v>0</v>
      </c>
      <c r="KQ67" s="53" t="str">
        <f t="shared" si="813"/>
        <v>0.0</v>
      </c>
      <c r="KR67" s="63">
        <v>1</v>
      </c>
      <c r="KS67" s="207"/>
      <c r="KT67" s="210"/>
      <c r="KU67" s="133"/>
      <c r="KV67" s="58"/>
      <c r="KW67" s="66">
        <f t="shared" si="814"/>
        <v>0</v>
      </c>
      <c r="KX67" s="67">
        <f t="shared" si="815"/>
        <v>0</v>
      </c>
      <c r="KY67" s="67" t="str">
        <f t="shared" si="816"/>
        <v>0.0</v>
      </c>
      <c r="KZ67" s="51" t="str">
        <f t="shared" si="817"/>
        <v>F</v>
      </c>
      <c r="LA67" s="60">
        <f t="shared" si="818"/>
        <v>0</v>
      </c>
      <c r="LB67" s="53" t="str">
        <f t="shared" si="819"/>
        <v>0.0</v>
      </c>
      <c r="LC67" s="63">
        <v>1</v>
      </c>
      <c r="LD67" s="207"/>
      <c r="LE67" s="210"/>
      <c r="LF67" s="133"/>
      <c r="LG67" s="58"/>
      <c r="LH67" s="66">
        <f t="shared" si="820"/>
        <v>0</v>
      </c>
      <c r="LI67" s="67">
        <f t="shared" si="821"/>
        <v>0</v>
      </c>
      <c r="LJ67" s="67" t="str">
        <f t="shared" si="822"/>
        <v>0.0</v>
      </c>
      <c r="LK67" s="51" t="str">
        <f t="shared" si="823"/>
        <v>F</v>
      </c>
      <c r="LL67" s="60">
        <f t="shared" si="824"/>
        <v>0</v>
      </c>
      <c r="LM67" s="53" t="str">
        <f t="shared" si="825"/>
        <v>0.0</v>
      </c>
      <c r="LN67" s="63">
        <v>2</v>
      </c>
      <c r="LO67" s="207"/>
      <c r="LP67" s="210"/>
      <c r="LQ67" s="133"/>
      <c r="LR67" s="58"/>
      <c r="LS67" s="66">
        <f t="shared" si="826"/>
        <v>0</v>
      </c>
      <c r="LT67" s="67">
        <f t="shared" si="827"/>
        <v>0</v>
      </c>
      <c r="LU67" s="67" t="str">
        <f t="shared" si="828"/>
        <v>0.0</v>
      </c>
      <c r="LV67" s="51" t="str">
        <f t="shared" si="829"/>
        <v>F</v>
      </c>
      <c r="LW67" s="60">
        <f t="shared" si="830"/>
        <v>0</v>
      </c>
      <c r="LX67" s="53" t="str">
        <f t="shared" si="831"/>
        <v>0.0</v>
      </c>
      <c r="LY67" s="63">
        <v>1</v>
      </c>
      <c r="LZ67" s="207"/>
      <c r="MA67" s="66">
        <f t="shared" si="832"/>
        <v>0</v>
      </c>
      <c r="MB67" s="167">
        <f t="shared" si="833"/>
        <v>0</v>
      </c>
      <c r="MC67" s="53" t="str">
        <f t="shared" si="834"/>
        <v>0.0</v>
      </c>
      <c r="MD67" s="51" t="str">
        <f t="shared" si="835"/>
        <v>F</v>
      </c>
      <c r="ME67" s="60">
        <f t="shared" si="836"/>
        <v>0</v>
      </c>
      <c r="MF67" s="53" t="str">
        <f t="shared" si="837"/>
        <v>0.0</v>
      </c>
      <c r="MG67" s="220">
        <v>5</v>
      </c>
      <c r="MH67" s="221"/>
      <c r="MI67" s="211">
        <f t="shared" si="838"/>
        <v>19</v>
      </c>
      <c r="MJ67" s="156">
        <f t="shared" si="839"/>
        <v>0</v>
      </c>
      <c r="MK67" s="158">
        <f t="shared" si="840"/>
        <v>0</v>
      </c>
      <c r="ML67" s="157" t="str">
        <f t="shared" si="841"/>
        <v>0.00</v>
      </c>
      <c r="MM67" s="5" t="str">
        <f t="shared" si="842"/>
        <v>Cảnh báo KQHT</v>
      </c>
      <c r="MN67" s="212">
        <f t="shared" si="843"/>
        <v>14</v>
      </c>
      <c r="MO67" s="156">
        <f t="shared" si="844"/>
        <v>0</v>
      </c>
      <c r="MP67" s="309">
        <f t="shared" si="845"/>
        <v>0</v>
      </c>
      <c r="MQ67" s="215">
        <f t="shared" si="846"/>
        <v>54</v>
      </c>
      <c r="MR67" s="211">
        <f t="shared" si="847"/>
        <v>32</v>
      </c>
      <c r="MS67" s="157">
        <f t="shared" si="848"/>
        <v>0</v>
      </c>
      <c r="MT67" s="157" t="str">
        <f t="shared" si="849"/>
        <v>0.00</v>
      </c>
      <c r="MU67" s="158">
        <f t="shared" si="850"/>
        <v>0</v>
      </c>
      <c r="MV67" s="157" t="str">
        <f t="shared" si="851"/>
        <v>0.00</v>
      </c>
      <c r="MW67" s="5" t="str">
        <f t="shared" si="852"/>
        <v>Cảnh báo KQHT</v>
      </c>
      <c r="MX67" s="310"/>
      <c r="MY67" s="311"/>
      <c r="MZ67" s="160"/>
      <c r="NA67" s="66">
        <f t="shared" si="730"/>
        <v>0</v>
      </c>
      <c r="NB67" s="312">
        <f t="shared" si="731"/>
        <v>0</v>
      </c>
      <c r="NC67" s="312" t="str">
        <f t="shared" si="732"/>
        <v>0.0</v>
      </c>
      <c r="ND67" s="313" t="str">
        <f t="shared" si="733"/>
        <v>F</v>
      </c>
      <c r="NE67" s="314">
        <f t="shared" si="734"/>
        <v>0</v>
      </c>
      <c r="NF67" s="315" t="str">
        <f t="shared" si="735"/>
        <v>0.0</v>
      </c>
      <c r="NG67" s="63">
        <v>1</v>
      </c>
      <c r="NH67" s="207"/>
      <c r="NI67" s="310"/>
      <c r="NJ67" s="311"/>
      <c r="NK67" s="160"/>
      <c r="NL67" s="316">
        <f t="shared" si="736"/>
        <v>0</v>
      </c>
      <c r="NM67" s="312">
        <f t="shared" si="737"/>
        <v>0</v>
      </c>
      <c r="NN67" s="312" t="str">
        <f t="shared" si="738"/>
        <v>0.0</v>
      </c>
      <c r="NO67" s="313" t="str">
        <f t="shared" si="739"/>
        <v>F</v>
      </c>
      <c r="NP67" s="314">
        <f t="shared" si="740"/>
        <v>0</v>
      </c>
      <c r="NQ67" s="315" t="str">
        <f t="shared" si="741"/>
        <v>0.0</v>
      </c>
      <c r="NR67" s="63">
        <v>1</v>
      </c>
      <c r="NS67" s="207"/>
      <c r="NT67" s="66">
        <f t="shared" si="742"/>
        <v>0</v>
      </c>
      <c r="NU67" s="167">
        <f t="shared" si="743"/>
        <v>0</v>
      </c>
      <c r="NV67" s="53" t="str">
        <f t="shared" si="744"/>
        <v>0.0</v>
      </c>
      <c r="NW67" s="51" t="str">
        <f t="shared" si="745"/>
        <v>F</v>
      </c>
      <c r="NX67" s="60">
        <f t="shared" si="746"/>
        <v>0</v>
      </c>
      <c r="NY67" s="53" t="str">
        <f t="shared" si="747"/>
        <v>0.0</v>
      </c>
      <c r="NZ67" s="220">
        <v>2</v>
      </c>
      <c r="OA67" s="408"/>
      <c r="OB67" s="385"/>
      <c r="OC67" s="404"/>
      <c r="OD67" s="210"/>
      <c r="OE67" s="66">
        <f t="shared" si="971"/>
        <v>0</v>
      </c>
      <c r="OF67" s="67">
        <f t="shared" si="972"/>
        <v>0</v>
      </c>
      <c r="OG67" s="50" t="str">
        <f t="shared" si="973"/>
        <v>0.0</v>
      </c>
      <c r="OH67" s="51" t="str">
        <f t="shared" si="974"/>
        <v>F</v>
      </c>
      <c r="OI67" s="60">
        <f t="shared" si="975"/>
        <v>0</v>
      </c>
      <c r="OJ67" s="53" t="str">
        <f t="shared" si="976"/>
        <v>0.0</v>
      </c>
      <c r="OK67" s="61">
        <v>2</v>
      </c>
      <c r="OL67" s="62"/>
      <c r="OM67" s="282"/>
      <c r="ON67" s="283"/>
      <c r="OO67" s="104"/>
      <c r="OP67" s="105">
        <f t="shared" si="989"/>
        <v>0</v>
      </c>
      <c r="OQ67" s="67">
        <f t="shared" si="990"/>
        <v>0</v>
      </c>
      <c r="OR67" s="50" t="str">
        <f t="shared" si="991"/>
        <v>0.0</v>
      </c>
      <c r="OS67" s="51" t="str">
        <f t="shared" si="992"/>
        <v>F</v>
      </c>
      <c r="OT67" s="60">
        <f t="shared" si="993"/>
        <v>0</v>
      </c>
      <c r="OU67" s="53" t="str">
        <f t="shared" si="994"/>
        <v>0.0</v>
      </c>
      <c r="OV67" s="61">
        <v>2</v>
      </c>
      <c r="OW67" s="62"/>
      <c r="OX67" s="282"/>
      <c r="OY67" s="283"/>
      <c r="OZ67" s="104"/>
      <c r="PA67" s="105">
        <f t="shared" si="977"/>
        <v>0</v>
      </c>
      <c r="PB67" s="67">
        <f t="shared" si="978"/>
        <v>0</v>
      </c>
      <c r="PC67" s="50" t="str">
        <f t="shared" si="979"/>
        <v>0.0</v>
      </c>
      <c r="PD67" s="51" t="str">
        <f t="shared" si="980"/>
        <v>F</v>
      </c>
      <c r="PE67" s="60">
        <f t="shared" si="981"/>
        <v>0</v>
      </c>
      <c r="PF67" s="53" t="str">
        <f t="shared" si="982"/>
        <v>0.0</v>
      </c>
      <c r="PG67" s="61">
        <v>2</v>
      </c>
      <c r="PH67" s="62"/>
      <c r="PI67" s="310"/>
      <c r="PJ67" s="311"/>
      <c r="PK67" s="160"/>
      <c r="PL67" s="66">
        <f t="shared" si="983"/>
        <v>0</v>
      </c>
      <c r="PM67" s="312">
        <f t="shared" si="984"/>
        <v>0</v>
      </c>
      <c r="PN67" s="312" t="str">
        <f t="shared" si="985"/>
        <v>0.0</v>
      </c>
      <c r="PO67" s="313" t="str">
        <f t="shared" si="986"/>
        <v>F</v>
      </c>
      <c r="PP67" s="314">
        <f t="shared" si="987"/>
        <v>0</v>
      </c>
      <c r="PQ67" s="315" t="str">
        <f t="shared" si="988"/>
        <v>0.0</v>
      </c>
      <c r="PR67" s="63">
        <v>1</v>
      </c>
      <c r="PS67" s="207"/>
      <c r="PT67" s="210"/>
      <c r="PU67" s="133"/>
      <c r="PV67" s="58"/>
      <c r="PW67" s="66">
        <f>ROUND((PT67*0.4+PU67*0.6),1)</f>
        <v>0</v>
      </c>
      <c r="PX67" s="67">
        <f>ROUND(MAX((PT67*0.4+PU67*0.6),(PT67*0.4+PV67*0.6)),1)</f>
        <v>0</v>
      </c>
      <c r="PY67" s="67" t="str">
        <f>TEXT(PX67,"0.0")</f>
        <v>0.0</v>
      </c>
      <c r="PZ67" s="51" t="str">
        <f>IF(PX67&gt;=8.5,"A",IF(PX67&gt;=8,"B+",IF(PX67&gt;=7,"B",IF(PX67&gt;=6.5,"C+",IF(PX67&gt;=5.5,"C",IF(PX67&gt;=5,"D+",IF(PX67&gt;=4,"D","F")))))))</f>
        <v>F</v>
      </c>
      <c r="QA67" s="60">
        <f>IF(PZ67="A",4,IF(PZ67="B+",3.5,IF(PZ67="B",3,IF(PZ67="C+",2.5,IF(PZ67="C",2,IF(PZ67="D+",1.5,IF(PZ67="D",1,0)))))))</f>
        <v>0</v>
      </c>
      <c r="QB67" s="53" t="str">
        <f>TEXT(QA67,"0.0")</f>
        <v>0.0</v>
      </c>
      <c r="QC67" s="63">
        <v>4</v>
      </c>
      <c r="QD67" s="207"/>
      <c r="QE67" s="210"/>
      <c r="QF67" s="133"/>
      <c r="QG67" s="210"/>
      <c r="QH67" s="66">
        <f t="shared" si="995"/>
        <v>0</v>
      </c>
      <c r="QI67" s="67">
        <f t="shared" si="996"/>
        <v>0</v>
      </c>
      <c r="QJ67" s="67" t="str">
        <f t="shared" si="997"/>
        <v>0.0</v>
      </c>
      <c r="QK67" s="51" t="str">
        <f t="shared" si="998"/>
        <v>F</v>
      </c>
      <c r="QL67" s="60">
        <f t="shared" si="999"/>
        <v>0</v>
      </c>
      <c r="QM67" s="53" t="str">
        <f t="shared" si="1000"/>
        <v>0.0</v>
      </c>
      <c r="QN67" s="63">
        <v>6</v>
      </c>
      <c r="QO67" s="207"/>
      <c r="QP67" s="211">
        <f t="shared" si="1001"/>
        <v>19</v>
      </c>
      <c r="QQ67" s="156">
        <f t="shared" si="1002"/>
        <v>0</v>
      </c>
      <c r="QR67" s="158">
        <f t="shared" si="1003"/>
        <v>0</v>
      </c>
      <c r="QS67" s="157" t="str">
        <f t="shared" si="1004"/>
        <v>0.00</v>
      </c>
      <c r="QT67" s="5" t="str">
        <f t="shared" si="1005"/>
        <v>Cảnh báo KQHT</v>
      </c>
      <c r="QU67" s="212">
        <f t="shared" si="1006"/>
        <v>0</v>
      </c>
      <c r="QV67" s="156" t="e">
        <f t="shared" si="1007"/>
        <v>#DIV/0!</v>
      </c>
      <c r="QW67" s="309" t="e">
        <f t="shared" si="1008"/>
        <v>#DIV/0!</v>
      </c>
      <c r="QX67" s="215">
        <f t="shared" si="1009"/>
        <v>73</v>
      </c>
      <c r="QY67" s="211">
        <f t="shared" si="1010"/>
        <v>32</v>
      </c>
      <c r="QZ67" s="157" t="e">
        <f t="shared" si="1011"/>
        <v>#DIV/0!</v>
      </c>
      <c r="RA67" s="157" t="e">
        <f t="shared" si="1012"/>
        <v>#DIV/0!</v>
      </c>
      <c r="RB67" s="158" t="e">
        <f t="shared" si="1013"/>
        <v>#DIV/0!</v>
      </c>
      <c r="RC67" s="157" t="e">
        <f t="shared" si="1014"/>
        <v>#DIV/0!</v>
      </c>
      <c r="RD67" s="5" t="e">
        <f t="shared" si="1015"/>
        <v>#DIV/0!</v>
      </c>
      <c r="RE67" s="210"/>
      <c r="RF67" s="133"/>
      <c r="RG67" s="58"/>
      <c r="RH67" s="66">
        <f t="shared" si="748"/>
        <v>0</v>
      </c>
      <c r="RI67" s="67">
        <f t="shared" si="749"/>
        <v>0</v>
      </c>
      <c r="RJ67" s="67" t="str">
        <f t="shared" si="750"/>
        <v>0.0</v>
      </c>
      <c r="RK67" s="51" t="str">
        <f t="shared" si="751"/>
        <v>F</v>
      </c>
      <c r="RL67" s="60">
        <f t="shared" si="752"/>
        <v>0</v>
      </c>
      <c r="RM67" s="53" t="str">
        <f t="shared" si="753"/>
        <v>0.0</v>
      </c>
      <c r="RN67" s="63">
        <v>6</v>
      </c>
      <c r="RO67" s="207"/>
      <c r="RP67" s="416"/>
      <c r="RQ67" s="416"/>
      <c r="RR67" s="316">
        <f t="shared" si="754"/>
        <v>0</v>
      </c>
      <c r="RS67" s="67" t="str">
        <f t="shared" si="1016"/>
        <v>0.0</v>
      </c>
      <c r="RT67" s="51" t="str">
        <f t="shared" si="755"/>
        <v>F</v>
      </c>
      <c r="RU67" s="60">
        <f t="shared" si="756"/>
        <v>0</v>
      </c>
      <c r="RV67" s="53" t="str">
        <f t="shared" si="757"/>
        <v>0.0</v>
      </c>
      <c r="RW67" s="220"/>
      <c r="RX67" s="221"/>
      <c r="RY67" s="417">
        <f t="shared" si="758"/>
        <v>6</v>
      </c>
      <c r="RZ67" s="156">
        <f t="shared" si="759"/>
        <v>0</v>
      </c>
      <c r="SA67" s="158">
        <f t="shared" si="760"/>
        <v>0</v>
      </c>
      <c r="SB67" s="157" t="str">
        <f t="shared" si="761"/>
        <v>0.00</v>
      </c>
    </row>
    <row r="68" spans="1:496" s="8" customFormat="1" ht="18">
      <c r="A68" s="142">
        <v>6</v>
      </c>
      <c r="B68" s="8" t="s">
        <v>534</v>
      </c>
      <c r="C68" s="8" t="s">
        <v>545</v>
      </c>
      <c r="D68" s="234" t="s">
        <v>429</v>
      </c>
      <c r="E68" s="235" t="s">
        <v>206</v>
      </c>
      <c r="K68" s="98">
        <v>7.4</v>
      </c>
      <c r="L68" s="67" t="str">
        <f t="shared" ref="L68" si="1017">TEXT(K68,"0.0")</f>
        <v>7.4</v>
      </c>
      <c r="M68" s="51" t="str">
        <f t="shared" si="854"/>
        <v>B</v>
      </c>
      <c r="N68" s="52">
        <f t="shared" si="855"/>
        <v>3</v>
      </c>
      <c r="O68" s="53" t="str">
        <f t="shared" si="856"/>
        <v>3.0</v>
      </c>
      <c r="P68" s="63">
        <v>2</v>
      </c>
      <c r="Q68" s="49"/>
      <c r="R68" s="67"/>
      <c r="S68" s="51" t="str">
        <f t="shared" si="858"/>
        <v>F</v>
      </c>
      <c r="T68" s="52">
        <f t="shared" si="859"/>
        <v>0</v>
      </c>
      <c r="U68" s="53" t="str">
        <f t="shared" si="860"/>
        <v>0.0</v>
      </c>
      <c r="V68" s="63">
        <v>3</v>
      </c>
      <c r="W68" s="105"/>
      <c r="X68" s="103"/>
      <c r="Y68" s="104"/>
      <c r="Z68" s="66">
        <f t="shared" si="861"/>
        <v>0</v>
      </c>
      <c r="AA68" s="67">
        <f t="shared" si="862"/>
        <v>0</v>
      </c>
      <c r="AB68" s="67" t="str">
        <f t="shared" si="863"/>
        <v>0.0</v>
      </c>
      <c r="AC68" s="51" t="str">
        <f t="shared" si="864"/>
        <v>F</v>
      </c>
      <c r="AD68" s="60">
        <f t="shared" si="865"/>
        <v>0</v>
      </c>
      <c r="AE68" s="53" t="str">
        <f t="shared" si="866"/>
        <v>0.0</v>
      </c>
      <c r="AF68" s="63">
        <v>4</v>
      </c>
      <c r="AG68" s="207"/>
      <c r="AH68" s="105">
        <v>8.3000000000000007</v>
      </c>
      <c r="AI68" s="103">
        <v>6</v>
      </c>
      <c r="AJ68" s="104"/>
      <c r="AK68" s="66">
        <f t="shared" si="867"/>
        <v>6.9</v>
      </c>
      <c r="AL68" s="67">
        <f t="shared" si="868"/>
        <v>6.9</v>
      </c>
      <c r="AM68" s="67" t="str">
        <f t="shared" si="869"/>
        <v>6.9</v>
      </c>
      <c r="AN68" s="51" t="str">
        <f t="shared" si="870"/>
        <v>C+</v>
      </c>
      <c r="AO68" s="60">
        <f t="shared" si="871"/>
        <v>2.5</v>
      </c>
      <c r="AP68" s="53" t="str">
        <f t="shared" si="872"/>
        <v>2.5</v>
      </c>
      <c r="AQ68" s="63">
        <v>2</v>
      </c>
      <c r="AR68" s="207">
        <v>2</v>
      </c>
      <c r="AS68" s="105"/>
      <c r="AT68" s="103"/>
      <c r="AU68" s="104"/>
      <c r="AV68" s="66">
        <f t="shared" si="873"/>
        <v>0</v>
      </c>
      <c r="AW68" s="67">
        <f t="shared" si="874"/>
        <v>0</v>
      </c>
      <c r="AX68" s="67" t="str">
        <f t="shared" si="875"/>
        <v>0.0</v>
      </c>
      <c r="AY68" s="51" t="str">
        <f t="shared" si="876"/>
        <v>F</v>
      </c>
      <c r="AZ68" s="60">
        <f t="shared" si="877"/>
        <v>0</v>
      </c>
      <c r="BA68" s="53" t="str">
        <f t="shared" si="878"/>
        <v>0.0</v>
      </c>
      <c r="BB68" s="63">
        <v>3</v>
      </c>
      <c r="BC68" s="207"/>
      <c r="BD68" s="105">
        <v>0</v>
      </c>
      <c r="BE68" s="103"/>
      <c r="BF68" s="104"/>
      <c r="BG68" s="66">
        <f t="shared" si="879"/>
        <v>0</v>
      </c>
      <c r="BH68" s="67">
        <f t="shared" si="880"/>
        <v>0</v>
      </c>
      <c r="BI68" s="67" t="str">
        <f t="shared" si="881"/>
        <v>0.0</v>
      </c>
      <c r="BJ68" s="51" t="str">
        <f t="shared" si="882"/>
        <v>F</v>
      </c>
      <c r="BK68" s="60">
        <f t="shared" si="883"/>
        <v>0</v>
      </c>
      <c r="BL68" s="53" t="str">
        <f t="shared" si="884"/>
        <v>0.0</v>
      </c>
      <c r="BM68" s="63">
        <v>3</v>
      </c>
      <c r="BN68" s="207"/>
      <c r="BO68" s="105">
        <v>7.6</v>
      </c>
      <c r="BP68" s="103">
        <v>5</v>
      </c>
      <c r="BQ68" s="104"/>
      <c r="BR68" s="66">
        <f t="shared" si="885"/>
        <v>6</v>
      </c>
      <c r="BS68" s="67">
        <f t="shared" si="886"/>
        <v>6</v>
      </c>
      <c r="BT68" s="67" t="str">
        <f t="shared" si="887"/>
        <v>6.0</v>
      </c>
      <c r="BU68" s="51" t="str">
        <f t="shared" si="888"/>
        <v>C</v>
      </c>
      <c r="BV68" s="68">
        <f t="shared" si="889"/>
        <v>2</v>
      </c>
      <c r="BW68" s="53" t="str">
        <f t="shared" si="890"/>
        <v>2.0</v>
      </c>
      <c r="BX68" s="63">
        <v>2</v>
      </c>
      <c r="BY68" s="207">
        <v>2</v>
      </c>
      <c r="BZ68" s="105"/>
      <c r="CA68" s="103"/>
      <c r="CB68" s="104"/>
      <c r="CC68" s="105"/>
      <c r="CD68" s="67">
        <f t="shared" si="891"/>
        <v>0</v>
      </c>
      <c r="CE68" s="67" t="str">
        <f t="shared" si="892"/>
        <v>0.0</v>
      </c>
      <c r="CF68" s="51" t="str">
        <f t="shared" si="893"/>
        <v>F</v>
      </c>
      <c r="CG68" s="60">
        <f t="shared" si="894"/>
        <v>0</v>
      </c>
      <c r="CH68" s="53" t="str">
        <f t="shared" si="895"/>
        <v>0.0</v>
      </c>
      <c r="CI68" s="63">
        <v>3</v>
      </c>
      <c r="CJ68" s="207"/>
      <c r="CK68" s="208">
        <f t="shared" si="896"/>
        <v>17</v>
      </c>
      <c r="CL68" s="72">
        <f t="shared" si="897"/>
        <v>1.5176470588235293</v>
      </c>
      <c r="CM68" s="93" t="str">
        <f t="shared" si="898"/>
        <v>1.52</v>
      </c>
      <c r="CN68" s="72">
        <f t="shared" si="899"/>
        <v>0.52941176470588236</v>
      </c>
      <c r="CO68" s="93" t="str">
        <f t="shared" si="900"/>
        <v>0.53</v>
      </c>
      <c r="CP68" s="285" t="str">
        <f t="shared" si="901"/>
        <v>Cảnh báo KQHT</v>
      </c>
      <c r="CQ68" s="285">
        <f t="shared" si="902"/>
        <v>4</v>
      </c>
      <c r="CR68" s="72">
        <v>0</v>
      </c>
      <c r="CS68" s="285" t="str">
        <f t="shared" si="903"/>
        <v>0.00</v>
      </c>
      <c r="CT68" s="72">
        <v>0</v>
      </c>
      <c r="CU68" s="285" t="str">
        <f t="shared" si="904"/>
        <v>0.00</v>
      </c>
      <c r="CV68" s="285" t="str">
        <f t="shared" si="905"/>
        <v>Cảnh báo KQHT</v>
      </c>
      <c r="CW68" s="66">
        <v>5</v>
      </c>
      <c r="CX68" s="66">
        <v>0</v>
      </c>
      <c r="CY68" s="285"/>
      <c r="CZ68" s="66">
        <f t="shared" si="906"/>
        <v>2</v>
      </c>
      <c r="DA68" s="67">
        <f t="shared" si="907"/>
        <v>2</v>
      </c>
      <c r="DB68" s="60" t="str">
        <f t="shared" si="908"/>
        <v>2.0</v>
      </c>
      <c r="DC68" s="51" t="str">
        <f t="shared" si="909"/>
        <v>F</v>
      </c>
      <c r="DD68" s="60">
        <f t="shared" si="910"/>
        <v>0</v>
      </c>
      <c r="DE68" s="60" t="str">
        <f t="shared" si="911"/>
        <v>0.0</v>
      </c>
      <c r="DF68" s="63"/>
      <c r="DG68" s="209"/>
      <c r="DH68" s="105"/>
      <c r="DI68" s="126"/>
      <c r="DJ68" s="126"/>
      <c r="DK68" s="66">
        <f t="shared" si="912"/>
        <v>0</v>
      </c>
      <c r="DL68" s="67">
        <f t="shared" si="913"/>
        <v>0</v>
      </c>
      <c r="DM68" s="60" t="str">
        <f t="shared" si="914"/>
        <v>0.0</v>
      </c>
      <c r="DN68" s="51" t="str">
        <f t="shared" si="915"/>
        <v>F</v>
      </c>
      <c r="DO68" s="60">
        <f t="shared" si="916"/>
        <v>0</v>
      </c>
      <c r="DP68" s="60" t="str">
        <f t="shared" si="917"/>
        <v>0.0</v>
      </c>
      <c r="DQ68" s="63"/>
      <c r="DR68" s="209"/>
      <c r="DS68" s="67">
        <f t="shared" si="918"/>
        <v>1</v>
      </c>
      <c r="DT68" s="60" t="str">
        <f t="shared" si="919"/>
        <v>1.0</v>
      </c>
      <c r="DU68" s="51" t="str">
        <f t="shared" si="920"/>
        <v>F</v>
      </c>
      <c r="DV68" s="60">
        <f t="shared" si="921"/>
        <v>0</v>
      </c>
      <c r="DW68" s="60" t="str">
        <f t="shared" si="922"/>
        <v>0.0</v>
      </c>
      <c r="DX68" s="63">
        <v>3</v>
      </c>
      <c r="DY68" s="209">
        <v>3</v>
      </c>
      <c r="DZ68" s="149">
        <v>0</v>
      </c>
      <c r="EA68" s="70"/>
      <c r="EB68" s="121"/>
      <c r="EC68" s="66">
        <f t="shared" si="923"/>
        <v>0</v>
      </c>
      <c r="ED68" s="67">
        <f t="shared" si="924"/>
        <v>0</v>
      </c>
      <c r="EE68" s="67" t="str">
        <f t="shared" si="925"/>
        <v>0.0</v>
      </c>
      <c r="EF68" s="51" t="str">
        <f t="shared" si="926"/>
        <v>F</v>
      </c>
      <c r="EG68" s="68">
        <f t="shared" si="927"/>
        <v>0</v>
      </c>
      <c r="EH68" s="53" t="str">
        <f t="shared" si="928"/>
        <v>0.0</v>
      </c>
      <c r="EI68" s="63">
        <v>3</v>
      </c>
      <c r="EJ68" s="207">
        <v>3</v>
      </c>
      <c r="EK68" s="149">
        <v>0</v>
      </c>
      <c r="EL68" s="70"/>
      <c r="EM68" s="121"/>
      <c r="EN68" s="66">
        <f t="shared" si="929"/>
        <v>0</v>
      </c>
      <c r="EO68" s="67">
        <f t="shared" si="930"/>
        <v>0</v>
      </c>
      <c r="EP68" s="67" t="str">
        <f t="shared" si="931"/>
        <v>0.0</v>
      </c>
      <c r="EQ68" s="51" t="str">
        <f t="shared" si="932"/>
        <v>F</v>
      </c>
      <c r="ER68" s="60">
        <f t="shared" si="933"/>
        <v>0</v>
      </c>
      <c r="ES68" s="53" t="str">
        <f t="shared" si="934"/>
        <v>0.0</v>
      </c>
      <c r="ET68" s="63">
        <v>3</v>
      </c>
      <c r="EU68" s="207">
        <v>3</v>
      </c>
      <c r="EV68" s="149">
        <v>0</v>
      </c>
      <c r="EW68" s="70"/>
      <c r="EX68" s="121"/>
      <c r="EY68" s="66">
        <f t="shared" si="935"/>
        <v>0</v>
      </c>
      <c r="EZ68" s="67">
        <f t="shared" si="936"/>
        <v>0</v>
      </c>
      <c r="FA68" s="67" t="str">
        <f t="shared" si="937"/>
        <v>0.0</v>
      </c>
      <c r="FB68" s="51" t="str">
        <f t="shared" si="938"/>
        <v>F</v>
      </c>
      <c r="FC68" s="60">
        <f t="shared" si="939"/>
        <v>0</v>
      </c>
      <c r="FD68" s="53" t="str">
        <f t="shared" si="940"/>
        <v>0.0</v>
      </c>
      <c r="FE68" s="63">
        <v>2</v>
      </c>
      <c r="FF68" s="207">
        <v>2</v>
      </c>
      <c r="FG68" s="105">
        <v>8</v>
      </c>
      <c r="FH68" s="103">
        <v>7</v>
      </c>
      <c r="FI68" s="104"/>
      <c r="FJ68" s="66">
        <f t="shared" si="941"/>
        <v>7.4</v>
      </c>
      <c r="FK68" s="67">
        <f t="shared" si="942"/>
        <v>7.4</v>
      </c>
      <c r="FL68" s="67" t="str">
        <f t="shared" si="943"/>
        <v>7.4</v>
      </c>
      <c r="FM68" s="51" t="str">
        <f t="shared" si="944"/>
        <v>B</v>
      </c>
      <c r="FN68" s="60">
        <f t="shared" si="945"/>
        <v>3</v>
      </c>
      <c r="FO68" s="53" t="str">
        <f t="shared" si="946"/>
        <v>3.0</v>
      </c>
      <c r="FP68" s="63">
        <v>2</v>
      </c>
      <c r="FQ68" s="207">
        <v>2</v>
      </c>
      <c r="FR68" s="105">
        <v>6.4</v>
      </c>
      <c r="FS68" s="103">
        <v>8</v>
      </c>
      <c r="FT68" s="104"/>
      <c r="FU68" s="66"/>
      <c r="FV68" s="67">
        <f t="shared" si="947"/>
        <v>7.4</v>
      </c>
      <c r="FW68" s="67" t="str">
        <f t="shared" si="948"/>
        <v>7.4</v>
      </c>
      <c r="FX68" s="51" t="str">
        <f t="shared" si="949"/>
        <v>B</v>
      </c>
      <c r="FY68" s="60">
        <f t="shared" si="950"/>
        <v>3</v>
      </c>
      <c r="FZ68" s="53" t="str">
        <f t="shared" si="951"/>
        <v>3.0</v>
      </c>
      <c r="GA68" s="63">
        <v>2</v>
      </c>
      <c r="GB68" s="207">
        <v>2</v>
      </c>
      <c r="GC68" s="105">
        <v>5</v>
      </c>
      <c r="GD68" s="103">
        <v>5</v>
      </c>
      <c r="GE68" s="104"/>
      <c r="GF68" s="105"/>
      <c r="GG68" s="67">
        <f t="shared" si="952"/>
        <v>5</v>
      </c>
      <c r="GH68" s="67" t="str">
        <f t="shared" si="953"/>
        <v>5.0</v>
      </c>
      <c r="GI68" s="51" t="str">
        <f t="shared" si="954"/>
        <v>D+</v>
      </c>
      <c r="GJ68" s="60">
        <f t="shared" si="955"/>
        <v>1.5</v>
      </c>
      <c r="GK68" s="53" t="str">
        <f t="shared" si="956"/>
        <v>1.5</v>
      </c>
      <c r="GL68" s="63">
        <v>3</v>
      </c>
      <c r="GM68" s="207">
        <v>3</v>
      </c>
      <c r="GN68" s="211">
        <f t="shared" si="957"/>
        <v>18</v>
      </c>
      <c r="GO68" s="156">
        <f t="shared" si="958"/>
        <v>2.6444444444444444</v>
      </c>
      <c r="GP68" s="158">
        <f t="shared" si="959"/>
        <v>0.91666666666666663</v>
      </c>
      <c r="GQ68" s="157" t="str">
        <f t="shared" si="960"/>
        <v>0.92</v>
      </c>
      <c r="GR68" s="5" t="str">
        <f t="shared" si="961"/>
        <v>Cảnh báo KQHT</v>
      </c>
      <c r="GS68" s="212">
        <f t="shared" si="962"/>
        <v>18</v>
      </c>
      <c r="GT68" s="213">
        <f t="shared" si="963"/>
        <v>2.6444444444444444</v>
      </c>
      <c r="GU68" s="214">
        <f t="shared" si="964"/>
        <v>0.91666666666666663</v>
      </c>
      <c r="GV68" s="215">
        <f t="shared" si="965"/>
        <v>35</v>
      </c>
      <c r="GW68" s="211">
        <f t="shared" si="966"/>
        <v>22</v>
      </c>
      <c r="GX68" s="157">
        <f t="shared" si="967"/>
        <v>2.1636363636363636</v>
      </c>
      <c r="GY68" s="158">
        <f t="shared" si="968"/>
        <v>0.75</v>
      </c>
      <c r="GZ68" s="157" t="str">
        <f t="shared" si="969"/>
        <v>0.75</v>
      </c>
      <c r="HA68" s="5" t="str">
        <f t="shared" si="970"/>
        <v>Cảnh báo KQHT</v>
      </c>
      <c r="HB68" s="255">
        <v>7</v>
      </c>
      <c r="HC68" s="256"/>
      <c r="HD68" s="256"/>
      <c r="HE68" s="256"/>
      <c r="HF68" s="67">
        <f t="shared" si="762"/>
        <v>2.8</v>
      </c>
      <c r="HG68" s="67" t="str">
        <f t="shared" si="763"/>
        <v>2.8</v>
      </c>
      <c r="HH68" s="51" t="str">
        <f t="shared" si="764"/>
        <v>F</v>
      </c>
      <c r="HI68" s="60">
        <f t="shared" si="765"/>
        <v>0</v>
      </c>
      <c r="HJ68" s="53" t="str">
        <f t="shared" si="766"/>
        <v>0.0</v>
      </c>
      <c r="HK68" s="63">
        <v>3</v>
      </c>
      <c r="HL68" s="207">
        <v>3</v>
      </c>
      <c r="HM68" s="171">
        <v>7</v>
      </c>
      <c r="HN68" s="122"/>
      <c r="HO68" s="123"/>
      <c r="HP68" s="171">
        <f t="shared" si="767"/>
        <v>2.8</v>
      </c>
      <c r="HQ68" s="110">
        <f t="shared" si="768"/>
        <v>2.8</v>
      </c>
      <c r="HR68" s="67" t="str">
        <f t="shared" si="769"/>
        <v>2.8</v>
      </c>
      <c r="HS68" s="111" t="str">
        <f t="shared" si="770"/>
        <v>F</v>
      </c>
      <c r="HT68" s="112">
        <f t="shared" si="771"/>
        <v>0</v>
      </c>
      <c r="HU68" s="113" t="str">
        <f t="shared" si="772"/>
        <v>0.0</v>
      </c>
      <c r="HV68" s="63">
        <v>1</v>
      </c>
      <c r="HW68" s="207">
        <v>1</v>
      </c>
      <c r="HX68" s="66">
        <f t="shared" si="773"/>
        <v>0.8</v>
      </c>
      <c r="HY68" s="167">
        <f t="shared" si="773"/>
        <v>2.8</v>
      </c>
      <c r="HZ68" s="53" t="str">
        <f t="shared" si="774"/>
        <v>2.8</v>
      </c>
      <c r="IA68" s="51" t="str">
        <f t="shared" si="775"/>
        <v>F</v>
      </c>
      <c r="IB68" s="60">
        <f t="shared" si="776"/>
        <v>0</v>
      </c>
      <c r="IC68" s="53" t="str">
        <f t="shared" si="777"/>
        <v>0.0</v>
      </c>
      <c r="ID68" s="220">
        <v>4</v>
      </c>
      <c r="IE68" s="221">
        <v>4</v>
      </c>
      <c r="IF68" s="171">
        <v>8</v>
      </c>
      <c r="IG68" s="122"/>
      <c r="IH68" s="123"/>
      <c r="II68" s="171">
        <f t="shared" si="778"/>
        <v>3.2</v>
      </c>
      <c r="IJ68" s="67">
        <f t="shared" si="779"/>
        <v>3.2</v>
      </c>
      <c r="IK68" s="67" t="str">
        <f t="shared" si="780"/>
        <v>3.2</v>
      </c>
      <c r="IL68" s="51" t="str">
        <f t="shared" si="781"/>
        <v>F</v>
      </c>
      <c r="IM68" s="60">
        <f t="shared" si="782"/>
        <v>0</v>
      </c>
      <c r="IN68" s="53" t="str">
        <f t="shared" si="783"/>
        <v>0.0</v>
      </c>
      <c r="IO68" s="63">
        <v>2</v>
      </c>
      <c r="IP68" s="207">
        <v>2</v>
      </c>
      <c r="IQ68" s="259">
        <v>3.3</v>
      </c>
      <c r="IR68" s="259"/>
      <c r="IS68" s="259"/>
      <c r="IT68" s="66">
        <f t="shared" si="784"/>
        <v>1.3</v>
      </c>
      <c r="IU68" s="67">
        <f t="shared" si="785"/>
        <v>1.3</v>
      </c>
      <c r="IV68" s="67" t="str">
        <f t="shared" si="786"/>
        <v>1.3</v>
      </c>
      <c r="IW68" s="51" t="str">
        <f t="shared" si="787"/>
        <v>F</v>
      </c>
      <c r="IX68" s="60">
        <f t="shared" si="788"/>
        <v>0</v>
      </c>
      <c r="IY68" s="53" t="str">
        <f t="shared" si="789"/>
        <v>0.0</v>
      </c>
      <c r="IZ68" s="63">
        <v>3</v>
      </c>
      <c r="JA68" s="207">
        <v>3</v>
      </c>
      <c r="JB68" s="56">
        <v>4</v>
      </c>
      <c r="JC68" s="70"/>
      <c r="JD68" s="121"/>
      <c r="JE68" s="149">
        <f t="shared" si="790"/>
        <v>1.6</v>
      </c>
      <c r="JF68" s="67">
        <f t="shared" si="791"/>
        <v>1.6</v>
      </c>
      <c r="JG68" s="50" t="str">
        <f t="shared" si="792"/>
        <v>1.6</v>
      </c>
      <c r="JH68" s="51" t="str">
        <f t="shared" si="793"/>
        <v>F</v>
      </c>
      <c r="JI68" s="60">
        <f t="shared" si="794"/>
        <v>0</v>
      </c>
      <c r="JJ68" s="53" t="str">
        <f t="shared" si="795"/>
        <v>0.0</v>
      </c>
      <c r="JK68" s="61">
        <v>2</v>
      </c>
      <c r="JL68" s="62">
        <v>2</v>
      </c>
      <c r="JM68" s="65"/>
      <c r="JN68" s="57"/>
      <c r="JO68" s="58"/>
      <c r="JP68" s="66">
        <f t="shared" si="796"/>
        <v>0</v>
      </c>
      <c r="JQ68" s="67">
        <f t="shared" si="797"/>
        <v>0</v>
      </c>
      <c r="JR68" s="50" t="str">
        <f t="shared" si="798"/>
        <v>0.0</v>
      </c>
      <c r="JS68" s="51" t="str">
        <f t="shared" si="799"/>
        <v>F</v>
      </c>
      <c r="JT68" s="60">
        <f t="shared" si="800"/>
        <v>0</v>
      </c>
      <c r="JU68" s="53" t="str">
        <f t="shared" si="801"/>
        <v>0.0</v>
      </c>
      <c r="JV68" s="61">
        <v>1</v>
      </c>
      <c r="JW68" s="62">
        <v>1</v>
      </c>
      <c r="JX68" s="65"/>
      <c r="JY68" s="57"/>
      <c r="JZ68" s="58"/>
      <c r="KA68" s="66">
        <f t="shared" si="802"/>
        <v>0</v>
      </c>
      <c r="KB68" s="67">
        <f t="shared" si="803"/>
        <v>0</v>
      </c>
      <c r="KC68" s="50" t="str">
        <f t="shared" si="804"/>
        <v>0.0</v>
      </c>
      <c r="KD68" s="51" t="str">
        <f t="shared" si="805"/>
        <v>F</v>
      </c>
      <c r="KE68" s="60">
        <f t="shared" si="806"/>
        <v>0</v>
      </c>
      <c r="KF68" s="53" t="str">
        <f t="shared" si="807"/>
        <v>0.0</v>
      </c>
      <c r="KG68" s="61">
        <v>2</v>
      </c>
      <c r="KH68" s="62">
        <v>2</v>
      </c>
      <c r="KI68" s="210"/>
      <c r="KJ68" s="133"/>
      <c r="KK68" s="58"/>
      <c r="KL68" s="66">
        <f t="shared" si="808"/>
        <v>0</v>
      </c>
      <c r="KM68" s="67">
        <f t="shared" si="809"/>
        <v>0</v>
      </c>
      <c r="KN68" s="67" t="str">
        <f t="shared" si="810"/>
        <v>0.0</v>
      </c>
      <c r="KO68" s="51" t="str">
        <f t="shared" si="811"/>
        <v>F</v>
      </c>
      <c r="KP68" s="60">
        <f t="shared" si="812"/>
        <v>0</v>
      </c>
      <c r="KQ68" s="53" t="str">
        <f t="shared" si="813"/>
        <v>0.0</v>
      </c>
      <c r="KR68" s="63">
        <v>1</v>
      </c>
      <c r="KS68" s="207"/>
      <c r="KT68" s="210"/>
      <c r="KU68" s="133"/>
      <c r="KV68" s="58"/>
      <c r="KW68" s="66">
        <f t="shared" si="814"/>
        <v>0</v>
      </c>
      <c r="KX68" s="67">
        <f t="shared" si="815"/>
        <v>0</v>
      </c>
      <c r="KY68" s="67" t="str">
        <f t="shared" si="816"/>
        <v>0.0</v>
      </c>
      <c r="KZ68" s="51" t="str">
        <f t="shared" si="817"/>
        <v>F</v>
      </c>
      <c r="LA68" s="60">
        <f t="shared" si="818"/>
        <v>0</v>
      </c>
      <c r="LB68" s="53" t="str">
        <f t="shared" si="819"/>
        <v>0.0</v>
      </c>
      <c r="LC68" s="63">
        <v>1</v>
      </c>
      <c r="LD68" s="207"/>
      <c r="LE68" s="210"/>
      <c r="LF68" s="133"/>
      <c r="LG68" s="58"/>
      <c r="LH68" s="66">
        <f t="shared" si="820"/>
        <v>0</v>
      </c>
      <c r="LI68" s="67">
        <f t="shared" si="821"/>
        <v>0</v>
      </c>
      <c r="LJ68" s="67" t="str">
        <f t="shared" si="822"/>
        <v>0.0</v>
      </c>
      <c r="LK68" s="51" t="str">
        <f t="shared" si="823"/>
        <v>F</v>
      </c>
      <c r="LL68" s="60">
        <f t="shared" si="824"/>
        <v>0</v>
      </c>
      <c r="LM68" s="53" t="str">
        <f t="shared" si="825"/>
        <v>0.0</v>
      </c>
      <c r="LN68" s="63">
        <v>2</v>
      </c>
      <c r="LO68" s="207"/>
      <c r="LP68" s="210"/>
      <c r="LQ68" s="133"/>
      <c r="LR68" s="58"/>
      <c r="LS68" s="66">
        <f t="shared" si="826"/>
        <v>0</v>
      </c>
      <c r="LT68" s="67">
        <f t="shared" si="827"/>
        <v>0</v>
      </c>
      <c r="LU68" s="67" t="str">
        <f t="shared" si="828"/>
        <v>0.0</v>
      </c>
      <c r="LV68" s="51" t="str">
        <f t="shared" si="829"/>
        <v>F</v>
      </c>
      <c r="LW68" s="60">
        <f t="shared" si="830"/>
        <v>0</v>
      </c>
      <c r="LX68" s="53" t="str">
        <f t="shared" si="831"/>
        <v>0.0</v>
      </c>
      <c r="LY68" s="63">
        <v>1</v>
      </c>
      <c r="LZ68" s="207"/>
      <c r="MA68" s="66">
        <f t="shared" si="832"/>
        <v>0</v>
      </c>
      <c r="MB68" s="167">
        <f t="shared" si="833"/>
        <v>0</v>
      </c>
      <c r="MC68" s="53" t="str">
        <f t="shared" si="834"/>
        <v>0.0</v>
      </c>
      <c r="MD68" s="51" t="str">
        <f t="shared" si="835"/>
        <v>F</v>
      </c>
      <c r="ME68" s="60">
        <f t="shared" si="836"/>
        <v>0</v>
      </c>
      <c r="MF68" s="53" t="str">
        <f t="shared" si="837"/>
        <v>0.0</v>
      </c>
      <c r="MG68" s="220">
        <v>5</v>
      </c>
      <c r="MH68" s="221"/>
      <c r="MI68" s="211">
        <f t="shared" si="838"/>
        <v>19</v>
      </c>
      <c r="MJ68" s="156">
        <f t="shared" si="839"/>
        <v>1.3</v>
      </c>
      <c r="MK68" s="158">
        <f t="shared" si="840"/>
        <v>0</v>
      </c>
      <c r="ML68" s="157" t="str">
        <f t="shared" si="841"/>
        <v>0.00</v>
      </c>
      <c r="MM68" s="5" t="str">
        <f t="shared" si="842"/>
        <v>Cảnh báo KQHT</v>
      </c>
      <c r="MN68" s="212">
        <f t="shared" si="843"/>
        <v>14</v>
      </c>
      <c r="MO68" s="156">
        <f t="shared" si="844"/>
        <v>1.7642857142857142</v>
      </c>
      <c r="MP68" s="309">
        <f t="shared" si="845"/>
        <v>0</v>
      </c>
      <c r="MQ68" s="215">
        <f t="shared" si="846"/>
        <v>54</v>
      </c>
      <c r="MR68" s="211">
        <f t="shared" si="847"/>
        <v>36</v>
      </c>
      <c r="MS68" s="157">
        <f t="shared" si="848"/>
        <v>2.0083333333333333</v>
      </c>
      <c r="MT68" s="157" t="str">
        <f t="shared" si="849"/>
        <v>2.01</v>
      </c>
      <c r="MU68" s="158">
        <f t="shared" si="850"/>
        <v>0.45833333333333331</v>
      </c>
      <c r="MV68" s="157" t="str">
        <f t="shared" si="851"/>
        <v>0.46</v>
      </c>
      <c r="MW68" s="5" t="str">
        <f t="shared" si="852"/>
        <v>Cảnh báo KQHT</v>
      </c>
      <c r="MX68" s="222">
        <v>0</v>
      </c>
      <c r="MY68" s="159"/>
      <c r="MZ68" s="165"/>
      <c r="NA68" s="66">
        <f t="shared" si="730"/>
        <v>0</v>
      </c>
      <c r="NB68" s="312">
        <f t="shared" si="731"/>
        <v>0</v>
      </c>
      <c r="NC68" s="312" t="str">
        <f t="shared" si="732"/>
        <v>0.0</v>
      </c>
      <c r="ND68" s="313" t="str">
        <f t="shared" si="733"/>
        <v>F</v>
      </c>
      <c r="NE68" s="314">
        <f t="shared" si="734"/>
        <v>0</v>
      </c>
      <c r="NF68" s="315" t="str">
        <f t="shared" si="735"/>
        <v>0.0</v>
      </c>
      <c r="NG68" s="63">
        <v>1</v>
      </c>
      <c r="NH68" s="207"/>
      <c r="NI68" s="310"/>
      <c r="NJ68" s="311"/>
      <c r="NK68" s="160"/>
      <c r="NL68" s="316">
        <f t="shared" si="736"/>
        <v>0</v>
      </c>
      <c r="NM68" s="312">
        <f t="shared" si="737"/>
        <v>0</v>
      </c>
      <c r="NN68" s="312" t="str">
        <f t="shared" si="738"/>
        <v>0.0</v>
      </c>
      <c r="NO68" s="313" t="str">
        <f t="shared" si="739"/>
        <v>F</v>
      </c>
      <c r="NP68" s="314">
        <f t="shared" si="740"/>
        <v>0</v>
      </c>
      <c r="NQ68" s="315" t="str">
        <f t="shared" si="741"/>
        <v>0.0</v>
      </c>
      <c r="NR68" s="63">
        <v>1</v>
      </c>
      <c r="NS68" s="207"/>
      <c r="NT68" s="66">
        <f t="shared" si="742"/>
        <v>0</v>
      </c>
      <c r="NU68" s="167">
        <f t="shared" si="743"/>
        <v>0</v>
      </c>
      <c r="NV68" s="53" t="str">
        <f t="shared" si="744"/>
        <v>0.0</v>
      </c>
      <c r="NW68" s="51" t="str">
        <f t="shared" si="745"/>
        <v>F</v>
      </c>
      <c r="NX68" s="60">
        <f t="shared" si="746"/>
        <v>0</v>
      </c>
      <c r="NY68" s="53" t="str">
        <f t="shared" si="747"/>
        <v>0.0</v>
      </c>
      <c r="NZ68" s="220">
        <v>2</v>
      </c>
      <c r="OA68" s="408"/>
      <c r="OB68" s="385"/>
      <c r="OC68" s="404"/>
      <c r="OD68" s="210"/>
      <c r="OE68" s="66">
        <f t="shared" si="971"/>
        <v>0</v>
      </c>
      <c r="OF68" s="67">
        <f t="shared" si="972"/>
        <v>0</v>
      </c>
      <c r="OG68" s="50" t="str">
        <f t="shared" si="973"/>
        <v>0.0</v>
      </c>
      <c r="OH68" s="51" t="str">
        <f t="shared" si="974"/>
        <v>F</v>
      </c>
      <c r="OI68" s="60">
        <f t="shared" si="975"/>
        <v>0</v>
      </c>
      <c r="OJ68" s="53" t="str">
        <f t="shared" si="976"/>
        <v>0.0</v>
      </c>
      <c r="OK68" s="61">
        <v>2</v>
      </c>
      <c r="OL68" s="62"/>
      <c r="OM68" s="282"/>
      <c r="ON68" s="283"/>
      <c r="OO68" s="104"/>
      <c r="OP68" s="105">
        <f t="shared" si="989"/>
        <v>0</v>
      </c>
      <c r="OQ68" s="67">
        <f t="shared" si="990"/>
        <v>0</v>
      </c>
      <c r="OR68" s="50" t="str">
        <f t="shared" si="991"/>
        <v>0.0</v>
      </c>
      <c r="OS68" s="51" t="str">
        <f t="shared" si="992"/>
        <v>F</v>
      </c>
      <c r="OT68" s="60">
        <f t="shared" si="993"/>
        <v>0</v>
      </c>
      <c r="OU68" s="53" t="str">
        <f t="shared" si="994"/>
        <v>0.0</v>
      </c>
      <c r="OV68" s="61">
        <v>2</v>
      </c>
      <c r="OW68" s="62"/>
      <c r="OX68" s="282"/>
      <c r="OY68" s="283"/>
      <c r="OZ68" s="104"/>
      <c r="PA68" s="105">
        <f t="shared" si="977"/>
        <v>0</v>
      </c>
      <c r="PB68" s="67">
        <f t="shared" si="978"/>
        <v>0</v>
      </c>
      <c r="PC68" s="50" t="str">
        <f t="shared" si="979"/>
        <v>0.0</v>
      </c>
      <c r="PD68" s="51" t="str">
        <f t="shared" si="980"/>
        <v>F</v>
      </c>
      <c r="PE68" s="60">
        <f t="shared" si="981"/>
        <v>0</v>
      </c>
      <c r="PF68" s="53" t="str">
        <f t="shared" si="982"/>
        <v>0.0</v>
      </c>
      <c r="PG68" s="61">
        <v>2</v>
      </c>
      <c r="PH68" s="62"/>
      <c r="PI68" s="310"/>
      <c r="PJ68" s="311"/>
      <c r="PK68" s="160"/>
      <c r="PL68" s="66">
        <f t="shared" si="983"/>
        <v>0</v>
      </c>
      <c r="PM68" s="312">
        <f t="shared" si="984"/>
        <v>0</v>
      </c>
      <c r="PN68" s="312" t="str">
        <f t="shared" si="985"/>
        <v>0.0</v>
      </c>
      <c r="PO68" s="313" t="str">
        <f t="shared" si="986"/>
        <v>F</v>
      </c>
      <c r="PP68" s="314">
        <f t="shared" si="987"/>
        <v>0</v>
      </c>
      <c r="PQ68" s="315" t="str">
        <f t="shared" si="988"/>
        <v>0.0</v>
      </c>
      <c r="PR68" s="63">
        <v>1</v>
      </c>
      <c r="PS68" s="207"/>
      <c r="PT68" s="210"/>
      <c r="PU68" s="133"/>
      <c r="PV68" s="58"/>
      <c r="PW68" s="66">
        <f>ROUND((PT68*0.4+PU68*0.6),1)</f>
        <v>0</v>
      </c>
      <c r="PX68" s="67">
        <f>ROUND(MAX((PT68*0.4+PU68*0.6),(PT68*0.4+PV68*0.6)),1)</f>
        <v>0</v>
      </c>
      <c r="PY68" s="67" t="str">
        <f>TEXT(PX68,"0.0")</f>
        <v>0.0</v>
      </c>
      <c r="PZ68" s="51" t="str">
        <f>IF(PX68&gt;=8.5,"A",IF(PX68&gt;=8,"B+",IF(PX68&gt;=7,"B",IF(PX68&gt;=6.5,"C+",IF(PX68&gt;=5.5,"C",IF(PX68&gt;=5,"D+",IF(PX68&gt;=4,"D","F")))))))</f>
        <v>F</v>
      </c>
      <c r="QA68" s="60">
        <f>IF(PZ68="A",4,IF(PZ68="B+",3.5,IF(PZ68="B",3,IF(PZ68="C+",2.5,IF(PZ68="C",2,IF(PZ68="D+",1.5,IF(PZ68="D",1,0)))))))</f>
        <v>0</v>
      </c>
      <c r="QB68" s="53" t="str">
        <f>TEXT(QA68,"0.0")</f>
        <v>0.0</v>
      </c>
      <c r="QC68" s="63">
        <v>4</v>
      </c>
      <c r="QD68" s="207"/>
      <c r="QE68" s="210"/>
      <c r="QF68" s="133"/>
      <c r="QG68" s="210"/>
      <c r="QH68" s="66">
        <f t="shared" si="995"/>
        <v>0</v>
      </c>
      <c r="QI68" s="67">
        <f t="shared" si="996"/>
        <v>0</v>
      </c>
      <c r="QJ68" s="67" t="str">
        <f t="shared" si="997"/>
        <v>0.0</v>
      </c>
      <c r="QK68" s="51" t="str">
        <f t="shared" si="998"/>
        <v>F</v>
      </c>
      <c r="QL68" s="60">
        <f t="shared" si="999"/>
        <v>0</v>
      </c>
      <c r="QM68" s="53" t="str">
        <f t="shared" si="1000"/>
        <v>0.0</v>
      </c>
      <c r="QN68" s="63">
        <v>6</v>
      </c>
      <c r="QO68" s="207"/>
      <c r="QP68" s="211">
        <f t="shared" si="1001"/>
        <v>19</v>
      </c>
      <c r="QQ68" s="156">
        <f t="shared" si="1002"/>
        <v>0</v>
      </c>
      <c r="QR68" s="158">
        <f t="shared" si="1003"/>
        <v>0</v>
      </c>
      <c r="QS68" s="157" t="str">
        <f t="shared" si="1004"/>
        <v>0.00</v>
      </c>
      <c r="QT68" s="5" t="str">
        <f t="shared" si="1005"/>
        <v>Cảnh báo KQHT</v>
      </c>
      <c r="QU68" s="212">
        <f t="shared" si="1006"/>
        <v>0</v>
      </c>
      <c r="QV68" s="156" t="e">
        <f t="shared" si="1007"/>
        <v>#DIV/0!</v>
      </c>
      <c r="QW68" s="309" t="e">
        <f t="shared" si="1008"/>
        <v>#DIV/0!</v>
      </c>
      <c r="QX68" s="215">
        <f t="shared" si="1009"/>
        <v>73</v>
      </c>
      <c r="QY68" s="211">
        <f t="shared" si="1010"/>
        <v>36</v>
      </c>
      <c r="QZ68" s="157" t="e">
        <f t="shared" si="1011"/>
        <v>#DIV/0!</v>
      </c>
      <c r="RA68" s="157" t="e">
        <f t="shared" si="1012"/>
        <v>#DIV/0!</v>
      </c>
      <c r="RB68" s="158" t="e">
        <f t="shared" si="1013"/>
        <v>#DIV/0!</v>
      </c>
      <c r="RC68" s="157" t="e">
        <f t="shared" si="1014"/>
        <v>#DIV/0!</v>
      </c>
      <c r="RD68" s="5" t="e">
        <f t="shared" si="1015"/>
        <v>#DIV/0!</v>
      </c>
      <c r="RE68" s="210"/>
      <c r="RF68" s="133"/>
      <c r="RG68" s="58"/>
      <c r="RH68" s="66">
        <f t="shared" si="748"/>
        <v>0</v>
      </c>
      <c r="RI68" s="67">
        <f t="shared" si="749"/>
        <v>0</v>
      </c>
      <c r="RJ68" s="67" t="str">
        <f t="shared" si="750"/>
        <v>0.0</v>
      </c>
      <c r="RK68" s="51" t="str">
        <f t="shared" si="751"/>
        <v>F</v>
      </c>
      <c r="RL68" s="60">
        <f t="shared" si="752"/>
        <v>0</v>
      </c>
      <c r="RM68" s="53" t="str">
        <f t="shared" si="753"/>
        <v>0.0</v>
      </c>
      <c r="RN68" s="63">
        <v>6</v>
      </c>
      <c r="RO68" s="207"/>
      <c r="RP68" s="416"/>
      <c r="RQ68" s="416"/>
      <c r="RR68" s="316">
        <f t="shared" si="754"/>
        <v>0</v>
      </c>
      <c r="RS68" s="67" t="str">
        <f t="shared" si="1016"/>
        <v>0.0</v>
      </c>
      <c r="RT68" s="51" t="str">
        <f t="shared" si="755"/>
        <v>F</v>
      </c>
      <c r="RU68" s="60">
        <f t="shared" si="756"/>
        <v>0</v>
      </c>
      <c r="RV68" s="53" t="str">
        <f t="shared" si="757"/>
        <v>0.0</v>
      </c>
      <c r="RW68" s="220"/>
      <c r="RX68" s="221"/>
      <c r="RY68" s="417">
        <f t="shared" si="758"/>
        <v>6</v>
      </c>
      <c r="RZ68" s="156">
        <f t="shared" si="759"/>
        <v>0</v>
      </c>
      <c r="SA68" s="158">
        <f t="shared" si="760"/>
        <v>0</v>
      </c>
      <c r="SB68" s="157" t="str">
        <f t="shared" si="761"/>
        <v>0.00</v>
      </c>
    </row>
    <row r="69" spans="1:496" s="8" customFormat="1" ht="18">
      <c r="A69" s="230">
        <v>9</v>
      </c>
      <c r="B69" s="8" t="s">
        <v>534</v>
      </c>
      <c r="C69" s="8" t="s">
        <v>551</v>
      </c>
      <c r="D69" s="234" t="s">
        <v>552</v>
      </c>
      <c r="E69" s="235" t="s">
        <v>383</v>
      </c>
      <c r="K69" s="98"/>
      <c r="L69" s="120"/>
      <c r="M69" s="51" t="str">
        <f t="shared" si="854"/>
        <v>F</v>
      </c>
      <c r="N69" s="52">
        <f t="shared" si="855"/>
        <v>0</v>
      </c>
      <c r="O69" s="53" t="str">
        <f t="shared" si="856"/>
        <v>0.0</v>
      </c>
      <c r="P69" s="63">
        <v>2</v>
      </c>
      <c r="Q69" s="49"/>
      <c r="R69" s="67"/>
      <c r="S69" s="51" t="str">
        <f t="shared" si="858"/>
        <v>F</v>
      </c>
      <c r="T69" s="52">
        <f t="shared" si="859"/>
        <v>0</v>
      </c>
      <c r="U69" s="53" t="str">
        <f t="shared" si="860"/>
        <v>0.0</v>
      </c>
      <c r="V69" s="63">
        <v>3</v>
      </c>
      <c r="W69" s="105"/>
      <c r="X69" s="103"/>
      <c r="Y69" s="104"/>
      <c r="Z69" s="66">
        <f t="shared" si="861"/>
        <v>0</v>
      </c>
      <c r="AA69" s="67">
        <f t="shared" si="862"/>
        <v>0</v>
      </c>
      <c r="AB69" s="67" t="str">
        <f t="shared" si="863"/>
        <v>0.0</v>
      </c>
      <c r="AC69" s="51" t="str">
        <f t="shared" si="864"/>
        <v>F</v>
      </c>
      <c r="AD69" s="60">
        <f t="shared" si="865"/>
        <v>0</v>
      </c>
      <c r="AE69" s="53" t="str">
        <f t="shared" si="866"/>
        <v>0.0</v>
      </c>
      <c r="AF69" s="63">
        <v>4</v>
      </c>
      <c r="AG69" s="207"/>
      <c r="AH69" s="105"/>
      <c r="AI69" s="103"/>
      <c r="AJ69" s="104"/>
      <c r="AK69" s="66">
        <f t="shared" si="867"/>
        <v>0</v>
      </c>
      <c r="AL69" s="67">
        <f t="shared" si="868"/>
        <v>0</v>
      </c>
      <c r="AM69" s="67" t="str">
        <f t="shared" si="869"/>
        <v>0.0</v>
      </c>
      <c r="AN69" s="51" t="str">
        <f t="shared" si="870"/>
        <v>F</v>
      </c>
      <c r="AO69" s="60">
        <f t="shared" si="871"/>
        <v>0</v>
      </c>
      <c r="AP69" s="53" t="str">
        <f t="shared" si="872"/>
        <v>0.0</v>
      </c>
      <c r="AQ69" s="63">
        <v>2</v>
      </c>
      <c r="AR69" s="207"/>
      <c r="AS69" s="105"/>
      <c r="AT69" s="103"/>
      <c r="AU69" s="104"/>
      <c r="AV69" s="66">
        <f t="shared" si="873"/>
        <v>0</v>
      </c>
      <c r="AW69" s="67">
        <f t="shared" si="874"/>
        <v>0</v>
      </c>
      <c r="AX69" s="67" t="str">
        <f t="shared" si="875"/>
        <v>0.0</v>
      </c>
      <c r="AY69" s="51" t="str">
        <f t="shared" si="876"/>
        <v>F</v>
      </c>
      <c r="AZ69" s="60">
        <f t="shared" si="877"/>
        <v>0</v>
      </c>
      <c r="BA69" s="53" t="str">
        <f t="shared" si="878"/>
        <v>0.0</v>
      </c>
      <c r="BB69" s="63">
        <v>3</v>
      </c>
      <c r="BC69" s="207"/>
      <c r="BD69" s="105">
        <v>2</v>
      </c>
      <c r="BE69" s="103"/>
      <c r="BF69" s="104"/>
      <c r="BG69" s="66">
        <f t="shared" si="879"/>
        <v>0.8</v>
      </c>
      <c r="BH69" s="67">
        <f t="shared" si="880"/>
        <v>0.8</v>
      </c>
      <c r="BI69" s="67" t="str">
        <f t="shared" si="881"/>
        <v>0.8</v>
      </c>
      <c r="BJ69" s="51" t="str">
        <f t="shared" si="882"/>
        <v>F</v>
      </c>
      <c r="BK69" s="60">
        <f t="shared" si="883"/>
        <v>0</v>
      </c>
      <c r="BL69" s="53" t="str">
        <f t="shared" si="884"/>
        <v>0.0</v>
      </c>
      <c r="BM69" s="63">
        <v>3</v>
      </c>
      <c r="BN69" s="207"/>
      <c r="BO69" s="105">
        <v>0</v>
      </c>
      <c r="BP69" s="103"/>
      <c r="BQ69" s="104"/>
      <c r="BR69" s="66">
        <f t="shared" si="885"/>
        <v>0</v>
      </c>
      <c r="BS69" s="67">
        <f t="shared" si="886"/>
        <v>0</v>
      </c>
      <c r="BT69" s="67" t="str">
        <f t="shared" si="887"/>
        <v>0.0</v>
      </c>
      <c r="BU69" s="51" t="str">
        <f t="shared" si="888"/>
        <v>F</v>
      </c>
      <c r="BV69" s="68">
        <f t="shared" si="889"/>
        <v>0</v>
      </c>
      <c r="BW69" s="53" t="str">
        <f t="shared" si="890"/>
        <v>0.0</v>
      </c>
      <c r="BX69" s="63">
        <v>2</v>
      </c>
      <c r="BY69" s="207"/>
      <c r="BZ69" s="105"/>
      <c r="CA69" s="103"/>
      <c r="CB69" s="104"/>
      <c r="CC69" s="105"/>
      <c r="CD69" s="67">
        <f t="shared" si="891"/>
        <v>0</v>
      </c>
      <c r="CE69" s="67" t="str">
        <f t="shared" si="892"/>
        <v>0.0</v>
      </c>
      <c r="CF69" s="51" t="str">
        <f t="shared" si="893"/>
        <v>F</v>
      </c>
      <c r="CG69" s="60">
        <f t="shared" si="894"/>
        <v>0</v>
      </c>
      <c r="CH69" s="53" t="str">
        <f t="shared" si="895"/>
        <v>0.0</v>
      </c>
      <c r="CI69" s="63">
        <v>3</v>
      </c>
      <c r="CJ69" s="207"/>
      <c r="CK69" s="208">
        <f t="shared" si="896"/>
        <v>17</v>
      </c>
      <c r="CL69" s="72">
        <f t="shared" si="897"/>
        <v>0.14117647058823532</v>
      </c>
      <c r="CM69" s="93" t="str">
        <f t="shared" si="898"/>
        <v>0.14</v>
      </c>
      <c r="CN69" s="72">
        <f t="shared" si="899"/>
        <v>0</v>
      </c>
      <c r="CO69" s="93" t="str">
        <f t="shared" si="900"/>
        <v>0.00</v>
      </c>
      <c r="CP69" s="285" t="str">
        <f t="shared" si="901"/>
        <v>Cảnh báo KQHT</v>
      </c>
      <c r="CQ69" s="285">
        <f t="shared" si="902"/>
        <v>0</v>
      </c>
      <c r="CR69" s="72">
        <v>0</v>
      </c>
      <c r="CS69" s="285" t="str">
        <f t="shared" si="903"/>
        <v>0.00</v>
      </c>
      <c r="CT69" s="72">
        <v>0</v>
      </c>
      <c r="CU69" s="285" t="str">
        <f t="shared" si="904"/>
        <v>0.00</v>
      </c>
      <c r="CV69" s="285" t="str">
        <f t="shared" si="905"/>
        <v>Cảnh báo KQHT</v>
      </c>
      <c r="CW69" s="66">
        <v>5</v>
      </c>
      <c r="CX69" s="66">
        <v>2</v>
      </c>
      <c r="CY69" s="285"/>
      <c r="CZ69" s="66">
        <f t="shared" si="906"/>
        <v>3.2</v>
      </c>
      <c r="DA69" s="67">
        <f t="shared" si="907"/>
        <v>3.2</v>
      </c>
      <c r="DB69" s="60" t="str">
        <f t="shared" si="908"/>
        <v>3.2</v>
      </c>
      <c r="DC69" s="51" t="str">
        <f t="shared" si="909"/>
        <v>F</v>
      </c>
      <c r="DD69" s="60">
        <f t="shared" si="910"/>
        <v>0</v>
      </c>
      <c r="DE69" s="60" t="str">
        <f t="shared" si="911"/>
        <v>0.0</v>
      </c>
      <c r="DF69" s="63"/>
      <c r="DG69" s="209"/>
      <c r="DH69" s="105"/>
      <c r="DI69" s="126"/>
      <c r="DJ69" s="126"/>
      <c r="DK69" s="66">
        <f t="shared" si="912"/>
        <v>0</v>
      </c>
      <c r="DL69" s="67">
        <f t="shared" si="913"/>
        <v>0</v>
      </c>
      <c r="DM69" s="60" t="str">
        <f t="shared" si="914"/>
        <v>0.0</v>
      </c>
      <c r="DN69" s="51" t="str">
        <f t="shared" si="915"/>
        <v>F</v>
      </c>
      <c r="DO69" s="60">
        <f t="shared" si="916"/>
        <v>0</v>
      </c>
      <c r="DP69" s="60" t="str">
        <f t="shared" si="917"/>
        <v>0.0</v>
      </c>
      <c r="DQ69" s="63"/>
      <c r="DR69" s="209"/>
      <c r="DS69" s="67">
        <f t="shared" si="918"/>
        <v>1.6</v>
      </c>
      <c r="DT69" s="60" t="str">
        <f t="shared" si="919"/>
        <v>1.6</v>
      </c>
      <c r="DU69" s="51" t="str">
        <f t="shared" si="920"/>
        <v>F</v>
      </c>
      <c r="DV69" s="60">
        <f t="shared" si="921"/>
        <v>0</v>
      </c>
      <c r="DW69" s="60" t="str">
        <f t="shared" si="922"/>
        <v>0.0</v>
      </c>
      <c r="DX69" s="63">
        <v>3</v>
      </c>
      <c r="DY69" s="209">
        <v>3</v>
      </c>
      <c r="DZ69" s="149">
        <v>0</v>
      </c>
      <c r="EA69" s="70"/>
      <c r="EB69" s="121"/>
      <c r="EC69" s="66">
        <f t="shared" si="923"/>
        <v>0</v>
      </c>
      <c r="ED69" s="67">
        <f t="shared" si="924"/>
        <v>0</v>
      </c>
      <c r="EE69" s="67" t="str">
        <f t="shared" si="925"/>
        <v>0.0</v>
      </c>
      <c r="EF69" s="51" t="str">
        <f t="shared" si="926"/>
        <v>F</v>
      </c>
      <c r="EG69" s="68">
        <f t="shared" si="927"/>
        <v>0</v>
      </c>
      <c r="EH69" s="53" t="str">
        <f t="shared" si="928"/>
        <v>0.0</v>
      </c>
      <c r="EI69" s="63">
        <v>3</v>
      </c>
      <c r="EJ69" s="207">
        <v>3</v>
      </c>
      <c r="EK69" s="149">
        <v>3</v>
      </c>
      <c r="EL69" s="70"/>
      <c r="EM69" s="121"/>
      <c r="EN69" s="66">
        <f t="shared" si="929"/>
        <v>1.2</v>
      </c>
      <c r="EO69" s="67">
        <f t="shared" si="930"/>
        <v>1.2</v>
      </c>
      <c r="EP69" s="67" t="str">
        <f t="shared" si="931"/>
        <v>1.2</v>
      </c>
      <c r="EQ69" s="51" t="str">
        <f t="shared" si="932"/>
        <v>F</v>
      </c>
      <c r="ER69" s="60">
        <f t="shared" si="933"/>
        <v>0</v>
      </c>
      <c r="ES69" s="53" t="str">
        <f t="shared" si="934"/>
        <v>0.0</v>
      </c>
      <c r="ET69" s="63">
        <v>3</v>
      </c>
      <c r="EU69" s="207">
        <v>3</v>
      </c>
      <c r="EV69" s="149">
        <v>0</v>
      </c>
      <c r="EW69" s="70"/>
      <c r="EX69" s="121"/>
      <c r="EY69" s="66">
        <f t="shared" si="935"/>
        <v>0</v>
      </c>
      <c r="EZ69" s="67">
        <f t="shared" si="936"/>
        <v>0</v>
      </c>
      <c r="FA69" s="67" t="str">
        <f t="shared" si="937"/>
        <v>0.0</v>
      </c>
      <c r="FB69" s="51" t="str">
        <f t="shared" si="938"/>
        <v>F</v>
      </c>
      <c r="FC69" s="60">
        <f t="shared" si="939"/>
        <v>0</v>
      </c>
      <c r="FD69" s="53" t="str">
        <f t="shared" si="940"/>
        <v>0.0</v>
      </c>
      <c r="FE69" s="63">
        <v>2</v>
      </c>
      <c r="FF69" s="207">
        <v>2</v>
      </c>
      <c r="FG69" s="105">
        <v>0</v>
      </c>
      <c r="FH69" s="103"/>
      <c r="FI69" s="104"/>
      <c r="FJ69" s="66">
        <f t="shared" si="941"/>
        <v>0</v>
      </c>
      <c r="FK69" s="67">
        <f t="shared" si="942"/>
        <v>0</v>
      </c>
      <c r="FL69" s="67" t="str">
        <f t="shared" si="943"/>
        <v>0.0</v>
      </c>
      <c r="FM69" s="51" t="str">
        <f t="shared" si="944"/>
        <v>F</v>
      </c>
      <c r="FN69" s="60">
        <f t="shared" si="945"/>
        <v>0</v>
      </c>
      <c r="FO69" s="53" t="str">
        <f t="shared" si="946"/>
        <v>0.0</v>
      </c>
      <c r="FP69" s="63">
        <v>2</v>
      </c>
      <c r="FQ69" s="207">
        <v>2</v>
      </c>
      <c r="FR69" s="105"/>
      <c r="FS69" s="103"/>
      <c r="FT69" s="104"/>
      <c r="FU69" s="66"/>
      <c r="FV69" s="67">
        <f t="shared" si="947"/>
        <v>0</v>
      </c>
      <c r="FW69" s="67" t="str">
        <f t="shared" si="948"/>
        <v>0.0</v>
      </c>
      <c r="FX69" s="51" t="str">
        <f t="shared" si="949"/>
        <v>F</v>
      </c>
      <c r="FY69" s="60">
        <f t="shared" si="950"/>
        <v>0</v>
      </c>
      <c r="FZ69" s="53" t="str">
        <f t="shared" si="951"/>
        <v>0.0</v>
      </c>
      <c r="GA69" s="63">
        <v>2</v>
      </c>
      <c r="GB69" s="207">
        <v>2</v>
      </c>
      <c r="GC69" s="105">
        <v>1</v>
      </c>
      <c r="GD69" s="103"/>
      <c r="GE69" s="104"/>
      <c r="GF69" s="105"/>
      <c r="GG69" s="67">
        <f t="shared" si="952"/>
        <v>0.4</v>
      </c>
      <c r="GH69" s="67" t="str">
        <f t="shared" si="953"/>
        <v>0.4</v>
      </c>
      <c r="GI69" s="51" t="str">
        <f t="shared" si="954"/>
        <v>F</v>
      </c>
      <c r="GJ69" s="60">
        <f t="shared" si="955"/>
        <v>0</v>
      </c>
      <c r="GK69" s="53" t="str">
        <f t="shared" si="956"/>
        <v>0.0</v>
      </c>
      <c r="GL69" s="63">
        <v>3</v>
      </c>
      <c r="GM69" s="207">
        <v>3</v>
      </c>
      <c r="GN69" s="211">
        <f t="shared" si="957"/>
        <v>18</v>
      </c>
      <c r="GO69" s="156">
        <f t="shared" si="958"/>
        <v>0.53333333333333344</v>
      </c>
      <c r="GP69" s="158">
        <f t="shared" si="959"/>
        <v>0</v>
      </c>
      <c r="GQ69" s="157" t="str">
        <f t="shared" si="960"/>
        <v>0.00</v>
      </c>
      <c r="GR69" s="5" t="str">
        <f t="shared" si="961"/>
        <v>Cảnh báo KQHT</v>
      </c>
      <c r="GS69" s="212">
        <f t="shared" si="962"/>
        <v>18</v>
      </c>
      <c r="GT69" s="213">
        <f t="shared" si="963"/>
        <v>0.53333333333333344</v>
      </c>
      <c r="GU69" s="214">
        <f t="shared" si="964"/>
        <v>0</v>
      </c>
      <c r="GV69" s="215">
        <f t="shared" si="965"/>
        <v>35</v>
      </c>
      <c r="GW69" s="211">
        <f t="shared" si="966"/>
        <v>18</v>
      </c>
      <c r="GX69" s="157">
        <f t="shared" si="967"/>
        <v>0.53333333333333344</v>
      </c>
      <c r="GY69" s="158">
        <f t="shared" si="968"/>
        <v>0</v>
      </c>
      <c r="GZ69" s="157" t="str">
        <f t="shared" si="969"/>
        <v>0.00</v>
      </c>
      <c r="HA69" s="5" t="str">
        <f t="shared" si="970"/>
        <v>Cảnh báo KQHT</v>
      </c>
      <c r="HB69" s="231"/>
      <c r="HF69" s="67">
        <f t="shared" si="762"/>
        <v>0</v>
      </c>
      <c r="HG69" s="67" t="str">
        <f t="shared" si="763"/>
        <v>0.0</v>
      </c>
      <c r="HH69" s="51" t="str">
        <f t="shared" si="764"/>
        <v>F</v>
      </c>
      <c r="HI69" s="60">
        <f t="shared" si="765"/>
        <v>0</v>
      </c>
      <c r="HJ69" s="53" t="str">
        <f t="shared" si="766"/>
        <v>0.0</v>
      </c>
      <c r="HK69" s="63">
        <v>3</v>
      </c>
      <c r="HL69" s="207">
        <v>3</v>
      </c>
      <c r="HM69" s="210"/>
      <c r="HN69" s="57"/>
      <c r="HO69" s="58"/>
      <c r="HP69" s="66">
        <f t="shared" si="767"/>
        <v>0</v>
      </c>
      <c r="HQ69" s="110">
        <f t="shared" si="768"/>
        <v>0</v>
      </c>
      <c r="HR69" s="67" t="str">
        <f t="shared" si="769"/>
        <v>0.0</v>
      </c>
      <c r="HS69" s="111" t="str">
        <f t="shared" si="770"/>
        <v>F</v>
      </c>
      <c r="HT69" s="112">
        <f t="shared" si="771"/>
        <v>0</v>
      </c>
      <c r="HU69" s="113" t="str">
        <f t="shared" si="772"/>
        <v>0.0</v>
      </c>
      <c r="HV69" s="63">
        <v>1</v>
      </c>
      <c r="HW69" s="207">
        <v>1</v>
      </c>
      <c r="HX69" s="66">
        <f t="shared" si="773"/>
        <v>0</v>
      </c>
      <c r="HY69" s="167">
        <f t="shared" si="773"/>
        <v>0</v>
      </c>
      <c r="HZ69" s="53" t="str">
        <f t="shared" si="774"/>
        <v>0.0</v>
      </c>
      <c r="IA69" s="51" t="str">
        <f t="shared" si="775"/>
        <v>F</v>
      </c>
      <c r="IB69" s="60">
        <f t="shared" si="776"/>
        <v>0</v>
      </c>
      <c r="IC69" s="53" t="str">
        <f t="shared" si="777"/>
        <v>0.0</v>
      </c>
      <c r="ID69" s="220">
        <v>4</v>
      </c>
      <c r="IE69" s="221">
        <v>4</v>
      </c>
      <c r="IF69" s="210"/>
      <c r="IG69" s="57"/>
      <c r="IH69" s="58"/>
      <c r="II69" s="66">
        <f t="shared" si="778"/>
        <v>0</v>
      </c>
      <c r="IJ69" s="67">
        <f t="shared" si="779"/>
        <v>0</v>
      </c>
      <c r="IK69" s="67" t="str">
        <f t="shared" si="780"/>
        <v>0.0</v>
      </c>
      <c r="IL69" s="51" t="str">
        <f t="shared" si="781"/>
        <v>F</v>
      </c>
      <c r="IM69" s="60">
        <f t="shared" si="782"/>
        <v>0</v>
      </c>
      <c r="IN69" s="53" t="str">
        <f t="shared" si="783"/>
        <v>0.0</v>
      </c>
      <c r="IO69" s="63">
        <v>2</v>
      </c>
      <c r="IP69" s="207">
        <v>2</v>
      </c>
      <c r="IQ69" s="259"/>
      <c r="IR69" s="259"/>
      <c r="IS69" s="259"/>
      <c r="IT69" s="66">
        <f t="shared" si="784"/>
        <v>0</v>
      </c>
      <c r="IU69" s="67">
        <f t="shared" si="785"/>
        <v>0</v>
      </c>
      <c r="IV69" s="67" t="str">
        <f t="shared" si="786"/>
        <v>0.0</v>
      </c>
      <c r="IW69" s="51" t="str">
        <f t="shared" si="787"/>
        <v>F</v>
      </c>
      <c r="IX69" s="60">
        <f t="shared" si="788"/>
        <v>0</v>
      </c>
      <c r="IY69" s="53" t="str">
        <f t="shared" si="789"/>
        <v>0.0</v>
      </c>
      <c r="IZ69" s="63">
        <v>3</v>
      </c>
      <c r="JA69" s="207">
        <v>3</v>
      </c>
      <c r="JB69" s="65"/>
      <c r="JC69" s="57"/>
      <c r="JD69" s="58"/>
      <c r="JE69" s="66">
        <f t="shared" si="790"/>
        <v>0</v>
      </c>
      <c r="JF69" s="67">
        <f t="shared" si="791"/>
        <v>0</v>
      </c>
      <c r="JG69" s="50" t="str">
        <f t="shared" si="792"/>
        <v>0.0</v>
      </c>
      <c r="JH69" s="51" t="str">
        <f t="shared" si="793"/>
        <v>F</v>
      </c>
      <c r="JI69" s="60">
        <f t="shared" si="794"/>
        <v>0</v>
      </c>
      <c r="JJ69" s="53" t="str">
        <f t="shared" si="795"/>
        <v>0.0</v>
      </c>
      <c r="JK69" s="61">
        <v>2</v>
      </c>
      <c r="JL69" s="62">
        <v>2</v>
      </c>
      <c r="JM69" s="65"/>
      <c r="JN69" s="57"/>
      <c r="JO69" s="58"/>
      <c r="JP69" s="66">
        <f t="shared" si="796"/>
        <v>0</v>
      </c>
      <c r="JQ69" s="67">
        <f t="shared" si="797"/>
        <v>0</v>
      </c>
      <c r="JR69" s="50" t="str">
        <f t="shared" si="798"/>
        <v>0.0</v>
      </c>
      <c r="JS69" s="51" t="str">
        <f t="shared" si="799"/>
        <v>F</v>
      </c>
      <c r="JT69" s="60">
        <f t="shared" si="800"/>
        <v>0</v>
      </c>
      <c r="JU69" s="53" t="str">
        <f t="shared" si="801"/>
        <v>0.0</v>
      </c>
      <c r="JV69" s="61">
        <v>1</v>
      </c>
      <c r="JW69" s="62">
        <v>1</v>
      </c>
      <c r="JX69" s="65"/>
      <c r="JY69" s="57"/>
      <c r="JZ69" s="58"/>
      <c r="KA69" s="66">
        <f t="shared" si="802"/>
        <v>0</v>
      </c>
      <c r="KB69" s="67">
        <f t="shared" si="803"/>
        <v>0</v>
      </c>
      <c r="KC69" s="50" t="str">
        <f t="shared" si="804"/>
        <v>0.0</v>
      </c>
      <c r="KD69" s="51" t="str">
        <f t="shared" si="805"/>
        <v>F</v>
      </c>
      <c r="KE69" s="60">
        <f t="shared" si="806"/>
        <v>0</v>
      </c>
      <c r="KF69" s="53" t="str">
        <f t="shared" si="807"/>
        <v>0.0</v>
      </c>
      <c r="KG69" s="61">
        <v>2</v>
      </c>
      <c r="KH69" s="62">
        <v>2</v>
      </c>
      <c r="KI69" s="210"/>
      <c r="KJ69" s="133"/>
      <c r="KK69" s="58"/>
      <c r="KL69" s="66">
        <f t="shared" si="808"/>
        <v>0</v>
      </c>
      <c r="KM69" s="67">
        <f t="shared" si="809"/>
        <v>0</v>
      </c>
      <c r="KN69" s="67" t="str">
        <f t="shared" si="810"/>
        <v>0.0</v>
      </c>
      <c r="KO69" s="51" t="str">
        <f t="shared" si="811"/>
        <v>F</v>
      </c>
      <c r="KP69" s="60">
        <f t="shared" si="812"/>
        <v>0</v>
      </c>
      <c r="KQ69" s="53" t="str">
        <f t="shared" si="813"/>
        <v>0.0</v>
      </c>
      <c r="KR69" s="63">
        <v>1</v>
      </c>
      <c r="KS69" s="207"/>
      <c r="KT69" s="210"/>
      <c r="KU69" s="133"/>
      <c r="KV69" s="58"/>
      <c r="KW69" s="66">
        <f t="shared" si="814"/>
        <v>0</v>
      </c>
      <c r="KX69" s="67">
        <f t="shared" si="815"/>
        <v>0</v>
      </c>
      <c r="KY69" s="67" t="str">
        <f t="shared" si="816"/>
        <v>0.0</v>
      </c>
      <c r="KZ69" s="51" t="str">
        <f t="shared" si="817"/>
        <v>F</v>
      </c>
      <c r="LA69" s="60">
        <f t="shared" si="818"/>
        <v>0</v>
      </c>
      <c r="LB69" s="53" t="str">
        <f t="shared" si="819"/>
        <v>0.0</v>
      </c>
      <c r="LC69" s="63">
        <v>1</v>
      </c>
      <c r="LD69" s="207"/>
      <c r="LE69" s="210"/>
      <c r="LF69" s="133"/>
      <c r="LG69" s="58"/>
      <c r="LH69" s="66">
        <f t="shared" si="820"/>
        <v>0</v>
      </c>
      <c r="LI69" s="67">
        <f t="shared" si="821"/>
        <v>0</v>
      </c>
      <c r="LJ69" s="67" t="str">
        <f t="shared" si="822"/>
        <v>0.0</v>
      </c>
      <c r="LK69" s="51" t="str">
        <f t="shared" si="823"/>
        <v>F</v>
      </c>
      <c r="LL69" s="60">
        <f t="shared" si="824"/>
        <v>0</v>
      </c>
      <c r="LM69" s="53" t="str">
        <f t="shared" si="825"/>
        <v>0.0</v>
      </c>
      <c r="LN69" s="63">
        <v>2</v>
      </c>
      <c r="LO69" s="207"/>
      <c r="LP69" s="210"/>
      <c r="LQ69" s="133"/>
      <c r="LR69" s="58"/>
      <c r="LS69" s="66">
        <f t="shared" si="826"/>
        <v>0</v>
      </c>
      <c r="LT69" s="67">
        <f t="shared" si="827"/>
        <v>0</v>
      </c>
      <c r="LU69" s="67" t="str">
        <f t="shared" si="828"/>
        <v>0.0</v>
      </c>
      <c r="LV69" s="51" t="str">
        <f t="shared" si="829"/>
        <v>F</v>
      </c>
      <c r="LW69" s="60">
        <f t="shared" si="830"/>
        <v>0</v>
      </c>
      <c r="LX69" s="53" t="str">
        <f t="shared" si="831"/>
        <v>0.0</v>
      </c>
      <c r="LY69" s="63">
        <v>1</v>
      </c>
      <c r="LZ69" s="207"/>
      <c r="MA69" s="66">
        <f t="shared" si="832"/>
        <v>0</v>
      </c>
      <c r="MB69" s="167">
        <f t="shared" si="833"/>
        <v>0</v>
      </c>
      <c r="MC69" s="53" t="str">
        <f t="shared" si="834"/>
        <v>0.0</v>
      </c>
      <c r="MD69" s="51" t="str">
        <f t="shared" si="835"/>
        <v>F</v>
      </c>
      <c r="ME69" s="60">
        <f t="shared" si="836"/>
        <v>0</v>
      </c>
      <c r="MF69" s="53" t="str">
        <f t="shared" si="837"/>
        <v>0.0</v>
      </c>
      <c r="MG69" s="220">
        <v>5</v>
      </c>
      <c r="MH69" s="221"/>
      <c r="MI69" s="211">
        <f t="shared" si="838"/>
        <v>19</v>
      </c>
      <c r="MJ69" s="156">
        <f t="shared" si="839"/>
        <v>0</v>
      </c>
      <c r="MK69" s="158">
        <f t="shared" si="840"/>
        <v>0</v>
      </c>
      <c r="ML69" s="157" t="str">
        <f t="shared" si="841"/>
        <v>0.00</v>
      </c>
      <c r="MM69" s="5" t="str">
        <f t="shared" si="842"/>
        <v>Cảnh báo KQHT</v>
      </c>
      <c r="MN69" s="212">
        <f t="shared" si="843"/>
        <v>14</v>
      </c>
      <c r="MO69" s="156">
        <f t="shared" si="844"/>
        <v>0</v>
      </c>
      <c r="MP69" s="309">
        <f t="shared" si="845"/>
        <v>0</v>
      </c>
      <c r="MQ69" s="215">
        <f t="shared" si="846"/>
        <v>54</v>
      </c>
      <c r="MR69" s="211">
        <f t="shared" si="847"/>
        <v>32</v>
      </c>
      <c r="MS69" s="157">
        <f t="shared" si="848"/>
        <v>0.30000000000000004</v>
      </c>
      <c r="MT69" s="157" t="str">
        <f t="shared" si="849"/>
        <v>0.30</v>
      </c>
      <c r="MU69" s="158">
        <f t="shared" si="850"/>
        <v>0</v>
      </c>
      <c r="MV69" s="157" t="str">
        <f t="shared" si="851"/>
        <v>0.00</v>
      </c>
      <c r="MW69" s="5" t="str">
        <f t="shared" si="852"/>
        <v>Cảnh báo KQHT</v>
      </c>
      <c r="MX69" s="310"/>
      <c r="MY69" s="311"/>
      <c r="MZ69" s="160"/>
      <c r="NA69" s="66">
        <f t="shared" si="730"/>
        <v>0</v>
      </c>
      <c r="NB69" s="312">
        <f t="shared" si="731"/>
        <v>0</v>
      </c>
      <c r="NC69" s="312" t="str">
        <f t="shared" si="732"/>
        <v>0.0</v>
      </c>
      <c r="ND69" s="313" t="str">
        <f t="shared" si="733"/>
        <v>F</v>
      </c>
      <c r="NE69" s="314">
        <f t="shared" si="734"/>
        <v>0</v>
      </c>
      <c r="NF69" s="315" t="str">
        <f t="shared" si="735"/>
        <v>0.0</v>
      </c>
      <c r="NG69" s="63">
        <v>1</v>
      </c>
      <c r="NH69" s="207"/>
      <c r="NI69" s="310"/>
      <c r="NJ69" s="311"/>
      <c r="NK69" s="160"/>
      <c r="NL69" s="316">
        <f t="shared" si="736"/>
        <v>0</v>
      </c>
      <c r="NM69" s="312">
        <f t="shared" si="737"/>
        <v>0</v>
      </c>
      <c r="NN69" s="312" t="str">
        <f t="shared" si="738"/>
        <v>0.0</v>
      </c>
      <c r="NO69" s="313" t="str">
        <f t="shared" si="739"/>
        <v>F</v>
      </c>
      <c r="NP69" s="314">
        <f t="shared" si="740"/>
        <v>0</v>
      </c>
      <c r="NQ69" s="315" t="str">
        <f t="shared" si="741"/>
        <v>0.0</v>
      </c>
      <c r="NR69" s="63">
        <v>1</v>
      </c>
      <c r="NS69" s="207"/>
      <c r="NT69" s="66">
        <f t="shared" si="742"/>
        <v>0</v>
      </c>
      <c r="NU69" s="167">
        <f t="shared" si="743"/>
        <v>0</v>
      </c>
      <c r="NV69" s="53" t="str">
        <f t="shared" si="744"/>
        <v>0.0</v>
      </c>
      <c r="NW69" s="51" t="str">
        <f t="shared" si="745"/>
        <v>F</v>
      </c>
      <c r="NX69" s="60">
        <f t="shared" si="746"/>
        <v>0</v>
      </c>
      <c r="NY69" s="53" t="str">
        <f t="shared" si="747"/>
        <v>0.0</v>
      </c>
      <c r="NZ69" s="220">
        <v>2</v>
      </c>
      <c r="OA69" s="408"/>
      <c r="OB69" s="385"/>
      <c r="OC69" s="404"/>
      <c r="OD69" s="210"/>
      <c r="OE69" s="66">
        <f t="shared" si="971"/>
        <v>0</v>
      </c>
      <c r="OF69" s="67">
        <f t="shared" si="972"/>
        <v>0</v>
      </c>
      <c r="OG69" s="50" t="str">
        <f t="shared" si="973"/>
        <v>0.0</v>
      </c>
      <c r="OH69" s="51" t="str">
        <f t="shared" si="974"/>
        <v>F</v>
      </c>
      <c r="OI69" s="60">
        <f t="shared" si="975"/>
        <v>0</v>
      </c>
      <c r="OJ69" s="53" t="str">
        <f t="shared" si="976"/>
        <v>0.0</v>
      </c>
      <c r="OK69" s="61">
        <v>2</v>
      </c>
      <c r="OL69" s="62"/>
      <c r="OM69" s="282"/>
      <c r="ON69" s="283"/>
      <c r="OO69" s="104"/>
      <c r="OP69" s="105">
        <f t="shared" si="989"/>
        <v>0</v>
      </c>
      <c r="OQ69" s="67">
        <f t="shared" si="990"/>
        <v>0</v>
      </c>
      <c r="OR69" s="50" t="str">
        <f t="shared" si="991"/>
        <v>0.0</v>
      </c>
      <c r="OS69" s="51" t="str">
        <f t="shared" si="992"/>
        <v>F</v>
      </c>
      <c r="OT69" s="60">
        <f t="shared" si="993"/>
        <v>0</v>
      </c>
      <c r="OU69" s="53" t="str">
        <f t="shared" si="994"/>
        <v>0.0</v>
      </c>
      <c r="OV69" s="61">
        <v>2</v>
      </c>
      <c r="OW69" s="62"/>
      <c r="OX69" s="282"/>
      <c r="OY69" s="283"/>
      <c r="OZ69" s="104"/>
      <c r="PA69" s="105">
        <f t="shared" si="977"/>
        <v>0</v>
      </c>
      <c r="PB69" s="67">
        <f t="shared" si="978"/>
        <v>0</v>
      </c>
      <c r="PC69" s="50" t="str">
        <f t="shared" si="979"/>
        <v>0.0</v>
      </c>
      <c r="PD69" s="51" t="str">
        <f t="shared" si="980"/>
        <v>F</v>
      </c>
      <c r="PE69" s="60">
        <f t="shared" si="981"/>
        <v>0</v>
      </c>
      <c r="PF69" s="53" t="str">
        <f t="shared" si="982"/>
        <v>0.0</v>
      </c>
      <c r="PG69" s="61">
        <v>2</v>
      </c>
      <c r="PH69" s="62"/>
      <c r="PI69" s="310"/>
      <c r="PJ69" s="311"/>
      <c r="PK69" s="160"/>
      <c r="PL69" s="66">
        <f t="shared" si="983"/>
        <v>0</v>
      </c>
      <c r="PM69" s="312">
        <f t="shared" si="984"/>
        <v>0</v>
      </c>
      <c r="PN69" s="312" t="str">
        <f t="shared" si="985"/>
        <v>0.0</v>
      </c>
      <c r="PO69" s="313" t="str">
        <f t="shared" si="986"/>
        <v>F</v>
      </c>
      <c r="PP69" s="314">
        <f t="shared" si="987"/>
        <v>0</v>
      </c>
      <c r="PQ69" s="315" t="str">
        <f t="shared" si="988"/>
        <v>0.0</v>
      </c>
      <c r="PR69" s="63">
        <v>1</v>
      </c>
      <c r="PS69" s="207"/>
      <c r="PT69" s="210"/>
      <c r="PU69" s="133"/>
      <c r="PV69" s="58"/>
      <c r="PW69" s="66">
        <f>ROUND((PT69*0.4+PU69*0.6),1)</f>
        <v>0</v>
      </c>
      <c r="PX69" s="67">
        <f>ROUND(MAX((PT69*0.4+PU69*0.6),(PT69*0.4+PV69*0.6)),1)</f>
        <v>0</v>
      </c>
      <c r="PY69" s="67" t="str">
        <f>TEXT(PX69,"0.0")</f>
        <v>0.0</v>
      </c>
      <c r="PZ69" s="51" t="str">
        <f>IF(PX69&gt;=8.5,"A",IF(PX69&gt;=8,"B+",IF(PX69&gt;=7,"B",IF(PX69&gt;=6.5,"C+",IF(PX69&gt;=5.5,"C",IF(PX69&gt;=5,"D+",IF(PX69&gt;=4,"D","F")))))))</f>
        <v>F</v>
      </c>
      <c r="QA69" s="60">
        <f>IF(PZ69="A",4,IF(PZ69="B+",3.5,IF(PZ69="B",3,IF(PZ69="C+",2.5,IF(PZ69="C",2,IF(PZ69="D+",1.5,IF(PZ69="D",1,0)))))))</f>
        <v>0</v>
      </c>
      <c r="QB69" s="53" t="str">
        <f>TEXT(QA69,"0.0")</f>
        <v>0.0</v>
      </c>
      <c r="QC69" s="63">
        <v>4</v>
      </c>
      <c r="QD69" s="207"/>
      <c r="QE69" s="210"/>
      <c r="QF69" s="133"/>
      <c r="QG69" s="210"/>
      <c r="QH69" s="66">
        <f t="shared" si="995"/>
        <v>0</v>
      </c>
      <c r="QI69" s="67">
        <f t="shared" si="996"/>
        <v>0</v>
      </c>
      <c r="QJ69" s="67" t="str">
        <f t="shared" si="997"/>
        <v>0.0</v>
      </c>
      <c r="QK69" s="51" t="str">
        <f t="shared" si="998"/>
        <v>F</v>
      </c>
      <c r="QL69" s="60">
        <f t="shared" si="999"/>
        <v>0</v>
      </c>
      <c r="QM69" s="53" t="str">
        <f t="shared" si="1000"/>
        <v>0.0</v>
      </c>
      <c r="QN69" s="63">
        <v>6</v>
      </c>
      <c r="QO69" s="207"/>
      <c r="QP69" s="211">
        <f t="shared" si="1001"/>
        <v>19</v>
      </c>
      <c r="QQ69" s="156">
        <f t="shared" si="1002"/>
        <v>0</v>
      </c>
      <c r="QR69" s="158">
        <f t="shared" si="1003"/>
        <v>0</v>
      </c>
      <c r="QS69" s="157" t="str">
        <f t="shared" si="1004"/>
        <v>0.00</v>
      </c>
      <c r="QT69" s="5" t="str">
        <f t="shared" si="1005"/>
        <v>Cảnh báo KQHT</v>
      </c>
      <c r="QU69" s="212">
        <f t="shared" si="1006"/>
        <v>0</v>
      </c>
      <c r="QV69" s="156" t="e">
        <f t="shared" si="1007"/>
        <v>#DIV/0!</v>
      </c>
      <c r="QW69" s="309" t="e">
        <f t="shared" si="1008"/>
        <v>#DIV/0!</v>
      </c>
      <c r="QX69" s="215">
        <f t="shared" si="1009"/>
        <v>73</v>
      </c>
      <c r="QY69" s="211">
        <f t="shared" si="1010"/>
        <v>32</v>
      </c>
      <c r="QZ69" s="157" t="e">
        <f t="shared" si="1011"/>
        <v>#DIV/0!</v>
      </c>
      <c r="RA69" s="157" t="e">
        <f t="shared" si="1012"/>
        <v>#DIV/0!</v>
      </c>
      <c r="RB69" s="158" t="e">
        <f t="shared" si="1013"/>
        <v>#DIV/0!</v>
      </c>
      <c r="RC69" s="157" t="e">
        <f t="shared" si="1014"/>
        <v>#DIV/0!</v>
      </c>
      <c r="RD69" s="5" t="e">
        <f t="shared" si="1015"/>
        <v>#DIV/0!</v>
      </c>
      <c r="RE69" s="210"/>
      <c r="RF69" s="133"/>
      <c r="RG69" s="58"/>
      <c r="RH69" s="66">
        <f t="shared" si="748"/>
        <v>0</v>
      </c>
      <c r="RI69" s="67">
        <f t="shared" si="749"/>
        <v>0</v>
      </c>
      <c r="RJ69" s="67" t="str">
        <f t="shared" si="750"/>
        <v>0.0</v>
      </c>
      <c r="RK69" s="51" t="str">
        <f t="shared" si="751"/>
        <v>F</v>
      </c>
      <c r="RL69" s="60">
        <f t="shared" si="752"/>
        <v>0</v>
      </c>
      <c r="RM69" s="53" t="str">
        <f t="shared" si="753"/>
        <v>0.0</v>
      </c>
      <c r="RN69" s="63">
        <v>6</v>
      </c>
      <c r="RO69" s="207"/>
      <c r="RP69" s="416"/>
      <c r="RQ69" s="416"/>
      <c r="RR69" s="316">
        <f t="shared" si="754"/>
        <v>0</v>
      </c>
      <c r="RS69" s="67" t="str">
        <f t="shared" si="1016"/>
        <v>0.0</v>
      </c>
      <c r="RT69" s="51" t="str">
        <f t="shared" si="755"/>
        <v>F</v>
      </c>
      <c r="RU69" s="60">
        <f t="shared" si="756"/>
        <v>0</v>
      </c>
      <c r="RV69" s="53" t="str">
        <f t="shared" si="757"/>
        <v>0.0</v>
      </c>
      <c r="RW69" s="220"/>
      <c r="RX69" s="221"/>
      <c r="RY69" s="417">
        <f t="shared" si="758"/>
        <v>6</v>
      </c>
      <c r="RZ69" s="156">
        <f t="shared" si="759"/>
        <v>0</v>
      </c>
      <c r="SA69" s="158">
        <f t="shared" si="760"/>
        <v>0</v>
      </c>
      <c r="SB69" s="157" t="str">
        <f t="shared" si="761"/>
        <v>0.00</v>
      </c>
    </row>
    <row r="70" spans="1:496" s="8" customFormat="1">
      <c r="D70" s="234"/>
      <c r="E70" s="235"/>
      <c r="CQ70" s="285"/>
      <c r="CR70" s="285"/>
      <c r="CS70" s="285"/>
      <c r="CT70" s="285"/>
      <c r="CU70" s="285"/>
      <c r="OA70" s="225"/>
      <c r="OB70" s="231"/>
      <c r="OC70" s="231"/>
      <c r="OD70" s="231"/>
      <c r="OE70" s="231"/>
      <c r="OF70" s="231"/>
      <c r="QG70" s="231"/>
    </row>
    <row r="107" spans="1:449">
      <c r="C107" s="4" t="s">
        <v>1044</v>
      </c>
    </row>
    <row r="110" spans="1:449" s="8" customFormat="1" ht="18">
      <c r="A110" s="5">
        <v>8</v>
      </c>
      <c r="B110" s="9" t="s">
        <v>356</v>
      </c>
      <c r="C110" s="10" t="s">
        <v>387</v>
      </c>
      <c r="D110" s="11" t="s">
        <v>388</v>
      </c>
      <c r="E110" s="328" t="s">
        <v>389</v>
      </c>
      <c r="G110" s="47" t="s">
        <v>648</v>
      </c>
      <c r="H110" s="6" t="s">
        <v>427</v>
      </c>
      <c r="I110" s="48" t="s">
        <v>626</v>
      </c>
      <c r="J110" s="48" t="s">
        <v>525</v>
      </c>
      <c r="K110" s="98">
        <v>6.3</v>
      </c>
      <c r="L110" s="67" t="str">
        <f t="shared" ref="L110:L118" si="1018">TEXT(K110,"0.0")</f>
        <v>6.3</v>
      </c>
      <c r="M110" s="51" t="str">
        <f t="shared" ref="M110:M118" si="1019">IF(K110&gt;=8.5,"A",IF(K110&gt;=8,"B+",IF(K110&gt;=7,"B",IF(K110&gt;=6.5,"C+",IF(K110&gt;=5.5,"C",IF(K110&gt;=5,"D+",IF(K110&gt;=4,"D","F")))))))</f>
        <v>C</v>
      </c>
      <c r="N110" s="52">
        <f t="shared" ref="N110:N118" si="1020">IF(M110="A",4,IF(M110="B+",3.5,IF(M110="B",3,IF(M110="C+",2.5,IF(M110="C",2,IF(M110="D+",1.5,IF(M110="D",1,0)))))))</f>
        <v>2</v>
      </c>
      <c r="O110" s="53" t="str">
        <f t="shared" ref="O110:O118" si="1021">TEXT(N110,"0.0")</f>
        <v>2.0</v>
      </c>
      <c r="P110" s="63">
        <v>2</v>
      </c>
      <c r="Q110" s="49"/>
      <c r="R110" s="67" t="str">
        <f t="shared" ref="R110:R118" si="1022">TEXT(Q110,"0.0")</f>
        <v>0.0</v>
      </c>
      <c r="S110" s="51" t="str">
        <f t="shared" ref="S110:S118" si="1023">IF(Q110&gt;=8.5,"A",IF(Q110&gt;=8,"B+",IF(Q110&gt;=7,"B",IF(Q110&gt;=6.5,"C+",IF(Q110&gt;=5.5,"C",IF(Q110&gt;=5,"D+",IF(Q110&gt;=4,"D","F")))))))</f>
        <v>F</v>
      </c>
      <c r="T110" s="52">
        <f t="shared" ref="T110:T118" si="1024">IF(S110="A",4,IF(S110="B+",3.5,IF(S110="B",3,IF(S110="C+",2.5,IF(S110="C",2,IF(S110="D+",1.5,IF(S110="D",1,0)))))))</f>
        <v>0</v>
      </c>
      <c r="U110" s="53" t="str">
        <f t="shared" ref="U110:U118" si="1025">TEXT(T110,"0.0")</f>
        <v>0.0</v>
      </c>
      <c r="V110" s="63"/>
      <c r="W110" s="105">
        <v>7.2</v>
      </c>
      <c r="X110" s="103">
        <v>6</v>
      </c>
      <c r="Y110" s="104"/>
      <c r="Z110" s="66">
        <f t="shared" ref="Z110:Z118" si="1026">ROUND((W110*0.4+X110*0.6),1)</f>
        <v>6.5</v>
      </c>
      <c r="AA110" s="67">
        <f t="shared" ref="AA110:AA118" si="1027">ROUND(MAX((W110*0.4+X110*0.6),(W110*0.4+Y110*0.6)),1)</f>
        <v>6.5</v>
      </c>
      <c r="AB110" s="67" t="str">
        <f t="shared" ref="AB110:AB118" si="1028">TEXT(AA110,"0.0")</f>
        <v>6.5</v>
      </c>
      <c r="AC110" s="51" t="str">
        <f t="shared" ref="AC110:AC118" si="1029">IF(AA110&gt;=8.5,"A",IF(AA110&gt;=8,"B+",IF(AA110&gt;=7,"B",IF(AA110&gt;=6.5,"C+",IF(AA110&gt;=5.5,"C",IF(AA110&gt;=5,"D+",IF(AA110&gt;=4,"D","F")))))))</f>
        <v>C+</v>
      </c>
      <c r="AD110" s="60">
        <f t="shared" ref="AD110:AD118" si="1030">IF(AC110="A",4,IF(AC110="B+",3.5,IF(AC110="B",3,IF(AC110="C+",2.5,IF(AC110="C",2,IF(AC110="D+",1.5,IF(AC110="D",1,0)))))))</f>
        <v>2.5</v>
      </c>
      <c r="AE110" s="53" t="str">
        <f t="shared" ref="AE110:AE118" si="1031">TEXT(AD110,"0.0")</f>
        <v>2.5</v>
      </c>
      <c r="AF110" s="63">
        <v>4</v>
      </c>
      <c r="AG110" s="207">
        <v>4</v>
      </c>
      <c r="AH110" s="105">
        <v>9</v>
      </c>
      <c r="AI110" s="103">
        <v>8</v>
      </c>
      <c r="AJ110" s="104"/>
      <c r="AK110" s="66">
        <f t="shared" ref="AK110:AK118" si="1032">ROUND((AH110*0.4+AI110*0.6),1)</f>
        <v>8.4</v>
      </c>
      <c r="AL110" s="67">
        <f t="shared" ref="AL110:AL118" si="1033">ROUND(MAX((AH110*0.4+AI110*0.6),(AH110*0.4+AJ110*0.6)),1)</f>
        <v>8.4</v>
      </c>
      <c r="AM110" s="67" t="str">
        <f t="shared" ref="AM110:AM118" si="1034">TEXT(AL110,"0.0")</f>
        <v>8.4</v>
      </c>
      <c r="AN110" s="51" t="str">
        <f t="shared" ref="AN110:AN118" si="1035">IF(AL110&gt;=8.5,"A",IF(AL110&gt;=8,"B+",IF(AL110&gt;=7,"B",IF(AL110&gt;=6.5,"C+",IF(AL110&gt;=5.5,"C",IF(AL110&gt;=5,"D+",IF(AL110&gt;=4,"D","F")))))))</f>
        <v>B+</v>
      </c>
      <c r="AO110" s="60">
        <f t="shared" ref="AO110:AO118" si="1036">IF(AN110="A",4,IF(AN110="B+",3.5,IF(AN110="B",3,IF(AN110="C+",2.5,IF(AN110="C",2,IF(AN110="D+",1.5,IF(AN110="D",1,0)))))))</f>
        <v>3.5</v>
      </c>
      <c r="AP110" s="53" t="str">
        <f t="shared" ref="AP110:AP118" si="1037">TEXT(AO110,"0.0")</f>
        <v>3.5</v>
      </c>
      <c r="AQ110" s="63">
        <v>2</v>
      </c>
      <c r="AR110" s="207">
        <v>2</v>
      </c>
      <c r="AS110" s="105">
        <v>7.4</v>
      </c>
      <c r="AT110" s="103">
        <v>6</v>
      </c>
      <c r="AU110" s="104"/>
      <c r="AV110" s="66">
        <f t="shared" ref="AV110:AV118" si="1038">ROUND((AS110*0.4+AT110*0.6),1)</f>
        <v>6.6</v>
      </c>
      <c r="AW110" s="67">
        <f t="shared" ref="AW110:AW118" si="1039">ROUND(MAX((AS110*0.4+AT110*0.6),(AS110*0.4+AU110*0.6)),1)</f>
        <v>6.6</v>
      </c>
      <c r="AX110" s="67" t="str">
        <f t="shared" ref="AX110:AX118" si="1040">TEXT(AW110,"0.0")</f>
        <v>6.6</v>
      </c>
      <c r="AY110" s="51" t="str">
        <f t="shared" ref="AY110:AY118" si="1041">IF(AW110&gt;=8.5,"A",IF(AW110&gt;=8,"B+",IF(AW110&gt;=7,"B",IF(AW110&gt;=6.5,"C+",IF(AW110&gt;=5.5,"C",IF(AW110&gt;=5,"D+",IF(AW110&gt;=4,"D","F")))))))</f>
        <v>C+</v>
      </c>
      <c r="AZ110" s="60">
        <f t="shared" ref="AZ110:AZ118" si="1042">IF(AY110="A",4,IF(AY110="B+",3.5,IF(AY110="B",3,IF(AY110="C+",2.5,IF(AY110="C",2,IF(AY110="D+",1.5,IF(AY110="D",1,0)))))))</f>
        <v>2.5</v>
      </c>
      <c r="BA110" s="53" t="str">
        <f t="shared" ref="BA110:BA118" si="1043">TEXT(AZ110,"0.0")</f>
        <v>2.5</v>
      </c>
      <c r="BB110" s="63">
        <v>3</v>
      </c>
      <c r="BC110" s="207">
        <v>3</v>
      </c>
      <c r="BD110" s="105">
        <v>5.4</v>
      </c>
      <c r="BE110" s="103">
        <v>5</v>
      </c>
      <c r="BF110" s="104"/>
      <c r="BG110" s="66">
        <f t="shared" ref="BG110:BG118" si="1044">ROUND((BD110*0.4+BE110*0.6),1)</f>
        <v>5.2</v>
      </c>
      <c r="BH110" s="67">
        <f t="shared" ref="BH110:BH118" si="1045">ROUND(MAX((BD110*0.4+BE110*0.6),(BD110*0.4+BF110*0.6)),1)</f>
        <v>5.2</v>
      </c>
      <c r="BI110" s="67" t="str">
        <f t="shared" ref="BI110:BI118" si="1046">TEXT(BH110,"0.0")</f>
        <v>5.2</v>
      </c>
      <c r="BJ110" s="51" t="str">
        <f t="shared" ref="BJ110:BJ118" si="1047">IF(BH110&gt;=8.5,"A",IF(BH110&gt;=8,"B+",IF(BH110&gt;=7,"B",IF(BH110&gt;=6.5,"C+",IF(BH110&gt;=5.5,"C",IF(BH110&gt;=5,"D+",IF(BH110&gt;=4,"D","F")))))))</f>
        <v>D+</v>
      </c>
      <c r="BK110" s="60">
        <f t="shared" ref="BK110:BK118" si="1048">IF(BJ110="A",4,IF(BJ110="B+",3.5,IF(BJ110="B",3,IF(BJ110="C+",2.5,IF(BJ110="C",2,IF(BJ110="D+",1.5,IF(BJ110="D",1,0)))))))</f>
        <v>1.5</v>
      </c>
      <c r="BL110" s="53" t="str">
        <f t="shared" ref="BL110:BL118" si="1049">TEXT(BK110,"0.0")</f>
        <v>1.5</v>
      </c>
      <c r="BM110" s="63">
        <v>3</v>
      </c>
      <c r="BN110" s="207">
        <v>3</v>
      </c>
      <c r="BO110" s="105">
        <v>5.6</v>
      </c>
      <c r="BP110" s="103">
        <v>4</v>
      </c>
      <c r="BQ110" s="104"/>
      <c r="BR110" s="66">
        <f t="shared" ref="BR110:BR118" si="1050">ROUND((BO110*0.4+BP110*0.6),1)</f>
        <v>4.5999999999999996</v>
      </c>
      <c r="BS110" s="67">
        <f t="shared" ref="BS110:BS118" si="1051">ROUND(MAX((BO110*0.4+BP110*0.6),(BO110*0.4+BQ110*0.6)),1)</f>
        <v>4.5999999999999996</v>
      </c>
      <c r="BT110" s="67" t="str">
        <f t="shared" ref="BT110:BT118" si="1052">TEXT(BS110,"0.0")</f>
        <v>4.6</v>
      </c>
      <c r="BU110" s="51" t="str">
        <f t="shared" ref="BU110:BU118" si="1053">IF(BS110&gt;=8.5,"A",IF(BS110&gt;=8,"B+",IF(BS110&gt;=7,"B",IF(BS110&gt;=6.5,"C+",IF(BS110&gt;=5.5,"C",IF(BS110&gt;=5,"D+",IF(BS110&gt;=4,"D","F")))))))</f>
        <v>D</v>
      </c>
      <c r="BV110" s="68">
        <f t="shared" ref="BV110:BV118" si="1054">IF(BU110="A",4,IF(BU110="B+",3.5,IF(BU110="B",3,IF(BU110="C+",2.5,IF(BU110="C",2,IF(BU110="D+",1.5,IF(BU110="D",1,0)))))))</f>
        <v>1</v>
      </c>
      <c r="BW110" s="53" t="str">
        <f t="shared" ref="BW110:BW118" si="1055">TEXT(BV110,"0.0")</f>
        <v>1.0</v>
      </c>
      <c r="BX110" s="63">
        <v>2</v>
      </c>
      <c r="BY110" s="207">
        <v>2</v>
      </c>
      <c r="BZ110" s="105">
        <v>6.5</v>
      </c>
      <c r="CA110" s="103">
        <v>9</v>
      </c>
      <c r="CB110" s="104"/>
      <c r="CC110" s="105"/>
      <c r="CD110" s="67">
        <f t="shared" ref="CD110:CD118" si="1056">ROUND(MAX((BZ110*0.4+CA110*0.6),(BZ110*0.4+CB110*0.6)),1)</f>
        <v>8</v>
      </c>
      <c r="CE110" s="67" t="str">
        <f t="shared" ref="CE110:CE118" si="1057">TEXT(CD110,"0.0")</f>
        <v>8.0</v>
      </c>
      <c r="CF110" s="51" t="str">
        <f t="shared" ref="CF110:CF118" si="1058">IF(CD110&gt;=8.5,"A",IF(CD110&gt;=8,"B+",IF(CD110&gt;=7,"B",IF(CD110&gt;=6.5,"C+",IF(CD110&gt;=5.5,"C",IF(CD110&gt;=5,"D+",IF(CD110&gt;=4,"D","F")))))))</f>
        <v>B+</v>
      </c>
      <c r="CG110" s="60">
        <f t="shared" ref="CG110:CG118" si="1059">IF(CF110="A",4,IF(CF110="B+",3.5,IF(CF110="B",3,IF(CF110="C+",2.5,IF(CF110="C",2,IF(CF110="D+",1.5,IF(CF110="D",1,0)))))))</f>
        <v>3.5</v>
      </c>
      <c r="CH110" s="53" t="str">
        <f t="shared" ref="CH110:CH118" si="1060">TEXT(CG110,"0.0")</f>
        <v>3.5</v>
      </c>
      <c r="CI110" s="63">
        <v>3</v>
      </c>
      <c r="CJ110" s="207">
        <v>3</v>
      </c>
      <c r="CK110" s="208">
        <f t="shared" ref="CK110:CK118" si="1061">AQ110+BB110+BM110+BX110+CI110+AF110</f>
        <v>17</v>
      </c>
      <c r="CL110" s="72">
        <f t="shared" ref="CL110:CL118" si="1062">(AL110*AQ110+AA110*AF110+AW110*BB110+BH110*BM110+BS110*BX110+CD110*CI110)/CK110</f>
        <v>6.552941176470588</v>
      </c>
      <c r="CM110" s="93" t="str">
        <f t="shared" ref="CM110:CM118" si="1063">TEXT(CL110,"0.00")</f>
        <v>6.55</v>
      </c>
      <c r="CN110" s="72">
        <f t="shared" ref="CN110:CN118" si="1064">(AO110*AQ110+AD110*AF110+AZ110*BB110+BK110*BM110+BV110*BX110+CG110*CI110)/CK110</f>
        <v>2.4411764705882355</v>
      </c>
      <c r="CO110" s="93" t="str">
        <f t="shared" ref="CO110:CO118" si="1065">TEXT(CN110,"0.00")</f>
        <v>2.44</v>
      </c>
      <c r="CP110" s="285" t="str">
        <f t="shared" ref="CP110:CP118" si="1066">IF(AND(CN110&lt;0.8),"Cảnh báo KQHT","Lên lớp")</f>
        <v>Lên lớp</v>
      </c>
      <c r="CQ110" s="285">
        <f t="shared" ref="CQ110:CQ118" si="1067">CJ110+BY110+BN110+BC110+AG110+AR110</f>
        <v>17</v>
      </c>
      <c r="CR110" s="72">
        <f t="shared" ref="CR110:CR118" si="1068">(AL110*AR110+AA110*AG110+AW110*BC110+BH110*BN110+BS110*BY110+CD110*CJ110)/CQ110</f>
        <v>6.552941176470588</v>
      </c>
      <c r="CS110" s="285" t="str">
        <f t="shared" ref="CS110:CS118" si="1069">TEXT(CR110,"0.00")</f>
        <v>6.55</v>
      </c>
      <c r="CT110" s="72">
        <f t="shared" ref="CT110:CT118" si="1070">(AO110*AR110+AD110*AG110+AZ110*BC110+BK110*BN110+BV110*BY110+CG110*CJ110)/CQ110</f>
        <v>2.4411764705882355</v>
      </c>
      <c r="CU110" s="285" t="str">
        <f t="shared" ref="CU110:CU118" si="1071">TEXT(CT110,"0.00")</f>
        <v>2.44</v>
      </c>
      <c r="CV110" s="285" t="str">
        <f t="shared" ref="CV110:CV118" si="1072">IF(AND(CT110&lt;1.2),"Cảnh báo KQHT","Lên lớp")</f>
        <v>Lên lớp</v>
      </c>
      <c r="CW110" s="66">
        <v>7</v>
      </c>
      <c r="CX110" s="285">
        <v>5</v>
      </c>
      <c r="CY110" s="285"/>
      <c r="CZ110" s="66">
        <f t="shared" ref="CZ110:CZ118" si="1073">ROUND((CW110*0.4+CX110*0.6),1)</f>
        <v>5.8</v>
      </c>
      <c r="DA110" s="67">
        <f t="shared" ref="DA110:DA118" si="1074">ROUND(MAX((CW110*0.4+CX110*0.6),(CW110*0.4+CY110*0.6)),1)</f>
        <v>5.8</v>
      </c>
      <c r="DB110" s="60" t="str">
        <f t="shared" ref="DB110:DB118" si="1075">TEXT(DA110,"0.0")</f>
        <v>5.8</v>
      </c>
      <c r="DC110" s="51" t="str">
        <f t="shared" ref="DC110:DC118" si="1076">IF(DA110&gt;=8.5,"A",IF(DA110&gt;=8,"B+",IF(DA110&gt;=7,"B",IF(DA110&gt;=6.5,"C+",IF(DA110&gt;=5.5,"C",IF(DA110&gt;=5,"D+",IF(DA110&gt;=4,"D","F")))))))</f>
        <v>C</v>
      </c>
      <c r="DD110" s="60">
        <f t="shared" ref="DD110:DD118" si="1077">IF(DC110="A",4,IF(DC110="B+",3.5,IF(DC110="B",3,IF(DC110="C+",2.5,IF(DC110="C",2,IF(DC110="D+",1.5,IF(DC110="D",1,0)))))))</f>
        <v>2</v>
      </c>
      <c r="DE110" s="60" t="str">
        <f t="shared" ref="DE110:DE118" si="1078">TEXT(DD110,"0.0")</f>
        <v>2.0</v>
      </c>
      <c r="DF110" s="63"/>
      <c r="DG110" s="209"/>
      <c r="DH110" s="105">
        <v>6</v>
      </c>
      <c r="DI110" s="126">
        <v>5</v>
      </c>
      <c r="DJ110" s="126"/>
      <c r="DK110" s="66">
        <f t="shared" ref="DK110:DK118" si="1079">ROUND((DH110*0.4+DI110*0.6),1)</f>
        <v>5.4</v>
      </c>
      <c r="DL110" s="67">
        <f t="shared" ref="DL110:DL118" si="1080">ROUND(MAX((DH110*0.4+DI110*0.6),(DH110*0.4+DJ110*0.6)),1)</f>
        <v>5.4</v>
      </c>
      <c r="DM110" s="60" t="str">
        <f t="shared" ref="DM110:DM118" si="1081">TEXT(DL110,"0.0")</f>
        <v>5.4</v>
      </c>
      <c r="DN110" s="51" t="str">
        <f t="shared" ref="DN110:DN118" si="1082">IF(DL110&gt;=8.5,"A",IF(DL110&gt;=8,"B+",IF(DL110&gt;=7,"B",IF(DL110&gt;=6.5,"C+",IF(DL110&gt;=5.5,"C",IF(DL110&gt;=5,"D+",IF(DL110&gt;=4,"D","F")))))))</f>
        <v>D+</v>
      </c>
      <c r="DO110" s="60">
        <f t="shared" ref="DO110:DO118" si="1083">IF(DN110="A",4,IF(DN110="B+",3.5,IF(DN110="B",3,IF(DN110="C+",2.5,IF(DN110="C",2,IF(DN110="D+",1.5,IF(DN110="D",1,0)))))))</f>
        <v>1.5</v>
      </c>
      <c r="DP110" s="60" t="str">
        <f t="shared" ref="DP110:DP118" si="1084">TEXT(DO110,"0.0")</f>
        <v>1.5</v>
      </c>
      <c r="DQ110" s="63"/>
      <c r="DR110" s="209"/>
      <c r="DS110" s="67">
        <f t="shared" ref="DS110:DS118" si="1085">(DA110+DL110)/2</f>
        <v>5.6</v>
      </c>
      <c r="DT110" s="60" t="str">
        <f t="shared" ref="DT110:DT118" si="1086">TEXT(DS110,"0.0")</f>
        <v>5.6</v>
      </c>
      <c r="DU110" s="51" t="str">
        <f t="shared" ref="DU110:DU118" si="1087">IF(DS110&gt;=8.5,"A",IF(DS110&gt;=8,"B+",IF(DS110&gt;=7,"B",IF(DS110&gt;=6.5,"C+",IF(DS110&gt;=5.5,"C",IF(DS110&gt;=5,"D+",IF(DS110&gt;=4,"D","F")))))))</f>
        <v>C</v>
      </c>
      <c r="DV110" s="60">
        <f t="shared" ref="DV110:DV118" si="1088">IF(DU110="A",4,IF(DU110="B+",3.5,IF(DU110="B",3,IF(DU110="C+",2.5,IF(DU110="C",2,IF(DU110="D+",1.5,IF(DU110="D",1,0)))))))</f>
        <v>2</v>
      </c>
      <c r="DW110" s="60" t="str">
        <f t="shared" ref="DW110:DW118" si="1089">TEXT(DV110,"0.0")</f>
        <v>2.0</v>
      </c>
      <c r="DX110" s="63">
        <v>3</v>
      </c>
      <c r="DY110" s="209">
        <v>3</v>
      </c>
      <c r="DZ110" s="210">
        <v>5.3</v>
      </c>
      <c r="EA110" s="57">
        <v>3</v>
      </c>
      <c r="EB110" s="58">
        <v>3</v>
      </c>
      <c r="EC110" s="66">
        <f t="shared" ref="EC110:EC118" si="1090">ROUND((DZ110*0.4+EA110*0.6),1)</f>
        <v>3.9</v>
      </c>
      <c r="ED110" s="67">
        <f t="shared" ref="ED110:ED118" si="1091">ROUND(MAX((DZ110*0.4+EA110*0.6),(DZ110*0.4+EB110*0.6)),1)</f>
        <v>3.9</v>
      </c>
      <c r="EE110" s="67" t="str">
        <f t="shared" ref="EE110:EE118" si="1092">TEXT(ED110,"0.0")</f>
        <v>3.9</v>
      </c>
      <c r="EF110" s="51" t="str">
        <f t="shared" ref="EF110:EF118" si="1093">IF(ED110&gt;=8.5,"A",IF(ED110&gt;=8,"B+",IF(ED110&gt;=7,"B",IF(ED110&gt;=6.5,"C+",IF(ED110&gt;=5.5,"C",IF(ED110&gt;=5,"D+",IF(ED110&gt;=4,"D","F")))))))</f>
        <v>F</v>
      </c>
      <c r="EG110" s="68">
        <f t="shared" ref="EG110:EG118" si="1094">IF(EF110="A",4,IF(EF110="B+",3.5,IF(EF110="B",3,IF(EF110="C+",2.5,IF(EF110="C",2,IF(EF110="D+",1.5,IF(EF110="D",1,0)))))))</f>
        <v>0</v>
      </c>
      <c r="EH110" s="53" t="str">
        <f t="shared" ref="EH110:EH118" si="1095">TEXT(EG110,"0.0")</f>
        <v>0.0</v>
      </c>
      <c r="EI110" s="63">
        <v>3</v>
      </c>
      <c r="EJ110" s="207"/>
      <c r="EK110" s="210">
        <v>6.5</v>
      </c>
      <c r="EL110" s="57">
        <v>4</v>
      </c>
      <c r="EM110" s="58"/>
      <c r="EN110" s="66">
        <f t="shared" ref="EN110:EN118" si="1096">ROUND((EK110*0.4+EL110*0.6),1)</f>
        <v>5</v>
      </c>
      <c r="EO110" s="67">
        <f t="shared" ref="EO110:EO118" si="1097">ROUND(MAX((EK110*0.4+EL110*0.6),(EK110*0.4+EM110*0.6)),1)</f>
        <v>5</v>
      </c>
      <c r="EP110" s="67" t="str">
        <f t="shared" ref="EP110:EP118" si="1098">TEXT(EO110,"0.0")</f>
        <v>5.0</v>
      </c>
      <c r="EQ110" s="51" t="str">
        <f t="shared" ref="EQ110:EQ118" si="1099">IF(EO110&gt;=8.5,"A",IF(EO110&gt;=8,"B+",IF(EO110&gt;=7,"B",IF(EO110&gt;=6.5,"C+",IF(EO110&gt;=5.5,"C",IF(EO110&gt;=5,"D+",IF(EO110&gt;=4,"D","F")))))))</f>
        <v>D+</v>
      </c>
      <c r="ER110" s="60">
        <f t="shared" ref="ER110:ER118" si="1100">IF(EQ110="A",4,IF(EQ110="B+",3.5,IF(EQ110="B",3,IF(EQ110="C+",2.5,IF(EQ110="C",2,IF(EQ110="D+",1.5,IF(EQ110="D",1,0)))))))</f>
        <v>1.5</v>
      </c>
      <c r="ES110" s="53" t="str">
        <f t="shared" ref="ES110:ES118" si="1101">TEXT(ER110,"0.0")</f>
        <v>1.5</v>
      </c>
      <c r="ET110" s="63">
        <v>3</v>
      </c>
      <c r="EU110" s="207">
        <v>3</v>
      </c>
      <c r="EV110" s="171">
        <v>5</v>
      </c>
      <c r="EW110" s="122">
        <v>0</v>
      </c>
      <c r="EX110" s="123"/>
      <c r="EY110" s="66">
        <f t="shared" ref="EY110:EY118" si="1102">ROUND((EV110*0.4+EW110*0.6),1)</f>
        <v>2</v>
      </c>
      <c r="EZ110" s="67">
        <f t="shared" ref="EZ110:EZ118" si="1103">ROUND(MAX((EV110*0.4+EW110*0.6),(EV110*0.4+EX110*0.6)),1)</f>
        <v>2</v>
      </c>
      <c r="FA110" s="67" t="str">
        <f t="shared" ref="FA110:FA118" si="1104">TEXT(EZ110,"0.0")</f>
        <v>2.0</v>
      </c>
      <c r="FB110" s="51" t="str">
        <f t="shared" ref="FB110:FB118" si="1105">IF(EZ110&gt;=8.5,"A",IF(EZ110&gt;=8,"B+",IF(EZ110&gt;=7,"B",IF(EZ110&gt;=6.5,"C+",IF(EZ110&gt;=5.5,"C",IF(EZ110&gt;=5,"D+",IF(EZ110&gt;=4,"D","F")))))))</f>
        <v>F</v>
      </c>
      <c r="FC110" s="60">
        <f t="shared" ref="FC110:FC118" si="1106">IF(FB110="A",4,IF(FB110="B+",3.5,IF(FB110="B",3,IF(FB110="C+",2.5,IF(FB110="C",2,IF(FB110="D+",1.5,IF(FB110="D",1,0)))))))</f>
        <v>0</v>
      </c>
      <c r="FD110" s="53" t="str">
        <f t="shared" ref="FD110:FD118" si="1107">TEXT(FC110,"0.0")</f>
        <v>0.0</v>
      </c>
      <c r="FE110" s="63">
        <v>2</v>
      </c>
      <c r="FF110" s="207"/>
      <c r="FG110" s="105">
        <v>7</v>
      </c>
      <c r="FH110" s="103">
        <v>5</v>
      </c>
      <c r="FI110" s="104"/>
      <c r="FJ110" s="66">
        <f t="shared" ref="FJ110:FJ118" si="1108">ROUND((FG110*0.4+FH110*0.6),1)</f>
        <v>5.8</v>
      </c>
      <c r="FK110" s="67">
        <f t="shared" ref="FK110:FK118" si="1109">ROUND(MAX((FG110*0.4+FH110*0.6),(FG110*0.4+FI110*0.6)),1)</f>
        <v>5.8</v>
      </c>
      <c r="FL110" s="67" t="str">
        <f t="shared" ref="FL110:FL118" si="1110">TEXT(FK110,"0.0")</f>
        <v>5.8</v>
      </c>
      <c r="FM110" s="51" t="str">
        <f t="shared" ref="FM110:FM118" si="1111">IF(FK110&gt;=8.5,"A",IF(FK110&gt;=8,"B+",IF(FK110&gt;=7,"B",IF(FK110&gt;=6.5,"C+",IF(FK110&gt;=5.5,"C",IF(FK110&gt;=5,"D+",IF(FK110&gt;=4,"D","F")))))))</f>
        <v>C</v>
      </c>
      <c r="FN110" s="60">
        <f t="shared" ref="FN110:FN118" si="1112">IF(FM110="A",4,IF(FM110="B+",3.5,IF(FM110="B",3,IF(FM110="C+",2.5,IF(FM110="C",2,IF(FM110="D+",1.5,IF(FM110="D",1,0)))))))</f>
        <v>2</v>
      </c>
      <c r="FO110" s="53" t="str">
        <f t="shared" ref="FO110:FO118" si="1113">TEXT(FN110,"0.0")</f>
        <v>2.0</v>
      </c>
      <c r="FP110" s="63">
        <v>2</v>
      </c>
      <c r="FQ110" s="207">
        <v>2</v>
      </c>
      <c r="FR110" s="149">
        <v>0</v>
      </c>
      <c r="FS110" s="70"/>
      <c r="FT110" s="121"/>
      <c r="FU110" s="149"/>
      <c r="FV110" s="67">
        <f t="shared" ref="FV110:FV118" si="1114">ROUND(MAX((FR110*0.4+FS110*0.6),(FR110*0.4+FT110*0.6)),1)</f>
        <v>0</v>
      </c>
      <c r="FW110" s="67" t="str">
        <f t="shared" ref="FW110:FW118" si="1115">TEXT(FV110,"0.0")</f>
        <v>0.0</v>
      </c>
      <c r="FX110" s="51" t="str">
        <f t="shared" ref="FX110:FX118" si="1116">IF(FV110&gt;=8.5,"A",IF(FV110&gt;=8,"B+",IF(FV110&gt;=7,"B",IF(FV110&gt;=6.5,"C+",IF(FV110&gt;=5.5,"C",IF(FV110&gt;=5,"D+",IF(FV110&gt;=4,"D","F")))))))</f>
        <v>F</v>
      </c>
      <c r="FY110" s="60">
        <f t="shared" ref="FY110:FY118" si="1117">IF(FX110="A",4,IF(FX110="B+",3.5,IF(FX110="B",3,IF(FX110="C+",2.5,IF(FX110="C",2,IF(FX110="D+",1.5,IF(FX110="D",1,0)))))))</f>
        <v>0</v>
      </c>
      <c r="FZ110" s="53" t="str">
        <f t="shared" ref="FZ110:FZ118" si="1118">TEXT(FY110,"0.0")</f>
        <v>0.0</v>
      </c>
      <c r="GA110" s="63">
        <v>2</v>
      </c>
      <c r="GB110" s="207"/>
      <c r="GC110" s="171">
        <v>6.9</v>
      </c>
      <c r="GD110" s="122">
        <v>0</v>
      </c>
      <c r="GE110" s="123"/>
      <c r="GF110" s="171"/>
      <c r="GG110" s="67">
        <f t="shared" ref="GG110:GG118" si="1119">ROUND(MAX((GC110*0.4+GD110*0.6),(GC110*0.4+GE110*0.6)),1)</f>
        <v>2.8</v>
      </c>
      <c r="GH110" s="67" t="str">
        <f t="shared" ref="GH110:GH118" si="1120">TEXT(GG110,"0.0")</f>
        <v>2.8</v>
      </c>
      <c r="GI110" s="51" t="str">
        <f t="shared" ref="GI110:GI118" si="1121">IF(GG110&gt;=8.5,"A",IF(GG110&gt;=8,"B+",IF(GG110&gt;=7,"B",IF(GG110&gt;=6.5,"C+",IF(GG110&gt;=5.5,"C",IF(GG110&gt;=5,"D+",IF(GG110&gt;=4,"D","F")))))))</f>
        <v>F</v>
      </c>
      <c r="GJ110" s="60">
        <f t="shared" ref="GJ110:GJ118" si="1122">IF(GI110="A",4,IF(GI110="B+",3.5,IF(GI110="B",3,IF(GI110="C+",2.5,IF(GI110="C",2,IF(GI110="D+",1.5,IF(GI110="D",1,0)))))))</f>
        <v>0</v>
      </c>
      <c r="GK110" s="53" t="str">
        <f t="shared" ref="GK110:GK118" si="1123">TEXT(GJ110,"0.0")</f>
        <v>0.0</v>
      </c>
      <c r="GL110" s="63">
        <v>3</v>
      </c>
      <c r="GM110" s="207"/>
      <c r="GN110" s="211">
        <f t="shared" ref="GN110:GN118" si="1124">DX110+EI110+ET110+FE110+FP110+GA110+GL110</f>
        <v>18</v>
      </c>
      <c r="GO110" s="156">
        <f t="shared" ref="GO110:GO118" si="1125">(DS110*DX110+ED110*EI110+EO110*ET110+EZ110*FE110+FK110*FP110+FV110*GA110+GG110*GL110)/GN110</f>
        <v>3.75</v>
      </c>
      <c r="GP110" s="158">
        <f t="shared" ref="GP110:GP118" si="1126">(DV110*DX110+EG110*EI110+ER110*ET110+FC110*FE110+FN110*FP110+FY110*GA110+GJ110*GL110)/GN110</f>
        <v>0.80555555555555558</v>
      </c>
      <c r="GQ110" s="157" t="str">
        <f t="shared" ref="GQ110:GQ118" si="1127">TEXT(GP110,"0.00")</f>
        <v>0.81</v>
      </c>
      <c r="GR110" s="5" t="str">
        <f t="shared" ref="GR110:GR118" si="1128">IF(AND(GP110&lt;1),"Cảnh báo KQHT","Lên lớp")</f>
        <v>Cảnh báo KQHT</v>
      </c>
      <c r="GS110" s="212">
        <f t="shared" ref="GS110:GS118" si="1129">DY110+EJ110+EU110+FF110+FQ110+GB110+GM110</f>
        <v>8</v>
      </c>
      <c r="GT110" s="213">
        <f t="shared" ref="GT110:GT115" si="1130" xml:space="preserve"> (DS110*DY110+ED110*EJ110+EO110*EU110+EZ110*FF110+FK110*FQ110+FV110*GB110+GG110*GM110)/GS110</f>
        <v>5.4249999999999998</v>
      </c>
      <c r="GU110" s="214">
        <f t="shared" ref="GU110:GU115" si="1131" xml:space="preserve"> (DV110*DY110+EG110*EJ110+ER110*EU110+FC110*FF110+FN110*FQ110+FY110*GB110+GJ110*GM110)/GS110</f>
        <v>1.8125</v>
      </c>
      <c r="GV110" s="215">
        <f t="shared" ref="GV110:GV118" si="1132">CK110+GN110</f>
        <v>35</v>
      </c>
      <c r="GW110" s="211">
        <f t="shared" ref="GW110:GW118" si="1133">CQ110+GS110</f>
        <v>25</v>
      </c>
      <c r="GX110" s="157">
        <f t="shared" ref="GX110:GX118" si="1134">(CQ110*CR110+GT110*GS110)/GW110</f>
        <v>6.1919999999999993</v>
      </c>
      <c r="GY110" s="158">
        <f t="shared" ref="GY110:GY118" si="1135">(CT110*CQ110+GU110*GS110)/GW110</f>
        <v>2.2400000000000002</v>
      </c>
      <c r="GZ110" s="157" t="str">
        <f t="shared" ref="GZ110:GZ118" si="1136">TEXT(GY110,"0.00")</f>
        <v>2.24</v>
      </c>
      <c r="HA110" s="5" t="str">
        <f t="shared" ref="HA110:HA118" si="1137">IF(AND(GY110&lt;1.2),"Cảnh báo KQHT","Lên lớp")</f>
        <v>Lên lớp</v>
      </c>
      <c r="HB110" s="149"/>
      <c r="HC110" s="70"/>
      <c r="HD110" s="121"/>
      <c r="HE110" s="149"/>
      <c r="HF110" s="67">
        <f>ROUND(MAX((HB110*0.4+HC110*0.6),(HB110*0.4+HD110*0.6)),1)</f>
        <v>0</v>
      </c>
      <c r="HG110" s="67" t="str">
        <f t="shared" ref="HG110:HG118" si="1138">TEXT(HF110,"0.0")</f>
        <v>0.0</v>
      </c>
      <c r="HH110" s="51" t="str">
        <f t="shared" ref="HH110:HH118" si="1139">IF(HF110&gt;=8.5,"A",IF(HF110&gt;=8,"B+",IF(HF110&gt;=7,"B",IF(HF110&gt;=6.5,"C+",IF(HF110&gt;=5.5,"C",IF(HF110&gt;=5,"D+",IF(HF110&gt;=4,"D","F")))))))</f>
        <v>F</v>
      </c>
      <c r="HI110" s="60">
        <f t="shared" ref="HI110:HI118" si="1140">IF(HH110="A",4,IF(HH110="B+",3.5,IF(HH110="B",3,IF(HH110="C+",2.5,IF(HH110="C",2,IF(HH110="D+",1.5,IF(HH110="D",1,0)))))))</f>
        <v>0</v>
      </c>
      <c r="HJ110" s="53" t="str">
        <f t="shared" ref="HJ110:HJ118" si="1141">TEXT(HI110,"0.0")</f>
        <v>0.0</v>
      </c>
      <c r="HK110" s="63">
        <v>3</v>
      </c>
      <c r="HL110" s="207"/>
      <c r="HM110" s="149"/>
      <c r="HN110" s="70"/>
      <c r="HO110" s="121"/>
      <c r="HP110" s="149">
        <f>ROUND((HM110*0.4+HN110*0.6),1)</f>
        <v>0</v>
      </c>
      <c r="HQ110" s="110">
        <f t="shared" ref="HQ110:HQ118" si="1142">ROUND(MAX((HM110*0.4+HN110*0.6),(HM110*0.4+HO110*0.6)),1)</f>
        <v>0</v>
      </c>
      <c r="HR110" s="67" t="str">
        <f t="shared" ref="HR110:HR118" si="1143">TEXT(HQ110,"0.0")</f>
        <v>0.0</v>
      </c>
      <c r="HS110" s="111" t="str">
        <f t="shared" ref="HS110:HS118" si="1144">IF(HQ110&gt;=8.5,"A",IF(HQ110&gt;=8,"B+",IF(HQ110&gt;=7,"B",IF(HQ110&gt;=6.5,"C+",IF(HQ110&gt;=5.5,"C",IF(HQ110&gt;=5,"D+",IF(HQ110&gt;=4,"D","F")))))))</f>
        <v>F</v>
      </c>
      <c r="HT110" s="112">
        <f t="shared" ref="HT110:HT118" si="1145">IF(HS110="A",4,IF(HS110="B+",3.5,IF(HS110="B",3,IF(HS110="C+",2.5,IF(HS110="C",2,IF(HS110="D+",1.5,IF(HS110="D",1,0)))))))</f>
        <v>0</v>
      </c>
      <c r="HU110" s="113" t="str">
        <f t="shared" ref="HU110:HU118" si="1146">TEXT(HT110,"0.0")</f>
        <v>0.0</v>
      </c>
      <c r="HV110" s="63">
        <v>1</v>
      </c>
      <c r="HW110" s="207"/>
      <c r="HX110" s="66">
        <f t="shared" ref="HX110:HY113" si="1147">ROUND((HE110*0.7+HP110*0.3),1)</f>
        <v>0</v>
      </c>
      <c r="HY110" s="167">
        <f t="shared" si="1147"/>
        <v>0</v>
      </c>
      <c r="HZ110" s="53" t="str">
        <f t="shared" ref="HZ110:HZ118" si="1148">TEXT(HY110,"0.0")</f>
        <v>0.0</v>
      </c>
      <c r="IA110" s="51" t="str">
        <f t="shared" ref="IA110:IA118" si="1149">IF(HY110&gt;=8.5,"A",IF(HY110&gt;=8,"B+",IF(HY110&gt;=7,"B",IF(HY110&gt;=6.5,"C+",IF(HY110&gt;=5.5,"C",IF(HY110&gt;=5,"D+",IF(HY110&gt;=4,"D","F")))))))</f>
        <v>F</v>
      </c>
      <c r="IB110" s="60">
        <f t="shared" ref="IB110:IB118" si="1150">IF(IA110="A",4,IF(IA110="B+",3.5,IF(IA110="B",3,IF(IA110="C+",2.5,IF(IA110="C",2,IF(IA110="D+",1.5,IF(IA110="D",1,0)))))))</f>
        <v>0</v>
      </c>
      <c r="IC110" s="53" t="str">
        <f t="shared" ref="IC110:IC118" si="1151">TEXT(IB110,"0.0")</f>
        <v>0.0</v>
      </c>
      <c r="ID110" s="220">
        <v>4</v>
      </c>
      <c r="IE110" s="221"/>
      <c r="IF110" s="210"/>
      <c r="IG110" s="57"/>
      <c r="IH110" s="58"/>
      <c r="II110" s="66">
        <f>ROUND((IF110*0.4+IG110*0.6),1)</f>
        <v>0</v>
      </c>
      <c r="IJ110" s="67">
        <f t="shared" ref="IJ110:IJ118" si="1152">ROUND(MAX((IF110*0.4+IG110*0.6),(IF110*0.4+IH110*0.6)),1)</f>
        <v>0</v>
      </c>
      <c r="IK110" s="67" t="str">
        <f t="shared" ref="IK110:IK118" si="1153">TEXT(IJ110,"0.0")</f>
        <v>0.0</v>
      </c>
      <c r="IL110" s="51" t="str">
        <f t="shared" ref="IL110:IL118" si="1154">IF(IJ110&gt;=8.5,"A",IF(IJ110&gt;=8,"B+",IF(IJ110&gt;=7,"B",IF(IJ110&gt;=6.5,"C+",IF(IJ110&gt;=5.5,"C",IF(IJ110&gt;=5,"D+",IF(IJ110&gt;=4,"D","F")))))))</f>
        <v>F</v>
      </c>
      <c r="IM110" s="60">
        <f t="shared" ref="IM110:IM118" si="1155">IF(IL110="A",4,IF(IL110="B+",3.5,IF(IL110="B",3,IF(IL110="C+",2.5,IF(IL110="C",2,IF(IL110="D+",1.5,IF(IL110="D",1,0)))))))</f>
        <v>0</v>
      </c>
      <c r="IN110" s="53" t="str">
        <f t="shared" ref="IN110:IN118" si="1156">TEXT(IM110,"0.0")</f>
        <v>0.0</v>
      </c>
      <c r="IO110" s="63">
        <v>2</v>
      </c>
      <c r="IP110" s="207"/>
      <c r="IQ110" s="149"/>
      <c r="IR110" s="70"/>
      <c r="IS110" s="121"/>
      <c r="IT110" s="149">
        <f>ROUND((IQ110*0.4+IR110*0.6),1)</f>
        <v>0</v>
      </c>
      <c r="IU110" s="67">
        <f t="shared" ref="IU110:IU118" si="1157">ROUND(MAX((IQ110*0.4+IR110*0.6),(IQ110*0.4+IS110*0.6)),1)</f>
        <v>0</v>
      </c>
      <c r="IV110" s="67" t="str">
        <f t="shared" ref="IV110:IV118" si="1158">TEXT(IU110,"0.0")</f>
        <v>0.0</v>
      </c>
      <c r="IW110" s="51" t="str">
        <f t="shared" ref="IW110:IW118" si="1159">IF(IU110&gt;=8.5,"A",IF(IU110&gt;=8,"B+",IF(IU110&gt;=7,"B",IF(IU110&gt;=6.5,"C+",IF(IU110&gt;=5.5,"C",IF(IU110&gt;=5,"D+",IF(IU110&gt;=4,"D","F")))))))</f>
        <v>F</v>
      </c>
      <c r="IX110" s="60">
        <f t="shared" ref="IX110:IX118" si="1160">IF(IW110="A",4,IF(IW110="B+",3.5,IF(IW110="B",3,IF(IW110="C+",2.5,IF(IW110="C",2,IF(IW110="D+",1.5,IF(IW110="D",1,0)))))))</f>
        <v>0</v>
      </c>
      <c r="IY110" s="53" t="str">
        <f t="shared" ref="IY110:IY118" si="1161">TEXT(IX110,"0.0")</f>
        <v>0.0</v>
      </c>
      <c r="IZ110" s="63">
        <v>3</v>
      </c>
      <c r="JA110" s="207"/>
      <c r="JB110" s="272"/>
      <c r="JC110" s="273"/>
      <c r="JD110" s="274"/>
      <c r="JE110" s="275">
        <f>ROUND((JB110*0.4+JC110*0.6),1)</f>
        <v>0</v>
      </c>
      <c r="JF110" s="67">
        <f t="shared" ref="JF110:JF118" si="1162">ROUND(MAX((JB110*0.4+JC110*0.6),(JB110*0.4+JD110*0.6)),1)</f>
        <v>0</v>
      </c>
      <c r="JG110" s="50" t="str">
        <f t="shared" ref="JG110:JG118" si="1163">TEXT(JF110,"0.0")</f>
        <v>0.0</v>
      </c>
      <c r="JH110" s="51" t="str">
        <f t="shared" ref="JH110:JH118" si="1164">IF(JF110&gt;=8.5,"A",IF(JF110&gt;=8,"B+",IF(JF110&gt;=7,"B",IF(JF110&gt;=6.5,"C+",IF(JF110&gt;=5.5,"C",IF(JF110&gt;=5,"D+",IF(JF110&gt;=4,"D","F")))))))</f>
        <v>F</v>
      </c>
      <c r="JI110" s="60">
        <f t="shared" ref="JI110:JI118" si="1165">IF(JH110="A",4,IF(JH110="B+",3.5,IF(JH110="B",3,IF(JH110="C+",2.5,IF(JH110="C",2,IF(JH110="D+",1.5,IF(JH110="D",1,0)))))))</f>
        <v>0</v>
      </c>
      <c r="JJ110" s="53" t="str">
        <f t="shared" ref="JJ110:JJ118" si="1166">TEXT(JI110,"0.0")</f>
        <v>0.0</v>
      </c>
      <c r="JK110" s="61">
        <v>2</v>
      </c>
      <c r="JL110" s="62"/>
      <c r="JM110" s="56"/>
      <c r="JN110" s="70"/>
      <c r="JO110" s="121"/>
      <c r="JP110" s="149">
        <f t="shared" ref="JP110:JP118" si="1167">ROUND((JM110*0.4+JN110*0.6),1)</f>
        <v>0</v>
      </c>
      <c r="JQ110" s="67">
        <f t="shared" ref="JQ110:JQ118" si="1168">ROUND(MAX((JM110*0.4+JN110*0.6),(JM110*0.4+JO110*0.6)),1)</f>
        <v>0</v>
      </c>
      <c r="JR110" s="50" t="str">
        <f t="shared" ref="JR110:JR118" si="1169">TEXT(JQ110,"0.0")</f>
        <v>0.0</v>
      </c>
      <c r="JS110" s="51" t="str">
        <f t="shared" ref="JS110:JS118" si="1170">IF(JQ110&gt;=8.5,"A",IF(JQ110&gt;=8,"B+",IF(JQ110&gt;=7,"B",IF(JQ110&gt;=6.5,"C+",IF(JQ110&gt;=5.5,"C",IF(JQ110&gt;=5,"D+",IF(JQ110&gt;=4,"D","F")))))))</f>
        <v>F</v>
      </c>
      <c r="JT110" s="60">
        <f t="shared" ref="JT110:JT118" si="1171">IF(JS110="A",4,IF(JS110="B+",3.5,IF(JS110="B",3,IF(JS110="C+",2.5,IF(JS110="C",2,IF(JS110="D+",1.5,IF(JS110="D",1,0)))))))</f>
        <v>0</v>
      </c>
      <c r="JU110" s="53" t="str">
        <f t="shared" ref="JU110:JU118" si="1172">TEXT(JT110,"0.0")</f>
        <v>0.0</v>
      </c>
      <c r="JV110" s="61">
        <v>1</v>
      </c>
      <c r="JW110" s="62"/>
      <c r="JX110" s="56"/>
      <c r="JY110" s="70"/>
      <c r="JZ110" s="121"/>
      <c r="KA110" s="149">
        <f t="shared" ref="KA110:KA118" si="1173">ROUND((JX110*0.4+JY110*0.6),1)</f>
        <v>0</v>
      </c>
      <c r="KB110" s="67">
        <f t="shared" ref="KB110:KB118" si="1174">ROUND(MAX((JX110*0.4+JY110*0.6),(JX110*0.4+JZ110*0.6)),1)</f>
        <v>0</v>
      </c>
      <c r="KC110" s="50" t="str">
        <f t="shared" ref="KC110:KC118" si="1175">TEXT(KB110,"0.0")</f>
        <v>0.0</v>
      </c>
      <c r="KD110" s="51" t="str">
        <f t="shared" ref="KD110:KD118" si="1176">IF(KB110&gt;=8.5,"A",IF(KB110&gt;=8,"B+",IF(KB110&gt;=7,"B",IF(KB110&gt;=6.5,"C+",IF(KB110&gt;=5.5,"C",IF(KB110&gt;=5,"D+",IF(KB110&gt;=4,"D","F")))))))</f>
        <v>F</v>
      </c>
      <c r="KE110" s="60">
        <f t="shared" ref="KE110:KE118" si="1177">IF(KD110="A",4,IF(KD110="B+",3.5,IF(KD110="B",3,IF(KD110="C+",2.5,IF(KD110="C",2,IF(KD110="D+",1.5,IF(KD110="D",1,0)))))))</f>
        <v>0</v>
      </c>
      <c r="KF110" s="53" t="str">
        <f t="shared" ref="KF110:KF118" si="1178">TEXT(KE110,"0.0")</f>
        <v>0.0</v>
      </c>
      <c r="KG110" s="61">
        <v>2</v>
      </c>
      <c r="KH110" s="62"/>
      <c r="KI110" s="210"/>
      <c r="KJ110" s="133"/>
      <c r="KK110" s="58"/>
      <c r="KL110" s="66">
        <f t="shared" ref="KL110:KL118" si="1179">ROUND((KI110*0.4+KJ110*0.6),1)</f>
        <v>0</v>
      </c>
      <c r="KM110" s="67">
        <f t="shared" ref="KM110:KM118" si="1180">ROUND(MAX((KI110*0.4+KJ110*0.6),(KI110*0.4+KK110*0.6)),1)</f>
        <v>0</v>
      </c>
      <c r="KN110" s="67" t="str">
        <f t="shared" ref="KN110:KN118" si="1181">TEXT(KM110,"0.0")</f>
        <v>0.0</v>
      </c>
      <c r="KO110" s="51" t="str">
        <f t="shared" ref="KO110:KO118" si="1182">IF(KM110&gt;=8.5,"A",IF(KM110&gt;=8,"B+",IF(KM110&gt;=7,"B",IF(KM110&gt;=6.5,"C+",IF(KM110&gt;=5.5,"C",IF(KM110&gt;=5,"D+",IF(KM110&gt;=4,"D","F")))))))</f>
        <v>F</v>
      </c>
      <c r="KP110" s="60">
        <f t="shared" ref="KP110:KP118" si="1183">IF(KO110="A",4,IF(KO110="B+",3.5,IF(KO110="B",3,IF(KO110="C+",2.5,IF(KO110="C",2,IF(KO110="D+",1.5,IF(KO110="D",1,0)))))))</f>
        <v>0</v>
      </c>
      <c r="KQ110" s="53" t="str">
        <f t="shared" ref="KQ110:KQ118" si="1184">TEXT(KP110,"0.0")</f>
        <v>0.0</v>
      </c>
      <c r="KR110" s="63">
        <v>1</v>
      </c>
      <c r="KS110" s="207"/>
      <c r="KT110" s="210"/>
      <c r="KU110" s="133"/>
      <c r="KV110" s="58"/>
      <c r="KW110" s="66">
        <f t="shared" ref="KW110:KW118" si="1185">ROUND((KT110*0.4+KU110*0.6),1)</f>
        <v>0</v>
      </c>
      <c r="KX110" s="67">
        <f t="shared" ref="KX110:KX118" si="1186">ROUND(MAX((KT110*0.4+KU110*0.6),(KT110*0.4+KV110*0.6)),1)</f>
        <v>0</v>
      </c>
      <c r="KY110" s="67" t="str">
        <f t="shared" ref="KY110:KY118" si="1187">TEXT(KX110,"0.0")</f>
        <v>0.0</v>
      </c>
      <c r="KZ110" s="51" t="str">
        <f t="shared" ref="KZ110:KZ118" si="1188">IF(KX110&gt;=8.5,"A",IF(KX110&gt;=8,"B+",IF(KX110&gt;=7,"B",IF(KX110&gt;=6.5,"C+",IF(KX110&gt;=5.5,"C",IF(KX110&gt;=5,"D+",IF(KX110&gt;=4,"D","F")))))))</f>
        <v>F</v>
      </c>
      <c r="LA110" s="60">
        <f t="shared" ref="LA110:LA118" si="1189">IF(KZ110="A",4,IF(KZ110="B+",3.5,IF(KZ110="B",3,IF(KZ110="C+",2.5,IF(KZ110="C",2,IF(KZ110="D+",1.5,IF(KZ110="D",1,0)))))))</f>
        <v>0</v>
      </c>
      <c r="LB110" s="53" t="str">
        <f t="shared" ref="LB110:LB118" si="1190">TEXT(LA110,"0.0")</f>
        <v>0.0</v>
      </c>
      <c r="LC110" s="63">
        <v>1</v>
      </c>
      <c r="LD110" s="207"/>
      <c r="LE110" s="210"/>
      <c r="LF110" s="133"/>
      <c r="LG110" s="58"/>
      <c r="LH110" s="66">
        <f t="shared" ref="LH110:LH118" si="1191">ROUND((LE110*0.4+LF110*0.6),1)</f>
        <v>0</v>
      </c>
      <c r="LI110" s="67">
        <f t="shared" ref="LI110:LI118" si="1192">ROUND(MAX((LE110*0.4+LF110*0.6),(LE110*0.4+LG110*0.6)),1)</f>
        <v>0</v>
      </c>
      <c r="LJ110" s="67" t="str">
        <f t="shared" ref="LJ110:LJ118" si="1193">TEXT(LI110,"0.0")</f>
        <v>0.0</v>
      </c>
      <c r="LK110" s="51" t="str">
        <f t="shared" ref="LK110:LK118" si="1194">IF(LI110&gt;=8.5,"A",IF(LI110&gt;=8,"B+",IF(LI110&gt;=7,"B",IF(LI110&gt;=6.5,"C+",IF(LI110&gt;=5.5,"C",IF(LI110&gt;=5,"D+",IF(LI110&gt;=4,"D","F")))))))</f>
        <v>F</v>
      </c>
      <c r="LL110" s="60">
        <f t="shared" ref="LL110:LL118" si="1195">IF(LK110="A",4,IF(LK110="B+",3.5,IF(LK110="B",3,IF(LK110="C+",2.5,IF(LK110="C",2,IF(LK110="D+",1.5,IF(LK110="D",1,0)))))))</f>
        <v>0</v>
      </c>
      <c r="LM110" s="53" t="str">
        <f t="shared" ref="LM110:LM118" si="1196">TEXT(LL110,"0.0")</f>
        <v>0.0</v>
      </c>
      <c r="LN110" s="63">
        <v>2</v>
      </c>
      <c r="LO110" s="207"/>
      <c r="LP110" s="210"/>
      <c r="LQ110" s="133"/>
      <c r="LR110" s="58"/>
      <c r="LS110" s="66">
        <f t="shared" ref="LS110:LS118" si="1197">ROUND((LP110*0.4+LQ110*0.6),1)</f>
        <v>0</v>
      </c>
      <c r="LT110" s="67">
        <f t="shared" ref="LT110:LT118" si="1198">ROUND(MAX((LP110*0.4+LQ110*0.6),(LP110*0.4+LR110*0.6)),1)</f>
        <v>0</v>
      </c>
      <c r="LU110" s="67" t="str">
        <f t="shared" ref="LU110:LU118" si="1199">TEXT(LT110,"0.0")</f>
        <v>0.0</v>
      </c>
      <c r="LV110" s="51" t="str">
        <f t="shared" ref="LV110:LV118" si="1200">IF(LT110&gt;=8.5,"A",IF(LT110&gt;=8,"B+",IF(LT110&gt;=7,"B",IF(LT110&gt;=6.5,"C+",IF(LT110&gt;=5.5,"C",IF(LT110&gt;=5,"D+",IF(LT110&gt;=4,"D","F")))))))</f>
        <v>F</v>
      </c>
      <c r="LW110" s="60">
        <f t="shared" ref="LW110:LW118" si="1201">IF(LV110="A",4,IF(LV110="B+",3.5,IF(LV110="B",3,IF(LV110="C+",2.5,IF(LV110="C",2,IF(LV110="D+",1.5,IF(LV110="D",1,0)))))))</f>
        <v>0</v>
      </c>
      <c r="LX110" s="53" t="str">
        <f t="shared" ref="LX110:LX118" si="1202">TEXT(LW110,"0.0")</f>
        <v>0.0</v>
      </c>
      <c r="LY110" s="63">
        <v>1</v>
      </c>
      <c r="LZ110" s="207"/>
      <c r="MA110" s="66">
        <f t="shared" ref="MA110:MB113" si="1203">ROUND((KL110*0.2+KW110*0.2+LH110*0.4+LS110*0.2),1)</f>
        <v>0</v>
      </c>
      <c r="MB110" s="167">
        <f t="shared" si="1203"/>
        <v>0</v>
      </c>
      <c r="MC110" s="53" t="str">
        <f t="shared" ref="MC110:MC118" si="1204">TEXT(MB110,"0.0")</f>
        <v>0.0</v>
      </c>
      <c r="MD110" s="51" t="str">
        <f t="shared" ref="MD110:MD118" si="1205">IF(MB110&gt;=8.5,"A",IF(MB110&gt;=8,"B+",IF(MB110&gt;=7,"B",IF(MB110&gt;=6.5,"C+",IF(MB110&gt;=5.5,"C",IF(MB110&gt;=5,"D+",IF(MB110&gt;=4,"D","F")))))))</f>
        <v>F</v>
      </c>
      <c r="ME110" s="60">
        <f t="shared" ref="ME110:ME118" si="1206">IF(MD110="A",4,IF(MD110="B+",3.5,IF(MD110="B",3,IF(MD110="C+",2.5,IF(MD110="C",2,IF(MD110="D+",1.5,IF(MD110="D",1,0)))))))</f>
        <v>0</v>
      </c>
      <c r="MF110" s="53" t="str">
        <f t="shared" ref="MF110:MF118" si="1207">TEXT(ME110,"0.0")</f>
        <v>0.0</v>
      </c>
      <c r="MG110" s="220">
        <v>5</v>
      </c>
      <c r="MH110" s="221"/>
      <c r="MI110" s="211">
        <f t="shared" ref="MI110:MI118" si="1208">HK110+HV110+IO110+IZ110+JK110+JV110+KG110+KR110+LC110+LN110+LY110</f>
        <v>19</v>
      </c>
      <c r="MJ110" s="156">
        <f t="shared" ref="MJ110:MJ118" si="1209">(HF110*HK110+HQ110*HV110+IJ110*IO110+IU110*IZ110+JF110*JK110+JQ110*JV110+KB110*KG110+KM110*KR110+KX110*LC110+LI110*LN110+LT110*LY110)/MI110</f>
        <v>0</v>
      </c>
      <c r="MK110" s="158">
        <f t="shared" ref="MK110:MK118" si="1210">(HI110*HK110+HT110*HV110+IM110*IO110+IX110*IZ110+JI110*JK110+JT110*JV110+KE110*KG110+KP110*KR110+LA110*LC110+LL110*LN110+LW110*LY110)/MI110</f>
        <v>0</v>
      </c>
      <c r="ML110" s="157" t="str">
        <f t="shared" ref="ML110:ML118" si="1211">TEXT(MK110,"0.00")</f>
        <v>0.00</v>
      </c>
      <c r="MM110" s="5" t="str">
        <f t="shared" ref="MM110:MM118" si="1212">IF(AND(MK110&lt;1),"Cảnh báo KQHT","Lên lớp")</f>
        <v>Cảnh báo KQHT</v>
      </c>
      <c r="MN110" s="212">
        <f t="shared" ref="MN110:MN118" si="1213">HL110+HW110+IP110+JA110+JL110+JW110+KH110+KS110+LD110+LO110+LZ110</f>
        <v>0</v>
      </c>
      <c r="MO110" s="156">
        <v>0</v>
      </c>
      <c r="MP110" s="309">
        <v>0</v>
      </c>
      <c r="MQ110" s="215">
        <f t="shared" ref="MQ110:MQ118" si="1214">GV110+MI110</f>
        <v>54</v>
      </c>
      <c r="MR110" s="211">
        <f t="shared" ref="MR110:MR118" si="1215">GW110+MN110</f>
        <v>25</v>
      </c>
      <c r="MS110" s="157">
        <f t="shared" ref="MS110:MS118" si="1216">(GX110*GW110+MO110*MN110)/MR110</f>
        <v>6.1919999999999993</v>
      </c>
      <c r="MT110" s="157" t="str">
        <f t="shared" ref="MT110:MT118" si="1217">TEXT(MS110,"0.00")</f>
        <v>6.19</v>
      </c>
      <c r="MU110" s="158">
        <f t="shared" ref="MU110:MU118" si="1218">(GY110*GW110+MP110*MN110)/MR110</f>
        <v>2.2400000000000002</v>
      </c>
      <c r="MV110" s="157" t="str">
        <f t="shared" ref="MV110:MV118" si="1219">TEXT(MU110,"0.00")</f>
        <v>2.24</v>
      </c>
      <c r="MW110" s="5" t="str">
        <f t="shared" ref="MW110:MW118" si="1220">IF(AND(MU110&lt;1.4),"Cảnh báo KQHT","Lên lớp")</f>
        <v>Lên lớp</v>
      </c>
      <c r="MX110" s="310"/>
      <c r="MY110" s="311"/>
      <c r="MZ110" s="160"/>
      <c r="NA110" s="66">
        <f t="shared" ref="NA110:NA118" si="1221">ROUND((MX110*0.4+MY110*0.6),1)</f>
        <v>0</v>
      </c>
      <c r="NB110" s="312">
        <f t="shared" ref="NB110:NB118" si="1222">ROUND(MAX((MX110*0.4+MY110*0.6),(MX110*0.4+MZ110*0.6)),1)</f>
        <v>0</v>
      </c>
      <c r="NC110" s="312" t="str">
        <f t="shared" ref="NC110:NC118" si="1223">TEXT(NB110,"0.0")</f>
        <v>0.0</v>
      </c>
      <c r="ND110" s="313" t="str">
        <f t="shared" ref="ND110:ND118" si="1224">IF(NB110&gt;=8.5,"A",IF(NB110&gt;=8,"B+",IF(NB110&gt;=7,"B",IF(NB110&gt;=6.5,"C+",IF(NB110&gt;=5.5,"C",IF(NB110&gt;=5,"D+",IF(NB110&gt;=4,"D","F")))))))</f>
        <v>F</v>
      </c>
      <c r="NE110" s="314">
        <f t="shared" ref="NE110:NE118" si="1225">IF(ND110="A",4,IF(ND110="B+",3.5,IF(ND110="B",3,IF(ND110="C+",2.5,IF(ND110="C",2,IF(ND110="D+",1.5,IF(ND110="D",1,0)))))))</f>
        <v>0</v>
      </c>
      <c r="NF110" s="315" t="str">
        <f t="shared" ref="NF110:NF118" si="1226">TEXT(NE110,"0.0")</f>
        <v>0.0</v>
      </c>
      <c r="NG110" s="63">
        <v>1</v>
      </c>
      <c r="NH110" s="207">
        <v>1</v>
      </c>
      <c r="NI110" s="310"/>
      <c r="NJ110" s="311"/>
      <c r="NK110" s="160"/>
      <c r="NL110" s="316">
        <f t="shared" ref="NL110:NL118" si="1227">ROUND((NI110*0.4+NJ110*0.6),1)</f>
        <v>0</v>
      </c>
      <c r="NM110" s="312">
        <f t="shared" ref="NM110:NM118" si="1228">ROUND(MAX((NI110*0.4+NJ110*0.6),(NI110*0.4+NK110*0.6)),1)</f>
        <v>0</v>
      </c>
      <c r="NN110" s="312" t="str">
        <f t="shared" ref="NN110:NN118" si="1229">TEXT(NM110,"0.0")</f>
        <v>0.0</v>
      </c>
      <c r="NO110" s="313" t="str">
        <f t="shared" ref="NO110:NO118" si="1230">IF(NM110&gt;=8.5,"A",IF(NM110&gt;=8,"B+",IF(NM110&gt;=7,"B",IF(NM110&gt;=6.5,"C+",IF(NM110&gt;=5.5,"C",IF(NM110&gt;=5,"D+",IF(NM110&gt;=4,"D","F")))))))</f>
        <v>F</v>
      </c>
      <c r="NP110" s="314">
        <f t="shared" ref="NP110:NP118" si="1231">IF(NO110="A",4,IF(NO110="B+",3.5,IF(NO110="B",3,IF(NO110="C+",2.5,IF(NO110="C",2,IF(NO110="D+",1.5,IF(NO110="D",1,0)))))))</f>
        <v>0</v>
      </c>
      <c r="NQ110" s="315" t="str">
        <f t="shared" ref="NQ110:NQ118" si="1232">TEXT(NP110,"0.0")</f>
        <v>0.0</v>
      </c>
      <c r="NR110" s="63">
        <v>1</v>
      </c>
      <c r="NS110" s="207">
        <v>1</v>
      </c>
      <c r="NT110" s="66">
        <f t="shared" ref="NT110:NU113" si="1233">ROUND((NA110*0.5+NL110*0.5),1)</f>
        <v>0</v>
      </c>
      <c r="NU110" s="167">
        <f t="shared" si="1233"/>
        <v>0</v>
      </c>
      <c r="NV110" s="53" t="str">
        <f t="shared" ref="NV110:NV118" si="1234">TEXT(NU110,"0.0")</f>
        <v>0.0</v>
      </c>
      <c r="NW110" s="51" t="str">
        <f t="shared" ref="NW110:NW118" si="1235">IF(NU110&gt;=8.5,"A",IF(NU110&gt;=8,"B+",IF(NU110&gt;=7,"B",IF(NU110&gt;=6.5,"C+",IF(NU110&gt;=5.5,"C",IF(NU110&gt;=5,"D+",IF(NU110&gt;=4,"D","F")))))))</f>
        <v>F</v>
      </c>
      <c r="NX110" s="60">
        <f t="shared" ref="NX110:NX118" si="1236">IF(NW110="A",4,IF(NW110="B+",3.5,IF(NW110="B",3,IF(NW110="C+",2.5,IF(NW110="C",2,IF(NW110="D+",1.5,IF(NW110="D",1,0)))))))</f>
        <v>0</v>
      </c>
      <c r="NY110" s="53" t="str">
        <f t="shared" ref="NY110:NY118" si="1237">TEXT(NX110,"0.0")</f>
        <v>0.0</v>
      </c>
      <c r="NZ110" s="220">
        <v>2</v>
      </c>
      <c r="OA110" s="408">
        <v>2</v>
      </c>
      <c r="OB110" s="231"/>
      <c r="OC110" s="231"/>
      <c r="OD110" s="231"/>
      <c r="OE110" s="231"/>
      <c r="OF110" s="231"/>
      <c r="QG110" s="231"/>
    </row>
    <row r="111" spans="1:449" s="8" customFormat="1" ht="18">
      <c r="A111" s="5">
        <v>16</v>
      </c>
      <c r="B111" s="9" t="s">
        <v>356</v>
      </c>
      <c r="C111" s="10" t="s">
        <v>417</v>
      </c>
      <c r="D111" s="11" t="s">
        <v>418</v>
      </c>
      <c r="E111" s="12" t="s">
        <v>419</v>
      </c>
      <c r="F111" s="6"/>
      <c r="G111" s="47" t="s">
        <v>659</v>
      </c>
      <c r="H111" s="6" t="s">
        <v>427</v>
      </c>
      <c r="I111" s="48" t="s">
        <v>689</v>
      </c>
      <c r="J111" s="48" t="s">
        <v>627</v>
      </c>
      <c r="K111" s="98">
        <v>5.7</v>
      </c>
      <c r="L111" s="67" t="str">
        <f t="shared" si="1018"/>
        <v>5.7</v>
      </c>
      <c r="M111" s="51" t="str">
        <f t="shared" si="1019"/>
        <v>C</v>
      </c>
      <c r="N111" s="52">
        <f t="shared" si="1020"/>
        <v>2</v>
      </c>
      <c r="O111" s="53" t="str">
        <f t="shared" si="1021"/>
        <v>2.0</v>
      </c>
      <c r="P111" s="63">
        <v>2</v>
      </c>
      <c r="Q111" s="49">
        <v>7</v>
      </c>
      <c r="R111" s="67" t="str">
        <f t="shared" si="1022"/>
        <v>7.0</v>
      </c>
      <c r="S111" s="51" t="str">
        <f t="shared" si="1023"/>
        <v>B</v>
      </c>
      <c r="T111" s="52">
        <f t="shared" si="1024"/>
        <v>3</v>
      </c>
      <c r="U111" s="53" t="str">
        <f t="shared" si="1025"/>
        <v>3.0</v>
      </c>
      <c r="V111" s="63">
        <v>3</v>
      </c>
      <c r="W111" s="105">
        <v>7</v>
      </c>
      <c r="X111" s="103">
        <v>8</v>
      </c>
      <c r="Y111" s="104"/>
      <c r="Z111" s="66">
        <f t="shared" si="1026"/>
        <v>7.6</v>
      </c>
      <c r="AA111" s="67">
        <f t="shared" si="1027"/>
        <v>7.6</v>
      </c>
      <c r="AB111" s="67" t="str">
        <f t="shared" si="1028"/>
        <v>7.6</v>
      </c>
      <c r="AC111" s="51" t="str">
        <f t="shared" si="1029"/>
        <v>B</v>
      </c>
      <c r="AD111" s="60">
        <f t="shared" si="1030"/>
        <v>3</v>
      </c>
      <c r="AE111" s="53" t="str">
        <f t="shared" si="1031"/>
        <v>3.0</v>
      </c>
      <c r="AF111" s="63">
        <v>4</v>
      </c>
      <c r="AG111" s="207">
        <v>4</v>
      </c>
      <c r="AH111" s="105">
        <v>6.7</v>
      </c>
      <c r="AI111" s="103">
        <v>8</v>
      </c>
      <c r="AJ111" s="104"/>
      <c r="AK111" s="66">
        <f t="shared" si="1032"/>
        <v>7.5</v>
      </c>
      <c r="AL111" s="67">
        <f t="shared" si="1033"/>
        <v>7.5</v>
      </c>
      <c r="AM111" s="67" t="str">
        <f t="shared" si="1034"/>
        <v>7.5</v>
      </c>
      <c r="AN111" s="51" t="str">
        <f t="shared" si="1035"/>
        <v>B</v>
      </c>
      <c r="AO111" s="60">
        <f t="shared" si="1036"/>
        <v>3</v>
      </c>
      <c r="AP111" s="53" t="str">
        <f t="shared" si="1037"/>
        <v>3.0</v>
      </c>
      <c r="AQ111" s="63">
        <v>2</v>
      </c>
      <c r="AR111" s="207">
        <v>2</v>
      </c>
      <c r="AS111" s="105">
        <v>5.3</v>
      </c>
      <c r="AT111" s="103">
        <v>1</v>
      </c>
      <c r="AU111" s="104">
        <v>4</v>
      </c>
      <c r="AV111" s="66">
        <f t="shared" si="1038"/>
        <v>2.7</v>
      </c>
      <c r="AW111" s="67">
        <f t="shared" si="1039"/>
        <v>4.5</v>
      </c>
      <c r="AX111" s="67" t="str">
        <f t="shared" si="1040"/>
        <v>4.5</v>
      </c>
      <c r="AY111" s="51" t="str">
        <f t="shared" si="1041"/>
        <v>D</v>
      </c>
      <c r="AZ111" s="60">
        <f t="shared" si="1042"/>
        <v>1</v>
      </c>
      <c r="BA111" s="53" t="str">
        <f t="shared" si="1043"/>
        <v>1.0</v>
      </c>
      <c r="BB111" s="63">
        <v>3</v>
      </c>
      <c r="BC111" s="207">
        <v>3</v>
      </c>
      <c r="BD111" s="105">
        <v>5.8</v>
      </c>
      <c r="BE111" s="103">
        <v>5</v>
      </c>
      <c r="BF111" s="104"/>
      <c r="BG111" s="66">
        <f t="shared" si="1044"/>
        <v>5.3</v>
      </c>
      <c r="BH111" s="67">
        <f t="shared" si="1045"/>
        <v>5.3</v>
      </c>
      <c r="BI111" s="67" t="str">
        <f t="shared" si="1046"/>
        <v>5.3</v>
      </c>
      <c r="BJ111" s="51" t="str">
        <f t="shared" si="1047"/>
        <v>D+</v>
      </c>
      <c r="BK111" s="60">
        <f t="shared" si="1048"/>
        <v>1.5</v>
      </c>
      <c r="BL111" s="53" t="str">
        <f t="shared" si="1049"/>
        <v>1.5</v>
      </c>
      <c r="BM111" s="63">
        <v>3</v>
      </c>
      <c r="BN111" s="207">
        <v>3</v>
      </c>
      <c r="BO111" s="105">
        <v>6.5</v>
      </c>
      <c r="BP111" s="103">
        <v>5</v>
      </c>
      <c r="BQ111" s="104"/>
      <c r="BR111" s="66">
        <f t="shared" si="1050"/>
        <v>5.6</v>
      </c>
      <c r="BS111" s="67">
        <f t="shared" si="1051"/>
        <v>5.6</v>
      </c>
      <c r="BT111" s="67" t="str">
        <f t="shared" si="1052"/>
        <v>5.6</v>
      </c>
      <c r="BU111" s="51" t="str">
        <f t="shared" si="1053"/>
        <v>C</v>
      </c>
      <c r="BV111" s="68">
        <f t="shared" si="1054"/>
        <v>2</v>
      </c>
      <c r="BW111" s="53" t="str">
        <f t="shared" si="1055"/>
        <v>2.0</v>
      </c>
      <c r="BX111" s="63">
        <v>2</v>
      </c>
      <c r="BY111" s="207">
        <v>2</v>
      </c>
      <c r="BZ111" s="105">
        <v>6.8</v>
      </c>
      <c r="CA111" s="103">
        <v>8</v>
      </c>
      <c r="CB111" s="104"/>
      <c r="CC111" s="105"/>
      <c r="CD111" s="67">
        <f t="shared" si="1056"/>
        <v>7.5</v>
      </c>
      <c r="CE111" s="67" t="str">
        <f t="shared" si="1057"/>
        <v>7.5</v>
      </c>
      <c r="CF111" s="51" t="str">
        <f t="shared" si="1058"/>
        <v>B</v>
      </c>
      <c r="CG111" s="60">
        <f t="shared" si="1059"/>
        <v>3</v>
      </c>
      <c r="CH111" s="53" t="str">
        <f t="shared" si="1060"/>
        <v>3.0</v>
      </c>
      <c r="CI111" s="63">
        <v>3</v>
      </c>
      <c r="CJ111" s="207">
        <v>3</v>
      </c>
      <c r="CK111" s="208">
        <f t="shared" si="1061"/>
        <v>17</v>
      </c>
      <c r="CL111" s="72">
        <f t="shared" si="1062"/>
        <v>6.382352941176471</v>
      </c>
      <c r="CM111" s="93" t="str">
        <f t="shared" si="1063"/>
        <v>6.38</v>
      </c>
      <c r="CN111" s="72">
        <f t="shared" si="1064"/>
        <v>2.2647058823529411</v>
      </c>
      <c r="CO111" s="93" t="str">
        <f t="shared" si="1065"/>
        <v>2.26</v>
      </c>
      <c r="CP111" s="285" t="str">
        <f t="shared" si="1066"/>
        <v>Lên lớp</v>
      </c>
      <c r="CQ111" s="285">
        <f t="shared" si="1067"/>
        <v>17</v>
      </c>
      <c r="CR111" s="72">
        <f t="shared" si="1068"/>
        <v>6.382352941176471</v>
      </c>
      <c r="CS111" s="285" t="str">
        <f t="shared" si="1069"/>
        <v>6.38</v>
      </c>
      <c r="CT111" s="72">
        <f t="shared" si="1070"/>
        <v>2.2647058823529411</v>
      </c>
      <c r="CU111" s="285" t="str">
        <f t="shared" si="1071"/>
        <v>2.26</v>
      </c>
      <c r="CV111" s="285" t="str">
        <f t="shared" si="1072"/>
        <v>Lên lớp</v>
      </c>
      <c r="CW111" s="66">
        <v>6.2</v>
      </c>
      <c r="CX111" s="285">
        <v>7</v>
      </c>
      <c r="CY111" s="285"/>
      <c r="CZ111" s="66">
        <f t="shared" si="1073"/>
        <v>6.7</v>
      </c>
      <c r="DA111" s="67">
        <f t="shared" si="1074"/>
        <v>6.7</v>
      </c>
      <c r="DB111" s="60" t="str">
        <f t="shared" si="1075"/>
        <v>6.7</v>
      </c>
      <c r="DC111" s="51" t="str">
        <f t="shared" si="1076"/>
        <v>C+</v>
      </c>
      <c r="DD111" s="60">
        <f t="shared" si="1077"/>
        <v>2.5</v>
      </c>
      <c r="DE111" s="60" t="str">
        <f t="shared" si="1078"/>
        <v>2.5</v>
      </c>
      <c r="DF111" s="63"/>
      <c r="DG111" s="209"/>
      <c r="DH111" s="105">
        <v>7.4</v>
      </c>
      <c r="DI111" s="126">
        <v>6</v>
      </c>
      <c r="DJ111" s="126"/>
      <c r="DK111" s="66">
        <f t="shared" si="1079"/>
        <v>6.6</v>
      </c>
      <c r="DL111" s="67">
        <f t="shared" si="1080"/>
        <v>6.6</v>
      </c>
      <c r="DM111" s="60" t="str">
        <f t="shared" si="1081"/>
        <v>6.6</v>
      </c>
      <c r="DN111" s="51" t="str">
        <f t="shared" si="1082"/>
        <v>C+</v>
      </c>
      <c r="DO111" s="60">
        <f t="shared" si="1083"/>
        <v>2.5</v>
      </c>
      <c r="DP111" s="60" t="str">
        <f t="shared" si="1084"/>
        <v>2.5</v>
      </c>
      <c r="DQ111" s="63"/>
      <c r="DR111" s="209"/>
      <c r="DS111" s="67">
        <f t="shared" si="1085"/>
        <v>6.65</v>
      </c>
      <c r="DT111" s="60" t="str">
        <f t="shared" si="1086"/>
        <v>6.7</v>
      </c>
      <c r="DU111" s="51" t="str">
        <f t="shared" si="1087"/>
        <v>C+</v>
      </c>
      <c r="DV111" s="60">
        <f t="shared" si="1088"/>
        <v>2.5</v>
      </c>
      <c r="DW111" s="60" t="str">
        <f t="shared" si="1089"/>
        <v>2.5</v>
      </c>
      <c r="DX111" s="63">
        <v>3</v>
      </c>
      <c r="DY111" s="209">
        <v>3</v>
      </c>
      <c r="DZ111" s="210">
        <v>5</v>
      </c>
      <c r="EA111" s="57">
        <v>5</v>
      </c>
      <c r="EB111" s="58"/>
      <c r="EC111" s="66">
        <f t="shared" si="1090"/>
        <v>5</v>
      </c>
      <c r="ED111" s="67">
        <f t="shared" si="1091"/>
        <v>5</v>
      </c>
      <c r="EE111" s="67" t="str">
        <f t="shared" si="1092"/>
        <v>5.0</v>
      </c>
      <c r="EF111" s="51" t="str">
        <f t="shared" si="1093"/>
        <v>D+</v>
      </c>
      <c r="EG111" s="68">
        <f t="shared" si="1094"/>
        <v>1.5</v>
      </c>
      <c r="EH111" s="53" t="str">
        <f t="shared" si="1095"/>
        <v>1.5</v>
      </c>
      <c r="EI111" s="63">
        <v>3</v>
      </c>
      <c r="EJ111" s="207">
        <v>3</v>
      </c>
      <c r="EK111" s="210">
        <v>7.5</v>
      </c>
      <c r="EL111" s="57">
        <v>5</v>
      </c>
      <c r="EM111" s="58"/>
      <c r="EN111" s="66">
        <f t="shared" si="1096"/>
        <v>6</v>
      </c>
      <c r="EO111" s="67">
        <f t="shared" si="1097"/>
        <v>6</v>
      </c>
      <c r="EP111" s="67" t="str">
        <f t="shared" si="1098"/>
        <v>6.0</v>
      </c>
      <c r="EQ111" s="51" t="str">
        <f t="shared" si="1099"/>
        <v>C</v>
      </c>
      <c r="ER111" s="60">
        <f t="shared" si="1100"/>
        <v>2</v>
      </c>
      <c r="ES111" s="53" t="str">
        <f t="shared" si="1101"/>
        <v>2.0</v>
      </c>
      <c r="ET111" s="63">
        <v>3</v>
      </c>
      <c r="EU111" s="207">
        <v>3</v>
      </c>
      <c r="EV111" s="149">
        <v>0</v>
      </c>
      <c r="EW111" s="70"/>
      <c r="EX111" s="121"/>
      <c r="EY111" s="66">
        <f t="shared" si="1102"/>
        <v>0</v>
      </c>
      <c r="EZ111" s="67">
        <f t="shared" si="1103"/>
        <v>0</v>
      </c>
      <c r="FA111" s="67" t="str">
        <f t="shared" si="1104"/>
        <v>0.0</v>
      </c>
      <c r="FB111" s="51" t="str">
        <f t="shared" si="1105"/>
        <v>F</v>
      </c>
      <c r="FC111" s="60">
        <f t="shared" si="1106"/>
        <v>0</v>
      </c>
      <c r="FD111" s="53" t="str">
        <f t="shared" si="1107"/>
        <v>0.0</v>
      </c>
      <c r="FE111" s="63">
        <v>2</v>
      </c>
      <c r="FF111" s="207"/>
      <c r="FG111" s="149">
        <v>2.2999999999999998</v>
      </c>
      <c r="FH111" s="70"/>
      <c r="FI111" s="121"/>
      <c r="FJ111" s="149">
        <f t="shared" si="1108"/>
        <v>0.9</v>
      </c>
      <c r="FK111" s="67">
        <f t="shared" si="1109"/>
        <v>0.9</v>
      </c>
      <c r="FL111" s="67" t="str">
        <f t="shared" si="1110"/>
        <v>0.9</v>
      </c>
      <c r="FM111" s="51" t="str">
        <f t="shared" si="1111"/>
        <v>F</v>
      </c>
      <c r="FN111" s="60">
        <f t="shared" si="1112"/>
        <v>0</v>
      </c>
      <c r="FO111" s="53" t="str">
        <f t="shared" si="1113"/>
        <v>0.0</v>
      </c>
      <c r="FP111" s="63">
        <v>2</v>
      </c>
      <c r="FQ111" s="207"/>
      <c r="FR111" s="105">
        <v>5</v>
      </c>
      <c r="FS111" s="103">
        <v>4</v>
      </c>
      <c r="FT111" s="104"/>
      <c r="FU111" s="66"/>
      <c r="FV111" s="67">
        <f t="shared" si="1114"/>
        <v>4.4000000000000004</v>
      </c>
      <c r="FW111" s="67" t="str">
        <f t="shared" si="1115"/>
        <v>4.4</v>
      </c>
      <c r="FX111" s="51" t="str">
        <f t="shared" si="1116"/>
        <v>D</v>
      </c>
      <c r="FY111" s="60">
        <f t="shared" si="1117"/>
        <v>1</v>
      </c>
      <c r="FZ111" s="53" t="str">
        <f t="shared" si="1118"/>
        <v>1.0</v>
      </c>
      <c r="GA111" s="63">
        <v>2</v>
      </c>
      <c r="GB111" s="207">
        <v>2</v>
      </c>
      <c r="GC111" s="171">
        <v>5</v>
      </c>
      <c r="GD111" s="122">
        <v>1</v>
      </c>
      <c r="GE111" s="123"/>
      <c r="GF111" s="171"/>
      <c r="GG111" s="67">
        <f t="shared" si="1119"/>
        <v>2.6</v>
      </c>
      <c r="GH111" s="67" t="str">
        <f t="shared" si="1120"/>
        <v>2.6</v>
      </c>
      <c r="GI111" s="51" t="str">
        <f t="shared" si="1121"/>
        <v>F</v>
      </c>
      <c r="GJ111" s="60">
        <f t="shared" si="1122"/>
        <v>0</v>
      </c>
      <c r="GK111" s="53" t="str">
        <f t="shared" si="1123"/>
        <v>0.0</v>
      </c>
      <c r="GL111" s="63">
        <v>3</v>
      </c>
      <c r="GM111" s="207"/>
      <c r="GN111" s="211">
        <f t="shared" si="1124"/>
        <v>18</v>
      </c>
      <c r="GO111" s="156">
        <f t="shared" si="1125"/>
        <v>3.9638888888888886</v>
      </c>
      <c r="GP111" s="158">
        <f t="shared" si="1126"/>
        <v>1.1111111111111112</v>
      </c>
      <c r="GQ111" s="157" t="str">
        <f t="shared" si="1127"/>
        <v>1.11</v>
      </c>
      <c r="GR111" s="5" t="str">
        <f t="shared" si="1128"/>
        <v>Lên lớp</v>
      </c>
      <c r="GS111" s="212">
        <f t="shared" si="1129"/>
        <v>11</v>
      </c>
      <c r="GT111" s="213">
        <f t="shared" si="1130"/>
        <v>5.6136363636363633</v>
      </c>
      <c r="GU111" s="214">
        <f t="shared" si="1131"/>
        <v>1.8181818181818181</v>
      </c>
      <c r="GV111" s="215">
        <f t="shared" si="1132"/>
        <v>35</v>
      </c>
      <c r="GW111" s="211">
        <f t="shared" si="1133"/>
        <v>28</v>
      </c>
      <c r="GX111" s="157">
        <f t="shared" si="1134"/>
        <v>6.0803571428571432</v>
      </c>
      <c r="GY111" s="158">
        <f t="shared" si="1135"/>
        <v>2.0892857142857144</v>
      </c>
      <c r="GZ111" s="157" t="str">
        <f t="shared" si="1136"/>
        <v>2.09</v>
      </c>
      <c r="HA111" s="5" t="str">
        <f t="shared" si="1137"/>
        <v>Lên lớp</v>
      </c>
      <c r="HB111" s="149">
        <v>0</v>
      </c>
      <c r="HC111" s="70"/>
      <c r="HD111" s="121"/>
      <c r="HE111" s="149"/>
      <c r="HF111" s="67">
        <f>ROUND(MAX((HB111*0.4+HC111*0.6),(HB111*0.4+HD111*0.6)),1)</f>
        <v>0</v>
      </c>
      <c r="HG111" s="67" t="str">
        <f t="shared" si="1138"/>
        <v>0.0</v>
      </c>
      <c r="HH111" s="51" t="str">
        <f t="shared" si="1139"/>
        <v>F</v>
      </c>
      <c r="HI111" s="60">
        <f t="shared" si="1140"/>
        <v>0</v>
      </c>
      <c r="HJ111" s="53" t="str">
        <f t="shared" si="1141"/>
        <v>0.0</v>
      </c>
      <c r="HK111" s="63">
        <v>3</v>
      </c>
      <c r="HL111" s="207"/>
      <c r="HM111" s="149">
        <v>0</v>
      </c>
      <c r="HN111" s="70"/>
      <c r="HO111" s="121"/>
      <c r="HP111" s="149">
        <f>ROUND((HM111*0.4+HN111*0.6),1)</f>
        <v>0</v>
      </c>
      <c r="HQ111" s="110">
        <f t="shared" si="1142"/>
        <v>0</v>
      </c>
      <c r="HR111" s="67" t="str">
        <f t="shared" si="1143"/>
        <v>0.0</v>
      </c>
      <c r="HS111" s="111" t="str">
        <f t="shared" si="1144"/>
        <v>F</v>
      </c>
      <c r="HT111" s="112">
        <f t="shared" si="1145"/>
        <v>0</v>
      </c>
      <c r="HU111" s="113" t="str">
        <f t="shared" si="1146"/>
        <v>0.0</v>
      </c>
      <c r="HV111" s="63">
        <v>1</v>
      </c>
      <c r="HW111" s="207"/>
      <c r="HX111" s="66">
        <f t="shared" si="1147"/>
        <v>0</v>
      </c>
      <c r="HY111" s="167">
        <f t="shared" si="1147"/>
        <v>0</v>
      </c>
      <c r="HZ111" s="53" t="str">
        <f t="shared" si="1148"/>
        <v>0.0</v>
      </c>
      <c r="IA111" s="51" t="str">
        <f t="shared" si="1149"/>
        <v>F</v>
      </c>
      <c r="IB111" s="60">
        <f t="shared" si="1150"/>
        <v>0</v>
      </c>
      <c r="IC111" s="53" t="str">
        <f t="shared" si="1151"/>
        <v>0.0</v>
      </c>
      <c r="ID111" s="220">
        <v>4</v>
      </c>
      <c r="IE111" s="221"/>
      <c r="IF111" s="149">
        <v>0</v>
      </c>
      <c r="IG111" s="70"/>
      <c r="IH111" s="121"/>
      <c r="II111" s="149">
        <f>ROUND((IF111*0.4+IG111*0.6),1)</f>
        <v>0</v>
      </c>
      <c r="IJ111" s="67">
        <f t="shared" si="1152"/>
        <v>0</v>
      </c>
      <c r="IK111" s="67" t="str">
        <f t="shared" si="1153"/>
        <v>0.0</v>
      </c>
      <c r="IL111" s="51" t="str">
        <f t="shared" si="1154"/>
        <v>F</v>
      </c>
      <c r="IM111" s="60">
        <f t="shared" si="1155"/>
        <v>0</v>
      </c>
      <c r="IN111" s="53" t="str">
        <f t="shared" si="1156"/>
        <v>0.0</v>
      </c>
      <c r="IO111" s="63">
        <v>2</v>
      </c>
      <c r="IP111" s="207"/>
      <c r="IQ111" s="149">
        <v>0</v>
      </c>
      <c r="IR111" s="70"/>
      <c r="IS111" s="121"/>
      <c r="IT111" s="149">
        <f>ROUND((IQ111*0.4+IR111*0.6),1)</f>
        <v>0</v>
      </c>
      <c r="IU111" s="67">
        <f t="shared" si="1157"/>
        <v>0</v>
      </c>
      <c r="IV111" s="67" t="str">
        <f t="shared" si="1158"/>
        <v>0.0</v>
      </c>
      <c r="IW111" s="51" t="str">
        <f t="shared" si="1159"/>
        <v>F</v>
      </c>
      <c r="IX111" s="60">
        <f t="shared" si="1160"/>
        <v>0</v>
      </c>
      <c r="IY111" s="53" t="str">
        <f t="shared" si="1161"/>
        <v>0.0</v>
      </c>
      <c r="IZ111" s="63">
        <v>3</v>
      </c>
      <c r="JA111" s="207"/>
      <c r="JB111" s="272">
        <v>0</v>
      </c>
      <c r="JC111" s="273"/>
      <c r="JD111" s="274"/>
      <c r="JE111" s="275">
        <f>ROUND((JB111*0.4+JC111*0.6),1)</f>
        <v>0</v>
      </c>
      <c r="JF111" s="67">
        <f t="shared" si="1162"/>
        <v>0</v>
      </c>
      <c r="JG111" s="50" t="str">
        <f t="shared" si="1163"/>
        <v>0.0</v>
      </c>
      <c r="JH111" s="51" t="str">
        <f t="shared" si="1164"/>
        <v>F</v>
      </c>
      <c r="JI111" s="60">
        <f t="shared" si="1165"/>
        <v>0</v>
      </c>
      <c r="JJ111" s="53" t="str">
        <f t="shared" si="1166"/>
        <v>0.0</v>
      </c>
      <c r="JK111" s="61">
        <v>2</v>
      </c>
      <c r="JL111" s="62"/>
      <c r="JM111" s="56">
        <v>0</v>
      </c>
      <c r="JN111" s="70"/>
      <c r="JO111" s="121"/>
      <c r="JP111" s="149">
        <f t="shared" si="1167"/>
        <v>0</v>
      </c>
      <c r="JQ111" s="67">
        <f t="shared" si="1168"/>
        <v>0</v>
      </c>
      <c r="JR111" s="50" t="str">
        <f t="shared" si="1169"/>
        <v>0.0</v>
      </c>
      <c r="JS111" s="51" t="str">
        <f t="shared" si="1170"/>
        <v>F</v>
      </c>
      <c r="JT111" s="60">
        <f t="shared" si="1171"/>
        <v>0</v>
      </c>
      <c r="JU111" s="53" t="str">
        <f t="shared" si="1172"/>
        <v>0.0</v>
      </c>
      <c r="JV111" s="61">
        <v>1</v>
      </c>
      <c r="JW111" s="62"/>
      <c r="JX111" s="56">
        <v>0</v>
      </c>
      <c r="JY111" s="70"/>
      <c r="JZ111" s="121"/>
      <c r="KA111" s="149">
        <f t="shared" si="1173"/>
        <v>0</v>
      </c>
      <c r="KB111" s="67">
        <f t="shared" si="1174"/>
        <v>0</v>
      </c>
      <c r="KC111" s="50" t="str">
        <f t="shared" si="1175"/>
        <v>0.0</v>
      </c>
      <c r="KD111" s="51" t="str">
        <f t="shared" si="1176"/>
        <v>F</v>
      </c>
      <c r="KE111" s="60">
        <f t="shared" si="1177"/>
        <v>0</v>
      </c>
      <c r="KF111" s="53" t="str">
        <f t="shared" si="1178"/>
        <v>0.0</v>
      </c>
      <c r="KG111" s="61">
        <v>2</v>
      </c>
      <c r="KH111" s="62"/>
      <c r="KI111" s="210"/>
      <c r="KJ111" s="133"/>
      <c r="KK111" s="58"/>
      <c r="KL111" s="66">
        <f t="shared" si="1179"/>
        <v>0</v>
      </c>
      <c r="KM111" s="67">
        <f t="shared" si="1180"/>
        <v>0</v>
      </c>
      <c r="KN111" s="67" t="str">
        <f t="shared" si="1181"/>
        <v>0.0</v>
      </c>
      <c r="KO111" s="51" t="str">
        <f t="shared" si="1182"/>
        <v>F</v>
      </c>
      <c r="KP111" s="60">
        <f t="shared" si="1183"/>
        <v>0</v>
      </c>
      <c r="KQ111" s="53" t="str">
        <f t="shared" si="1184"/>
        <v>0.0</v>
      </c>
      <c r="KR111" s="63">
        <v>1</v>
      </c>
      <c r="KS111" s="207"/>
      <c r="KT111" s="210"/>
      <c r="KU111" s="133"/>
      <c r="KV111" s="58"/>
      <c r="KW111" s="66">
        <f t="shared" si="1185"/>
        <v>0</v>
      </c>
      <c r="KX111" s="67">
        <f t="shared" si="1186"/>
        <v>0</v>
      </c>
      <c r="KY111" s="67" t="str">
        <f t="shared" si="1187"/>
        <v>0.0</v>
      </c>
      <c r="KZ111" s="51" t="str">
        <f t="shared" si="1188"/>
        <v>F</v>
      </c>
      <c r="LA111" s="60">
        <f t="shared" si="1189"/>
        <v>0</v>
      </c>
      <c r="LB111" s="53" t="str">
        <f t="shared" si="1190"/>
        <v>0.0</v>
      </c>
      <c r="LC111" s="63">
        <v>1</v>
      </c>
      <c r="LD111" s="207"/>
      <c r="LE111" s="210">
        <v>0</v>
      </c>
      <c r="LF111" s="133"/>
      <c r="LG111" s="58"/>
      <c r="LH111" s="66">
        <f t="shared" si="1191"/>
        <v>0</v>
      </c>
      <c r="LI111" s="67">
        <f t="shared" si="1192"/>
        <v>0</v>
      </c>
      <c r="LJ111" s="67" t="str">
        <f t="shared" si="1193"/>
        <v>0.0</v>
      </c>
      <c r="LK111" s="51" t="str">
        <f t="shared" si="1194"/>
        <v>F</v>
      </c>
      <c r="LL111" s="60">
        <f t="shared" si="1195"/>
        <v>0</v>
      </c>
      <c r="LM111" s="53" t="str">
        <f t="shared" si="1196"/>
        <v>0.0</v>
      </c>
      <c r="LN111" s="63">
        <v>2</v>
      </c>
      <c r="LO111" s="207"/>
      <c r="LP111" s="210">
        <v>0</v>
      </c>
      <c r="LQ111" s="133"/>
      <c r="LR111" s="58"/>
      <c r="LS111" s="66">
        <f t="shared" si="1197"/>
        <v>0</v>
      </c>
      <c r="LT111" s="67">
        <f t="shared" si="1198"/>
        <v>0</v>
      </c>
      <c r="LU111" s="67" t="str">
        <f t="shared" si="1199"/>
        <v>0.0</v>
      </c>
      <c r="LV111" s="51" t="str">
        <f t="shared" si="1200"/>
        <v>F</v>
      </c>
      <c r="LW111" s="60">
        <f t="shared" si="1201"/>
        <v>0</v>
      </c>
      <c r="LX111" s="53" t="str">
        <f t="shared" si="1202"/>
        <v>0.0</v>
      </c>
      <c r="LY111" s="63">
        <v>1</v>
      </c>
      <c r="LZ111" s="207"/>
      <c r="MA111" s="66">
        <f t="shared" si="1203"/>
        <v>0</v>
      </c>
      <c r="MB111" s="167">
        <f t="shared" si="1203"/>
        <v>0</v>
      </c>
      <c r="MC111" s="53" t="str">
        <f t="shared" si="1204"/>
        <v>0.0</v>
      </c>
      <c r="MD111" s="51" t="str">
        <f t="shared" si="1205"/>
        <v>F</v>
      </c>
      <c r="ME111" s="60">
        <f t="shared" si="1206"/>
        <v>0</v>
      </c>
      <c r="MF111" s="53" t="str">
        <f t="shared" si="1207"/>
        <v>0.0</v>
      </c>
      <c r="MG111" s="220">
        <v>5</v>
      </c>
      <c r="MH111" s="221"/>
      <c r="MI111" s="211">
        <f t="shared" si="1208"/>
        <v>19</v>
      </c>
      <c r="MJ111" s="156">
        <f t="shared" si="1209"/>
        <v>0</v>
      </c>
      <c r="MK111" s="158">
        <f t="shared" si="1210"/>
        <v>0</v>
      </c>
      <c r="ML111" s="157" t="str">
        <f t="shared" si="1211"/>
        <v>0.00</v>
      </c>
      <c r="MM111" s="5" t="str">
        <f t="shared" si="1212"/>
        <v>Cảnh báo KQHT</v>
      </c>
      <c r="MN111" s="212">
        <f t="shared" si="1213"/>
        <v>0</v>
      </c>
      <c r="MO111" s="156">
        <v>0</v>
      </c>
      <c r="MP111" s="309">
        <v>0</v>
      </c>
      <c r="MQ111" s="215">
        <f t="shared" si="1214"/>
        <v>54</v>
      </c>
      <c r="MR111" s="211">
        <f t="shared" si="1215"/>
        <v>28</v>
      </c>
      <c r="MS111" s="157">
        <f t="shared" si="1216"/>
        <v>6.0803571428571432</v>
      </c>
      <c r="MT111" s="157" t="str">
        <f t="shared" si="1217"/>
        <v>6.08</v>
      </c>
      <c r="MU111" s="158">
        <f t="shared" si="1218"/>
        <v>2.0892857142857144</v>
      </c>
      <c r="MV111" s="157" t="str">
        <f t="shared" si="1219"/>
        <v>2.09</v>
      </c>
      <c r="MW111" s="5" t="str">
        <f t="shared" si="1220"/>
        <v>Lên lớp</v>
      </c>
      <c r="MX111" s="310"/>
      <c r="MY111" s="311"/>
      <c r="MZ111" s="160"/>
      <c r="NA111" s="66">
        <f t="shared" si="1221"/>
        <v>0</v>
      </c>
      <c r="NB111" s="312">
        <f t="shared" si="1222"/>
        <v>0</v>
      </c>
      <c r="NC111" s="312" t="str">
        <f t="shared" si="1223"/>
        <v>0.0</v>
      </c>
      <c r="ND111" s="313" t="str">
        <f t="shared" si="1224"/>
        <v>F</v>
      </c>
      <c r="NE111" s="314">
        <f t="shared" si="1225"/>
        <v>0</v>
      </c>
      <c r="NF111" s="315" t="str">
        <f t="shared" si="1226"/>
        <v>0.0</v>
      </c>
      <c r="NG111" s="63">
        <v>1</v>
      </c>
      <c r="NH111" s="207">
        <v>1</v>
      </c>
      <c r="NI111" s="310"/>
      <c r="NJ111" s="311"/>
      <c r="NK111" s="160"/>
      <c r="NL111" s="316">
        <f t="shared" si="1227"/>
        <v>0</v>
      </c>
      <c r="NM111" s="312">
        <f t="shared" si="1228"/>
        <v>0</v>
      </c>
      <c r="NN111" s="312" t="str">
        <f t="shared" si="1229"/>
        <v>0.0</v>
      </c>
      <c r="NO111" s="313" t="str">
        <f t="shared" si="1230"/>
        <v>F</v>
      </c>
      <c r="NP111" s="314">
        <f t="shared" si="1231"/>
        <v>0</v>
      </c>
      <c r="NQ111" s="315" t="str">
        <f t="shared" si="1232"/>
        <v>0.0</v>
      </c>
      <c r="NR111" s="63">
        <v>1</v>
      </c>
      <c r="NS111" s="207">
        <v>1</v>
      </c>
      <c r="NT111" s="66">
        <f t="shared" si="1233"/>
        <v>0</v>
      </c>
      <c r="NU111" s="167">
        <f t="shared" si="1233"/>
        <v>0</v>
      </c>
      <c r="NV111" s="53" t="str">
        <f t="shared" si="1234"/>
        <v>0.0</v>
      </c>
      <c r="NW111" s="51" t="str">
        <f t="shared" si="1235"/>
        <v>F</v>
      </c>
      <c r="NX111" s="60">
        <f t="shared" si="1236"/>
        <v>0</v>
      </c>
      <c r="NY111" s="53" t="str">
        <f t="shared" si="1237"/>
        <v>0.0</v>
      </c>
      <c r="NZ111" s="220">
        <v>2</v>
      </c>
      <c r="OA111" s="408">
        <v>2</v>
      </c>
      <c r="OB111" s="231"/>
      <c r="OC111" s="231"/>
      <c r="OD111" s="231"/>
      <c r="OE111" s="231"/>
      <c r="OF111" s="231"/>
      <c r="QG111" s="231"/>
    </row>
    <row r="112" spans="1:449" s="8" customFormat="1" ht="18">
      <c r="A112" s="5">
        <v>17</v>
      </c>
      <c r="B112" s="8" t="s">
        <v>455</v>
      </c>
      <c r="C112" s="8" t="s">
        <v>533</v>
      </c>
      <c r="D112" s="234" t="s">
        <v>500</v>
      </c>
      <c r="E112" s="330" t="s">
        <v>377</v>
      </c>
      <c r="G112" s="8" t="s">
        <v>733</v>
      </c>
      <c r="H112" s="229" t="s">
        <v>427</v>
      </c>
      <c r="I112" s="285" t="s">
        <v>747</v>
      </c>
      <c r="J112" s="285" t="s">
        <v>633</v>
      </c>
      <c r="K112" s="98">
        <v>7</v>
      </c>
      <c r="L112" s="67" t="str">
        <f t="shared" si="1018"/>
        <v>7.0</v>
      </c>
      <c r="M112" s="51" t="str">
        <f t="shared" si="1019"/>
        <v>B</v>
      </c>
      <c r="N112" s="52">
        <f t="shared" si="1020"/>
        <v>3</v>
      </c>
      <c r="O112" s="53" t="str">
        <f t="shared" si="1021"/>
        <v>3.0</v>
      </c>
      <c r="P112" s="63">
        <v>2</v>
      </c>
      <c r="Q112" s="49">
        <v>6</v>
      </c>
      <c r="R112" s="67" t="str">
        <f t="shared" si="1022"/>
        <v>6.0</v>
      </c>
      <c r="S112" s="51" t="str">
        <f t="shared" si="1023"/>
        <v>C</v>
      </c>
      <c r="T112" s="52">
        <f t="shared" si="1024"/>
        <v>2</v>
      </c>
      <c r="U112" s="53" t="str">
        <f t="shared" si="1025"/>
        <v>2.0</v>
      </c>
      <c r="V112" s="63">
        <v>3</v>
      </c>
      <c r="W112" s="105"/>
      <c r="X112" s="103"/>
      <c r="Y112" s="104"/>
      <c r="Z112" s="66">
        <f t="shared" si="1026"/>
        <v>0</v>
      </c>
      <c r="AA112" s="67">
        <f t="shared" si="1027"/>
        <v>0</v>
      </c>
      <c r="AB112" s="67" t="str">
        <f t="shared" si="1028"/>
        <v>0.0</v>
      </c>
      <c r="AC112" s="51" t="str">
        <f t="shared" si="1029"/>
        <v>F</v>
      </c>
      <c r="AD112" s="60">
        <f t="shared" si="1030"/>
        <v>0</v>
      </c>
      <c r="AE112" s="53" t="str">
        <f t="shared" si="1031"/>
        <v>0.0</v>
      </c>
      <c r="AF112" s="63">
        <v>4</v>
      </c>
      <c r="AG112" s="207"/>
      <c r="AH112" s="105">
        <v>7</v>
      </c>
      <c r="AI112" s="103">
        <v>0</v>
      </c>
      <c r="AJ112" s="104">
        <v>5</v>
      </c>
      <c r="AK112" s="66">
        <f t="shared" si="1032"/>
        <v>2.8</v>
      </c>
      <c r="AL112" s="67">
        <f t="shared" si="1033"/>
        <v>5.8</v>
      </c>
      <c r="AM112" s="67" t="str">
        <f t="shared" si="1034"/>
        <v>5.8</v>
      </c>
      <c r="AN112" s="51" t="str">
        <f t="shared" si="1035"/>
        <v>C</v>
      </c>
      <c r="AO112" s="60">
        <f t="shared" si="1036"/>
        <v>2</v>
      </c>
      <c r="AP112" s="53" t="str">
        <f t="shared" si="1037"/>
        <v>2.0</v>
      </c>
      <c r="AQ112" s="63">
        <v>2</v>
      </c>
      <c r="AR112" s="207">
        <v>2</v>
      </c>
      <c r="AS112" s="105">
        <v>5.0999999999999996</v>
      </c>
      <c r="AT112" s="103">
        <v>0</v>
      </c>
      <c r="AU112" s="104">
        <v>5</v>
      </c>
      <c r="AV112" s="66">
        <f t="shared" si="1038"/>
        <v>2</v>
      </c>
      <c r="AW112" s="67">
        <f t="shared" si="1039"/>
        <v>5</v>
      </c>
      <c r="AX112" s="67" t="str">
        <f t="shared" si="1040"/>
        <v>5.0</v>
      </c>
      <c r="AY112" s="51" t="str">
        <f t="shared" si="1041"/>
        <v>D+</v>
      </c>
      <c r="AZ112" s="60">
        <f t="shared" si="1042"/>
        <v>1.5</v>
      </c>
      <c r="BA112" s="53" t="str">
        <f t="shared" si="1043"/>
        <v>1.5</v>
      </c>
      <c r="BB112" s="63">
        <v>3</v>
      </c>
      <c r="BC112" s="207">
        <v>3</v>
      </c>
      <c r="BD112" s="105">
        <v>5.2</v>
      </c>
      <c r="BE112" s="103">
        <v>2</v>
      </c>
      <c r="BF112" s="104">
        <v>2</v>
      </c>
      <c r="BG112" s="66">
        <f t="shared" si="1044"/>
        <v>3.3</v>
      </c>
      <c r="BH112" s="67">
        <f t="shared" si="1045"/>
        <v>3.3</v>
      </c>
      <c r="BI112" s="67" t="str">
        <f t="shared" si="1046"/>
        <v>3.3</v>
      </c>
      <c r="BJ112" s="51" t="str">
        <f t="shared" si="1047"/>
        <v>F</v>
      </c>
      <c r="BK112" s="60">
        <f t="shared" si="1048"/>
        <v>0</v>
      </c>
      <c r="BL112" s="53" t="str">
        <f t="shared" si="1049"/>
        <v>0.0</v>
      </c>
      <c r="BM112" s="63">
        <v>3</v>
      </c>
      <c r="BN112" s="207"/>
      <c r="BO112" s="105">
        <v>5.7</v>
      </c>
      <c r="BP112" s="103">
        <v>6</v>
      </c>
      <c r="BQ112" s="104"/>
      <c r="BR112" s="66">
        <f t="shared" si="1050"/>
        <v>5.9</v>
      </c>
      <c r="BS112" s="67">
        <f t="shared" si="1051"/>
        <v>5.9</v>
      </c>
      <c r="BT112" s="67" t="str">
        <f t="shared" si="1052"/>
        <v>5.9</v>
      </c>
      <c r="BU112" s="51" t="str">
        <f t="shared" si="1053"/>
        <v>C</v>
      </c>
      <c r="BV112" s="68">
        <f t="shared" si="1054"/>
        <v>2</v>
      </c>
      <c r="BW112" s="53" t="str">
        <f t="shared" si="1055"/>
        <v>2.0</v>
      </c>
      <c r="BX112" s="63">
        <v>2</v>
      </c>
      <c r="BY112" s="207">
        <v>2</v>
      </c>
      <c r="BZ112" s="105"/>
      <c r="CA112" s="103"/>
      <c r="CB112" s="104"/>
      <c r="CC112" s="105"/>
      <c r="CD112" s="67">
        <f t="shared" si="1056"/>
        <v>0</v>
      </c>
      <c r="CE112" s="67" t="str">
        <f t="shared" si="1057"/>
        <v>0.0</v>
      </c>
      <c r="CF112" s="51" t="str">
        <f t="shared" si="1058"/>
        <v>F</v>
      </c>
      <c r="CG112" s="60">
        <f t="shared" si="1059"/>
        <v>0</v>
      </c>
      <c r="CH112" s="53" t="str">
        <f t="shared" si="1060"/>
        <v>0.0</v>
      </c>
      <c r="CI112" s="63">
        <v>3</v>
      </c>
      <c r="CJ112" s="207"/>
      <c r="CK112" s="208">
        <f t="shared" si="1061"/>
        <v>17</v>
      </c>
      <c r="CL112" s="72">
        <f t="shared" si="1062"/>
        <v>2.841176470588235</v>
      </c>
      <c r="CM112" s="93" t="str">
        <f t="shared" si="1063"/>
        <v>2.84</v>
      </c>
      <c r="CN112" s="72">
        <f t="shared" si="1064"/>
        <v>0.73529411764705888</v>
      </c>
      <c r="CO112" s="93" t="str">
        <f t="shared" si="1065"/>
        <v>0.74</v>
      </c>
      <c r="CP112" s="285" t="str">
        <f t="shared" si="1066"/>
        <v>Cảnh báo KQHT</v>
      </c>
      <c r="CQ112" s="285">
        <f t="shared" si="1067"/>
        <v>7</v>
      </c>
      <c r="CR112" s="72">
        <f t="shared" si="1068"/>
        <v>5.4857142857142867</v>
      </c>
      <c r="CS112" s="285" t="str">
        <f t="shared" si="1069"/>
        <v>5.49</v>
      </c>
      <c r="CT112" s="72">
        <f t="shared" si="1070"/>
        <v>1.7857142857142858</v>
      </c>
      <c r="CU112" s="285" t="str">
        <f t="shared" si="1071"/>
        <v>1.79</v>
      </c>
      <c r="CV112" s="285" t="str">
        <f t="shared" si="1072"/>
        <v>Lên lớp</v>
      </c>
      <c r="CW112" s="150">
        <v>5</v>
      </c>
      <c r="CX112" s="150">
        <v>2</v>
      </c>
      <c r="CY112" s="147">
        <v>5</v>
      </c>
      <c r="CZ112" s="66">
        <f t="shared" si="1073"/>
        <v>3.2</v>
      </c>
      <c r="DA112" s="67">
        <f t="shared" si="1074"/>
        <v>5</v>
      </c>
      <c r="DB112" s="60" t="str">
        <f t="shared" si="1075"/>
        <v>5.0</v>
      </c>
      <c r="DC112" s="51" t="str">
        <f t="shared" si="1076"/>
        <v>D+</v>
      </c>
      <c r="DD112" s="60">
        <f t="shared" si="1077"/>
        <v>1.5</v>
      </c>
      <c r="DE112" s="60" t="str">
        <f t="shared" si="1078"/>
        <v>1.5</v>
      </c>
      <c r="DF112" s="63"/>
      <c r="DG112" s="209"/>
      <c r="DH112" s="105">
        <v>6.6</v>
      </c>
      <c r="DI112" s="126">
        <v>3</v>
      </c>
      <c r="DJ112" s="126"/>
      <c r="DK112" s="66">
        <f t="shared" si="1079"/>
        <v>4.4000000000000004</v>
      </c>
      <c r="DL112" s="67">
        <f t="shared" si="1080"/>
        <v>4.4000000000000004</v>
      </c>
      <c r="DM112" s="60" t="str">
        <f t="shared" si="1081"/>
        <v>4.4</v>
      </c>
      <c r="DN112" s="51" t="str">
        <f t="shared" si="1082"/>
        <v>D</v>
      </c>
      <c r="DO112" s="60">
        <f t="shared" si="1083"/>
        <v>1</v>
      </c>
      <c r="DP112" s="60" t="str">
        <f t="shared" si="1084"/>
        <v>1.0</v>
      </c>
      <c r="DQ112" s="63"/>
      <c r="DR112" s="209"/>
      <c r="DS112" s="67">
        <f t="shared" si="1085"/>
        <v>4.7</v>
      </c>
      <c r="DT112" s="60" t="str">
        <f t="shared" si="1086"/>
        <v>4.7</v>
      </c>
      <c r="DU112" s="51" t="str">
        <f t="shared" si="1087"/>
        <v>D</v>
      </c>
      <c r="DV112" s="60">
        <f t="shared" si="1088"/>
        <v>1</v>
      </c>
      <c r="DW112" s="60" t="str">
        <f t="shared" si="1089"/>
        <v>1.0</v>
      </c>
      <c r="DX112" s="63">
        <v>3</v>
      </c>
      <c r="DY112" s="209">
        <v>3</v>
      </c>
      <c r="DZ112" s="210">
        <v>5</v>
      </c>
      <c r="EA112" s="57">
        <v>4</v>
      </c>
      <c r="EB112" s="58"/>
      <c r="EC112" s="66">
        <f t="shared" si="1090"/>
        <v>4.4000000000000004</v>
      </c>
      <c r="ED112" s="67">
        <f t="shared" si="1091"/>
        <v>4.4000000000000004</v>
      </c>
      <c r="EE112" s="67" t="str">
        <f t="shared" si="1092"/>
        <v>4.4</v>
      </c>
      <c r="EF112" s="51" t="str">
        <f t="shared" si="1093"/>
        <v>D</v>
      </c>
      <c r="EG112" s="68">
        <f t="shared" si="1094"/>
        <v>1</v>
      </c>
      <c r="EH112" s="53" t="str">
        <f t="shared" si="1095"/>
        <v>1.0</v>
      </c>
      <c r="EI112" s="63">
        <v>3</v>
      </c>
      <c r="EJ112" s="207">
        <v>3</v>
      </c>
      <c r="EK112" s="149">
        <v>0</v>
      </c>
      <c r="EL112" s="70"/>
      <c r="EM112" s="121"/>
      <c r="EN112" s="66">
        <f t="shared" si="1096"/>
        <v>0</v>
      </c>
      <c r="EO112" s="67">
        <f t="shared" si="1097"/>
        <v>0</v>
      </c>
      <c r="EP112" s="67" t="str">
        <f t="shared" si="1098"/>
        <v>0.0</v>
      </c>
      <c r="EQ112" s="51" t="str">
        <f t="shared" si="1099"/>
        <v>F</v>
      </c>
      <c r="ER112" s="60">
        <f t="shared" si="1100"/>
        <v>0</v>
      </c>
      <c r="ES112" s="53" t="str">
        <f t="shared" si="1101"/>
        <v>0.0</v>
      </c>
      <c r="ET112" s="63">
        <v>3</v>
      </c>
      <c r="EU112" s="207"/>
      <c r="EV112" s="171">
        <v>8</v>
      </c>
      <c r="EW112" s="122">
        <v>1</v>
      </c>
      <c r="EX112" s="123"/>
      <c r="EY112" s="66">
        <f t="shared" si="1102"/>
        <v>3.8</v>
      </c>
      <c r="EZ112" s="67">
        <f t="shared" si="1103"/>
        <v>3.8</v>
      </c>
      <c r="FA112" s="67" t="str">
        <f t="shared" si="1104"/>
        <v>3.8</v>
      </c>
      <c r="FB112" s="51" t="str">
        <f t="shared" si="1105"/>
        <v>F</v>
      </c>
      <c r="FC112" s="60">
        <f t="shared" si="1106"/>
        <v>0</v>
      </c>
      <c r="FD112" s="53" t="str">
        <f t="shared" si="1107"/>
        <v>0.0</v>
      </c>
      <c r="FE112" s="63">
        <v>2</v>
      </c>
      <c r="FF112" s="207"/>
      <c r="FG112" s="105">
        <v>8</v>
      </c>
      <c r="FH112" s="103">
        <v>8</v>
      </c>
      <c r="FI112" s="104"/>
      <c r="FJ112" s="66">
        <f t="shared" si="1108"/>
        <v>8</v>
      </c>
      <c r="FK112" s="67">
        <f t="shared" si="1109"/>
        <v>8</v>
      </c>
      <c r="FL112" s="67" t="str">
        <f t="shared" si="1110"/>
        <v>8.0</v>
      </c>
      <c r="FM112" s="51" t="str">
        <f t="shared" si="1111"/>
        <v>B+</v>
      </c>
      <c r="FN112" s="60">
        <f t="shared" si="1112"/>
        <v>3.5</v>
      </c>
      <c r="FO112" s="53" t="str">
        <f t="shared" si="1113"/>
        <v>3.5</v>
      </c>
      <c r="FP112" s="63">
        <v>2</v>
      </c>
      <c r="FQ112" s="207">
        <v>2</v>
      </c>
      <c r="FR112" s="171">
        <v>5.2</v>
      </c>
      <c r="FS112" s="122">
        <v>3</v>
      </c>
      <c r="FT112" s="123">
        <v>5</v>
      </c>
      <c r="FU112" s="171"/>
      <c r="FV112" s="67">
        <f t="shared" si="1114"/>
        <v>5.0999999999999996</v>
      </c>
      <c r="FW112" s="67" t="str">
        <f t="shared" si="1115"/>
        <v>5.1</v>
      </c>
      <c r="FX112" s="51" t="str">
        <f t="shared" si="1116"/>
        <v>D+</v>
      </c>
      <c r="FY112" s="60">
        <f t="shared" si="1117"/>
        <v>1.5</v>
      </c>
      <c r="FZ112" s="53" t="str">
        <f t="shared" si="1118"/>
        <v>1.5</v>
      </c>
      <c r="GA112" s="63">
        <v>2</v>
      </c>
      <c r="GB112" s="207">
        <v>2</v>
      </c>
      <c r="GC112" s="105">
        <v>5</v>
      </c>
      <c r="GD112" s="103">
        <v>4</v>
      </c>
      <c r="GE112" s="104"/>
      <c r="GF112" s="105"/>
      <c r="GG112" s="67">
        <f t="shared" si="1119"/>
        <v>4.4000000000000004</v>
      </c>
      <c r="GH112" s="67" t="str">
        <f t="shared" si="1120"/>
        <v>4.4</v>
      </c>
      <c r="GI112" s="51" t="str">
        <f t="shared" si="1121"/>
        <v>D</v>
      </c>
      <c r="GJ112" s="60">
        <f t="shared" si="1122"/>
        <v>1</v>
      </c>
      <c r="GK112" s="53" t="str">
        <f t="shared" si="1123"/>
        <v>1.0</v>
      </c>
      <c r="GL112" s="63">
        <v>3</v>
      </c>
      <c r="GM112" s="207">
        <v>3</v>
      </c>
      <c r="GN112" s="211">
        <f t="shared" si="1124"/>
        <v>18</v>
      </c>
      <c r="GO112" s="156">
        <f t="shared" si="1125"/>
        <v>4.1277777777777782</v>
      </c>
      <c r="GP112" s="158">
        <f t="shared" si="1126"/>
        <v>1.0555555555555556</v>
      </c>
      <c r="GQ112" s="157" t="str">
        <f t="shared" si="1127"/>
        <v>1.06</v>
      </c>
      <c r="GR112" s="5" t="str">
        <f t="shared" si="1128"/>
        <v>Lên lớp</v>
      </c>
      <c r="GS112" s="212">
        <f t="shared" si="1129"/>
        <v>13</v>
      </c>
      <c r="GT112" s="213">
        <f t="shared" si="1130"/>
        <v>5.1307692307692312</v>
      </c>
      <c r="GU112" s="214">
        <f t="shared" si="1131"/>
        <v>1.4615384615384615</v>
      </c>
      <c r="GV112" s="215">
        <f t="shared" si="1132"/>
        <v>35</v>
      </c>
      <c r="GW112" s="211">
        <f t="shared" si="1133"/>
        <v>20</v>
      </c>
      <c r="GX112" s="157">
        <f t="shared" si="1134"/>
        <v>5.2550000000000008</v>
      </c>
      <c r="GY112" s="158">
        <f t="shared" si="1135"/>
        <v>1.575</v>
      </c>
      <c r="GZ112" s="157" t="str">
        <f t="shared" si="1136"/>
        <v>1.58</v>
      </c>
      <c r="HA112" s="5" t="str">
        <f t="shared" si="1137"/>
        <v>Lên lớp</v>
      </c>
      <c r="HB112" s="149">
        <v>0</v>
      </c>
      <c r="HC112" s="70"/>
      <c r="HD112" s="121"/>
      <c r="HE112" s="149"/>
      <c r="HF112" s="67">
        <f>ROUND(MAX((HB112*0.4+HC112*0.6),(HB112*0.4+HD112*0.6)),1)</f>
        <v>0</v>
      </c>
      <c r="HG112" s="67" t="str">
        <f t="shared" si="1138"/>
        <v>0.0</v>
      </c>
      <c r="HH112" s="51" t="str">
        <f t="shared" si="1139"/>
        <v>F</v>
      </c>
      <c r="HI112" s="60">
        <f t="shared" si="1140"/>
        <v>0</v>
      </c>
      <c r="HJ112" s="53" t="str">
        <f t="shared" si="1141"/>
        <v>0.0</v>
      </c>
      <c r="HK112" s="63">
        <v>3</v>
      </c>
      <c r="HL112" s="207"/>
      <c r="HM112" s="149">
        <v>0</v>
      </c>
      <c r="HN112" s="70"/>
      <c r="HO112" s="121"/>
      <c r="HP112" s="149">
        <f>ROUND((HM112*0.4+HN112*0.6),1)</f>
        <v>0</v>
      </c>
      <c r="HQ112" s="110">
        <f t="shared" si="1142"/>
        <v>0</v>
      </c>
      <c r="HR112" s="67" t="str">
        <f t="shared" si="1143"/>
        <v>0.0</v>
      </c>
      <c r="HS112" s="111" t="str">
        <f t="shared" si="1144"/>
        <v>F</v>
      </c>
      <c r="HT112" s="112">
        <f t="shared" si="1145"/>
        <v>0</v>
      </c>
      <c r="HU112" s="113" t="str">
        <f t="shared" si="1146"/>
        <v>0.0</v>
      </c>
      <c r="HV112" s="63">
        <v>1</v>
      </c>
      <c r="HW112" s="207"/>
      <c r="HX112" s="66">
        <f t="shared" si="1147"/>
        <v>0</v>
      </c>
      <c r="HY112" s="167">
        <f t="shared" si="1147"/>
        <v>0</v>
      </c>
      <c r="HZ112" s="53" t="str">
        <f t="shared" si="1148"/>
        <v>0.0</v>
      </c>
      <c r="IA112" s="51" t="str">
        <f t="shared" si="1149"/>
        <v>F</v>
      </c>
      <c r="IB112" s="60">
        <f t="shared" si="1150"/>
        <v>0</v>
      </c>
      <c r="IC112" s="53" t="str">
        <f t="shared" si="1151"/>
        <v>0.0</v>
      </c>
      <c r="ID112" s="220">
        <v>4</v>
      </c>
      <c r="IE112" s="221"/>
      <c r="IF112" s="149">
        <v>0</v>
      </c>
      <c r="IG112" s="70"/>
      <c r="IH112" s="121"/>
      <c r="II112" s="149">
        <f>ROUND((IF112*0.4+IG112*0.6),1)</f>
        <v>0</v>
      </c>
      <c r="IJ112" s="67">
        <f t="shared" si="1152"/>
        <v>0</v>
      </c>
      <c r="IK112" s="67" t="str">
        <f t="shared" si="1153"/>
        <v>0.0</v>
      </c>
      <c r="IL112" s="51" t="str">
        <f t="shared" si="1154"/>
        <v>F</v>
      </c>
      <c r="IM112" s="60">
        <f t="shared" si="1155"/>
        <v>0</v>
      </c>
      <c r="IN112" s="53" t="str">
        <f t="shared" si="1156"/>
        <v>0.0</v>
      </c>
      <c r="IO112" s="63">
        <v>2</v>
      </c>
      <c r="IP112" s="207"/>
      <c r="IQ112" s="56">
        <v>0</v>
      </c>
      <c r="IR112" s="70"/>
      <c r="IS112" s="121"/>
      <c r="IT112" s="149">
        <f>ROUND((IQ112*0.4+IR112*0.6),1)</f>
        <v>0</v>
      </c>
      <c r="IU112" s="67">
        <f t="shared" si="1157"/>
        <v>0</v>
      </c>
      <c r="IV112" s="67" t="str">
        <f t="shared" si="1158"/>
        <v>0.0</v>
      </c>
      <c r="IW112" s="51" t="str">
        <f t="shared" si="1159"/>
        <v>F</v>
      </c>
      <c r="IX112" s="60">
        <f t="shared" si="1160"/>
        <v>0</v>
      </c>
      <c r="IY112" s="53" t="str">
        <f t="shared" si="1161"/>
        <v>0.0</v>
      </c>
      <c r="IZ112" s="63">
        <v>3</v>
      </c>
      <c r="JA112" s="207"/>
      <c r="JB112" s="56">
        <v>0</v>
      </c>
      <c r="JC112" s="70"/>
      <c r="JD112" s="121"/>
      <c r="JE112" s="149">
        <f>ROUND((JB112*0.4+JC112*0.6),1)</f>
        <v>0</v>
      </c>
      <c r="JF112" s="67">
        <f t="shared" si="1162"/>
        <v>0</v>
      </c>
      <c r="JG112" s="50" t="str">
        <f t="shared" si="1163"/>
        <v>0.0</v>
      </c>
      <c r="JH112" s="51" t="str">
        <f t="shared" si="1164"/>
        <v>F</v>
      </c>
      <c r="JI112" s="60">
        <f t="shared" si="1165"/>
        <v>0</v>
      </c>
      <c r="JJ112" s="53" t="str">
        <f t="shared" si="1166"/>
        <v>0.0</v>
      </c>
      <c r="JK112" s="61">
        <v>2</v>
      </c>
      <c r="JL112" s="62"/>
      <c r="JM112" s="56"/>
      <c r="JN112" s="70"/>
      <c r="JO112" s="121"/>
      <c r="JP112" s="149">
        <f t="shared" si="1167"/>
        <v>0</v>
      </c>
      <c r="JQ112" s="67">
        <f t="shared" si="1168"/>
        <v>0</v>
      </c>
      <c r="JR112" s="50" t="str">
        <f t="shared" si="1169"/>
        <v>0.0</v>
      </c>
      <c r="JS112" s="51" t="str">
        <f t="shared" si="1170"/>
        <v>F</v>
      </c>
      <c r="JT112" s="60">
        <f t="shared" si="1171"/>
        <v>0</v>
      </c>
      <c r="JU112" s="53" t="str">
        <f t="shared" si="1172"/>
        <v>0.0</v>
      </c>
      <c r="JV112" s="61">
        <v>1</v>
      </c>
      <c r="JW112" s="62"/>
      <c r="JX112" s="56"/>
      <c r="JY112" s="70"/>
      <c r="JZ112" s="121"/>
      <c r="KA112" s="149">
        <f t="shared" si="1173"/>
        <v>0</v>
      </c>
      <c r="KB112" s="67">
        <f t="shared" si="1174"/>
        <v>0</v>
      </c>
      <c r="KC112" s="50" t="str">
        <f t="shared" si="1175"/>
        <v>0.0</v>
      </c>
      <c r="KD112" s="51" t="str">
        <f t="shared" si="1176"/>
        <v>F</v>
      </c>
      <c r="KE112" s="60">
        <f t="shared" si="1177"/>
        <v>0</v>
      </c>
      <c r="KF112" s="53" t="str">
        <f t="shared" si="1178"/>
        <v>0.0</v>
      </c>
      <c r="KG112" s="61">
        <v>2</v>
      </c>
      <c r="KH112" s="62"/>
      <c r="KI112" s="210"/>
      <c r="KJ112" s="133"/>
      <c r="KK112" s="58"/>
      <c r="KL112" s="66">
        <f t="shared" si="1179"/>
        <v>0</v>
      </c>
      <c r="KM112" s="67">
        <f t="shared" si="1180"/>
        <v>0</v>
      </c>
      <c r="KN112" s="67" t="str">
        <f t="shared" si="1181"/>
        <v>0.0</v>
      </c>
      <c r="KO112" s="51" t="str">
        <f t="shared" si="1182"/>
        <v>F</v>
      </c>
      <c r="KP112" s="60">
        <f t="shared" si="1183"/>
        <v>0</v>
      </c>
      <c r="KQ112" s="53" t="str">
        <f t="shared" si="1184"/>
        <v>0.0</v>
      </c>
      <c r="KR112" s="63">
        <v>1</v>
      </c>
      <c r="KS112" s="207"/>
      <c r="KT112" s="210">
        <v>0</v>
      </c>
      <c r="KU112" s="133"/>
      <c r="KV112" s="58"/>
      <c r="KW112" s="66">
        <f t="shared" si="1185"/>
        <v>0</v>
      </c>
      <c r="KX112" s="67">
        <f t="shared" si="1186"/>
        <v>0</v>
      </c>
      <c r="KY112" s="67" t="str">
        <f t="shared" si="1187"/>
        <v>0.0</v>
      </c>
      <c r="KZ112" s="51" t="str">
        <f t="shared" si="1188"/>
        <v>F</v>
      </c>
      <c r="LA112" s="60">
        <f t="shared" si="1189"/>
        <v>0</v>
      </c>
      <c r="LB112" s="53" t="str">
        <f t="shared" si="1190"/>
        <v>0.0</v>
      </c>
      <c r="LC112" s="63">
        <v>1</v>
      </c>
      <c r="LD112" s="207"/>
      <c r="LE112" s="210">
        <v>0</v>
      </c>
      <c r="LF112" s="133"/>
      <c r="LG112" s="58"/>
      <c r="LH112" s="66">
        <f t="shared" si="1191"/>
        <v>0</v>
      </c>
      <c r="LI112" s="67">
        <f t="shared" si="1192"/>
        <v>0</v>
      </c>
      <c r="LJ112" s="67" t="str">
        <f t="shared" si="1193"/>
        <v>0.0</v>
      </c>
      <c r="LK112" s="51" t="str">
        <f t="shared" si="1194"/>
        <v>F</v>
      </c>
      <c r="LL112" s="60">
        <f t="shared" si="1195"/>
        <v>0</v>
      </c>
      <c r="LM112" s="53" t="str">
        <f t="shared" si="1196"/>
        <v>0.0</v>
      </c>
      <c r="LN112" s="63">
        <v>2</v>
      </c>
      <c r="LO112" s="207"/>
      <c r="LP112" s="210">
        <v>0</v>
      </c>
      <c r="LQ112" s="133"/>
      <c r="LR112" s="58"/>
      <c r="LS112" s="66">
        <f t="shared" si="1197"/>
        <v>0</v>
      </c>
      <c r="LT112" s="67">
        <f t="shared" si="1198"/>
        <v>0</v>
      </c>
      <c r="LU112" s="67" t="str">
        <f t="shared" si="1199"/>
        <v>0.0</v>
      </c>
      <c r="LV112" s="51" t="str">
        <f t="shared" si="1200"/>
        <v>F</v>
      </c>
      <c r="LW112" s="60">
        <f t="shared" si="1201"/>
        <v>0</v>
      </c>
      <c r="LX112" s="53" t="str">
        <f t="shared" si="1202"/>
        <v>0.0</v>
      </c>
      <c r="LY112" s="63">
        <v>1</v>
      </c>
      <c r="LZ112" s="207"/>
      <c r="MA112" s="66">
        <f t="shared" si="1203"/>
        <v>0</v>
      </c>
      <c r="MB112" s="167">
        <f t="shared" si="1203"/>
        <v>0</v>
      </c>
      <c r="MC112" s="53" t="str">
        <f t="shared" si="1204"/>
        <v>0.0</v>
      </c>
      <c r="MD112" s="51" t="str">
        <f t="shared" si="1205"/>
        <v>F</v>
      </c>
      <c r="ME112" s="60">
        <f t="shared" si="1206"/>
        <v>0</v>
      </c>
      <c r="MF112" s="53" t="str">
        <f t="shared" si="1207"/>
        <v>0.0</v>
      </c>
      <c r="MG112" s="220">
        <v>5</v>
      </c>
      <c r="MH112" s="221"/>
      <c r="MI112" s="211">
        <f t="shared" si="1208"/>
        <v>19</v>
      </c>
      <c r="MJ112" s="156">
        <f t="shared" si="1209"/>
        <v>0</v>
      </c>
      <c r="MK112" s="158">
        <f t="shared" si="1210"/>
        <v>0</v>
      </c>
      <c r="ML112" s="157" t="str">
        <f t="shared" si="1211"/>
        <v>0.00</v>
      </c>
      <c r="MM112" s="5" t="str">
        <f t="shared" si="1212"/>
        <v>Cảnh báo KQHT</v>
      </c>
      <c r="MN112" s="212">
        <f t="shared" si="1213"/>
        <v>0</v>
      </c>
      <c r="MO112" s="156">
        <v>0</v>
      </c>
      <c r="MP112" s="309">
        <v>0</v>
      </c>
      <c r="MQ112" s="215">
        <f t="shared" si="1214"/>
        <v>54</v>
      </c>
      <c r="MR112" s="211">
        <f t="shared" si="1215"/>
        <v>20</v>
      </c>
      <c r="MS112" s="157">
        <f t="shared" si="1216"/>
        <v>5.2550000000000008</v>
      </c>
      <c r="MT112" s="157" t="str">
        <f t="shared" si="1217"/>
        <v>5.26</v>
      </c>
      <c r="MU112" s="158">
        <f t="shared" si="1218"/>
        <v>1.575</v>
      </c>
      <c r="MV112" s="157" t="str">
        <f t="shared" si="1219"/>
        <v>1.58</v>
      </c>
      <c r="MW112" s="5" t="str">
        <f t="shared" si="1220"/>
        <v>Lên lớp</v>
      </c>
      <c r="MX112" s="222">
        <v>0</v>
      </c>
      <c r="MY112" s="159"/>
      <c r="MZ112" s="165"/>
      <c r="NA112" s="149">
        <f t="shared" si="1221"/>
        <v>0</v>
      </c>
      <c r="NB112" s="312">
        <f t="shared" si="1222"/>
        <v>0</v>
      </c>
      <c r="NC112" s="312" t="str">
        <f t="shared" si="1223"/>
        <v>0.0</v>
      </c>
      <c r="ND112" s="313" t="str">
        <f t="shared" si="1224"/>
        <v>F</v>
      </c>
      <c r="NE112" s="314">
        <f t="shared" si="1225"/>
        <v>0</v>
      </c>
      <c r="NF112" s="315" t="str">
        <f t="shared" si="1226"/>
        <v>0.0</v>
      </c>
      <c r="NG112" s="63">
        <v>1</v>
      </c>
      <c r="NH112" s="207">
        <v>1</v>
      </c>
      <c r="NI112" s="310"/>
      <c r="NJ112" s="311"/>
      <c r="NK112" s="160"/>
      <c r="NL112" s="316">
        <f t="shared" si="1227"/>
        <v>0</v>
      </c>
      <c r="NM112" s="312">
        <f t="shared" si="1228"/>
        <v>0</v>
      </c>
      <c r="NN112" s="312" t="str">
        <f t="shared" si="1229"/>
        <v>0.0</v>
      </c>
      <c r="NO112" s="313" t="str">
        <f t="shared" si="1230"/>
        <v>F</v>
      </c>
      <c r="NP112" s="314">
        <f t="shared" si="1231"/>
        <v>0</v>
      </c>
      <c r="NQ112" s="315" t="str">
        <f t="shared" si="1232"/>
        <v>0.0</v>
      </c>
      <c r="NR112" s="63">
        <v>1</v>
      </c>
      <c r="NS112" s="207">
        <v>1</v>
      </c>
      <c r="NT112" s="66">
        <f t="shared" si="1233"/>
        <v>0</v>
      </c>
      <c r="NU112" s="167">
        <f t="shared" si="1233"/>
        <v>0</v>
      </c>
      <c r="NV112" s="53" t="str">
        <f t="shared" si="1234"/>
        <v>0.0</v>
      </c>
      <c r="NW112" s="51" t="str">
        <f t="shared" si="1235"/>
        <v>F</v>
      </c>
      <c r="NX112" s="60">
        <f t="shared" si="1236"/>
        <v>0</v>
      </c>
      <c r="NY112" s="53" t="str">
        <f t="shared" si="1237"/>
        <v>0.0</v>
      </c>
      <c r="NZ112" s="220">
        <v>2</v>
      </c>
      <c r="OA112" s="408">
        <v>2</v>
      </c>
      <c r="OB112" s="231">
        <v>1</v>
      </c>
      <c r="OC112" s="231"/>
      <c r="OD112" s="231"/>
      <c r="OE112" s="231"/>
      <c r="OF112" s="231"/>
      <c r="QG112" s="231"/>
    </row>
    <row r="113" spans="1:496" s="8" customFormat="1" ht="18">
      <c r="A113" s="5">
        <v>18</v>
      </c>
      <c r="B113" s="9" t="s">
        <v>455</v>
      </c>
      <c r="C113" s="10" t="s">
        <v>479</v>
      </c>
      <c r="D113" s="11" t="s">
        <v>429</v>
      </c>
      <c r="E113" s="12" t="s">
        <v>424</v>
      </c>
      <c r="F113" s="8" t="s">
        <v>759</v>
      </c>
      <c r="G113" s="47" t="s">
        <v>719</v>
      </c>
      <c r="H113" s="144" t="s">
        <v>427</v>
      </c>
      <c r="I113" s="48" t="s">
        <v>610</v>
      </c>
      <c r="J113" s="48" t="s">
        <v>610</v>
      </c>
      <c r="K113" s="98"/>
      <c r="L113" s="67" t="str">
        <f t="shared" si="1018"/>
        <v>0.0</v>
      </c>
      <c r="M113" s="51" t="str">
        <f t="shared" si="1019"/>
        <v>F</v>
      </c>
      <c r="N113" s="52">
        <f t="shared" si="1020"/>
        <v>0</v>
      </c>
      <c r="O113" s="53" t="str">
        <f t="shared" si="1021"/>
        <v>0.0</v>
      </c>
      <c r="P113" s="63"/>
      <c r="Q113" s="49">
        <v>6</v>
      </c>
      <c r="R113" s="67" t="str">
        <f t="shared" si="1022"/>
        <v>6.0</v>
      </c>
      <c r="S113" s="51" t="str">
        <f t="shared" si="1023"/>
        <v>C</v>
      </c>
      <c r="T113" s="52">
        <f t="shared" si="1024"/>
        <v>2</v>
      </c>
      <c r="U113" s="53" t="str">
        <f t="shared" si="1025"/>
        <v>2.0</v>
      </c>
      <c r="V113" s="63">
        <v>3</v>
      </c>
      <c r="W113" s="105">
        <v>8.1999999999999993</v>
      </c>
      <c r="X113" s="103">
        <v>8</v>
      </c>
      <c r="Y113" s="104"/>
      <c r="Z113" s="66">
        <f t="shared" si="1026"/>
        <v>8.1</v>
      </c>
      <c r="AA113" s="67">
        <f t="shared" si="1027"/>
        <v>8.1</v>
      </c>
      <c r="AB113" s="67" t="str">
        <f t="shared" si="1028"/>
        <v>8.1</v>
      </c>
      <c r="AC113" s="51" t="str">
        <f t="shared" si="1029"/>
        <v>B+</v>
      </c>
      <c r="AD113" s="60">
        <f t="shared" si="1030"/>
        <v>3.5</v>
      </c>
      <c r="AE113" s="53" t="str">
        <f t="shared" si="1031"/>
        <v>3.5</v>
      </c>
      <c r="AF113" s="63">
        <v>4</v>
      </c>
      <c r="AG113" s="207">
        <v>4</v>
      </c>
      <c r="AH113" s="105">
        <v>8</v>
      </c>
      <c r="AI113" s="103">
        <v>7</v>
      </c>
      <c r="AJ113" s="104"/>
      <c r="AK113" s="66">
        <f t="shared" si="1032"/>
        <v>7.4</v>
      </c>
      <c r="AL113" s="67">
        <f t="shared" si="1033"/>
        <v>7.4</v>
      </c>
      <c r="AM113" s="67" t="str">
        <f t="shared" si="1034"/>
        <v>7.4</v>
      </c>
      <c r="AN113" s="51" t="str">
        <f t="shared" si="1035"/>
        <v>B</v>
      </c>
      <c r="AO113" s="60">
        <f t="shared" si="1036"/>
        <v>3</v>
      </c>
      <c r="AP113" s="53" t="str">
        <f t="shared" si="1037"/>
        <v>3.0</v>
      </c>
      <c r="AQ113" s="63">
        <v>2</v>
      </c>
      <c r="AR113" s="207">
        <v>2</v>
      </c>
      <c r="AS113" s="105">
        <v>5.6</v>
      </c>
      <c r="AT113" s="103">
        <v>0</v>
      </c>
      <c r="AU113" s="104">
        <v>6</v>
      </c>
      <c r="AV113" s="66">
        <f t="shared" si="1038"/>
        <v>2.2000000000000002</v>
      </c>
      <c r="AW113" s="67">
        <f t="shared" si="1039"/>
        <v>5.8</v>
      </c>
      <c r="AX113" s="67" t="str">
        <f t="shared" si="1040"/>
        <v>5.8</v>
      </c>
      <c r="AY113" s="51" t="str">
        <f t="shared" si="1041"/>
        <v>C</v>
      </c>
      <c r="AZ113" s="60">
        <f t="shared" si="1042"/>
        <v>2</v>
      </c>
      <c r="BA113" s="53" t="str">
        <f t="shared" si="1043"/>
        <v>2.0</v>
      </c>
      <c r="BB113" s="63">
        <v>3</v>
      </c>
      <c r="BC113" s="207">
        <v>3</v>
      </c>
      <c r="BD113" s="105">
        <v>5.4</v>
      </c>
      <c r="BE113" s="103">
        <v>8</v>
      </c>
      <c r="BF113" s="104"/>
      <c r="BG113" s="66">
        <f t="shared" si="1044"/>
        <v>7</v>
      </c>
      <c r="BH113" s="67">
        <f t="shared" si="1045"/>
        <v>7</v>
      </c>
      <c r="BI113" s="67" t="str">
        <f t="shared" si="1046"/>
        <v>7.0</v>
      </c>
      <c r="BJ113" s="51" t="str">
        <f t="shared" si="1047"/>
        <v>B</v>
      </c>
      <c r="BK113" s="60">
        <f t="shared" si="1048"/>
        <v>3</v>
      </c>
      <c r="BL113" s="53" t="str">
        <f t="shared" si="1049"/>
        <v>3.0</v>
      </c>
      <c r="BM113" s="63">
        <v>3</v>
      </c>
      <c r="BN113" s="207">
        <v>3</v>
      </c>
      <c r="BO113" s="105">
        <v>6.6</v>
      </c>
      <c r="BP113" s="103">
        <v>6</v>
      </c>
      <c r="BQ113" s="104"/>
      <c r="BR113" s="66">
        <f t="shared" si="1050"/>
        <v>6.2</v>
      </c>
      <c r="BS113" s="67">
        <f t="shared" si="1051"/>
        <v>6.2</v>
      </c>
      <c r="BT113" s="67" t="str">
        <f t="shared" si="1052"/>
        <v>6.2</v>
      </c>
      <c r="BU113" s="51" t="str">
        <f t="shared" si="1053"/>
        <v>C</v>
      </c>
      <c r="BV113" s="68">
        <f t="shared" si="1054"/>
        <v>2</v>
      </c>
      <c r="BW113" s="53" t="str">
        <f t="shared" si="1055"/>
        <v>2.0</v>
      </c>
      <c r="BX113" s="63">
        <v>2</v>
      </c>
      <c r="BY113" s="207">
        <v>2</v>
      </c>
      <c r="BZ113" s="105">
        <v>7.3</v>
      </c>
      <c r="CA113" s="103">
        <v>7</v>
      </c>
      <c r="CB113" s="104"/>
      <c r="CC113" s="105"/>
      <c r="CD113" s="67">
        <f t="shared" si="1056"/>
        <v>7.1</v>
      </c>
      <c r="CE113" s="67" t="str">
        <f t="shared" si="1057"/>
        <v>7.1</v>
      </c>
      <c r="CF113" s="51" t="str">
        <f t="shared" si="1058"/>
        <v>B</v>
      </c>
      <c r="CG113" s="60">
        <f t="shared" si="1059"/>
        <v>3</v>
      </c>
      <c r="CH113" s="53" t="str">
        <f t="shared" si="1060"/>
        <v>3.0</v>
      </c>
      <c r="CI113" s="63">
        <v>3</v>
      </c>
      <c r="CJ113" s="207">
        <v>3</v>
      </c>
      <c r="CK113" s="208">
        <f t="shared" si="1061"/>
        <v>17</v>
      </c>
      <c r="CL113" s="72">
        <f t="shared" si="1062"/>
        <v>7.0176470588235293</v>
      </c>
      <c r="CM113" s="93" t="str">
        <f t="shared" si="1063"/>
        <v>7.02</v>
      </c>
      <c r="CN113" s="72">
        <f t="shared" si="1064"/>
        <v>2.8235294117647061</v>
      </c>
      <c r="CO113" s="93" t="str">
        <f t="shared" si="1065"/>
        <v>2.82</v>
      </c>
      <c r="CP113" s="285" t="str">
        <f t="shared" si="1066"/>
        <v>Lên lớp</v>
      </c>
      <c r="CQ113" s="285">
        <f t="shared" si="1067"/>
        <v>17</v>
      </c>
      <c r="CR113" s="72">
        <f t="shared" si="1068"/>
        <v>7.0176470588235293</v>
      </c>
      <c r="CS113" s="285" t="str">
        <f t="shared" si="1069"/>
        <v>7.02</v>
      </c>
      <c r="CT113" s="72">
        <f t="shared" si="1070"/>
        <v>2.8235294117647061</v>
      </c>
      <c r="CU113" s="285" t="str">
        <f t="shared" si="1071"/>
        <v>2.82</v>
      </c>
      <c r="CV113" s="285" t="str">
        <f t="shared" si="1072"/>
        <v>Lên lớp</v>
      </c>
      <c r="CW113" s="66">
        <v>7.8</v>
      </c>
      <c r="CX113" s="66">
        <v>8</v>
      </c>
      <c r="CY113" s="285"/>
      <c r="CZ113" s="66">
        <f t="shared" si="1073"/>
        <v>7.9</v>
      </c>
      <c r="DA113" s="67">
        <f t="shared" si="1074"/>
        <v>7.9</v>
      </c>
      <c r="DB113" s="60" t="str">
        <f t="shared" si="1075"/>
        <v>7.9</v>
      </c>
      <c r="DC113" s="51" t="str">
        <f t="shared" si="1076"/>
        <v>B</v>
      </c>
      <c r="DD113" s="60">
        <f t="shared" si="1077"/>
        <v>3</v>
      </c>
      <c r="DE113" s="60" t="str">
        <f t="shared" si="1078"/>
        <v>3.0</v>
      </c>
      <c r="DF113" s="63"/>
      <c r="DG113" s="209"/>
      <c r="DH113" s="105">
        <v>7.2</v>
      </c>
      <c r="DI113" s="126">
        <v>9</v>
      </c>
      <c r="DJ113" s="126"/>
      <c r="DK113" s="66">
        <f t="shared" si="1079"/>
        <v>8.3000000000000007</v>
      </c>
      <c r="DL113" s="67">
        <f t="shared" si="1080"/>
        <v>8.3000000000000007</v>
      </c>
      <c r="DM113" s="60" t="str">
        <f t="shared" si="1081"/>
        <v>8.3</v>
      </c>
      <c r="DN113" s="51" t="str">
        <f t="shared" si="1082"/>
        <v>B+</v>
      </c>
      <c r="DO113" s="60">
        <f t="shared" si="1083"/>
        <v>3.5</v>
      </c>
      <c r="DP113" s="60" t="str">
        <f t="shared" si="1084"/>
        <v>3.5</v>
      </c>
      <c r="DQ113" s="63"/>
      <c r="DR113" s="209"/>
      <c r="DS113" s="67">
        <f t="shared" si="1085"/>
        <v>8.1000000000000014</v>
      </c>
      <c r="DT113" s="60" t="str">
        <f t="shared" si="1086"/>
        <v>8.1</v>
      </c>
      <c r="DU113" s="51" t="str">
        <f t="shared" si="1087"/>
        <v>B+</v>
      </c>
      <c r="DV113" s="60">
        <f t="shared" si="1088"/>
        <v>3.5</v>
      </c>
      <c r="DW113" s="60" t="str">
        <f t="shared" si="1089"/>
        <v>3.5</v>
      </c>
      <c r="DX113" s="63">
        <v>3</v>
      </c>
      <c r="DY113" s="209">
        <v>3</v>
      </c>
      <c r="DZ113" s="149">
        <v>0</v>
      </c>
      <c r="EA113" s="70"/>
      <c r="EB113" s="121"/>
      <c r="EC113" s="66">
        <f t="shared" si="1090"/>
        <v>0</v>
      </c>
      <c r="ED113" s="67">
        <f t="shared" si="1091"/>
        <v>0</v>
      </c>
      <c r="EE113" s="67" t="str">
        <f t="shared" si="1092"/>
        <v>0.0</v>
      </c>
      <c r="EF113" s="51" t="str">
        <f t="shared" si="1093"/>
        <v>F</v>
      </c>
      <c r="EG113" s="68">
        <f t="shared" si="1094"/>
        <v>0</v>
      </c>
      <c r="EH113" s="53" t="str">
        <f t="shared" si="1095"/>
        <v>0.0</v>
      </c>
      <c r="EI113" s="63">
        <v>3</v>
      </c>
      <c r="EJ113" s="207"/>
      <c r="EK113" s="210">
        <v>6.8</v>
      </c>
      <c r="EL113" s="57">
        <v>8</v>
      </c>
      <c r="EM113" s="58"/>
      <c r="EN113" s="66">
        <f t="shared" si="1096"/>
        <v>7.5</v>
      </c>
      <c r="EO113" s="67">
        <f t="shared" si="1097"/>
        <v>7.5</v>
      </c>
      <c r="EP113" s="67" t="str">
        <f t="shared" si="1098"/>
        <v>7.5</v>
      </c>
      <c r="EQ113" s="51" t="str">
        <f t="shared" si="1099"/>
        <v>B</v>
      </c>
      <c r="ER113" s="60">
        <f t="shared" si="1100"/>
        <v>3</v>
      </c>
      <c r="ES113" s="53" t="str">
        <f t="shared" si="1101"/>
        <v>3.0</v>
      </c>
      <c r="ET113" s="63">
        <v>3</v>
      </c>
      <c r="EU113" s="207">
        <v>3</v>
      </c>
      <c r="EV113" s="105"/>
      <c r="EW113" s="103"/>
      <c r="EX113" s="104"/>
      <c r="EY113" s="66">
        <f t="shared" si="1102"/>
        <v>0</v>
      </c>
      <c r="EZ113" s="67">
        <f t="shared" si="1103"/>
        <v>0</v>
      </c>
      <c r="FA113" s="67" t="str">
        <f t="shared" si="1104"/>
        <v>0.0</v>
      </c>
      <c r="FB113" s="51" t="str">
        <f t="shared" si="1105"/>
        <v>F</v>
      </c>
      <c r="FC113" s="60">
        <f t="shared" si="1106"/>
        <v>0</v>
      </c>
      <c r="FD113" s="53" t="str">
        <f t="shared" si="1107"/>
        <v>0.0</v>
      </c>
      <c r="FE113" s="63">
        <v>2</v>
      </c>
      <c r="FF113" s="207"/>
      <c r="FG113" s="105"/>
      <c r="FH113" s="103"/>
      <c r="FI113" s="104"/>
      <c r="FJ113" s="66">
        <f t="shared" si="1108"/>
        <v>0</v>
      </c>
      <c r="FK113" s="67">
        <f t="shared" si="1109"/>
        <v>0</v>
      </c>
      <c r="FL113" s="67" t="str">
        <f t="shared" si="1110"/>
        <v>0.0</v>
      </c>
      <c r="FM113" s="51" t="str">
        <f t="shared" si="1111"/>
        <v>F</v>
      </c>
      <c r="FN113" s="60">
        <f t="shared" si="1112"/>
        <v>0</v>
      </c>
      <c r="FO113" s="53" t="str">
        <f t="shared" si="1113"/>
        <v>0.0</v>
      </c>
      <c r="FP113" s="63">
        <v>2</v>
      </c>
      <c r="FQ113" s="207"/>
      <c r="FR113" s="105"/>
      <c r="FS113" s="103"/>
      <c r="FT113" s="104"/>
      <c r="FU113" s="105"/>
      <c r="FV113" s="67">
        <f t="shared" si="1114"/>
        <v>0</v>
      </c>
      <c r="FW113" s="67" t="str">
        <f t="shared" si="1115"/>
        <v>0.0</v>
      </c>
      <c r="FX113" s="51" t="str">
        <f t="shared" si="1116"/>
        <v>F</v>
      </c>
      <c r="FY113" s="60">
        <f t="shared" si="1117"/>
        <v>0</v>
      </c>
      <c r="FZ113" s="53" t="str">
        <f t="shared" si="1118"/>
        <v>0.0</v>
      </c>
      <c r="GA113" s="63">
        <v>2</v>
      </c>
      <c r="GB113" s="207"/>
      <c r="GC113" s="105"/>
      <c r="GD113" s="103"/>
      <c r="GE113" s="104"/>
      <c r="GF113" s="105"/>
      <c r="GG113" s="67">
        <f t="shared" si="1119"/>
        <v>0</v>
      </c>
      <c r="GH113" s="67" t="str">
        <f t="shared" si="1120"/>
        <v>0.0</v>
      </c>
      <c r="GI113" s="51" t="str">
        <f t="shared" si="1121"/>
        <v>F</v>
      </c>
      <c r="GJ113" s="60">
        <f t="shared" si="1122"/>
        <v>0</v>
      </c>
      <c r="GK113" s="53" t="str">
        <f t="shared" si="1123"/>
        <v>0.0</v>
      </c>
      <c r="GL113" s="63">
        <v>3</v>
      </c>
      <c r="GM113" s="207"/>
      <c r="GN113" s="211">
        <f t="shared" si="1124"/>
        <v>18</v>
      </c>
      <c r="GO113" s="156">
        <f t="shared" si="1125"/>
        <v>2.6</v>
      </c>
      <c r="GP113" s="158">
        <f t="shared" si="1126"/>
        <v>1.0833333333333333</v>
      </c>
      <c r="GQ113" s="157" t="str">
        <f t="shared" si="1127"/>
        <v>1.08</v>
      </c>
      <c r="GR113" s="5" t="str">
        <f t="shared" si="1128"/>
        <v>Lên lớp</v>
      </c>
      <c r="GS113" s="212">
        <f t="shared" si="1129"/>
        <v>6</v>
      </c>
      <c r="GT113" s="213">
        <f t="shared" si="1130"/>
        <v>7.8000000000000007</v>
      </c>
      <c r="GU113" s="214">
        <f t="shared" si="1131"/>
        <v>3.25</v>
      </c>
      <c r="GV113" s="215">
        <f t="shared" si="1132"/>
        <v>35</v>
      </c>
      <c r="GW113" s="211">
        <f t="shared" si="1133"/>
        <v>23</v>
      </c>
      <c r="GX113" s="157">
        <f t="shared" si="1134"/>
        <v>7.2217391304347824</v>
      </c>
      <c r="GY113" s="158">
        <f t="shared" si="1135"/>
        <v>2.9347826086956523</v>
      </c>
      <c r="GZ113" s="157" t="str">
        <f t="shared" si="1136"/>
        <v>2.93</v>
      </c>
      <c r="HA113" s="5" t="str">
        <f t="shared" si="1137"/>
        <v>Lên lớp</v>
      </c>
      <c r="HB113" s="149">
        <v>0</v>
      </c>
      <c r="HC113" s="70"/>
      <c r="HD113" s="121"/>
      <c r="HE113" s="149"/>
      <c r="HF113" s="67">
        <f>ROUND(MAX((HB113*0.4+HC113*0.6),(HB113*0.4+HD113*0.6)),1)</f>
        <v>0</v>
      </c>
      <c r="HG113" s="67" t="str">
        <f t="shared" si="1138"/>
        <v>0.0</v>
      </c>
      <c r="HH113" s="51" t="str">
        <f t="shared" si="1139"/>
        <v>F</v>
      </c>
      <c r="HI113" s="60">
        <f t="shared" si="1140"/>
        <v>0</v>
      </c>
      <c r="HJ113" s="53" t="str">
        <f t="shared" si="1141"/>
        <v>0.0</v>
      </c>
      <c r="HK113" s="63">
        <v>3</v>
      </c>
      <c r="HL113" s="207"/>
      <c r="HM113" s="149">
        <v>0</v>
      </c>
      <c r="HN113" s="70"/>
      <c r="HO113" s="121"/>
      <c r="HP113" s="149">
        <f>ROUND((HM113*0.4+HN113*0.6),1)</f>
        <v>0</v>
      </c>
      <c r="HQ113" s="110">
        <f t="shared" si="1142"/>
        <v>0</v>
      </c>
      <c r="HR113" s="67" t="str">
        <f t="shared" si="1143"/>
        <v>0.0</v>
      </c>
      <c r="HS113" s="111" t="str">
        <f t="shared" si="1144"/>
        <v>F</v>
      </c>
      <c r="HT113" s="112">
        <f t="shared" si="1145"/>
        <v>0</v>
      </c>
      <c r="HU113" s="113" t="str">
        <f t="shared" si="1146"/>
        <v>0.0</v>
      </c>
      <c r="HV113" s="63">
        <v>1</v>
      </c>
      <c r="HW113" s="207"/>
      <c r="HX113" s="66">
        <f t="shared" si="1147"/>
        <v>0</v>
      </c>
      <c r="HY113" s="167">
        <f t="shared" si="1147"/>
        <v>0</v>
      </c>
      <c r="HZ113" s="53" t="str">
        <f t="shared" si="1148"/>
        <v>0.0</v>
      </c>
      <c r="IA113" s="51" t="str">
        <f t="shared" si="1149"/>
        <v>F</v>
      </c>
      <c r="IB113" s="60">
        <f t="shared" si="1150"/>
        <v>0</v>
      </c>
      <c r="IC113" s="53" t="str">
        <f t="shared" si="1151"/>
        <v>0.0</v>
      </c>
      <c r="ID113" s="220">
        <v>4</v>
      </c>
      <c r="IE113" s="221"/>
      <c r="IF113" s="149">
        <v>0</v>
      </c>
      <c r="IG113" s="70"/>
      <c r="IH113" s="121"/>
      <c r="II113" s="149">
        <f>ROUND((IF113*0.4+IG113*0.6),1)</f>
        <v>0</v>
      </c>
      <c r="IJ113" s="67">
        <f t="shared" si="1152"/>
        <v>0</v>
      </c>
      <c r="IK113" s="67" t="str">
        <f t="shared" si="1153"/>
        <v>0.0</v>
      </c>
      <c r="IL113" s="51" t="str">
        <f t="shared" si="1154"/>
        <v>F</v>
      </c>
      <c r="IM113" s="60">
        <f t="shared" si="1155"/>
        <v>0</v>
      </c>
      <c r="IN113" s="53" t="str">
        <f t="shared" si="1156"/>
        <v>0.0</v>
      </c>
      <c r="IO113" s="63">
        <v>2</v>
      </c>
      <c r="IP113" s="207"/>
      <c r="IQ113" s="56">
        <v>0</v>
      </c>
      <c r="IR113" s="70"/>
      <c r="IS113" s="121"/>
      <c r="IT113" s="149">
        <f>ROUND((IQ113*0.4+IR113*0.6),1)</f>
        <v>0</v>
      </c>
      <c r="IU113" s="67">
        <f t="shared" si="1157"/>
        <v>0</v>
      </c>
      <c r="IV113" s="67" t="str">
        <f t="shared" si="1158"/>
        <v>0.0</v>
      </c>
      <c r="IW113" s="51" t="str">
        <f t="shared" si="1159"/>
        <v>F</v>
      </c>
      <c r="IX113" s="60">
        <f t="shared" si="1160"/>
        <v>0</v>
      </c>
      <c r="IY113" s="53" t="str">
        <f t="shared" si="1161"/>
        <v>0.0</v>
      </c>
      <c r="IZ113" s="63">
        <v>3</v>
      </c>
      <c r="JA113" s="207"/>
      <c r="JB113" s="56">
        <v>0</v>
      </c>
      <c r="JC113" s="70"/>
      <c r="JD113" s="121"/>
      <c r="JE113" s="149">
        <f>ROUND((JB113*0.4+JC113*0.6),1)</f>
        <v>0</v>
      </c>
      <c r="JF113" s="67">
        <f t="shared" si="1162"/>
        <v>0</v>
      </c>
      <c r="JG113" s="50" t="str">
        <f t="shared" si="1163"/>
        <v>0.0</v>
      </c>
      <c r="JH113" s="51" t="str">
        <f t="shared" si="1164"/>
        <v>F</v>
      </c>
      <c r="JI113" s="60">
        <f t="shared" si="1165"/>
        <v>0</v>
      </c>
      <c r="JJ113" s="53" t="str">
        <f t="shared" si="1166"/>
        <v>0.0</v>
      </c>
      <c r="JK113" s="61">
        <v>2</v>
      </c>
      <c r="JL113" s="62"/>
      <c r="JM113" s="56"/>
      <c r="JN113" s="70"/>
      <c r="JO113" s="121"/>
      <c r="JP113" s="149">
        <f t="shared" si="1167"/>
        <v>0</v>
      </c>
      <c r="JQ113" s="67">
        <f t="shared" si="1168"/>
        <v>0</v>
      </c>
      <c r="JR113" s="50" t="str">
        <f t="shared" si="1169"/>
        <v>0.0</v>
      </c>
      <c r="JS113" s="51" t="str">
        <f t="shared" si="1170"/>
        <v>F</v>
      </c>
      <c r="JT113" s="60">
        <f t="shared" si="1171"/>
        <v>0</v>
      </c>
      <c r="JU113" s="53" t="str">
        <f t="shared" si="1172"/>
        <v>0.0</v>
      </c>
      <c r="JV113" s="61">
        <v>1</v>
      </c>
      <c r="JW113" s="62"/>
      <c r="JX113" s="56"/>
      <c r="JY113" s="70"/>
      <c r="JZ113" s="121"/>
      <c r="KA113" s="149">
        <f t="shared" si="1173"/>
        <v>0</v>
      </c>
      <c r="KB113" s="67">
        <f t="shared" si="1174"/>
        <v>0</v>
      </c>
      <c r="KC113" s="50" t="str">
        <f t="shared" si="1175"/>
        <v>0.0</v>
      </c>
      <c r="KD113" s="51" t="str">
        <f t="shared" si="1176"/>
        <v>F</v>
      </c>
      <c r="KE113" s="60">
        <f t="shared" si="1177"/>
        <v>0</v>
      </c>
      <c r="KF113" s="53" t="str">
        <f t="shared" si="1178"/>
        <v>0.0</v>
      </c>
      <c r="KG113" s="61">
        <v>2</v>
      </c>
      <c r="KH113" s="62"/>
      <c r="KI113" s="210"/>
      <c r="KJ113" s="133"/>
      <c r="KK113" s="58"/>
      <c r="KL113" s="66">
        <f t="shared" si="1179"/>
        <v>0</v>
      </c>
      <c r="KM113" s="67">
        <f t="shared" si="1180"/>
        <v>0</v>
      </c>
      <c r="KN113" s="67" t="str">
        <f t="shared" si="1181"/>
        <v>0.0</v>
      </c>
      <c r="KO113" s="51" t="str">
        <f t="shared" si="1182"/>
        <v>F</v>
      </c>
      <c r="KP113" s="60">
        <f t="shared" si="1183"/>
        <v>0</v>
      </c>
      <c r="KQ113" s="53" t="str">
        <f t="shared" si="1184"/>
        <v>0.0</v>
      </c>
      <c r="KR113" s="63">
        <v>1</v>
      </c>
      <c r="KS113" s="207"/>
      <c r="KT113" s="210">
        <v>0</v>
      </c>
      <c r="KU113" s="133"/>
      <c r="KV113" s="58"/>
      <c r="KW113" s="66">
        <f t="shared" si="1185"/>
        <v>0</v>
      </c>
      <c r="KX113" s="67">
        <f t="shared" si="1186"/>
        <v>0</v>
      </c>
      <c r="KY113" s="67" t="str">
        <f t="shared" si="1187"/>
        <v>0.0</v>
      </c>
      <c r="KZ113" s="51" t="str">
        <f t="shared" si="1188"/>
        <v>F</v>
      </c>
      <c r="LA113" s="60">
        <f t="shared" si="1189"/>
        <v>0</v>
      </c>
      <c r="LB113" s="53" t="str">
        <f t="shared" si="1190"/>
        <v>0.0</v>
      </c>
      <c r="LC113" s="63">
        <v>1</v>
      </c>
      <c r="LD113" s="207"/>
      <c r="LE113" s="210">
        <v>0</v>
      </c>
      <c r="LF113" s="133"/>
      <c r="LG113" s="58"/>
      <c r="LH113" s="66">
        <f t="shared" si="1191"/>
        <v>0</v>
      </c>
      <c r="LI113" s="67">
        <f t="shared" si="1192"/>
        <v>0</v>
      </c>
      <c r="LJ113" s="67" t="str">
        <f t="shared" si="1193"/>
        <v>0.0</v>
      </c>
      <c r="LK113" s="51" t="str">
        <f t="shared" si="1194"/>
        <v>F</v>
      </c>
      <c r="LL113" s="60">
        <f t="shared" si="1195"/>
        <v>0</v>
      </c>
      <c r="LM113" s="53" t="str">
        <f t="shared" si="1196"/>
        <v>0.0</v>
      </c>
      <c r="LN113" s="63">
        <v>2</v>
      </c>
      <c r="LO113" s="207"/>
      <c r="LP113" s="210">
        <v>0</v>
      </c>
      <c r="LQ113" s="133"/>
      <c r="LR113" s="58"/>
      <c r="LS113" s="66">
        <f t="shared" si="1197"/>
        <v>0</v>
      </c>
      <c r="LT113" s="67">
        <f t="shared" si="1198"/>
        <v>0</v>
      </c>
      <c r="LU113" s="67" t="str">
        <f t="shared" si="1199"/>
        <v>0.0</v>
      </c>
      <c r="LV113" s="51" t="str">
        <f t="shared" si="1200"/>
        <v>F</v>
      </c>
      <c r="LW113" s="60">
        <f t="shared" si="1201"/>
        <v>0</v>
      </c>
      <c r="LX113" s="53" t="str">
        <f t="shared" si="1202"/>
        <v>0.0</v>
      </c>
      <c r="LY113" s="63">
        <v>1</v>
      </c>
      <c r="LZ113" s="207"/>
      <c r="MA113" s="66">
        <f t="shared" si="1203"/>
        <v>0</v>
      </c>
      <c r="MB113" s="167">
        <f t="shared" si="1203"/>
        <v>0</v>
      </c>
      <c r="MC113" s="53" t="str">
        <f t="shared" si="1204"/>
        <v>0.0</v>
      </c>
      <c r="MD113" s="51" t="str">
        <f t="shared" si="1205"/>
        <v>F</v>
      </c>
      <c r="ME113" s="60">
        <f t="shared" si="1206"/>
        <v>0</v>
      </c>
      <c r="MF113" s="53" t="str">
        <f t="shared" si="1207"/>
        <v>0.0</v>
      </c>
      <c r="MG113" s="220">
        <v>5</v>
      </c>
      <c r="MH113" s="221"/>
      <c r="MI113" s="211">
        <f t="shared" si="1208"/>
        <v>19</v>
      </c>
      <c r="MJ113" s="156">
        <f t="shared" si="1209"/>
        <v>0</v>
      </c>
      <c r="MK113" s="158">
        <f t="shared" si="1210"/>
        <v>0</v>
      </c>
      <c r="ML113" s="157" t="str">
        <f t="shared" si="1211"/>
        <v>0.00</v>
      </c>
      <c r="MM113" s="5" t="str">
        <f t="shared" si="1212"/>
        <v>Cảnh báo KQHT</v>
      </c>
      <c r="MN113" s="212">
        <f t="shared" si="1213"/>
        <v>0</v>
      </c>
      <c r="MO113" s="156">
        <v>0</v>
      </c>
      <c r="MP113" s="309">
        <v>0</v>
      </c>
      <c r="MQ113" s="215">
        <f t="shared" si="1214"/>
        <v>54</v>
      </c>
      <c r="MR113" s="211">
        <f t="shared" si="1215"/>
        <v>23</v>
      </c>
      <c r="MS113" s="157">
        <f t="shared" si="1216"/>
        <v>7.2217391304347824</v>
      </c>
      <c r="MT113" s="157" t="str">
        <f t="shared" si="1217"/>
        <v>7.22</v>
      </c>
      <c r="MU113" s="158">
        <f t="shared" si="1218"/>
        <v>2.9347826086956523</v>
      </c>
      <c r="MV113" s="157" t="str">
        <f t="shared" si="1219"/>
        <v>2.93</v>
      </c>
      <c r="MW113" s="5" t="str">
        <f t="shared" si="1220"/>
        <v>Lên lớp</v>
      </c>
      <c r="MX113" s="222">
        <v>0.3</v>
      </c>
      <c r="MY113" s="159"/>
      <c r="MZ113" s="165"/>
      <c r="NA113" s="149">
        <f t="shared" si="1221"/>
        <v>0.1</v>
      </c>
      <c r="NB113" s="312">
        <f t="shared" si="1222"/>
        <v>0.1</v>
      </c>
      <c r="NC113" s="312" t="str">
        <f t="shared" si="1223"/>
        <v>0.1</v>
      </c>
      <c r="ND113" s="313" t="str">
        <f t="shared" si="1224"/>
        <v>F</v>
      </c>
      <c r="NE113" s="314">
        <f t="shared" si="1225"/>
        <v>0</v>
      </c>
      <c r="NF113" s="315" t="str">
        <f t="shared" si="1226"/>
        <v>0.0</v>
      </c>
      <c r="NG113" s="63">
        <v>1</v>
      </c>
      <c r="NH113" s="207">
        <v>1</v>
      </c>
      <c r="NI113" s="310"/>
      <c r="NJ113" s="311"/>
      <c r="NK113" s="160"/>
      <c r="NL113" s="316">
        <f t="shared" si="1227"/>
        <v>0</v>
      </c>
      <c r="NM113" s="312">
        <f t="shared" si="1228"/>
        <v>0</v>
      </c>
      <c r="NN113" s="312" t="str">
        <f t="shared" si="1229"/>
        <v>0.0</v>
      </c>
      <c r="NO113" s="313" t="str">
        <f t="shared" si="1230"/>
        <v>F</v>
      </c>
      <c r="NP113" s="314">
        <f t="shared" si="1231"/>
        <v>0</v>
      </c>
      <c r="NQ113" s="315" t="str">
        <f t="shared" si="1232"/>
        <v>0.0</v>
      </c>
      <c r="NR113" s="63">
        <v>1</v>
      </c>
      <c r="NS113" s="207">
        <v>1</v>
      </c>
      <c r="NT113" s="66">
        <f t="shared" si="1233"/>
        <v>0.1</v>
      </c>
      <c r="NU113" s="167">
        <f t="shared" si="1233"/>
        <v>0.1</v>
      </c>
      <c r="NV113" s="53" t="str">
        <f t="shared" si="1234"/>
        <v>0.1</v>
      </c>
      <c r="NW113" s="51" t="str">
        <f t="shared" si="1235"/>
        <v>F</v>
      </c>
      <c r="NX113" s="60">
        <f t="shared" si="1236"/>
        <v>0</v>
      </c>
      <c r="NY113" s="53" t="str">
        <f t="shared" si="1237"/>
        <v>0.0</v>
      </c>
      <c r="NZ113" s="220">
        <v>2</v>
      </c>
      <c r="OA113" s="408">
        <v>2</v>
      </c>
      <c r="OB113" s="231">
        <v>1</v>
      </c>
      <c r="OC113" s="231"/>
      <c r="OD113" s="231"/>
      <c r="OE113" s="231"/>
      <c r="OF113" s="231"/>
      <c r="QG113" s="231"/>
    </row>
    <row r="114" spans="1:496" s="8" customFormat="1" ht="18">
      <c r="A114" s="5">
        <v>16</v>
      </c>
      <c r="B114" s="8" t="s">
        <v>455</v>
      </c>
      <c r="C114" s="8" t="s">
        <v>516</v>
      </c>
      <c r="D114" s="234" t="s">
        <v>517</v>
      </c>
      <c r="E114" s="330" t="s">
        <v>518</v>
      </c>
      <c r="F114" s="6"/>
      <c r="G114" s="47" t="s">
        <v>732</v>
      </c>
      <c r="H114" s="144" t="s">
        <v>427</v>
      </c>
      <c r="I114" s="48" t="s">
        <v>676</v>
      </c>
      <c r="J114" s="48" t="s">
        <v>629</v>
      </c>
      <c r="K114" s="98">
        <v>2.6</v>
      </c>
      <c r="L114" s="67" t="str">
        <f t="shared" si="1018"/>
        <v>2.6</v>
      </c>
      <c r="M114" s="51" t="str">
        <f t="shared" si="1019"/>
        <v>F</v>
      </c>
      <c r="N114" s="52">
        <f t="shared" si="1020"/>
        <v>0</v>
      </c>
      <c r="O114" s="53" t="str">
        <f t="shared" si="1021"/>
        <v>0.0</v>
      </c>
      <c r="P114" s="63"/>
      <c r="Q114" s="49"/>
      <c r="R114" s="67" t="str">
        <f t="shared" si="1022"/>
        <v>0.0</v>
      </c>
      <c r="S114" s="51" t="str">
        <f t="shared" si="1023"/>
        <v>F</v>
      </c>
      <c r="T114" s="52">
        <f t="shared" si="1024"/>
        <v>0</v>
      </c>
      <c r="U114" s="53" t="str">
        <f t="shared" si="1025"/>
        <v>0.0</v>
      </c>
      <c r="V114" s="63"/>
      <c r="W114" s="105">
        <v>0</v>
      </c>
      <c r="X114" s="103"/>
      <c r="Y114" s="104"/>
      <c r="Z114" s="66">
        <f t="shared" si="1026"/>
        <v>0</v>
      </c>
      <c r="AA114" s="67">
        <f t="shared" si="1027"/>
        <v>0</v>
      </c>
      <c r="AB114" s="67" t="str">
        <f t="shared" si="1028"/>
        <v>0.0</v>
      </c>
      <c r="AC114" s="51" t="str">
        <f t="shared" si="1029"/>
        <v>F</v>
      </c>
      <c r="AD114" s="60">
        <f t="shared" si="1030"/>
        <v>0</v>
      </c>
      <c r="AE114" s="53" t="str">
        <f t="shared" si="1031"/>
        <v>0.0</v>
      </c>
      <c r="AF114" s="63">
        <v>4</v>
      </c>
      <c r="AG114" s="207"/>
      <c r="AH114" s="105">
        <v>0</v>
      </c>
      <c r="AI114" s="103"/>
      <c r="AJ114" s="104"/>
      <c r="AK114" s="66">
        <f t="shared" si="1032"/>
        <v>0</v>
      </c>
      <c r="AL114" s="67">
        <f t="shared" si="1033"/>
        <v>0</v>
      </c>
      <c r="AM114" s="67" t="str">
        <f t="shared" si="1034"/>
        <v>0.0</v>
      </c>
      <c r="AN114" s="51" t="str">
        <f t="shared" si="1035"/>
        <v>F</v>
      </c>
      <c r="AO114" s="60">
        <f t="shared" si="1036"/>
        <v>0</v>
      </c>
      <c r="AP114" s="53" t="str">
        <f t="shared" si="1037"/>
        <v>0.0</v>
      </c>
      <c r="AQ114" s="63">
        <v>2</v>
      </c>
      <c r="AR114" s="207"/>
      <c r="AS114" s="105">
        <v>0</v>
      </c>
      <c r="AT114" s="103"/>
      <c r="AU114" s="104"/>
      <c r="AV114" s="66">
        <f t="shared" si="1038"/>
        <v>0</v>
      </c>
      <c r="AW114" s="67">
        <f t="shared" si="1039"/>
        <v>0</v>
      </c>
      <c r="AX114" s="67" t="str">
        <f t="shared" si="1040"/>
        <v>0.0</v>
      </c>
      <c r="AY114" s="51" t="str">
        <f t="shared" si="1041"/>
        <v>F</v>
      </c>
      <c r="AZ114" s="60">
        <f t="shared" si="1042"/>
        <v>0</v>
      </c>
      <c r="BA114" s="53" t="str">
        <f t="shared" si="1043"/>
        <v>0.0</v>
      </c>
      <c r="BB114" s="63">
        <v>3</v>
      </c>
      <c r="BC114" s="207"/>
      <c r="BD114" s="105">
        <v>0</v>
      </c>
      <c r="BE114" s="103"/>
      <c r="BF114" s="104"/>
      <c r="BG114" s="66">
        <f t="shared" si="1044"/>
        <v>0</v>
      </c>
      <c r="BH114" s="67">
        <f t="shared" si="1045"/>
        <v>0</v>
      </c>
      <c r="BI114" s="67" t="str">
        <f t="shared" si="1046"/>
        <v>0.0</v>
      </c>
      <c r="BJ114" s="51" t="str">
        <f t="shared" si="1047"/>
        <v>F</v>
      </c>
      <c r="BK114" s="60">
        <f t="shared" si="1048"/>
        <v>0</v>
      </c>
      <c r="BL114" s="53" t="str">
        <f t="shared" si="1049"/>
        <v>0.0</v>
      </c>
      <c r="BM114" s="63">
        <v>3</v>
      </c>
      <c r="BN114" s="207"/>
      <c r="BO114" s="105">
        <v>6.9</v>
      </c>
      <c r="BP114" s="103">
        <v>4</v>
      </c>
      <c r="BQ114" s="104"/>
      <c r="BR114" s="66">
        <f t="shared" si="1050"/>
        <v>5.2</v>
      </c>
      <c r="BS114" s="67">
        <f t="shared" si="1051"/>
        <v>5.2</v>
      </c>
      <c r="BT114" s="67" t="str">
        <f t="shared" si="1052"/>
        <v>5.2</v>
      </c>
      <c r="BU114" s="51" t="str">
        <f t="shared" si="1053"/>
        <v>D+</v>
      </c>
      <c r="BV114" s="68">
        <f t="shared" si="1054"/>
        <v>1.5</v>
      </c>
      <c r="BW114" s="53" t="str">
        <f t="shared" si="1055"/>
        <v>1.5</v>
      </c>
      <c r="BX114" s="63">
        <v>2</v>
      </c>
      <c r="BY114" s="207">
        <v>2</v>
      </c>
      <c r="BZ114" s="105">
        <v>6</v>
      </c>
      <c r="CA114" s="103">
        <v>8</v>
      </c>
      <c r="CB114" s="104"/>
      <c r="CC114" s="105"/>
      <c r="CD114" s="67">
        <f t="shared" si="1056"/>
        <v>7.2</v>
      </c>
      <c r="CE114" s="67" t="str">
        <f t="shared" si="1057"/>
        <v>7.2</v>
      </c>
      <c r="CF114" s="51" t="str">
        <f t="shared" si="1058"/>
        <v>B</v>
      </c>
      <c r="CG114" s="60">
        <f t="shared" si="1059"/>
        <v>3</v>
      </c>
      <c r="CH114" s="53" t="str">
        <f t="shared" si="1060"/>
        <v>3.0</v>
      </c>
      <c r="CI114" s="63">
        <v>3</v>
      </c>
      <c r="CJ114" s="207">
        <v>3</v>
      </c>
      <c r="CK114" s="208">
        <f t="shared" si="1061"/>
        <v>17</v>
      </c>
      <c r="CL114" s="72">
        <f t="shared" si="1062"/>
        <v>1.8823529411764706</v>
      </c>
      <c r="CM114" s="93" t="str">
        <f t="shared" si="1063"/>
        <v>1.88</v>
      </c>
      <c r="CN114" s="72">
        <f t="shared" si="1064"/>
        <v>0.70588235294117652</v>
      </c>
      <c r="CO114" s="93" t="str">
        <f t="shared" si="1065"/>
        <v>0.71</v>
      </c>
      <c r="CP114" s="285" t="str">
        <f t="shared" si="1066"/>
        <v>Cảnh báo KQHT</v>
      </c>
      <c r="CQ114" s="285">
        <f t="shared" si="1067"/>
        <v>5</v>
      </c>
      <c r="CR114" s="72">
        <f t="shared" si="1068"/>
        <v>6.4</v>
      </c>
      <c r="CS114" s="285" t="str">
        <f t="shared" si="1069"/>
        <v>6.40</v>
      </c>
      <c r="CT114" s="72">
        <f t="shared" si="1070"/>
        <v>2.4</v>
      </c>
      <c r="CU114" s="285" t="str">
        <f t="shared" si="1071"/>
        <v>2.40</v>
      </c>
      <c r="CV114" s="285" t="str">
        <f t="shared" si="1072"/>
        <v>Lên lớp</v>
      </c>
      <c r="CW114" s="149">
        <v>0</v>
      </c>
      <c r="CX114" s="149"/>
      <c r="CY114" s="145"/>
      <c r="CZ114" s="149">
        <f t="shared" si="1073"/>
        <v>0</v>
      </c>
      <c r="DA114" s="67">
        <f t="shared" si="1074"/>
        <v>0</v>
      </c>
      <c r="DB114" s="60" t="str">
        <f t="shared" si="1075"/>
        <v>0.0</v>
      </c>
      <c r="DC114" s="51" t="str">
        <f t="shared" si="1076"/>
        <v>F</v>
      </c>
      <c r="DD114" s="60">
        <f t="shared" si="1077"/>
        <v>0</v>
      </c>
      <c r="DE114" s="60" t="str">
        <f t="shared" si="1078"/>
        <v>0.0</v>
      </c>
      <c r="DF114" s="63"/>
      <c r="DG114" s="209"/>
      <c r="DH114" s="105">
        <v>6.6</v>
      </c>
      <c r="DI114" s="126">
        <v>6</v>
      </c>
      <c r="DJ114" s="126"/>
      <c r="DK114" s="66">
        <f t="shared" si="1079"/>
        <v>6.2</v>
      </c>
      <c r="DL114" s="67">
        <f t="shared" si="1080"/>
        <v>6.2</v>
      </c>
      <c r="DM114" s="60" t="str">
        <f t="shared" si="1081"/>
        <v>6.2</v>
      </c>
      <c r="DN114" s="51" t="str">
        <f t="shared" si="1082"/>
        <v>C</v>
      </c>
      <c r="DO114" s="60">
        <f t="shared" si="1083"/>
        <v>2</v>
      </c>
      <c r="DP114" s="60" t="str">
        <f t="shared" si="1084"/>
        <v>2.0</v>
      </c>
      <c r="DQ114" s="63"/>
      <c r="DR114" s="209"/>
      <c r="DS114" s="67">
        <f t="shared" si="1085"/>
        <v>3.1</v>
      </c>
      <c r="DT114" s="60" t="str">
        <f t="shared" si="1086"/>
        <v>3.1</v>
      </c>
      <c r="DU114" s="51" t="str">
        <f t="shared" si="1087"/>
        <v>F</v>
      </c>
      <c r="DV114" s="60">
        <f t="shared" si="1088"/>
        <v>0</v>
      </c>
      <c r="DW114" s="60" t="str">
        <f t="shared" si="1089"/>
        <v>0.0</v>
      </c>
      <c r="DX114" s="63">
        <v>3</v>
      </c>
      <c r="DY114" s="209"/>
      <c r="DZ114" s="149">
        <v>1</v>
      </c>
      <c r="EA114" s="70"/>
      <c r="EB114" s="121"/>
      <c r="EC114" s="66">
        <f t="shared" si="1090"/>
        <v>0.4</v>
      </c>
      <c r="ED114" s="67">
        <f t="shared" si="1091"/>
        <v>0.4</v>
      </c>
      <c r="EE114" s="67" t="str">
        <f t="shared" si="1092"/>
        <v>0.4</v>
      </c>
      <c r="EF114" s="51" t="str">
        <f t="shared" si="1093"/>
        <v>F</v>
      </c>
      <c r="EG114" s="68">
        <f t="shared" si="1094"/>
        <v>0</v>
      </c>
      <c r="EH114" s="53" t="str">
        <f t="shared" si="1095"/>
        <v>0.0</v>
      </c>
      <c r="EI114" s="63">
        <v>3</v>
      </c>
      <c r="EJ114" s="207"/>
      <c r="EK114" s="149">
        <v>0</v>
      </c>
      <c r="EL114" s="70"/>
      <c r="EM114" s="121"/>
      <c r="EN114" s="66">
        <f t="shared" si="1096"/>
        <v>0</v>
      </c>
      <c r="EO114" s="67">
        <f t="shared" si="1097"/>
        <v>0</v>
      </c>
      <c r="EP114" s="67" t="str">
        <f t="shared" si="1098"/>
        <v>0.0</v>
      </c>
      <c r="EQ114" s="51" t="str">
        <f t="shared" si="1099"/>
        <v>F</v>
      </c>
      <c r="ER114" s="60">
        <f t="shared" si="1100"/>
        <v>0</v>
      </c>
      <c r="ES114" s="53" t="str">
        <f t="shared" si="1101"/>
        <v>0.0</v>
      </c>
      <c r="ET114" s="63">
        <v>3</v>
      </c>
      <c r="EU114" s="207"/>
      <c r="EV114" s="171">
        <v>7.7</v>
      </c>
      <c r="EW114" s="122">
        <v>0</v>
      </c>
      <c r="EX114" s="123"/>
      <c r="EY114" s="66">
        <f t="shared" si="1102"/>
        <v>3.1</v>
      </c>
      <c r="EZ114" s="67">
        <f t="shared" si="1103"/>
        <v>3.1</v>
      </c>
      <c r="FA114" s="67" t="str">
        <f t="shared" si="1104"/>
        <v>3.1</v>
      </c>
      <c r="FB114" s="51" t="str">
        <f t="shared" si="1105"/>
        <v>F</v>
      </c>
      <c r="FC114" s="60">
        <f t="shared" si="1106"/>
        <v>0</v>
      </c>
      <c r="FD114" s="53" t="str">
        <f t="shared" si="1107"/>
        <v>0.0</v>
      </c>
      <c r="FE114" s="63">
        <v>2</v>
      </c>
      <c r="FF114" s="207"/>
      <c r="FG114" s="149"/>
      <c r="FH114" s="70"/>
      <c r="FI114" s="121"/>
      <c r="FJ114" s="149">
        <f t="shared" si="1108"/>
        <v>0</v>
      </c>
      <c r="FK114" s="67">
        <f t="shared" si="1109"/>
        <v>0</v>
      </c>
      <c r="FL114" s="67" t="str">
        <f t="shared" si="1110"/>
        <v>0.0</v>
      </c>
      <c r="FM114" s="51" t="str">
        <f t="shared" si="1111"/>
        <v>F</v>
      </c>
      <c r="FN114" s="60">
        <f t="shared" si="1112"/>
        <v>0</v>
      </c>
      <c r="FO114" s="53" t="str">
        <f t="shared" si="1113"/>
        <v>0.0</v>
      </c>
      <c r="FP114" s="63">
        <v>2</v>
      </c>
      <c r="FQ114" s="207"/>
      <c r="FR114" s="105">
        <v>6</v>
      </c>
      <c r="FS114" s="103">
        <v>4</v>
      </c>
      <c r="FT114" s="104"/>
      <c r="FU114" s="66"/>
      <c r="FV114" s="67">
        <f t="shared" si="1114"/>
        <v>4.8</v>
      </c>
      <c r="FW114" s="67" t="str">
        <f t="shared" si="1115"/>
        <v>4.8</v>
      </c>
      <c r="FX114" s="51" t="str">
        <f t="shared" si="1116"/>
        <v>D</v>
      </c>
      <c r="FY114" s="60">
        <f t="shared" si="1117"/>
        <v>1</v>
      </c>
      <c r="FZ114" s="53" t="str">
        <f t="shared" si="1118"/>
        <v>1.0</v>
      </c>
      <c r="GA114" s="63">
        <v>2</v>
      </c>
      <c r="GB114" s="207">
        <v>2</v>
      </c>
      <c r="GC114" s="149">
        <v>1.3</v>
      </c>
      <c r="GD114" s="70"/>
      <c r="GE114" s="121"/>
      <c r="GF114" s="149"/>
      <c r="GG114" s="67">
        <f t="shared" si="1119"/>
        <v>0.5</v>
      </c>
      <c r="GH114" s="67" t="str">
        <f t="shared" si="1120"/>
        <v>0.5</v>
      </c>
      <c r="GI114" s="51" t="str">
        <f t="shared" si="1121"/>
        <v>F</v>
      </c>
      <c r="GJ114" s="60">
        <f t="shared" si="1122"/>
        <v>0</v>
      </c>
      <c r="GK114" s="53" t="str">
        <f t="shared" si="1123"/>
        <v>0.0</v>
      </c>
      <c r="GL114" s="63">
        <v>3</v>
      </c>
      <c r="GM114" s="207"/>
      <c r="GN114" s="211">
        <f t="shared" si="1124"/>
        <v>18</v>
      </c>
      <c r="GO114" s="156">
        <f t="shared" si="1125"/>
        <v>1.5444444444444443</v>
      </c>
      <c r="GP114" s="158">
        <f t="shared" si="1126"/>
        <v>0.1111111111111111</v>
      </c>
      <c r="GQ114" s="157" t="str">
        <f t="shared" si="1127"/>
        <v>0.11</v>
      </c>
      <c r="GR114" s="5" t="str">
        <f t="shared" si="1128"/>
        <v>Cảnh báo KQHT</v>
      </c>
      <c r="GS114" s="212">
        <f t="shared" si="1129"/>
        <v>2</v>
      </c>
      <c r="GT114" s="213">
        <f t="shared" si="1130"/>
        <v>4.8</v>
      </c>
      <c r="GU114" s="214">
        <f t="shared" si="1131"/>
        <v>1</v>
      </c>
      <c r="GV114" s="215">
        <f t="shared" si="1132"/>
        <v>35</v>
      </c>
      <c r="GW114" s="211">
        <f t="shared" si="1133"/>
        <v>7</v>
      </c>
      <c r="GX114" s="157">
        <f t="shared" si="1134"/>
        <v>5.9428571428571431</v>
      </c>
      <c r="GY114" s="158">
        <f t="shared" si="1135"/>
        <v>2</v>
      </c>
      <c r="GZ114" s="157" t="str">
        <f t="shared" si="1136"/>
        <v>2.00</v>
      </c>
      <c r="HA114" s="5" t="str">
        <f t="shared" si="1137"/>
        <v>Lên lớp</v>
      </c>
      <c r="HB114" s="149">
        <v>0</v>
      </c>
      <c r="HC114" s="70"/>
      <c r="HD114" s="121"/>
      <c r="HE114" s="149"/>
      <c r="HF114" s="67">
        <f>ROUND(MAX((HB114*0.4+HC114*0.6),(HB114*0.4+HD114*0.6)),1)</f>
        <v>0</v>
      </c>
      <c r="HG114" s="67" t="str">
        <f t="shared" si="1138"/>
        <v>0.0</v>
      </c>
      <c r="HH114" s="51" t="str">
        <f t="shared" si="1139"/>
        <v>F</v>
      </c>
      <c r="HI114" s="60">
        <f t="shared" si="1140"/>
        <v>0</v>
      </c>
      <c r="HJ114" s="53" t="str">
        <f t="shared" si="1141"/>
        <v>0.0</v>
      </c>
      <c r="HK114" s="63">
        <v>3</v>
      </c>
      <c r="HL114" s="207"/>
      <c r="HM114" s="149">
        <v>0</v>
      </c>
      <c r="HN114" s="70"/>
      <c r="HO114" s="121"/>
      <c r="HP114" s="149">
        <f>ROUND((HM114*0.4+HN114*0.6),1)</f>
        <v>0</v>
      </c>
      <c r="HQ114" s="110">
        <f t="shared" si="1142"/>
        <v>0</v>
      </c>
      <c r="HR114" s="67" t="str">
        <f t="shared" si="1143"/>
        <v>0.0</v>
      </c>
      <c r="HS114" s="111" t="str">
        <f t="shared" si="1144"/>
        <v>F</v>
      </c>
      <c r="HT114" s="112">
        <f t="shared" si="1145"/>
        <v>0</v>
      </c>
      <c r="HU114" s="113" t="str">
        <f t="shared" si="1146"/>
        <v>0.0</v>
      </c>
      <c r="HV114" s="63">
        <v>1</v>
      </c>
      <c r="HW114" s="207"/>
      <c r="HX114" s="66">
        <f t="shared" ref="HX114:HY118" si="1238">ROUND((HE114*0.7+HP114*0.3),1)</f>
        <v>0</v>
      </c>
      <c r="HY114" s="167">
        <f t="shared" si="1238"/>
        <v>0</v>
      </c>
      <c r="HZ114" s="53" t="str">
        <f t="shared" si="1148"/>
        <v>0.0</v>
      </c>
      <c r="IA114" s="51" t="str">
        <f t="shared" si="1149"/>
        <v>F</v>
      </c>
      <c r="IB114" s="60">
        <f t="shared" si="1150"/>
        <v>0</v>
      </c>
      <c r="IC114" s="53" t="str">
        <f t="shared" si="1151"/>
        <v>0.0</v>
      </c>
      <c r="ID114" s="220">
        <v>4</v>
      </c>
      <c r="IE114" s="221"/>
      <c r="IF114" s="149">
        <v>0</v>
      </c>
      <c r="IG114" s="70"/>
      <c r="IH114" s="121"/>
      <c r="II114" s="149">
        <f>ROUND((IF114*0.4+IG114*0.6),1)</f>
        <v>0</v>
      </c>
      <c r="IJ114" s="67">
        <f t="shared" si="1152"/>
        <v>0</v>
      </c>
      <c r="IK114" s="67" t="str">
        <f t="shared" si="1153"/>
        <v>0.0</v>
      </c>
      <c r="IL114" s="51" t="str">
        <f t="shared" si="1154"/>
        <v>F</v>
      </c>
      <c r="IM114" s="60">
        <f t="shared" si="1155"/>
        <v>0</v>
      </c>
      <c r="IN114" s="53" t="str">
        <f t="shared" si="1156"/>
        <v>0.0</v>
      </c>
      <c r="IO114" s="63">
        <v>2</v>
      </c>
      <c r="IP114" s="207"/>
      <c r="IQ114" s="56">
        <v>0</v>
      </c>
      <c r="IR114" s="70"/>
      <c r="IS114" s="121"/>
      <c r="IT114" s="149">
        <f>ROUND((IQ114*0.4+IR114*0.6),1)</f>
        <v>0</v>
      </c>
      <c r="IU114" s="67">
        <f t="shared" si="1157"/>
        <v>0</v>
      </c>
      <c r="IV114" s="67" t="str">
        <f t="shared" si="1158"/>
        <v>0.0</v>
      </c>
      <c r="IW114" s="51" t="str">
        <f t="shared" si="1159"/>
        <v>F</v>
      </c>
      <c r="IX114" s="60">
        <f t="shared" si="1160"/>
        <v>0</v>
      </c>
      <c r="IY114" s="53" t="str">
        <f t="shared" si="1161"/>
        <v>0.0</v>
      </c>
      <c r="IZ114" s="63">
        <v>3</v>
      </c>
      <c r="JA114" s="207"/>
      <c r="JB114" s="56">
        <v>0</v>
      </c>
      <c r="JC114" s="70"/>
      <c r="JD114" s="121"/>
      <c r="JE114" s="149">
        <f>ROUND((JB114*0.4+JC114*0.6),1)</f>
        <v>0</v>
      </c>
      <c r="JF114" s="67">
        <f t="shared" si="1162"/>
        <v>0</v>
      </c>
      <c r="JG114" s="50" t="str">
        <f t="shared" si="1163"/>
        <v>0.0</v>
      </c>
      <c r="JH114" s="51" t="str">
        <f t="shared" si="1164"/>
        <v>F</v>
      </c>
      <c r="JI114" s="60">
        <f t="shared" si="1165"/>
        <v>0</v>
      </c>
      <c r="JJ114" s="53" t="str">
        <f t="shared" si="1166"/>
        <v>0.0</v>
      </c>
      <c r="JK114" s="61">
        <v>2</v>
      </c>
      <c r="JL114" s="62"/>
      <c r="JM114" s="56"/>
      <c r="JN114" s="70"/>
      <c r="JO114" s="121"/>
      <c r="JP114" s="149">
        <f t="shared" si="1167"/>
        <v>0</v>
      </c>
      <c r="JQ114" s="67">
        <f t="shared" si="1168"/>
        <v>0</v>
      </c>
      <c r="JR114" s="50" t="str">
        <f t="shared" si="1169"/>
        <v>0.0</v>
      </c>
      <c r="JS114" s="51" t="str">
        <f t="shared" si="1170"/>
        <v>F</v>
      </c>
      <c r="JT114" s="60">
        <f t="shared" si="1171"/>
        <v>0</v>
      </c>
      <c r="JU114" s="53" t="str">
        <f t="shared" si="1172"/>
        <v>0.0</v>
      </c>
      <c r="JV114" s="61">
        <v>1</v>
      </c>
      <c r="JW114" s="62"/>
      <c r="JX114" s="56"/>
      <c r="JY114" s="70"/>
      <c r="JZ114" s="121"/>
      <c r="KA114" s="149">
        <f t="shared" si="1173"/>
        <v>0</v>
      </c>
      <c r="KB114" s="67">
        <f t="shared" si="1174"/>
        <v>0</v>
      </c>
      <c r="KC114" s="50" t="str">
        <f t="shared" si="1175"/>
        <v>0.0</v>
      </c>
      <c r="KD114" s="51" t="str">
        <f t="shared" si="1176"/>
        <v>F</v>
      </c>
      <c r="KE114" s="60">
        <f t="shared" si="1177"/>
        <v>0</v>
      </c>
      <c r="KF114" s="53" t="str">
        <f t="shared" si="1178"/>
        <v>0.0</v>
      </c>
      <c r="KG114" s="61">
        <v>2</v>
      </c>
      <c r="KH114" s="62"/>
      <c r="KI114" s="210"/>
      <c r="KJ114" s="133"/>
      <c r="KK114" s="58"/>
      <c r="KL114" s="66">
        <f t="shared" si="1179"/>
        <v>0</v>
      </c>
      <c r="KM114" s="67">
        <f t="shared" si="1180"/>
        <v>0</v>
      </c>
      <c r="KN114" s="67" t="str">
        <f t="shared" si="1181"/>
        <v>0.0</v>
      </c>
      <c r="KO114" s="51" t="str">
        <f t="shared" si="1182"/>
        <v>F</v>
      </c>
      <c r="KP114" s="60">
        <f t="shared" si="1183"/>
        <v>0</v>
      </c>
      <c r="KQ114" s="53" t="str">
        <f t="shared" si="1184"/>
        <v>0.0</v>
      </c>
      <c r="KR114" s="63">
        <v>1</v>
      </c>
      <c r="KS114" s="207"/>
      <c r="KT114" s="210">
        <v>0</v>
      </c>
      <c r="KU114" s="133"/>
      <c r="KV114" s="58"/>
      <c r="KW114" s="66">
        <f t="shared" si="1185"/>
        <v>0</v>
      </c>
      <c r="KX114" s="67">
        <f t="shared" si="1186"/>
        <v>0</v>
      </c>
      <c r="KY114" s="67" t="str">
        <f t="shared" si="1187"/>
        <v>0.0</v>
      </c>
      <c r="KZ114" s="51" t="str">
        <f t="shared" si="1188"/>
        <v>F</v>
      </c>
      <c r="LA114" s="60">
        <f t="shared" si="1189"/>
        <v>0</v>
      </c>
      <c r="LB114" s="53" t="str">
        <f t="shared" si="1190"/>
        <v>0.0</v>
      </c>
      <c r="LC114" s="63">
        <v>1</v>
      </c>
      <c r="LD114" s="207"/>
      <c r="LE114" s="210">
        <v>0</v>
      </c>
      <c r="LF114" s="133"/>
      <c r="LG114" s="58"/>
      <c r="LH114" s="66">
        <f t="shared" si="1191"/>
        <v>0</v>
      </c>
      <c r="LI114" s="67">
        <f t="shared" si="1192"/>
        <v>0</v>
      </c>
      <c r="LJ114" s="67" t="str">
        <f t="shared" si="1193"/>
        <v>0.0</v>
      </c>
      <c r="LK114" s="51" t="str">
        <f t="shared" si="1194"/>
        <v>F</v>
      </c>
      <c r="LL114" s="60">
        <f t="shared" si="1195"/>
        <v>0</v>
      </c>
      <c r="LM114" s="53" t="str">
        <f t="shared" si="1196"/>
        <v>0.0</v>
      </c>
      <c r="LN114" s="63">
        <v>2</v>
      </c>
      <c r="LO114" s="207"/>
      <c r="LP114" s="210">
        <v>0</v>
      </c>
      <c r="LQ114" s="133"/>
      <c r="LR114" s="58"/>
      <c r="LS114" s="66">
        <f t="shared" si="1197"/>
        <v>0</v>
      </c>
      <c r="LT114" s="67">
        <f t="shared" si="1198"/>
        <v>0</v>
      </c>
      <c r="LU114" s="67" t="str">
        <f t="shared" si="1199"/>
        <v>0.0</v>
      </c>
      <c r="LV114" s="51" t="str">
        <f t="shared" si="1200"/>
        <v>F</v>
      </c>
      <c r="LW114" s="60">
        <f t="shared" si="1201"/>
        <v>0</v>
      </c>
      <c r="LX114" s="53" t="str">
        <f t="shared" si="1202"/>
        <v>0.0</v>
      </c>
      <c r="LY114" s="63">
        <v>1</v>
      </c>
      <c r="LZ114" s="207"/>
      <c r="MA114" s="66">
        <f t="shared" ref="MA114:MB118" si="1239">ROUND((KL114*0.2+KW114*0.2+LH114*0.4+LS114*0.2),1)</f>
        <v>0</v>
      </c>
      <c r="MB114" s="167">
        <f t="shared" si="1239"/>
        <v>0</v>
      </c>
      <c r="MC114" s="53" t="str">
        <f t="shared" si="1204"/>
        <v>0.0</v>
      </c>
      <c r="MD114" s="51" t="str">
        <f t="shared" si="1205"/>
        <v>F</v>
      </c>
      <c r="ME114" s="60">
        <f t="shared" si="1206"/>
        <v>0</v>
      </c>
      <c r="MF114" s="53" t="str">
        <f t="shared" si="1207"/>
        <v>0.0</v>
      </c>
      <c r="MG114" s="220">
        <v>5</v>
      </c>
      <c r="MH114" s="221"/>
      <c r="MI114" s="211">
        <f t="shared" si="1208"/>
        <v>19</v>
      </c>
      <c r="MJ114" s="156">
        <f t="shared" si="1209"/>
        <v>0</v>
      </c>
      <c r="MK114" s="158">
        <f t="shared" si="1210"/>
        <v>0</v>
      </c>
      <c r="ML114" s="157" t="str">
        <f t="shared" si="1211"/>
        <v>0.00</v>
      </c>
      <c r="MM114" s="5" t="str">
        <f t="shared" si="1212"/>
        <v>Cảnh báo KQHT</v>
      </c>
      <c r="MN114" s="212">
        <f t="shared" si="1213"/>
        <v>0</v>
      </c>
      <c r="MO114" s="156">
        <v>0</v>
      </c>
      <c r="MP114" s="309">
        <v>0</v>
      </c>
      <c r="MQ114" s="215">
        <f t="shared" si="1214"/>
        <v>54</v>
      </c>
      <c r="MR114" s="211">
        <f t="shared" si="1215"/>
        <v>7</v>
      </c>
      <c r="MS114" s="157">
        <f t="shared" si="1216"/>
        <v>5.9428571428571431</v>
      </c>
      <c r="MT114" s="157" t="str">
        <f t="shared" si="1217"/>
        <v>5.94</v>
      </c>
      <c r="MU114" s="158">
        <f t="shared" si="1218"/>
        <v>2</v>
      </c>
      <c r="MV114" s="157" t="str">
        <f t="shared" si="1219"/>
        <v>2.00</v>
      </c>
      <c r="MW114" s="5" t="str">
        <f t="shared" si="1220"/>
        <v>Lên lớp</v>
      </c>
      <c r="MX114" s="222">
        <v>0</v>
      </c>
      <c r="MY114" s="159"/>
      <c r="MZ114" s="165"/>
      <c r="NA114" s="149">
        <f t="shared" si="1221"/>
        <v>0</v>
      </c>
      <c r="NB114" s="312">
        <f t="shared" si="1222"/>
        <v>0</v>
      </c>
      <c r="NC114" s="312" t="str">
        <f t="shared" si="1223"/>
        <v>0.0</v>
      </c>
      <c r="ND114" s="313" t="str">
        <f t="shared" si="1224"/>
        <v>F</v>
      </c>
      <c r="NE114" s="314">
        <f t="shared" si="1225"/>
        <v>0</v>
      </c>
      <c r="NF114" s="315" t="str">
        <f t="shared" si="1226"/>
        <v>0.0</v>
      </c>
      <c r="NG114" s="63">
        <v>1</v>
      </c>
      <c r="NH114" s="207">
        <v>1</v>
      </c>
      <c r="NI114" s="310"/>
      <c r="NJ114" s="311"/>
      <c r="NK114" s="160"/>
      <c r="NL114" s="316">
        <f t="shared" si="1227"/>
        <v>0</v>
      </c>
      <c r="NM114" s="312">
        <f t="shared" si="1228"/>
        <v>0</v>
      </c>
      <c r="NN114" s="312" t="str">
        <f t="shared" si="1229"/>
        <v>0.0</v>
      </c>
      <c r="NO114" s="313" t="str">
        <f t="shared" si="1230"/>
        <v>F</v>
      </c>
      <c r="NP114" s="314">
        <f t="shared" si="1231"/>
        <v>0</v>
      </c>
      <c r="NQ114" s="315" t="str">
        <f t="shared" si="1232"/>
        <v>0.0</v>
      </c>
      <c r="NR114" s="63">
        <v>1</v>
      </c>
      <c r="NS114" s="207">
        <v>1</v>
      </c>
      <c r="NT114" s="66">
        <f t="shared" ref="NT114:NU118" si="1240">ROUND((NA114*0.5+NL114*0.5),1)</f>
        <v>0</v>
      </c>
      <c r="NU114" s="167">
        <f t="shared" si="1240"/>
        <v>0</v>
      </c>
      <c r="NV114" s="53" t="str">
        <f t="shared" si="1234"/>
        <v>0.0</v>
      </c>
      <c r="NW114" s="51" t="str">
        <f t="shared" si="1235"/>
        <v>F</v>
      </c>
      <c r="NX114" s="60">
        <f t="shared" si="1236"/>
        <v>0</v>
      </c>
      <c r="NY114" s="53" t="str">
        <f t="shared" si="1237"/>
        <v>0.0</v>
      </c>
      <c r="NZ114" s="220">
        <v>2</v>
      </c>
      <c r="OA114" s="408">
        <v>2</v>
      </c>
      <c r="OB114" s="231">
        <v>1</v>
      </c>
      <c r="OC114" s="231"/>
      <c r="OD114" s="231"/>
      <c r="OE114" s="231"/>
      <c r="OF114" s="231"/>
      <c r="QG114" s="231"/>
    </row>
    <row r="115" spans="1:496" s="8" customFormat="1" ht="18">
      <c r="A115" s="5">
        <v>14</v>
      </c>
      <c r="B115" s="8" t="s">
        <v>455</v>
      </c>
      <c r="C115" s="8" t="s">
        <v>512</v>
      </c>
      <c r="D115" s="234" t="s">
        <v>513</v>
      </c>
      <c r="E115" s="329" t="s">
        <v>505</v>
      </c>
      <c r="F115" s="6"/>
      <c r="G115" s="47" t="s">
        <v>730</v>
      </c>
      <c r="H115" s="144" t="s">
        <v>427</v>
      </c>
      <c r="I115" s="48" t="s">
        <v>746</v>
      </c>
      <c r="J115" s="48" t="s">
        <v>629</v>
      </c>
      <c r="K115" s="98">
        <v>0</v>
      </c>
      <c r="L115" s="67" t="str">
        <f t="shared" si="1018"/>
        <v>0.0</v>
      </c>
      <c r="M115" s="51" t="str">
        <f t="shared" si="1019"/>
        <v>F</v>
      </c>
      <c r="N115" s="52">
        <f t="shared" si="1020"/>
        <v>0</v>
      </c>
      <c r="O115" s="53" t="str">
        <f t="shared" si="1021"/>
        <v>0.0</v>
      </c>
      <c r="P115" s="63"/>
      <c r="Q115" s="49"/>
      <c r="R115" s="67" t="str">
        <f t="shared" si="1022"/>
        <v>0.0</v>
      </c>
      <c r="S115" s="51" t="str">
        <f t="shared" si="1023"/>
        <v>F</v>
      </c>
      <c r="T115" s="52">
        <f t="shared" si="1024"/>
        <v>0</v>
      </c>
      <c r="U115" s="53" t="str">
        <f t="shared" si="1025"/>
        <v>0.0</v>
      </c>
      <c r="V115" s="63"/>
      <c r="W115" s="105">
        <v>6.2</v>
      </c>
      <c r="X115" s="103">
        <v>6</v>
      </c>
      <c r="Y115" s="104"/>
      <c r="Z115" s="66">
        <f t="shared" si="1026"/>
        <v>6.1</v>
      </c>
      <c r="AA115" s="67">
        <f t="shared" si="1027"/>
        <v>6.1</v>
      </c>
      <c r="AB115" s="67" t="str">
        <f t="shared" si="1028"/>
        <v>6.1</v>
      </c>
      <c r="AC115" s="51" t="str">
        <f t="shared" si="1029"/>
        <v>C</v>
      </c>
      <c r="AD115" s="60">
        <f t="shared" si="1030"/>
        <v>2</v>
      </c>
      <c r="AE115" s="53" t="str">
        <f t="shared" si="1031"/>
        <v>2.0</v>
      </c>
      <c r="AF115" s="63">
        <v>4</v>
      </c>
      <c r="AG115" s="207">
        <v>4</v>
      </c>
      <c r="AH115" s="105">
        <v>7.7</v>
      </c>
      <c r="AI115" s="103">
        <v>5</v>
      </c>
      <c r="AJ115" s="104"/>
      <c r="AK115" s="66">
        <f t="shared" si="1032"/>
        <v>6.1</v>
      </c>
      <c r="AL115" s="67">
        <f t="shared" si="1033"/>
        <v>6.1</v>
      </c>
      <c r="AM115" s="67" t="str">
        <f t="shared" si="1034"/>
        <v>6.1</v>
      </c>
      <c r="AN115" s="51" t="str">
        <f t="shared" si="1035"/>
        <v>C</v>
      </c>
      <c r="AO115" s="60">
        <f t="shared" si="1036"/>
        <v>2</v>
      </c>
      <c r="AP115" s="53" t="str">
        <f t="shared" si="1037"/>
        <v>2.0</v>
      </c>
      <c r="AQ115" s="63">
        <v>2</v>
      </c>
      <c r="AR115" s="207">
        <v>2</v>
      </c>
      <c r="AS115" s="105">
        <v>5.3</v>
      </c>
      <c r="AT115" s="103">
        <v>0</v>
      </c>
      <c r="AU115" s="104">
        <v>5</v>
      </c>
      <c r="AV115" s="66">
        <f t="shared" si="1038"/>
        <v>2.1</v>
      </c>
      <c r="AW115" s="67">
        <f t="shared" si="1039"/>
        <v>5.0999999999999996</v>
      </c>
      <c r="AX115" s="67" t="str">
        <f t="shared" si="1040"/>
        <v>5.1</v>
      </c>
      <c r="AY115" s="51" t="str">
        <f t="shared" si="1041"/>
        <v>D+</v>
      </c>
      <c r="AZ115" s="60">
        <f t="shared" si="1042"/>
        <v>1.5</v>
      </c>
      <c r="BA115" s="53" t="str">
        <f t="shared" si="1043"/>
        <v>1.5</v>
      </c>
      <c r="BB115" s="63">
        <v>3</v>
      </c>
      <c r="BC115" s="207">
        <v>3</v>
      </c>
      <c r="BD115" s="105">
        <v>5</v>
      </c>
      <c r="BE115" s="103">
        <v>2</v>
      </c>
      <c r="BF115" s="104">
        <v>6</v>
      </c>
      <c r="BG115" s="66">
        <f t="shared" si="1044"/>
        <v>3.2</v>
      </c>
      <c r="BH115" s="67">
        <f t="shared" si="1045"/>
        <v>5.6</v>
      </c>
      <c r="BI115" s="67" t="str">
        <f t="shared" si="1046"/>
        <v>5.6</v>
      </c>
      <c r="BJ115" s="51" t="str">
        <f t="shared" si="1047"/>
        <v>C</v>
      </c>
      <c r="BK115" s="60">
        <f t="shared" si="1048"/>
        <v>2</v>
      </c>
      <c r="BL115" s="53" t="str">
        <f t="shared" si="1049"/>
        <v>2.0</v>
      </c>
      <c r="BM115" s="63">
        <v>3</v>
      </c>
      <c r="BN115" s="207">
        <v>3</v>
      </c>
      <c r="BO115" s="105">
        <v>6.4</v>
      </c>
      <c r="BP115" s="103">
        <v>6</v>
      </c>
      <c r="BQ115" s="104"/>
      <c r="BR115" s="66">
        <f t="shared" si="1050"/>
        <v>6.2</v>
      </c>
      <c r="BS115" s="67">
        <f t="shared" si="1051"/>
        <v>6.2</v>
      </c>
      <c r="BT115" s="67" t="str">
        <f t="shared" si="1052"/>
        <v>6.2</v>
      </c>
      <c r="BU115" s="51" t="str">
        <f t="shared" si="1053"/>
        <v>C</v>
      </c>
      <c r="BV115" s="68">
        <f t="shared" si="1054"/>
        <v>2</v>
      </c>
      <c r="BW115" s="53" t="str">
        <f t="shared" si="1055"/>
        <v>2.0</v>
      </c>
      <c r="BX115" s="63">
        <v>2</v>
      </c>
      <c r="BY115" s="207">
        <v>2</v>
      </c>
      <c r="BZ115" s="105">
        <v>6.3</v>
      </c>
      <c r="CA115" s="103">
        <v>5</v>
      </c>
      <c r="CB115" s="104"/>
      <c r="CC115" s="105"/>
      <c r="CD115" s="67">
        <f t="shared" si="1056"/>
        <v>5.5</v>
      </c>
      <c r="CE115" s="67" t="str">
        <f t="shared" si="1057"/>
        <v>5.5</v>
      </c>
      <c r="CF115" s="51" t="str">
        <f t="shared" si="1058"/>
        <v>C</v>
      </c>
      <c r="CG115" s="60">
        <f t="shared" si="1059"/>
        <v>2</v>
      </c>
      <c r="CH115" s="53" t="str">
        <f t="shared" si="1060"/>
        <v>2.0</v>
      </c>
      <c r="CI115" s="63">
        <v>3</v>
      </c>
      <c r="CJ115" s="207">
        <v>3</v>
      </c>
      <c r="CK115" s="208">
        <f t="shared" si="1061"/>
        <v>17</v>
      </c>
      <c r="CL115" s="72">
        <f t="shared" si="1062"/>
        <v>5.7411764705882353</v>
      </c>
      <c r="CM115" s="93" t="str">
        <f t="shared" si="1063"/>
        <v>5.74</v>
      </c>
      <c r="CN115" s="72">
        <f t="shared" si="1064"/>
        <v>1.911764705882353</v>
      </c>
      <c r="CO115" s="93" t="str">
        <f t="shared" si="1065"/>
        <v>1.91</v>
      </c>
      <c r="CP115" s="285" t="str">
        <f t="shared" si="1066"/>
        <v>Lên lớp</v>
      </c>
      <c r="CQ115" s="285">
        <f t="shared" si="1067"/>
        <v>17</v>
      </c>
      <c r="CR115" s="72">
        <f t="shared" si="1068"/>
        <v>5.7411764705882353</v>
      </c>
      <c r="CS115" s="285" t="str">
        <f t="shared" si="1069"/>
        <v>5.74</v>
      </c>
      <c r="CT115" s="72">
        <f t="shared" si="1070"/>
        <v>1.911764705882353</v>
      </c>
      <c r="CU115" s="285" t="str">
        <f t="shared" si="1071"/>
        <v>1.91</v>
      </c>
      <c r="CV115" s="285" t="str">
        <f t="shared" si="1072"/>
        <v>Lên lớp</v>
      </c>
      <c r="CW115" s="149">
        <v>0</v>
      </c>
      <c r="CX115" s="149"/>
      <c r="CY115" s="145"/>
      <c r="CZ115" s="149">
        <f t="shared" si="1073"/>
        <v>0</v>
      </c>
      <c r="DA115" s="67">
        <f t="shared" si="1074"/>
        <v>0</v>
      </c>
      <c r="DB115" s="60" t="str">
        <f t="shared" si="1075"/>
        <v>0.0</v>
      </c>
      <c r="DC115" s="51" t="str">
        <f t="shared" si="1076"/>
        <v>F</v>
      </c>
      <c r="DD115" s="60">
        <f t="shared" si="1077"/>
        <v>0</v>
      </c>
      <c r="DE115" s="60" t="str">
        <f t="shared" si="1078"/>
        <v>0.0</v>
      </c>
      <c r="DF115" s="63"/>
      <c r="DG115" s="209"/>
      <c r="DH115" s="105">
        <v>5.6</v>
      </c>
      <c r="DI115" s="126">
        <v>5</v>
      </c>
      <c r="DJ115" s="126"/>
      <c r="DK115" s="66">
        <f t="shared" si="1079"/>
        <v>5.2</v>
      </c>
      <c r="DL115" s="67">
        <f t="shared" si="1080"/>
        <v>5.2</v>
      </c>
      <c r="DM115" s="60" t="str">
        <f t="shared" si="1081"/>
        <v>5.2</v>
      </c>
      <c r="DN115" s="51" t="str">
        <f t="shared" si="1082"/>
        <v>D+</v>
      </c>
      <c r="DO115" s="60">
        <f t="shared" si="1083"/>
        <v>1.5</v>
      </c>
      <c r="DP115" s="60" t="str">
        <f t="shared" si="1084"/>
        <v>1.5</v>
      </c>
      <c r="DQ115" s="63"/>
      <c r="DR115" s="209"/>
      <c r="DS115" s="67">
        <f t="shared" si="1085"/>
        <v>2.6</v>
      </c>
      <c r="DT115" s="60" t="str">
        <f t="shared" si="1086"/>
        <v>2.6</v>
      </c>
      <c r="DU115" s="51" t="str">
        <f t="shared" si="1087"/>
        <v>F</v>
      </c>
      <c r="DV115" s="60">
        <f t="shared" si="1088"/>
        <v>0</v>
      </c>
      <c r="DW115" s="60" t="str">
        <f t="shared" si="1089"/>
        <v>0.0</v>
      </c>
      <c r="DX115" s="63">
        <v>3</v>
      </c>
      <c r="DY115" s="209"/>
      <c r="DZ115" s="171">
        <v>5</v>
      </c>
      <c r="EA115" s="122">
        <v>3</v>
      </c>
      <c r="EB115" s="123">
        <v>6</v>
      </c>
      <c r="EC115" s="66">
        <f t="shared" si="1090"/>
        <v>3.8</v>
      </c>
      <c r="ED115" s="67">
        <f t="shared" si="1091"/>
        <v>5.6</v>
      </c>
      <c r="EE115" s="67" t="str">
        <f t="shared" si="1092"/>
        <v>5.6</v>
      </c>
      <c r="EF115" s="51" t="str">
        <f t="shared" si="1093"/>
        <v>C</v>
      </c>
      <c r="EG115" s="68">
        <f t="shared" si="1094"/>
        <v>2</v>
      </c>
      <c r="EH115" s="53" t="str">
        <f t="shared" si="1095"/>
        <v>2.0</v>
      </c>
      <c r="EI115" s="63">
        <v>3</v>
      </c>
      <c r="EJ115" s="207">
        <v>3</v>
      </c>
      <c r="EK115" s="210">
        <v>5.4</v>
      </c>
      <c r="EL115" s="57">
        <v>4</v>
      </c>
      <c r="EM115" s="58"/>
      <c r="EN115" s="66">
        <f t="shared" si="1096"/>
        <v>4.5999999999999996</v>
      </c>
      <c r="EO115" s="67">
        <f t="shared" si="1097"/>
        <v>4.5999999999999996</v>
      </c>
      <c r="EP115" s="67" t="str">
        <f t="shared" si="1098"/>
        <v>4.6</v>
      </c>
      <c r="EQ115" s="51" t="str">
        <f t="shared" si="1099"/>
        <v>D</v>
      </c>
      <c r="ER115" s="60">
        <f t="shared" si="1100"/>
        <v>1</v>
      </c>
      <c r="ES115" s="53" t="str">
        <f t="shared" si="1101"/>
        <v>1.0</v>
      </c>
      <c r="ET115" s="63">
        <v>3</v>
      </c>
      <c r="EU115" s="207">
        <v>3</v>
      </c>
      <c r="EV115" s="149">
        <v>1.3</v>
      </c>
      <c r="EW115" s="70"/>
      <c r="EX115" s="121"/>
      <c r="EY115" s="66">
        <f t="shared" si="1102"/>
        <v>0.5</v>
      </c>
      <c r="EZ115" s="67">
        <f t="shared" si="1103"/>
        <v>0.5</v>
      </c>
      <c r="FA115" s="67" t="str">
        <f t="shared" si="1104"/>
        <v>0.5</v>
      </c>
      <c r="FB115" s="51" t="str">
        <f t="shared" si="1105"/>
        <v>F</v>
      </c>
      <c r="FC115" s="60">
        <f t="shared" si="1106"/>
        <v>0</v>
      </c>
      <c r="FD115" s="53" t="str">
        <f t="shared" si="1107"/>
        <v>0.0</v>
      </c>
      <c r="FE115" s="63">
        <v>2</v>
      </c>
      <c r="FF115" s="207"/>
      <c r="FG115" s="149"/>
      <c r="FH115" s="70"/>
      <c r="FI115" s="121"/>
      <c r="FJ115" s="149">
        <f t="shared" si="1108"/>
        <v>0</v>
      </c>
      <c r="FK115" s="67">
        <f t="shared" si="1109"/>
        <v>0</v>
      </c>
      <c r="FL115" s="67" t="str">
        <f t="shared" si="1110"/>
        <v>0.0</v>
      </c>
      <c r="FM115" s="51" t="str">
        <f t="shared" si="1111"/>
        <v>F</v>
      </c>
      <c r="FN115" s="60">
        <f t="shared" si="1112"/>
        <v>0</v>
      </c>
      <c r="FO115" s="53" t="str">
        <f t="shared" si="1113"/>
        <v>0.0</v>
      </c>
      <c r="FP115" s="63">
        <v>2</v>
      </c>
      <c r="FQ115" s="207"/>
      <c r="FR115" s="149">
        <v>0</v>
      </c>
      <c r="FS115" s="70"/>
      <c r="FT115" s="121"/>
      <c r="FU115" s="149"/>
      <c r="FV115" s="67">
        <f t="shared" si="1114"/>
        <v>0</v>
      </c>
      <c r="FW115" s="67" t="str">
        <f t="shared" si="1115"/>
        <v>0.0</v>
      </c>
      <c r="FX115" s="51" t="str">
        <f t="shared" si="1116"/>
        <v>F</v>
      </c>
      <c r="FY115" s="60">
        <f t="shared" si="1117"/>
        <v>0</v>
      </c>
      <c r="FZ115" s="53" t="str">
        <f t="shared" si="1118"/>
        <v>0.0</v>
      </c>
      <c r="GA115" s="63">
        <v>2</v>
      </c>
      <c r="GB115" s="207"/>
      <c r="GC115" s="149">
        <v>1.1000000000000001</v>
      </c>
      <c r="GD115" s="70"/>
      <c r="GE115" s="121"/>
      <c r="GF115" s="149"/>
      <c r="GG115" s="67">
        <f t="shared" si="1119"/>
        <v>0.4</v>
      </c>
      <c r="GH115" s="67" t="str">
        <f t="shared" si="1120"/>
        <v>0.4</v>
      </c>
      <c r="GI115" s="51" t="str">
        <f t="shared" si="1121"/>
        <v>F</v>
      </c>
      <c r="GJ115" s="60">
        <f t="shared" si="1122"/>
        <v>0</v>
      </c>
      <c r="GK115" s="53" t="str">
        <f t="shared" si="1123"/>
        <v>0.0</v>
      </c>
      <c r="GL115" s="63">
        <v>3</v>
      </c>
      <c r="GM115" s="207"/>
      <c r="GN115" s="211">
        <f t="shared" si="1124"/>
        <v>18</v>
      </c>
      <c r="GO115" s="156">
        <f t="shared" si="1125"/>
        <v>2.2555555555555555</v>
      </c>
      <c r="GP115" s="158">
        <f t="shared" si="1126"/>
        <v>0.5</v>
      </c>
      <c r="GQ115" s="157" t="str">
        <f t="shared" si="1127"/>
        <v>0.50</v>
      </c>
      <c r="GR115" s="5" t="str">
        <f t="shared" si="1128"/>
        <v>Cảnh báo KQHT</v>
      </c>
      <c r="GS115" s="212">
        <f t="shared" si="1129"/>
        <v>6</v>
      </c>
      <c r="GT115" s="213">
        <f t="shared" si="1130"/>
        <v>5.0999999999999988</v>
      </c>
      <c r="GU115" s="214">
        <f t="shared" si="1131"/>
        <v>1.5</v>
      </c>
      <c r="GV115" s="215">
        <f t="shared" si="1132"/>
        <v>35</v>
      </c>
      <c r="GW115" s="211">
        <f t="shared" si="1133"/>
        <v>23</v>
      </c>
      <c r="GX115" s="157">
        <f t="shared" si="1134"/>
        <v>5.5739130434782602</v>
      </c>
      <c r="GY115" s="158">
        <f t="shared" si="1135"/>
        <v>1.8043478260869565</v>
      </c>
      <c r="GZ115" s="157" t="str">
        <f t="shared" si="1136"/>
        <v>1.80</v>
      </c>
      <c r="HA115" s="5" t="str">
        <f t="shared" si="1137"/>
        <v>Lên lớp</v>
      </c>
      <c r="HB115" s="149"/>
      <c r="HC115" s="70"/>
      <c r="HD115" s="121" t="s">
        <v>224</v>
      </c>
      <c r="HE115" s="149"/>
      <c r="HF115" s="67">
        <v>0</v>
      </c>
      <c r="HG115" s="67" t="str">
        <f t="shared" si="1138"/>
        <v>0.0</v>
      </c>
      <c r="HH115" s="51" t="str">
        <f t="shared" si="1139"/>
        <v>F</v>
      </c>
      <c r="HI115" s="60">
        <f t="shared" si="1140"/>
        <v>0</v>
      </c>
      <c r="HJ115" s="53" t="str">
        <f t="shared" si="1141"/>
        <v>0.0</v>
      </c>
      <c r="HK115" s="63">
        <v>3</v>
      </c>
      <c r="HL115" s="207"/>
      <c r="HM115" s="149"/>
      <c r="HN115" s="70"/>
      <c r="HO115" s="121"/>
      <c r="HP115" s="149"/>
      <c r="HQ115" s="110">
        <f t="shared" si="1142"/>
        <v>0</v>
      </c>
      <c r="HR115" s="67" t="str">
        <f t="shared" si="1143"/>
        <v>0.0</v>
      </c>
      <c r="HS115" s="111" t="str">
        <f t="shared" si="1144"/>
        <v>F</v>
      </c>
      <c r="HT115" s="112">
        <f t="shared" si="1145"/>
        <v>0</v>
      </c>
      <c r="HU115" s="113" t="str">
        <f t="shared" si="1146"/>
        <v>0.0</v>
      </c>
      <c r="HV115" s="63">
        <v>1</v>
      </c>
      <c r="HW115" s="207"/>
      <c r="HX115" s="66">
        <f t="shared" si="1238"/>
        <v>0</v>
      </c>
      <c r="HY115" s="167">
        <f t="shared" si="1238"/>
        <v>0</v>
      </c>
      <c r="HZ115" s="53" t="str">
        <f t="shared" si="1148"/>
        <v>0.0</v>
      </c>
      <c r="IA115" s="51" t="str">
        <f t="shared" si="1149"/>
        <v>F</v>
      </c>
      <c r="IB115" s="60">
        <f t="shared" si="1150"/>
        <v>0</v>
      </c>
      <c r="IC115" s="53" t="str">
        <f t="shared" si="1151"/>
        <v>0.0</v>
      </c>
      <c r="ID115" s="220">
        <v>4</v>
      </c>
      <c r="IE115" s="221"/>
      <c r="IF115" s="149"/>
      <c r="IG115" s="70"/>
      <c r="IH115" s="121"/>
      <c r="II115" s="149"/>
      <c r="IJ115" s="67">
        <f t="shared" si="1152"/>
        <v>0</v>
      </c>
      <c r="IK115" s="67" t="str">
        <f t="shared" si="1153"/>
        <v>0.0</v>
      </c>
      <c r="IL115" s="51" t="str">
        <f t="shared" si="1154"/>
        <v>F</v>
      </c>
      <c r="IM115" s="60">
        <f t="shared" si="1155"/>
        <v>0</v>
      </c>
      <c r="IN115" s="53" t="str">
        <f t="shared" si="1156"/>
        <v>0.0</v>
      </c>
      <c r="IO115" s="63">
        <v>2</v>
      </c>
      <c r="IP115" s="207"/>
      <c r="IQ115" s="149"/>
      <c r="IR115" s="70"/>
      <c r="IS115" s="121"/>
      <c r="IT115" s="149"/>
      <c r="IU115" s="67">
        <f t="shared" si="1157"/>
        <v>0</v>
      </c>
      <c r="IV115" s="67" t="str">
        <f t="shared" si="1158"/>
        <v>0.0</v>
      </c>
      <c r="IW115" s="51" t="str">
        <f t="shared" si="1159"/>
        <v>F</v>
      </c>
      <c r="IX115" s="60">
        <f t="shared" si="1160"/>
        <v>0</v>
      </c>
      <c r="IY115" s="53" t="str">
        <f t="shared" si="1161"/>
        <v>0.0</v>
      </c>
      <c r="IZ115" s="63">
        <v>3</v>
      </c>
      <c r="JA115" s="207"/>
      <c r="JB115" s="56"/>
      <c r="JC115" s="70"/>
      <c r="JD115" s="121"/>
      <c r="JE115" s="149"/>
      <c r="JF115" s="67">
        <f t="shared" si="1162"/>
        <v>0</v>
      </c>
      <c r="JG115" s="50" t="str">
        <f t="shared" si="1163"/>
        <v>0.0</v>
      </c>
      <c r="JH115" s="51" t="str">
        <f t="shared" si="1164"/>
        <v>F</v>
      </c>
      <c r="JI115" s="60">
        <f t="shared" si="1165"/>
        <v>0</v>
      </c>
      <c r="JJ115" s="53" t="str">
        <f t="shared" si="1166"/>
        <v>0.0</v>
      </c>
      <c r="JK115" s="61">
        <v>2</v>
      </c>
      <c r="JL115" s="62"/>
      <c r="JM115" s="56"/>
      <c r="JN115" s="70"/>
      <c r="JO115" s="121"/>
      <c r="JP115" s="149">
        <f t="shared" si="1167"/>
        <v>0</v>
      </c>
      <c r="JQ115" s="67">
        <f t="shared" si="1168"/>
        <v>0</v>
      </c>
      <c r="JR115" s="50" t="str">
        <f t="shared" si="1169"/>
        <v>0.0</v>
      </c>
      <c r="JS115" s="51" t="str">
        <f t="shared" si="1170"/>
        <v>F</v>
      </c>
      <c r="JT115" s="60">
        <f t="shared" si="1171"/>
        <v>0</v>
      </c>
      <c r="JU115" s="53" t="str">
        <f t="shared" si="1172"/>
        <v>0.0</v>
      </c>
      <c r="JV115" s="61">
        <v>1</v>
      </c>
      <c r="JW115" s="62"/>
      <c r="JX115" s="56"/>
      <c r="JY115" s="70"/>
      <c r="JZ115" s="121"/>
      <c r="KA115" s="149">
        <f t="shared" si="1173"/>
        <v>0</v>
      </c>
      <c r="KB115" s="67">
        <f t="shared" si="1174"/>
        <v>0</v>
      </c>
      <c r="KC115" s="50" t="str">
        <f t="shared" si="1175"/>
        <v>0.0</v>
      </c>
      <c r="KD115" s="51" t="str">
        <f t="shared" si="1176"/>
        <v>F</v>
      </c>
      <c r="KE115" s="60">
        <f t="shared" si="1177"/>
        <v>0</v>
      </c>
      <c r="KF115" s="53" t="str">
        <f t="shared" si="1178"/>
        <v>0.0</v>
      </c>
      <c r="KG115" s="61">
        <v>2</v>
      </c>
      <c r="KH115" s="62"/>
      <c r="KI115" s="210"/>
      <c r="KJ115" s="133"/>
      <c r="KK115" s="58"/>
      <c r="KL115" s="66">
        <f t="shared" si="1179"/>
        <v>0</v>
      </c>
      <c r="KM115" s="67">
        <f t="shared" si="1180"/>
        <v>0</v>
      </c>
      <c r="KN115" s="67" t="str">
        <f t="shared" si="1181"/>
        <v>0.0</v>
      </c>
      <c r="KO115" s="51" t="str">
        <f t="shared" si="1182"/>
        <v>F</v>
      </c>
      <c r="KP115" s="60">
        <f t="shared" si="1183"/>
        <v>0</v>
      </c>
      <c r="KQ115" s="53" t="str">
        <f t="shared" si="1184"/>
        <v>0.0</v>
      </c>
      <c r="KR115" s="63">
        <v>1</v>
      </c>
      <c r="KS115" s="207"/>
      <c r="KT115" s="210"/>
      <c r="KU115" s="133"/>
      <c r="KV115" s="58"/>
      <c r="KW115" s="66">
        <f t="shared" si="1185"/>
        <v>0</v>
      </c>
      <c r="KX115" s="67">
        <f t="shared" si="1186"/>
        <v>0</v>
      </c>
      <c r="KY115" s="67" t="str">
        <f t="shared" si="1187"/>
        <v>0.0</v>
      </c>
      <c r="KZ115" s="51" t="str">
        <f t="shared" si="1188"/>
        <v>F</v>
      </c>
      <c r="LA115" s="60">
        <f t="shared" si="1189"/>
        <v>0</v>
      </c>
      <c r="LB115" s="53" t="str">
        <f t="shared" si="1190"/>
        <v>0.0</v>
      </c>
      <c r="LC115" s="63">
        <v>1</v>
      </c>
      <c r="LD115" s="207"/>
      <c r="LE115" s="210"/>
      <c r="LF115" s="133"/>
      <c r="LG115" s="58"/>
      <c r="LH115" s="66">
        <f t="shared" si="1191"/>
        <v>0</v>
      </c>
      <c r="LI115" s="67">
        <f t="shared" si="1192"/>
        <v>0</v>
      </c>
      <c r="LJ115" s="67" t="str">
        <f t="shared" si="1193"/>
        <v>0.0</v>
      </c>
      <c r="LK115" s="51" t="str">
        <f t="shared" si="1194"/>
        <v>F</v>
      </c>
      <c r="LL115" s="60">
        <f t="shared" si="1195"/>
        <v>0</v>
      </c>
      <c r="LM115" s="53" t="str">
        <f t="shared" si="1196"/>
        <v>0.0</v>
      </c>
      <c r="LN115" s="63">
        <v>2</v>
      </c>
      <c r="LO115" s="207"/>
      <c r="LP115" s="210"/>
      <c r="LQ115" s="133"/>
      <c r="LR115" s="58"/>
      <c r="LS115" s="66">
        <f t="shared" si="1197"/>
        <v>0</v>
      </c>
      <c r="LT115" s="67">
        <f t="shared" si="1198"/>
        <v>0</v>
      </c>
      <c r="LU115" s="67" t="str">
        <f t="shared" si="1199"/>
        <v>0.0</v>
      </c>
      <c r="LV115" s="51" t="str">
        <f t="shared" si="1200"/>
        <v>F</v>
      </c>
      <c r="LW115" s="60">
        <f t="shared" si="1201"/>
        <v>0</v>
      </c>
      <c r="LX115" s="53" t="str">
        <f t="shared" si="1202"/>
        <v>0.0</v>
      </c>
      <c r="LY115" s="63">
        <v>1</v>
      </c>
      <c r="LZ115" s="207"/>
      <c r="MA115" s="66">
        <f t="shared" si="1239"/>
        <v>0</v>
      </c>
      <c r="MB115" s="167">
        <f t="shared" si="1239"/>
        <v>0</v>
      </c>
      <c r="MC115" s="53" t="str">
        <f t="shared" si="1204"/>
        <v>0.0</v>
      </c>
      <c r="MD115" s="51" t="str">
        <f t="shared" si="1205"/>
        <v>F</v>
      </c>
      <c r="ME115" s="60">
        <f t="shared" si="1206"/>
        <v>0</v>
      </c>
      <c r="MF115" s="53" t="str">
        <f t="shared" si="1207"/>
        <v>0.0</v>
      </c>
      <c r="MG115" s="220">
        <v>5</v>
      </c>
      <c r="MH115" s="221"/>
      <c r="MI115" s="211">
        <f t="shared" si="1208"/>
        <v>19</v>
      </c>
      <c r="MJ115" s="156">
        <f t="shared" si="1209"/>
        <v>0</v>
      </c>
      <c r="MK115" s="158">
        <f t="shared" si="1210"/>
        <v>0</v>
      </c>
      <c r="ML115" s="157" t="str">
        <f t="shared" si="1211"/>
        <v>0.00</v>
      </c>
      <c r="MM115" s="5" t="str">
        <f t="shared" si="1212"/>
        <v>Cảnh báo KQHT</v>
      </c>
      <c r="MN115" s="212">
        <f t="shared" si="1213"/>
        <v>0</v>
      </c>
      <c r="MO115" s="156">
        <v>0</v>
      </c>
      <c r="MP115" s="309">
        <v>0</v>
      </c>
      <c r="MQ115" s="215">
        <f t="shared" si="1214"/>
        <v>54</v>
      </c>
      <c r="MR115" s="211">
        <f t="shared" si="1215"/>
        <v>23</v>
      </c>
      <c r="MS115" s="157">
        <f t="shared" si="1216"/>
        <v>5.5739130434782602</v>
      </c>
      <c r="MT115" s="157" t="str">
        <f t="shared" si="1217"/>
        <v>5.57</v>
      </c>
      <c r="MU115" s="158">
        <f t="shared" si="1218"/>
        <v>1.8043478260869565</v>
      </c>
      <c r="MV115" s="157" t="str">
        <f t="shared" si="1219"/>
        <v>1.80</v>
      </c>
      <c r="MW115" s="5" t="str">
        <f t="shared" si="1220"/>
        <v>Lên lớp</v>
      </c>
      <c r="MX115" s="310"/>
      <c r="MY115" s="311"/>
      <c r="MZ115" s="160"/>
      <c r="NA115" s="66">
        <f t="shared" si="1221"/>
        <v>0</v>
      </c>
      <c r="NB115" s="312">
        <f t="shared" si="1222"/>
        <v>0</v>
      </c>
      <c r="NC115" s="312" t="str">
        <f t="shared" si="1223"/>
        <v>0.0</v>
      </c>
      <c r="ND115" s="313" t="str">
        <f t="shared" si="1224"/>
        <v>F</v>
      </c>
      <c r="NE115" s="314">
        <f t="shared" si="1225"/>
        <v>0</v>
      </c>
      <c r="NF115" s="315" t="str">
        <f t="shared" si="1226"/>
        <v>0.0</v>
      </c>
      <c r="NG115" s="63">
        <v>1</v>
      </c>
      <c r="NH115" s="207">
        <v>1</v>
      </c>
      <c r="NI115" s="310"/>
      <c r="NJ115" s="311"/>
      <c r="NK115" s="160"/>
      <c r="NL115" s="316">
        <f t="shared" si="1227"/>
        <v>0</v>
      </c>
      <c r="NM115" s="312">
        <f t="shared" si="1228"/>
        <v>0</v>
      </c>
      <c r="NN115" s="312" t="str">
        <f t="shared" si="1229"/>
        <v>0.0</v>
      </c>
      <c r="NO115" s="313" t="str">
        <f t="shared" si="1230"/>
        <v>F</v>
      </c>
      <c r="NP115" s="314">
        <f t="shared" si="1231"/>
        <v>0</v>
      </c>
      <c r="NQ115" s="315" t="str">
        <f t="shared" si="1232"/>
        <v>0.0</v>
      </c>
      <c r="NR115" s="63">
        <v>1</v>
      </c>
      <c r="NS115" s="207">
        <v>1</v>
      </c>
      <c r="NT115" s="66">
        <f t="shared" si="1240"/>
        <v>0</v>
      </c>
      <c r="NU115" s="167">
        <f t="shared" si="1240"/>
        <v>0</v>
      </c>
      <c r="NV115" s="53" t="str">
        <f t="shared" si="1234"/>
        <v>0.0</v>
      </c>
      <c r="NW115" s="51" t="str">
        <f t="shared" si="1235"/>
        <v>F</v>
      </c>
      <c r="NX115" s="60">
        <f t="shared" si="1236"/>
        <v>0</v>
      </c>
      <c r="NY115" s="53" t="str">
        <f t="shared" si="1237"/>
        <v>0.0</v>
      </c>
      <c r="NZ115" s="220">
        <v>2</v>
      </c>
      <c r="OA115" s="408">
        <v>2</v>
      </c>
      <c r="OB115" s="231"/>
      <c r="OC115" s="231"/>
      <c r="OD115" s="231"/>
      <c r="OE115" s="231"/>
      <c r="OF115" s="231"/>
      <c r="QG115" s="231"/>
    </row>
    <row r="116" spans="1:496" s="8" customFormat="1" ht="18">
      <c r="A116" s="5">
        <v>7</v>
      </c>
      <c r="B116" s="9" t="s">
        <v>11</v>
      </c>
      <c r="C116" s="10" t="s">
        <v>284</v>
      </c>
      <c r="D116" s="11" t="s">
        <v>285</v>
      </c>
      <c r="E116" s="12" t="s">
        <v>286</v>
      </c>
      <c r="G116" s="47" t="s">
        <v>564</v>
      </c>
      <c r="H116" s="132" t="s">
        <v>427</v>
      </c>
      <c r="I116" s="132" t="s">
        <v>606</v>
      </c>
      <c r="J116" s="48" t="s">
        <v>629</v>
      </c>
      <c r="K116" s="98">
        <v>6.3</v>
      </c>
      <c r="L116" s="67" t="str">
        <f t="shared" si="1018"/>
        <v>6.3</v>
      </c>
      <c r="M116" s="51" t="str">
        <f t="shared" si="1019"/>
        <v>C</v>
      </c>
      <c r="N116" s="52">
        <f t="shared" si="1020"/>
        <v>2</v>
      </c>
      <c r="O116" s="53" t="str">
        <f t="shared" si="1021"/>
        <v>2.0</v>
      </c>
      <c r="P116" s="63">
        <v>2</v>
      </c>
      <c r="Q116" s="49"/>
      <c r="R116" s="67" t="str">
        <f t="shared" si="1022"/>
        <v>0.0</v>
      </c>
      <c r="S116" s="51" t="str">
        <f t="shared" si="1023"/>
        <v>F</v>
      </c>
      <c r="T116" s="52">
        <f t="shared" si="1024"/>
        <v>0</v>
      </c>
      <c r="U116" s="53" t="str">
        <f t="shared" si="1025"/>
        <v>0.0</v>
      </c>
      <c r="V116" s="63"/>
      <c r="W116" s="105">
        <v>8.5</v>
      </c>
      <c r="X116" s="103">
        <v>9</v>
      </c>
      <c r="Y116" s="104"/>
      <c r="Z116" s="66">
        <f t="shared" si="1026"/>
        <v>8.8000000000000007</v>
      </c>
      <c r="AA116" s="67">
        <f t="shared" si="1027"/>
        <v>8.8000000000000007</v>
      </c>
      <c r="AB116" s="67" t="str">
        <f t="shared" si="1028"/>
        <v>8.8</v>
      </c>
      <c r="AC116" s="51" t="str">
        <f t="shared" si="1029"/>
        <v>A</v>
      </c>
      <c r="AD116" s="60">
        <f t="shared" si="1030"/>
        <v>4</v>
      </c>
      <c r="AE116" s="53" t="str">
        <f t="shared" si="1031"/>
        <v>4.0</v>
      </c>
      <c r="AF116" s="63">
        <v>4</v>
      </c>
      <c r="AG116" s="207">
        <v>4</v>
      </c>
      <c r="AH116" s="105">
        <v>7.3</v>
      </c>
      <c r="AI116" s="103">
        <v>7</v>
      </c>
      <c r="AJ116" s="104"/>
      <c r="AK116" s="66">
        <f t="shared" si="1032"/>
        <v>7.1</v>
      </c>
      <c r="AL116" s="67">
        <f t="shared" si="1033"/>
        <v>7.1</v>
      </c>
      <c r="AM116" s="67" t="str">
        <f t="shared" si="1034"/>
        <v>7.1</v>
      </c>
      <c r="AN116" s="51" t="str">
        <f t="shared" si="1035"/>
        <v>B</v>
      </c>
      <c r="AO116" s="60">
        <f t="shared" si="1036"/>
        <v>3</v>
      </c>
      <c r="AP116" s="53" t="str">
        <f t="shared" si="1037"/>
        <v>3.0</v>
      </c>
      <c r="AQ116" s="63">
        <v>2</v>
      </c>
      <c r="AR116" s="207">
        <v>2</v>
      </c>
      <c r="AS116" s="171">
        <v>5.3</v>
      </c>
      <c r="AT116" s="122">
        <v>3</v>
      </c>
      <c r="AU116" s="123">
        <v>0</v>
      </c>
      <c r="AV116" s="66">
        <f t="shared" si="1038"/>
        <v>3.9</v>
      </c>
      <c r="AW116" s="67">
        <f t="shared" si="1039"/>
        <v>3.9</v>
      </c>
      <c r="AX116" s="67" t="str">
        <f t="shared" si="1040"/>
        <v>3.9</v>
      </c>
      <c r="AY116" s="51" t="str">
        <f t="shared" si="1041"/>
        <v>F</v>
      </c>
      <c r="AZ116" s="60">
        <f t="shared" si="1042"/>
        <v>0</v>
      </c>
      <c r="BA116" s="53" t="str">
        <f t="shared" si="1043"/>
        <v>0.0</v>
      </c>
      <c r="BB116" s="63">
        <v>3</v>
      </c>
      <c r="BC116" s="207"/>
      <c r="BD116" s="105">
        <v>5.0999999999999996</v>
      </c>
      <c r="BE116" s="103">
        <v>6</v>
      </c>
      <c r="BF116" s="104"/>
      <c r="BG116" s="66">
        <f t="shared" si="1044"/>
        <v>5.6</v>
      </c>
      <c r="BH116" s="67">
        <f t="shared" si="1045"/>
        <v>5.6</v>
      </c>
      <c r="BI116" s="67" t="str">
        <f t="shared" si="1046"/>
        <v>5.6</v>
      </c>
      <c r="BJ116" s="51" t="str">
        <f t="shared" si="1047"/>
        <v>C</v>
      </c>
      <c r="BK116" s="60">
        <f t="shared" si="1048"/>
        <v>2</v>
      </c>
      <c r="BL116" s="53" t="str">
        <f t="shared" si="1049"/>
        <v>2.0</v>
      </c>
      <c r="BM116" s="63">
        <v>3</v>
      </c>
      <c r="BN116" s="207">
        <v>3</v>
      </c>
      <c r="BO116" s="105">
        <v>7.1</v>
      </c>
      <c r="BP116" s="103">
        <v>6</v>
      </c>
      <c r="BQ116" s="104"/>
      <c r="BR116" s="66">
        <f t="shared" si="1050"/>
        <v>6.4</v>
      </c>
      <c r="BS116" s="67">
        <f t="shared" si="1051"/>
        <v>6.4</v>
      </c>
      <c r="BT116" s="67" t="str">
        <f t="shared" si="1052"/>
        <v>6.4</v>
      </c>
      <c r="BU116" s="51" t="str">
        <f t="shared" si="1053"/>
        <v>C</v>
      </c>
      <c r="BV116" s="68">
        <f t="shared" si="1054"/>
        <v>2</v>
      </c>
      <c r="BW116" s="53" t="str">
        <f t="shared" si="1055"/>
        <v>2.0</v>
      </c>
      <c r="BX116" s="63">
        <v>2</v>
      </c>
      <c r="BY116" s="207">
        <v>2</v>
      </c>
      <c r="BZ116" s="105">
        <v>6.7</v>
      </c>
      <c r="CA116" s="103">
        <v>7</v>
      </c>
      <c r="CB116" s="104"/>
      <c r="CC116" s="105"/>
      <c r="CD116" s="67">
        <f t="shared" si="1056"/>
        <v>6.9</v>
      </c>
      <c r="CE116" s="67" t="str">
        <f t="shared" si="1057"/>
        <v>6.9</v>
      </c>
      <c r="CF116" s="51" t="str">
        <f t="shared" si="1058"/>
        <v>C+</v>
      </c>
      <c r="CG116" s="60">
        <f t="shared" si="1059"/>
        <v>2.5</v>
      </c>
      <c r="CH116" s="53" t="str">
        <f t="shared" si="1060"/>
        <v>2.5</v>
      </c>
      <c r="CI116" s="63">
        <v>3</v>
      </c>
      <c r="CJ116" s="207">
        <v>3</v>
      </c>
      <c r="CK116" s="208">
        <f t="shared" si="1061"/>
        <v>17</v>
      </c>
      <c r="CL116" s="72">
        <f t="shared" si="1062"/>
        <v>6.5529411764705889</v>
      </c>
      <c r="CM116" s="93" t="str">
        <f t="shared" si="1063"/>
        <v>6.55</v>
      </c>
      <c r="CN116" s="72">
        <f t="shared" si="1064"/>
        <v>2.3235294117647061</v>
      </c>
      <c r="CO116" s="93" t="str">
        <f t="shared" si="1065"/>
        <v>2.32</v>
      </c>
      <c r="CP116" s="285" t="str">
        <f t="shared" si="1066"/>
        <v>Lên lớp</v>
      </c>
      <c r="CQ116" s="285">
        <f t="shared" si="1067"/>
        <v>14</v>
      </c>
      <c r="CR116" s="72">
        <f t="shared" si="1068"/>
        <v>7.1214285714285719</v>
      </c>
      <c r="CS116" s="285" t="str">
        <f t="shared" si="1069"/>
        <v>7.12</v>
      </c>
      <c r="CT116" s="72">
        <f t="shared" si="1070"/>
        <v>2.8214285714285716</v>
      </c>
      <c r="CU116" s="285" t="str">
        <f t="shared" si="1071"/>
        <v>2.82</v>
      </c>
      <c r="CV116" s="285" t="str">
        <f t="shared" si="1072"/>
        <v>Lên lớp</v>
      </c>
      <c r="CW116" s="171">
        <v>6.2</v>
      </c>
      <c r="CX116" s="148">
        <v>0</v>
      </c>
      <c r="CY116" s="148"/>
      <c r="CZ116" s="66">
        <f t="shared" si="1073"/>
        <v>2.5</v>
      </c>
      <c r="DA116" s="67">
        <f t="shared" si="1074"/>
        <v>2.5</v>
      </c>
      <c r="DB116" s="60" t="str">
        <f t="shared" si="1075"/>
        <v>2.5</v>
      </c>
      <c r="DC116" s="51" t="str">
        <f t="shared" si="1076"/>
        <v>F</v>
      </c>
      <c r="DD116" s="60">
        <f t="shared" si="1077"/>
        <v>0</v>
      </c>
      <c r="DE116" s="60" t="str">
        <f t="shared" si="1078"/>
        <v>0.0</v>
      </c>
      <c r="DF116" s="63"/>
      <c r="DG116" s="209"/>
      <c r="DH116" s="150">
        <v>5.2</v>
      </c>
      <c r="DI116" s="147">
        <v>0</v>
      </c>
      <c r="DJ116" s="147"/>
      <c r="DK116" s="66">
        <f t="shared" si="1079"/>
        <v>2.1</v>
      </c>
      <c r="DL116" s="67">
        <f t="shared" si="1080"/>
        <v>2.1</v>
      </c>
      <c r="DM116" s="60" t="str">
        <f t="shared" si="1081"/>
        <v>2.1</v>
      </c>
      <c r="DN116" s="51" t="str">
        <f t="shared" si="1082"/>
        <v>F</v>
      </c>
      <c r="DO116" s="60">
        <f t="shared" si="1083"/>
        <v>0</v>
      </c>
      <c r="DP116" s="60" t="str">
        <f t="shared" si="1084"/>
        <v>0.0</v>
      </c>
      <c r="DQ116" s="63"/>
      <c r="DR116" s="209"/>
      <c r="DS116" s="67">
        <f t="shared" si="1085"/>
        <v>2.2999999999999998</v>
      </c>
      <c r="DT116" s="60" t="str">
        <f t="shared" si="1086"/>
        <v>2.3</v>
      </c>
      <c r="DU116" s="51" t="str">
        <f t="shared" si="1087"/>
        <v>F</v>
      </c>
      <c r="DV116" s="60">
        <f t="shared" si="1088"/>
        <v>0</v>
      </c>
      <c r="DW116" s="60" t="str">
        <f t="shared" si="1089"/>
        <v>0.0</v>
      </c>
      <c r="DX116" s="63"/>
      <c r="DY116" s="209"/>
      <c r="DZ116" s="149">
        <v>0</v>
      </c>
      <c r="EA116" s="70"/>
      <c r="EB116" s="121"/>
      <c r="EC116" s="66">
        <f t="shared" si="1090"/>
        <v>0</v>
      </c>
      <c r="ED116" s="67">
        <f t="shared" si="1091"/>
        <v>0</v>
      </c>
      <c r="EE116" s="67" t="str">
        <f t="shared" si="1092"/>
        <v>0.0</v>
      </c>
      <c r="EF116" s="51" t="str">
        <f t="shared" si="1093"/>
        <v>F</v>
      </c>
      <c r="EG116" s="68">
        <f t="shared" si="1094"/>
        <v>0</v>
      </c>
      <c r="EH116" s="53" t="str">
        <f t="shared" si="1095"/>
        <v>0.0</v>
      </c>
      <c r="EI116" s="63">
        <v>3</v>
      </c>
      <c r="EJ116" s="207"/>
      <c r="EK116" s="149">
        <v>3</v>
      </c>
      <c r="EL116" s="70"/>
      <c r="EM116" s="121"/>
      <c r="EN116" s="66">
        <f t="shared" si="1096"/>
        <v>1.2</v>
      </c>
      <c r="EO116" s="67">
        <f t="shared" si="1097"/>
        <v>1.2</v>
      </c>
      <c r="EP116" s="67" t="str">
        <f t="shared" si="1098"/>
        <v>1.2</v>
      </c>
      <c r="EQ116" s="51" t="str">
        <f t="shared" si="1099"/>
        <v>F</v>
      </c>
      <c r="ER116" s="60">
        <f t="shared" si="1100"/>
        <v>0</v>
      </c>
      <c r="ES116" s="53" t="str">
        <f t="shared" si="1101"/>
        <v>0.0</v>
      </c>
      <c r="ET116" s="63">
        <v>3</v>
      </c>
      <c r="EU116" s="207"/>
      <c r="EV116" s="149">
        <v>0</v>
      </c>
      <c r="EW116" s="70"/>
      <c r="EX116" s="121"/>
      <c r="EY116" s="66">
        <f t="shared" si="1102"/>
        <v>0</v>
      </c>
      <c r="EZ116" s="67">
        <f t="shared" si="1103"/>
        <v>0</v>
      </c>
      <c r="FA116" s="67" t="str">
        <f t="shared" si="1104"/>
        <v>0.0</v>
      </c>
      <c r="FB116" s="51" t="str">
        <f t="shared" si="1105"/>
        <v>F</v>
      </c>
      <c r="FC116" s="60">
        <f t="shared" si="1106"/>
        <v>0</v>
      </c>
      <c r="FD116" s="53" t="str">
        <f t="shared" si="1107"/>
        <v>0.0</v>
      </c>
      <c r="FE116" s="63">
        <v>2</v>
      </c>
      <c r="FF116" s="207"/>
      <c r="FG116" s="149">
        <v>0</v>
      </c>
      <c r="FH116" s="70"/>
      <c r="FI116" s="121"/>
      <c r="FJ116" s="66">
        <f t="shared" si="1108"/>
        <v>0</v>
      </c>
      <c r="FK116" s="67">
        <f t="shared" si="1109"/>
        <v>0</v>
      </c>
      <c r="FL116" s="67" t="str">
        <f t="shared" si="1110"/>
        <v>0.0</v>
      </c>
      <c r="FM116" s="51" t="str">
        <f t="shared" si="1111"/>
        <v>F</v>
      </c>
      <c r="FN116" s="60">
        <f t="shared" si="1112"/>
        <v>0</v>
      </c>
      <c r="FO116" s="53" t="str">
        <f t="shared" si="1113"/>
        <v>0.0</v>
      </c>
      <c r="FP116" s="63">
        <v>2</v>
      </c>
      <c r="FQ116" s="207"/>
      <c r="FR116" s="149">
        <v>0</v>
      </c>
      <c r="FS116" s="70"/>
      <c r="FT116" s="121"/>
      <c r="FU116" s="149"/>
      <c r="FV116" s="67">
        <f t="shared" si="1114"/>
        <v>0</v>
      </c>
      <c r="FW116" s="67" t="str">
        <f t="shared" si="1115"/>
        <v>0.0</v>
      </c>
      <c r="FX116" s="51" t="str">
        <f t="shared" si="1116"/>
        <v>F</v>
      </c>
      <c r="FY116" s="60">
        <f t="shared" si="1117"/>
        <v>0</v>
      </c>
      <c r="FZ116" s="53" t="str">
        <f t="shared" si="1118"/>
        <v>0.0</v>
      </c>
      <c r="GA116" s="63">
        <v>2</v>
      </c>
      <c r="GB116" s="207"/>
      <c r="GC116" s="149">
        <v>0</v>
      </c>
      <c r="GD116" s="70"/>
      <c r="GE116" s="121"/>
      <c r="GF116" s="149"/>
      <c r="GG116" s="67">
        <f t="shared" si="1119"/>
        <v>0</v>
      </c>
      <c r="GH116" s="67" t="str">
        <f t="shared" si="1120"/>
        <v>0.0</v>
      </c>
      <c r="GI116" s="51" t="str">
        <f t="shared" si="1121"/>
        <v>F</v>
      </c>
      <c r="GJ116" s="60">
        <f t="shared" si="1122"/>
        <v>0</v>
      </c>
      <c r="GK116" s="53" t="str">
        <f t="shared" si="1123"/>
        <v>0.0</v>
      </c>
      <c r="GL116" s="63">
        <v>3</v>
      </c>
      <c r="GM116" s="207"/>
      <c r="GN116" s="211">
        <f t="shared" si="1124"/>
        <v>15</v>
      </c>
      <c r="GO116" s="156">
        <f t="shared" si="1125"/>
        <v>0.23999999999999996</v>
      </c>
      <c r="GP116" s="158">
        <f t="shared" si="1126"/>
        <v>0</v>
      </c>
      <c r="GQ116" s="157" t="str">
        <f t="shared" si="1127"/>
        <v>0.00</v>
      </c>
      <c r="GR116" s="5" t="str">
        <f t="shared" si="1128"/>
        <v>Cảnh báo KQHT</v>
      </c>
      <c r="GS116" s="212">
        <f t="shared" si="1129"/>
        <v>0</v>
      </c>
      <c r="GT116" s="213">
        <v>0</v>
      </c>
      <c r="GU116" s="214">
        <v>0</v>
      </c>
      <c r="GV116" s="215">
        <f t="shared" si="1132"/>
        <v>32</v>
      </c>
      <c r="GW116" s="211">
        <f t="shared" si="1133"/>
        <v>14</v>
      </c>
      <c r="GX116" s="157">
        <f t="shared" si="1134"/>
        <v>7.1214285714285719</v>
      </c>
      <c r="GY116" s="158">
        <f t="shared" si="1135"/>
        <v>2.8214285714285716</v>
      </c>
      <c r="GZ116" s="157" t="str">
        <f t="shared" si="1136"/>
        <v>2.82</v>
      </c>
      <c r="HA116" s="5" t="str">
        <f t="shared" si="1137"/>
        <v>Lên lớp</v>
      </c>
      <c r="HB116" s="149">
        <v>0</v>
      </c>
      <c r="HC116" s="70"/>
      <c r="HD116" s="121"/>
      <c r="HE116" s="149"/>
      <c r="HF116" s="67">
        <f t="shared" ref="HF116:HF121" si="1241">ROUND(MAX((HB116*0.4+HC116*0.6),(HB116*0.4+HD116*0.6)),1)</f>
        <v>0</v>
      </c>
      <c r="HG116" s="67" t="str">
        <f t="shared" si="1138"/>
        <v>0.0</v>
      </c>
      <c r="HH116" s="51" t="str">
        <f t="shared" si="1139"/>
        <v>F</v>
      </c>
      <c r="HI116" s="60">
        <f t="shared" si="1140"/>
        <v>0</v>
      </c>
      <c r="HJ116" s="53" t="str">
        <f t="shared" si="1141"/>
        <v>0.0</v>
      </c>
      <c r="HK116" s="63">
        <v>3</v>
      </c>
      <c r="HL116" s="207"/>
      <c r="HM116" s="149">
        <v>0</v>
      </c>
      <c r="HN116" s="70"/>
      <c r="HO116" s="121"/>
      <c r="HP116" s="149">
        <f t="shared" ref="HP116:HP121" si="1242">ROUND((HM116*0.4+HN116*0.6),1)</f>
        <v>0</v>
      </c>
      <c r="HQ116" s="110">
        <f t="shared" si="1142"/>
        <v>0</v>
      </c>
      <c r="HR116" s="67" t="str">
        <f t="shared" si="1143"/>
        <v>0.0</v>
      </c>
      <c r="HS116" s="111" t="str">
        <f t="shared" si="1144"/>
        <v>F</v>
      </c>
      <c r="HT116" s="112">
        <f t="shared" si="1145"/>
        <v>0</v>
      </c>
      <c r="HU116" s="113" t="str">
        <f t="shared" si="1146"/>
        <v>0.0</v>
      </c>
      <c r="HV116" s="63">
        <v>1</v>
      </c>
      <c r="HW116" s="207"/>
      <c r="HX116" s="66">
        <f t="shared" si="1238"/>
        <v>0</v>
      </c>
      <c r="HY116" s="167">
        <f t="shared" si="1238"/>
        <v>0</v>
      </c>
      <c r="HZ116" s="53" t="str">
        <f t="shared" si="1148"/>
        <v>0.0</v>
      </c>
      <c r="IA116" s="51" t="str">
        <f t="shared" si="1149"/>
        <v>F</v>
      </c>
      <c r="IB116" s="60">
        <f t="shared" si="1150"/>
        <v>0</v>
      </c>
      <c r="IC116" s="53" t="str">
        <f t="shared" si="1151"/>
        <v>0.0</v>
      </c>
      <c r="ID116" s="220">
        <v>4</v>
      </c>
      <c r="IE116" s="221"/>
      <c r="IF116" s="149">
        <v>0</v>
      </c>
      <c r="IG116" s="70"/>
      <c r="IH116" s="121"/>
      <c r="II116" s="66">
        <f t="shared" ref="II116:II121" si="1243">ROUND((IF116*0.4+IG116*0.6),1)</f>
        <v>0</v>
      </c>
      <c r="IJ116" s="67">
        <f t="shared" si="1152"/>
        <v>0</v>
      </c>
      <c r="IK116" s="67" t="str">
        <f t="shared" si="1153"/>
        <v>0.0</v>
      </c>
      <c r="IL116" s="51" t="str">
        <f t="shared" si="1154"/>
        <v>F</v>
      </c>
      <c r="IM116" s="60">
        <f t="shared" si="1155"/>
        <v>0</v>
      </c>
      <c r="IN116" s="53" t="str">
        <f t="shared" si="1156"/>
        <v>0.0</v>
      </c>
      <c r="IO116" s="63">
        <v>2</v>
      </c>
      <c r="IP116" s="207"/>
      <c r="IQ116" s="149">
        <v>0</v>
      </c>
      <c r="IR116" s="70"/>
      <c r="IS116" s="121"/>
      <c r="IT116" s="149">
        <f t="shared" ref="IT116:IT121" si="1244">ROUND((IQ116*0.4+IR116*0.6),1)</f>
        <v>0</v>
      </c>
      <c r="IU116" s="67">
        <f t="shared" si="1157"/>
        <v>0</v>
      </c>
      <c r="IV116" s="67" t="str">
        <f t="shared" si="1158"/>
        <v>0.0</v>
      </c>
      <c r="IW116" s="51" t="str">
        <f t="shared" si="1159"/>
        <v>F</v>
      </c>
      <c r="IX116" s="60">
        <f t="shared" si="1160"/>
        <v>0</v>
      </c>
      <c r="IY116" s="53" t="str">
        <f t="shared" si="1161"/>
        <v>0.0</v>
      </c>
      <c r="IZ116" s="63">
        <v>3</v>
      </c>
      <c r="JA116" s="207"/>
      <c r="JB116" s="56">
        <v>0</v>
      </c>
      <c r="JC116" s="70"/>
      <c r="JD116" s="121"/>
      <c r="JE116" s="149">
        <f t="shared" ref="JE116:JE121" si="1245">ROUND((JB116*0.4+JC116*0.6),1)</f>
        <v>0</v>
      </c>
      <c r="JF116" s="67">
        <f t="shared" si="1162"/>
        <v>0</v>
      </c>
      <c r="JG116" s="50" t="str">
        <f t="shared" si="1163"/>
        <v>0.0</v>
      </c>
      <c r="JH116" s="51" t="str">
        <f t="shared" si="1164"/>
        <v>F</v>
      </c>
      <c r="JI116" s="60">
        <f t="shared" si="1165"/>
        <v>0</v>
      </c>
      <c r="JJ116" s="53" t="str">
        <f t="shared" si="1166"/>
        <v>0.0</v>
      </c>
      <c r="JK116" s="61">
        <v>2</v>
      </c>
      <c r="JL116" s="62"/>
      <c r="JM116" s="56">
        <v>0</v>
      </c>
      <c r="JN116" s="70"/>
      <c r="JO116" s="121"/>
      <c r="JP116" s="149">
        <f t="shared" si="1167"/>
        <v>0</v>
      </c>
      <c r="JQ116" s="67">
        <f t="shared" si="1168"/>
        <v>0</v>
      </c>
      <c r="JR116" s="50" t="str">
        <f t="shared" si="1169"/>
        <v>0.0</v>
      </c>
      <c r="JS116" s="51" t="str">
        <f t="shared" si="1170"/>
        <v>F</v>
      </c>
      <c r="JT116" s="60">
        <f t="shared" si="1171"/>
        <v>0</v>
      </c>
      <c r="JU116" s="53" t="str">
        <f t="shared" si="1172"/>
        <v>0.0</v>
      </c>
      <c r="JV116" s="61">
        <v>1</v>
      </c>
      <c r="JW116" s="62"/>
      <c r="JX116" s="56">
        <v>0</v>
      </c>
      <c r="JY116" s="70"/>
      <c r="JZ116" s="121"/>
      <c r="KA116" s="149">
        <f t="shared" si="1173"/>
        <v>0</v>
      </c>
      <c r="KB116" s="67">
        <f t="shared" si="1174"/>
        <v>0</v>
      </c>
      <c r="KC116" s="50" t="str">
        <f t="shared" si="1175"/>
        <v>0.0</v>
      </c>
      <c r="KD116" s="51" t="str">
        <f t="shared" si="1176"/>
        <v>F</v>
      </c>
      <c r="KE116" s="60">
        <f t="shared" si="1177"/>
        <v>0</v>
      </c>
      <c r="KF116" s="53" t="str">
        <f t="shared" si="1178"/>
        <v>0.0</v>
      </c>
      <c r="KG116" s="61">
        <v>2</v>
      </c>
      <c r="KH116" s="62"/>
      <c r="KI116" s="210">
        <v>0</v>
      </c>
      <c r="KJ116" s="133"/>
      <c r="KK116" s="58"/>
      <c r="KL116" s="66">
        <f t="shared" si="1179"/>
        <v>0</v>
      </c>
      <c r="KM116" s="67">
        <f t="shared" si="1180"/>
        <v>0</v>
      </c>
      <c r="KN116" s="67" t="str">
        <f t="shared" si="1181"/>
        <v>0.0</v>
      </c>
      <c r="KO116" s="51" t="str">
        <f t="shared" si="1182"/>
        <v>F</v>
      </c>
      <c r="KP116" s="60">
        <f t="shared" si="1183"/>
        <v>0</v>
      </c>
      <c r="KQ116" s="53" t="str">
        <f t="shared" si="1184"/>
        <v>0.0</v>
      </c>
      <c r="KR116" s="63">
        <v>1</v>
      </c>
      <c r="KS116" s="207"/>
      <c r="KT116" s="210">
        <v>0</v>
      </c>
      <c r="KU116" s="133"/>
      <c r="KV116" s="58"/>
      <c r="KW116" s="66">
        <f t="shared" si="1185"/>
        <v>0</v>
      </c>
      <c r="KX116" s="67">
        <f t="shared" si="1186"/>
        <v>0</v>
      </c>
      <c r="KY116" s="67" t="str">
        <f t="shared" si="1187"/>
        <v>0.0</v>
      </c>
      <c r="KZ116" s="51" t="str">
        <f t="shared" si="1188"/>
        <v>F</v>
      </c>
      <c r="LA116" s="60">
        <f t="shared" si="1189"/>
        <v>0</v>
      </c>
      <c r="LB116" s="53" t="str">
        <f t="shared" si="1190"/>
        <v>0.0</v>
      </c>
      <c r="LC116" s="63">
        <v>1</v>
      </c>
      <c r="LD116" s="207"/>
      <c r="LE116" s="210">
        <v>0</v>
      </c>
      <c r="LF116" s="133"/>
      <c r="LG116" s="58"/>
      <c r="LH116" s="66">
        <f t="shared" si="1191"/>
        <v>0</v>
      </c>
      <c r="LI116" s="67">
        <f t="shared" si="1192"/>
        <v>0</v>
      </c>
      <c r="LJ116" s="67" t="str">
        <f t="shared" si="1193"/>
        <v>0.0</v>
      </c>
      <c r="LK116" s="51" t="str">
        <f t="shared" si="1194"/>
        <v>F</v>
      </c>
      <c r="LL116" s="60">
        <f t="shared" si="1195"/>
        <v>0</v>
      </c>
      <c r="LM116" s="53" t="str">
        <f t="shared" si="1196"/>
        <v>0.0</v>
      </c>
      <c r="LN116" s="63">
        <v>2</v>
      </c>
      <c r="LO116" s="207"/>
      <c r="LP116" s="210">
        <v>0</v>
      </c>
      <c r="LQ116" s="133"/>
      <c r="LR116" s="58"/>
      <c r="LS116" s="66">
        <f t="shared" si="1197"/>
        <v>0</v>
      </c>
      <c r="LT116" s="67">
        <f t="shared" si="1198"/>
        <v>0</v>
      </c>
      <c r="LU116" s="67" t="str">
        <f t="shared" si="1199"/>
        <v>0.0</v>
      </c>
      <c r="LV116" s="51" t="str">
        <f t="shared" si="1200"/>
        <v>F</v>
      </c>
      <c r="LW116" s="60">
        <f t="shared" si="1201"/>
        <v>0</v>
      </c>
      <c r="LX116" s="53" t="str">
        <f t="shared" si="1202"/>
        <v>0.0</v>
      </c>
      <c r="LY116" s="63">
        <v>1</v>
      </c>
      <c r="LZ116" s="207"/>
      <c r="MA116" s="66">
        <f t="shared" si="1239"/>
        <v>0</v>
      </c>
      <c r="MB116" s="167">
        <f t="shared" si="1239"/>
        <v>0</v>
      </c>
      <c r="MC116" s="53" t="str">
        <f t="shared" si="1204"/>
        <v>0.0</v>
      </c>
      <c r="MD116" s="51" t="str">
        <f t="shared" si="1205"/>
        <v>F</v>
      </c>
      <c r="ME116" s="60">
        <f t="shared" si="1206"/>
        <v>0</v>
      </c>
      <c r="MF116" s="53" t="str">
        <f t="shared" si="1207"/>
        <v>0.0</v>
      </c>
      <c r="MG116" s="220">
        <v>5</v>
      </c>
      <c r="MH116" s="221"/>
      <c r="MI116" s="211">
        <f t="shared" si="1208"/>
        <v>19</v>
      </c>
      <c r="MJ116" s="156">
        <f t="shared" si="1209"/>
        <v>0</v>
      </c>
      <c r="MK116" s="158">
        <f t="shared" si="1210"/>
        <v>0</v>
      </c>
      <c r="ML116" s="157" t="str">
        <f t="shared" si="1211"/>
        <v>0.00</v>
      </c>
      <c r="MM116" s="5" t="str">
        <f t="shared" si="1212"/>
        <v>Cảnh báo KQHT</v>
      </c>
      <c r="MN116" s="212">
        <f t="shared" si="1213"/>
        <v>0</v>
      </c>
      <c r="MO116" s="156">
        <v>0</v>
      </c>
      <c r="MP116" s="309">
        <v>0</v>
      </c>
      <c r="MQ116" s="215">
        <f t="shared" si="1214"/>
        <v>51</v>
      </c>
      <c r="MR116" s="211">
        <f t="shared" si="1215"/>
        <v>14</v>
      </c>
      <c r="MS116" s="157">
        <f t="shared" si="1216"/>
        <v>7.1214285714285719</v>
      </c>
      <c r="MT116" s="157" t="str">
        <f t="shared" si="1217"/>
        <v>7.12</v>
      </c>
      <c r="MU116" s="158">
        <f t="shared" si="1218"/>
        <v>2.8214285714285716</v>
      </c>
      <c r="MV116" s="157" t="str">
        <f t="shared" si="1219"/>
        <v>2.82</v>
      </c>
      <c r="MW116" s="5" t="str">
        <f t="shared" si="1220"/>
        <v>Lên lớp</v>
      </c>
      <c r="MX116" s="222">
        <v>0.3</v>
      </c>
      <c r="MY116" s="159"/>
      <c r="MZ116" s="165"/>
      <c r="NA116" s="149">
        <f t="shared" si="1221"/>
        <v>0.1</v>
      </c>
      <c r="NB116" s="312">
        <f t="shared" si="1222"/>
        <v>0.1</v>
      </c>
      <c r="NC116" s="312" t="str">
        <f t="shared" si="1223"/>
        <v>0.1</v>
      </c>
      <c r="ND116" s="313" t="str">
        <f t="shared" si="1224"/>
        <v>F</v>
      </c>
      <c r="NE116" s="314">
        <f t="shared" si="1225"/>
        <v>0</v>
      </c>
      <c r="NF116" s="315" t="str">
        <f t="shared" si="1226"/>
        <v>0.0</v>
      </c>
      <c r="NG116" s="63">
        <v>1</v>
      </c>
      <c r="NH116" s="207">
        <v>1</v>
      </c>
      <c r="NI116" s="310"/>
      <c r="NJ116" s="311"/>
      <c r="NK116" s="160"/>
      <c r="NL116" s="316">
        <f t="shared" si="1227"/>
        <v>0</v>
      </c>
      <c r="NM116" s="312">
        <f t="shared" si="1228"/>
        <v>0</v>
      </c>
      <c r="NN116" s="312" t="str">
        <f t="shared" si="1229"/>
        <v>0.0</v>
      </c>
      <c r="NO116" s="313" t="str">
        <f t="shared" si="1230"/>
        <v>F</v>
      </c>
      <c r="NP116" s="314">
        <f t="shared" si="1231"/>
        <v>0</v>
      </c>
      <c r="NQ116" s="315" t="str">
        <f t="shared" si="1232"/>
        <v>0.0</v>
      </c>
      <c r="NR116" s="63">
        <v>1</v>
      </c>
      <c r="NS116" s="207">
        <v>1</v>
      </c>
      <c r="NT116" s="66">
        <f t="shared" si="1240"/>
        <v>0.1</v>
      </c>
      <c r="NU116" s="167">
        <f t="shared" si="1240"/>
        <v>0.1</v>
      </c>
      <c r="NV116" s="53" t="str">
        <f t="shared" si="1234"/>
        <v>0.1</v>
      </c>
      <c r="NW116" s="51" t="str">
        <f t="shared" si="1235"/>
        <v>F</v>
      </c>
      <c r="NX116" s="60">
        <f t="shared" si="1236"/>
        <v>0</v>
      </c>
      <c r="NY116" s="53" t="str">
        <f t="shared" si="1237"/>
        <v>0.0</v>
      </c>
      <c r="NZ116" s="220">
        <v>2</v>
      </c>
      <c r="OA116" s="408">
        <v>2</v>
      </c>
      <c r="OB116" s="231">
        <v>1</v>
      </c>
      <c r="OC116" s="231"/>
      <c r="OD116" s="231"/>
      <c r="OE116" s="231"/>
      <c r="OF116" s="231"/>
      <c r="QG116" s="231"/>
    </row>
    <row r="117" spans="1:496" s="8" customFormat="1" ht="18">
      <c r="A117" s="5">
        <v>13</v>
      </c>
      <c r="B117" s="9" t="s">
        <v>11</v>
      </c>
      <c r="C117" s="10" t="s">
        <v>315</v>
      </c>
      <c r="D117" s="11" t="s">
        <v>316</v>
      </c>
      <c r="E117" s="12" t="s">
        <v>317</v>
      </c>
      <c r="F117" s="6"/>
      <c r="G117" s="47" t="s">
        <v>576</v>
      </c>
      <c r="H117" s="132" t="s">
        <v>427</v>
      </c>
      <c r="I117" s="132" t="s">
        <v>613</v>
      </c>
      <c r="J117" s="48" t="s">
        <v>634</v>
      </c>
      <c r="K117" s="105">
        <v>7</v>
      </c>
      <c r="L117" s="67" t="str">
        <f t="shared" si="1018"/>
        <v>7.0</v>
      </c>
      <c r="M117" s="51" t="str">
        <f t="shared" si="1019"/>
        <v>B</v>
      </c>
      <c r="N117" s="52">
        <f t="shared" si="1020"/>
        <v>3</v>
      </c>
      <c r="O117" s="53" t="str">
        <f t="shared" si="1021"/>
        <v>3.0</v>
      </c>
      <c r="P117" s="63">
        <v>2</v>
      </c>
      <c r="Q117" s="49">
        <v>7</v>
      </c>
      <c r="R117" s="67" t="str">
        <f t="shared" si="1022"/>
        <v>7.0</v>
      </c>
      <c r="S117" s="51" t="str">
        <f t="shared" si="1023"/>
        <v>B</v>
      </c>
      <c r="T117" s="52">
        <f t="shared" si="1024"/>
        <v>3</v>
      </c>
      <c r="U117" s="53" t="str">
        <f t="shared" si="1025"/>
        <v>3.0</v>
      </c>
      <c r="V117" s="63">
        <v>3</v>
      </c>
      <c r="W117" s="105">
        <v>8</v>
      </c>
      <c r="X117" s="103">
        <v>9</v>
      </c>
      <c r="Y117" s="104"/>
      <c r="Z117" s="66">
        <f t="shared" si="1026"/>
        <v>8.6</v>
      </c>
      <c r="AA117" s="67">
        <f t="shared" si="1027"/>
        <v>8.6</v>
      </c>
      <c r="AB117" s="67" t="str">
        <f t="shared" si="1028"/>
        <v>8.6</v>
      </c>
      <c r="AC117" s="51" t="str">
        <f t="shared" si="1029"/>
        <v>A</v>
      </c>
      <c r="AD117" s="60">
        <f t="shared" si="1030"/>
        <v>4</v>
      </c>
      <c r="AE117" s="53" t="str">
        <f t="shared" si="1031"/>
        <v>4.0</v>
      </c>
      <c r="AF117" s="63">
        <v>4</v>
      </c>
      <c r="AG117" s="207">
        <v>4</v>
      </c>
      <c r="AH117" s="105">
        <v>8.3000000000000007</v>
      </c>
      <c r="AI117" s="103">
        <v>9</v>
      </c>
      <c r="AJ117" s="104"/>
      <c r="AK117" s="66">
        <f t="shared" si="1032"/>
        <v>8.6999999999999993</v>
      </c>
      <c r="AL117" s="67">
        <f t="shared" si="1033"/>
        <v>8.6999999999999993</v>
      </c>
      <c r="AM117" s="67" t="str">
        <f t="shared" si="1034"/>
        <v>8.7</v>
      </c>
      <c r="AN117" s="51" t="str">
        <f t="shared" si="1035"/>
        <v>A</v>
      </c>
      <c r="AO117" s="60">
        <f t="shared" si="1036"/>
        <v>4</v>
      </c>
      <c r="AP117" s="53" t="str">
        <f t="shared" si="1037"/>
        <v>4.0</v>
      </c>
      <c r="AQ117" s="63">
        <v>2</v>
      </c>
      <c r="AR117" s="207">
        <v>2</v>
      </c>
      <c r="AS117" s="105">
        <v>5.9</v>
      </c>
      <c r="AT117" s="103">
        <v>3</v>
      </c>
      <c r="AU117" s="104"/>
      <c r="AV117" s="66">
        <f t="shared" si="1038"/>
        <v>4.2</v>
      </c>
      <c r="AW117" s="67">
        <f t="shared" si="1039"/>
        <v>4.2</v>
      </c>
      <c r="AX117" s="67" t="str">
        <f t="shared" si="1040"/>
        <v>4.2</v>
      </c>
      <c r="AY117" s="51" t="str">
        <f t="shared" si="1041"/>
        <v>D</v>
      </c>
      <c r="AZ117" s="60">
        <f t="shared" si="1042"/>
        <v>1</v>
      </c>
      <c r="BA117" s="53" t="str">
        <f t="shared" si="1043"/>
        <v>1.0</v>
      </c>
      <c r="BB117" s="63">
        <v>3</v>
      </c>
      <c r="BC117" s="207">
        <v>3</v>
      </c>
      <c r="BD117" s="105">
        <v>5</v>
      </c>
      <c r="BE117" s="103">
        <v>5</v>
      </c>
      <c r="BF117" s="104"/>
      <c r="BG117" s="66">
        <f t="shared" si="1044"/>
        <v>5</v>
      </c>
      <c r="BH117" s="67">
        <f t="shared" si="1045"/>
        <v>5</v>
      </c>
      <c r="BI117" s="67" t="str">
        <f t="shared" si="1046"/>
        <v>5.0</v>
      </c>
      <c r="BJ117" s="51" t="str">
        <f t="shared" si="1047"/>
        <v>D+</v>
      </c>
      <c r="BK117" s="60">
        <f t="shared" si="1048"/>
        <v>1.5</v>
      </c>
      <c r="BL117" s="53" t="str">
        <f t="shared" si="1049"/>
        <v>1.5</v>
      </c>
      <c r="BM117" s="63">
        <v>3</v>
      </c>
      <c r="BN117" s="207">
        <v>3</v>
      </c>
      <c r="BO117" s="105">
        <v>6.8</v>
      </c>
      <c r="BP117" s="103">
        <v>6</v>
      </c>
      <c r="BQ117" s="104"/>
      <c r="BR117" s="66">
        <f t="shared" si="1050"/>
        <v>6.3</v>
      </c>
      <c r="BS117" s="67">
        <f t="shared" si="1051"/>
        <v>6.3</v>
      </c>
      <c r="BT117" s="67" t="str">
        <f t="shared" si="1052"/>
        <v>6.3</v>
      </c>
      <c r="BU117" s="51" t="str">
        <f t="shared" si="1053"/>
        <v>C</v>
      </c>
      <c r="BV117" s="68">
        <f t="shared" si="1054"/>
        <v>2</v>
      </c>
      <c r="BW117" s="53" t="str">
        <f t="shared" si="1055"/>
        <v>2.0</v>
      </c>
      <c r="BX117" s="63">
        <v>2</v>
      </c>
      <c r="BY117" s="207">
        <v>2</v>
      </c>
      <c r="BZ117" s="105">
        <v>6.3</v>
      </c>
      <c r="CA117" s="103">
        <v>8</v>
      </c>
      <c r="CB117" s="104"/>
      <c r="CC117" s="105"/>
      <c r="CD117" s="67">
        <f t="shared" si="1056"/>
        <v>7.3</v>
      </c>
      <c r="CE117" s="67" t="str">
        <f t="shared" si="1057"/>
        <v>7.3</v>
      </c>
      <c r="CF117" s="51" t="str">
        <f t="shared" si="1058"/>
        <v>B</v>
      </c>
      <c r="CG117" s="60">
        <f t="shared" si="1059"/>
        <v>3</v>
      </c>
      <c r="CH117" s="53" t="str">
        <f t="shared" si="1060"/>
        <v>3.0</v>
      </c>
      <c r="CI117" s="63">
        <v>3</v>
      </c>
      <c r="CJ117" s="207">
        <v>3</v>
      </c>
      <c r="CK117" s="208">
        <f t="shared" si="1061"/>
        <v>17</v>
      </c>
      <c r="CL117" s="72">
        <f t="shared" si="1062"/>
        <v>6.7</v>
      </c>
      <c r="CM117" s="93" t="str">
        <f t="shared" si="1063"/>
        <v>6.70</v>
      </c>
      <c r="CN117" s="72">
        <f t="shared" si="1064"/>
        <v>2.6176470588235294</v>
      </c>
      <c r="CO117" s="93" t="str">
        <f t="shared" si="1065"/>
        <v>2.62</v>
      </c>
      <c r="CP117" s="285" t="str">
        <f t="shared" si="1066"/>
        <v>Lên lớp</v>
      </c>
      <c r="CQ117" s="285">
        <f t="shared" si="1067"/>
        <v>17</v>
      </c>
      <c r="CR117" s="72">
        <f t="shared" si="1068"/>
        <v>6.7</v>
      </c>
      <c r="CS117" s="285" t="str">
        <f t="shared" si="1069"/>
        <v>6.70</v>
      </c>
      <c r="CT117" s="72">
        <f t="shared" si="1070"/>
        <v>2.6176470588235294</v>
      </c>
      <c r="CU117" s="285" t="str">
        <f t="shared" si="1071"/>
        <v>2.62</v>
      </c>
      <c r="CV117" s="285" t="str">
        <f t="shared" si="1072"/>
        <v>Lên lớp</v>
      </c>
      <c r="CW117" s="66">
        <v>5.6</v>
      </c>
      <c r="CX117" s="285">
        <v>4</v>
      </c>
      <c r="CY117" s="285"/>
      <c r="CZ117" s="66">
        <f t="shared" si="1073"/>
        <v>4.5999999999999996</v>
      </c>
      <c r="DA117" s="67">
        <f t="shared" si="1074"/>
        <v>4.5999999999999996</v>
      </c>
      <c r="DB117" s="60" t="str">
        <f t="shared" si="1075"/>
        <v>4.6</v>
      </c>
      <c r="DC117" s="51" t="str">
        <f t="shared" si="1076"/>
        <v>D</v>
      </c>
      <c r="DD117" s="60">
        <f t="shared" si="1077"/>
        <v>1</v>
      </c>
      <c r="DE117" s="60" t="str">
        <f t="shared" si="1078"/>
        <v>1.0</v>
      </c>
      <c r="DF117" s="63"/>
      <c r="DG117" s="209"/>
      <c r="DH117" s="105">
        <v>6.8</v>
      </c>
      <c r="DI117" s="126">
        <v>6</v>
      </c>
      <c r="DJ117" s="126"/>
      <c r="DK117" s="66">
        <f t="shared" si="1079"/>
        <v>6.3</v>
      </c>
      <c r="DL117" s="67">
        <f t="shared" si="1080"/>
        <v>6.3</v>
      </c>
      <c r="DM117" s="60" t="str">
        <f t="shared" si="1081"/>
        <v>6.3</v>
      </c>
      <c r="DN117" s="51" t="str">
        <f t="shared" si="1082"/>
        <v>C</v>
      </c>
      <c r="DO117" s="60">
        <f t="shared" si="1083"/>
        <v>2</v>
      </c>
      <c r="DP117" s="60" t="str">
        <f t="shared" si="1084"/>
        <v>2.0</v>
      </c>
      <c r="DQ117" s="63"/>
      <c r="DR117" s="209"/>
      <c r="DS117" s="67">
        <f t="shared" si="1085"/>
        <v>5.4499999999999993</v>
      </c>
      <c r="DT117" s="60" t="str">
        <f t="shared" si="1086"/>
        <v>5.5</v>
      </c>
      <c r="DU117" s="51" t="str">
        <f t="shared" si="1087"/>
        <v>D+</v>
      </c>
      <c r="DV117" s="60">
        <f t="shared" si="1088"/>
        <v>1.5</v>
      </c>
      <c r="DW117" s="60" t="str">
        <f t="shared" si="1089"/>
        <v>1.5</v>
      </c>
      <c r="DX117" s="63">
        <v>3</v>
      </c>
      <c r="DY117" s="209">
        <v>3</v>
      </c>
      <c r="DZ117" s="210">
        <v>6.1</v>
      </c>
      <c r="EA117" s="57">
        <v>6</v>
      </c>
      <c r="EB117" s="58"/>
      <c r="EC117" s="66">
        <f t="shared" si="1090"/>
        <v>6</v>
      </c>
      <c r="ED117" s="67">
        <f t="shared" si="1091"/>
        <v>6</v>
      </c>
      <c r="EE117" s="67" t="str">
        <f t="shared" si="1092"/>
        <v>6.0</v>
      </c>
      <c r="EF117" s="51" t="str">
        <f t="shared" si="1093"/>
        <v>C</v>
      </c>
      <c r="EG117" s="68">
        <f t="shared" si="1094"/>
        <v>2</v>
      </c>
      <c r="EH117" s="53" t="str">
        <f t="shared" si="1095"/>
        <v>2.0</v>
      </c>
      <c r="EI117" s="63">
        <v>3</v>
      </c>
      <c r="EJ117" s="207">
        <v>3</v>
      </c>
      <c r="EK117" s="210">
        <v>6.5</v>
      </c>
      <c r="EL117" s="57">
        <v>5</v>
      </c>
      <c r="EM117" s="58"/>
      <c r="EN117" s="66">
        <f t="shared" si="1096"/>
        <v>5.6</v>
      </c>
      <c r="EO117" s="67">
        <f t="shared" si="1097"/>
        <v>5.6</v>
      </c>
      <c r="EP117" s="67" t="str">
        <f t="shared" si="1098"/>
        <v>5.6</v>
      </c>
      <c r="EQ117" s="51" t="str">
        <f t="shared" si="1099"/>
        <v>C</v>
      </c>
      <c r="ER117" s="60">
        <f t="shared" si="1100"/>
        <v>2</v>
      </c>
      <c r="ES117" s="53" t="str">
        <f t="shared" si="1101"/>
        <v>2.0</v>
      </c>
      <c r="ET117" s="63">
        <v>3</v>
      </c>
      <c r="EU117" s="207">
        <v>3</v>
      </c>
      <c r="EV117" s="216">
        <v>6</v>
      </c>
      <c r="EW117" s="173">
        <v>8</v>
      </c>
      <c r="EX117" s="174"/>
      <c r="EY117" s="66">
        <f t="shared" si="1102"/>
        <v>7.2</v>
      </c>
      <c r="EZ117" s="67">
        <f t="shared" si="1103"/>
        <v>7.2</v>
      </c>
      <c r="FA117" s="67" t="str">
        <f t="shared" si="1104"/>
        <v>7.2</v>
      </c>
      <c r="FB117" s="51" t="str">
        <f t="shared" si="1105"/>
        <v>B</v>
      </c>
      <c r="FC117" s="60">
        <f t="shared" si="1106"/>
        <v>3</v>
      </c>
      <c r="FD117" s="53" t="str">
        <f t="shared" si="1107"/>
        <v>3.0</v>
      </c>
      <c r="FE117" s="63">
        <v>2</v>
      </c>
      <c r="FF117" s="207">
        <v>2</v>
      </c>
      <c r="FG117" s="105">
        <v>8</v>
      </c>
      <c r="FH117" s="103">
        <v>7</v>
      </c>
      <c r="FI117" s="104"/>
      <c r="FJ117" s="66">
        <f t="shared" si="1108"/>
        <v>7.4</v>
      </c>
      <c r="FK117" s="67">
        <f t="shared" si="1109"/>
        <v>7.4</v>
      </c>
      <c r="FL117" s="67" t="str">
        <f t="shared" si="1110"/>
        <v>7.4</v>
      </c>
      <c r="FM117" s="51" t="str">
        <f t="shared" si="1111"/>
        <v>B</v>
      </c>
      <c r="FN117" s="60">
        <f t="shared" si="1112"/>
        <v>3</v>
      </c>
      <c r="FO117" s="53" t="str">
        <f t="shared" si="1113"/>
        <v>3.0</v>
      </c>
      <c r="FP117" s="63">
        <v>2</v>
      </c>
      <c r="FQ117" s="207">
        <v>2</v>
      </c>
      <c r="FR117" s="105">
        <v>5.6</v>
      </c>
      <c r="FS117" s="103">
        <v>6</v>
      </c>
      <c r="FT117" s="104"/>
      <c r="FU117" s="66"/>
      <c r="FV117" s="67">
        <f t="shared" si="1114"/>
        <v>5.8</v>
      </c>
      <c r="FW117" s="67" t="str">
        <f t="shared" si="1115"/>
        <v>5.8</v>
      </c>
      <c r="FX117" s="51" t="str">
        <f t="shared" si="1116"/>
        <v>C</v>
      </c>
      <c r="FY117" s="60">
        <f t="shared" si="1117"/>
        <v>2</v>
      </c>
      <c r="FZ117" s="53" t="str">
        <f t="shared" si="1118"/>
        <v>2.0</v>
      </c>
      <c r="GA117" s="63">
        <v>2</v>
      </c>
      <c r="GB117" s="207">
        <v>2</v>
      </c>
      <c r="GC117" s="216">
        <v>6.4</v>
      </c>
      <c r="GD117" s="173">
        <v>1</v>
      </c>
      <c r="GE117" s="174">
        <v>4</v>
      </c>
      <c r="GF117" s="105"/>
      <c r="GG117" s="67">
        <f t="shared" si="1119"/>
        <v>5</v>
      </c>
      <c r="GH117" s="67" t="str">
        <f t="shared" si="1120"/>
        <v>5.0</v>
      </c>
      <c r="GI117" s="51" t="str">
        <f t="shared" si="1121"/>
        <v>D+</v>
      </c>
      <c r="GJ117" s="60">
        <f t="shared" si="1122"/>
        <v>1.5</v>
      </c>
      <c r="GK117" s="53" t="str">
        <f t="shared" si="1123"/>
        <v>1.5</v>
      </c>
      <c r="GL117" s="63">
        <v>3</v>
      </c>
      <c r="GM117" s="207">
        <v>3</v>
      </c>
      <c r="GN117" s="211">
        <f t="shared" si="1124"/>
        <v>18</v>
      </c>
      <c r="GO117" s="156">
        <f t="shared" si="1125"/>
        <v>5.9416666666666664</v>
      </c>
      <c r="GP117" s="158">
        <f t="shared" si="1126"/>
        <v>2.0555555555555554</v>
      </c>
      <c r="GQ117" s="157" t="str">
        <f t="shared" si="1127"/>
        <v>2.06</v>
      </c>
      <c r="GR117" s="5" t="str">
        <f t="shared" si="1128"/>
        <v>Lên lớp</v>
      </c>
      <c r="GS117" s="212">
        <f t="shared" si="1129"/>
        <v>18</v>
      </c>
      <c r="GT117" s="213">
        <f t="shared" ref="GT117:GT123" si="1246" xml:space="preserve"> (DS117*DY117+ED117*EJ117+EO117*EU117+EZ117*FF117+FK117*FQ117+FV117*GB117+GG117*GM117)/GS117</f>
        <v>5.9416666666666664</v>
      </c>
      <c r="GU117" s="214">
        <f t="shared" ref="GU117:GU123" si="1247" xml:space="preserve"> (DV117*DY117+EG117*EJ117+ER117*EU117+FC117*FF117+FN117*FQ117+FY117*GB117+GJ117*GM117)/GS117</f>
        <v>2.0555555555555554</v>
      </c>
      <c r="GV117" s="215">
        <f t="shared" si="1132"/>
        <v>35</v>
      </c>
      <c r="GW117" s="211">
        <f t="shared" si="1133"/>
        <v>35</v>
      </c>
      <c r="GX117" s="157">
        <f t="shared" si="1134"/>
        <v>6.31</v>
      </c>
      <c r="GY117" s="158">
        <f t="shared" si="1135"/>
        <v>2.3285714285714287</v>
      </c>
      <c r="GZ117" s="157" t="str">
        <f t="shared" si="1136"/>
        <v>2.33</v>
      </c>
      <c r="HA117" s="5" t="str">
        <f t="shared" si="1137"/>
        <v>Lên lớp</v>
      </c>
      <c r="HB117" s="105">
        <v>5.9</v>
      </c>
      <c r="HC117" s="103">
        <v>3</v>
      </c>
      <c r="HD117" s="104"/>
      <c r="HE117" s="105"/>
      <c r="HF117" s="67">
        <f t="shared" si="1241"/>
        <v>4.2</v>
      </c>
      <c r="HG117" s="67" t="str">
        <f t="shared" si="1138"/>
        <v>4.2</v>
      </c>
      <c r="HH117" s="51" t="str">
        <f t="shared" si="1139"/>
        <v>D</v>
      </c>
      <c r="HI117" s="60">
        <f t="shared" si="1140"/>
        <v>1</v>
      </c>
      <c r="HJ117" s="53" t="str">
        <f t="shared" si="1141"/>
        <v>1.0</v>
      </c>
      <c r="HK117" s="63">
        <v>3</v>
      </c>
      <c r="HL117" s="207">
        <v>3</v>
      </c>
      <c r="HM117" s="210">
        <v>7</v>
      </c>
      <c r="HN117" s="57">
        <v>2</v>
      </c>
      <c r="HO117" s="58"/>
      <c r="HP117" s="66">
        <f t="shared" si="1242"/>
        <v>4</v>
      </c>
      <c r="HQ117" s="110">
        <f t="shared" si="1142"/>
        <v>4</v>
      </c>
      <c r="HR117" s="67" t="str">
        <f t="shared" si="1143"/>
        <v>4.0</v>
      </c>
      <c r="HS117" s="111" t="str">
        <f t="shared" si="1144"/>
        <v>D</v>
      </c>
      <c r="HT117" s="112">
        <f t="shared" si="1145"/>
        <v>1</v>
      </c>
      <c r="HU117" s="113" t="str">
        <f t="shared" si="1146"/>
        <v>1.0</v>
      </c>
      <c r="HV117" s="63">
        <v>1</v>
      </c>
      <c r="HW117" s="207">
        <v>1</v>
      </c>
      <c r="HX117" s="66">
        <f t="shared" si="1238"/>
        <v>1.2</v>
      </c>
      <c r="HY117" s="167">
        <f t="shared" si="1238"/>
        <v>4.0999999999999996</v>
      </c>
      <c r="HZ117" s="53" t="str">
        <f t="shared" si="1148"/>
        <v>4.1</v>
      </c>
      <c r="IA117" s="51" t="str">
        <f t="shared" si="1149"/>
        <v>D</v>
      </c>
      <c r="IB117" s="60">
        <f t="shared" si="1150"/>
        <v>1</v>
      </c>
      <c r="IC117" s="53" t="str">
        <f t="shared" si="1151"/>
        <v>1.0</v>
      </c>
      <c r="ID117" s="220">
        <v>4</v>
      </c>
      <c r="IE117" s="221">
        <v>4</v>
      </c>
      <c r="IF117" s="210">
        <v>7</v>
      </c>
      <c r="IG117" s="57">
        <v>6</v>
      </c>
      <c r="IH117" s="58"/>
      <c r="II117" s="66">
        <f t="shared" si="1243"/>
        <v>6.4</v>
      </c>
      <c r="IJ117" s="67">
        <f t="shared" si="1152"/>
        <v>6.4</v>
      </c>
      <c r="IK117" s="67" t="str">
        <f t="shared" si="1153"/>
        <v>6.4</v>
      </c>
      <c r="IL117" s="51" t="str">
        <f t="shared" si="1154"/>
        <v>C</v>
      </c>
      <c r="IM117" s="60">
        <f t="shared" si="1155"/>
        <v>2</v>
      </c>
      <c r="IN117" s="53" t="str">
        <f t="shared" si="1156"/>
        <v>2.0</v>
      </c>
      <c r="IO117" s="63">
        <v>2</v>
      </c>
      <c r="IP117" s="207">
        <v>2</v>
      </c>
      <c r="IQ117" s="210">
        <v>7.2</v>
      </c>
      <c r="IR117" s="57">
        <v>4</v>
      </c>
      <c r="IS117" s="58"/>
      <c r="IT117" s="66">
        <f t="shared" si="1244"/>
        <v>5.3</v>
      </c>
      <c r="IU117" s="67">
        <f t="shared" si="1157"/>
        <v>5.3</v>
      </c>
      <c r="IV117" s="67" t="str">
        <f t="shared" si="1158"/>
        <v>5.3</v>
      </c>
      <c r="IW117" s="51" t="str">
        <f t="shared" si="1159"/>
        <v>D+</v>
      </c>
      <c r="IX117" s="60">
        <f t="shared" si="1160"/>
        <v>1.5</v>
      </c>
      <c r="IY117" s="53" t="str">
        <f t="shared" si="1161"/>
        <v>1.5</v>
      </c>
      <c r="IZ117" s="63">
        <v>3</v>
      </c>
      <c r="JA117" s="207">
        <v>3</v>
      </c>
      <c r="JB117" s="65">
        <v>5.6</v>
      </c>
      <c r="JC117" s="57">
        <v>8</v>
      </c>
      <c r="JD117" s="58"/>
      <c r="JE117" s="66">
        <f t="shared" si="1245"/>
        <v>7</v>
      </c>
      <c r="JF117" s="67">
        <f t="shared" si="1162"/>
        <v>7</v>
      </c>
      <c r="JG117" s="50" t="str">
        <f t="shared" si="1163"/>
        <v>7.0</v>
      </c>
      <c r="JH117" s="51" t="str">
        <f t="shared" si="1164"/>
        <v>B</v>
      </c>
      <c r="JI117" s="60">
        <f t="shared" si="1165"/>
        <v>3</v>
      </c>
      <c r="JJ117" s="53" t="str">
        <f t="shared" si="1166"/>
        <v>3.0</v>
      </c>
      <c r="JK117" s="61">
        <v>2</v>
      </c>
      <c r="JL117" s="62">
        <v>2</v>
      </c>
      <c r="JM117" s="65">
        <v>5.2</v>
      </c>
      <c r="JN117" s="57">
        <v>5</v>
      </c>
      <c r="JO117" s="58"/>
      <c r="JP117" s="66">
        <f t="shared" si="1167"/>
        <v>5.0999999999999996</v>
      </c>
      <c r="JQ117" s="67">
        <f t="shared" si="1168"/>
        <v>5.0999999999999996</v>
      </c>
      <c r="JR117" s="50" t="str">
        <f t="shared" si="1169"/>
        <v>5.1</v>
      </c>
      <c r="JS117" s="51" t="str">
        <f t="shared" si="1170"/>
        <v>D+</v>
      </c>
      <c r="JT117" s="60">
        <f t="shared" si="1171"/>
        <v>1.5</v>
      </c>
      <c r="JU117" s="53" t="str">
        <f t="shared" si="1172"/>
        <v>1.5</v>
      </c>
      <c r="JV117" s="61">
        <v>1</v>
      </c>
      <c r="JW117" s="62">
        <v>1</v>
      </c>
      <c r="JX117" s="65">
        <v>6</v>
      </c>
      <c r="JY117" s="57">
        <v>6</v>
      </c>
      <c r="JZ117" s="58"/>
      <c r="KA117" s="66">
        <f t="shared" si="1173"/>
        <v>6</v>
      </c>
      <c r="KB117" s="67">
        <f t="shared" si="1174"/>
        <v>6</v>
      </c>
      <c r="KC117" s="50" t="str">
        <f t="shared" si="1175"/>
        <v>6.0</v>
      </c>
      <c r="KD117" s="51" t="str">
        <f t="shared" si="1176"/>
        <v>C</v>
      </c>
      <c r="KE117" s="60">
        <f t="shared" si="1177"/>
        <v>2</v>
      </c>
      <c r="KF117" s="53" t="str">
        <f t="shared" si="1178"/>
        <v>2.0</v>
      </c>
      <c r="KG117" s="61">
        <v>2</v>
      </c>
      <c r="KH117" s="62">
        <v>2</v>
      </c>
      <c r="KI117" s="210">
        <v>2</v>
      </c>
      <c r="KJ117" s="133"/>
      <c r="KK117" s="58"/>
      <c r="KL117" s="66">
        <f t="shared" si="1179"/>
        <v>0.8</v>
      </c>
      <c r="KM117" s="67">
        <f t="shared" si="1180"/>
        <v>0.8</v>
      </c>
      <c r="KN117" s="67" t="str">
        <f t="shared" si="1181"/>
        <v>0.8</v>
      </c>
      <c r="KO117" s="51" t="str">
        <f t="shared" si="1182"/>
        <v>F</v>
      </c>
      <c r="KP117" s="60">
        <f t="shared" si="1183"/>
        <v>0</v>
      </c>
      <c r="KQ117" s="53" t="str">
        <f t="shared" si="1184"/>
        <v>0.0</v>
      </c>
      <c r="KR117" s="63">
        <v>1</v>
      </c>
      <c r="KS117" s="207"/>
      <c r="KT117" s="210">
        <v>7</v>
      </c>
      <c r="KU117" s="133">
        <v>6.5</v>
      </c>
      <c r="KV117" s="58"/>
      <c r="KW117" s="66">
        <f t="shared" si="1185"/>
        <v>6.7</v>
      </c>
      <c r="KX117" s="67">
        <f t="shared" si="1186"/>
        <v>6.7</v>
      </c>
      <c r="KY117" s="67" t="str">
        <f t="shared" si="1187"/>
        <v>6.7</v>
      </c>
      <c r="KZ117" s="51" t="str">
        <f t="shared" si="1188"/>
        <v>C+</v>
      </c>
      <c r="LA117" s="60">
        <f t="shared" si="1189"/>
        <v>2.5</v>
      </c>
      <c r="LB117" s="53" t="str">
        <f t="shared" si="1190"/>
        <v>2.5</v>
      </c>
      <c r="LC117" s="63">
        <v>1</v>
      </c>
      <c r="LD117" s="207">
        <v>1</v>
      </c>
      <c r="LE117" s="210">
        <v>2</v>
      </c>
      <c r="LF117" s="133"/>
      <c r="LG117" s="58"/>
      <c r="LH117" s="66">
        <f t="shared" si="1191"/>
        <v>0.8</v>
      </c>
      <c r="LI117" s="67">
        <f t="shared" si="1192"/>
        <v>0.8</v>
      </c>
      <c r="LJ117" s="67" t="str">
        <f t="shared" si="1193"/>
        <v>0.8</v>
      </c>
      <c r="LK117" s="51" t="str">
        <f t="shared" si="1194"/>
        <v>F</v>
      </c>
      <c r="LL117" s="60">
        <f t="shared" si="1195"/>
        <v>0</v>
      </c>
      <c r="LM117" s="53" t="str">
        <f t="shared" si="1196"/>
        <v>0.0</v>
      </c>
      <c r="LN117" s="63">
        <v>2</v>
      </c>
      <c r="LO117" s="207"/>
      <c r="LP117" s="210">
        <v>2</v>
      </c>
      <c r="LQ117" s="133"/>
      <c r="LR117" s="58"/>
      <c r="LS117" s="66">
        <f t="shared" si="1197"/>
        <v>0.8</v>
      </c>
      <c r="LT117" s="67">
        <f t="shared" si="1198"/>
        <v>0.8</v>
      </c>
      <c r="LU117" s="67" t="str">
        <f t="shared" si="1199"/>
        <v>0.8</v>
      </c>
      <c r="LV117" s="51" t="str">
        <f t="shared" si="1200"/>
        <v>F</v>
      </c>
      <c r="LW117" s="60">
        <f t="shared" si="1201"/>
        <v>0</v>
      </c>
      <c r="LX117" s="53" t="str">
        <f t="shared" si="1202"/>
        <v>0.0</v>
      </c>
      <c r="LY117" s="63">
        <v>1</v>
      </c>
      <c r="LZ117" s="207"/>
      <c r="MA117" s="66">
        <f t="shared" si="1239"/>
        <v>2</v>
      </c>
      <c r="MB117" s="167">
        <f t="shared" si="1239"/>
        <v>2</v>
      </c>
      <c r="MC117" s="53" t="str">
        <f t="shared" si="1204"/>
        <v>2.0</v>
      </c>
      <c r="MD117" s="51" t="str">
        <f t="shared" si="1205"/>
        <v>F</v>
      </c>
      <c r="ME117" s="60">
        <f t="shared" si="1206"/>
        <v>0</v>
      </c>
      <c r="MF117" s="53" t="str">
        <f t="shared" si="1207"/>
        <v>0.0</v>
      </c>
      <c r="MG117" s="220">
        <v>5</v>
      </c>
      <c r="MH117" s="221"/>
      <c r="MI117" s="211">
        <f t="shared" si="1208"/>
        <v>19</v>
      </c>
      <c r="MJ117" s="156">
        <f t="shared" si="1209"/>
        <v>4.542105263157894</v>
      </c>
      <c r="MK117" s="158">
        <f t="shared" si="1210"/>
        <v>1.3947368421052631</v>
      </c>
      <c r="ML117" s="157" t="str">
        <f t="shared" si="1211"/>
        <v>1.39</v>
      </c>
      <c r="MM117" s="5" t="str">
        <f t="shared" si="1212"/>
        <v>Lên lớp</v>
      </c>
      <c r="MN117" s="212">
        <f t="shared" si="1213"/>
        <v>15</v>
      </c>
      <c r="MO117" s="156">
        <f>(HF117*HL117+HQ117*HW117+IJ117*IP117+IU117*JA117+JF117*JL117+JQ117*JW117+KB117*KH117+KM117*KS117+KX117*LD117+LI117*LO117+LT117*LZ117)/MN117</f>
        <v>5.54</v>
      </c>
      <c r="MP117" s="309">
        <f>(HI117*HL117+HT117*HW117+IM117*IP117+IX117*JA117+JI117*JL117+JT117*JW117+KE117*KH117+KP117*KS117+LA117*LD117+LL117*LO117+LW117*LZ117)/MN117</f>
        <v>1.7666666666666666</v>
      </c>
      <c r="MQ117" s="215">
        <f t="shared" si="1214"/>
        <v>54</v>
      </c>
      <c r="MR117" s="211">
        <f t="shared" si="1215"/>
        <v>50</v>
      </c>
      <c r="MS117" s="157">
        <f t="shared" si="1216"/>
        <v>6.0789999999999997</v>
      </c>
      <c r="MT117" s="157" t="str">
        <f t="shared" si="1217"/>
        <v>6.08</v>
      </c>
      <c r="MU117" s="158">
        <f t="shared" si="1218"/>
        <v>2.16</v>
      </c>
      <c r="MV117" s="157" t="str">
        <f t="shared" si="1219"/>
        <v>2.16</v>
      </c>
      <c r="MW117" s="5" t="str">
        <f t="shared" si="1220"/>
        <v>Lên lớp</v>
      </c>
      <c r="MX117" s="260">
        <v>6</v>
      </c>
      <c r="MY117" s="317">
        <v>0</v>
      </c>
      <c r="MZ117" s="261"/>
      <c r="NA117" s="171">
        <f t="shared" si="1221"/>
        <v>2.4</v>
      </c>
      <c r="NB117" s="312">
        <f t="shared" si="1222"/>
        <v>2.4</v>
      </c>
      <c r="NC117" s="312" t="str">
        <f t="shared" si="1223"/>
        <v>2.4</v>
      </c>
      <c r="ND117" s="313" t="str">
        <f t="shared" si="1224"/>
        <v>F</v>
      </c>
      <c r="NE117" s="314">
        <f t="shared" si="1225"/>
        <v>0</v>
      </c>
      <c r="NF117" s="315" t="str">
        <f t="shared" si="1226"/>
        <v>0.0</v>
      </c>
      <c r="NG117" s="63">
        <v>1</v>
      </c>
      <c r="NH117" s="207">
        <v>1</v>
      </c>
      <c r="NI117" s="310"/>
      <c r="NJ117" s="311"/>
      <c r="NK117" s="160"/>
      <c r="NL117" s="316">
        <f t="shared" si="1227"/>
        <v>0</v>
      </c>
      <c r="NM117" s="312">
        <f t="shared" si="1228"/>
        <v>0</v>
      </c>
      <c r="NN117" s="312" t="str">
        <f t="shared" si="1229"/>
        <v>0.0</v>
      </c>
      <c r="NO117" s="313" t="str">
        <f t="shared" si="1230"/>
        <v>F</v>
      </c>
      <c r="NP117" s="314">
        <f t="shared" si="1231"/>
        <v>0</v>
      </c>
      <c r="NQ117" s="315" t="str">
        <f t="shared" si="1232"/>
        <v>0.0</v>
      </c>
      <c r="NR117" s="63">
        <v>1</v>
      </c>
      <c r="NS117" s="207">
        <v>1</v>
      </c>
      <c r="NT117" s="66">
        <f t="shared" si="1240"/>
        <v>1.2</v>
      </c>
      <c r="NU117" s="167">
        <f t="shared" si="1240"/>
        <v>1.2</v>
      </c>
      <c r="NV117" s="53" t="str">
        <f t="shared" si="1234"/>
        <v>1.2</v>
      </c>
      <c r="NW117" s="51" t="str">
        <f t="shared" si="1235"/>
        <v>F</v>
      </c>
      <c r="NX117" s="60">
        <f t="shared" si="1236"/>
        <v>0</v>
      </c>
      <c r="NY117" s="53" t="str">
        <f t="shared" si="1237"/>
        <v>0.0</v>
      </c>
      <c r="NZ117" s="220">
        <v>2</v>
      </c>
      <c r="OA117" s="408">
        <v>2</v>
      </c>
      <c r="OB117" s="231">
        <v>1</v>
      </c>
      <c r="OC117" s="231"/>
      <c r="OD117" s="231"/>
      <c r="OE117" s="231"/>
      <c r="OF117" s="231"/>
      <c r="QG117" s="231"/>
    </row>
    <row r="118" spans="1:496" s="8" customFormat="1" ht="18">
      <c r="A118" s="5">
        <v>7</v>
      </c>
      <c r="B118" s="9" t="s">
        <v>455</v>
      </c>
      <c r="C118" s="10" t="s">
        <v>483</v>
      </c>
      <c r="D118" s="11" t="s">
        <v>484</v>
      </c>
      <c r="E118" s="328" t="s">
        <v>286</v>
      </c>
      <c r="G118" s="47" t="s">
        <v>721</v>
      </c>
      <c r="H118" s="144" t="s">
        <v>427</v>
      </c>
      <c r="I118" s="48" t="s">
        <v>594</v>
      </c>
      <c r="J118" s="48" t="s">
        <v>594</v>
      </c>
      <c r="K118" s="98">
        <v>0</v>
      </c>
      <c r="L118" s="67" t="str">
        <f t="shared" si="1018"/>
        <v>0.0</v>
      </c>
      <c r="M118" s="51" t="str">
        <f t="shared" si="1019"/>
        <v>F</v>
      </c>
      <c r="N118" s="52">
        <f t="shared" si="1020"/>
        <v>0</v>
      </c>
      <c r="O118" s="53" t="str">
        <f t="shared" si="1021"/>
        <v>0.0</v>
      </c>
      <c r="P118" s="63"/>
      <c r="Q118" s="49">
        <v>6</v>
      </c>
      <c r="R118" s="67" t="str">
        <f t="shared" si="1022"/>
        <v>6.0</v>
      </c>
      <c r="S118" s="51" t="str">
        <f t="shared" si="1023"/>
        <v>C</v>
      </c>
      <c r="T118" s="52">
        <f t="shared" si="1024"/>
        <v>2</v>
      </c>
      <c r="U118" s="53" t="str">
        <f t="shared" si="1025"/>
        <v>2.0</v>
      </c>
      <c r="V118" s="63">
        <v>3</v>
      </c>
      <c r="W118" s="105">
        <v>8.3000000000000007</v>
      </c>
      <c r="X118" s="103">
        <v>8</v>
      </c>
      <c r="Y118" s="104"/>
      <c r="Z118" s="66">
        <f t="shared" si="1026"/>
        <v>8.1</v>
      </c>
      <c r="AA118" s="67">
        <f t="shared" si="1027"/>
        <v>8.1</v>
      </c>
      <c r="AB118" s="67" t="str">
        <f t="shared" si="1028"/>
        <v>8.1</v>
      </c>
      <c r="AC118" s="51" t="str">
        <f t="shared" si="1029"/>
        <v>B+</v>
      </c>
      <c r="AD118" s="60">
        <f t="shared" si="1030"/>
        <v>3.5</v>
      </c>
      <c r="AE118" s="53" t="str">
        <f t="shared" si="1031"/>
        <v>3.5</v>
      </c>
      <c r="AF118" s="63">
        <v>4</v>
      </c>
      <c r="AG118" s="207">
        <v>4</v>
      </c>
      <c r="AH118" s="149">
        <v>0</v>
      </c>
      <c r="AI118" s="70"/>
      <c r="AJ118" s="121"/>
      <c r="AK118" s="66">
        <f t="shared" si="1032"/>
        <v>0</v>
      </c>
      <c r="AL118" s="67">
        <f t="shared" si="1033"/>
        <v>0</v>
      </c>
      <c r="AM118" s="67" t="str">
        <f t="shared" si="1034"/>
        <v>0.0</v>
      </c>
      <c r="AN118" s="51" t="str">
        <f t="shared" si="1035"/>
        <v>F</v>
      </c>
      <c r="AO118" s="60">
        <f t="shared" si="1036"/>
        <v>0</v>
      </c>
      <c r="AP118" s="53" t="str">
        <f t="shared" si="1037"/>
        <v>0.0</v>
      </c>
      <c r="AQ118" s="63">
        <v>2</v>
      </c>
      <c r="AR118" s="207"/>
      <c r="AS118" s="105">
        <v>6.3</v>
      </c>
      <c r="AT118" s="103">
        <v>2</v>
      </c>
      <c r="AU118" s="104">
        <v>3</v>
      </c>
      <c r="AV118" s="66">
        <f t="shared" si="1038"/>
        <v>3.7</v>
      </c>
      <c r="AW118" s="67">
        <f t="shared" si="1039"/>
        <v>4.3</v>
      </c>
      <c r="AX118" s="67" t="str">
        <f t="shared" si="1040"/>
        <v>4.3</v>
      </c>
      <c r="AY118" s="51" t="str">
        <f t="shared" si="1041"/>
        <v>D</v>
      </c>
      <c r="AZ118" s="60">
        <f t="shared" si="1042"/>
        <v>1</v>
      </c>
      <c r="BA118" s="53" t="str">
        <f t="shared" si="1043"/>
        <v>1.0</v>
      </c>
      <c r="BB118" s="63">
        <v>3</v>
      </c>
      <c r="BC118" s="207">
        <v>3</v>
      </c>
      <c r="BD118" s="105">
        <v>6.2</v>
      </c>
      <c r="BE118" s="103">
        <v>3</v>
      </c>
      <c r="BF118" s="104"/>
      <c r="BG118" s="66">
        <f t="shared" si="1044"/>
        <v>4.3</v>
      </c>
      <c r="BH118" s="67">
        <f t="shared" si="1045"/>
        <v>4.3</v>
      </c>
      <c r="BI118" s="67" t="str">
        <f t="shared" si="1046"/>
        <v>4.3</v>
      </c>
      <c r="BJ118" s="51" t="str">
        <f t="shared" si="1047"/>
        <v>D</v>
      </c>
      <c r="BK118" s="60">
        <f t="shared" si="1048"/>
        <v>1</v>
      </c>
      <c r="BL118" s="53" t="str">
        <f t="shared" si="1049"/>
        <v>1.0</v>
      </c>
      <c r="BM118" s="63">
        <v>3</v>
      </c>
      <c r="BN118" s="207">
        <v>3</v>
      </c>
      <c r="BO118" s="105">
        <v>6.1</v>
      </c>
      <c r="BP118" s="103">
        <v>5</v>
      </c>
      <c r="BQ118" s="104"/>
      <c r="BR118" s="66">
        <f t="shared" si="1050"/>
        <v>5.4</v>
      </c>
      <c r="BS118" s="67">
        <f t="shared" si="1051"/>
        <v>5.4</v>
      </c>
      <c r="BT118" s="67" t="str">
        <f t="shared" si="1052"/>
        <v>5.4</v>
      </c>
      <c r="BU118" s="51" t="str">
        <f t="shared" si="1053"/>
        <v>D+</v>
      </c>
      <c r="BV118" s="68">
        <f t="shared" si="1054"/>
        <v>1.5</v>
      </c>
      <c r="BW118" s="53" t="str">
        <f t="shared" si="1055"/>
        <v>1.5</v>
      </c>
      <c r="BX118" s="63">
        <v>2</v>
      </c>
      <c r="BY118" s="207">
        <v>2</v>
      </c>
      <c r="BZ118" s="105">
        <v>5.5</v>
      </c>
      <c r="CA118" s="103">
        <v>5</v>
      </c>
      <c r="CB118" s="104"/>
      <c r="CC118" s="105"/>
      <c r="CD118" s="67">
        <f t="shared" si="1056"/>
        <v>5.2</v>
      </c>
      <c r="CE118" s="67" t="str">
        <f t="shared" si="1057"/>
        <v>5.2</v>
      </c>
      <c r="CF118" s="51" t="str">
        <f t="shared" si="1058"/>
        <v>D+</v>
      </c>
      <c r="CG118" s="60">
        <f t="shared" si="1059"/>
        <v>1.5</v>
      </c>
      <c r="CH118" s="53" t="str">
        <f t="shared" si="1060"/>
        <v>1.5</v>
      </c>
      <c r="CI118" s="63">
        <v>3</v>
      </c>
      <c r="CJ118" s="207">
        <v>3</v>
      </c>
      <c r="CK118" s="208">
        <f t="shared" si="1061"/>
        <v>17</v>
      </c>
      <c r="CL118" s="72">
        <f t="shared" si="1062"/>
        <v>4.9764705882352942</v>
      </c>
      <c r="CM118" s="93" t="str">
        <f t="shared" si="1063"/>
        <v>4.98</v>
      </c>
      <c r="CN118" s="72">
        <f t="shared" si="1064"/>
        <v>1.6176470588235294</v>
      </c>
      <c r="CO118" s="93" t="str">
        <f t="shared" si="1065"/>
        <v>1.62</v>
      </c>
      <c r="CP118" s="285" t="str">
        <f t="shared" si="1066"/>
        <v>Lên lớp</v>
      </c>
      <c r="CQ118" s="285">
        <f t="shared" si="1067"/>
        <v>15</v>
      </c>
      <c r="CR118" s="72">
        <f t="shared" si="1068"/>
        <v>5.64</v>
      </c>
      <c r="CS118" s="285" t="str">
        <f t="shared" si="1069"/>
        <v>5.64</v>
      </c>
      <c r="CT118" s="72">
        <f t="shared" si="1070"/>
        <v>1.8333333333333333</v>
      </c>
      <c r="CU118" s="285" t="str">
        <f t="shared" si="1071"/>
        <v>1.83</v>
      </c>
      <c r="CV118" s="285" t="str">
        <f t="shared" si="1072"/>
        <v>Lên lớp</v>
      </c>
      <c r="CW118" s="66">
        <v>6.6</v>
      </c>
      <c r="CX118" s="66">
        <v>4</v>
      </c>
      <c r="CY118" s="285"/>
      <c r="CZ118" s="66">
        <f t="shared" si="1073"/>
        <v>5</v>
      </c>
      <c r="DA118" s="67">
        <f t="shared" si="1074"/>
        <v>5</v>
      </c>
      <c r="DB118" s="60" t="str">
        <f t="shared" si="1075"/>
        <v>5.0</v>
      </c>
      <c r="DC118" s="51" t="str">
        <f t="shared" si="1076"/>
        <v>D+</v>
      </c>
      <c r="DD118" s="60">
        <f t="shared" si="1077"/>
        <v>1.5</v>
      </c>
      <c r="DE118" s="60" t="str">
        <f t="shared" si="1078"/>
        <v>1.5</v>
      </c>
      <c r="DF118" s="63"/>
      <c r="DG118" s="209"/>
      <c r="DH118" s="105">
        <v>5.6</v>
      </c>
      <c r="DI118" s="126">
        <v>6</v>
      </c>
      <c r="DJ118" s="126"/>
      <c r="DK118" s="66">
        <f t="shared" si="1079"/>
        <v>5.8</v>
      </c>
      <c r="DL118" s="67">
        <f t="shared" si="1080"/>
        <v>5.8</v>
      </c>
      <c r="DM118" s="60" t="str">
        <f t="shared" si="1081"/>
        <v>5.8</v>
      </c>
      <c r="DN118" s="51" t="str">
        <f t="shared" si="1082"/>
        <v>C</v>
      </c>
      <c r="DO118" s="60">
        <f t="shared" si="1083"/>
        <v>2</v>
      </c>
      <c r="DP118" s="60" t="str">
        <f t="shared" si="1084"/>
        <v>2.0</v>
      </c>
      <c r="DQ118" s="63"/>
      <c r="DR118" s="209"/>
      <c r="DS118" s="67">
        <f t="shared" si="1085"/>
        <v>5.4</v>
      </c>
      <c r="DT118" s="60" t="str">
        <f t="shared" si="1086"/>
        <v>5.4</v>
      </c>
      <c r="DU118" s="51" t="str">
        <f t="shared" si="1087"/>
        <v>D+</v>
      </c>
      <c r="DV118" s="60">
        <f t="shared" si="1088"/>
        <v>1.5</v>
      </c>
      <c r="DW118" s="60" t="str">
        <f t="shared" si="1089"/>
        <v>1.5</v>
      </c>
      <c r="DX118" s="63">
        <v>3</v>
      </c>
      <c r="DY118" s="209">
        <v>3</v>
      </c>
      <c r="DZ118" s="149">
        <v>1</v>
      </c>
      <c r="EA118" s="70"/>
      <c r="EB118" s="121"/>
      <c r="EC118" s="66">
        <f t="shared" si="1090"/>
        <v>0.4</v>
      </c>
      <c r="ED118" s="67">
        <f t="shared" si="1091"/>
        <v>0.4</v>
      </c>
      <c r="EE118" s="67" t="str">
        <f t="shared" si="1092"/>
        <v>0.4</v>
      </c>
      <c r="EF118" s="51" t="str">
        <f t="shared" si="1093"/>
        <v>F</v>
      </c>
      <c r="EG118" s="68">
        <f t="shared" si="1094"/>
        <v>0</v>
      </c>
      <c r="EH118" s="53" t="str">
        <f t="shared" si="1095"/>
        <v>0.0</v>
      </c>
      <c r="EI118" s="63">
        <v>3</v>
      </c>
      <c r="EJ118" s="207"/>
      <c r="EK118" s="210">
        <v>5</v>
      </c>
      <c r="EL118" s="57">
        <v>6</v>
      </c>
      <c r="EM118" s="58"/>
      <c r="EN118" s="66">
        <f t="shared" si="1096"/>
        <v>5.6</v>
      </c>
      <c r="EO118" s="67">
        <f t="shared" si="1097"/>
        <v>5.6</v>
      </c>
      <c r="EP118" s="67" t="str">
        <f t="shared" si="1098"/>
        <v>5.6</v>
      </c>
      <c r="EQ118" s="51" t="str">
        <f t="shared" si="1099"/>
        <v>C</v>
      </c>
      <c r="ER118" s="60">
        <f t="shared" si="1100"/>
        <v>2</v>
      </c>
      <c r="ES118" s="53" t="str">
        <f t="shared" si="1101"/>
        <v>2.0</v>
      </c>
      <c r="ET118" s="63">
        <v>3</v>
      </c>
      <c r="EU118" s="207">
        <v>3</v>
      </c>
      <c r="EV118" s="149">
        <v>0</v>
      </c>
      <c r="EW118" s="70"/>
      <c r="EX118" s="121"/>
      <c r="EY118" s="66">
        <f t="shared" si="1102"/>
        <v>0</v>
      </c>
      <c r="EZ118" s="67">
        <f t="shared" si="1103"/>
        <v>0</v>
      </c>
      <c r="FA118" s="67" t="str">
        <f t="shared" si="1104"/>
        <v>0.0</v>
      </c>
      <c r="FB118" s="51" t="str">
        <f t="shared" si="1105"/>
        <v>F</v>
      </c>
      <c r="FC118" s="60">
        <f t="shared" si="1106"/>
        <v>0</v>
      </c>
      <c r="FD118" s="53" t="str">
        <f t="shared" si="1107"/>
        <v>0.0</v>
      </c>
      <c r="FE118" s="63">
        <v>2</v>
      </c>
      <c r="FF118" s="207"/>
      <c r="FG118" s="171">
        <v>8</v>
      </c>
      <c r="FH118" s="122"/>
      <c r="FI118" s="123"/>
      <c r="FJ118" s="66">
        <f t="shared" si="1108"/>
        <v>3.2</v>
      </c>
      <c r="FK118" s="67">
        <f t="shared" si="1109"/>
        <v>3.2</v>
      </c>
      <c r="FL118" s="67" t="str">
        <f t="shared" si="1110"/>
        <v>3.2</v>
      </c>
      <c r="FM118" s="51" t="str">
        <f t="shared" si="1111"/>
        <v>F</v>
      </c>
      <c r="FN118" s="60">
        <f t="shared" si="1112"/>
        <v>0</v>
      </c>
      <c r="FO118" s="53" t="str">
        <f t="shared" si="1113"/>
        <v>0.0</v>
      </c>
      <c r="FP118" s="63">
        <v>2</v>
      </c>
      <c r="FQ118" s="207"/>
      <c r="FR118" s="149">
        <v>0</v>
      </c>
      <c r="FS118" s="70"/>
      <c r="FT118" s="121"/>
      <c r="FU118" s="149"/>
      <c r="FV118" s="67">
        <f t="shared" si="1114"/>
        <v>0</v>
      </c>
      <c r="FW118" s="67" t="str">
        <f t="shared" si="1115"/>
        <v>0.0</v>
      </c>
      <c r="FX118" s="51" t="str">
        <f t="shared" si="1116"/>
        <v>F</v>
      </c>
      <c r="FY118" s="60">
        <f t="shared" si="1117"/>
        <v>0</v>
      </c>
      <c r="FZ118" s="53" t="str">
        <f t="shared" si="1118"/>
        <v>0.0</v>
      </c>
      <c r="GA118" s="63">
        <v>2</v>
      </c>
      <c r="GB118" s="207"/>
      <c r="GC118" s="149">
        <v>2.1</v>
      </c>
      <c r="GD118" s="70"/>
      <c r="GE118" s="121"/>
      <c r="GF118" s="149"/>
      <c r="GG118" s="67">
        <f t="shared" si="1119"/>
        <v>0.8</v>
      </c>
      <c r="GH118" s="67" t="str">
        <f t="shared" si="1120"/>
        <v>0.8</v>
      </c>
      <c r="GI118" s="51" t="str">
        <f t="shared" si="1121"/>
        <v>F</v>
      </c>
      <c r="GJ118" s="60">
        <f t="shared" si="1122"/>
        <v>0</v>
      </c>
      <c r="GK118" s="53" t="str">
        <f t="shared" si="1123"/>
        <v>0.0</v>
      </c>
      <c r="GL118" s="63">
        <v>3</v>
      </c>
      <c r="GM118" s="207"/>
      <c r="GN118" s="211">
        <f t="shared" si="1124"/>
        <v>18</v>
      </c>
      <c r="GO118" s="156">
        <f t="shared" si="1125"/>
        <v>2.3888888888888888</v>
      </c>
      <c r="GP118" s="158">
        <f t="shared" si="1126"/>
        <v>0.58333333333333337</v>
      </c>
      <c r="GQ118" s="157" t="str">
        <f t="shared" si="1127"/>
        <v>0.58</v>
      </c>
      <c r="GR118" s="5" t="str">
        <f t="shared" si="1128"/>
        <v>Cảnh báo KQHT</v>
      </c>
      <c r="GS118" s="212">
        <f t="shared" si="1129"/>
        <v>6</v>
      </c>
      <c r="GT118" s="213">
        <f t="shared" si="1246"/>
        <v>5.5</v>
      </c>
      <c r="GU118" s="214">
        <f t="shared" si="1247"/>
        <v>1.75</v>
      </c>
      <c r="GV118" s="215">
        <f t="shared" si="1132"/>
        <v>35</v>
      </c>
      <c r="GW118" s="211">
        <f t="shared" si="1133"/>
        <v>21</v>
      </c>
      <c r="GX118" s="157">
        <f t="shared" si="1134"/>
        <v>5.6</v>
      </c>
      <c r="GY118" s="158">
        <f t="shared" si="1135"/>
        <v>1.8095238095238095</v>
      </c>
      <c r="GZ118" s="157" t="str">
        <f t="shared" si="1136"/>
        <v>1.81</v>
      </c>
      <c r="HA118" s="5" t="str">
        <f t="shared" si="1137"/>
        <v>Lên lớp</v>
      </c>
      <c r="HB118" s="149">
        <v>0</v>
      </c>
      <c r="HC118" s="70"/>
      <c r="HD118" s="121"/>
      <c r="HE118" s="149"/>
      <c r="HF118" s="67">
        <f t="shared" si="1241"/>
        <v>0</v>
      </c>
      <c r="HG118" s="67" t="str">
        <f t="shared" si="1138"/>
        <v>0.0</v>
      </c>
      <c r="HH118" s="51" t="str">
        <f t="shared" si="1139"/>
        <v>F</v>
      </c>
      <c r="HI118" s="60">
        <f t="shared" si="1140"/>
        <v>0</v>
      </c>
      <c r="HJ118" s="53" t="str">
        <f t="shared" si="1141"/>
        <v>0.0</v>
      </c>
      <c r="HK118" s="63">
        <v>3</v>
      </c>
      <c r="HL118" s="207"/>
      <c r="HM118" s="149">
        <v>0</v>
      </c>
      <c r="HN118" s="70"/>
      <c r="HO118" s="121"/>
      <c r="HP118" s="149">
        <f t="shared" si="1242"/>
        <v>0</v>
      </c>
      <c r="HQ118" s="110">
        <f t="shared" si="1142"/>
        <v>0</v>
      </c>
      <c r="HR118" s="67" t="str">
        <f t="shared" si="1143"/>
        <v>0.0</v>
      </c>
      <c r="HS118" s="111" t="str">
        <f t="shared" si="1144"/>
        <v>F</v>
      </c>
      <c r="HT118" s="112">
        <f t="shared" si="1145"/>
        <v>0</v>
      </c>
      <c r="HU118" s="113" t="str">
        <f t="shared" si="1146"/>
        <v>0.0</v>
      </c>
      <c r="HV118" s="63">
        <v>1</v>
      </c>
      <c r="HW118" s="207"/>
      <c r="HX118" s="66">
        <f t="shared" si="1238"/>
        <v>0</v>
      </c>
      <c r="HY118" s="167">
        <f t="shared" si="1238"/>
        <v>0</v>
      </c>
      <c r="HZ118" s="53" t="str">
        <f t="shared" si="1148"/>
        <v>0.0</v>
      </c>
      <c r="IA118" s="51" t="str">
        <f t="shared" si="1149"/>
        <v>F</v>
      </c>
      <c r="IB118" s="60">
        <f t="shared" si="1150"/>
        <v>0</v>
      </c>
      <c r="IC118" s="53" t="str">
        <f t="shared" si="1151"/>
        <v>0.0</v>
      </c>
      <c r="ID118" s="220">
        <v>4</v>
      </c>
      <c r="IE118" s="221"/>
      <c r="IF118" s="149">
        <v>0</v>
      </c>
      <c r="IG118" s="70"/>
      <c r="IH118" s="121"/>
      <c r="II118" s="149">
        <f t="shared" si="1243"/>
        <v>0</v>
      </c>
      <c r="IJ118" s="67">
        <f t="shared" si="1152"/>
        <v>0</v>
      </c>
      <c r="IK118" s="67" t="str">
        <f t="shared" si="1153"/>
        <v>0.0</v>
      </c>
      <c r="IL118" s="51" t="str">
        <f t="shared" si="1154"/>
        <v>F</v>
      </c>
      <c r="IM118" s="60">
        <f t="shared" si="1155"/>
        <v>0</v>
      </c>
      <c r="IN118" s="53" t="str">
        <f t="shared" si="1156"/>
        <v>0.0</v>
      </c>
      <c r="IO118" s="63">
        <v>2</v>
      </c>
      <c r="IP118" s="207"/>
      <c r="IQ118" s="149">
        <v>0</v>
      </c>
      <c r="IR118" s="70"/>
      <c r="IS118" s="121"/>
      <c r="IT118" s="149">
        <f t="shared" si="1244"/>
        <v>0</v>
      </c>
      <c r="IU118" s="67">
        <f t="shared" si="1157"/>
        <v>0</v>
      </c>
      <c r="IV118" s="67" t="str">
        <f t="shared" si="1158"/>
        <v>0.0</v>
      </c>
      <c r="IW118" s="51" t="str">
        <f t="shared" si="1159"/>
        <v>F</v>
      </c>
      <c r="IX118" s="60">
        <f t="shared" si="1160"/>
        <v>0</v>
      </c>
      <c r="IY118" s="53" t="str">
        <f t="shared" si="1161"/>
        <v>0.0</v>
      </c>
      <c r="IZ118" s="63">
        <v>3</v>
      </c>
      <c r="JA118" s="207"/>
      <c r="JB118" s="56">
        <v>0</v>
      </c>
      <c r="JC118" s="70"/>
      <c r="JD118" s="121"/>
      <c r="JE118" s="149">
        <f t="shared" si="1245"/>
        <v>0</v>
      </c>
      <c r="JF118" s="67">
        <f t="shared" si="1162"/>
        <v>0</v>
      </c>
      <c r="JG118" s="50" t="str">
        <f t="shared" si="1163"/>
        <v>0.0</v>
      </c>
      <c r="JH118" s="51" t="str">
        <f t="shared" si="1164"/>
        <v>F</v>
      </c>
      <c r="JI118" s="60">
        <f t="shared" si="1165"/>
        <v>0</v>
      </c>
      <c r="JJ118" s="53" t="str">
        <f t="shared" si="1166"/>
        <v>0.0</v>
      </c>
      <c r="JK118" s="61">
        <v>2</v>
      </c>
      <c r="JL118" s="62"/>
      <c r="JM118" s="56">
        <v>0</v>
      </c>
      <c r="JN118" s="70"/>
      <c r="JO118" s="121"/>
      <c r="JP118" s="149">
        <f t="shared" si="1167"/>
        <v>0</v>
      </c>
      <c r="JQ118" s="67">
        <f t="shared" si="1168"/>
        <v>0</v>
      </c>
      <c r="JR118" s="50" t="str">
        <f t="shared" si="1169"/>
        <v>0.0</v>
      </c>
      <c r="JS118" s="51" t="str">
        <f t="shared" si="1170"/>
        <v>F</v>
      </c>
      <c r="JT118" s="60">
        <f t="shared" si="1171"/>
        <v>0</v>
      </c>
      <c r="JU118" s="53" t="str">
        <f t="shared" si="1172"/>
        <v>0.0</v>
      </c>
      <c r="JV118" s="61">
        <v>1</v>
      </c>
      <c r="JW118" s="62"/>
      <c r="JX118" s="56"/>
      <c r="JY118" s="70"/>
      <c r="JZ118" s="121"/>
      <c r="KA118" s="149">
        <f t="shared" si="1173"/>
        <v>0</v>
      </c>
      <c r="KB118" s="67">
        <f t="shared" si="1174"/>
        <v>0</v>
      </c>
      <c r="KC118" s="50" t="str">
        <f t="shared" si="1175"/>
        <v>0.0</v>
      </c>
      <c r="KD118" s="51" t="str">
        <f t="shared" si="1176"/>
        <v>F</v>
      </c>
      <c r="KE118" s="60">
        <f t="shared" si="1177"/>
        <v>0</v>
      </c>
      <c r="KF118" s="53" t="str">
        <f t="shared" si="1178"/>
        <v>0.0</v>
      </c>
      <c r="KG118" s="61">
        <v>2</v>
      </c>
      <c r="KH118" s="62"/>
      <c r="KI118" s="210">
        <v>0</v>
      </c>
      <c r="KJ118" s="133"/>
      <c r="KK118" s="58"/>
      <c r="KL118" s="66">
        <f t="shared" si="1179"/>
        <v>0</v>
      </c>
      <c r="KM118" s="67">
        <f t="shared" si="1180"/>
        <v>0</v>
      </c>
      <c r="KN118" s="67" t="str">
        <f t="shared" si="1181"/>
        <v>0.0</v>
      </c>
      <c r="KO118" s="51" t="str">
        <f t="shared" si="1182"/>
        <v>F</v>
      </c>
      <c r="KP118" s="60">
        <f t="shared" si="1183"/>
        <v>0</v>
      </c>
      <c r="KQ118" s="53" t="str">
        <f t="shared" si="1184"/>
        <v>0.0</v>
      </c>
      <c r="KR118" s="63">
        <v>1</v>
      </c>
      <c r="KS118" s="207"/>
      <c r="KT118" s="210">
        <v>0</v>
      </c>
      <c r="KU118" s="133"/>
      <c r="KV118" s="58"/>
      <c r="KW118" s="66">
        <f t="shared" si="1185"/>
        <v>0</v>
      </c>
      <c r="KX118" s="67">
        <f t="shared" si="1186"/>
        <v>0</v>
      </c>
      <c r="KY118" s="67" t="str">
        <f t="shared" si="1187"/>
        <v>0.0</v>
      </c>
      <c r="KZ118" s="51" t="str">
        <f t="shared" si="1188"/>
        <v>F</v>
      </c>
      <c r="LA118" s="60">
        <f t="shared" si="1189"/>
        <v>0</v>
      </c>
      <c r="LB118" s="53" t="str">
        <f t="shared" si="1190"/>
        <v>0.0</v>
      </c>
      <c r="LC118" s="63">
        <v>1</v>
      </c>
      <c r="LD118" s="207"/>
      <c r="LE118" s="210">
        <v>0</v>
      </c>
      <c r="LF118" s="133"/>
      <c r="LG118" s="58"/>
      <c r="LH118" s="66">
        <f t="shared" si="1191"/>
        <v>0</v>
      </c>
      <c r="LI118" s="67">
        <f t="shared" si="1192"/>
        <v>0</v>
      </c>
      <c r="LJ118" s="67" t="str">
        <f t="shared" si="1193"/>
        <v>0.0</v>
      </c>
      <c r="LK118" s="51" t="str">
        <f t="shared" si="1194"/>
        <v>F</v>
      </c>
      <c r="LL118" s="60">
        <f t="shared" si="1195"/>
        <v>0</v>
      </c>
      <c r="LM118" s="53" t="str">
        <f t="shared" si="1196"/>
        <v>0.0</v>
      </c>
      <c r="LN118" s="63">
        <v>2</v>
      </c>
      <c r="LO118" s="207"/>
      <c r="LP118" s="210">
        <v>0</v>
      </c>
      <c r="LQ118" s="133"/>
      <c r="LR118" s="58"/>
      <c r="LS118" s="66">
        <f t="shared" si="1197"/>
        <v>0</v>
      </c>
      <c r="LT118" s="67">
        <f t="shared" si="1198"/>
        <v>0</v>
      </c>
      <c r="LU118" s="67" t="str">
        <f t="shared" si="1199"/>
        <v>0.0</v>
      </c>
      <c r="LV118" s="51" t="str">
        <f t="shared" si="1200"/>
        <v>F</v>
      </c>
      <c r="LW118" s="60">
        <f t="shared" si="1201"/>
        <v>0</v>
      </c>
      <c r="LX118" s="53" t="str">
        <f t="shared" si="1202"/>
        <v>0.0</v>
      </c>
      <c r="LY118" s="63">
        <v>1</v>
      </c>
      <c r="LZ118" s="207"/>
      <c r="MA118" s="66">
        <f t="shared" si="1239"/>
        <v>0</v>
      </c>
      <c r="MB118" s="167">
        <f t="shared" si="1239"/>
        <v>0</v>
      </c>
      <c r="MC118" s="53" t="str">
        <f t="shared" si="1204"/>
        <v>0.0</v>
      </c>
      <c r="MD118" s="51" t="str">
        <f t="shared" si="1205"/>
        <v>F</v>
      </c>
      <c r="ME118" s="60">
        <f t="shared" si="1206"/>
        <v>0</v>
      </c>
      <c r="MF118" s="53" t="str">
        <f t="shared" si="1207"/>
        <v>0.0</v>
      </c>
      <c r="MG118" s="220">
        <v>5</v>
      </c>
      <c r="MH118" s="221"/>
      <c r="MI118" s="211">
        <f t="shared" si="1208"/>
        <v>19</v>
      </c>
      <c r="MJ118" s="156">
        <f t="shared" si="1209"/>
        <v>0</v>
      </c>
      <c r="MK118" s="158">
        <f t="shared" si="1210"/>
        <v>0</v>
      </c>
      <c r="ML118" s="157" t="str">
        <f t="shared" si="1211"/>
        <v>0.00</v>
      </c>
      <c r="MM118" s="5" t="str">
        <f t="shared" si="1212"/>
        <v>Cảnh báo KQHT</v>
      </c>
      <c r="MN118" s="212">
        <f t="shared" si="1213"/>
        <v>0</v>
      </c>
      <c r="MO118" s="156">
        <v>0</v>
      </c>
      <c r="MP118" s="309">
        <v>0</v>
      </c>
      <c r="MQ118" s="215">
        <f t="shared" si="1214"/>
        <v>54</v>
      </c>
      <c r="MR118" s="211">
        <f t="shared" si="1215"/>
        <v>21</v>
      </c>
      <c r="MS118" s="157">
        <f t="shared" si="1216"/>
        <v>5.6</v>
      </c>
      <c r="MT118" s="157" t="str">
        <f t="shared" si="1217"/>
        <v>5.60</v>
      </c>
      <c r="MU118" s="158">
        <f t="shared" si="1218"/>
        <v>1.8095238095238095</v>
      </c>
      <c r="MV118" s="157" t="str">
        <f t="shared" si="1219"/>
        <v>1.81</v>
      </c>
      <c r="MW118" s="5" t="str">
        <f t="shared" si="1220"/>
        <v>Lên lớp</v>
      </c>
      <c r="MX118" s="310"/>
      <c r="MY118" s="311"/>
      <c r="MZ118" s="160"/>
      <c r="NA118" s="66">
        <f t="shared" si="1221"/>
        <v>0</v>
      </c>
      <c r="NB118" s="312">
        <f t="shared" si="1222"/>
        <v>0</v>
      </c>
      <c r="NC118" s="312" t="str">
        <f t="shared" si="1223"/>
        <v>0.0</v>
      </c>
      <c r="ND118" s="313" t="str">
        <f t="shared" si="1224"/>
        <v>F</v>
      </c>
      <c r="NE118" s="314">
        <f t="shared" si="1225"/>
        <v>0</v>
      </c>
      <c r="NF118" s="315" t="str">
        <f t="shared" si="1226"/>
        <v>0.0</v>
      </c>
      <c r="NG118" s="63">
        <v>1</v>
      </c>
      <c r="NH118" s="207">
        <v>1</v>
      </c>
      <c r="NI118" s="310"/>
      <c r="NJ118" s="311"/>
      <c r="NK118" s="160"/>
      <c r="NL118" s="316">
        <f t="shared" si="1227"/>
        <v>0</v>
      </c>
      <c r="NM118" s="312">
        <f t="shared" si="1228"/>
        <v>0</v>
      </c>
      <c r="NN118" s="312" t="str">
        <f t="shared" si="1229"/>
        <v>0.0</v>
      </c>
      <c r="NO118" s="313" t="str">
        <f t="shared" si="1230"/>
        <v>F</v>
      </c>
      <c r="NP118" s="314">
        <f t="shared" si="1231"/>
        <v>0</v>
      </c>
      <c r="NQ118" s="315" t="str">
        <f t="shared" si="1232"/>
        <v>0.0</v>
      </c>
      <c r="NR118" s="63">
        <v>1</v>
      </c>
      <c r="NS118" s="207">
        <v>1</v>
      </c>
      <c r="NT118" s="66">
        <f t="shared" si="1240"/>
        <v>0</v>
      </c>
      <c r="NU118" s="167">
        <f t="shared" si="1240"/>
        <v>0</v>
      </c>
      <c r="NV118" s="53" t="str">
        <f t="shared" si="1234"/>
        <v>0.0</v>
      </c>
      <c r="NW118" s="51" t="str">
        <f t="shared" si="1235"/>
        <v>F</v>
      </c>
      <c r="NX118" s="60">
        <f t="shared" si="1236"/>
        <v>0</v>
      </c>
      <c r="NY118" s="53" t="str">
        <f t="shared" si="1237"/>
        <v>0.0</v>
      </c>
      <c r="NZ118" s="220">
        <v>2</v>
      </c>
      <c r="OA118" s="408">
        <v>2</v>
      </c>
      <c r="OB118" s="231"/>
      <c r="OC118" s="231"/>
      <c r="OD118" s="231"/>
      <c r="OE118" s="231"/>
      <c r="OF118" s="231"/>
      <c r="QG118" s="231"/>
    </row>
    <row r="119" spans="1:496" s="8" customFormat="1" ht="18">
      <c r="A119" s="5">
        <v>2</v>
      </c>
      <c r="B119" s="9" t="s">
        <v>455</v>
      </c>
      <c r="C119" s="10" t="s">
        <v>459</v>
      </c>
      <c r="D119" s="11" t="s">
        <v>460</v>
      </c>
      <c r="E119" s="12" t="s">
        <v>277</v>
      </c>
      <c r="F119" s="87" t="s">
        <v>1122</v>
      </c>
      <c r="G119" s="47" t="s">
        <v>712</v>
      </c>
      <c r="H119" s="144" t="s">
        <v>427</v>
      </c>
      <c r="I119" s="48" t="s">
        <v>735</v>
      </c>
      <c r="J119" s="48" t="s">
        <v>629</v>
      </c>
      <c r="K119" s="98"/>
      <c r="L119" s="67" t="str">
        <f>TEXT(K119,"0.0")</f>
        <v>0.0</v>
      </c>
      <c r="M119" s="51" t="str">
        <f>IF(K119&gt;=8.5,"A",IF(K119&gt;=8,"B+",IF(K119&gt;=7,"B",IF(K119&gt;=6.5,"C+",IF(K119&gt;=5.5,"C",IF(K119&gt;=5,"D+",IF(K119&gt;=4,"D","F")))))))</f>
        <v>F</v>
      </c>
      <c r="N119" s="52">
        <f>IF(M119="A",4,IF(M119="B+",3.5,IF(M119="B",3,IF(M119="C+",2.5,IF(M119="C",2,IF(M119="D+",1.5,IF(M119="D",1,0)))))))</f>
        <v>0</v>
      </c>
      <c r="O119" s="53" t="str">
        <f>TEXT(N119,"0.0")</f>
        <v>0.0</v>
      </c>
      <c r="P119" s="63"/>
      <c r="Q119" s="49">
        <v>6</v>
      </c>
      <c r="R119" s="67" t="str">
        <f>TEXT(Q119,"0.0")</f>
        <v>6.0</v>
      </c>
      <c r="S119" s="51" t="str">
        <f>IF(Q119&gt;=8.5,"A",IF(Q119&gt;=8,"B+",IF(Q119&gt;=7,"B",IF(Q119&gt;=6.5,"C+",IF(Q119&gt;=5.5,"C",IF(Q119&gt;=5,"D+",IF(Q119&gt;=4,"D","F")))))))</f>
        <v>C</v>
      </c>
      <c r="T119" s="52">
        <f>IF(S119="A",4,IF(S119="B+",3.5,IF(S119="B",3,IF(S119="C+",2.5,IF(S119="C",2,IF(S119="D+",1.5,IF(S119="D",1,0)))))))</f>
        <v>2</v>
      </c>
      <c r="U119" s="53" t="str">
        <f>TEXT(T119,"0.0")</f>
        <v>2.0</v>
      </c>
      <c r="V119" s="63">
        <v>3</v>
      </c>
      <c r="W119" s="105">
        <v>8</v>
      </c>
      <c r="X119" s="103">
        <v>8</v>
      </c>
      <c r="Y119" s="104"/>
      <c r="Z119" s="66">
        <f>ROUND((W119*0.4+X119*0.6),1)</f>
        <v>8</v>
      </c>
      <c r="AA119" s="67">
        <f>ROUND(MAX((W119*0.4+X119*0.6),(W119*0.4+Y119*0.6)),1)</f>
        <v>8</v>
      </c>
      <c r="AB119" s="67" t="str">
        <f>TEXT(AA119,"0.0")</f>
        <v>8.0</v>
      </c>
      <c r="AC119" s="51" t="str">
        <f>IF(AA119&gt;=8.5,"A",IF(AA119&gt;=8,"B+",IF(AA119&gt;=7,"B",IF(AA119&gt;=6.5,"C+",IF(AA119&gt;=5.5,"C",IF(AA119&gt;=5,"D+",IF(AA119&gt;=4,"D","F")))))))</f>
        <v>B+</v>
      </c>
      <c r="AD119" s="60">
        <f>IF(AC119="A",4,IF(AC119="B+",3.5,IF(AC119="B",3,IF(AC119="C+",2.5,IF(AC119="C",2,IF(AC119="D+",1.5,IF(AC119="D",1,0)))))))</f>
        <v>3.5</v>
      </c>
      <c r="AE119" s="53" t="str">
        <f>TEXT(AD119,"0.0")</f>
        <v>3.5</v>
      </c>
      <c r="AF119" s="63">
        <v>4</v>
      </c>
      <c r="AG119" s="207">
        <v>4</v>
      </c>
      <c r="AH119" s="105">
        <v>7</v>
      </c>
      <c r="AI119" s="103">
        <v>8</v>
      </c>
      <c r="AJ119" s="104"/>
      <c r="AK119" s="66">
        <f>ROUND((AH119*0.4+AI119*0.6),1)</f>
        <v>7.6</v>
      </c>
      <c r="AL119" s="67">
        <f>ROUND(MAX((AH119*0.4+AI119*0.6),(AH119*0.4+AJ119*0.6)),1)</f>
        <v>7.6</v>
      </c>
      <c r="AM119" s="67" t="str">
        <f>TEXT(AL119,"0.0")</f>
        <v>7.6</v>
      </c>
      <c r="AN119" s="51" t="str">
        <f>IF(AL119&gt;=8.5,"A",IF(AL119&gt;=8,"B+",IF(AL119&gt;=7,"B",IF(AL119&gt;=6.5,"C+",IF(AL119&gt;=5.5,"C",IF(AL119&gt;=5,"D+",IF(AL119&gt;=4,"D","F")))))))</f>
        <v>B</v>
      </c>
      <c r="AO119" s="60">
        <f>IF(AN119="A",4,IF(AN119="B+",3.5,IF(AN119="B",3,IF(AN119="C+",2.5,IF(AN119="C",2,IF(AN119="D+",1.5,IF(AN119="D",1,0)))))))</f>
        <v>3</v>
      </c>
      <c r="AP119" s="53" t="str">
        <f>TEXT(AO119,"0.0")</f>
        <v>3.0</v>
      </c>
      <c r="AQ119" s="63">
        <v>2</v>
      </c>
      <c r="AR119" s="207">
        <v>2</v>
      </c>
      <c r="AS119" s="219">
        <v>6.6</v>
      </c>
      <c r="AT119" s="140">
        <v>5</v>
      </c>
      <c r="AU119" s="141"/>
      <c r="AV119" s="66">
        <f>ROUND((AS119*0.4+AT119*0.6),1)</f>
        <v>5.6</v>
      </c>
      <c r="AW119" s="67">
        <f>ROUND(MAX((AS119*0.4+AT119*0.6),(AS119*0.4+AU119*0.6)),1)</f>
        <v>5.6</v>
      </c>
      <c r="AX119" s="67" t="str">
        <f>TEXT(AW119,"0.0")</f>
        <v>5.6</v>
      </c>
      <c r="AY119" s="51" t="str">
        <f>IF(AW119&gt;=8.5,"A",IF(AW119&gt;=8,"B+",IF(AW119&gt;=7,"B",IF(AW119&gt;=6.5,"C+",IF(AW119&gt;=5.5,"C",IF(AW119&gt;=5,"D+",IF(AW119&gt;=4,"D","F")))))))</f>
        <v>C</v>
      </c>
      <c r="AZ119" s="60">
        <f>IF(AY119="A",4,IF(AY119="B+",3.5,IF(AY119="B",3,IF(AY119="C+",2.5,IF(AY119="C",2,IF(AY119="D+",1.5,IF(AY119="D",1,0)))))))</f>
        <v>2</v>
      </c>
      <c r="BA119" s="53" t="str">
        <f>TEXT(AZ119,"0.0")</f>
        <v>2.0</v>
      </c>
      <c r="BB119" s="63">
        <v>3</v>
      </c>
      <c r="BC119" s="207">
        <v>3</v>
      </c>
      <c r="BD119" s="105">
        <v>6</v>
      </c>
      <c r="BE119" s="103">
        <v>6</v>
      </c>
      <c r="BF119" s="104"/>
      <c r="BG119" s="66">
        <f>ROUND((BD119*0.4+BE119*0.6),1)</f>
        <v>6</v>
      </c>
      <c r="BH119" s="67">
        <f>ROUND(MAX((BD119*0.4+BE119*0.6),(BD119*0.4+BF119*0.6)),1)</f>
        <v>6</v>
      </c>
      <c r="BI119" s="67" t="str">
        <f>TEXT(BH119,"0.0")</f>
        <v>6.0</v>
      </c>
      <c r="BJ119" s="51" t="str">
        <f>IF(BH119&gt;=8.5,"A",IF(BH119&gt;=8,"B+",IF(BH119&gt;=7,"B",IF(BH119&gt;=6.5,"C+",IF(BH119&gt;=5.5,"C",IF(BH119&gt;=5,"D+",IF(BH119&gt;=4,"D","F")))))))</f>
        <v>C</v>
      </c>
      <c r="BK119" s="60">
        <f>IF(BJ119="A",4,IF(BJ119="B+",3.5,IF(BJ119="B",3,IF(BJ119="C+",2.5,IF(BJ119="C",2,IF(BJ119="D+",1.5,IF(BJ119="D",1,0)))))))</f>
        <v>2</v>
      </c>
      <c r="BL119" s="53" t="str">
        <f>TEXT(BK119,"0.0")</f>
        <v>2.0</v>
      </c>
      <c r="BM119" s="63">
        <v>3</v>
      </c>
      <c r="BN119" s="207">
        <v>3</v>
      </c>
      <c r="BO119" s="105">
        <v>7</v>
      </c>
      <c r="BP119" s="103">
        <v>7</v>
      </c>
      <c r="BQ119" s="104"/>
      <c r="BR119" s="66">
        <f>ROUND((BO119*0.4+BP119*0.6),1)</f>
        <v>7</v>
      </c>
      <c r="BS119" s="67">
        <f>ROUND(MAX((BO119*0.4+BP119*0.6),(BO119*0.4+BQ119*0.6)),1)</f>
        <v>7</v>
      </c>
      <c r="BT119" s="67" t="str">
        <f>TEXT(BS119,"0.0")</f>
        <v>7.0</v>
      </c>
      <c r="BU119" s="51" t="str">
        <f>IF(BS119&gt;=8.5,"A",IF(BS119&gt;=8,"B+",IF(BS119&gt;=7,"B",IF(BS119&gt;=6.5,"C+",IF(BS119&gt;=5.5,"C",IF(BS119&gt;=5,"D+",IF(BS119&gt;=4,"D","F")))))))</f>
        <v>B</v>
      </c>
      <c r="BV119" s="68">
        <f>IF(BU119="A",4,IF(BU119="B+",3.5,IF(BU119="B",3,IF(BU119="C+",2.5,IF(BU119="C",2,IF(BU119="D+",1.5,IF(BU119="D",1,0)))))))</f>
        <v>3</v>
      </c>
      <c r="BW119" s="53" t="str">
        <f>TEXT(BV119,"0.0")</f>
        <v>3.0</v>
      </c>
      <c r="BX119" s="63">
        <v>2</v>
      </c>
      <c r="BY119" s="207">
        <v>2</v>
      </c>
      <c r="BZ119" s="105">
        <v>7</v>
      </c>
      <c r="CA119" s="103">
        <v>8</v>
      </c>
      <c r="CB119" s="104"/>
      <c r="CC119" s="105"/>
      <c r="CD119" s="67">
        <f>ROUND(MAX((BZ119*0.4+CA119*0.6),(BZ119*0.4+CB119*0.6)),1)</f>
        <v>7.6</v>
      </c>
      <c r="CE119" s="67" t="str">
        <f>TEXT(CD119,"0.0")</f>
        <v>7.6</v>
      </c>
      <c r="CF119" s="51" t="str">
        <f>IF(CD119&gt;=8.5,"A",IF(CD119&gt;=8,"B+",IF(CD119&gt;=7,"B",IF(CD119&gt;=6.5,"C+",IF(CD119&gt;=5.5,"C",IF(CD119&gt;=5,"D+",IF(CD119&gt;=4,"D","F")))))))</f>
        <v>B</v>
      </c>
      <c r="CG119" s="60">
        <f>IF(CF119="A",4,IF(CF119="B+",3.5,IF(CF119="B",3,IF(CF119="C+",2.5,IF(CF119="C",2,IF(CF119="D+",1.5,IF(CF119="D",1,0)))))))</f>
        <v>3</v>
      </c>
      <c r="CH119" s="53" t="str">
        <f>TEXT(CG119,"0.0")</f>
        <v>3.0</v>
      </c>
      <c r="CI119" s="63">
        <v>3</v>
      </c>
      <c r="CJ119" s="207">
        <v>3</v>
      </c>
      <c r="CK119" s="208">
        <f>AQ119+BB119+BM119+BX119+CI119+AF119</f>
        <v>17</v>
      </c>
      <c r="CL119" s="72">
        <f>(AL119*AQ119+AA119*AF119+AW119*BB119+BH119*BM119+BS119*BX119+CD119*CI119)/CK119</f>
        <v>6.9882352941176471</v>
      </c>
      <c r="CM119" s="93" t="str">
        <f>TEXT(CL119,"0.00")</f>
        <v>6.99</v>
      </c>
      <c r="CN119" s="72">
        <f>(AO119*AQ119+AD119*AF119+AZ119*BB119+BK119*BM119+BV119*BX119+CG119*CI119)/CK119</f>
        <v>2.7647058823529411</v>
      </c>
      <c r="CO119" s="93" t="str">
        <f>TEXT(CN119,"0.00")</f>
        <v>2.76</v>
      </c>
      <c r="CP119" s="285" t="str">
        <f>IF(AND(CN119&lt;0.8),"Cảnh báo KQHT","Lên lớp")</f>
        <v>Lên lớp</v>
      </c>
      <c r="CQ119" s="285">
        <f>CJ119+BY119+BN119+BC119+AG119+AR119</f>
        <v>17</v>
      </c>
      <c r="CR119" s="72">
        <f>(AL119*AR119+AA119*AG119+AW119*BC119+BH119*BN119+BS119*BY119+CD119*CJ119)/CQ119</f>
        <v>6.9882352941176471</v>
      </c>
      <c r="CS119" s="285" t="str">
        <f>TEXT(CR119,"0.00")</f>
        <v>6.99</v>
      </c>
      <c r="CT119" s="72">
        <f>(AO119*AR119+AD119*AG119+AZ119*BC119+BK119*BN119+BV119*BY119+CG119*CJ119)/CQ119</f>
        <v>2.7647058823529411</v>
      </c>
      <c r="CU119" s="285" t="str">
        <f>TEXT(CT119,"0.00")</f>
        <v>2.76</v>
      </c>
      <c r="CV119" s="285" t="str">
        <f>IF(AND(CT119&lt;1.2),"Cảnh báo KQHT","Lên lớp")</f>
        <v>Lên lớp</v>
      </c>
      <c r="CW119" s="66">
        <v>6.2</v>
      </c>
      <c r="CX119" s="66">
        <v>4</v>
      </c>
      <c r="CY119" s="285"/>
      <c r="CZ119" s="66">
        <f>ROUND((CW119*0.4+CX119*0.6),1)</f>
        <v>4.9000000000000004</v>
      </c>
      <c r="DA119" s="67">
        <f>ROUND(MAX((CW119*0.4+CX119*0.6),(CW119*0.4+CY119*0.6)),1)</f>
        <v>4.9000000000000004</v>
      </c>
      <c r="DB119" s="60" t="str">
        <f>TEXT(DA119,"0.0")</f>
        <v>4.9</v>
      </c>
      <c r="DC119" s="51" t="str">
        <f>IF(DA119&gt;=8.5,"A",IF(DA119&gt;=8,"B+",IF(DA119&gt;=7,"B",IF(DA119&gt;=6.5,"C+",IF(DA119&gt;=5.5,"C",IF(DA119&gt;=5,"D+",IF(DA119&gt;=4,"D","F")))))))</f>
        <v>D</v>
      </c>
      <c r="DD119" s="60">
        <f>IF(DC119="A",4,IF(DC119="B+",3.5,IF(DC119="B",3,IF(DC119="C+",2.5,IF(DC119="C",2,IF(DC119="D+",1.5,IF(DC119="D",1,0)))))))</f>
        <v>1</v>
      </c>
      <c r="DE119" s="60" t="str">
        <f>TEXT(DD119,"0.0")</f>
        <v>1.0</v>
      </c>
      <c r="DF119" s="63"/>
      <c r="DG119" s="209"/>
      <c r="DH119" s="105">
        <v>7</v>
      </c>
      <c r="DI119" s="126">
        <v>7</v>
      </c>
      <c r="DJ119" s="126"/>
      <c r="DK119" s="66">
        <f>ROUND((DH119*0.4+DI119*0.6),1)</f>
        <v>7</v>
      </c>
      <c r="DL119" s="67">
        <f>ROUND(MAX((DH119*0.4+DI119*0.6),(DH119*0.4+DJ119*0.6)),1)</f>
        <v>7</v>
      </c>
      <c r="DM119" s="60" t="str">
        <f>TEXT(DL119,"0.0")</f>
        <v>7.0</v>
      </c>
      <c r="DN119" s="51" t="str">
        <f>IF(DL119&gt;=8.5,"A",IF(DL119&gt;=8,"B+",IF(DL119&gt;=7,"B",IF(DL119&gt;=6.5,"C+",IF(DL119&gt;=5.5,"C",IF(DL119&gt;=5,"D+",IF(DL119&gt;=4,"D","F")))))))</f>
        <v>B</v>
      </c>
      <c r="DO119" s="60">
        <f>IF(DN119="A",4,IF(DN119="B+",3.5,IF(DN119="B",3,IF(DN119="C+",2.5,IF(DN119="C",2,IF(DN119="D+",1.5,IF(DN119="D",1,0)))))))</f>
        <v>3</v>
      </c>
      <c r="DP119" s="60" t="str">
        <f>TEXT(DO119,"0.0")</f>
        <v>3.0</v>
      </c>
      <c r="DQ119" s="63"/>
      <c r="DR119" s="209"/>
      <c r="DS119" s="67">
        <f>(DA119+DL119)/2</f>
        <v>5.95</v>
      </c>
      <c r="DT119" s="60" t="str">
        <f>TEXT(DS119,"0.0")</f>
        <v>6.0</v>
      </c>
      <c r="DU119" s="51" t="str">
        <f>IF(DS119&gt;=8.5,"A",IF(DS119&gt;=8,"B+",IF(DS119&gt;=7,"B",IF(DS119&gt;=6.5,"C+",IF(DS119&gt;=5.5,"C",IF(DS119&gt;=5,"D+",IF(DS119&gt;=4,"D","F")))))))</f>
        <v>C</v>
      </c>
      <c r="DV119" s="60">
        <f>IF(DU119="A",4,IF(DU119="B+",3.5,IF(DU119="B",3,IF(DU119="C+",2.5,IF(DU119="C",2,IF(DU119="D+",1.5,IF(DU119="D",1,0)))))))</f>
        <v>2</v>
      </c>
      <c r="DW119" s="60" t="str">
        <f>TEXT(DV119,"0.0")</f>
        <v>2.0</v>
      </c>
      <c r="DX119" s="63">
        <v>3</v>
      </c>
      <c r="DY119" s="209">
        <v>3</v>
      </c>
      <c r="DZ119" s="149">
        <v>1</v>
      </c>
      <c r="EA119" s="70"/>
      <c r="EB119" s="121"/>
      <c r="EC119" s="66">
        <f>ROUND((DZ119*0.4+EA119*0.6),1)</f>
        <v>0.4</v>
      </c>
      <c r="ED119" s="67">
        <f>ROUND(MAX((DZ119*0.4+EA119*0.6),(DZ119*0.4+EB119*0.6)),1)</f>
        <v>0.4</v>
      </c>
      <c r="EE119" s="67" t="str">
        <f>TEXT(ED119,"0.0")</f>
        <v>0.4</v>
      </c>
      <c r="EF119" s="51" t="str">
        <f>IF(ED119&gt;=8.5,"A",IF(ED119&gt;=8,"B+",IF(ED119&gt;=7,"B",IF(ED119&gt;=6.5,"C+",IF(ED119&gt;=5.5,"C",IF(ED119&gt;=5,"D+",IF(ED119&gt;=4,"D","F")))))))</f>
        <v>F</v>
      </c>
      <c r="EG119" s="68">
        <f>IF(EF119="A",4,IF(EF119="B+",3.5,IF(EF119="B",3,IF(EF119="C+",2.5,IF(EF119="C",2,IF(EF119="D+",1.5,IF(EF119="D",1,0)))))))</f>
        <v>0</v>
      </c>
      <c r="EH119" s="53" t="str">
        <f>TEXT(EG119,"0.0")</f>
        <v>0.0</v>
      </c>
      <c r="EI119" s="63">
        <v>3</v>
      </c>
      <c r="EJ119" s="207"/>
      <c r="EK119" s="210">
        <v>6.2</v>
      </c>
      <c r="EL119" s="57">
        <v>7</v>
      </c>
      <c r="EM119" s="58"/>
      <c r="EN119" s="66">
        <f>ROUND((EK119*0.4+EL119*0.6),1)</f>
        <v>6.7</v>
      </c>
      <c r="EO119" s="67">
        <f>ROUND(MAX((EK119*0.4+EL119*0.6),(EK119*0.4+EM119*0.6)),1)</f>
        <v>6.7</v>
      </c>
      <c r="EP119" s="67" t="str">
        <f>TEXT(EO119,"0.0")</f>
        <v>6.7</v>
      </c>
      <c r="EQ119" s="51" t="str">
        <f>IF(EO119&gt;=8.5,"A",IF(EO119&gt;=8,"B+",IF(EO119&gt;=7,"B",IF(EO119&gt;=6.5,"C+",IF(EO119&gt;=5.5,"C",IF(EO119&gt;=5,"D+",IF(EO119&gt;=4,"D","F")))))))</f>
        <v>C+</v>
      </c>
      <c r="ER119" s="60">
        <f>IF(EQ119="A",4,IF(EQ119="B+",3.5,IF(EQ119="B",3,IF(EQ119="C+",2.5,IF(EQ119="C",2,IF(EQ119="D+",1.5,IF(EQ119="D",1,0)))))))</f>
        <v>2.5</v>
      </c>
      <c r="ES119" s="53" t="str">
        <f>TEXT(ER119,"0.0")</f>
        <v>2.5</v>
      </c>
      <c r="ET119" s="63">
        <v>3</v>
      </c>
      <c r="EU119" s="207">
        <v>3</v>
      </c>
      <c r="EV119" s="149">
        <v>0</v>
      </c>
      <c r="EW119" s="70"/>
      <c r="EX119" s="121"/>
      <c r="EY119" s="66">
        <f>ROUND((EV119*0.4+EW119*0.6),1)</f>
        <v>0</v>
      </c>
      <c r="EZ119" s="67">
        <f>ROUND(MAX((EV119*0.4+EW119*0.6),(EV119*0.4+EX119*0.6)),1)</f>
        <v>0</v>
      </c>
      <c r="FA119" s="67" t="str">
        <f>TEXT(EZ119,"0.0")</f>
        <v>0.0</v>
      </c>
      <c r="FB119" s="51" t="str">
        <f>IF(EZ119&gt;=8.5,"A",IF(EZ119&gt;=8,"B+",IF(EZ119&gt;=7,"B",IF(EZ119&gt;=6.5,"C+",IF(EZ119&gt;=5.5,"C",IF(EZ119&gt;=5,"D+",IF(EZ119&gt;=4,"D","F")))))))</f>
        <v>F</v>
      </c>
      <c r="FC119" s="60">
        <f>IF(FB119="A",4,IF(FB119="B+",3.5,IF(FB119="B",3,IF(FB119="C+",2.5,IF(FB119="C",2,IF(FB119="D+",1.5,IF(FB119="D",1,0)))))))</f>
        <v>0</v>
      </c>
      <c r="FD119" s="53" t="str">
        <f>TEXT(FC119,"0.0")</f>
        <v>0.0</v>
      </c>
      <c r="FE119" s="63">
        <v>2</v>
      </c>
      <c r="FF119" s="207"/>
      <c r="FG119" s="149"/>
      <c r="FH119" s="70"/>
      <c r="FI119" s="121"/>
      <c r="FJ119" s="149">
        <f>ROUND((FG119*0.4+FH119*0.6),1)</f>
        <v>0</v>
      </c>
      <c r="FK119" s="67">
        <f>ROUND(MAX((FG119*0.4+FH119*0.6),(FG119*0.4+FI119*0.6)),1)</f>
        <v>0</v>
      </c>
      <c r="FL119" s="67" t="str">
        <f>TEXT(FK119,"0.0")</f>
        <v>0.0</v>
      </c>
      <c r="FM119" s="51" t="str">
        <f>IF(FK119&gt;=8.5,"A",IF(FK119&gt;=8,"B+",IF(FK119&gt;=7,"B",IF(FK119&gt;=6.5,"C+",IF(FK119&gt;=5.5,"C",IF(FK119&gt;=5,"D+",IF(FK119&gt;=4,"D","F")))))))</f>
        <v>F</v>
      </c>
      <c r="FN119" s="60">
        <f>IF(FM119="A",4,IF(FM119="B+",3.5,IF(FM119="B",3,IF(FM119="C+",2.5,IF(FM119="C",2,IF(FM119="D+",1.5,IF(FM119="D",1,0)))))))</f>
        <v>0</v>
      </c>
      <c r="FO119" s="53" t="str">
        <f>TEXT(FN119,"0.0")</f>
        <v>0.0</v>
      </c>
      <c r="FP119" s="63">
        <v>2</v>
      </c>
      <c r="FQ119" s="207"/>
      <c r="FR119" s="149">
        <v>0</v>
      </c>
      <c r="FS119" s="70"/>
      <c r="FT119" s="121"/>
      <c r="FU119" s="149"/>
      <c r="FV119" s="67">
        <f>ROUND(MAX((FR119*0.4+FS119*0.6),(FR119*0.4+FT119*0.6)),1)</f>
        <v>0</v>
      </c>
      <c r="FW119" s="67" t="str">
        <f>TEXT(FV119,"0.0")</f>
        <v>0.0</v>
      </c>
      <c r="FX119" s="51" t="str">
        <f>IF(FV119&gt;=8.5,"A",IF(FV119&gt;=8,"B+",IF(FV119&gt;=7,"B",IF(FV119&gt;=6.5,"C+",IF(FV119&gt;=5.5,"C",IF(FV119&gt;=5,"D+",IF(FV119&gt;=4,"D","F")))))))</f>
        <v>F</v>
      </c>
      <c r="FY119" s="60">
        <f>IF(FX119="A",4,IF(FX119="B+",3.5,IF(FX119="B",3,IF(FX119="C+",2.5,IF(FX119="C",2,IF(FX119="D+",1.5,IF(FX119="D",1,0)))))))</f>
        <v>0</v>
      </c>
      <c r="FZ119" s="53" t="str">
        <f>TEXT(FY119,"0.0")</f>
        <v>0.0</v>
      </c>
      <c r="GA119" s="63">
        <v>2</v>
      </c>
      <c r="GB119" s="207"/>
      <c r="GC119" s="149">
        <v>4.4000000000000004</v>
      </c>
      <c r="GD119" s="70"/>
      <c r="GE119" s="121"/>
      <c r="GF119" s="149"/>
      <c r="GG119" s="67">
        <f>ROUND(MAX((GC119*0.4+GD119*0.6),(GC119*0.4+GE119*0.6)),1)</f>
        <v>1.8</v>
      </c>
      <c r="GH119" s="67" t="str">
        <f>TEXT(GG119,"0.0")</f>
        <v>1.8</v>
      </c>
      <c r="GI119" s="51" t="str">
        <f>IF(GG119&gt;=8.5,"A",IF(GG119&gt;=8,"B+",IF(GG119&gt;=7,"B",IF(GG119&gt;=6.5,"C+",IF(GG119&gt;=5.5,"C",IF(GG119&gt;=5,"D+",IF(GG119&gt;=4,"D","F")))))))</f>
        <v>F</v>
      </c>
      <c r="GJ119" s="60">
        <f>IF(GI119="A",4,IF(GI119="B+",3.5,IF(GI119="B",3,IF(GI119="C+",2.5,IF(GI119="C",2,IF(GI119="D+",1.5,IF(GI119="D",1,0)))))))</f>
        <v>0</v>
      </c>
      <c r="GK119" s="53" t="str">
        <f>TEXT(GJ119,"0.0")</f>
        <v>0.0</v>
      </c>
      <c r="GL119" s="63">
        <v>3</v>
      </c>
      <c r="GM119" s="207"/>
      <c r="GN119" s="211">
        <f>DX119+EI119+ET119+FE119+FP119+GA119+GL119</f>
        <v>18</v>
      </c>
      <c r="GO119" s="156">
        <f>(DS119*DX119+ED119*EI119+EO119*ET119+EZ119*FE119+FK119*FP119+FV119*GA119+GG119*GL119)/GN119</f>
        <v>2.4750000000000001</v>
      </c>
      <c r="GP119" s="158">
        <f>(DV119*DX119+EG119*EI119+ER119*ET119+FC119*FE119+FN119*FP119+FY119*GA119+GJ119*GL119)/GN119</f>
        <v>0.75</v>
      </c>
      <c r="GQ119" s="157" t="str">
        <f>TEXT(GP119,"0.00")</f>
        <v>0.75</v>
      </c>
      <c r="GR119" s="5" t="str">
        <f>IF(AND(GP119&lt;1),"Cảnh báo KQHT","Lên lớp")</f>
        <v>Cảnh báo KQHT</v>
      </c>
      <c r="GS119" s="212">
        <f>DY119+EJ119+EU119+FF119+FQ119+GB119+GM119</f>
        <v>6</v>
      </c>
      <c r="GT119" s="213">
        <f t="shared" si="1246"/>
        <v>6.3250000000000002</v>
      </c>
      <c r="GU119" s="214">
        <f t="shared" si="1247"/>
        <v>2.25</v>
      </c>
      <c r="GV119" s="215">
        <f>CK119+GN119</f>
        <v>35</v>
      </c>
      <c r="GW119" s="211">
        <f>CQ119+GS119</f>
        <v>23</v>
      </c>
      <c r="GX119" s="157">
        <f>(CQ119*CR119+GT119*GS119)/GW119</f>
        <v>6.8152173913043477</v>
      </c>
      <c r="GY119" s="158">
        <f>(CT119*CQ119+GU119*GS119)/GW119</f>
        <v>2.6304347826086958</v>
      </c>
      <c r="GZ119" s="157" t="str">
        <f>TEXT(GY119,"0.00")</f>
        <v>2.63</v>
      </c>
      <c r="HA119" s="5" t="str">
        <f>IF(AND(GY119&lt;1.2),"Cảnh báo KQHT","Lên lớp")</f>
        <v>Lên lớp</v>
      </c>
      <c r="HB119" s="149">
        <v>2.2999999999999998</v>
      </c>
      <c r="HC119" s="70"/>
      <c r="HD119" s="121"/>
      <c r="HE119" s="149"/>
      <c r="HF119" s="67">
        <f t="shared" si="1241"/>
        <v>0.9</v>
      </c>
      <c r="HG119" s="67" t="str">
        <f>TEXT(HF119,"0.0")</f>
        <v>0.9</v>
      </c>
      <c r="HH119" s="51" t="str">
        <f>IF(HF119&gt;=8.5,"A",IF(HF119&gt;=8,"B+",IF(HF119&gt;=7,"B",IF(HF119&gt;=6.5,"C+",IF(HF119&gt;=5.5,"C",IF(HF119&gt;=5,"D+",IF(HF119&gt;=4,"D","F")))))))</f>
        <v>F</v>
      </c>
      <c r="HI119" s="60">
        <f>IF(HH119="A",4,IF(HH119="B+",3.5,IF(HH119="B",3,IF(HH119="C+",2.5,IF(HH119="C",2,IF(HH119="D+",1.5,IF(HH119="D",1,0)))))))</f>
        <v>0</v>
      </c>
      <c r="HJ119" s="53" t="str">
        <f>TEXT(HI119,"0.0")</f>
        <v>0.0</v>
      </c>
      <c r="HK119" s="63">
        <v>3</v>
      </c>
      <c r="HL119" s="207"/>
      <c r="HM119" s="149">
        <v>0</v>
      </c>
      <c r="HN119" s="70"/>
      <c r="HO119" s="121"/>
      <c r="HP119" s="149">
        <f t="shared" si="1242"/>
        <v>0</v>
      </c>
      <c r="HQ119" s="110">
        <f>ROUND(MAX((HM119*0.4+HN119*0.6),(HM119*0.4+HO119*0.6)),1)</f>
        <v>0</v>
      </c>
      <c r="HR119" s="67" t="str">
        <f>TEXT(HQ119,"0.0")</f>
        <v>0.0</v>
      </c>
      <c r="HS119" s="111" t="str">
        <f>IF(HQ119&gt;=8.5,"A",IF(HQ119&gt;=8,"B+",IF(HQ119&gt;=7,"B",IF(HQ119&gt;=6.5,"C+",IF(HQ119&gt;=5.5,"C",IF(HQ119&gt;=5,"D+",IF(HQ119&gt;=4,"D","F")))))))</f>
        <v>F</v>
      </c>
      <c r="HT119" s="112">
        <f>IF(HS119="A",4,IF(HS119="B+",3.5,IF(HS119="B",3,IF(HS119="C+",2.5,IF(HS119="C",2,IF(HS119="D+",1.5,IF(HS119="D",1,0)))))))</f>
        <v>0</v>
      </c>
      <c r="HU119" s="113" t="str">
        <f>TEXT(HT119,"0.0")</f>
        <v>0.0</v>
      </c>
      <c r="HV119" s="63">
        <v>1</v>
      </c>
      <c r="HW119" s="207"/>
      <c r="HX119" s="66">
        <f t="shared" ref="HX119:HY121" si="1248">ROUND((HE119*0.7+HP119*0.3),1)</f>
        <v>0</v>
      </c>
      <c r="HY119" s="167">
        <f t="shared" si="1248"/>
        <v>0.6</v>
      </c>
      <c r="HZ119" s="53" t="str">
        <f>TEXT(HY119,"0.0")</f>
        <v>0.6</v>
      </c>
      <c r="IA119" s="51" t="str">
        <f>IF(HY119&gt;=8.5,"A",IF(HY119&gt;=8,"B+",IF(HY119&gt;=7,"B",IF(HY119&gt;=6.5,"C+",IF(HY119&gt;=5.5,"C",IF(HY119&gt;=5,"D+",IF(HY119&gt;=4,"D","F")))))))</f>
        <v>F</v>
      </c>
      <c r="IB119" s="60">
        <f>IF(IA119="A",4,IF(IA119="B+",3.5,IF(IA119="B",3,IF(IA119="C+",2.5,IF(IA119="C",2,IF(IA119="D+",1.5,IF(IA119="D",1,0)))))))</f>
        <v>0</v>
      </c>
      <c r="IC119" s="53" t="str">
        <f>TEXT(IB119,"0.0")</f>
        <v>0.0</v>
      </c>
      <c r="ID119" s="220">
        <v>4</v>
      </c>
      <c r="IE119" s="221"/>
      <c r="IF119" s="210">
        <v>5</v>
      </c>
      <c r="IG119" s="57">
        <v>6</v>
      </c>
      <c r="IH119" s="58"/>
      <c r="II119" s="66">
        <f t="shared" si="1243"/>
        <v>5.6</v>
      </c>
      <c r="IJ119" s="67">
        <f>ROUND(MAX((IF119*0.4+IG119*0.6),(IF119*0.4+IH119*0.6)),1)</f>
        <v>5.6</v>
      </c>
      <c r="IK119" s="67" t="str">
        <f>TEXT(IJ119,"0.0")</f>
        <v>5.6</v>
      </c>
      <c r="IL119" s="51" t="str">
        <f>IF(IJ119&gt;=8.5,"A",IF(IJ119&gt;=8,"B+",IF(IJ119&gt;=7,"B",IF(IJ119&gt;=6.5,"C+",IF(IJ119&gt;=5.5,"C",IF(IJ119&gt;=5,"D+",IF(IJ119&gt;=4,"D","F")))))))</f>
        <v>C</v>
      </c>
      <c r="IM119" s="60">
        <f>IF(IL119="A",4,IF(IL119="B+",3.5,IF(IL119="B",3,IF(IL119="C+",2.5,IF(IL119="C",2,IF(IL119="D+",1.5,IF(IL119="D",1,0)))))))</f>
        <v>2</v>
      </c>
      <c r="IN119" s="53" t="str">
        <f>TEXT(IM119,"0.0")</f>
        <v>2.0</v>
      </c>
      <c r="IO119" s="63">
        <v>2</v>
      </c>
      <c r="IP119" s="207">
        <v>2</v>
      </c>
      <c r="IQ119" s="149">
        <v>4.8</v>
      </c>
      <c r="IR119" s="70"/>
      <c r="IS119" s="121"/>
      <c r="IT119" s="149">
        <f t="shared" si="1244"/>
        <v>1.9</v>
      </c>
      <c r="IU119" s="67">
        <f>ROUND(MAX((IQ119*0.4+IR119*0.6),(IQ119*0.4+IS119*0.6)),1)</f>
        <v>1.9</v>
      </c>
      <c r="IV119" s="67" t="str">
        <f>TEXT(IU119,"0.0")</f>
        <v>1.9</v>
      </c>
      <c r="IW119" s="51" t="str">
        <f>IF(IU119&gt;=8.5,"A",IF(IU119&gt;=8,"B+",IF(IU119&gt;=7,"B",IF(IU119&gt;=6.5,"C+",IF(IU119&gt;=5.5,"C",IF(IU119&gt;=5,"D+",IF(IU119&gt;=4,"D","F")))))))</f>
        <v>F</v>
      </c>
      <c r="IX119" s="60">
        <f>IF(IW119="A",4,IF(IW119="B+",3.5,IF(IW119="B",3,IF(IW119="C+",2.5,IF(IW119="C",2,IF(IW119="D+",1.5,IF(IW119="D",1,0)))))))</f>
        <v>0</v>
      </c>
      <c r="IY119" s="53" t="str">
        <f>TEXT(IX119,"0.0")</f>
        <v>0.0</v>
      </c>
      <c r="IZ119" s="63">
        <v>3</v>
      </c>
      <c r="JA119" s="207"/>
      <c r="JB119" s="65">
        <v>5.4</v>
      </c>
      <c r="JC119" s="57">
        <v>4</v>
      </c>
      <c r="JD119" s="58"/>
      <c r="JE119" s="66">
        <f t="shared" si="1245"/>
        <v>4.5999999999999996</v>
      </c>
      <c r="JF119" s="67">
        <f>ROUND(MAX((JB119*0.4+JC119*0.6),(JB119*0.4+JD119*0.6)),1)</f>
        <v>4.5999999999999996</v>
      </c>
      <c r="JG119" s="50" t="str">
        <f>TEXT(JF119,"0.0")</f>
        <v>4.6</v>
      </c>
      <c r="JH119" s="51" t="str">
        <f>IF(JF119&gt;=8.5,"A",IF(JF119&gt;=8,"B+",IF(JF119&gt;=7,"B",IF(JF119&gt;=6.5,"C+",IF(JF119&gt;=5.5,"C",IF(JF119&gt;=5,"D+",IF(JF119&gt;=4,"D","F")))))))</f>
        <v>D</v>
      </c>
      <c r="JI119" s="60">
        <f>IF(JH119="A",4,IF(JH119="B+",3.5,IF(JH119="B",3,IF(JH119="C+",2.5,IF(JH119="C",2,IF(JH119="D+",1.5,IF(JH119="D",1,0)))))))</f>
        <v>1</v>
      </c>
      <c r="JJ119" s="53" t="str">
        <f>TEXT(JI119,"0.0")</f>
        <v>1.0</v>
      </c>
      <c r="JK119" s="61">
        <v>2</v>
      </c>
      <c r="JL119" s="62">
        <v>2</v>
      </c>
      <c r="JM119" s="65">
        <v>6.2</v>
      </c>
      <c r="JN119" s="57">
        <v>5</v>
      </c>
      <c r="JO119" s="58"/>
      <c r="JP119" s="66">
        <f>ROUND((JM119*0.4+JN119*0.6),1)</f>
        <v>5.5</v>
      </c>
      <c r="JQ119" s="67">
        <f>ROUND(MAX((JM119*0.4+JN119*0.6),(JM119*0.4+JO119*0.6)),1)</f>
        <v>5.5</v>
      </c>
      <c r="JR119" s="50" t="str">
        <f>TEXT(JQ119,"0.0")</f>
        <v>5.5</v>
      </c>
      <c r="JS119" s="51" t="str">
        <f>IF(JQ119&gt;=8.5,"A",IF(JQ119&gt;=8,"B+",IF(JQ119&gt;=7,"B",IF(JQ119&gt;=6.5,"C+",IF(JQ119&gt;=5.5,"C",IF(JQ119&gt;=5,"D+",IF(JQ119&gt;=4,"D","F")))))))</f>
        <v>C</v>
      </c>
      <c r="JT119" s="60">
        <f>IF(JS119="A",4,IF(JS119="B+",3.5,IF(JS119="B",3,IF(JS119="C+",2.5,IF(JS119="C",2,IF(JS119="D+",1.5,IF(JS119="D",1,0)))))))</f>
        <v>2</v>
      </c>
      <c r="JU119" s="53" t="str">
        <f>TEXT(JT119,"0.0")</f>
        <v>2.0</v>
      </c>
      <c r="JV119" s="61">
        <v>1</v>
      </c>
      <c r="JW119" s="62">
        <v>1</v>
      </c>
      <c r="JX119" s="65">
        <v>7</v>
      </c>
      <c r="JY119" s="57">
        <v>6</v>
      </c>
      <c r="JZ119" s="58"/>
      <c r="KA119" s="66">
        <f>ROUND((JX119*0.4+JY119*0.6),1)</f>
        <v>6.4</v>
      </c>
      <c r="KB119" s="67">
        <f>ROUND(MAX((JX119*0.4+JY119*0.6),(JX119*0.4+JZ119*0.6)),1)</f>
        <v>6.4</v>
      </c>
      <c r="KC119" s="50" t="str">
        <f>TEXT(KB119,"0.0")</f>
        <v>6.4</v>
      </c>
      <c r="KD119" s="51" t="str">
        <f>IF(KB119&gt;=8.5,"A",IF(KB119&gt;=8,"B+",IF(KB119&gt;=7,"B",IF(KB119&gt;=6.5,"C+",IF(KB119&gt;=5.5,"C",IF(KB119&gt;=5,"D+",IF(KB119&gt;=4,"D","F")))))))</f>
        <v>C</v>
      </c>
      <c r="KE119" s="60">
        <f>IF(KD119="A",4,IF(KD119="B+",3.5,IF(KD119="B",3,IF(KD119="C+",2.5,IF(KD119="C",2,IF(KD119="D+",1.5,IF(KD119="D",1,0)))))))</f>
        <v>2</v>
      </c>
      <c r="KF119" s="53" t="str">
        <f>TEXT(KE119,"0.0")</f>
        <v>2.0</v>
      </c>
      <c r="KG119" s="61">
        <v>2</v>
      </c>
      <c r="KH119" s="62">
        <v>2</v>
      </c>
      <c r="KI119" s="210">
        <v>8</v>
      </c>
      <c r="KJ119" s="133">
        <v>8.4</v>
      </c>
      <c r="KK119" s="58"/>
      <c r="KL119" s="66">
        <f>ROUND((KI119*0.4+KJ119*0.6),1)</f>
        <v>8.1999999999999993</v>
      </c>
      <c r="KM119" s="67">
        <f>ROUND(MAX((KI119*0.4+KJ119*0.6),(KI119*0.4+KK119*0.6)),1)</f>
        <v>8.1999999999999993</v>
      </c>
      <c r="KN119" s="67" t="str">
        <f>TEXT(KM119,"0.0")</f>
        <v>8.2</v>
      </c>
      <c r="KO119" s="51" t="str">
        <f>IF(KM119&gt;=8.5,"A",IF(KM119&gt;=8,"B+",IF(KM119&gt;=7,"B",IF(KM119&gt;=6.5,"C+",IF(KM119&gt;=5.5,"C",IF(KM119&gt;=5,"D+",IF(KM119&gt;=4,"D","F")))))))</f>
        <v>B+</v>
      </c>
      <c r="KP119" s="60">
        <f>IF(KO119="A",4,IF(KO119="B+",3.5,IF(KO119="B",3,IF(KO119="C+",2.5,IF(KO119="C",2,IF(KO119="D+",1.5,IF(KO119="D",1,0)))))))</f>
        <v>3.5</v>
      </c>
      <c r="KQ119" s="53" t="str">
        <f>TEXT(KP119,"0.0")</f>
        <v>3.5</v>
      </c>
      <c r="KR119" s="63">
        <v>1</v>
      </c>
      <c r="KS119" s="207">
        <v>1</v>
      </c>
      <c r="KT119" s="210">
        <v>6</v>
      </c>
      <c r="KU119" s="133">
        <v>8.3000000000000007</v>
      </c>
      <c r="KV119" s="58"/>
      <c r="KW119" s="66">
        <f>ROUND((KT119*0.4+KU119*0.6),1)</f>
        <v>7.4</v>
      </c>
      <c r="KX119" s="67">
        <f>ROUND(MAX((KT119*0.4+KU119*0.6),(KT119*0.4+KV119*0.6)),1)</f>
        <v>7.4</v>
      </c>
      <c r="KY119" s="67" t="str">
        <f>TEXT(KX119,"0.0")</f>
        <v>7.4</v>
      </c>
      <c r="KZ119" s="51" t="str">
        <f>IF(KX119&gt;=8.5,"A",IF(KX119&gt;=8,"B+",IF(KX119&gt;=7,"B",IF(KX119&gt;=6.5,"C+",IF(KX119&gt;=5.5,"C",IF(KX119&gt;=5,"D+",IF(KX119&gt;=4,"D","F")))))))</f>
        <v>B</v>
      </c>
      <c r="LA119" s="60">
        <f>IF(KZ119="A",4,IF(KZ119="B+",3.5,IF(KZ119="B",3,IF(KZ119="C+",2.5,IF(KZ119="C",2,IF(KZ119="D+",1.5,IF(KZ119="D",1,0)))))))</f>
        <v>3</v>
      </c>
      <c r="LB119" s="53" t="str">
        <f>TEXT(LA119,"0.0")</f>
        <v>3.0</v>
      </c>
      <c r="LC119" s="63">
        <v>1</v>
      </c>
      <c r="LD119" s="207">
        <v>1</v>
      </c>
      <c r="LE119" s="210">
        <v>8</v>
      </c>
      <c r="LF119" s="133">
        <v>6</v>
      </c>
      <c r="LG119" s="58"/>
      <c r="LH119" s="66">
        <f>ROUND((LE119*0.4+LF119*0.6),1)</f>
        <v>6.8</v>
      </c>
      <c r="LI119" s="67">
        <f>ROUND(MAX((LE119*0.4+LF119*0.6),(LE119*0.4+LG119*0.6)),1)</f>
        <v>6.8</v>
      </c>
      <c r="LJ119" s="67" t="str">
        <f>TEXT(LI119,"0.0")</f>
        <v>6.8</v>
      </c>
      <c r="LK119" s="51" t="str">
        <f>IF(LI119&gt;=8.5,"A",IF(LI119&gt;=8,"B+",IF(LI119&gt;=7,"B",IF(LI119&gt;=6.5,"C+",IF(LI119&gt;=5.5,"C",IF(LI119&gt;=5,"D+",IF(LI119&gt;=4,"D","F")))))))</f>
        <v>C+</v>
      </c>
      <c r="LL119" s="60">
        <f>IF(LK119="A",4,IF(LK119="B+",3.5,IF(LK119="B",3,IF(LK119="C+",2.5,IF(LK119="C",2,IF(LK119="D+",1.5,IF(LK119="D",1,0)))))))</f>
        <v>2.5</v>
      </c>
      <c r="LM119" s="53" t="str">
        <f>TEXT(LL119,"0.0")</f>
        <v>2.5</v>
      </c>
      <c r="LN119" s="63">
        <v>2</v>
      </c>
      <c r="LO119" s="207">
        <v>2</v>
      </c>
      <c r="LP119" s="210">
        <v>8</v>
      </c>
      <c r="LQ119" s="133">
        <v>6.7</v>
      </c>
      <c r="LR119" s="58"/>
      <c r="LS119" s="66">
        <f>ROUND((LP119*0.4+LQ119*0.6),1)</f>
        <v>7.2</v>
      </c>
      <c r="LT119" s="67">
        <f>ROUND(MAX((LP119*0.4+LQ119*0.6),(LP119*0.4+LR119*0.6)),1)</f>
        <v>7.2</v>
      </c>
      <c r="LU119" s="67" t="str">
        <f>TEXT(LT119,"0.0")</f>
        <v>7.2</v>
      </c>
      <c r="LV119" s="51" t="str">
        <f>IF(LT119&gt;=8.5,"A",IF(LT119&gt;=8,"B+",IF(LT119&gt;=7,"B",IF(LT119&gt;=6.5,"C+",IF(LT119&gt;=5.5,"C",IF(LT119&gt;=5,"D+",IF(LT119&gt;=4,"D","F")))))))</f>
        <v>B</v>
      </c>
      <c r="LW119" s="60">
        <f>IF(LV119="A",4,IF(LV119="B+",3.5,IF(LV119="B",3,IF(LV119="C+",2.5,IF(LV119="C",2,IF(LV119="D+",1.5,IF(LV119="D",1,0)))))))</f>
        <v>3</v>
      </c>
      <c r="LX119" s="53" t="str">
        <f>TEXT(LW119,"0.0")</f>
        <v>3.0</v>
      </c>
      <c r="LY119" s="63">
        <v>1</v>
      </c>
      <c r="LZ119" s="207">
        <v>1</v>
      </c>
      <c r="MA119" s="66">
        <f t="shared" ref="MA119:MB121" si="1249">ROUND((KL119*0.2+KW119*0.2+LH119*0.4+LS119*0.2),1)</f>
        <v>7.3</v>
      </c>
      <c r="MB119" s="167">
        <f t="shared" si="1249"/>
        <v>7.3</v>
      </c>
      <c r="MC119" s="53" t="str">
        <f>TEXT(MB119,"0.0")</f>
        <v>7.3</v>
      </c>
      <c r="MD119" s="51" t="str">
        <f>IF(MB119&gt;=8.5,"A",IF(MB119&gt;=8,"B+",IF(MB119&gt;=7,"B",IF(MB119&gt;=6.5,"C+",IF(MB119&gt;=5.5,"C",IF(MB119&gt;=5,"D+",IF(MB119&gt;=4,"D","F")))))))</f>
        <v>B</v>
      </c>
      <c r="ME119" s="60">
        <f>IF(MD119="A",4,IF(MD119="B+",3.5,IF(MD119="B",3,IF(MD119="C+",2.5,IF(MD119="C",2,IF(MD119="D+",1.5,IF(MD119="D",1,0)))))))</f>
        <v>3</v>
      </c>
      <c r="MF119" s="53" t="str">
        <f>TEXT(ME119,"0.0")</f>
        <v>3.0</v>
      </c>
      <c r="MG119" s="220">
        <v>5</v>
      </c>
      <c r="MH119" s="221">
        <v>5</v>
      </c>
      <c r="MI119" s="211">
        <f>HK119+HV119+IO119+IZ119+JK119+JV119+KG119+KR119+LC119+LN119+LY119</f>
        <v>19</v>
      </c>
      <c r="MJ119" s="156">
        <f>(HF119*HK119+HQ119*HV119+IJ119*IO119+IU119*IZ119+JF119*JK119+JQ119*JV119+KB119*KG119+KM119*KR119+KX119*LC119+LI119*LN119+LT119*LY119)/MI119</f>
        <v>4.3947368421052628</v>
      </c>
      <c r="MK119" s="158">
        <f>(HI119*HK119+HT119*HV119+IM119*IO119+IX119*IZ119+JI119*JK119+JT119*JV119+KE119*KG119+KP119*KR119+LA119*LC119+LL119*LN119+LW119*LY119)/MI119</f>
        <v>1.3947368421052631</v>
      </c>
      <c r="ML119" s="157" t="str">
        <f>TEXT(MK119,"0.00")</f>
        <v>1.39</v>
      </c>
      <c r="MM119" s="5" t="str">
        <f>IF(AND(MK119&lt;1),"Cảnh báo KQHT","Lên lớp")</f>
        <v>Lên lớp</v>
      </c>
      <c r="MN119" s="212">
        <f>HL119+HW119+IP119+JA119+JL119+JW119+KH119+KS119+LD119+LO119+LZ119</f>
        <v>12</v>
      </c>
      <c r="MO119" s="156">
        <f>(HF119*HL119+HQ119*HW119+IJ119*IP119+IU119*JA119+JF119*JL119+JQ119*JW119+KB119*KH119+KM119*KS119+KX119*LD119+LI119*LO119+LT119*LZ119)/MN119</f>
        <v>6.2583333333333337</v>
      </c>
      <c r="MP119" s="309">
        <f>(HI119*HL119+HT119*HW119+IM119*IP119+IX119*JA119+JI119*JL119+JT119*JW119+KE119*KH119+KP119*KS119+LA119*LD119+LL119*LO119+LW119*LZ119)/MN119</f>
        <v>2.2083333333333335</v>
      </c>
      <c r="MQ119" s="215">
        <f>GV119+MI119</f>
        <v>54</v>
      </c>
      <c r="MR119" s="211">
        <f>GW119+MN119</f>
        <v>35</v>
      </c>
      <c r="MS119" s="157">
        <f>(GX119*GW119+MO119*MN119)/MR119</f>
        <v>6.6242857142857146</v>
      </c>
      <c r="MT119" s="157" t="str">
        <f>TEXT(MS119,"0.00")</f>
        <v>6.62</v>
      </c>
      <c r="MU119" s="158">
        <f>(GY119*GW119+MP119*MN119)/MR119</f>
        <v>2.4857142857142858</v>
      </c>
      <c r="MV119" s="157" t="str">
        <f>TEXT(MU119,"0.00")</f>
        <v>2.49</v>
      </c>
      <c r="MW119" s="5" t="str">
        <f>IF(AND(MU119&lt;1.4),"Cảnh báo KQHT","Lên lớp")</f>
        <v>Lên lớp</v>
      </c>
      <c r="MX119" s="260">
        <v>5</v>
      </c>
      <c r="MY119" s="317"/>
      <c r="MZ119" s="261"/>
      <c r="NA119" s="171">
        <f>ROUND((MX119*0.4+MY119*0.6),1)</f>
        <v>2</v>
      </c>
      <c r="NB119" s="312">
        <f>ROUND(MAX((MX119*0.4+MY119*0.6),(MX119*0.4+MZ119*0.6)),1)</f>
        <v>2</v>
      </c>
      <c r="NC119" s="312" t="str">
        <f>TEXT(NB119,"0.0")</f>
        <v>2.0</v>
      </c>
      <c r="ND119" s="313" t="str">
        <f>IF(NB119&gt;=8.5,"A",IF(NB119&gt;=8,"B+",IF(NB119&gt;=7,"B",IF(NB119&gt;=6.5,"C+",IF(NB119&gt;=5.5,"C",IF(NB119&gt;=5,"D+",IF(NB119&gt;=4,"D","F")))))))</f>
        <v>F</v>
      </c>
      <c r="NE119" s="314">
        <f>IF(ND119="A",4,IF(ND119="B+",3.5,IF(ND119="B",3,IF(ND119="C+",2.5,IF(ND119="C",2,IF(ND119="D+",1.5,IF(ND119="D",1,0)))))))</f>
        <v>0</v>
      </c>
      <c r="NF119" s="315" t="str">
        <f>TEXT(NE119,"0.0")</f>
        <v>0.0</v>
      </c>
      <c r="NG119" s="63">
        <v>1</v>
      </c>
      <c r="NH119" s="207">
        <v>1</v>
      </c>
      <c r="NI119" s="222"/>
      <c r="NJ119" s="159"/>
      <c r="NK119" s="165"/>
      <c r="NL119" s="316">
        <f>ROUND((NI119*0.4+NJ119*0.6),1)</f>
        <v>0</v>
      </c>
      <c r="NM119" s="312">
        <f>ROUND(MAX((NI119*0.4+NJ119*0.6),(NI119*0.4+NK119*0.6)),1)</f>
        <v>0</v>
      </c>
      <c r="NN119" s="312" t="str">
        <f>TEXT(NM119,"0.0")</f>
        <v>0.0</v>
      </c>
      <c r="NO119" s="313" t="str">
        <f>IF(NM119&gt;=8.5,"A",IF(NM119&gt;=8,"B+",IF(NM119&gt;=7,"B",IF(NM119&gt;=6.5,"C+",IF(NM119&gt;=5.5,"C",IF(NM119&gt;=5,"D+",IF(NM119&gt;=4,"D","F")))))))</f>
        <v>F</v>
      </c>
      <c r="NP119" s="314">
        <f>IF(NO119="A",4,IF(NO119="B+",3.5,IF(NO119="B",3,IF(NO119="C+",2.5,IF(NO119="C",2,IF(NO119="D+",1.5,IF(NO119="D",1,0)))))))</f>
        <v>0</v>
      </c>
      <c r="NQ119" s="315" t="str">
        <f>TEXT(NP119,"0.0")</f>
        <v>0.0</v>
      </c>
      <c r="NR119" s="63">
        <v>1</v>
      </c>
      <c r="NS119" s="207">
        <v>1</v>
      </c>
      <c r="NT119" s="66">
        <f t="shared" ref="NT119:NU121" si="1250">ROUND((NA119*0.5+NL119*0.5),1)</f>
        <v>1</v>
      </c>
      <c r="NU119" s="167">
        <f t="shared" si="1250"/>
        <v>1</v>
      </c>
      <c r="NV119" s="53" t="str">
        <f>TEXT(NU119,"0.0")</f>
        <v>1.0</v>
      </c>
      <c r="NW119" s="51" t="str">
        <f>IF(NU119&gt;=8.5,"A",IF(NU119&gt;=8,"B+",IF(NU119&gt;=7,"B",IF(NU119&gt;=6.5,"C+",IF(NU119&gt;=5.5,"C",IF(NU119&gt;=5,"D+",IF(NU119&gt;=4,"D","F")))))))</f>
        <v>F</v>
      </c>
      <c r="NX119" s="60">
        <f>IF(NW119="A",4,IF(NW119="B+",3.5,IF(NW119="B",3,IF(NW119="C+",2.5,IF(NW119="C",2,IF(NW119="D+",1.5,IF(NW119="D",1,0)))))))</f>
        <v>0</v>
      </c>
      <c r="NY119" s="53" t="str">
        <f>TEXT(NX119,"0.0")</f>
        <v>0.0</v>
      </c>
      <c r="NZ119" s="220">
        <v>2</v>
      </c>
      <c r="OA119" s="408">
        <v>2</v>
      </c>
      <c r="OB119" s="402">
        <v>3.2</v>
      </c>
      <c r="OC119" s="403"/>
      <c r="OD119" s="149"/>
      <c r="OE119" s="66">
        <f>ROUND((OB119*0.4+OC119*0.6),1)</f>
        <v>1.3</v>
      </c>
      <c r="OF119" s="67">
        <f>ROUND(MAX((OB119*0.4+OC119*0.6),(OB119*0.4+OD119*0.6)),1)</f>
        <v>1.3</v>
      </c>
      <c r="OG119" s="50" t="str">
        <f>TEXT(OF119,"0.0")</f>
        <v>1.3</v>
      </c>
      <c r="OH119" s="51" t="str">
        <f>IF(OF119&gt;=8.5,"A",IF(OF119&gt;=8,"B+",IF(OF119&gt;=7,"B",IF(OF119&gt;=6.5,"C+",IF(OF119&gt;=5.5,"C",IF(OF119&gt;=5,"D+",IF(OF119&gt;=4,"D","F")))))))</f>
        <v>F</v>
      </c>
      <c r="OI119" s="60">
        <f>IF(OH119="A",4,IF(OH119="B+",3.5,IF(OH119="B",3,IF(OH119="C+",2.5,IF(OH119="C",2,IF(OH119="D+",1.5,IF(OH119="D",1,0)))))))</f>
        <v>0</v>
      </c>
      <c r="OJ119" s="53" t="str">
        <f>TEXT(OI119,"0.0")</f>
        <v>0.0</v>
      </c>
      <c r="OK119" s="61">
        <v>2</v>
      </c>
      <c r="OL119" s="62">
        <v>2</v>
      </c>
      <c r="OM119" s="339">
        <v>6.3</v>
      </c>
      <c r="ON119" s="340"/>
      <c r="OO119" s="123"/>
      <c r="OP119" s="105">
        <f>ROUND((OM119*0.4+ON119*0.6),1)</f>
        <v>2.5</v>
      </c>
      <c r="OQ119" s="67">
        <f>ROUND(MAX((OM119*0.4+ON119*0.6),(OM119*0.4+OO119*0.6)),1)</f>
        <v>2.5</v>
      </c>
      <c r="OR119" s="50" t="str">
        <f>TEXT(OQ119,"0.0")</f>
        <v>2.5</v>
      </c>
      <c r="OS119" s="51" t="str">
        <f>IF(OQ119&gt;=8.5,"A",IF(OQ119&gt;=8,"B+",IF(OQ119&gt;=7,"B",IF(OQ119&gt;=6.5,"C+",IF(OQ119&gt;=5.5,"C",IF(OQ119&gt;=5,"D+",IF(OQ119&gt;=4,"D","F")))))))</f>
        <v>F</v>
      </c>
      <c r="OT119" s="60">
        <f>IF(OS119="A",4,IF(OS119="B+",3.5,IF(OS119="B",3,IF(OS119="C+",2.5,IF(OS119="C",2,IF(OS119="D+",1.5,IF(OS119="D",1,0)))))))</f>
        <v>0</v>
      </c>
      <c r="OU119" s="53" t="str">
        <f>TEXT(OT119,"0.0")</f>
        <v>0.0</v>
      </c>
      <c r="OV119" s="61">
        <v>2</v>
      </c>
      <c r="OW119" s="62">
        <v>2</v>
      </c>
      <c r="OX119" s="339">
        <v>7</v>
      </c>
      <c r="OY119" s="340"/>
      <c r="OZ119" s="123"/>
      <c r="PA119" s="105">
        <f>ROUND((OX119*0.4+OY119*0.6),1)</f>
        <v>2.8</v>
      </c>
      <c r="PB119" s="67">
        <f>ROUND(MAX((OX119*0.4+OY119*0.6),(OX119*0.4+OZ119*0.6)),1)</f>
        <v>2.8</v>
      </c>
      <c r="PC119" s="50" t="str">
        <f>TEXT(PB119,"0.0")</f>
        <v>2.8</v>
      </c>
      <c r="PD119" s="51" t="str">
        <f>IF(PB119&gt;=8.5,"A",IF(PB119&gt;=8,"B+",IF(PB119&gt;=7,"B",IF(PB119&gt;=6.5,"C+",IF(PB119&gt;=5.5,"C",IF(PB119&gt;=5,"D+",IF(PB119&gt;=4,"D","F")))))))</f>
        <v>F</v>
      </c>
      <c r="PE119" s="60">
        <f>IF(PD119="A",4,IF(PD119="B+",3.5,IF(PD119="B",3,IF(PD119="C+",2.5,IF(PD119="C",2,IF(PD119="D+",1.5,IF(PD119="D",1,0)))))))</f>
        <v>0</v>
      </c>
      <c r="PF119" s="53" t="str">
        <f>TEXT(PE119,"0.0")</f>
        <v>0.0</v>
      </c>
      <c r="PG119" s="61">
        <v>2</v>
      </c>
      <c r="PH119" s="62">
        <v>2</v>
      </c>
      <c r="PI119" s="222">
        <v>0</v>
      </c>
      <c r="PJ119" s="159"/>
      <c r="PK119" s="165"/>
      <c r="PL119" s="149">
        <f>ROUND((PI119*0.4+PJ119*0.6),1)</f>
        <v>0</v>
      </c>
      <c r="PM119" s="312">
        <f>ROUND(MAX((PI119*0.4+PJ119*0.6),(PI119*0.4+PK119*0.6)),1)</f>
        <v>0</v>
      </c>
      <c r="PN119" s="312" t="str">
        <f>TEXT(PM119,"0.0")</f>
        <v>0.0</v>
      </c>
      <c r="PO119" s="313" t="str">
        <f>IF(PM119&gt;=8.5,"A",IF(PM119&gt;=8,"B+",IF(PM119&gt;=7,"B",IF(PM119&gt;=6.5,"C+",IF(PM119&gt;=5.5,"C",IF(PM119&gt;=5,"D+",IF(PM119&gt;=4,"D","F")))))))</f>
        <v>F</v>
      </c>
      <c r="PP119" s="314">
        <f>IF(PO119="A",4,IF(PO119="B+",3.5,IF(PO119="B",3,IF(PO119="C+",2.5,IF(PO119="C",2,IF(PO119="D+",1.5,IF(PO119="D",1,0)))))))</f>
        <v>0</v>
      </c>
      <c r="PQ119" s="315" t="str">
        <f>TEXT(PP119,"0.0")</f>
        <v>0.0</v>
      </c>
      <c r="PR119" s="63">
        <v>1</v>
      </c>
      <c r="PS119" s="207">
        <v>1</v>
      </c>
      <c r="QG119" s="231"/>
    </row>
    <row r="120" spans="1:496" s="8" customFormat="1" ht="18">
      <c r="A120" s="5">
        <v>23</v>
      </c>
      <c r="B120" s="9" t="s">
        <v>11</v>
      </c>
      <c r="C120" s="10" t="s">
        <v>764</v>
      </c>
      <c r="D120" s="11" t="s">
        <v>765</v>
      </c>
      <c r="E120" s="328" t="s">
        <v>329</v>
      </c>
      <c r="F120" s="155" t="s">
        <v>1132</v>
      </c>
      <c r="G120" s="6" t="s">
        <v>766</v>
      </c>
      <c r="H120" s="6" t="s">
        <v>427</v>
      </c>
      <c r="I120" s="48" t="s">
        <v>767</v>
      </c>
      <c r="J120" s="48" t="s">
        <v>632</v>
      </c>
      <c r="K120" s="206"/>
      <c r="L120" s="67" t="str">
        <f>TEXT(K120,"0.0")</f>
        <v>0.0</v>
      </c>
      <c r="M120" s="51" t="str">
        <f>IF(K120&gt;=8.5,"A",IF(K120&gt;=8,"B+",IF(K120&gt;=7,"B",IF(K120&gt;=6.5,"C+",IF(K120&gt;=5.5,"C",IF(K120&gt;=5,"D+",IF(K120&gt;=4,"D","F")))))))</f>
        <v>F</v>
      </c>
      <c r="N120" s="52">
        <f>IF(M120="A",4,IF(M120="B+",3.5,IF(M120="B",3,IF(M120="C+",2.5,IF(M120="C",2,IF(M120="D+",1.5,IF(M120="D",1,0)))))))</f>
        <v>0</v>
      </c>
      <c r="O120" s="53" t="str">
        <f>TEXT(N120,"0.0")</f>
        <v>0.0</v>
      </c>
      <c r="P120" s="63"/>
      <c r="Q120" s="49">
        <v>6</v>
      </c>
      <c r="R120" s="67" t="str">
        <f>TEXT(Q120,"0.0")</f>
        <v>6.0</v>
      </c>
      <c r="S120" s="51" t="str">
        <f>IF(Q120&gt;=8.5,"A",IF(Q120&gt;=8,"B+",IF(Q120&gt;=7,"B",IF(Q120&gt;=6.5,"C+",IF(Q120&gt;=5.5,"C",IF(Q120&gt;=5,"D+",IF(Q120&gt;=4,"D","F")))))))</f>
        <v>C</v>
      </c>
      <c r="T120" s="52">
        <f>IF(S120="A",4,IF(S120="B+",3.5,IF(S120="B",3,IF(S120="C+",2.5,IF(S120="C",2,IF(S120="D+",1.5,IF(S120="D",1,0)))))))</f>
        <v>2</v>
      </c>
      <c r="U120" s="53" t="str">
        <f>TEXT(T120,"0.0")</f>
        <v>2.0</v>
      </c>
      <c r="V120" s="63">
        <v>3</v>
      </c>
      <c r="W120" s="105">
        <v>8.1999999999999993</v>
      </c>
      <c r="X120" s="103">
        <v>8</v>
      </c>
      <c r="Y120" s="58"/>
      <c r="Z120" s="66">
        <f>ROUND((W120*0.4+X120*0.6),1)</f>
        <v>8.1</v>
      </c>
      <c r="AA120" s="67">
        <f>ROUND(MAX((W120*0.4+X120*0.6),(W120*0.4+Y120*0.6)),1)</f>
        <v>8.1</v>
      </c>
      <c r="AB120" s="67" t="str">
        <f>TEXT(AA120,"0.0")</f>
        <v>8.1</v>
      </c>
      <c r="AC120" s="51" t="str">
        <f>IF(AA120&gt;=8.5,"A",IF(AA120&gt;=8,"B+",IF(AA120&gt;=7,"B",IF(AA120&gt;=6.5,"C+",IF(AA120&gt;=5.5,"C",IF(AA120&gt;=5,"D+",IF(AA120&gt;=4,"D","F")))))))</f>
        <v>B+</v>
      </c>
      <c r="AD120" s="60">
        <f>IF(AC120="A",4,IF(AC120="B+",3.5,IF(AC120="B",3,IF(AC120="C+",2.5,IF(AC120="C",2,IF(AC120="D+",1.5,IF(AC120="D",1,0)))))))</f>
        <v>3.5</v>
      </c>
      <c r="AE120" s="53" t="str">
        <f>TEXT(AD120,"0.0")</f>
        <v>3.5</v>
      </c>
      <c r="AF120" s="63">
        <v>4</v>
      </c>
      <c r="AG120" s="207">
        <v>4</v>
      </c>
      <c r="AH120" s="210">
        <v>5</v>
      </c>
      <c r="AI120" s="57">
        <v>5</v>
      </c>
      <c r="AJ120" s="58"/>
      <c r="AK120" s="66">
        <f>ROUND((AH120*0.4+AI120*0.6),1)</f>
        <v>5</v>
      </c>
      <c r="AL120" s="67">
        <f>ROUND(MAX((AH120*0.4+AI120*0.6),(AH120*0.4+AJ120*0.6)),1)</f>
        <v>5</v>
      </c>
      <c r="AM120" s="67" t="str">
        <f>TEXT(AL120,"0.0")</f>
        <v>5.0</v>
      </c>
      <c r="AN120" s="51" t="str">
        <f>IF(AL120&gt;=8.5,"A",IF(AL120&gt;=8,"B+",IF(AL120&gt;=7,"B",IF(AL120&gt;=6.5,"C+",IF(AL120&gt;=5.5,"C",IF(AL120&gt;=5,"D+",IF(AL120&gt;=4,"D","F")))))))</f>
        <v>D+</v>
      </c>
      <c r="AO120" s="60">
        <f>IF(AN120="A",4,IF(AN120="B+",3.5,IF(AN120="B",3,IF(AN120="C+",2.5,IF(AN120="C",2,IF(AN120="D+",1.5,IF(AN120="D",1,0)))))))</f>
        <v>1.5</v>
      </c>
      <c r="AP120" s="53" t="str">
        <f>TEXT(AO120,"0.0")</f>
        <v>1.5</v>
      </c>
      <c r="AQ120" s="63">
        <v>2</v>
      </c>
      <c r="AR120" s="207">
        <v>2</v>
      </c>
      <c r="AS120" s="66">
        <v>6.6</v>
      </c>
      <c r="AT120" s="285">
        <v>2</v>
      </c>
      <c r="AU120" s="285">
        <v>0</v>
      </c>
      <c r="AV120" s="66">
        <f>ROUND((AS120*0.4+AT120*0.6),1)</f>
        <v>3.8</v>
      </c>
      <c r="AW120" s="67">
        <f>ROUND(MAX((AS120*0.4+AT120*0.6),(AS120*0.4+AU120*0.6)),1)</f>
        <v>3.8</v>
      </c>
      <c r="AX120" s="67" t="str">
        <f>TEXT(AW120,"0.0")</f>
        <v>3.8</v>
      </c>
      <c r="AY120" s="51" t="str">
        <f>IF(AW120&gt;=8.5,"A",IF(AW120&gt;=8,"B+",IF(AW120&gt;=7,"B",IF(AW120&gt;=6.5,"C+",IF(AW120&gt;=5.5,"C",IF(AW120&gt;=5,"D+",IF(AW120&gt;=4,"D","F")))))))</f>
        <v>F</v>
      </c>
      <c r="AZ120" s="60">
        <f>IF(AY120="A",4,IF(AY120="B+",3.5,IF(AY120="B",3,IF(AY120="C+",2.5,IF(AY120="C",2,IF(AY120="D+",1.5,IF(AY120="D",1,0)))))))</f>
        <v>0</v>
      </c>
      <c r="BA120" s="53" t="str">
        <f>TEXT(AZ120,"0.0")</f>
        <v>0.0</v>
      </c>
      <c r="BB120" s="63">
        <v>3</v>
      </c>
      <c r="BC120" s="207"/>
      <c r="BD120" s="105">
        <v>5.6</v>
      </c>
      <c r="BE120" s="103">
        <v>2</v>
      </c>
      <c r="BF120" s="58">
        <v>4</v>
      </c>
      <c r="BG120" s="66">
        <f>ROUND((BD120*0.4+BE120*0.6),1)</f>
        <v>3.4</v>
      </c>
      <c r="BH120" s="67">
        <f>ROUND(MAX((BD120*0.4+BE120*0.6),(BD120*0.4+BF120*0.6)),1)</f>
        <v>4.5999999999999996</v>
      </c>
      <c r="BI120" s="67" t="str">
        <f>TEXT(BH120,"0.0")</f>
        <v>4.6</v>
      </c>
      <c r="BJ120" s="51" t="str">
        <f>IF(BH120&gt;=8.5,"A",IF(BH120&gt;=8,"B+",IF(BH120&gt;=7,"B",IF(BH120&gt;=6.5,"C+",IF(BH120&gt;=5.5,"C",IF(BH120&gt;=5,"D+",IF(BH120&gt;=4,"D","F")))))))</f>
        <v>D</v>
      </c>
      <c r="BK120" s="60">
        <f>IF(BJ120="A",4,IF(BJ120="B+",3.5,IF(BJ120="B",3,IF(BJ120="C+",2.5,IF(BJ120="C",2,IF(BJ120="D+",1.5,IF(BJ120="D",1,0)))))))</f>
        <v>1</v>
      </c>
      <c r="BL120" s="53" t="str">
        <f>TEXT(BK120,"0.0")</f>
        <v>1.0</v>
      </c>
      <c r="BM120" s="63">
        <v>3</v>
      </c>
      <c r="BN120" s="207">
        <v>3</v>
      </c>
      <c r="BO120" s="210">
        <v>6.1</v>
      </c>
      <c r="BP120" s="57">
        <v>5</v>
      </c>
      <c r="BQ120" s="58"/>
      <c r="BR120" s="66">
        <f>ROUND((BO120*0.4+BP120*0.6),1)</f>
        <v>5.4</v>
      </c>
      <c r="BS120" s="67">
        <f>ROUND(MAX((BO120*0.4+BP120*0.6),(BO120*0.4+BQ120*0.6)),1)</f>
        <v>5.4</v>
      </c>
      <c r="BT120" s="67" t="str">
        <f>TEXT(BS120,"0.0")</f>
        <v>5.4</v>
      </c>
      <c r="BU120" s="51" t="str">
        <f>IF(BS120&gt;=8.5,"A",IF(BS120&gt;=8,"B+",IF(BS120&gt;=7,"B",IF(BS120&gt;=6.5,"C+",IF(BS120&gt;=5.5,"C",IF(BS120&gt;=5,"D+",IF(BS120&gt;=4,"D","F")))))))</f>
        <v>D+</v>
      </c>
      <c r="BV120" s="68">
        <f>IF(BU120="A",4,IF(BU120="B+",3.5,IF(BU120="B",3,IF(BU120="C+",2.5,IF(BU120="C",2,IF(BU120="D+",1.5,IF(BU120="D",1,0)))))))</f>
        <v>1.5</v>
      </c>
      <c r="BW120" s="53" t="str">
        <f>TEXT(BV120,"0.0")</f>
        <v>1.5</v>
      </c>
      <c r="BX120" s="63">
        <v>2</v>
      </c>
      <c r="BY120" s="207">
        <v>2</v>
      </c>
      <c r="BZ120" s="210">
        <v>7</v>
      </c>
      <c r="CA120" s="57">
        <v>4</v>
      </c>
      <c r="CB120" s="58"/>
      <c r="CC120" s="66">
        <f>ROUND((BZ120*0.4+CA120*0.6),1)</f>
        <v>5.2</v>
      </c>
      <c r="CD120" s="67">
        <f>ROUND(MAX((BZ120*0.4+CA120*0.6),(BZ120*0.4+CB120*0.6)),1)</f>
        <v>5.2</v>
      </c>
      <c r="CE120" s="67" t="str">
        <f>TEXT(CD120,"0.0")</f>
        <v>5.2</v>
      </c>
      <c r="CF120" s="51" t="str">
        <f>IF(CD120&gt;=8.5,"A",IF(CD120&gt;=8,"B+",IF(CD120&gt;=7,"B",IF(CD120&gt;=6.5,"C+",IF(CD120&gt;=5.5,"C",IF(CD120&gt;=5,"D+",IF(CD120&gt;=4,"D","F")))))))</f>
        <v>D+</v>
      </c>
      <c r="CG120" s="60">
        <f>IF(CF120="A",4,IF(CF120="B+",3.5,IF(CF120="B",3,IF(CF120="C+",2.5,IF(CF120="C",2,IF(CF120="D+",1.5,IF(CF120="D",1,0)))))))</f>
        <v>1.5</v>
      </c>
      <c r="CH120" s="53" t="str">
        <f>TEXT(CG120,"0.0")</f>
        <v>1.5</v>
      </c>
      <c r="CI120" s="63">
        <v>3</v>
      </c>
      <c r="CJ120" s="207">
        <v>3</v>
      </c>
      <c r="CK120" s="208">
        <f>AF120+AQ120+BB120+BM120+BX120+CI120</f>
        <v>17</v>
      </c>
      <c r="CL120" s="72">
        <f>(AA120*AF120+AL120*AQ120+AW120*BB120+BH120*BM120+BS120*BX120+CD120*CI120)/CK120</f>
        <v>5.5294117647058822</v>
      </c>
      <c r="CM120" s="93" t="str">
        <f>TEXT(CL120,"0.00")</f>
        <v>5.53</v>
      </c>
      <c r="CN120" s="72">
        <f>(AD120*AF120+AO120*AQ120+AZ120*BB120+BK120*BM120+BV120*BX120+CG120*CI120)/CK120</f>
        <v>1.6176470588235294</v>
      </c>
      <c r="CO120" s="93" t="str">
        <f>TEXT(CN120,"0.00")</f>
        <v>1.62</v>
      </c>
      <c r="CP120" s="285" t="str">
        <f>IF(AND(CN120&lt;0.8),"Cảnh báo KQHT","Lên lớp")</f>
        <v>Lên lớp</v>
      </c>
      <c r="CQ120" s="285">
        <f>CJ120+BY120+BN120+BC120+AR120+AG120</f>
        <v>14</v>
      </c>
      <c r="CR120" s="72">
        <f>(AA120*AG120+AL120*AR120+AW120*BC120+BH120*BN120+BS120*BY120+CD120*CJ120)/CQ120</f>
        <v>5.8999999999999995</v>
      </c>
      <c r="CS120" s="285" t="str">
        <f>TEXT(CR120,"0.00")</f>
        <v>5.90</v>
      </c>
      <c r="CT120" s="72">
        <f>(AD120*AG120+AO120*AR120+AZ120*BC120+BK120*BN120+BV120*BY120+CG120*CJ120)/CQ120</f>
        <v>1.9642857142857142</v>
      </c>
      <c r="CU120" s="285" t="str">
        <f>TEXT(CT120,"0.00")</f>
        <v>1.96</v>
      </c>
      <c r="CV120" s="285" t="str">
        <f>IF(AND(CT120&lt;1.2),"Cảnh báo KQHT","Lên lớp")</f>
        <v>Lên lớp</v>
      </c>
      <c r="CW120" s="66">
        <v>6.4</v>
      </c>
      <c r="CX120" s="285">
        <v>4</v>
      </c>
      <c r="CY120" s="285"/>
      <c r="CZ120" s="66">
        <f>ROUND((CW120*0.4+CX120*0.6),1)</f>
        <v>5</v>
      </c>
      <c r="DA120" s="67">
        <f>ROUND(MAX((CW120*0.4+CX120*0.6),(CW120*0.4+CY120*0.6)),1)</f>
        <v>5</v>
      </c>
      <c r="DB120" s="60" t="str">
        <f>TEXT(DA120,"0.0")</f>
        <v>5.0</v>
      </c>
      <c r="DC120" s="51" t="str">
        <f>IF(DA120&gt;=8.5,"A",IF(DA120&gt;=8,"B+",IF(DA120&gt;=7,"B",IF(DA120&gt;=6.5,"C+",IF(DA120&gt;=5.5,"C",IF(DA120&gt;=5,"D+",IF(DA120&gt;=4,"D","F")))))))</f>
        <v>D+</v>
      </c>
      <c r="DD120" s="60">
        <f>IF(DC120="A",4,IF(DC120="B+",3.5,IF(DC120="B",3,IF(DC120="C+",2.5,IF(DC120="C",2,IF(DC120="D+",1.5,IF(DC120="D",1,0)))))))</f>
        <v>1.5</v>
      </c>
      <c r="DE120" s="60" t="str">
        <f>TEXT(DD120,"0.0")</f>
        <v>1.5</v>
      </c>
      <c r="DF120" s="63"/>
      <c r="DG120" s="209"/>
      <c r="DH120" s="105">
        <v>6</v>
      </c>
      <c r="DI120" s="126">
        <v>4</v>
      </c>
      <c r="DJ120" s="126"/>
      <c r="DK120" s="66">
        <f>ROUND((DH120*0.4+DI120*0.6),1)</f>
        <v>4.8</v>
      </c>
      <c r="DL120" s="67">
        <f>ROUND(MAX((DH120*0.4+DI120*0.6),(DH120*0.4+DJ120*0.6)),1)</f>
        <v>4.8</v>
      </c>
      <c r="DM120" s="60" t="str">
        <f>TEXT(DL120,"0.0")</f>
        <v>4.8</v>
      </c>
      <c r="DN120" s="51" t="str">
        <f>IF(DL120&gt;=8.5,"A",IF(DL120&gt;=8,"B+",IF(DL120&gt;=7,"B",IF(DL120&gt;=6.5,"C+",IF(DL120&gt;=5.5,"C",IF(DL120&gt;=5,"D+",IF(DL120&gt;=4,"D","F")))))))</f>
        <v>D</v>
      </c>
      <c r="DO120" s="60">
        <f>IF(DN120="A",4,IF(DN120="B+",3.5,IF(DN120="B",3,IF(DN120="C+",2.5,IF(DN120="C",2,IF(DN120="D+",1.5,IF(DN120="D",1,0)))))))</f>
        <v>1</v>
      </c>
      <c r="DP120" s="60" t="str">
        <f>TEXT(DO120,"0.0")</f>
        <v>1.0</v>
      </c>
      <c r="DQ120" s="63"/>
      <c r="DR120" s="209"/>
      <c r="DS120" s="67">
        <f>(DA120+DL120)/2</f>
        <v>4.9000000000000004</v>
      </c>
      <c r="DT120" s="60" t="str">
        <f>TEXT(DS120,"0.0")</f>
        <v>4.9</v>
      </c>
      <c r="DU120" s="51" t="str">
        <f>IF(DS120&gt;=8.5,"A",IF(DS120&gt;=8,"B+",IF(DS120&gt;=7,"B",IF(DS120&gt;=6.5,"C+",IF(DS120&gt;=5.5,"C",IF(DS120&gt;=5,"D+",IF(DS120&gt;=4,"D","F")))))))</f>
        <v>D</v>
      </c>
      <c r="DV120" s="60">
        <f>IF(DU120="A",4,IF(DU120="B+",3.5,IF(DU120="B",3,IF(DU120="C+",2.5,IF(DU120="C",2,IF(DU120="D+",1.5,IF(DU120="D",1,0)))))))</f>
        <v>1</v>
      </c>
      <c r="DW120" s="60" t="str">
        <f>TEXT(DV120,"0.0")</f>
        <v>1.0</v>
      </c>
      <c r="DX120" s="63">
        <v>3</v>
      </c>
      <c r="DY120" s="209">
        <v>3</v>
      </c>
      <c r="DZ120" s="66">
        <v>6.2</v>
      </c>
      <c r="EA120" s="285">
        <v>2</v>
      </c>
      <c r="EB120" s="285">
        <v>5</v>
      </c>
      <c r="EC120" s="66">
        <f>ROUND((DZ120*0.4+EA120*0.6),1)</f>
        <v>3.7</v>
      </c>
      <c r="ED120" s="67">
        <f>ROUND(MAX((DZ120*0.4+EA120*0.6),(DZ120*0.4+EB120*0.6)),1)</f>
        <v>5.5</v>
      </c>
      <c r="EE120" s="60" t="str">
        <f>TEXT(ED120,"0.0")</f>
        <v>5.5</v>
      </c>
      <c r="EF120" s="51" t="str">
        <f>IF(ED120&gt;=8.5,"A",IF(ED120&gt;=8,"B+",IF(ED120&gt;=7,"B",IF(ED120&gt;=6.5,"C+",IF(ED120&gt;=5.5,"C",IF(ED120&gt;=5,"D+",IF(ED120&gt;=4,"D","F")))))))</f>
        <v>C</v>
      </c>
      <c r="EG120" s="60">
        <f>IF(EF120="A",4,IF(EF120="B+",3.5,IF(EF120="B",3,IF(EF120="C+",2.5,IF(EF120="C",2,IF(EF120="D+",1.5,IF(EF120="D",1,0)))))))</f>
        <v>2</v>
      </c>
      <c r="EH120" s="60" t="str">
        <f>TEXT(EG120,"0.0")</f>
        <v>2.0</v>
      </c>
      <c r="EI120" s="63">
        <v>3</v>
      </c>
      <c r="EJ120" s="209">
        <v>3</v>
      </c>
      <c r="EK120" s="210">
        <v>5</v>
      </c>
      <c r="EL120" s="57">
        <v>5</v>
      </c>
      <c r="EM120" s="285"/>
      <c r="EN120" s="66">
        <f>ROUND((EK120*0.4+EL120*0.6),1)</f>
        <v>5</v>
      </c>
      <c r="EO120" s="67">
        <f>ROUND(MAX((EK120*0.4+EL120*0.6),(EK120*0.4+EM120*0.6)),1)</f>
        <v>5</v>
      </c>
      <c r="EP120" s="60" t="str">
        <f>TEXT(EO120,"0.0")</f>
        <v>5.0</v>
      </c>
      <c r="EQ120" s="51" t="str">
        <f>IF(EO120&gt;=8.5,"A",IF(EO120&gt;=8,"B+",IF(EO120&gt;=7,"B",IF(EO120&gt;=6.5,"C+",IF(EO120&gt;=5.5,"C",IF(EO120&gt;=5,"D+",IF(EO120&gt;=4,"D","F")))))))</f>
        <v>D+</v>
      </c>
      <c r="ER120" s="60">
        <f>IF(EQ120="A",4,IF(EQ120="B+",3.5,IF(EQ120="B",3,IF(EQ120="C+",2.5,IF(EQ120="C",2,IF(EQ120="D+",1.5,IF(EQ120="D",1,0)))))))</f>
        <v>1.5</v>
      </c>
      <c r="ES120" s="60" t="str">
        <f>TEXT(ER120,"0.0")</f>
        <v>1.5</v>
      </c>
      <c r="ET120" s="63">
        <v>3</v>
      </c>
      <c r="EU120" s="207">
        <v>3</v>
      </c>
      <c r="EV120" s="149">
        <v>0.3</v>
      </c>
      <c r="EW120" s="70"/>
      <c r="EX120" s="121"/>
      <c r="EY120" s="66">
        <f>ROUND((EV120*0.4+EW120*0.6),1)</f>
        <v>0.1</v>
      </c>
      <c r="EZ120" s="67">
        <f>ROUND(MAX((EV120*0.4+EW120*0.6),(EV120*0.4+EX120*0.6)),1)</f>
        <v>0.1</v>
      </c>
      <c r="FA120" s="67" t="str">
        <f>TEXT(EZ120,"0.0")</f>
        <v>0.1</v>
      </c>
      <c r="FB120" s="51" t="str">
        <f>IF(EZ120&gt;=8.5,"A",IF(EZ120&gt;=8,"B+",IF(EZ120&gt;=7,"B",IF(EZ120&gt;=6.5,"C+",IF(EZ120&gt;=5.5,"C",IF(EZ120&gt;=5,"D+",IF(EZ120&gt;=4,"D","F")))))))</f>
        <v>F</v>
      </c>
      <c r="FC120" s="60">
        <f>IF(FB120="A",4,IF(FB120="B+",3.5,IF(FB120="B",3,IF(FB120="C+",2.5,IF(FB120="C",2,IF(FB120="D+",1.5,IF(FB120="D",1,0)))))))</f>
        <v>0</v>
      </c>
      <c r="FD120" s="53" t="str">
        <f>TEXT(FC120,"0.0")</f>
        <v>0.0</v>
      </c>
      <c r="FE120" s="63">
        <v>2</v>
      </c>
      <c r="FF120" s="207"/>
      <c r="FG120" s="66">
        <v>6.3</v>
      </c>
      <c r="FH120" s="285">
        <v>8</v>
      </c>
      <c r="FI120" s="104"/>
      <c r="FJ120" s="66">
        <f>ROUND((FG120*0.4+FH120*0.6),1)</f>
        <v>7.3</v>
      </c>
      <c r="FK120" s="67">
        <f>ROUND(MAX((FG120*0.4+FH120*0.6),(FG120*0.4+FI120*0.6)),1)</f>
        <v>7.3</v>
      </c>
      <c r="FL120" s="67" t="str">
        <f>TEXT(FK120,"0.0")</f>
        <v>7.3</v>
      </c>
      <c r="FM120" s="51" t="str">
        <f>IF(FK120&gt;=8.5,"A",IF(FK120&gt;=8,"B+",IF(FK120&gt;=7,"B",IF(FK120&gt;=6.5,"C+",IF(FK120&gt;=5.5,"C",IF(FK120&gt;=5,"D+",IF(FK120&gt;=4,"D","F")))))))</f>
        <v>B</v>
      </c>
      <c r="FN120" s="60">
        <f>IF(FM120="A",4,IF(FM120="B+",3.5,IF(FM120="B",3,IF(FM120="C+",2.5,IF(FM120="C",2,IF(FM120="D+",1.5,IF(FM120="D",1,0)))))))</f>
        <v>3</v>
      </c>
      <c r="FO120" s="53" t="str">
        <f>TEXT(FN120,"0.0")</f>
        <v>3.0</v>
      </c>
      <c r="FP120" s="63">
        <v>2</v>
      </c>
      <c r="FQ120" s="207">
        <v>2</v>
      </c>
      <c r="FR120" s="66">
        <v>6</v>
      </c>
      <c r="FS120" s="285"/>
      <c r="FT120" s="285">
        <v>5</v>
      </c>
      <c r="FU120" s="66"/>
      <c r="FV120" s="67">
        <f>ROUND(MAX((FR120*0.4+FS120*0.6),(FR120*0.4+FT120*0.6)),1)</f>
        <v>5.4</v>
      </c>
      <c r="FW120" s="67" t="str">
        <f>TEXT(FV120,"0.0")</f>
        <v>5.4</v>
      </c>
      <c r="FX120" s="51" t="str">
        <f>IF(FV120&gt;=8.5,"A",IF(FV120&gt;=8,"B+",IF(FV120&gt;=7,"B",IF(FV120&gt;=6.5,"C+",IF(FV120&gt;=5.5,"C",IF(FV120&gt;=5,"D+",IF(FV120&gt;=4,"D","F")))))))</f>
        <v>D+</v>
      </c>
      <c r="FY120" s="60">
        <f>IF(FX120="A",4,IF(FX120="B+",3.5,IF(FX120="B",3,IF(FX120="C+",2.5,IF(FX120="C",2,IF(FX120="D+",1.5,IF(FX120="D",1,0)))))))</f>
        <v>1.5</v>
      </c>
      <c r="FZ120" s="53" t="str">
        <f>TEXT(FY120,"0.0")</f>
        <v>1.5</v>
      </c>
      <c r="GA120" s="63">
        <v>2</v>
      </c>
      <c r="GB120" s="207">
        <v>2</v>
      </c>
      <c r="GC120" s="149">
        <v>0.1</v>
      </c>
      <c r="GD120" s="70"/>
      <c r="GE120" s="121"/>
      <c r="GF120" s="149"/>
      <c r="GG120" s="67">
        <f>ROUND(MAX((GC120*0.4+GD120*0.6),(GC120*0.4+GE120*0.6)),1)</f>
        <v>0</v>
      </c>
      <c r="GH120" s="67" t="str">
        <f>TEXT(GG120,"0.0")</f>
        <v>0.0</v>
      </c>
      <c r="GI120" s="51" t="str">
        <f>IF(GG120&gt;=8.5,"A",IF(GG120&gt;=8,"B+",IF(GG120&gt;=7,"B",IF(GG120&gt;=6.5,"C+",IF(GG120&gt;=5.5,"C",IF(GG120&gt;=5,"D+",IF(GG120&gt;=4,"D","F")))))))</f>
        <v>F</v>
      </c>
      <c r="GJ120" s="60">
        <f>IF(GI120="A",4,IF(GI120="B+",3.5,IF(GI120="B",3,IF(GI120="C+",2.5,IF(GI120="C",2,IF(GI120="D+",1.5,IF(GI120="D",1,0)))))))</f>
        <v>0</v>
      </c>
      <c r="GK120" s="53" t="str">
        <f>TEXT(GJ120,"0.0")</f>
        <v>0.0</v>
      </c>
      <c r="GL120" s="63">
        <v>3</v>
      </c>
      <c r="GM120" s="207"/>
      <c r="GN120" s="211">
        <f>DX120+EI120+ET120+FE120+FP120+GA120+GL120</f>
        <v>18</v>
      </c>
      <c r="GO120" s="156">
        <f>(DS120*DX120+ED120*EI120+EO120*ET120+EZ120*FE120+FK120*FP120+FV120*GA120+GG120*GL120)/GN120</f>
        <v>3.9888888888888894</v>
      </c>
      <c r="GP120" s="158">
        <f>(DV120*DX120+EG120*EI120+ER120*ET120+FC120*FE120+FN120*FP120+FY120*GA120+GJ120*GL120)/GN120</f>
        <v>1.25</v>
      </c>
      <c r="GQ120" s="157" t="str">
        <f>TEXT(GP120,"0.00")</f>
        <v>1.25</v>
      </c>
      <c r="GR120" s="5" t="str">
        <f>IF(AND(GP120&lt;1),"Cảnh báo KQHT","Lên lớp")</f>
        <v>Lên lớp</v>
      </c>
      <c r="GS120" s="212">
        <f>DY120+EJ120+EU120+FF120+FQ120+GB120+GM120</f>
        <v>13</v>
      </c>
      <c r="GT120" s="213">
        <f t="shared" si="1246"/>
        <v>5.5076923076923086</v>
      </c>
      <c r="GU120" s="214">
        <f t="shared" si="1247"/>
        <v>1.7307692307692308</v>
      </c>
      <c r="GV120" s="215">
        <f>CK120+GN120</f>
        <v>35</v>
      </c>
      <c r="GW120" s="211">
        <f>CQ120+GS120</f>
        <v>27</v>
      </c>
      <c r="GX120" s="157">
        <f>(CQ120*CR120+GT120*GS120)/GW120</f>
        <v>5.7111111111111104</v>
      </c>
      <c r="GY120" s="158">
        <f>(CT120*CQ120+GU120*GS120)/GW120</f>
        <v>1.8518518518518519</v>
      </c>
      <c r="GZ120" s="157" t="str">
        <f>TEXT(GY120,"0.00")</f>
        <v>1.85</v>
      </c>
      <c r="HA120" s="5" t="str">
        <f>IF(AND(GY120&lt;1.2),"Cảnh báo KQHT","Lên lớp")</f>
        <v>Lên lớp</v>
      </c>
      <c r="HB120" s="105"/>
      <c r="HC120" s="103"/>
      <c r="HD120" s="104"/>
      <c r="HE120" s="105"/>
      <c r="HF120" s="67">
        <f t="shared" si="1241"/>
        <v>0</v>
      </c>
      <c r="HG120" s="67" t="str">
        <f>TEXT(HF120,"0.0")</f>
        <v>0.0</v>
      </c>
      <c r="HH120" s="51" t="str">
        <f>IF(HF120&gt;=8.5,"A",IF(HF120&gt;=8,"B+",IF(HF120&gt;=7,"B",IF(HF120&gt;=6.5,"C+",IF(HF120&gt;=5.5,"C",IF(HF120&gt;=5,"D+",IF(HF120&gt;=4,"D","F")))))))</f>
        <v>F</v>
      </c>
      <c r="HI120" s="60">
        <f>IF(HH120="A",4,IF(HH120="B+",3.5,IF(HH120="B",3,IF(HH120="C+",2.5,IF(HH120="C",2,IF(HH120="D+",1.5,IF(HH120="D",1,0)))))))</f>
        <v>0</v>
      </c>
      <c r="HJ120" s="53" t="str">
        <f>TEXT(HI120,"0.0")</f>
        <v>0.0</v>
      </c>
      <c r="HK120" s="63">
        <v>3</v>
      </c>
      <c r="HL120" s="207"/>
      <c r="HM120" s="149"/>
      <c r="HN120" s="70"/>
      <c r="HO120" s="121"/>
      <c r="HP120" s="149">
        <f t="shared" si="1242"/>
        <v>0</v>
      </c>
      <c r="HQ120" s="110">
        <f>ROUND(MAX((HM120*0.4+HN120*0.6),(HM120*0.4+HO120*0.6)),1)</f>
        <v>0</v>
      </c>
      <c r="HR120" s="67" t="str">
        <f>TEXT(HQ120,"0.0")</f>
        <v>0.0</v>
      </c>
      <c r="HS120" s="111" t="str">
        <f>IF(HQ120&gt;=8.5,"A",IF(HQ120&gt;=8,"B+",IF(HQ120&gt;=7,"B",IF(HQ120&gt;=6.5,"C+",IF(HQ120&gt;=5.5,"C",IF(HQ120&gt;=5,"D+",IF(HQ120&gt;=4,"D","F")))))))</f>
        <v>F</v>
      </c>
      <c r="HT120" s="112">
        <f>IF(HS120="A",4,IF(HS120="B+",3.5,IF(HS120="B",3,IF(HS120="C+",2.5,IF(HS120="C",2,IF(HS120="D+",1.5,IF(HS120="D",1,0)))))))</f>
        <v>0</v>
      </c>
      <c r="HU120" s="113" t="str">
        <f>TEXT(HT120,"0.0")</f>
        <v>0.0</v>
      </c>
      <c r="HV120" s="63">
        <v>1</v>
      </c>
      <c r="HW120" s="207"/>
      <c r="HX120" s="66">
        <f t="shared" si="1248"/>
        <v>0</v>
      </c>
      <c r="HY120" s="167">
        <f t="shared" si="1248"/>
        <v>0</v>
      </c>
      <c r="HZ120" s="53" t="str">
        <f>TEXT(HY120,"0.0")</f>
        <v>0.0</v>
      </c>
      <c r="IA120" s="51" t="str">
        <f>IF(HY120&gt;=8.5,"A",IF(HY120&gt;=8,"B+",IF(HY120&gt;=7,"B",IF(HY120&gt;=6.5,"C+",IF(HY120&gt;=5.5,"C",IF(HY120&gt;=5,"D+",IF(HY120&gt;=4,"D","F")))))))</f>
        <v>F</v>
      </c>
      <c r="IB120" s="60">
        <f>IF(IA120="A",4,IF(IA120="B+",3.5,IF(IA120="B",3,IF(IA120="C+",2.5,IF(IA120="C",2,IF(IA120="D+",1.5,IF(IA120="D",1,0)))))))</f>
        <v>0</v>
      </c>
      <c r="IC120" s="53" t="str">
        <f>TEXT(IB120,"0.0")</f>
        <v>0.0</v>
      </c>
      <c r="ID120" s="220">
        <v>4</v>
      </c>
      <c r="IE120" s="221"/>
      <c r="IF120" s="210"/>
      <c r="IG120" s="57"/>
      <c r="IH120" s="58"/>
      <c r="II120" s="66">
        <f t="shared" si="1243"/>
        <v>0</v>
      </c>
      <c r="IJ120" s="67">
        <f>ROUND(MAX((IF120*0.4+IG120*0.6),(IF120*0.4+IH120*0.6)),1)</f>
        <v>0</v>
      </c>
      <c r="IK120" s="67" t="str">
        <f>TEXT(IJ120,"0.0")</f>
        <v>0.0</v>
      </c>
      <c r="IL120" s="51" t="str">
        <f>IF(IJ120&gt;=8.5,"A",IF(IJ120&gt;=8,"B+",IF(IJ120&gt;=7,"B",IF(IJ120&gt;=6.5,"C+",IF(IJ120&gt;=5.5,"C",IF(IJ120&gt;=5,"D+",IF(IJ120&gt;=4,"D","F")))))))</f>
        <v>F</v>
      </c>
      <c r="IM120" s="60">
        <f>IF(IL120="A",4,IF(IL120="B+",3.5,IF(IL120="B",3,IF(IL120="C+",2.5,IF(IL120="C",2,IF(IL120="D+",1.5,IF(IL120="D",1,0)))))))</f>
        <v>0</v>
      </c>
      <c r="IN120" s="53" t="str">
        <f>TEXT(IM120,"0.0")</f>
        <v>0.0</v>
      </c>
      <c r="IO120" s="63">
        <v>2</v>
      </c>
      <c r="IP120" s="207"/>
      <c r="IQ120" s="149"/>
      <c r="IR120" s="70"/>
      <c r="IS120" s="121"/>
      <c r="IT120" s="149">
        <f t="shared" si="1244"/>
        <v>0</v>
      </c>
      <c r="IU120" s="67">
        <f>ROUND(MAX((IQ120*0.4+IR120*0.6),(IQ120*0.4+IS120*0.6)),1)</f>
        <v>0</v>
      </c>
      <c r="IV120" s="67" t="str">
        <f>TEXT(IU120,"0.0")</f>
        <v>0.0</v>
      </c>
      <c r="IW120" s="51" t="str">
        <f>IF(IU120&gt;=8.5,"A",IF(IU120&gt;=8,"B+",IF(IU120&gt;=7,"B",IF(IU120&gt;=6.5,"C+",IF(IU120&gt;=5.5,"C",IF(IU120&gt;=5,"D+",IF(IU120&gt;=4,"D","F")))))))</f>
        <v>F</v>
      </c>
      <c r="IX120" s="60">
        <f>IF(IW120="A",4,IF(IW120="B+",3.5,IF(IW120="B",3,IF(IW120="C+",2.5,IF(IW120="C",2,IF(IW120="D+",1.5,IF(IW120="D",1,0)))))))</f>
        <v>0</v>
      </c>
      <c r="IY120" s="53" t="str">
        <f>TEXT(IX120,"0.0")</f>
        <v>0.0</v>
      </c>
      <c r="IZ120" s="63">
        <v>3</v>
      </c>
      <c r="JA120" s="207"/>
      <c r="JB120" s="65">
        <v>5.2</v>
      </c>
      <c r="JC120" s="57">
        <v>7</v>
      </c>
      <c r="JD120" s="58"/>
      <c r="JE120" s="66">
        <f t="shared" si="1245"/>
        <v>6.3</v>
      </c>
      <c r="JF120" s="67">
        <f>ROUND(MAX((JB120*0.4+JC120*0.6),(JB120*0.4+JD120*0.6)),1)</f>
        <v>6.3</v>
      </c>
      <c r="JG120" s="50" t="str">
        <f>TEXT(JF120,"0.0")</f>
        <v>6.3</v>
      </c>
      <c r="JH120" s="51" t="str">
        <f>IF(JF120&gt;=8.5,"A",IF(JF120&gt;=8,"B+",IF(JF120&gt;=7,"B",IF(JF120&gt;=6.5,"C+",IF(JF120&gt;=5.5,"C",IF(JF120&gt;=5,"D+",IF(JF120&gt;=4,"D","F")))))))</f>
        <v>C</v>
      </c>
      <c r="JI120" s="60">
        <f>IF(JH120="A",4,IF(JH120="B+",3.5,IF(JH120="B",3,IF(JH120="C+",2.5,IF(JH120="C",2,IF(JH120="D+",1.5,IF(JH120="D",1,0)))))))</f>
        <v>2</v>
      </c>
      <c r="JJ120" s="53" t="str">
        <f>TEXT(JI120,"0.0")</f>
        <v>2.0</v>
      </c>
      <c r="JK120" s="61">
        <v>2</v>
      </c>
      <c r="JL120" s="62">
        <v>2</v>
      </c>
      <c r="JM120" s="56"/>
      <c r="JN120" s="70"/>
      <c r="JO120" s="121"/>
      <c r="JP120" s="149">
        <f>ROUND((JM120*0.4+JN120*0.6),1)</f>
        <v>0</v>
      </c>
      <c r="JQ120" s="67">
        <f>ROUND(MAX((JM120*0.4+JN120*0.6),(JM120*0.4+JO120*0.6)),1)</f>
        <v>0</v>
      </c>
      <c r="JR120" s="50" t="str">
        <f>TEXT(JQ120,"0.0")</f>
        <v>0.0</v>
      </c>
      <c r="JS120" s="51" t="str">
        <f>IF(JQ120&gt;=8.5,"A",IF(JQ120&gt;=8,"B+",IF(JQ120&gt;=7,"B",IF(JQ120&gt;=6.5,"C+",IF(JQ120&gt;=5.5,"C",IF(JQ120&gt;=5,"D+",IF(JQ120&gt;=4,"D","F")))))))</f>
        <v>F</v>
      </c>
      <c r="JT120" s="60">
        <f>IF(JS120="A",4,IF(JS120="B+",3.5,IF(JS120="B",3,IF(JS120="C+",2.5,IF(JS120="C",2,IF(JS120="D+",1.5,IF(JS120="D",1,0)))))))</f>
        <v>0</v>
      </c>
      <c r="JU120" s="53" t="str">
        <f>TEXT(JT120,"0.0")</f>
        <v>0.0</v>
      </c>
      <c r="JV120" s="61">
        <v>1</v>
      </c>
      <c r="JW120" s="62"/>
      <c r="JX120" s="284"/>
      <c r="JY120" s="285"/>
      <c r="JZ120" s="58"/>
      <c r="KA120" s="66">
        <f>ROUND((JX120*0.4+JY120*0.6),1)</f>
        <v>0</v>
      </c>
      <c r="KB120" s="67">
        <f>ROUND(MAX((JX120*0.4+JY120*0.6),(JX120*0.4+JZ120*0.6)),1)</f>
        <v>0</v>
      </c>
      <c r="KC120" s="50" t="str">
        <f>TEXT(KB120,"0.0")</f>
        <v>0.0</v>
      </c>
      <c r="KD120" s="51" t="str">
        <f>IF(KB120&gt;=8.5,"A",IF(KB120&gt;=8,"B+",IF(KB120&gt;=7,"B",IF(KB120&gt;=6.5,"C+",IF(KB120&gt;=5.5,"C",IF(KB120&gt;=5,"D+",IF(KB120&gt;=4,"D","F")))))))</f>
        <v>F</v>
      </c>
      <c r="KE120" s="60">
        <f>IF(KD120="A",4,IF(KD120="B+",3.5,IF(KD120="B",3,IF(KD120="C+",2.5,IF(KD120="C",2,IF(KD120="D+",1.5,IF(KD120="D",1,0)))))))</f>
        <v>0</v>
      </c>
      <c r="KF120" s="53" t="str">
        <f>TEXT(KE120,"0.0")</f>
        <v>0.0</v>
      </c>
      <c r="KG120" s="61">
        <v>2</v>
      </c>
      <c r="KH120" s="62"/>
      <c r="KI120" s="210"/>
      <c r="KJ120" s="133"/>
      <c r="KK120" s="58"/>
      <c r="KL120" s="66">
        <f>ROUND((KI120*0.4+KJ120*0.6),1)</f>
        <v>0</v>
      </c>
      <c r="KM120" s="67">
        <f>ROUND(MAX((KI120*0.4+KJ120*0.6),(KI120*0.4+KK120*0.6)),1)</f>
        <v>0</v>
      </c>
      <c r="KN120" s="67" t="str">
        <f>TEXT(KM120,"0.0")</f>
        <v>0.0</v>
      </c>
      <c r="KO120" s="51" t="str">
        <f>IF(KM120&gt;=8.5,"A",IF(KM120&gt;=8,"B+",IF(KM120&gt;=7,"B",IF(KM120&gt;=6.5,"C+",IF(KM120&gt;=5.5,"C",IF(KM120&gt;=5,"D+",IF(KM120&gt;=4,"D","F")))))))</f>
        <v>F</v>
      </c>
      <c r="KP120" s="60">
        <f>IF(KO120="A",4,IF(KO120="B+",3.5,IF(KO120="B",3,IF(KO120="C+",2.5,IF(KO120="C",2,IF(KO120="D+",1.5,IF(KO120="D",1,0)))))))</f>
        <v>0</v>
      </c>
      <c r="KQ120" s="53" t="str">
        <f>TEXT(KP120,"0.0")</f>
        <v>0.0</v>
      </c>
      <c r="KR120" s="63">
        <v>1</v>
      </c>
      <c r="KS120" s="207"/>
      <c r="KT120" s="210"/>
      <c r="KU120" s="133"/>
      <c r="KV120" s="58"/>
      <c r="KW120" s="66">
        <f>ROUND((KT120*0.4+KU120*0.6),1)</f>
        <v>0</v>
      </c>
      <c r="KX120" s="67">
        <f>ROUND(MAX((KT120*0.4+KU120*0.6),(KT120*0.4+KV120*0.6)),1)</f>
        <v>0</v>
      </c>
      <c r="KY120" s="67" t="str">
        <f>TEXT(KX120,"0.0")</f>
        <v>0.0</v>
      </c>
      <c r="KZ120" s="51" t="str">
        <f>IF(KX120&gt;=8.5,"A",IF(KX120&gt;=8,"B+",IF(KX120&gt;=7,"B",IF(KX120&gt;=6.5,"C+",IF(KX120&gt;=5.5,"C",IF(KX120&gt;=5,"D+",IF(KX120&gt;=4,"D","F")))))))</f>
        <v>F</v>
      </c>
      <c r="LA120" s="60">
        <f>IF(KZ120="A",4,IF(KZ120="B+",3.5,IF(KZ120="B",3,IF(KZ120="C+",2.5,IF(KZ120="C",2,IF(KZ120="D+",1.5,IF(KZ120="D",1,0)))))))</f>
        <v>0</v>
      </c>
      <c r="LB120" s="53" t="str">
        <f>TEXT(LA120,"0.0")</f>
        <v>0.0</v>
      </c>
      <c r="LC120" s="63">
        <v>1</v>
      </c>
      <c r="LD120" s="207"/>
      <c r="LE120" s="210"/>
      <c r="LF120" s="133"/>
      <c r="LG120" s="58"/>
      <c r="LH120" s="66">
        <f>ROUND((LE120*0.4+LF120*0.6),1)</f>
        <v>0</v>
      </c>
      <c r="LI120" s="67">
        <f>ROUND(MAX((LE120*0.4+LF120*0.6),(LE120*0.4+LG120*0.6)),1)</f>
        <v>0</v>
      </c>
      <c r="LJ120" s="67" t="str">
        <f>TEXT(LI120,"0.0")</f>
        <v>0.0</v>
      </c>
      <c r="LK120" s="51" t="str">
        <f>IF(LI120&gt;=8.5,"A",IF(LI120&gt;=8,"B+",IF(LI120&gt;=7,"B",IF(LI120&gt;=6.5,"C+",IF(LI120&gt;=5.5,"C",IF(LI120&gt;=5,"D+",IF(LI120&gt;=4,"D","F")))))))</f>
        <v>F</v>
      </c>
      <c r="LL120" s="60">
        <f>IF(LK120="A",4,IF(LK120="B+",3.5,IF(LK120="B",3,IF(LK120="C+",2.5,IF(LK120="C",2,IF(LK120="D+",1.5,IF(LK120="D",1,0)))))))</f>
        <v>0</v>
      </c>
      <c r="LM120" s="53" t="str">
        <f>TEXT(LL120,"0.0")</f>
        <v>0.0</v>
      </c>
      <c r="LN120" s="63">
        <v>2</v>
      </c>
      <c r="LO120" s="207"/>
      <c r="LP120" s="210"/>
      <c r="LQ120" s="133"/>
      <c r="LR120" s="58"/>
      <c r="LS120" s="66">
        <f>ROUND((LP120*0.4+LQ120*0.6),1)</f>
        <v>0</v>
      </c>
      <c r="LT120" s="67">
        <f>ROUND(MAX((LP120*0.4+LQ120*0.6),(LP120*0.4+LR120*0.6)),1)</f>
        <v>0</v>
      </c>
      <c r="LU120" s="67" t="str">
        <f>TEXT(LT120,"0.0")</f>
        <v>0.0</v>
      </c>
      <c r="LV120" s="51" t="str">
        <f>IF(LT120&gt;=8.5,"A",IF(LT120&gt;=8,"B+",IF(LT120&gt;=7,"B",IF(LT120&gt;=6.5,"C+",IF(LT120&gt;=5.5,"C",IF(LT120&gt;=5,"D+",IF(LT120&gt;=4,"D","F")))))))</f>
        <v>F</v>
      </c>
      <c r="LW120" s="60">
        <f>IF(LV120="A",4,IF(LV120="B+",3.5,IF(LV120="B",3,IF(LV120="C+",2.5,IF(LV120="C",2,IF(LV120="D+",1.5,IF(LV120="D",1,0)))))))</f>
        <v>0</v>
      </c>
      <c r="LX120" s="53" t="str">
        <f>TEXT(LW120,"0.0")</f>
        <v>0.0</v>
      </c>
      <c r="LY120" s="63">
        <v>1</v>
      </c>
      <c r="LZ120" s="207"/>
      <c r="MA120" s="66">
        <f t="shared" si="1249"/>
        <v>0</v>
      </c>
      <c r="MB120" s="167">
        <f t="shared" si="1249"/>
        <v>0</v>
      </c>
      <c r="MC120" s="53" t="str">
        <f>TEXT(MB120,"0.0")</f>
        <v>0.0</v>
      </c>
      <c r="MD120" s="51" t="str">
        <f>IF(MB120&gt;=8.5,"A",IF(MB120&gt;=8,"B+",IF(MB120&gt;=7,"B",IF(MB120&gt;=6.5,"C+",IF(MB120&gt;=5.5,"C",IF(MB120&gt;=5,"D+",IF(MB120&gt;=4,"D","F")))))))</f>
        <v>F</v>
      </c>
      <c r="ME120" s="60">
        <f>IF(MD120="A",4,IF(MD120="B+",3.5,IF(MD120="B",3,IF(MD120="C+",2.5,IF(MD120="C",2,IF(MD120="D+",1.5,IF(MD120="D",1,0)))))))</f>
        <v>0</v>
      </c>
      <c r="MF120" s="53" t="str">
        <f>TEXT(ME120,"0.0")</f>
        <v>0.0</v>
      </c>
      <c r="MG120" s="220">
        <v>5</v>
      </c>
      <c r="MH120" s="221"/>
      <c r="MI120" s="211">
        <f>HK120+HV120+IO120+IZ120+JK120+JV120+KG120+KR120+LC120+LN120+LY120</f>
        <v>19</v>
      </c>
      <c r="MJ120" s="156">
        <f>(HF120*HK120+HQ120*HV120+IJ120*IO120+IU120*IZ120+JF120*JK120+JQ120*JV120+KB120*KG120+KM120*KR120+KX120*LC120+LI120*LN120+LT120*LY120)/MI120</f>
        <v>0.66315789473684206</v>
      </c>
      <c r="MK120" s="158">
        <f>(HI120*HK120+HT120*HV120+IM120*IO120+IX120*IZ120+JI120*JK120+JT120*JV120+KE120*KG120+KP120*KR120+LA120*LC120+LL120*LN120+LW120*LY120)/MI120</f>
        <v>0.21052631578947367</v>
      </c>
      <c r="ML120" s="157" t="str">
        <f>TEXT(MK120,"0.00")</f>
        <v>0.21</v>
      </c>
      <c r="MM120" s="5" t="str">
        <f>IF(AND(MK120&lt;1),"Cảnh báo KQHT","Lên lớp")</f>
        <v>Cảnh báo KQHT</v>
      </c>
      <c r="MN120" s="212">
        <f>HL120+HW120+IP120+JA120+JL120+JW120+KH120+KS120+LD120+LO120+LZ120</f>
        <v>2</v>
      </c>
      <c r="MO120" s="156">
        <f>(HF120*HL120+HQ120*HW120+IJ120*IP120+IU120*JA120+JF120*JL120+JQ120*JW120+KB120*KH120+KM120*KS120+KX120*LD120+LI120*LO120+LT120*LZ120)/MN120</f>
        <v>6.3</v>
      </c>
      <c r="MP120" s="309">
        <f>(HI120*HL120+HT120*HW120+IM120*IP120+IX120*JA120+JI120*JL120+JT120*JW120+KE120*KH120+KP120*KS120+LA120*LD120+LL120*LO120+LW120*LZ120)/MN120</f>
        <v>2</v>
      </c>
      <c r="MQ120" s="215">
        <f>GV120+MI120</f>
        <v>54</v>
      </c>
      <c r="MR120" s="211">
        <f>GW120+MN120</f>
        <v>29</v>
      </c>
      <c r="MS120" s="157">
        <f>(GX120*GW120+MO120*MN120)/MR120</f>
        <v>5.751724137931034</v>
      </c>
      <c r="MT120" s="157" t="str">
        <f>TEXT(MS120,"0.00")</f>
        <v>5.75</v>
      </c>
      <c r="MU120" s="158">
        <f>(GY120*GW120+MP120*MN120)/MR120</f>
        <v>1.8620689655172413</v>
      </c>
      <c r="MV120" s="157" t="str">
        <f>TEXT(MU120,"0.00")</f>
        <v>1.86</v>
      </c>
      <c r="MW120" s="5" t="str">
        <f>IF(AND(MU120&lt;1.4),"Cảnh báo KQHT","Lên lớp")</f>
        <v>Lên lớp</v>
      </c>
      <c r="MX120" s="310"/>
      <c r="MY120" s="311"/>
      <c r="MZ120" s="160"/>
      <c r="NA120" s="66">
        <f>ROUND((MX120*0.4+MY120*0.6),1)</f>
        <v>0</v>
      </c>
      <c r="NB120" s="312">
        <f>ROUND(MAX((MX120*0.4+MY120*0.6),(MX120*0.4+MZ120*0.6)),1)</f>
        <v>0</v>
      </c>
      <c r="NC120" s="312" t="str">
        <f>TEXT(NB120,"0.0")</f>
        <v>0.0</v>
      </c>
      <c r="ND120" s="313" t="str">
        <f>IF(NB120&gt;=8.5,"A",IF(NB120&gt;=8,"B+",IF(NB120&gt;=7,"B",IF(NB120&gt;=6.5,"C+",IF(NB120&gt;=5.5,"C",IF(NB120&gt;=5,"D+",IF(NB120&gt;=4,"D","F")))))))</f>
        <v>F</v>
      </c>
      <c r="NE120" s="314">
        <f>IF(ND120="A",4,IF(ND120="B+",3.5,IF(ND120="B",3,IF(ND120="C+",2.5,IF(ND120="C",2,IF(ND120="D+",1.5,IF(ND120="D",1,0)))))))</f>
        <v>0</v>
      </c>
      <c r="NF120" s="315" t="str">
        <f>TEXT(NE120,"0.0")</f>
        <v>0.0</v>
      </c>
      <c r="NG120" s="63">
        <v>1</v>
      </c>
      <c r="NH120" s="207">
        <v>1</v>
      </c>
      <c r="NI120" s="222"/>
      <c r="NJ120" s="159"/>
      <c r="NK120" s="165"/>
      <c r="NL120" s="316">
        <f>ROUND((NI120*0.4+NJ120*0.6),1)</f>
        <v>0</v>
      </c>
      <c r="NM120" s="312">
        <f>ROUND(MAX((NI120*0.4+NJ120*0.6),(NI120*0.4+NK120*0.6)),1)</f>
        <v>0</v>
      </c>
      <c r="NN120" s="312" t="str">
        <f>TEXT(NM120,"0.0")</f>
        <v>0.0</v>
      </c>
      <c r="NO120" s="313" t="str">
        <f>IF(NM120&gt;=8.5,"A",IF(NM120&gt;=8,"B+",IF(NM120&gt;=7,"B",IF(NM120&gt;=6.5,"C+",IF(NM120&gt;=5.5,"C",IF(NM120&gt;=5,"D+",IF(NM120&gt;=4,"D","F")))))))</f>
        <v>F</v>
      </c>
      <c r="NP120" s="314">
        <f>IF(NO120="A",4,IF(NO120="B+",3.5,IF(NO120="B",3,IF(NO120="C+",2.5,IF(NO120="C",2,IF(NO120="D+",1.5,IF(NO120="D",1,0)))))))</f>
        <v>0</v>
      </c>
      <c r="NQ120" s="315" t="str">
        <f>TEXT(NP120,"0.0")</f>
        <v>0.0</v>
      </c>
      <c r="NR120" s="63">
        <v>1</v>
      </c>
      <c r="NS120" s="207">
        <v>1</v>
      </c>
      <c r="NT120" s="66">
        <f t="shared" si="1250"/>
        <v>0</v>
      </c>
      <c r="NU120" s="167">
        <f t="shared" si="1250"/>
        <v>0</v>
      </c>
      <c r="NV120" s="53" t="str">
        <f>TEXT(NU120,"0.0")</f>
        <v>0.0</v>
      </c>
      <c r="NW120" s="51" t="str">
        <f>IF(NU120&gt;=8.5,"A",IF(NU120&gt;=8,"B+",IF(NU120&gt;=7,"B",IF(NU120&gt;=6.5,"C+",IF(NU120&gt;=5.5,"C",IF(NU120&gt;=5,"D+",IF(NU120&gt;=4,"D","F")))))))</f>
        <v>F</v>
      </c>
      <c r="NX120" s="60">
        <f>IF(NW120="A",4,IF(NW120="B+",3.5,IF(NW120="B",3,IF(NW120="C+",2.5,IF(NW120="C",2,IF(NW120="D+",1.5,IF(NW120="D",1,0)))))))</f>
        <v>0</v>
      </c>
      <c r="NY120" s="53" t="str">
        <f>TEXT(NX120,"0.0")</f>
        <v>0.0</v>
      </c>
      <c r="NZ120" s="220">
        <v>2</v>
      </c>
      <c r="OA120" s="408">
        <v>2</v>
      </c>
      <c r="OB120" s="402"/>
      <c r="OC120" s="403"/>
      <c r="OD120" s="149"/>
      <c r="OE120" s="149">
        <f>ROUND((OB120*0.4+OC120*0.6),1)</f>
        <v>0</v>
      </c>
      <c r="OF120" s="67">
        <f>ROUND(MAX((OB120*0.4+OC120*0.6),(OB120*0.4+OD120*0.6)),1)</f>
        <v>0</v>
      </c>
      <c r="OG120" s="50" t="str">
        <f>TEXT(OF120,"0.0")</f>
        <v>0.0</v>
      </c>
      <c r="OH120" s="51" t="str">
        <f>IF(OF120&gt;=8.5,"A",IF(OF120&gt;=8,"B+",IF(OF120&gt;=7,"B",IF(OF120&gt;=6.5,"C+",IF(OF120&gt;=5.5,"C",IF(OF120&gt;=5,"D+",IF(OF120&gt;=4,"D","F")))))))</f>
        <v>F</v>
      </c>
      <c r="OI120" s="60">
        <f>IF(OH120="A",4,IF(OH120="B+",3.5,IF(OH120="B",3,IF(OH120="C+",2.5,IF(OH120="C",2,IF(OH120="D+",1.5,IF(OH120="D",1,0)))))))</f>
        <v>0</v>
      </c>
      <c r="OJ120" s="53" t="str">
        <f>TEXT(OI120,"0.0")</f>
        <v>0.0</v>
      </c>
      <c r="OK120" s="61">
        <v>2</v>
      </c>
      <c r="OL120" s="62">
        <v>2</v>
      </c>
      <c r="OM120" s="333"/>
      <c r="ON120" s="334"/>
      <c r="OO120" s="121"/>
      <c r="OP120" s="149">
        <f>ROUND((OM120*0.4+ON120*0.6),1)</f>
        <v>0</v>
      </c>
      <c r="OQ120" s="67">
        <f>ROUND(MAX((OM120*0.4+ON120*0.6),(OM120*0.4+OO120*0.6)),1)</f>
        <v>0</v>
      </c>
      <c r="OR120" s="50" t="str">
        <f>TEXT(OQ120,"0.0")</f>
        <v>0.0</v>
      </c>
      <c r="OS120" s="51" t="str">
        <f>IF(OQ120&gt;=8.5,"A",IF(OQ120&gt;=8,"B+",IF(OQ120&gt;=7,"B",IF(OQ120&gt;=6.5,"C+",IF(OQ120&gt;=5.5,"C",IF(OQ120&gt;=5,"D+",IF(OQ120&gt;=4,"D","F")))))))</f>
        <v>F</v>
      </c>
      <c r="OT120" s="60">
        <f>IF(OS120="A",4,IF(OS120="B+",3.5,IF(OS120="B",3,IF(OS120="C+",2.5,IF(OS120="C",2,IF(OS120="D+",1.5,IF(OS120="D",1,0)))))))</f>
        <v>0</v>
      </c>
      <c r="OU120" s="53" t="str">
        <f>TEXT(OT120,"0.0")</f>
        <v>0.0</v>
      </c>
      <c r="OV120" s="61">
        <v>2</v>
      </c>
      <c r="OW120" s="62">
        <v>2</v>
      </c>
      <c r="OX120" s="333"/>
      <c r="OY120" s="334"/>
      <c r="OZ120" s="121"/>
      <c r="PA120" s="149">
        <f>ROUND((OX120*0.4+OY120*0.6),1)</f>
        <v>0</v>
      </c>
      <c r="PB120" s="67">
        <f>ROUND(MAX((OX120*0.4+OY120*0.6),(OX120*0.4+OZ120*0.6)),1)</f>
        <v>0</v>
      </c>
      <c r="PC120" s="50" t="str">
        <f>TEXT(PB120,"0.0")</f>
        <v>0.0</v>
      </c>
      <c r="PD120" s="51" t="str">
        <f>IF(PB120&gt;=8.5,"A",IF(PB120&gt;=8,"B+",IF(PB120&gt;=7,"B",IF(PB120&gt;=6.5,"C+",IF(PB120&gt;=5.5,"C",IF(PB120&gt;=5,"D+",IF(PB120&gt;=4,"D","F")))))))</f>
        <v>F</v>
      </c>
      <c r="PE120" s="60">
        <f>IF(PD120="A",4,IF(PD120="B+",3.5,IF(PD120="B",3,IF(PD120="C+",2.5,IF(PD120="C",2,IF(PD120="D+",1.5,IF(PD120="D",1,0)))))))</f>
        <v>0</v>
      </c>
      <c r="PF120" s="53" t="str">
        <f>TEXT(PE120,"0.0")</f>
        <v>0.0</v>
      </c>
      <c r="PG120" s="61">
        <v>2</v>
      </c>
      <c r="PH120" s="62">
        <v>2</v>
      </c>
      <c r="PI120" s="222"/>
      <c r="PJ120" s="159"/>
      <c r="PK120" s="165"/>
      <c r="PL120" s="149">
        <f>ROUND((PI120*0.4+PJ120*0.6),1)</f>
        <v>0</v>
      </c>
      <c r="PM120" s="312">
        <f>ROUND(MAX((PI120*0.4+PJ120*0.6),(PI120*0.4+PK120*0.6)),1)</f>
        <v>0</v>
      </c>
      <c r="PN120" s="312" t="str">
        <f>TEXT(PM120,"0.0")</f>
        <v>0.0</v>
      </c>
      <c r="PO120" s="313" t="str">
        <f>IF(PM120&gt;=8.5,"A",IF(PM120&gt;=8,"B+",IF(PM120&gt;=7,"B",IF(PM120&gt;=6.5,"C+",IF(PM120&gt;=5.5,"C",IF(PM120&gt;=5,"D+",IF(PM120&gt;=4,"D","F")))))))</f>
        <v>F</v>
      </c>
      <c r="PP120" s="314">
        <f>IF(PO120="A",4,IF(PO120="B+",3.5,IF(PO120="B",3,IF(PO120="C+",2.5,IF(PO120="C",2,IF(PO120="D+",1.5,IF(PO120="D",1,0)))))))</f>
        <v>0</v>
      </c>
      <c r="PQ120" s="315" t="str">
        <f>TEXT(PP120,"0.0")</f>
        <v>0.0</v>
      </c>
      <c r="PR120" s="63">
        <v>1</v>
      </c>
      <c r="PS120" s="207">
        <v>1</v>
      </c>
      <c r="QG120" s="231"/>
    </row>
    <row r="121" spans="1:496" s="8" customFormat="1" ht="18">
      <c r="A121" s="5">
        <v>20</v>
      </c>
      <c r="B121" s="9" t="s">
        <v>11</v>
      </c>
      <c r="C121" s="10" t="s">
        <v>351</v>
      </c>
      <c r="D121" s="11" t="s">
        <v>352</v>
      </c>
      <c r="E121" s="12" t="s">
        <v>353</v>
      </c>
      <c r="F121" s="6"/>
      <c r="G121" s="47" t="s">
        <v>590</v>
      </c>
      <c r="H121" s="132" t="s">
        <v>427</v>
      </c>
      <c r="I121" s="132" t="s">
        <v>625</v>
      </c>
      <c r="J121" s="48" t="s">
        <v>625</v>
      </c>
      <c r="K121" s="98">
        <v>6.3</v>
      </c>
      <c r="L121" s="67" t="str">
        <f>TEXT(K121,"0.0")</f>
        <v>6.3</v>
      </c>
      <c r="M121" s="51" t="str">
        <f>IF(K121&gt;=8.5,"A",IF(K121&gt;=8,"B+",IF(K121&gt;=7,"B",IF(K121&gt;=6.5,"C+",IF(K121&gt;=5.5,"C",IF(K121&gt;=5,"D+",IF(K121&gt;=4,"D","F")))))))</f>
        <v>C</v>
      </c>
      <c r="N121" s="52">
        <f>IF(M121="A",4,IF(M121="B+",3.5,IF(M121="B",3,IF(M121="C+",2.5,IF(M121="C",2,IF(M121="D+",1.5,IF(M121="D",1,0)))))))</f>
        <v>2</v>
      </c>
      <c r="O121" s="53" t="str">
        <f>TEXT(N121,"0.0")</f>
        <v>2.0</v>
      </c>
      <c r="P121" s="63">
        <v>2</v>
      </c>
      <c r="Q121" s="49">
        <v>5</v>
      </c>
      <c r="R121" s="67" t="str">
        <f>TEXT(Q121,"0.0")</f>
        <v>5.0</v>
      </c>
      <c r="S121" s="51" t="str">
        <f>IF(Q121&gt;=8.5,"A",IF(Q121&gt;=8,"B+",IF(Q121&gt;=7,"B",IF(Q121&gt;=6.5,"C+",IF(Q121&gt;=5.5,"C",IF(Q121&gt;=5,"D+",IF(Q121&gt;=4,"D","F")))))))</f>
        <v>D+</v>
      </c>
      <c r="T121" s="52">
        <f>IF(S121="A",4,IF(S121="B+",3.5,IF(S121="B",3,IF(S121="C+",2.5,IF(S121="C",2,IF(S121="D+",1.5,IF(S121="D",1,0)))))))</f>
        <v>1.5</v>
      </c>
      <c r="U121" s="53" t="str">
        <f>TEXT(T121,"0.0")</f>
        <v>1.5</v>
      </c>
      <c r="V121" s="63">
        <v>3</v>
      </c>
      <c r="W121" s="105">
        <v>7.8</v>
      </c>
      <c r="X121" s="103">
        <v>5</v>
      </c>
      <c r="Y121" s="104"/>
      <c r="Z121" s="66">
        <f>ROUND((W121*0.4+X121*0.6),1)</f>
        <v>6.1</v>
      </c>
      <c r="AA121" s="67">
        <f>ROUND(MAX((W121*0.4+X121*0.6),(W121*0.4+Y121*0.6)),1)</f>
        <v>6.1</v>
      </c>
      <c r="AB121" s="67" t="str">
        <f>TEXT(AA121,"0.0")</f>
        <v>6.1</v>
      </c>
      <c r="AC121" s="51" t="str">
        <f>IF(AA121&gt;=8.5,"A",IF(AA121&gt;=8,"B+",IF(AA121&gt;=7,"B",IF(AA121&gt;=6.5,"C+",IF(AA121&gt;=5.5,"C",IF(AA121&gt;=5,"D+",IF(AA121&gt;=4,"D","F")))))))</f>
        <v>C</v>
      </c>
      <c r="AD121" s="60">
        <f>IF(AC121="A",4,IF(AC121="B+",3.5,IF(AC121="B",3,IF(AC121="C+",2.5,IF(AC121="C",2,IF(AC121="D+",1.5,IF(AC121="D",1,0)))))))</f>
        <v>2</v>
      </c>
      <c r="AE121" s="53" t="str">
        <f>TEXT(AD121,"0.0")</f>
        <v>2.0</v>
      </c>
      <c r="AF121" s="63">
        <v>4</v>
      </c>
      <c r="AG121" s="207">
        <v>4</v>
      </c>
      <c r="AH121" s="105">
        <v>7.7</v>
      </c>
      <c r="AI121" s="103">
        <v>6</v>
      </c>
      <c r="AJ121" s="104"/>
      <c r="AK121" s="66">
        <f>ROUND((AH121*0.4+AI121*0.6),1)</f>
        <v>6.7</v>
      </c>
      <c r="AL121" s="67">
        <f>ROUND(MAX((AH121*0.4+AI121*0.6),(AH121*0.4+AJ121*0.6)),1)</f>
        <v>6.7</v>
      </c>
      <c r="AM121" s="67" t="str">
        <f>TEXT(AL121,"0.0")</f>
        <v>6.7</v>
      </c>
      <c r="AN121" s="51" t="str">
        <f>IF(AL121&gt;=8.5,"A",IF(AL121&gt;=8,"B+",IF(AL121&gt;=7,"B",IF(AL121&gt;=6.5,"C+",IF(AL121&gt;=5.5,"C",IF(AL121&gt;=5,"D+",IF(AL121&gt;=4,"D","F")))))))</f>
        <v>C+</v>
      </c>
      <c r="AO121" s="60">
        <f>IF(AN121="A",4,IF(AN121="B+",3.5,IF(AN121="B",3,IF(AN121="C+",2.5,IF(AN121="C",2,IF(AN121="D+",1.5,IF(AN121="D",1,0)))))))</f>
        <v>2.5</v>
      </c>
      <c r="AP121" s="53" t="str">
        <f>TEXT(AO121,"0.0")</f>
        <v>2.5</v>
      </c>
      <c r="AQ121" s="63">
        <v>2</v>
      </c>
      <c r="AR121" s="207">
        <v>2</v>
      </c>
      <c r="AS121" s="171">
        <v>5</v>
      </c>
      <c r="AT121" s="122">
        <v>0</v>
      </c>
      <c r="AU121" s="123">
        <v>0</v>
      </c>
      <c r="AV121" s="66">
        <f>ROUND((AS121*0.4+AT121*0.6),1)</f>
        <v>2</v>
      </c>
      <c r="AW121" s="67">
        <f>ROUND(MAX((AS121*0.4+AT121*0.6),(AS121*0.4+AU121*0.6)),1)</f>
        <v>2</v>
      </c>
      <c r="AX121" s="67" t="str">
        <f>TEXT(AW121,"0.0")</f>
        <v>2.0</v>
      </c>
      <c r="AY121" s="51" t="str">
        <f>IF(AW121&gt;=8.5,"A",IF(AW121&gt;=8,"B+",IF(AW121&gt;=7,"B",IF(AW121&gt;=6.5,"C+",IF(AW121&gt;=5.5,"C",IF(AW121&gt;=5,"D+",IF(AW121&gt;=4,"D","F")))))))</f>
        <v>F</v>
      </c>
      <c r="AZ121" s="60">
        <f>IF(AY121="A",4,IF(AY121="B+",3.5,IF(AY121="B",3,IF(AY121="C+",2.5,IF(AY121="C",2,IF(AY121="D+",1.5,IF(AY121="D",1,0)))))))</f>
        <v>0</v>
      </c>
      <c r="BA121" s="53" t="str">
        <f>TEXT(AZ121,"0.0")</f>
        <v>0.0</v>
      </c>
      <c r="BB121" s="63">
        <v>3</v>
      </c>
      <c r="BC121" s="207"/>
      <c r="BD121" s="105">
        <v>7</v>
      </c>
      <c r="BE121" s="103">
        <v>5</v>
      </c>
      <c r="BF121" s="104"/>
      <c r="BG121" s="66">
        <f>ROUND((BD121*0.4+BE121*0.6),1)</f>
        <v>5.8</v>
      </c>
      <c r="BH121" s="67">
        <f>ROUND(MAX((BD121*0.4+BE121*0.6),(BD121*0.4+BF121*0.6)),1)</f>
        <v>5.8</v>
      </c>
      <c r="BI121" s="67" t="str">
        <f>TEXT(BH121,"0.0")</f>
        <v>5.8</v>
      </c>
      <c r="BJ121" s="51" t="str">
        <f>IF(BH121&gt;=8.5,"A",IF(BH121&gt;=8,"B+",IF(BH121&gt;=7,"B",IF(BH121&gt;=6.5,"C+",IF(BH121&gt;=5.5,"C",IF(BH121&gt;=5,"D+",IF(BH121&gt;=4,"D","F")))))))</f>
        <v>C</v>
      </c>
      <c r="BK121" s="60">
        <f>IF(BJ121="A",4,IF(BJ121="B+",3.5,IF(BJ121="B",3,IF(BJ121="C+",2.5,IF(BJ121="C",2,IF(BJ121="D+",1.5,IF(BJ121="D",1,0)))))))</f>
        <v>2</v>
      </c>
      <c r="BL121" s="53" t="str">
        <f>TEXT(BK121,"0.0")</f>
        <v>2.0</v>
      </c>
      <c r="BM121" s="63">
        <v>3</v>
      </c>
      <c r="BN121" s="207">
        <v>3</v>
      </c>
      <c r="BO121" s="105">
        <v>7.9</v>
      </c>
      <c r="BP121" s="103">
        <v>7</v>
      </c>
      <c r="BQ121" s="104"/>
      <c r="BR121" s="66">
        <f>ROUND((BO121*0.4+BP121*0.6),1)</f>
        <v>7.4</v>
      </c>
      <c r="BS121" s="67">
        <f>ROUND(MAX((BO121*0.4+BP121*0.6),(BO121*0.4+BQ121*0.6)),1)</f>
        <v>7.4</v>
      </c>
      <c r="BT121" s="67" t="str">
        <f>TEXT(BS121,"0.0")</f>
        <v>7.4</v>
      </c>
      <c r="BU121" s="51" t="str">
        <f>IF(BS121&gt;=8.5,"A",IF(BS121&gt;=8,"B+",IF(BS121&gt;=7,"B",IF(BS121&gt;=6.5,"C+",IF(BS121&gt;=5.5,"C",IF(BS121&gt;=5,"D+",IF(BS121&gt;=4,"D","F")))))))</f>
        <v>B</v>
      </c>
      <c r="BV121" s="68">
        <f>IF(BU121="A",4,IF(BU121="B+",3.5,IF(BU121="B",3,IF(BU121="C+",2.5,IF(BU121="C",2,IF(BU121="D+",1.5,IF(BU121="D",1,0)))))))</f>
        <v>3</v>
      </c>
      <c r="BW121" s="53" t="str">
        <f>TEXT(BV121,"0.0")</f>
        <v>3.0</v>
      </c>
      <c r="BX121" s="63">
        <v>2</v>
      </c>
      <c r="BY121" s="207">
        <v>2</v>
      </c>
      <c r="BZ121" s="105">
        <v>5</v>
      </c>
      <c r="CA121" s="103">
        <v>6</v>
      </c>
      <c r="CB121" s="104"/>
      <c r="CC121" s="105"/>
      <c r="CD121" s="67">
        <f>ROUND(MAX((BZ121*0.4+CA121*0.6),(BZ121*0.4+CB121*0.6)),1)</f>
        <v>5.6</v>
      </c>
      <c r="CE121" s="67" t="str">
        <f>TEXT(CD121,"0.0")</f>
        <v>5.6</v>
      </c>
      <c r="CF121" s="51" t="str">
        <f>IF(CD121&gt;=8.5,"A",IF(CD121&gt;=8,"B+",IF(CD121&gt;=7,"B",IF(CD121&gt;=6.5,"C+",IF(CD121&gt;=5.5,"C",IF(CD121&gt;=5,"D+",IF(CD121&gt;=4,"D","F")))))))</f>
        <v>C</v>
      </c>
      <c r="CG121" s="60">
        <f>IF(CF121="A",4,IF(CF121="B+",3.5,IF(CF121="B",3,IF(CF121="C+",2.5,IF(CF121="C",2,IF(CF121="D+",1.5,IF(CF121="D",1,0)))))))</f>
        <v>2</v>
      </c>
      <c r="CH121" s="53" t="str">
        <f>TEXT(CG121,"0.0")</f>
        <v>2.0</v>
      </c>
      <c r="CI121" s="63">
        <v>3</v>
      </c>
      <c r="CJ121" s="207">
        <v>3</v>
      </c>
      <c r="CK121" s="208">
        <f>AQ121+BB121+BM121+BX121+CI121+AF121</f>
        <v>17</v>
      </c>
      <c r="CL121" s="72">
        <f>(AL121*AQ121+AA121*AF121+AW121*BB121+BH121*BM121+BS121*BX121+CD121*CI121)/CK121</f>
        <v>5.4588235294117649</v>
      </c>
      <c r="CM121" s="93" t="str">
        <f>TEXT(CL121,"0.00")</f>
        <v>5.46</v>
      </c>
      <c r="CN121" s="72">
        <f>(AO121*AQ121+AD121*AF121+AZ121*BB121+BK121*BM121+BV121*BX121+CG121*CI121)/CK121</f>
        <v>1.8235294117647058</v>
      </c>
      <c r="CO121" s="93" t="str">
        <f>TEXT(CN121,"0.00")</f>
        <v>1.82</v>
      </c>
      <c r="CP121" s="285" t="str">
        <f>IF(AND(CN121&lt;0.8),"Cảnh báo KQHT","Lên lớp")</f>
        <v>Lên lớp</v>
      </c>
      <c r="CQ121" s="285">
        <f>CJ121+BY121+BN121+BC121+AG121+AR121</f>
        <v>14</v>
      </c>
      <c r="CR121" s="72">
        <f>(AL121*AR121+AA121*AG121+AW121*BC121+BH121*BN121+BS121*BY121+CD121*CJ121)/CQ121</f>
        <v>6.2</v>
      </c>
      <c r="CS121" s="285" t="str">
        <f>TEXT(CR121,"0.00")</f>
        <v>6.20</v>
      </c>
      <c r="CT121" s="72">
        <f>(AO121*AR121+AD121*AG121+AZ121*BC121+BK121*BN121+BV121*BY121+CG121*CJ121)/CQ121</f>
        <v>2.2142857142857144</v>
      </c>
      <c r="CU121" s="285" t="str">
        <f>TEXT(CT121,"0.00")</f>
        <v>2.21</v>
      </c>
      <c r="CV121" s="285" t="str">
        <f>IF(AND(CT121&lt;1.2),"Cảnh báo KQHT","Lên lớp")</f>
        <v>Lên lớp</v>
      </c>
      <c r="CW121" s="66">
        <v>7.4</v>
      </c>
      <c r="CX121" s="285">
        <v>7</v>
      </c>
      <c r="CY121" s="285"/>
      <c r="CZ121" s="66">
        <f>ROUND((CW121*0.4+CX121*0.6),1)</f>
        <v>7.2</v>
      </c>
      <c r="DA121" s="67">
        <f>ROUND(MAX((CW121*0.4+CX121*0.6),(CW121*0.4+CY121*0.6)),1)</f>
        <v>7.2</v>
      </c>
      <c r="DB121" s="60" t="str">
        <f>TEXT(DA121,"0.0")</f>
        <v>7.2</v>
      </c>
      <c r="DC121" s="51" t="str">
        <f>IF(DA121&gt;=8.5,"A",IF(DA121&gt;=8,"B+",IF(DA121&gt;=7,"B",IF(DA121&gt;=6.5,"C+",IF(DA121&gt;=5.5,"C",IF(DA121&gt;=5,"D+",IF(DA121&gt;=4,"D","F")))))))</f>
        <v>B</v>
      </c>
      <c r="DD121" s="60">
        <f>IF(DC121="A",4,IF(DC121="B+",3.5,IF(DC121="B",3,IF(DC121="C+",2.5,IF(DC121="C",2,IF(DC121="D+",1.5,IF(DC121="D",1,0)))))))</f>
        <v>3</v>
      </c>
      <c r="DE121" s="60" t="str">
        <f>TEXT(DD121,"0.0")</f>
        <v>3.0</v>
      </c>
      <c r="DF121" s="63"/>
      <c r="DG121" s="209"/>
      <c r="DH121" s="105">
        <v>6.2</v>
      </c>
      <c r="DI121" s="126">
        <v>6</v>
      </c>
      <c r="DJ121" s="126"/>
      <c r="DK121" s="66">
        <f>ROUND((DH121*0.4+DI121*0.6),1)</f>
        <v>6.1</v>
      </c>
      <c r="DL121" s="67">
        <f>ROUND(MAX((DH121*0.4+DI121*0.6),(DH121*0.4+DJ121*0.6)),1)</f>
        <v>6.1</v>
      </c>
      <c r="DM121" s="60" t="str">
        <f>TEXT(DL121,"0.0")</f>
        <v>6.1</v>
      </c>
      <c r="DN121" s="51" t="str">
        <f>IF(DL121&gt;=8.5,"A",IF(DL121&gt;=8,"B+",IF(DL121&gt;=7,"B",IF(DL121&gt;=6.5,"C+",IF(DL121&gt;=5.5,"C",IF(DL121&gt;=5,"D+",IF(DL121&gt;=4,"D","F")))))))</f>
        <v>C</v>
      </c>
      <c r="DO121" s="60">
        <f>IF(DN121="A",4,IF(DN121="B+",3.5,IF(DN121="B",3,IF(DN121="C+",2.5,IF(DN121="C",2,IF(DN121="D+",1.5,IF(DN121="D",1,0)))))))</f>
        <v>2</v>
      </c>
      <c r="DP121" s="60" t="str">
        <f>TEXT(DO121,"0.0")</f>
        <v>2.0</v>
      </c>
      <c r="DQ121" s="63"/>
      <c r="DR121" s="209"/>
      <c r="DS121" s="67">
        <f>(DA121+DL121)/2</f>
        <v>6.65</v>
      </c>
      <c r="DT121" s="60" t="str">
        <f>TEXT(DS121,"0.0")</f>
        <v>6.7</v>
      </c>
      <c r="DU121" s="51" t="str">
        <f>IF(DS121&gt;=8.5,"A",IF(DS121&gt;=8,"B+",IF(DS121&gt;=7,"B",IF(DS121&gt;=6.5,"C+",IF(DS121&gt;=5.5,"C",IF(DS121&gt;=5,"D+",IF(DS121&gt;=4,"D","F")))))))</f>
        <v>C+</v>
      </c>
      <c r="DV121" s="60">
        <f>IF(DU121="A",4,IF(DU121="B+",3.5,IF(DU121="B",3,IF(DU121="C+",2.5,IF(DU121="C",2,IF(DU121="D+",1.5,IF(DU121="D",1,0)))))))</f>
        <v>2.5</v>
      </c>
      <c r="DW121" s="60" t="str">
        <f>TEXT(DV121,"0.0")</f>
        <v>2.5</v>
      </c>
      <c r="DX121" s="63">
        <v>3</v>
      </c>
      <c r="DY121" s="209">
        <v>3</v>
      </c>
      <c r="DZ121" s="149">
        <v>0</v>
      </c>
      <c r="EA121" s="70"/>
      <c r="EB121" s="121"/>
      <c r="EC121" s="66">
        <f>ROUND((DZ121*0.4+EA121*0.6),1)</f>
        <v>0</v>
      </c>
      <c r="ED121" s="67">
        <f>ROUND(MAX((DZ121*0.4+EA121*0.6),(DZ121*0.4+EB121*0.6)),1)</f>
        <v>0</v>
      </c>
      <c r="EE121" s="67" t="str">
        <f>TEXT(ED121,"0.0")</f>
        <v>0.0</v>
      </c>
      <c r="EF121" s="51" t="str">
        <f>IF(ED121&gt;=8.5,"A",IF(ED121&gt;=8,"B+",IF(ED121&gt;=7,"B",IF(ED121&gt;=6.5,"C+",IF(ED121&gt;=5.5,"C",IF(ED121&gt;=5,"D+",IF(ED121&gt;=4,"D","F")))))))</f>
        <v>F</v>
      </c>
      <c r="EG121" s="68">
        <f>IF(EF121="A",4,IF(EF121="B+",3.5,IF(EF121="B",3,IF(EF121="C+",2.5,IF(EF121="C",2,IF(EF121="D+",1.5,IF(EF121="D",1,0)))))))</f>
        <v>0</v>
      </c>
      <c r="EH121" s="53" t="str">
        <f>TEXT(EG121,"0.0")</f>
        <v>0.0</v>
      </c>
      <c r="EI121" s="63">
        <v>3</v>
      </c>
      <c r="EJ121" s="207"/>
      <c r="EK121" s="149">
        <v>2.8</v>
      </c>
      <c r="EL121" s="70"/>
      <c r="EM121" s="121"/>
      <c r="EN121" s="66">
        <f>ROUND((EK121*0.4+EL121*0.6),1)</f>
        <v>1.1000000000000001</v>
      </c>
      <c r="EO121" s="67">
        <f>ROUND(MAX((EK121*0.4+EL121*0.6),(EK121*0.4+EM121*0.6)),1)</f>
        <v>1.1000000000000001</v>
      </c>
      <c r="EP121" s="67" t="str">
        <f>TEXT(EO121,"0.0")</f>
        <v>1.1</v>
      </c>
      <c r="EQ121" s="51" t="str">
        <f>IF(EO121&gt;=8.5,"A",IF(EO121&gt;=8,"B+",IF(EO121&gt;=7,"B",IF(EO121&gt;=6.5,"C+",IF(EO121&gt;=5.5,"C",IF(EO121&gt;=5,"D+",IF(EO121&gt;=4,"D","F")))))))</f>
        <v>F</v>
      </c>
      <c r="ER121" s="60">
        <f>IF(EQ121="A",4,IF(EQ121="B+",3.5,IF(EQ121="B",3,IF(EQ121="C+",2.5,IF(EQ121="C",2,IF(EQ121="D+",1.5,IF(EQ121="D",1,0)))))))</f>
        <v>0</v>
      </c>
      <c r="ES121" s="53" t="str">
        <f>TEXT(ER121,"0.0")</f>
        <v>0.0</v>
      </c>
      <c r="ET121" s="63">
        <v>3</v>
      </c>
      <c r="EU121" s="207"/>
      <c r="EV121" s="171">
        <v>6.3</v>
      </c>
      <c r="EW121" s="122"/>
      <c r="EX121" s="123">
        <v>6</v>
      </c>
      <c r="EY121" s="66">
        <f>ROUND((EV121*0.4+EW121*0.6),1)</f>
        <v>2.5</v>
      </c>
      <c r="EZ121" s="67">
        <f>ROUND(MAX((EV121*0.4+EW121*0.6),(EV121*0.4+EX121*0.6)),1)</f>
        <v>6.1</v>
      </c>
      <c r="FA121" s="67" t="str">
        <f>TEXT(EZ121,"0.0")</f>
        <v>6.1</v>
      </c>
      <c r="FB121" s="51" t="str">
        <f>IF(EZ121&gt;=8.5,"A",IF(EZ121&gt;=8,"B+",IF(EZ121&gt;=7,"B",IF(EZ121&gt;=6.5,"C+",IF(EZ121&gt;=5.5,"C",IF(EZ121&gt;=5,"D+",IF(EZ121&gt;=4,"D","F")))))))</f>
        <v>C</v>
      </c>
      <c r="FC121" s="60">
        <f>IF(FB121="A",4,IF(FB121="B+",3.5,IF(FB121="B",3,IF(FB121="C+",2.5,IF(FB121="C",2,IF(FB121="D+",1.5,IF(FB121="D",1,0)))))))</f>
        <v>2</v>
      </c>
      <c r="FD121" s="53" t="str">
        <f>TEXT(FC121,"0.0")</f>
        <v>2.0</v>
      </c>
      <c r="FE121" s="63">
        <v>2</v>
      </c>
      <c r="FF121" s="207">
        <v>2</v>
      </c>
      <c r="FG121" s="105">
        <v>8</v>
      </c>
      <c r="FH121" s="103">
        <v>7</v>
      </c>
      <c r="FI121" s="104"/>
      <c r="FJ121" s="66">
        <f>ROUND((FG121*0.4+FH121*0.6),1)</f>
        <v>7.4</v>
      </c>
      <c r="FK121" s="67">
        <f>ROUND(MAX((FG121*0.4+FH121*0.6),(FG121*0.4+FI121*0.6)),1)</f>
        <v>7.4</v>
      </c>
      <c r="FL121" s="67" t="str">
        <f>TEXT(FK121,"0.0")</f>
        <v>7.4</v>
      </c>
      <c r="FM121" s="51" t="str">
        <f>IF(FK121&gt;=8.5,"A",IF(FK121&gt;=8,"B+",IF(FK121&gt;=7,"B",IF(FK121&gt;=6.5,"C+",IF(FK121&gt;=5.5,"C",IF(FK121&gt;=5,"D+",IF(FK121&gt;=4,"D","F")))))))</f>
        <v>B</v>
      </c>
      <c r="FN121" s="60">
        <f>IF(FM121="A",4,IF(FM121="B+",3.5,IF(FM121="B",3,IF(FM121="C+",2.5,IF(FM121="C",2,IF(FM121="D+",1.5,IF(FM121="D",1,0)))))))</f>
        <v>3</v>
      </c>
      <c r="FO121" s="53" t="str">
        <f>TEXT(FN121,"0.0")</f>
        <v>3.0</v>
      </c>
      <c r="FP121" s="63">
        <v>2</v>
      </c>
      <c r="FQ121" s="207">
        <v>2</v>
      </c>
      <c r="FR121" s="149">
        <v>0</v>
      </c>
      <c r="FS121" s="70"/>
      <c r="FT121" s="121"/>
      <c r="FU121" s="149"/>
      <c r="FV121" s="67">
        <f>ROUND(MAX((FR121*0.4+FS121*0.6),(FR121*0.4+FT121*0.6)),1)</f>
        <v>0</v>
      </c>
      <c r="FW121" s="67" t="str">
        <f>TEXT(FV121,"0.0")</f>
        <v>0.0</v>
      </c>
      <c r="FX121" s="51" t="str">
        <f>IF(FV121&gt;=8.5,"A",IF(FV121&gt;=8,"B+",IF(FV121&gt;=7,"B",IF(FV121&gt;=6.5,"C+",IF(FV121&gt;=5.5,"C",IF(FV121&gt;=5,"D+",IF(FV121&gt;=4,"D","F")))))))</f>
        <v>F</v>
      </c>
      <c r="FY121" s="60">
        <f>IF(FX121="A",4,IF(FX121="B+",3.5,IF(FX121="B",3,IF(FX121="C+",2.5,IF(FX121="C",2,IF(FX121="D+",1.5,IF(FX121="D",1,0)))))))</f>
        <v>0</v>
      </c>
      <c r="FZ121" s="53" t="str">
        <f>TEXT(FY121,"0.0")</f>
        <v>0.0</v>
      </c>
      <c r="GA121" s="63">
        <v>2</v>
      </c>
      <c r="GB121" s="207"/>
      <c r="GC121" s="105">
        <v>5</v>
      </c>
      <c r="GD121" s="103">
        <v>8</v>
      </c>
      <c r="GE121" s="104"/>
      <c r="GF121" s="105"/>
      <c r="GG121" s="67">
        <f>ROUND(MAX((GC121*0.4+GD121*0.6),(GC121*0.4+GE121*0.6)),1)</f>
        <v>6.8</v>
      </c>
      <c r="GH121" s="67" t="str">
        <f>TEXT(GG121,"0.0")</f>
        <v>6.8</v>
      </c>
      <c r="GI121" s="51" t="str">
        <f>IF(GG121&gt;=8.5,"A",IF(GG121&gt;=8,"B+",IF(GG121&gt;=7,"B",IF(GG121&gt;=6.5,"C+",IF(GG121&gt;=5.5,"C",IF(GG121&gt;=5,"D+",IF(GG121&gt;=4,"D","F")))))))</f>
        <v>C+</v>
      </c>
      <c r="GJ121" s="60">
        <f>IF(GI121="A",4,IF(GI121="B+",3.5,IF(GI121="B",3,IF(GI121="C+",2.5,IF(GI121="C",2,IF(GI121="D+",1.5,IF(GI121="D",1,0)))))))</f>
        <v>2.5</v>
      </c>
      <c r="GK121" s="53" t="str">
        <f>TEXT(GJ121,"0.0")</f>
        <v>2.5</v>
      </c>
      <c r="GL121" s="63">
        <v>3</v>
      </c>
      <c r="GM121" s="207">
        <v>3</v>
      </c>
      <c r="GN121" s="211">
        <f>DX121+EI121+ET121+FE121+FP121+GA121+GL121</f>
        <v>18</v>
      </c>
      <c r="GO121" s="156">
        <f>(DS121*DX121+ED121*EI121+EO121*ET121+EZ121*FE121+FK121*FP121+FV121*GA121+GG121*GL121)/GN121</f>
        <v>3.9250000000000003</v>
      </c>
      <c r="GP121" s="158">
        <f>(DV121*DX121+EG121*EI121+ER121*ET121+FC121*FE121+FN121*FP121+FY121*GA121+GJ121*GL121)/GN121</f>
        <v>1.3888888888888888</v>
      </c>
      <c r="GQ121" s="157" t="str">
        <f>TEXT(GP121,"0.00")</f>
        <v>1.39</v>
      </c>
      <c r="GR121" s="5" t="str">
        <f>IF(AND(GP121&lt;1),"Cảnh báo KQHT","Lên lớp")</f>
        <v>Lên lớp</v>
      </c>
      <c r="GS121" s="212">
        <f>DY121+EJ121+EU121+FF121+FQ121+GB121+GM121</f>
        <v>10</v>
      </c>
      <c r="GT121" s="213">
        <f t="shared" si="1246"/>
        <v>6.7349999999999994</v>
      </c>
      <c r="GU121" s="214">
        <f t="shared" si="1247"/>
        <v>2.5</v>
      </c>
      <c r="GV121" s="215">
        <f>CK121+GN121</f>
        <v>35</v>
      </c>
      <c r="GW121" s="211">
        <f>CQ121+GS121</f>
        <v>24</v>
      </c>
      <c r="GX121" s="157">
        <f>(CQ121*CR121+GT121*GS121)/GW121</f>
        <v>6.4229166666666657</v>
      </c>
      <c r="GY121" s="158">
        <f>(CT121*CQ121+GU121*GS121)/GW121</f>
        <v>2.3333333333333335</v>
      </c>
      <c r="GZ121" s="157" t="str">
        <f>TEXT(GY121,"0.00")</f>
        <v>2.33</v>
      </c>
      <c r="HA121" s="5" t="str">
        <f>IF(AND(GY121&lt;1.2),"Cảnh báo KQHT","Lên lớp")</f>
        <v>Lên lớp</v>
      </c>
      <c r="HB121" s="149">
        <v>1.7</v>
      </c>
      <c r="HC121" s="70"/>
      <c r="HD121" s="121"/>
      <c r="HE121" s="149"/>
      <c r="HF121" s="67">
        <f t="shared" si="1241"/>
        <v>0.7</v>
      </c>
      <c r="HG121" s="67" t="str">
        <f>TEXT(HF121,"0.0")</f>
        <v>0.7</v>
      </c>
      <c r="HH121" s="51" t="str">
        <f>IF(HF121&gt;=8.5,"A",IF(HF121&gt;=8,"B+",IF(HF121&gt;=7,"B",IF(HF121&gt;=6.5,"C+",IF(HF121&gt;=5.5,"C",IF(HF121&gt;=5,"D+",IF(HF121&gt;=4,"D","F")))))))</f>
        <v>F</v>
      </c>
      <c r="HI121" s="60">
        <f>IF(HH121="A",4,IF(HH121="B+",3.5,IF(HH121="B",3,IF(HH121="C+",2.5,IF(HH121="C",2,IF(HH121="D+",1.5,IF(HH121="D",1,0)))))))</f>
        <v>0</v>
      </c>
      <c r="HJ121" s="53" t="str">
        <f>TEXT(HI121,"0.0")</f>
        <v>0.0</v>
      </c>
      <c r="HK121" s="63">
        <v>3</v>
      </c>
      <c r="HL121" s="207"/>
      <c r="HM121" s="149">
        <v>0</v>
      </c>
      <c r="HN121" s="70"/>
      <c r="HO121" s="121"/>
      <c r="HP121" s="149">
        <f t="shared" si="1242"/>
        <v>0</v>
      </c>
      <c r="HQ121" s="110">
        <f>ROUND(MAX((HM121*0.4+HN121*0.6),(HM121*0.4+HO121*0.6)),1)</f>
        <v>0</v>
      </c>
      <c r="HR121" s="67" t="str">
        <f>TEXT(HQ121,"0.0")</f>
        <v>0.0</v>
      </c>
      <c r="HS121" s="111" t="str">
        <f>IF(HQ121&gt;=8.5,"A",IF(HQ121&gt;=8,"B+",IF(HQ121&gt;=7,"B",IF(HQ121&gt;=6.5,"C+",IF(HQ121&gt;=5.5,"C",IF(HQ121&gt;=5,"D+",IF(HQ121&gt;=4,"D","F")))))))</f>
        <v>F</v>
      </c>
      <c r="HT121" s="112">
        <f>IF(HS121="A",4,IF(HS121="B+",3.5,IF(HS121="B",3,IF(HS121="C+",2.5,IF(HS121="C",2,IF(HS121="D+",1.5,IF(HS121="D",1,0)))))))</f>
        <v>0</v>
      </c>
      <c r="HU121" s="113" t="str">
        <f>TEXT(HT121,"0.0")</f>
        <v>0.0</v>
      </c>
      <c r="HV121" s="63">
        <v>1</v>
      </c>
      <c r="HW121" s="207"/>
      <c r="HX121" s="66">
        <f t="shared" si="1248"/>
        <v>0</v>
      </c>
      <c r="HY121" s="167">
        <f t="shared" si="1248"/>
        <v>0.5</v>
      </c>
      <c r="HZ121" s="53" t="str">
        <f>TEXT(HY121,"0.0")</f>
        <v>0.5</v>
      </c>
      <c r="IA121" s="51" t="str">
        <f>IF(HY121&gt;=8.5,"A",IF(HY121&gt;=8,"B+",IF(HY121&gt;=7,"B",IF(HY121&gt;=6.5,"C+",IF(HY121&gt;=5.5,"C",IF(HY121&gt;=5,"D+",IF(HY121&gt;=4,"D","F")))))))</f>
        <v>F</v>
      </c>
      <c r="IB121" s="60">
        <f>IF(IA121="A",4,IF(IA121="B+",3.5,IF(IA121="B",3,IF(IA121="C+",2.5,IF(IA121="C",2,IF(IA121="D+",1.5,IF(IA121="D",1,0)))))))</f>
        <v>0</v>
      </c>
      <c r="IC121" s="53" t="str">
        <f>TEXT(IB121,"0.0")</f>
        <v>0.0</v>
      </c>
      <c r="ID121" s="220">
        <v>4</v>
      </c>
      <c r="IE121" s="221"/>
      <c r="IF121" s="149">
        <v>0</v>
      </c>
      <c r="IG121" s="70"/>
      <c r="IH121" s="121"/>
      <c r="II121" s="66">
        <f t="shared" si="1243"/>
        <v>0</v>
      </c>
      <c r="IJ121" s="67">
        <f>ROUND(MAX((IF121*0.4+IG121*0.6),(IF121*0.4+IH121*0.6)),1)</f>
        <v>0</v>
      </c>
      <c r="IK121" s="67" t="str">
        <f>TEXT(IJ121,"0.0")</f>
        <v>0.0</v>
      </c>
      <c r="IL121" s="51" t="str">
        <f>IF(IJ121&gt;=8.5,"A",IF(IJ121&gt;=8,"B+",IF(IJ121&gt;=7,"B",IF(IJ121&gt;=6.5,"C+",IF(IJ121&gt;=5.5,"C",IF(IJ121&gt;=5,"D+",IF(IJ121&gt;=4,"D","F")))))))</f>
        <v>F</v>
      </c>
      <c r="IM121" s="60">
        <f>IF(IL121="A",4,IF(IL121="B+",3.5,IF(IL121="B",3,IF(IL121="C+",2.5,IF(IL121="C",2,IF(IL121="D+",1.5,IF(IL121="D",1,0)))))))</f>
        <v>0</v>
      </c>
      <c r="IN121" s="53" t="str">
        <f>TEXT(IM121,"0.0")</f>
        <v>0.0</v>
      </c>
      <c r="IO121" s="63">
        <v>2</v>
      </c>
      <c r="IP121" s="207"/>
      <c r="IQ121" s="149">
        <v>4</v>
      </c>
      <c r="IR121" s="70"/>
      <c r="IS121" s="121"/>
      <c r="IT121" s="149">
        <f t="shared" si="1244"/>
        <v>1.6</v>
      </c>
      <c r="IU121" s="67">
        <f>ROUND(MAX((IQ121*0.4+IR121*0.6),(IQ121*0.4+IS121*0.6)),1)</f>
        <v>1.6</v>
      </c>
      <c r="IV121" s="67" t="str">
        <f>TEXT(IU121,"0.0")</f>
        <v>1.6</v>
      </c>
      <c r="IW121" s="51" t="str">
        <f>IF(IU121&gt;=8.5,"A",IF(IU121&gt;=8,"B+",IF(IU121&gt;=7,"B",IF(IU121&gt;=6.5,"C+",IF(IU121&gt;=5.5,"C",IF(IU121&gt;=5,"D+",IF(IU121&gt;=4,"D","F")))))))</f>
        <v>F</v>
      </c>
      <c r="IX121" s="60">
        <f>IF(IW121="A",4,IF(IW121="B+",3.5,IF(IW121="B",3,IF(IW121="C+",2.5,IF(IW121="C",2,IF(IW121="D+",1.5,IF(IW121="D",1,0)))))))</f>
        <v>0</v>
      </c>
      <c r="IY121" s="53" t="str">
        <f>TEXT(IX121,"0.0")</f>
        <v>0.0</v>
      </c>
      <c r="IZ121" s="63">
        <v>3</v>
      </c>
      <c r="JA121" s="207"/>
      <c r="JB121" s="271">
        <v>5.4</v>
      </c>
      <c r="JC121" s="122"/>
      <c r="JD121" s="123">
        <v>7</v>
      </c>
      <c r="JE121" s="171">
        <f t="shared" si="1245"/>
        <v>2.2000000000000002</v>
      </c>
      <c r="JF121" s="67">
        <f>ROUND(MAX((JB121*0.4+JC121*0.6),(JB121*0.4+JD121*0.6)),1)</f>
        <v>6.4</v>
      </c>
      <c r="JG121" s="50" t="str">
        <f>TEXT(JF121,"0.0")</f>
        <v>6.4</v>
      </c>
      <c r="JH121" s="51" t="str">
        <f>IF(JF121&gt;=8.5,"A",IF(JF121&gt;=8,"B+",IF(JF121&gt;=7,"B",IF(JF121&gt;=6.5,"C+",IF(JF121&gt;=5.5,"C",IF(JF121&gt;=5,"D+",IF(JF121&gt;=4,"D","F")))))))</f>
        <v>C</v>
      </c>
      <c r="JI121" s="60">
        <f>IF(JH121="A",4,IF(JH121="B+",3.5,IF(JH121="B",3,IF(JH121="C+",2.5,IF(JH121="C",2,IF(JH121="D+",1.5,IF(JH121="D",1,0)))))))</f>
        <v>2</v>
      </c>
      <c r="JJ121" s="53" t="str">
        <f>TEXT(JI121,"0.0")</f>
        <v>2.0</v>
      </c>
      <c r="JK121" s="61">
        <v>2</v>
      </c>
      <c r="JL121" s="62">
        <v>2</v>
      </c>
      <c r="JM121" s="56">
        <v>2</v>
      </c>
      <c r="JN121" s="70"/>
      <c r="JO121" s="121"/>
      <c r="JP121" s="149">
        <f>ROUND((JM121*0.4+JN121*0.6),1)</f>
        <v>0.8</v>
      </c>
      <c r="JQ121" s="67">
        <f>ROUND(MAX((JM121*0.4+JN121*0.6),(JM121*0.4+JO121*0.6)),1)</f>
        <v>0.8</v>
      </c>
      <c r="JR121" s="50" t="str">
        <f>TEXT(JQ121,"0.0")</f>
        <v>0.8</v>
      </c>
      <c r="JS121" s="51" t="str">
        <f>IF(JQ121&gt;=8.5,"A",IF(JQ121&gt;=8,"B+",IF(JQ121&gt;=7,"B",IF(JQ121&gt;=6.5,"C+",IF(JQ121&gt;=5.5,"C",IF(JQ121&gt;=5,"D+",IF(JQ121&gt;=4,"D","F")))))))</f>
        <v>F</v>
      </c>
      <c r="JT121" s="60">
        <f>IF(JS121="A",4,IF(JS121="B+",3.5,IF(JS121="B",3,IF(JS121="C+",2.5,IF(JS121="C",2,IF(JS121="D+",1.5,IF(JS121="D",1,0)))))))</f>
        <v>0</v>
      </c>
      <c r="JU121" s="53" t="str">
        <f>TEXT(JT121,"0.0")</f>
        <v>0.0</v>
      </c>
      <c r="JV121" s="61">
        <v>1</v>
      </c>
      <c r="JW121" s="62"/>
      <c r="JX121" s="56">
        <v>4</v>
      </c>
      <c r="JY121" s="70"/>
      <c r="JZ121" s="121"/>
      <c r="KA121" s="149">
        <f>ROUND((JX121*0.4+JY121*0.6),1)</f>
        <v>1.6</v>
      </c>
      <c r="KB121" s="67">
        <f>ROUND(MAX((JX121*0.4+JY121*0.6),(JX121*0.4+JZ121*0.6)),1)</f>
        <v>1.6</v>
      </c>
      <c r="KC121" s="50" t="str">
        <f>TEXT(KB121,"0.0")</f>
        <v>1.6</v>
      </c>
      <c r="KD121" s="51" t="str">
        <f>IF(KB121&gt;=8.5,"A",IF(KB121&gt;=8,"B+",IF(KB121&gt;=7,"B",IF(KB121&gt;=6.5,"C+",IF(KB121&gt;=5.5,"C",IF(KB121&gt;=5,"D+",IF(KB121&gt;=4,"D","F")))))))</f>
        <v>F</v>
      </c>
      <c r="KE121" s="60">
        <f>IF(KD121="A",4,IF(KD121="B+",3.5,IF(KD121="B",3,IF(KD121="C+",2.5,IF(KD121="C",2,IF(KD121="D+",1.5,IF(KD121="D",1,0)))))))</f>
        <v>0</v>
      </c>
      <c r="KF121" s="53" t="str">
        <f>TEXT(KE121,"0.0")</f>
        <v>0.0</v>
      </c>
      <c r="KG121" s="61">
        <v>2</v>
      </c>
      <c r="KH121" s="62"/>
      <c r="KI121" s="210"/>
      <c r="KJ121" s="133"/>
      <c r="KK121" s="58"/>
      <c r="KL121" s="66">
        <f>ROUND((KI121*0.4+KJ121*0.6),1)</f>
        <v>0</v>
      </c>
      <c r="KM121" s="67">
        <f>ROUND(MAX((KI121*0.4+KJ121*0.6),(KI121*0.4+KK121*0.6)),1)</f>
        <v>0</v>
      </c>
      <c r="KN121" s="67" t="str">
        <f>TEXT(KM121,"0.0")</f>
        <v>0.0</v>
      </c>
      <c r="KO121" s="51" t="str">
        <f>IF(KM121&gt;=8.5,"A",IF(KM121&gt;=8,"B+",IF(KM121&gt;=7,"B",IF(KM121&gt;=6.5,"C+",IF(KM121&gt;=5.5,"C",IF(KM121&gt;=5,"D+",IF(KM121&gt;=4,"D","F")))))))</f>
        <v>F</v>
      </c>
      <c r="KP121" s="60">
        <f>IF(KO121="A",4,IF(KO121="B+",3.5,IF(KO121="B",3,IF(KO121="C+",2.5,IF(KO121="C",2,IF(KO121="D+",1.5,IF(KO121="D",1,0)))))))</f>
        <v>0</v>
      </c>
      <c r="KQ121" s="53" t="str">
        <f>TEXT(KP121,"0.0")</f>
        <v>0.0</v>
      </c>
      <c r="KR121" s="63">
        <v>1</v>
      </c>
      <c r="KS121" s="207"/>
      <c r="KT121" s="210"/>
      <c r="KU121" s="133"/>
      <c r="KV121" s="58"/>
      <c r="KW121" s="66">
        <f>ROUND((KT121*0.4+KU121*0.6),1)</f>
        <v>0</v>
      </c>
      <c r="KX121" s="67">
        <f>ROUND(MAX((KT121*0.4+KU121*0.6),(KT121*0.4+KV121*0.6)),1)</f>
        <v>0</v>
      </c>
      <c r="KY121" s="67" t="str">
        <f>TEXT(KX121,"0.0")</f>
        <v>0.0</v>
      </c>
      <c r="KZ121" s="51" t="str">
        <f>IF(KX121&gt;=8.5,"A",IF(KX121&gt;=8,"B+",IF(KX121&gt;=7,"B",IF(KX121&gt;=6.5,"C+",IF(KX121&gt;=5.5,"C",IF(KX121&gt;=5,"D+",IF(KX121&gt;=4,"D","F")))))))</f>
        <v>F</v>
      </c>
      <c r="LA121" s="60">
        <f>IF(KZ121="A",4,IF(KZ121="B+",3.5,IF(KZ121="B",3,IF(KZ121="C+",2.5,IF(KZ121="C",2,IF(KZ121="D+",1.5,IF(KZ121="D",1,0)))))))</f>
        <v>0</v>
      </c>
      <c r="LB121" s="53" t="str">
        <f>TEXT(LA121,"0.0")</f>
        <v>0.0</v>
      </c>
      <c r="LC121" s="63">
        <v>1</v>
      </c>
      <c r="LD121" s="207"/>
      <c r="LE121" s="210"/>
      <c r="LF121" s="133"/>
      <c r="LG121" s="58"/>
      <c r="LH121" s="66">
        <f>ROUND((LE121*0.4+LF121*0.6),1)</f>
        <v>0</v>
      </c>
      <c r="LI121" s="67">
        <f>ROUND(MAX((LE121*0.4+LF121*0.6),(LE121*0.4+LG121*0.6)),1)</f>
        <v>0</v>
      </c>
      <c r="LJ121" s="67" t="str">
        <f>TEXT(LI121,"0.0")</f>
        <v>0.0</v>
      </c>
      <c r="LK121" s="51" t="str">
        <f>IF(LI121&gt;=8.5,"A",IF(LI121&gt;=8,"B+",IF(LI121&gt;=7,"B",IF(LI121&gt;=6.5,"C+",IF(LI121&gt;=5.5,"C",IF(LI121&gt;=5,"D+",IF(LI121&gt;=4,"D","F")))))))</f>
        <v>F</v>
      </c>
      <c r="LL121" s="60">
        <f>IF(LK121="A",4,IF(LK121="B+",3.5,IF(LK121="B",3,IF(LK121="C+",2.5,IF(LK121="C",2,IF(LK121="D+",1.5,IF(LK121="D",1,0)))))))</f>
        <v>0</v>
      </c>
      <c r="LM121" s="53" t="str">
        <f>TEXT(LL121,"0.0")</f>
        <v>0.0</v>
      </c>
      <c r="LN121" s="63">
        <v>2</v>
      </c>
      <c r="LO121" s="207"/>
      <c r="LP121" s="210"/>
      <c r="LQ121" s="133"/>
      <c r="LR121" s="58"/>
      <c r="LS121" s="66">
        <f>ROUND((LP121*0.4+LQ121*0.6),1)</f>
        <v>0</v>
      </c>
      <c r="LT121" s="67">
        <f>ROUND(MAX((LP121*0.4+LQ121*0.6),(LP121*0.4+LR121*0.6)),1)</f>
        <v>0</v>
      </c>
      <c r="LU121" s="67" t="str">
        <f>TEXT(LT121,"0.0")</f>
        <v>0.0</v>
      </c>
      <c r="LV121" s="51" t="str">
        <f>IF(LT121&gt;=8.5,"A",IF(LT121&gt;=8,"B+",IF(LT121&gt;=7,"B",IF(LT121&gt;=6.5,"C+",IF(LT121&gt;=5.5,"C",IF(LT121&gt;=5,"D+",IF(LT121&gt;=4,"D","F")))))))</f>
        <v>F</v>
      </c>
      <c r="LW121" s="60">
        <f>IF(LV121="A",4,IF(LV121="B+",3.5,IF(LV121="B",3,IF(LV121="C+",2.5,IF(LV121="C",2,IF(LV121="D+",1.5,IF(LV121="D",1,0)))))))</f>
        <v>0</v>
      </c>
      <c r="LX121" s="53" t="str">
        <f>TEXT(LW121,"0.0")</f>
        <v>0.0</v>
      </c>
      <c r="LY121" s="63">
        <v>1</v>
      </c>
      <c r="LZ121" s="207"/>
      <c r="MA121" s="66">
        <f t="shared" si="1249"/>
        <v>0</v>
      </c>
      <c r="MB121" s="167">
        <f t="shared" si="1249"/>
        <v>0</v>
      </c>
      <c r="MC121" s="53" t="str">
        <f>TEXT(MB121,"0.0")</f>
        <v>0.0</v>
      </c>
      <c r="MD121" s="51" t="str">
        <f>IF(MB121&gt;=8.5,"A",IF(MB121&gt;=8,"B+",IF(MB121&gt;=7,"B",IF(MB121&gt;=6.5,"C+",IF(MB121&gt;=5.5,"C",IF(MB121&gt;=5,"D+",IF(MB121&gt;=4,"D","F")))))))</f>
        <v>F</v>
      </c>
      <c r="ME121" s="60">
        <f>IF(MD121="A",4,IF(MD121="B+",3.5,IF(MD121="B",3,IF(MD121="C+",2.5,IF(MD121="C",2,IF(MD121="D+",1.5,IF(MD121="D",1,0)))))))</f>
        <v>0</v>
      </c>
      <c r="MF121" s="53" t="str">
        <f>TEXT(ME121,"0.0")</f>
        <v>0.0</v>
      </c>
      <c r="MG121" s="220">
        <v>5</v>
      </c>
      <c r="MH121" s="221"/>
      <c r="MI121" s="211">
        <f>HK121+HV121+IO121+IZ121+JK121+JV121+KG121+KR121+LC121+LN121+LY121</f>
        <v>19</v>
      </c>
      <c r="MJ121" s="156">
        <f>(HF121*HK121+HQ121*HV121+IJ121*IO121+IU121*IZ121+JF121*JK121+JQ121*JV121+KB121*KG121+KM121*KR121+KX121*LC121+LI121*LN121+LT121*LY121)/MI121</f>
        <v>1.2473684210526317</v>
      </c>
      <c r="MK121" s="158">
        <f>(HI121*HK121+HT121*HV121+IM121*IO121+IX121*IZ121+JI121*JK121+JT121*JV121+KE121*KG121+KP121*KR121+LA121*LC121+LL121*LN121+LW121*LY121)/MI121</f>
        <v>0.21052631578947367</v>
      </c>
      <c r="ML121" s="157" t="str">
        <f>TEXT(MK121,"0.00")</f>
        <v>0.21</v>
      </c>
      <c r="MM121" s="5" t="str">
        <f>IF(AND(MK121&lt;1),"Cảnh báo KQHT","Lên lớp")</f>
        <v>Cảnh báo KQHT</v>
      </c>
      <c r="MN121" s="212">
        <f>HL121+HW121+IP121+JA121+JL121+JW121+KH121+KS121+LD121+LO121+LZ121</f>
        <v>2</v>
      </c>
      <c r="MO121" s="156">
        <f>(HF121*HL121+HQ121*HW121+IJ121*IP121+IU121*JA121+JF121*JL121+JQ121*JW121+KB121*KH121+KM121*KS121+KX121*LD121+LI121*LO121+LT121*LZ121)/MN121</f>
        <v>6.4</v>
      </c>
      <c r="MP121" s="309">
        <f>(HI121*HL121+HT121*HW121+IM121*IP121+IX121*JA121+JI121*JL121+JT121*JW121+KE121*KH121+KP121*KS121+LA121*LD121+LL121*LO121+LW121*LZ121)/MN121</f>
        <v>2</v>
      </c>
      <c r="MQ121" s="215">
        <f>GV121+MI121</f>
        <v>54</v>
      </c>
      <c r="MR121" s="211">
        <f>GW121+MN121</f>
        <v>26</v>
      </c>
      <c r="MS121" s="157">
        <f>(GX121*GW121+MO121*MN121)/MR121</f>
        <v>6.421153846153846</v>
      </c>
      <c r="MT121" s="157" t="str">
        <f>TEXT(MS121,"0.00")</f>
        <v>6.42</v>
      </c>
      <c r="MU121" s="158">
        <f>(GY121*GW121+MP121*MN121)/MR121</f>
        <v>2.3076923076923075</v>
      </c>
      <c r="MV121" s="157" t="str">
        <f>TEXT(MU121,"0.00")</f>
        <v>2.31</v>
      </c>
      <c r="MW121" s="5" t="str">
        <f>IF(AND(MU121&lt;1.4),"Cảnh báo KQHT","Lên lớp")</f>
        <v>Lên lớp</v>
      </c>
      <c r="MX121" s="222">
        <v>0</v>
      </c>
      <c r="MY121" s="159"/>
      <c r="MZ121" s="165"/>
      <c r="NA121" s="149">
        <f>ROUND((MX121*0.4+MY121*0.6),1)</f>
        <v>0</v>
      </c>
      <c r="NB121" s="312">
        <f>ROUND(MAX((MX121*0.4+MY121*0.6),(MX121*0.4+MZ121*0.6)),1)</f>
        <v>0</v>
      </c>
      <c r="NC121" s="312" t="str">
        <f>TEXT(NB121,"0.0")</f>
        <v>0.0</v>
      </c>
      <c r="ND121" s="313" t="str">
        <f>IF(NB121&gt;=8.5,"A",IF(NB121&gt;=8,"B+",IF(NB121&gt;=7,"B",IF(NB121&gt;=6.5,"C+",IF(NB121&gt;=5.5,"C",IF(NB121&gt;=5,"D+",IF(NB121&gt;=4,"D","F")))))))</f>
        <v>F</v>
      </c>
      <c r="NE121" s="314">
        <f>IF(ND121="A",4,IF(ND121="B+",3.5,IF(ND121="B",3,IF(ND121="C+",2.5,IF(ND121="C",2,IF(ND121="D+",1.5,IF(ND121="D",1,0)))))))</f>
        <v>0</v>
      </c>
      <c r="NF121" s="315" t="str">
        <f>TEXT(NE121,"0.0")</f>
        <v>0.0</v>
      </c>
      <c r="NG121" s="63">
        <v>1</v>
      </c>
      <c r="NH121" s="207">
        <v>1</v>
      </c>
      <c r="NI121" s="222"/>
      <c r="NJ121" s="159"/>
      <c r="NK121" s="165"/>
      <c r="NL121" s="316">
        <f>ROUND((NI121*0.4+NJ121*0.6),1)</f>
        <v>0</v>
      </c>
      <c r="NM121" s="312">
        <f>ROUND(MAX((NI121*0.4+NJ121*0.6),(NI121*0.4+NK121*0.6)),1)</f>
        <v>0</v>
      </c>
      <c r="NN121" s="312" t="str">
        <f>TEXT(NM121,"0.0")</f>
        <v>0.0</v>
      </c>
      <c r="NO121" s="313" t="str">
        <f>IF(NM121&gt;=8.5,"A",IF(NM121&gt;=8,"B+",IF(NM121&gt;=7,"B",IF(NM121&gt;=6.5,"C+",IF(NM121&gt;=5.5,"C",IF(NM121&gt;=5,"D+",IF(NM121&gt;=4,"D","F")))))))</f>
        <v>F</v>
      </c>
      <c r="NP121" s="314">
        <f>IF(NO121="A",4,IF(NO121="B+",3.5,IF(NO121="B",3,IF(NO121="C+",2.5,IF(NO121="C",2,IF(NO121="D+",1.5,IF(NO121="D",1,0)))))))</f>
        <v>0</v>
      </c>
      <c r="NQ121" s="315" t="str">
        <f>TEXT(NP121,"0.0")</f>
        <v>0.0</v>
      </c>
      <c r="NR121" s="63">
        <v>1</v>
      </c>
      <c r="NS121" s="207">
        <v>1</v>
      </c>
      <c r="NT121" s="66">
        <f t="shared" si="1250"/>
        <v>0</v>
      </c>
      <c r="NU121" s="167">
        <f t="shared" si="1250"/>
        <v>0</v>
      </c>
      <c r="NV121" s="53" t="str">
        <f>TEXT(NU121,"0.0")</f>
        <v>0.0</v>
      </c>
      <c r="NW121" s="51" t="str">
        <f>IF(NU121&gt;=8.5,"A",IF(NU121&gt;=8,"B+",IF(NU121&gt;=7,"B",IF(NU121&gt;=6.5,"C+",IF(NU121&gt;=5.5,"C",IF(NU121&gt;=5,"D+",IF(NU121&gt;=4,"D","F")))))))</f>
        <v>F</v>
      </c>
      <c r="NX121" s="60">
        <f>IF(NW121="A",4,IF(NW121="B+",3.5,IF(NW121="B",3,IF(NW121="C+",2.5,IF(NW121="C",2,IF(NW121="D+",1.5,IF(NW121="D",1,0)))))))</f>
        <v>0</v>
      </c>
      <c r="NY121" s="53" t="str">
        <f>TEXT(NX121,"0.0")</f>
        <v>0.0</v>
      </c>
      <c r="NZ121" s="220">
        <v>2</v>
      </c>
      <c r="OA121" s="408">
        <v>2</v>
      </c>
      <c r="OB121" s="402">
        <v>0</v>
      </c>
      <c r="OC121" s="403"/>
      <c r="OD121" s="149"/>
      <c r="OE121" s="149">
        <f>ROUND((OB121*0.4+OC121*0.6),1)</f>
        <v>0</v>
      </c>
      <c r="OF121" s="67">
        <f>ROUND(MAX((OB121*0.4+OC121*0.6),(OB121*0.4+OD121*0.6)),1)</f>
        <v>0</v>
      </c>
      <c r="OG121" s="50" t="str">
        <f>TEXT(OF121,"0.0")</f>
        <v>0.0</v>
      </c>
      <c r="OH121" s="51" t="str">
        <f>IF(OF121&gt;=8.5,"A",IF(OF121&gt;=8,"B+",IF(OF121&gt;=7,"B",IF(OF121&gt;=6.5,"C+",IF(OF121&gt;=5.5,"C",IF(OF121&gt;=5,"D+",IF(OF121&gt;=4,"D","F")))))))</f>
        <v>F</v>
      </c>
      <c r="OI121" s="60">
        <f>IF(OH121="A",4,IF(OH121="B+",3.5,IF(OH121="B",3,IF(OH121="C+",2.5,IF(OH121="C",2,IF(OH121="D+",1.5,IF(OH121="D",1,0)))))))</f>
        <v>0</v>
      </c>
      <c r="OJ121" s="53" t="str">
        <f>TEXT(OI121,"0.0")</f>
        <v>0.0</v>
      </c>
      <c r="OK121" s="61">
        <v>2</v>
      </c>
      <c r="OL121" s="62">
        <v>2</v>
      </c>
      <c r="OM121" s="333"/>
      <c r="ON121" s="334"/>
      <c r="OO121" s="121"/>
      <c r="OP121" s="149">
        <f>ROUND((OM121*0.4+ON121*0.6),1)</f>
        <v>0</v>
      </c>
      <c r="OQ121" s="67">
        <f>ROUND(MAX((OM121*0.4+ON121*0.6),(OM121*0.4+OO121*0.6)),1)</f>
        <v>0</v>
      </c>
      <c r="OR121" s="50" t="str">
        <f>TEXT(OQ121,"0.0")</f>
        <v>0.0</v>
      </c>
      <c r="OS121" s="51" t="str">
        <f>IF(OQ121&gt;=8.5,"A",IF(OQ121&gt;=8,"B+",IF(OQ121&gt;=7,"B",IF(OQ121&gt;=6.5,"C+",IF(OQ121&gt;=5.5,"C",IF(OQ121&gt;=5,"D+",IF(OQ121&gt;=4,"D","F")))))))</f>
        <v>F</v>
      </c>
      <c r="OT121" s="60">
        <f>IF(OS121="A",4,IF(OS121="B+",3.5,IF(OS121="B",3,IF(OS121="C+",2.5,IF(OS121="C",2,IF(OS121="D+",1.5,IF(OS121="D",1,0)))))))</f>
        <v>0</v>
      </c>
      <c r="OU121" s="53" t="str">
        <f>TEXT(OT121,"0.0")</f>
        <v>0.0</v>
      </c>
      <c r="OV121" s="61">
        <v>2</v>
      </c>
      <c r="OW121" s="62">
        <v>2</v>
      </c>
      <c r="OX121" s="333"/>
      <c r="OY121" s="334"/>
      <c r="OZ121" s="121"/>
      <c r="PA121" s="149">
        <f>ROUND((OX121*0.4+OY121*0.6),1)</f>
        <v>0</v>
      </c>
      <c r="PB121" s="67">
        <f>ROUND(MAX((OX121*0.4+OY121*0.6),(OX121*0.4+OZ121*0.6)),1)</f>
        <v>0</v>
      </c>
      <c r="PC121" s="50" t="str">
        <f>TEXT(PB121,"0.0")</f>
        <v>0.0</v>
      </c>
      <c r="PD121" s="51" t="str">
        <f>IF(PB121&gt;=8.5,"A",IF(PB121&gt;=8,"B+",IF(PB121&gt;=7,"B",IF(PB121&gt;=6.5,"C+",IF(PB121&gt;=5.5,"C",IF(PB121&gt;=5,"D+",IF(PB121&gt;=4,"D","F")))))))</f>
        <v>F</v>
      </c>
      <c r="PE121" s="60">
        <f>IF(PD121="A",4,IF(PD121="B+",3.5,IF(PD121="B",3,IF(PD121="C+",2.5,IF(PD121="C",2,IF(PD121="D+",1.5,IF(PD121="D",1,0)))))))</f>
        <v>0</v>
      </c>
      <c r="PF121" s="53" t="str">
        <f>TEXT(PE121,"0.0")</f>
        <v>0.0</v>
      </c>
      <c r="PG121" s="61">
        <v>2</v>
      </c>
      <c r="PH121" s="62">
        <v>2</v>
      </c>
      <c r="PI121" s="222"/>
      <c r="PJ121" s="159"/>
      <c r="PK121" s="165"/>
      <c r="PL121" s="149">
        <f>ROUND((PI121*0.4+PJ121*0.6),1)</f>
        <v>0</v>
      </c>
      <c r="PM121" s="312">
        <f>ROUND(MAX((PI121*0.4+PJ121*0.6),(PI121*0.4+PK121*0.6)),1)</f>
        <v>0</v>
      </c>
      <c r="PN121" s="312" t="str">
        <f>TEXT(PM121,"0.0")</f>
        <v>0.0</v>
      </c>
      <c r="PO121" s="313" t="str">
        <f>IF(PM121&gt;=8.5,"A",IF(PM121&gt;=8,"B+",IF(PM121&gt;=7,"B",IF(PM121&gt;=6.5,"C+",IF(PM121&gt;=5.5,"C",IF(PM121&gt;=5,"D+",IF(PM121&gt;=4,"D","F")))))))</f>
        <v>F</v>
      </c>
      <c r="PP121" s="314">
        <f>IF(PO121="A",4,IF(PO121="B+",3.5,IF(PO121="B",3,IF(PO121="C+",2.5,IF(PO121="C",2,IF(PO121="D+",1.5,IF(PO121="D",1,0)))))))</f>
        <v>0</v>
      </c>
      <c r="PQ121" s="315" t="str">
        <f>TEXT(PP121,"0.0")</f>
        <v>0.0</v>
      </c>
      <c r="PR121" s="63">
        <v>1</v>
      </c>
      <c r="PS121" s="207">
        <v>1</v>
      </c>
      <c r="PT121" s="210"/>
      <c r="PU121" s="133"/>
      <c r="PV121" s="58"/>
      <c r="PW121" s="66">
        <f>ROUND((PT121*0.4+PU121*0.6),1)</f>
        <v>0</v>
      </c>
      <c r="PX121" s="67">
        <f>ROUND(MAX((PT121*0.4+PU121*0.6),(PT121*0.4+PV121*0.6)),1)</f>
        <v>0</v>
      </c>
      <c r="PY121" s="67" t="str">
        <f>TEXT(PX121,"0.0")</f>
        <v>0.0</v>
      </c>
      <c r="PZ121" s="51" t="str">
        <f>IF(PX121&gt;=8.5,"A",IF(PX121&gt;=8,"B+",IF(PX121&gt;=7,"B",IF(PX121&gt;=6.5,"C+",IF(PX121&gt;=5.5,"C",IF(PX121&gt;=5,"D+",IF(PX121&gt;=4,"D","F")))))))</f>
        <v>F</v>
      </c>
      <c r="QA121" s="60">
        <f>IF(PZ121="A",4,IF(PZ121="B+",3.5,IF(PZ121="B",3,IF(PZ121="C+",2.5,IF(PZ121="C",2,IF(PZ121="D+",1.5,IF(PZ121="D",1,0)))))))</f>
        <v>0</v>
      </c>
      <c r="QB121" s="53" t="str">
        <f>TEXT(QA121,"0.0")</f>
        <v>0.0</v>
      </c>
      <c r="QC121" s="63">
        <v>4</v>
      </c>
      <c r="QD121" s="207">
        <v>4</v>
      </c>
      <c r="QG121" s="231"/>
    </row>
    <row r="122" spans="1:496" s="8" customFormat="1" ht="18">
      <c r="A122" s="5">
        <v>1</v>
      </c>
      <c r="B122" s="9" t="s">
        <v>11</v>
      </c>
      <c r="C122" s="10" t="s">
        <v>12</v>
      </c>
      <c r="D122" s="11" t="s">
        <v>13</v>
      </c>
      <c r="E122" s="328" t="s">
        <v>9</v>
      </c>
      <c r="F122" s="87"/>
      <c r="G122" s="47" t="s">
        <v>553</v>
      </c>
      <c r="H122" s="132" t="s">
        <v>427</v>
      </c>
      <c r="I122" s="132" t="s">
        <v>596</v>
      </c>
      <c r="J122" s="48" t="s">
        <v>525</v>
      </c>
      <c r="K122" s="98">
        <v>7</v>
      </c>
      <c r="L122" s="67" t="str">
        <f>TEXT(K122,"0.0")</f>
        <v>7.0</v>
      </c>
      <c r="M122" s="51" t="str">
        <f>IF(K122&gt;=8.5,"A",IF(K122&gt;=8,"B+",IF(K122&gt;=7,"B",IF(K122&gt;=6.5,"C+",IF(K122&gt;=5.5,"C",IF(K122&gt;=5,"D+",IF(K122&gt;=4,"D","F")))))))</f>
        <v>B</v>
      </c>
      <c r="N122" s="52">
        <f>IF(M122="A",4,IF(M122="B+",3.5,IF(M122="B",3,IF(M122="C+",2.5,IF(M122="C",2,IF(M122="D+",1.5,IF(M122="D",1,0)))))))</f>
        <v>3</v>
      </c>
      <c r="O122" s="53" t="str">
        <f>TEXT(N122,"0.0")</f>
        <v>3.0</v>
      </c>
      <c r="P122" s="63">
        <v>2</v>
      </c>
      <c r="Q122" s="206"/>
      <c r="R122" s="67" t="str">
        <f>TEXT(Q122,"0.0")</f>
        <v>0.0</v>
      </c>
      <c r="S122" s="51" t="str">
        <f>IF(Q122&gt;=8.5,"A",IF(Q122&gt;=8,"B+",IF(Q122&gt;=7,"B",IF(Q122&gt;=6.5,"C+",IF(Q122&gt;=5.5,"C",IF(Q122&gt;=5,"D+",IF(Q122&gt;=4,"D","F")))))))</f>
        <v>F</v>
      </c>
      <c r="T122" s="52">
        <f>IF(S122="A",4,IF(S122="B+",3.5,IF(S122="B",3,IF(S122="C+",2.5,IF(S122="C",2,IF(S122="D+",1.5,IF(S122="D",1,0)))))))</f>
        <v>0</v>
      </c>
      <c r="U122" s="53" t="str">
        <f>TEXT(T122,"0.0")</f>
        <v>0.0</v>
      </c>
      <c r="V122" s="63"/>
      <c r="W122" s="105">
        <v>7.7</v>
      </c>
      <c r="X122" s="103">
        <v>8</v>
      </c>
      <c r="Y122" s="104"/>
      <c r="Z122" s="66">
        <f>ROUND((W122*0.4+X122*0.6),1)</f>
        <v>7.9</v>
      </c>
      <c r="AA122" s="67">
        <f>ROUND(MAX((W122*0.4+X122*0.6),(W122*0.4+Y122*0.6)),1)</f>
        <v>7.9</v>
      </c>
      <c r="AB122" s="67" t="str">
        <f>TEXT(AA122,"0.0")</f>
        <v>7.9</v>
      </c>
      <c r="AC122" s="51" t="str">
        <f>IF(AA122&gt;=8.5,"A",IF(AA122&gt;=8,"B+",IF(AA122&gt;=7,"B",IF(AA122&gt;=6.5,"C+",IF(AA122&gt;=5.5,"C",IF(AA122&gt;=5,"D+",IF(AA122&gt;=4,"D","F")))))))</f>
        <v>B</v>
      </c>
      <c r="AD122" s="60">
        <f>IF(AC122="A",4,IF(AC122="B+",3.5,IF(AC122="B",3,IF(AC122="C+",2.5,IF(AC122="C",2,IF(AC122="D+",1.5,IF(AC122="D",1,0)))))))</f>
        <v>3</v>
      </c>
      <c r="AE122" s="53" t="str">
        <f>TEXT(AD122,"0.0")</f>
        <v>3.0</v>
      </c>
      <c r="AF122" s="63">
        <v>4</v>
      </c>
      <c r="AG122" s="207">
        <v>4</v>
      </c>
      <c r="AH122" s="105">
        <v>6</v>
      </c>
      <c r="AI122" s="103">
        <v>5</v>
      </c>
      <c r="AJ122" s="104"/>
      <c r="AK122" s="66">
        <f>ROUND((AH122*0.4+AI122*0.6),1)</f>
        <v>5.4</v>
      </c>
      <c r="AL122" s="67">
        <f>ROUND(MAX((AH122*0.4+AI122*0.6),(AH122*0.4+AJ122*0.6)),1)</f>
        <v>5.4</v>
      </c>
      <c r="AM122" s="67" t="str">
        <f>TEXT(AL122,"0.0")</f>
        <v>5.4</v>
      </c>
      <c r="AN122" s="51" t="str">
        <f>IF(AL122&gt;=8.5,"A",IF(AL122&gt;=8,"B+",IF(AL122&gt;=7,"B",IF(AL122&gt;=6.5,"C+",IF(AL122&gt;=5.5,"C",IF(AL122&gt;=5,"D+",IF(AL122&gt;=4,"D","F")))))))</f>
        <v>D+</v>
      </c>
      <c r="AO122" s="60">
        <f>IF(AN122="A",4,IF(AN122="B+",3.5,IF(AN122="B",3,IF(AN122="C+",2.5,IF(AN122="C",2,IF(AN122="D+",1.5,IF(AN122="D",1,0)))))))</f>
        <v>1.5</v>
      </c>
      <c r="AP122" s="53" t="str">
        <f>TEXT(AO122,"0.0")</f>
        <v>1.5</v>
      </c>
      <c r="AQ122" s="63">
        <v>2</v>
      </c>
      <c r="AR122" s="207">
        <v>2</v>
      </c>
      <c r="AS122" s="105">
        <v>5.6</v>
      </c>
      <c r="AT122" s="103">
        <v>9</v>
      </c>
      <c r="AU122" s="104"/>
      <c r="AV122" s="66">
        <f>ROUND((AS122*0.4+AT122*0.6),1)</f>
        <v>7.6</v>
      </c>
      <c r="AW122" s="67">
        <f>ROUND(MAX((AS122*0.4+AT122*0.6),(AS122*0.4+AU122*0.6)),1)</f>
        <v>7.6</v>
      </c>
      <c r="AX122" s="67" t="str">
        <f>TEXT(AW122,"0.0")</f>
        <v>7.6</v>
      </c>
      <c r="AY122" s="51" t="str">
        <f>IF(AW122&gt;=8.5,"A",IF(AW122&gt;=8,"B+",IF(AW122&gt;=7,"B",IF(AW122&gt;=6.5,"C+",IF(AW122&gt;=5.5,"C",IF(AW122&gt;=5,"D+",IF(AW122&gt;=4,"D","F")))))))</f>
        <v>B</v>
      </c>
      <c r="AZ122" s="60">
        <f>IF(AY122="A",4,IF(AY122="B+",3.5,IF(AY122="B",3,IF(AY122="C+",2.5,IF(AY122="C",2,IF(AY122="D+",1.5,IF(AY122="D",1,0)))))))</f>
        <v>3</v>
      </c>
      <c r="BA122" s="53" t="str">
        <f>TEXT(AZ122,"0.0")</f>
        <v>3.0</v>
      </c>
      <c r="BB122" s="63">
        <v>3</v>
      </c>
      <c r="BC122" s="207">
        <v>3</v>
      </c>
      <c r="BD122" s="105">
        <v>6.2</v>
      </c>
      <c r="BE122" s="103">
        <v>4</v>
      </c>
      <c r="BF122" s="104"/>
      <c r="BG122" s="66">
        <f>ROUND((BD122*0.4+BE122*0.6),1)</f>
        <v>4.9000000000000004</v>
      </c>
      <c r="BH122" s="67">
        <f>ROUND(MAX((BD122*0.4+BE122*0.6),(BD122*0.4+BF122*0.6)),1)</f>
        <v>4.9000000000000004</v>
      </c>
      <c r="BI122" s="67" t="str">
        <f>TEXT(BH122,"0.0")</f>
        <v>4.9</v>
      </c>
      <c r="BJ122" s="51" t="str">
        <f>IF(BH122&gt;=8.5,"A",IF(BH122&gt;=8,"B+",IF(BH122&gt;=7,"B",IF(BH122&gt;=6.5,"C+",IF(BH122&gt;=5.5,"C",IF(BH122&gt;=5,"D+",IF(BH122&gt;=4,"D","F")))))))</f>
        <v>D</v>
      </c>
      <c r="BK122" s="60">
        <f>IF(BJ122="A",4,IF(BJ122="B+",3.5,IF(BJ122="B",3,IF(BJ122="C+",2.5,IF(BJ122="C",2,IF(BJ122="D+",1.5,IF(BJ122="D",1,0)))))))</f>
        <v>1</v>
      </c>
      <c r="BL122" s="53" t="str">
        <f>TEXT(BK122,"0.0")</f>
        <v>1.0</v>
      </c>
      <c r="BM122" s="63">
        <v>3</v>
      </c>
      <c r="BN122" s="207">
        <v>3</v>
      </c>
      <c r="BO122" s="105">
        <v>6.6</v>
      </c>
      <c r="BP122" s="103">
        <v>7</v>
      </c>
      <c r="BQ122" s="104"/>
      <c r="BR122" s="66">
        <f>ROUND((BO122*0.4+BP122*0.6),1)</f>
        <v>6.8</v>
      </c>
      <c r="BS122" s="67">
        <f>ROUND(MAX((BO122*0.4+BP122*0.6),(BO122*0.4+BQ122*0.6)),1)</f>
        <v>6.8</v>
      </c>
      <c r="BT122" s="67" t="str">
        <f>TEXT(BS122,"0.0")</f>
        <v>6.8</v>
      </c>
      <c r="BU122" s="51" t="str">
        <f>IF(BS122&gt;=8.5,"A",IF(BS122&gt;=8,"B+",IF(BS122&gt;=7,"B",IF(BS122&gt;=6.5,"C+",IF(BS122&gt;=5.5,"C",IF(BS122&gt;=5,"D+",IF(BS122&gt;=4,"D","F")))))))</f>
        <v>C+</v>
      </c>
      <c r="BV122" s="68">
        <f>IF(BU122="A",4,IF(BU122="B+",3.5,IF(BU122="B",3,IF(BU122="C+",2.5,IF(BU122="C",2,IF(BU122="D+",1.5,IF(BU122="D",1,0)))))))</f>
        <v>2.5</v>
      </c>
      <c r="BW122" s="53" t="str">
        <f>TEXT(BV122,"0.0")</f>
        <v>2.5</v>
      </c>
      <c r="BX122" s="63">
        <v>2</v>
      </c>
      <c r="BY122" s="207">
        <v>2</v>
      </c>
      <c r="BZ122" s="105">
        <v>6.8</v>
      </c>
      <c r="CA122" s="103">
        <v>8</v>
      </c>
      <c r="CB122" s="104"/>
      <c r="CC122" s="105"/>
      <c r="CD122" s="67">
        <f>ROUND(MAX((BZ122*0.4+CA122*0.6),(BZ122*0.4+CB122*0.6)),1)</f>
        <v>7.5</v>
      </c>
      <c r="CE122" s="67" t="str">
        <f>TEXT(CD122,"0.0")</f>
        <v>7.5</v>
      </c>
      <c r="CF122" s="51" t="str">
        <f>IF(CD122&gt;=8.5,"A",IF(CD122&gt;=8,"B+",IF(CD122&gt;=7,"B",IF(CD122&gt;=6.5,"C+",IF(CD122&gt;=5.5,"C",IF(CD122&gt;=5,"D+",IF(CD122&gt;=4,"D","F")))))))</f>
        <v>B</v>
      </c>
      <c r="CG122" s="60">
        <f>IF(CF122="A",4,IF(CF122="B+",3.5,IF(CF122="B",3,IF(CF122="C+",2.5,IF(CF122="C",2,IF(CF122="D+",1.5,IF(CF122="D",1,0)))))))</f>
        <v>3</v>
      </c>
      <c r="CH122" s="53" t="str">
        <f>TEXT(CG122,"0.0")</f>
        <v>3.0</v>
      </c>
      <c r="CI122" s="63">
        <v>3</v>
      </c>
      <c r="CJ122" s="207">
        <v>3</v>
      </c>
      <c r="CK122" s="208">
        <f>AQ122+AF122+BB122+BM122+BX122+CI122</f>
        <v>17</v>
      </c>
      <c r="CL122" s="72">
        <f>(AL122*AQ122+AA122*AF122+AW122*BB122+BH122*BM122+BS122*BX122+CD122*CI122)/CK122</f>
        <v>6.8235294117647056</v>
      </c>
      <c r="CM122" s="93" t="str">
        <f>TEXT(CL122,"0.00")</f>
        <v>6.82</v>
      </c>
      <c r="CN122" s="72">
        <f>(AO122*AQ122+AD122*AF122+AZ122*BB122+BK122*BM122+BV122*BX122+CG122*CI122)/CK122</f>
        <v>2.4117647058823528</v>
      </c>
      <c r="CO122" s="93" t="str">
        <f>TEXT(CN122,"0.00")</f>
        <v>2.41</v>
      </c>
      <c r="CP122" s="285" t="str">
        <f>IF(AND(CN122&lt;0.8),"Cảnh báo KQHT","Lên lớp")</f>
        <v>Lên lớp</v>
      </c>
      <c r="CQ122" s="285">
        <f>CJ122+BY122+BN122+BC122+AG122+AR122</f>
        <v>17</v>
      </c>
      <c r="CR122" s="72">
        <f>(AL122*AR122+AA122*AG122+AW122*BC122+BH122*BN122+BS122*BY122+CD122*CJ122)/CQ122</f>
        <v>6.8235294117647056</v>
      </c>
      <c r="CS122" s="285" t="str">
        <f>TEXT(CR122,"0.00")</f>
        <v>6.82</v>
      </c>
      <c r="CT122" s="72">
        <f>(AO122*AR122+AD122*AG122+AZ122*BC122+BK122*BN122+BV122*BY122+CG122*CJ122)/CQ122</f>
        <v>2.4117647058823528</v>
      </c>
      <c r="CU122" s="285" t="str">
        <f>TEXT(CT122,"0.00")</f>
        <v>2.41</v>
      </c>
      <c r="CV122" s="285" t="str">
        <f>IF(AND(CT122&lt;1.2),"Cảnh báo KQHT","Lên lớp")</f>
        <v>Lên lớp</v>
      </c>
      <c r="CW122" s="66">
        <v>6</v>
      </c>
      <c r="CX122" s="285">
        <v>7</v>
      </c>
      <c r="CY122" s="285"/>
      <c r="CZ122" s="66">
        <f>ROUND((CW122*0.4+CX122*0.6),1)</f>
        <v>6.6</v>
      </c>
      <c r="DA122" s="67">
        <f>ROUND(MAX((CW122*0.4+CX122*0.6),(CW122*0.4+CY122*0.6)),1)</f>
        <v>6.6</v>
      </c>
      <c r="DB122" s="60" t="str">
        <f>TEXT(DA122,"0.0")</f>
        <v>6.6</v>
      </c>
      <c r="DC122" s="51" t="str">
        <f>IF(DA122&gt;=8.5,"A",IF(DA122&gt;=8,"B+",IF(DA122&gt;=7,"B",IF(DA122&gt;=6.5,"C+",IF(DA122&gt;=5.5,"C",IF(DA122&gt;=5,"D+",IF(DA122&gt;=4,"D","F")))))))</f>
        <v>C+</v>
      </c>
      <c r="DD122" s="60">
        <f>IF(DC122="A",4,IF(DC122="B+",3.5,IF(DC122="B",3,IF(DC122="C+",2.5,IF(DC122="C",2,IF(DC122="D+",1.5,IF(DC122="D",1,0)))))))</f>
        <v>2.5</v>
      </c>
      <c r="DE122" s="60" t="str">
        <f>TEXT(DD122,"0.0")</f>
        <v>2.5</v>
      </c>
      <c r="DF122" s="63"/>
      <c r="DG122" s="209"/>
      <c r="DH122" s="105">
        <v>6</v>
      </c>
      <c r="DI122" s="126">
        <v>9</v>
      </c>
      <c r="DJ122" s="126"/>
      <c r="DK122" s="66">
        <f>ROUND((DH122*0.4+DI122*0.6),1)</f>
        <v>7.8</v>
      </c>
      <c r="DL122" s="67">
        <f>ROUND(MAX((DH122*0.4+DI122*0.6),(DH122*0.4+DJ122*0.6)),1)</f>
        <v>7.8</v>
      </c>
      <c r="DM122" s="60" t="str">
        <f>TEXT(DL122,"0.0")</f>
        <v>7.8</v>
      </c>
      <c r="DN122" s="51" t="str">
        <f>IF(DL122&gt;=8.5,"A",IF(DL122&gt;=8,"B+",IF(DL122&gt;=7,"B",IF(DL122&gt;=6.5,"C+",IF(DL122&gt;=5.5,"C",IF(DL122&gt;=5,"D+",IF(DL122&gt;=4,"D","F")))))))</f>
        <v>B</v>
      </c>
      <c r="DO122" s="60">
        <f>IF(DN122="A",4,IF(DN122="B+",3.5,IF(DN122="B",3,IF(DN122="C+",2.5,IF(DN122="C",2,IF(DN122="D+",1.5,IF(DN122="D",1,0)))))))</f>
        <v>3</v>
      </c>
      <c r="DP122" s="60" t="str">
        <f>TEXT(DO122,"0.0")</f>
        <v>3.0</v>
      </c>
      <c r="DQ122" s="63"/>
      <c r="DR122" s="209"/>
      <c r="DS122" s="67">
        <f>(DA122+DL122)/2</f>
        <v>7.1999999999999993</v>
      </c>
      <c r="DT122" s="60" t="str">
        <f>TEXT(DS122,"0.0")</f>
        <v>7.2</v>
      </c>
      <c r="DU122" s="51" t="str">
        <f>IF(DS122&gt;=8.5,"A",IF(DS122&gt;=8,"B+",IF(DS122&gt;=7,"B",IF(DS122&gt;=6.5,"C+",IF(DS122&gt;=5.5,"C",IF(DS122&gt;=5,"D+",IF(DS122&gt;=4,"D","F")))))))</f>
        <v>B</v>
      </c>
      <c r="DV122" s="60">
        <f>IF(DU122="A",4,IF(DU122="B+",3.5,IF(DU122="B",3,IF(DU122="C+",2.5,IF(DU122="C",2,IF(DU122="D+",1.5,IF(DU122="D",1,0)))))))</f>
        <v>3</v>
      </c>
      <c r="DW122" s="60" t="str">
        <f>TEXT(DV122,"0.0")</f>
        <v>3.0</v>
      </c>
      <c r="DX122" s="63">
        <v>3</v>
      </c>
      <c r="DY122" s="209">
        <v>3</v>
      </c>
      <c r="DZ122" s="210">
        <v>5</v>
      </c>
      <c r="EA122" s="57">
        <v>7</v>
      </c>
      <c r="EB122" s="58"/>
      <c r="EC122" s="66">
        <f>ROUND((DZ122*0.4+EA122*0.6),1)</f>
        <v>6.2</v>
      </c>
      <c r="ED122" s="67">
        <f>ROUND(MAX((DZ122*0.4+EA122*0.6),(DZ122*0.4+EB122*0.6)),1)</f>
        <v>6.2</v>
      </c>
      <c r="EE122" s="67" t="str">
        <f>TEXT(ED122,"0.0")</f>
        <v>6.2</v>
      </c>
      <c r="EF122" s="51" t="str">
        <f>IF(ED122&gt;=8.5,"A",IF(ED122&gt;=8,"B+",IF(ED122&gt;=7,"B",IF(ED122&gt;=6.5,"C+",IF(ED122&gt;=5.5,"C",IF(ED122&gt;=5,"D+",IF(ED122&gt;=4,"D","F")))))))</f>
        <v>C</v>
      </c>
      <c r="EG122" s="68">
        <f>IF(EF122="A",4,IF(EF122="B+",3.5,IF(EF122="B",3,IF(EF122="C+",2.5,IF(EF122="C",2,IF(EF122="D+",1.5,IF(EF122="D",1,0)))))))</f>
        <v>2</v>
      </c>
      <c r="EH122" s="53" t="str">
        <f>TEXT(EG122,"0.0")</f>
        <v>2.0</v>
      </c>
      <c r="EI122" s="63">
        <v>3</v>
      </c>
      <c r="EJ122" s="207">
        <v>3</v>
      </c>
      <c r="EK122" s="149">
        <v>0</v>
      </c>
      <c r="EL122" s="70"/>
      <c r="EM122" s="121"/>
      <c r="EN122" s="66">
        <f>ROUND((EK122*0.4+EL122*0.6),1)</f>
        <v>0</v>
      </c>
      <c r="EO122" s="67">
        <f>ROUND(MAX((EK122*0.4+EL122*0.6),(EK122*0.4+EM122*0.6)),1)</f>
        <v>0</v>
      </c>
      <c r="EP122" s="67" t="str">
        <f>TEXT(EO122,"0.0")</f>
        <v>0.0</v>
      </c>
      <c r="EQ122" s="51" t="str">
        <f>IF(EO122&gt;=8.5,"A",IF(EO122&gt;=8,"B+",IF(EO122&gt;=7,"B",IF(EO122&gt;=6.5,"C+",IF(EO122&gt;=5.5,"C",IF(EO122&gt;=5,"D+",IF(EO122&gt;=4,"D","F")))))))</f>
        <v>F</v>
      </c>
      <c r="ER122" s="60">
        <f>IF(EQ122="A",4,IF(EQ122="B+",3.5,IF(EQ122="B",3,IF(EQ122="C+",2.5,IF(EQ122="C",2,IF(EQ122="D+",1.5,IF(EQ122="D",1,0)))))))</f>
        <v>0</v>
      </c>
      <c r="ES122" s="53" t="str">
        <f>TEXT(ER122,"0.0")</f>
        <v>0.0</v>
      </c>
      <c r="ET122" s="63">
        <v>3</v>
      </c>
      <c r="EU122" s="207"/>
      <c r="EV122" s="149">
        <v>0</v>
      </c>
      <c r="EW122" s="70"/>
      <c r="EX122" s="121"/>
      <c r="EY122" s="66">
        <f>ROUND((EV122*0.4+EW122*0.6),1)</f>
        <v>0</v>
      </c>
      <c r="EZ122" s="67">
        <f>ROUND(MAX((EV122*0.4+EW122*0.6),(EV122*0.4+EX122*0.6)),1)</f>
        <v>0</v>
      </c>
      <c r="FA122" s="67" t="str">
        <f>TEXT(EZ122,"0.0")</f>
        <v>0.0</v>
      </c>
      <c r="FB122" s="51" t="str">
        <f>IF(EZ122&gt;=8.5,"A",IF(EZ122&gt;=8,"B+",IF(EZ122&gt;=7,"B",IF(EZ122&gt;=6.5,"C+",IF(EZ122&gt;=5.5,"C",IF(EZ122&gt;=5,"D+",IF(EZ122&gt;=4,"D","F")))))))</f>
        <v>F</v>
      </c>
      <c r="FC122" s="60">
        <f>IF(FB122="A",4,IF(FB122="B+",3.5,IF(FB122="B",3,IF(FB122="C+",2.5,IF(FB122="C",2,IF(FB122="D+",1.5,IF(FB122="D",1,0)))))))</f>
        <v>0</v>
      </c>
      <c r="FD122" s="53" t="str">
        <f>TEXT(FC122,"0.0")</f>
        <v>0.0</v>
      </c>
      <c r="FE122" s="63">
        <v>2</v>
      </c>
      <c r="FF122" s="207"/>
      <c r="FG122" s="105">
        <v>6.9</v>
      </c>
      <c r="FH122" s="103">
        <v>8</v>
      </c>
      <c r="FI122" s="104"/>
      <c r="FJ122" s="66">
        <f>ROUND((FG122*0.4+FH122*0.6),1)</f>
        <v>7.6</v>
      </c>
      <c r="FK122" s="67">
        <f>ROUND(MAX((FG122*0.4+FH122*0.6),(FG122*0.4+FI122*0.6)),1)</f>
        <v>7.6</v>
      </c>
      <c r="FL122" s="67" t="str">
        <f>TEXT(FK122,"0.0")</f>
        <v>7.6</v>
      </c>
      <c r="FM122" s="51" t="str">
        <f>IF(FK122&gt;=8.5,"A",IF(FK122&gt;=8,"B+",IF(FK122&gt;=7,"B",IF(FK122&gt;=6.5,"C+",IF(FK122&gt;=5.5,"C",IF(FK122&gt;=5,"D+",IF(FK122&gt;=4,"D","F")))))))</f>
        <v>B</v>
      </c>
      <c r="FN122" s="60">
        <f>IF(FM122="A",4,IF(FM122="B+",3.5,IF(FM122="B",3,IF(FM122="C+",2.5,IF(FM122="C",2,IF(FM122="D+",1.5,IF(FM122="D",1,0)))))))</f>
        <v>3</v>
      </c>
      <c r="FO122" s="53" t="str">
        <f>TEXT(FN122,"0.0")</f>
        <v>3.0</v>
      </c>
      <c r="FP122" s="63">
        <v>2</v>
      </c>
      <c r="FQ122" s="207">
        <v>2</v>
      </c>
      <c r="FR122" s="149">
        <v>0</v>
      </c>
      <c r="FS122" s="70"/>
      <c r="FT122" s="121"/>
      <c r="FU122" s="149"/>
      <c r="FV122" s="67">
        <f>ROUND(MAX((FR122*0.4+FS122*0.6),(FR122*0.4+FT122*0.6)),1)</f>
        <v>0</v>
      </c>
      <c r="FW122" s="67" t="str">
        <f>TEXT(FV122,"0.0")</f>
        <v>0.0</v>
      </c>
      <c r="FX122" s="51" t="str">
        <f>IF(FV122&gt;=8.5,"A",IF(FV122&gt;=8,"B+",IF(FV122&gt;=7,"B",IF(FV122&gt;=6.5,"C+",IF(FV122&gt;=5.5,"C",IF(FV122&gt;=5,"D+",IF(FV122&gt;=4,"D","F")))))))</f>
        <v>F</v>
      </c>
      <c r="FY122" s="60">
        <f>IF(FX122="A",4,IF(FX122="B+",3.5,IF(FX122="B",3,IF(FX122="C+",2.5,IF(FX122="C",2,IF(FX122="D+",1.5,IF(FX122="D",1,0)))))))</f>
        <v>0</v>
      </c>
      <c r="FZ122" s="53" t="str">
        <f>TEXT(FY122,"0.0")</f>
        <v>0.0</v>
      </c>
      <c r="GA122" s="63">
        <v>2</v>
      </c>
      <c r="GB122" s="207"/>
      <c r="GC122" s="105">
        <v>6.9</v>
      </c>
      <c r="GD122" s="103">
        <v>7</v>
      </c>
      <c r="GE122" s="104"/>
      <c r="GF122" s="105"/>
      <c r="GG122" s="67">
        <f>ROUND(MAX((GC122*0.4+GD122*0.6),(GC122*0.4+GE122*0.6)),1)</f>
        <v>7</v>
      </c>
      <c r="GH122" s="67" t="str">
        <f>TEXT(GG122,"0.0")</f>
        <v>7.0</v>
      </c>
      <c r="GI122" s="51" t="str">
        <f>IF(GG122&gt;=8.5,"A",IF(GG122&gt;=8,"B+",IF(GG122&gt;=7,"B",IF(GG122&gt;=6.5,"C+",IF(GG122&gt;=5.5,"C",IF(GG122&gt;=5,"D+",IF(GG122&gt;=4,"D","F")))))))</f>
        <v>B</v>
      </c>
      <c r="GJ122" s="60">
        <f>IF(GI122="A",4,IF(GI122="B+",3.5,IF(GI122="B",3,IF(GI122="C+",2.5,IF(GI122="C",2,IF(GI122="D+",1.5,IF(GI122="D",1,0)))))))</f>
        <v>3</v>
      </c>
      <c r="GK122" s="53" t="str">
        <f>TEXT(GJ122,"0.0")</f>
        <v>3.0</v>
      </c>
      <c r="GL122" s="63">
        <v>3</v>
      </c>
      <c r="GM122" s="207">
        <v>3</v>
      </c>
      <c r="GN122" s="211">
        <f>DX122+EI122+ET122+FE122+FP122+GA122+GL122</f>
        <v>18</v>
      </c>
      <c r="GO122" s="156">
        <f>(DS122*DX122+ED122*EI122+EO122*ET122+EZ122*FE122+FK122*FP122+FV122*GA122+GG122*GL122)/GN122</f>
        <v>4.2444444444444445</v>
      </c>
      <c r="GP122" s="158">
        <f>(DV122*DX122+EG122*EI122+ER122*ET122+FC122*FE122+FN122*FP122+FY122*GA122+GJ122*GL122)/GN122</f>
        <v>1.6666666666666667</v>
      </c>
      <c r="GQ122" s="157" t="str">
        <f>TEXT(GP122,"0.00")</f>
        <v>1.67</v>
      </c>
      <c r="GR122" s="5" t="str">
        <f>IF(AND(GP122&lt;1),"Cảnh báo KQHT","Lên lớp")</f>
        <v>Lên lớp</v>
      </c>
      <c r="GS122" s="212">
        <f>DY122+EJ122+EU122+FF122+FQ122+GB122+GM122</f>
        <v>11</v>
      </c>
      <c r="GT122" s="213">
        <f t="shared" si="1246"/>
        <v>6.9454545454545462</v>
      </c>
      <c r="GU122" s="214">
        <f t="shared" si="1247"/>
        <v>2.7272727272727271</v>
      </c>
      <c r="GV122" s="215">
        <f>CK122+GN122</f>
        <v>35</v>
      </c>
      <c r="GW122" s="211">
        <f>CQ122+GS122</f>
        <v>28</v>
      </c>
      <c r="GX122" s="157">
        <f>(CQ122*CR122+GT122*GS122)/GW122</f>
        <v>6.8714285714285719</v>
      </c>
      <c r="GY122" s="158">
        <f>(CT122*CQ122+GU122*GS122)/GW122</f>
        <v>2.5357142857142856</v>
      </c>
      <c r="GZ122" s="157" t="str">
        <f>TEXT(GY122,"0.00")</f>
        <v>2.54</v>
      </c>
      <c r="HA122" s="5" t="str">
        <f>IF(AND(GY122&lt;1.2),"Cảnh báo KQHT","Lên lớp")</f>
        <v>Lên lớp</v>
      </c>
      <c r="HB122" s="105">
        <v>6</v>
      </c>
      <c r="HC122" s="103">
        <v>6</v>
      </c>
      <c r="HD122" s="104"/>
      <c r="HE122" s="105"/>
      <c r="HF122" s="67">
        <f>ROUND(MAX((HB122*0.4+HC122*0.6),(HB122*0.4+HD122*0.6)),1)</f>
        <v>6</v>
      </c>
      <c r="HG122" s="67" t="str">
        <f>TEXT(HF122,"0.0")</f>
        <v>6.0</v>
      </c>
      <c r="HH122" s="51" t="str">
        <f>IF(HF122&gt;=8.5,"A",IF(HF122&gt;=8,"B+",IF(HF122&gt;=7,"B",IF(HF122&gt;=6.5,"C+",IF(HF122&gt;=5.5,"C",IF(HF122&gt;=5,"D+",IF(HF122&gt;=4,"D","F")))))))</f>
        <v>C</v>
      </c>
      <c r="HI122" s="60">
        <f>IF(HH122="A",4,IF(HH122="B+",3.5,IF(HH122="B",3,IF(HH122="C+",2.5,IF(HH122="C",2,IF(HH122="D+",1.5,IF(HH122="D",1,0)))))))</f>
        <v>2</v>
      </c>
      <c r="HJ122" s="53" t="str">
        <f>TEXT(HI122,"0.0")</f>
        <v>2.0</v>
      </c>
      <c r="HK122" s="63">
        <v>3</v>
      </c>
      <c r="HL122" s="207">
        <v>3</v>
      </c>
      <c r="HM122" s="210">
        <v>7</v>
      </c>
      <c r="HN122" s="57">
        <v>6</v>
      </c>
      <c r="HO122" s="58"/>
      <c r="HP122" s="66">
        <f>ROUND((HM122*0.4+HN122*0.6),1)</f>
        <v>6.4</v>
      </c>
      <c r="HQ122" s="110">
        <f>ROUND(MAX((HM122*0.4+HN122*0.6),(HM122*0.4+HO122*0.6)),1)</f>
        <v>6.4</v>
      </c>
      <c r="HR122" s="67" t="str">
        <f>TEXT(HQ122,"0.0")</f>
        <v>6.4</v>
      </c>
      <c r="HS122" s="111" t="str">
        <f>IF(HQ122&gt;=8.5,"A",IF(HQ122&gt;=8,"B+",IF(HQ122&gt;=7,"B",IF(HQ122&gt;=6.5,"C+",IF(HQ122&gt;=5.5,"C",IF(HQ122&gt;=5,"D+",IF(HQ122&gt;=4,"D","F")))))))</f>
        <v>C</v>
      </c>
      <c r="HT122" s="112">
        <f>IF(HS122="A",4,IF(HS122="B+",3.5,IF(HS122="B",3,IF(HS122="C+",2.5,IF(HS122="C",2,IF(HS122="D+",1.5,IF(HS122="D",1,0)))))))</f>
        <v>2</v>
      </c>
      <c r="HU122" s="113" t="str">
        <f>TEXT(HT122,"0.0")</f>
        <v>2.0</v>
      </c>
      <c r="HV122" s="63">
        <v>1</v>
      </c>
      <c r="HW122" s="207">
        <v>1</v>
      </c>
      <c r="HX122" s="66">
        <f>ROUND((HE122*0.7+HP122*0.3),1)</f>
        <v>1.9</v>
      </c>
      <c r="HY122" s="167">
        <f>ROUND((HF122*0.7+HQ122*0.3),1)</f>
        <v>6.1</v>
      </c>
      <c r="HZ122" s="53" t="str">
        <f>TEXT(HY122,"0.0")</f>
        <v>6.1</v>
      </c>
      <c r="IA122" s="51" t="str">
        <f>IF(HY122&gt;=8.5,"A",IF(HY122&gt;=8,"B+",IF(HY122&gt;=7,"B",IF(HY122&gt;=6.5,"C+",IF(HY122&gt;=5.5,"C",IF(HY122&gt;=5,"D+",IF(HY122&gt;=4,"D","F")))))))</f>
        <v>C</v>
      </c>
      <c r="IB122" s="60">
        <f>IF(IA122="A",4,IF(IA122="B+",3.5,IF(IA122="B",3,IF(IA122="C+",2.5,IF(IA122="C",2,IF(IA122="D+",1.5,IF(IA122="D",1,0)))))))</f>
        <v>2</v>
      </c>
      <c r="IC122" s="53" t="str">
        <f>TEXT(IB122,"0.0")</f>
        <v>2.0</v>
      </c>
      <c r="ID122" s="220">
        <v>4</v>
      </c>
      <c r="IE122" s="221">
        <v>4</v>
      </c>
      <c r="IF122" s="210">
        <v>7</v>
      </c>
      <c r="IG122" s="57">
        <v>7</v>
      </c>
      <c r="IH122" s="58"/>
      <c r="II122" s="66">
        <f>ROUND((IF122*0.4+IG122*0.6),1)</f>
        <v>7</v>
      </c>
      <c r="IJ122" s="67">
        <f>ROUND(MAX((IF122*0.4+IG122*0.6),(IF122*0.4+IH122*0.6)),1)</f>
        <v>7</v>
      </c>
      <c r="IK122" s="67" t="str">
        <f>TEXT(IJ122,"0.0")</f>
        <v>7.0</v>
      </c>
      <c r="IL122" s="51" t="str">
        <f>IF(IJ122&gt;=8.5,"A",IF(IJ122&gt;=8,"B+",IF(IJ122&gt;=7,"B",IF(IJ122&gt;=6.5,"C+",IF(IJ122&gt;=5.5,"C",IF(IJ122&gt;=5,"D+",IF(IJ122&gt;=4,"D","F")))))))</f>
        <v>B</v>
      </c>
      <c r="IM122" s="60">
        <f>IF(IL122="A",4,IF(IL122="B+",3.5,IF(IL122="B",3,IF(IL122="C+",2.5,IF(IL122="C",2,IF(IL122="D+",1.5,IF(IL122="D",1,0)))))))</f>
        <v>3</v>
      </c>
      <c r="IN122" s="53" t="str">
        <f>TEXT(IM122,"0.0")</f>
        <v>3.0</v>
      </c>
      <c r="IO122" s="63">
        <v>2</v>
      </c>
      <c r="IP122" s="207">
        <v>2</v>
      </c>
      <c r="IQ122" s="258">
        <v>6.6</v>
      </c>
      <c r="IR122" s="126">
        <v>6</v>
      </c>
      <c r="IS122" s="58"/>
      <c r="IT122" s="66">
        <f>ROUND((IQ122*0.4+IR122*0.6),1)</f>
        <v>6.2</v>
      </c>
      <c r="IU122" s="67">
        <f>ROUND(MAX((IQ122*0.4+IR122*0.6),(IQ122*0.4+IS122*0.6)),1)</f>
        <v>6.2</v>
      </c>
      <c r="IV122" s="67" t="str">
        <f>TEXT(IU122,"0.0")</f>
        <v>6.2</v>
      </c>
      <c r="IW122" s="51" t="str">
        <f>IF(IU122&gt;=8.5,"A",IF(IU122&gt;=8,"B+",IF(IU122&gt;=7,"B",IF(IU122&gt;=6.5,"C+",IF(IU122&gt;=5.5,"C",IF(IU122&gt;=5,"D+",IF(IU122&gt;=4,"D","F")))))))</f>
        <v>C</v>
      </c>
      <c r="IX122" s="60">
        <f>IF(IW122="A",4,IF(IW122="B+",3.5,IF(IW122="B",3,IF(IW122="C+",2.5,IF(IW122="C",2,IF(IW122="D+",1.5,IF(IW122="D",1,0)))))))</f>
        <v>2</v>
      </c>
      <c r="IY122" s="53" t="str">
        <f>TEXT(IX122,"0.0")</f>
        <v>2.0</v>
      </c>
      <c r="IZ122" s="63">
        <v>3</v>
      </c>
      <c r="JA122" s="207">
        <v>3</v>
      </c>
      <c r="JB122" s="65">
        <v>5.6</v>
      </c>
      <c r="JC122" s="57">
        <v>8</v>
      </c>
      <c r="JD122" s="58"/>
      <c r="JE122" s="66">
        <f>ROUND((JB122*0.4+JC122*0.6),1)</f>
        <v>7</v>
      </c>
      <c r="JF122" s="67">
        <f>ROUND(MAX((JB122*0.4+JC122*0.6),(JB122*0.4+JD122*0.6)),1)</f>
        <v>7</v>
      </c>
      <c r="JG122" s="50" t="str">
        <f>TEXT(JF122,"0.0")</f>
        <v>7.0</v>
      </c>
      <c r="JH122" s="51" t="str">
        <f>IF(JF122&gt;=8.5,"A",IF(JF122&gt;=8,"B+",IF(JF122&gt;=7,"B",IF(JF122&gt;=6.5,"C+",IF(JF122&gt;=5.5,"C",IF(JF122&gt;=5,"D+",IF(JF122&gt;=4,"D","F")))))))</f>
        <v>B</v>
      </c>
      <c r="JI122" s="60">
        <f>IF(JH122="A",4,IF(JH122="B+",3.5,IF(JH122="B",3,IF(JH122="C+",2.5,IF(JH122="C",2,IF(JH122="D+",1.5,IF(JH122="D",1,0)))))))</f>
        <v>3</v>
      </c>
      <c r="JJ122" s="53" t="str">
        <f>TEXT(JI122,"0.0")</f>
        <v>3.0</v>
      </c>
      <c r="JK122" s="61">
        <v>2</v>
      </c>
      <c r="JL122" s="62">
        <v>2</v>
      </c>
      <c r="JM122" s="258">
        <v>8.4</v>
      </c>
      <c r="JN122" s="126">
        <v>7</v>
      </c>
      <c r="JO122" s="58"/>
      <c r="JP122" s="66">
        <f>ROUND((JM122*0.4+JN122*0.6),1)</f>
        <v>7.6</v>
      </c>
      <c r="JQ122" s="67">
        <f>ROUND(MAX((JM122*0.4+JN122*0.6),(JM122*0.4+JO122*0.6)),1)</f>
        <v>7.6</v>
      </c>
      <c r="JR122" s="50" t="str">
        <f>TEXT(JQ122,"0.0")</f>
        <v>7.6</v>
      </c>
      <c r="JS122" s="51" t="str">
        <f>IF(JQ122&gt;=8.5,"A",IF(JQ122&gt;=8,"B+",IF(JQ122&gt;=7,"B",IF(JQ122&gt;=6.5,"C+",IF(JQ122&gt;=5.5,"C",IF(JQ122&gt;=5,"D+",IF(JQ122&gt;=4,"D","F")))))))</f>
        <v>B</v>
      </c>
      <c r="JT122" s="60">
        <f>IF(JS122="A",4,IF(JS122="B+",3.5,IF(JS122="B",3,IF(JS122="C+",2.5,IF(JS122="C",2,IF(JS122="D+",1.5,IF(JS122="D",1,0)))))))</f>
        <v>3</v>
      </c>
      <c r="JU122" s="53" t="str">
        <f>TEXT(JT122,"0.0")</f>
        <v>3.0</v>
      </c>
      <c r="JV122" s="61">
        <v>1</v>
      </c>
      <c r="JW122" s="62">
        <v>1</v>
      </c>
      <c r="JX122" s="282">
        <v>7.3</v>
      </c>
      <c r="JY122" s="283">
        <v>9</v>
      </c>
      <c r="JZ122" s="58"/>
      <c r="KA122" s="66">
        <f>ROUND((JX122*0.4+JY122*0.6),1)</f>
        <v>8.3000000000000007</v>
      </c>
      <c r="KB122" s="67">
        <f>ROUND(MAX((JX122*0.4+JY122*0.6),(JX122*0.4+JZ122*0.6)),1)</f>
        <v>8.3000000000000007</v>
      </c>
      <c r="KC122" s="50" t="str">
        <f>TEXT(KB122,"0.0")</f>
        <v>8.3</v>
      </c>
      <c r="KD122" s="51" t="str">
        <f>IF(KB122&gt;=8.5,"A",IF(KB122&gt;=8,"B+",IF(KB122&gt;=7,"B",IF(KB122&gt;=6.5,"C+",IF(KB122&gt;=5.5,"C",IF(KB122&gt;=5,"D+",IF(KB122&gt;=4,"D","F")))))))</f>
        <v>B+</v>
      </c>
      <c r="KE122" s="60">
        <f>IF(KD122="A",4,IF(KD122="B+",3.5,IF(KD122="B",3,IF(KD122="C+",2.5,IF(KD122="C",2,IF(KD122="D+",1.5,IF(KD122="D",1,0)))))))</f>
        <v>3.5</v>
      </c>
      <c r="KF122" s="53" t="str">
        <f>TEXT(KE122,"0.0")</f>
        <v>3.5</v>
      </c>
      <c r="KG122" s="61">
        <v>2</v>
      </c>
      <c r="KH122" s="62">
        <v>2</v>
      </c>
      <c r="KI122" s="210"/>
      <c r="KJ122" s="133"/>
      <c r="KK122" s="58"/>
      <c r="KL122" s="66">
        <f>ROUND((KI122*0.4+KJ122*0.6),1)</f>
        <v>0</v>
      </c>
      <c r="KM122" s="67">
        <f>ROUND(MAX((KI122*0.4+KJ122*0.6),(KI122*0.4+KK122*0.6)),1)</f>
        <v>0</v>
      </c>
      <c r="KN122" s="67" t="str">
        <f>TEXT(KM122,"0.0")</f>
        <v>0.0</v>
      </c>
      <c r="KO122" s="51" t="str">
        <f>IF(KM122&gt;=8.5,"A",IF(KM122&gt;=8,"B+",IF(KM122&gt;=7,"B",IF(KM122&gt;=6.5,"C+",IF(KM122&gt;=5.5,"C",IF(KM122&gt;=5,"D+",IF(KM122&gt;=4,"D","F")))))))</f>
        <v>F</v>
      </c>
      <c r="KP122" s="60">
        <f>IF(KO122="A",4,IF(KO122="B+",3.5,IF(KO122="B",3,IF(KO122="C+",2.5,IF(KO122="C",2,IF(KO122="D+",1.5,IF(KO122="D",1,0)))))))</f>
        <v>0</v>
      </c>
      <c r="KQ122" s="53" t="str">
        <f>TEXT(KP122,"0.0")</f>
        <v>0.0</v>
      </c>
      <c r="KR122" s="63">
        <v>1</v>
      </c>
      <c r="KS122" s="207"/>
      <c r="KT122" s="210"/>
      <c r="KU122" s="133"/>
      <c r="KV122" s="58"/>
      <c r="KW122" s="66">
        <f>ROUND((KT122*0.4+KU122*0.6),1)</f>
        <v>0</v>
      </c>
      <c r="KX122" s="67">
        <f>ROUND(MAX((KT122*0.4+KU122*0.6),(KT122*0.4+KV122*0.6)),1)</f>
        <v>0</v>
      </c>
      <c r="KY122" s="67" t="str">
        <f>TEXT(KX122,"0.0")</f>
        <v>0.0</v>
      </c>
      <c r="KZ122" s="51" t="str">
        <f>IF(KX122&gt;=8.5,"A",IF(KX122&gt;=8,"B+",IF(KX122&gt;=7,"B",IF(KX122&gt;=6.5,"C+",IF(KX122&gt;=5.5,"C",IF(KX122&gt;=5,"D+",IF(KX122&gt;=4,"D","F")))))))</f>
        <v>F</v>
      </c>
      <c r="LA122" s="60">
        <f>IF(KZ122="A",4,IF(KZ122="B+",3.5,IF(KZ122="B",3,IF(KZ122="C+",2.5,IF(KZ122="C",2,IF(KZ122="D+",1.5,IF(KZ122="D",1,0)))))))</f>
        <v>0</v>
      </c>
      <c r="LB122" s="53" t="str">
        <f>TEXT(LA122,"0.0")</f>
        <v>0.0</v>
      </c>
      <c r="LC122" s="63">
        <v>1</v>
      </c>
      <c r="LD122" s="207"/>
      <c r="LE122" s="210"/>
      <c r="LF122" s="133"/>
      <c r="LG122" s="58"/>
      <c r="LH122" s="66">
        <f>ROUND((LE122*0.4+LF122*0.6),1)</f>
        <v>0</v>
      </c>
      <c r="LI122" s="67">
        <f>ROUND(MAX((LE122*0.4+LF122*0.6),(LE122*0.4+LG122*0.6)),1)</f>
        <v>0</v>
      </c>
      <c r="LJ122" s="67" t="str">
        <f>TEXT(LI122,"0.0")</f>
        <v>0.0</v>
      </c>
      <c r="LK122" s="51" t="str">
        <f>IF(LI122&gt;=8.5,"A",IF(LI122&gt;=8,"B+",IF(LI122&gt;=7,"B",IF(LI122&gt;=6.5,"C+",IF(LI122&gt;=5.5,"C",IF(LI122&gt;=5,"D+",IF(LI122&gt;=4,"D","F")))))))</f>
        <v>F</v>
      </c>
      <c r="LL122" s="60">
        <f>IF(LK122="A",4,IF(LK122="B+",3.5,IF(LK122="B",3,IF(LK122="C+",2.5,IF(LK122="C",2,IF(LK122="D+",1.5,IF(LK122="D",1,0)))))))</f>
        <v>0</v>
      </c>
      <c r="LM122" s="53" t="str">
        <f>TEXT(LL122,"0.0")</f>
        <v>0.0</v>
      </c>
      <c r="LN122" s="63">
        <v>2</v>
      </c>
      <c r="LO122" s="207"/>
      <c r="LP122" s="210"/>
      <c r="LQ122" s="133"/>
      <c r="LR122" s="58"/>
      <c r="LS122" s="66">
        <f>ROUND((LP122*0.4+LQ122*0.6),1)</f>
        <v>0</v>
      </c>
      <c r="LT122" s="67">
        <f>ROUND(MAX((LP122*0.4+LQ122*0.6),(LP122*0.4+LR122*0.6)),1)</f>
        <v>0</v>
      </c>
      <c r="LU122" s="67" t="str">
        <f>TEXT(LT122,"0.0")</f>
        <v>0.0</v>
      </c>
      <c r="LV122" s="51" t="str">
        <f>IF(LT122&gt;=8.5,"A",IF(LT122&gt;=8,"B+",IF(LT122&gt;=7,"B",IF(LT122&gt;=6.5,"C+",IF(LT122&gt;=5.5,"C",IF(LT122&gt;=5,"D+",IF(LT122&gt;=4,"D","F")))))))</f>
        <v>F</v>
      </c>
      <c r="LW122" s="60">
        <f>IF(LV122="A",4,IF(LV122="B+",3.5,IF(LV122="B",3,IF(LV122="C+",2.5,IF(LV122="C",2,IF(LV122="D+",1.5,IF(LV122="D",1,0)))))))</f>
        <v>0</v>
      </c>
      <c r="LX122" s="53" t="str">
        <f>TEXT(LW122,"0.0")</f>
        <v>0.0</v>
      </c>
      <c r="LY122" s="63">
        <v>1</v>
      </c>
      <c r="LZ122" s="207"/>
      <c r="MA122" s="66">
        <f>ROUND((KL122*0.2+KW122*0.2+LH122*0.4+LS122*0.2),1)</f>
        <v>0</v>
      </c>
      <c r="MB122" s="167">
        <f>ROUND((KM122*0.2+KX122*0.2+LI122*0.4+LT122*0.2),1)</f>
        <v>0</v>
      </c>
      <c r="MC122" s="53" t="str">
        <f>TEXT(MB122,"0.0")</f>
        <v>0.0</v>
      </c>
      <c r="MD122" s="51" t="str">
        <f>IF(MB122&gt;=8.5,"A",IF(MB122&gt;=8,"B+",IF(MB122&gt;=7,"B",IF(MB122&gt;=6.5,"C+",IF(MB122&gt;=5.5,"C",IF(MB122&gt;=5,"D+",IF(MB122&gt;=4,"D","F")))))))</f>
        <v>F</v>
      </c>
      <c r="ME122" s="60">
        <f>IF(MD122="A",4,IF(MD122="B+",3.5,IF(MD122="B",3,IF(MD122="C+",2.5,IF(MD122="C",2,IF(MD122="D+",1.5,IF(MD122="D",1,0)))))))</f>
        <v>0</v>
      </c>
      <c r="MF122" s="53" t="str">
        <f>TEXT(ME122,"0.0")</f>
        <v>0.0</v>
      </c>
      <c r="MG122" s="220">
        <v>5</v>
      </c>
      <c r="MH122" s="221"/>
      <c r="MI122" s="211">
        <f>HK122+HV122+IO122+IZ122+JK122+JV122+KG122+KR122+LC122+LN122+LY122</f>
        <v>19</v>
      </c>
      <c r="MJ122" s="156">
        <f>(HF122*HK122+HQ122*HV122+IJ122*IO122+IU122*IZ122+JF122*JK122+JQ122*JV122+KB122*KG122+KM122*KR122+KX122*LC122+LI122*LN122+LT122*LY122)/MI122</f>
        <v>5.0105263157894733</v>
      </c>
      <c r="MK122" s="158">
        <f>(HI122*HK122+HT122*HV122+IM122*IO122+IX122*IZ122+JI122*JK122+JT122*JV122+KE122*KG122+KP122*KR122+LA122*LC122+LL122*LN122+LW122*LY122)/MI122</f>
        <v>1.8947368421052631</v>
      </c>
      <c r="ML122" s="157" t="str">
        <f>TEXT(MK122,"0.00")</f>
        <v>1.89</v>
      </c>
      <c r="MM122" s="5" t="str">
        <f>IF(AND(MK122&lt;1),"Cảnh báo KQHT","Lên lớp")</f>
        <v>Lên lớp</v>
      </c>
      <c r="MN122" s="212">
        <f>HL122+HW122+IP122+JA122+JL122+JW122+KH122+KS122+LD122+LO122+LZ122</f>
        <v>14</v>
      </c>
      <c r="MO122" s="156">
        <f>(HF122*HL122+HQ122*HW122+IJ122*IP122+IU122*JA122+JF122*JL122+JQ122*JW122+KB122*KH122+KM122*KS122+KX122*LD122+LI122*LO122+LT122*LZ122)/MN122</f>
        <v>6.7999999999999989</v>
      </c>
      <c r="MP122" s="309">
        <f>(HI122*HL122+HT122*HW122+IM122*IP122+IX122*JA122+JI122*JL122+JT122*JW122+KE122*KH122+KP122*KS122+LA122*LD122+LL122*LO122+LW122*LZ122)/MN122</f>
        <v>2.5714285714285716</v>
      </c>
      <c r="MQ122" s="215">
        <f>GV122+MI122</f>
        <v>54</v>
      </c>
      <c r="MR122" s="211">
        <f>GW122+MN122</f>
        <v>42</v>
      </c>
      <c r="MS122" s="157">
        <f>(GX122*GW122+MO122*MN122)/MR122</f>
        <v>6.8476190476190482</v>
      </c>
      <c r="MT122" s="157" t="str">
        <f>TEXT(MS122,"0.00")</f>
        <v>6.85</v>
      </c>
      <c r="MU122" s="158">
        <f>(GY122*GW122+MP122*MN122)/MR122</f>
        <v>2.5476190476190474</v>
      </c>
      <c r="MV122" s="157" t="str">
        <f>TEXT(MU122,"0.00")</f>
        <v>2.55</v>
      </c>
      <c r="MW122" s="5" t="str">
        <f>IF(AND(MU122&lt;1.4),"Cảnh báo KQHT","Lên lớp")</f>
        <v>Lên lớp</v>
      </c>
      <c r="MX122" s="310"/>
      <c r="MY122" s="311"/>
      <c r="MZ122" s="160"/>
      <c r="NA122" s="66">
        <f>ROUND((MX122*0.4+MY122*0.6),1)</f>
        <v>0</v>
      </c>
      <c r="NB122" s="312">
        <f>ROUND(MAX((MX122*0.4+MY122*0.6),(MX122*0.4+MZ122*0.6)),1)</f>
        <v>0</v>
      </c>
      <c r="NC122" s="312" t="str">
        <f>TEXT(NB122,"0.0")</f>
        <v>0.0</v>
      </c>
      <c r="ND122" s="313" t="str">
        <f>IF(NB122&gt;=8.5,"A",IF(NB122&gt;=8,"B+",IF(NB122&gt;=7,"B",IF(NB122&gt;=6.5,"C+",IF(NB122&gt;=5.5,"C",IF(NB122&gt;=5,"D+",IF(NB122&gt;=4,"D","F")))))))</f>
        <v>F</v>
      </c>
      <c r="NE122" s="314">
        <f>IF(ND122="A",4,IF(ND122="B+",3.5,IF(ND122="B",3,IF(ND122="C+",2.5,IF(ND122="C",2,IF(ND122="D+",1.5,IF(ND122="D",1,0)))))))</f>
        <v>0</v>
      </c>
      <c r="NF122" s="315" t="str">
        <f>TEXT(NE122,"0.0")</f>
        <v>0.0</v>
      </c>
      <c r="NG122" s="63">
        <v>1</v>
      </c>
      <c r="NH122" s="207"/>
      <c r="NI122" s="222"/>
      <c r="NJ122" s="159"/>
      <c r="NK122" s="165"/>
      <c r="NL122" s="316">
        <f>ROUND((NI122*0.4+NJ122*0.6),1)</f>
        <v>0</v>
      </c>
      <c r="NM122" s="312">
        <f>ROUND(MAX((NI122*0.4+NJ122*0.6),(NI122*0.4+NK122*0.6)),1)</f>
        <v>0</v>
      </c>
      <c r="NN122" s="312" t="str">
        <f>TEXT(NM122,"0.0")</f>
        <v>0.0</v>
      </c>
      <c r="NO122" s="313" t="str">
        <f>IF(NM122&gt;=8.5,"A",IF(NM122&gt;=8,"B+",IF(NM122&gt;=7,"B",IF(NM122&gt;=6.5,"C+",IF(NM122&gt;=5.5,"C",IF(NM122&gt;=5,"D+",IF(NM122&gt;=4,"D","F")))))))</f>
        <v>F</v>
      </c>
      <c r="NP122" s="314">
        <f>IF(NO122="A",4,IF(NO122="B+",3.5,IF(NO122="B",3,IF(NO122="C+",2.5,IF(NO122="C",2,IF(NO122="D+",1.5,IF(NO122="D",1,0)))))))</f>
        <v>0</v>
      </c>
      <c r="NQ122" s="315" t="str">
        <f>TEXT(NP122,"0.0")</f>
        <v>0.0</v>
      </c>
      <c r="NR122" s="63">
        <v>1</v>
      </c>
      <c r="NS122" s="207"/>
      <c r="NT122" s="66">
        <f>ROUND((NA122*0.5+NL122*0.5),1)</f>
        <v>0</v>
      </c>
      <c r="NU122" s="167">
        <f>ROUND((NB122*0.5+NM122*0.5),1)</f>
        <v>0</v>
      </c>
      <c r="NV122" s="53" t="str">
        <f>TEXT(NU122,"0.0")</f>
        <v>0.0</v>
      </c>
      <c r="NW122" s="51" t="str">
        <f>IF(NU122&gt;=8.5,"A",IF(NU122&gt;=8,"B+",IF(NU122&gt;=7,"B",IF(NU122&gt;=6.5,"C+",IF(NU122&gt;=5.5,"C",IF(NU122&gt;=5,"D+",IF(NU122&gt;=4,"D","F")))))))</f>
        <v>F</v>
      </c>
      <c r="NX122" s="60">
        <f>IF(NW122="A",4,IF(NW122="B+",3.5,IF(NW122="B",3,IF(NW122="C+",2.5,IF(NW122="C",2,IF(NW122="D+",1.5,IF(NW122="D",1,0)))))))</f>
        <v>0</v>
      </c>
      <c r="NY122" s="53" t="str">
        <f>TEXT(NX122,"0.0")</f>
        <v>0.0</v>
      </c>
      <c r="NZ122" s="220">
        <v>2</v>
      </c>
      <c r="OA122" s="408"/>
      <c r="OB122" s="402"/>
      <c r="OC122" s="403"/>
      <c r="OD122" s="149"/>
      <c r="OE122" s="149">
        <f>ROUND((OB122*0.4+OC122*0.6),1)</f>
        <v>0</v>
      </c>
      <c r="OF122" s="67">
        <f>ROUND(MAX((OB122*0.4+OC122*0.6),(OB122*0.4+OD122*0.6)),1)</f>
        <v>0</v>
      </c>
      <c r="OG122" s="50" t="str">
        <f>TEXT(OF122,"0.0")</f>
        <v>0.0</v>
      </c>
      <c r="OH122" s="51" t="str">
        <f>IF(OF122&gt;=8.5,"A",IF(OF122&gt;=8,"B+",IF(OF122&gt;=7,"B",IF(OF122&gt;=6.5,"C+",IF(OF122&gt;=5.5,"C",IF(OF122&gt;=5,"D+",IF(OF122&gt;=4,"D","F")))))))</f>
        <v>F</v>
      </c>
      <c r="OI122" s="60">
        <f>IF(OH122="A",4,IF(OH122="B+",3.5,IF(OH122="B",3,IF(OH122="C+",2.5,IF(OH122="C",2,IF(OH122="D+",1.5,IF(OH122="D",1,0)))))))</f>
        <v>0</v>
      </c>
      <c r="OJ122" s="53" t="str">
        <f>TEXT(OI122,"0.0")</f>
        <v>0.0</v>
      </c>
      <c r="OK122" s="61">
        <v>2</v>
      </c>
      <c r="OL122" s="62"/>
      <c r="OM122" s="333"/>
      <c r="ON122" s="334"/>
      <c r="OO122" s="121"/>
      <c r="OP122" s="149">
        <f>ROUND((OM122*0.4+ON122*0.6),1)</f>
        <v>0</v>
      </c>
      <c r="OQ122" s="67">
        <f>ROUND(MAX((OM122*0.4+ON122*0.6),(OM122*0.4+OO122*0.6)),1)</f>
        <v>0</v>
      </c>
      <c r="OR122" s="50" t="str">
        <f>TEXT(OQ122,"0.0")</f>
        <v>0.0</v>
      </c>
      <c r="OS122" s="51" t="str">
        <f>IF(OQ122&gt;=8.5,"A",IF(OQ122&gt;=8,"B+",IF(OQ122&gt;=7,"B",IF(OQ122&gt;=6.5,"C+",IF(OQ122&gt;=5.5,"C",IF(OQ122&gt;=5,"D+",IF(OQ122&gt;=4,"D","F")))))))</f>
        <v>F</v>
      </c>
      <c r="OT122" s="60">
        <f>IF(OS122="A",4,IF(OS122="B+",3.5,IF(OS122="B",3,IF(OS122="C+",2.5,IF(OS122="C",2,IF(OS122="D+",1.5,IF(OS122="D",1,0)))))))</f>
        <v>0</v>
      </c>
      <c r="OU122" s="53" t="str">
        <f>TEXT(OT122,"0.0")</f>
        <v>0.0</v>
      </c>
      <c r="OV122" s="61">
        <v>2</v>
      </c>
      <c r="OW122" s="62"/>
      <c r="OX122" s="333"/>
      <c r="OY122" s="334"/>
      <c r="OZ122" s="121"/>
      <c r="PA122" s="149">
        <f>ROUND((OX122*0.4+OY122*0.6),1)</f>
        <v>0</v>
      </c>
      <c r="PB122" s="67">
        <f>ROUND(MAX((OX122*0.4+OY122*0.6),(OX122*0.4+OZ122*0.6)),1)</f>
        <v>0</v>
      </c>
      <c r="PC122" s="50" t="str">
        <f>TEXT(PB122,"0.0")</f>
        <v>0.0</v>
      </c>
      <c r="PD122" s="51" t="str">
        <f>IF(PB122&gt;=8.5,"A",IF(PB122&gt;=8,"B+",IF(PB122&gt;=7,"B",IF(PB122&gt;=6.5,"C+",IF(PB122&gt;=5.5,"C",IF(PB122&gt;=5,"D+",IF(PB122&gt;=4,"D","F")))))))</f>
        <v>F</v>
      </c>
      <c r="PE122" s="60">
        <f>IF(PD122="A",4,IF(PD122="B+",3.5,IF(PD122="B",3,IF(PD122="C+",2.5,IF(PD122="C",2,IF(PD122="D+",1.5,IF(PD122="D",1,0)))))))</f>
        <v>0</v>
      </c>
      <c r="PF122" s="53" t="str">
        <f>TEXT(PE122,"0.0")</f>
        <v>0.0</v>
      </c>
      <c r="PG122" s="61">
        <v>2</v>
      </c>
      <c r="PH122" s="62"/>
      <c r="PI122" s="222"/>
      <c r="PJ122" s="159"/>
      <c r="PK122" s="165"/>
      <c r="PL122" s="149">
        <f>ROUND((PI122*0.4+PJ122*0.6),1)</f>
        <v>0</v>
      </c>
      <c r="PM122" s="312">
        <f>ROUND(MAX((PI122*0.4+PJ122*0.6),(PI122*0.4+PK122*0.6)),1)</f>
        <v>0</v>
      </c>
      <c r="PN122" s="312" t="str">
        <f>TEXT(PM122,"0.0")</f>
        <v>0.0</v>
      </c>
      <c r="PO122" s="313" t="str">
        <f>IF(PM122&gt;=8.5,"A",IF(PM122&gt;=8,"B+",IF(PM122&gt;=7,"B",IF(PM122&gt;=6.5,"C+",IF(PM122&gt;=5.5,"C",IF(PM122&gt;=5,"D+",IF(PM122&gt;=4,"D","F")))))))</f>
        <v>F</v>
      </c>
      <c r="PP122" s="314">
        <f>IF(PO122="A",4,IF(PO122="B+",3.5,IF(PO122="B",3,IF(PO122="C+",2.5,IF(PO122="C",2,IF(PO122="D+",1.5,IF(PO122="D",1,0)))))))</f>
        <v>0</v>
      </c>
      <c r="PQ122" s="315" t="str">
        <f>TEXT(PP122,"0.0")</f>
        <v>0.0</v>
      </c>
      <c r="PR122" s="63">
        <v>1</v>
      </c>
      <c r="PS122" s="207"/>
      <c r="PT122" s="210"/>
      <c r="PU122" s="133"/>
      <c r="PV122" s="58"/>
      <c r="PW122" s="66">
        <f>ROUND((PT122*0.4+PU122*0.6),1)</f>
        <v>0</v>
      </c>
      <c r="PX122" s="67">
        <f>ROUND(MAX((PT122*0.4+PU122*0.6),(PT122*0.4+PV122*0.6)),1)</f>
        <v>0</v>
      </c>
      <c r="PY122" s="67" t="str">
        <f>TEXT(PX122,"0.0")</f>
        <v>0.0</v>
      </c>
      <c r="PZ122" s="51" t="str">
        <f>IF(PX122&gt;=8.5,"A",IF(PX122&gt;=8,"B+",IF(PX122&gt;=7,"B",IF(PX122&gt;=6.5,"C+",IF(PX122&gt;=5.5,"C",IF(PX122&gt;=5,"D+",IF(PX122&gt;=4,"D","F")))))))</f>
        <v>F</v>
      </c>
      <c r="QA122" s="60">
        <f>IF(PZ122="A",4,IF(PZ122="B+",3.5,IF(PZ122="B",3,IF(PZ122="C+",2.5,IF(PZ122="C",2,IF(PZ122="D+",1.5,IF(PZ122="D",1,0)))))))</f>
        <v>0</v>
      </c>
      <c r="QB122" s="53" t="str">
        <f>TEXT(QA122,"0.0")</f>
        <v>0.0</v>
      </c>
      <c r="QC122" s="63">
        <v>4</v>
      </c>
      <c r="QD122" s="207"/>
      <c r="QE122" s="149"/>
      <c r="QF122" s="137"/>
      <c r="QG122" s="149"/>
      <c r="QH122" s="149">
        <f>ROUND((QE122*0.4+QF122*0.6),1)</f>
        <v>0</v>
      </c>
      <c r="QI122" s="67">
        <f>ROUND(MAX((QE122*0.4+QF122*0.6),(QE122*0.4+QG122*0.6)),1)</f>
        <v>0</v>
      </c>
      <c r="QJ122" s="67" t="str">
        <f>TEXT(QI122,"0.0")</f>
        <v>0.0</v>
      </c>
      <c r="QK122" s="51" t="str">
        <f>IF(QI122&gt;=8.5,"A",IF(QI122&gt;=8,"B+",IF(QI122&gt;=7,"B",IF(QI122&gt;=6.5,"C+",IF(QI122&gt;=5.5,"C",IF(QI122&gt;=5,"D+",IF(QI122&gt;=4,"D","F")))))))</f>
        <v>F</v>
      </c>
      <c r="QL122" s="60">
        <f>IF(QK122="A",4,IF(QK122="B+",3.5,IF(QK122="B",3,IF(QK122="C+",2.5,IF(QK122="C",2,IF(QK122="D+",1.5,IF(QK122="D",1,0)))))))</f>
        <v>0</v>
      </c>
      <c r="QM122" s="53" t="str">
        <f>TEXT(QL122,"0.0")</f>
        <v>0.0</v>
      </c>
      <c r="QN122" s="63">
        <v>6</v>
      </c>
      <c r="QO122" s="207"/>
      <c r="QP122" s="211">
        <f>NG122+NR122+OK122+OV122+PG122+PR122+QC122+QN122</f>
        <v>19</v>
      </c>
      <c r="QQ122" s="156">
        <f>(NB122*NG122+NM122*NR122+OF122*OK122+OQ122*OV122+PB122*PG122+PM122*PR122+PX122*QC122+QI122*QN122)/QP122</f>
        <v>0</v>
      </c>
      <c r="QR122" s="158">
        <f>(NE122*NG122+NP122*NR122+OI122*OK122+OT122*OV122+PE122*PG122+PP122*PR122+QA122*QC122+QL122*QN122)/QP122</f>
        <v>0</v>
      </c>
      <c r="QS122" s="157" t="str">
        <f>TEXT(QR122,"0.00")</f>
        <v>0.00</v>
      </c>
      <c r="QT122" s="5" t="str">
        <f>IF(AND(QR122&lt;1),"Cảnh báo KQHT","Lên lớp")</f>
        <v>Cảnh báo KQHT</v>
      </c>
      <c r="QU122" s="212">
        <f>QO122+QD122+PS122+PH122+OW122+OL122+NS122+NH122</f>
        <v>0</v>
      </c>
      <c r="QV122" s="156">
        <v>0</v>
      </c>
      <c r="QW122" s="309">
        <v>0</v>
      </c>
      <c r="QX122" s="215">
        <f>MQ122+QP122</f>
        <v>73</v>
      </c>
      <c r="QY122" s="211">
        <f>MR122+QU122</f>
        <v>42</v>
      </c>
      <c r="QZ122" s="157">
        <f>(MS122*MR122+QV122*QU122)/QY122</f>
        <v>6.8476190476190482</v>
      </c>
      <c r="RA122" s="157" t="str">
        <f>TEXT(QZ122,"0.00")</f>
        <v>6.85</v>
      </c>
      <c r="RB122" s="158">
        <f>(MR122*MU122+QW122*QU122)/QY122</f>
        <v>2.5476190476190474</v>
      </c>
      <c r="RC122" s="157" t="str">
        <f>TEXT(RB122,"0.00")</f>
        <v>2.55</v>
      </c>
      <c r="RD122" s="5" t="str">
        <f>IF(AND(RB122&lt;1.4),"Cảnh báo KQHT","Lên lớp")</f>
        <v>Lên lớp</v>
      </c>
      <c r="RE122" s="149"/>
      <c r="RF122" s="137"/>
      <c r="RG122" s="121"/>
      <c r="RH122" s="149">
        <f t="shared" ref="RH122" si="1251">ROUND((RE122*0.4+RF122*0.6),1)</f>
        <v>0</v>
      </c>
      <c r="RI122" s="67">
        <f t="shared" ref="RI122" si="1252">ROUND(MAX((RE122*0.4+RF122*0.6),(RE122*0.4+RG122*0.6)),1)</f>
        <v>0</v>
      </c>
      <c r="RJ122" s="67" t="str">
        <f t="shared" ref="RJ122" si="1253">TEXT(RI122,"0.0")</f>
        <v>0.0</v>
      </c>
      <c r="RK122" s="51" t="str">
        <f t="shared" ref="RK122" si="1254">IF(RI122&gt;=8.5,"A",IF(RI122&gt;=8,"B+",IF(RI122&gt;=7,"B",IF(RI122&gt;=6.5,"C+",IF(RI122&gt;=5.5,"C",IF(RI122&gt;=5,"D+",IF(RI122&gt;=4,"D","F")))))))</f>
        <v>F</v>
      </c>
      <c r="RL122" s="60">
        <f t="shared" ref="RL122" si="1255">IF(RK122="A",4,IF(RK122="B+",3.5,IF(RK122="B",3,IF(RK122="C+",2.5,IF(RK122="C",2,IF(RK122="D+",1.5,IF(RK122="D",1,0)))))))</f>
        <v>0</v>
      </c>
      <c r="RM122" s="53" t="str">
        <f t="shared" ref="RM122" si="1256">TEXT(RL122,"0.0")</f>
        <v>0.0</v>
      </c>
      <c r="RN122" s="63">
        <v>6</v>
      </c>
      <c r="RO122" s="207"/>
      <c r="RP122" s="416"/>
      <c r="RQ122" s="416"/>
      <c r="RR122" s="316">
        <f>ROUND((RP122*0.4+RQ122*0.6),1)</f>
        <v>0</v>
      </c>
      <c r="RS122" s="67" t="str">
        <f>TEXT(RR122,"0.0")</f>
        <v>0.0</v>
      </c>
      <c r="RT122" s="51" t="str">
        <f t="shared" ref="RT122" si="1257">IF(RR122&gt;=8.5,"A",IF(RR122&gt;=8,"B+",IF(RR122&gt;=7,"B",IF(RR122&gt;=6.5,"C+",IF(RR122&gt;=5.5,"C",IF(RR122&gt;=5,"D+",IF(RR122&gt;=4,"D","F")))))))</f>
        <v>F</v>
      </c>
      <c r="RU122" s="60">
        <f t="shared" ref="RU122" si="1258">IF(RT122="A",4,IF(RT122="B+",3.5,IF(RT122="B",3,IF(RT122="C+",2.5,IF(RT122="C",2,IF(RT122="D+",1.5,IF(RT122="D",1,0)))))))</f>
        <v>0</v>
      </c>
      <c r="RV122" s="53" t="str">
        <f t="shared" ref="RV122" si="1259">TEXT(RU122,"0.0")</f>
        <v>0.0</v>
      </c>
      <c r="RW122" s="220"/>
      <c r="RX122" s="221"/>
      <c r="RY122" s="417">
        <f>RW122+RN122</f>
        <v>6</v>
      </c>
      <c r="RZ122" s="156">
        <f>(RI122*RN122+RR122*RW122)/RY122</f>
        <v>0</v>
      </c>
      <c r="SA122" s="158">
        <f>(RL122*RN122+RU122*RW122)/RY122</f>
        <v>0</v>
      </c>
      <c r="SB122" s="157" t="str">
        <f t="shared" ref="SB122" si="1260">TEXT(SA122,"0.00")</f>
        <v>0.00</v>
      </c>
    </row>
    <row r="123" spans="1:496" s="8" customFormat="1" ht="18">
      <c r="A123" s="5">
        <v>13</v>
      </c>
      <c r="B123" s="9" t="s">
        <v>11</v>
      </c>
      <c r="C123" s="10" t="s">
        <v>321</v>
      </c>
      <c r="D123" s="11" t="s">
        <v>322</v>
      </c>
      <c r="E123" s="12" t="s">
        <v>323</v>
      </c>
      <c r="F123" s="6"/>
      <c r="G123" s="47" t="s">
        <v>578</v>
      </c>
      <c r="H123" s="132" t="s">
        <v>427</v>
      </c>
      <c r="I123" s="132" t="s">
        <v>615</v>
      </c>
      <c r="J123" s="88" t="s">
        <v>615</v>
      </c>
      <c r="K123" s="98">
        <v>0</v>
      </c>
      <c r="L123" s="67" t="str">
        <f>TEXT(K123,"0.0")</f>
        <v>0.0</v>
      </c>
      <c r="M123" s="51" t="str">
        <f>IF(K123&gt;=8.5,"A",IF(K123&gt;=8,"B+",IF(K123&gt;=7,"B",IF(K123&gt;=6.5,"C+",IF(K123&gt;=5.5,"C",IF(K123&gt;=5,"D+",IF(K123&gt;=4,"D","F")))))))</f>
        <v>F</v>
      </c>
      <c r="N123" s="52">
        <f>IF(M123="A",4,IF(M123="B+",3.5,IF(M123="B",3,IF(M123="C+",2.5,IF(M123="C",2,IF(M123="D+",1.5,IF(M123="D",1,0)))))))</f>
        <v>0</v>
      </c>
      <c r="O123" s="53" t="str">
        <f>TEXT(N123,"0.0")</f>
        <v>0.0</v>
      </c>
      <c r="P123" s="63"/>
      <c r="Q123" s="49">
        <v>6</v>
      </c>
      <c r="R123" s="67" t="str">
        <f>TEXT(Q123,"0.0")</f>
        <v>6.0</v>
      </c>
      <c r="S123" s="51" t="str">
        <f>IF(Q123&gt;=8.5,"A",IF(Q123&gt;=8,"B+",IF(Q123&gt;=7,"B",IF(Q123&gt;=6.5,"C+",IF(Q123&gt;=5.5,"C",IF(Q123&gt;=5,"D+",IF(Q123&gt;=4,"D","F")))))))</f>
        <v>C</v>
      </c>
      <c r="T123" s="52">
        <f>IF(S123="A",4,IF(S123="B+",3.5,IF(S123="B",3,IF(S123="C+",2.5,IF(S123="C",2,IF(S123="D+",1.5,IF(S123="D",1,0)))))))</f>
        <v>2</v>
      </c>
      <c r="U123" s="53" t="str">
        <f>TEXT(T123,"0.0")</f>
        <v>2.0</v>
      </c>
      <c r="V123" s="63">
        <v>3</v>
      </c>
      <c r="W123" s="105">
        <v>8.1999999999999993</v>
      </c>
      <c r="X123" s="103">
        <v>8</v>
      </c>
      <c r="Y123" s="104"/>
      <c r="Z123" s="66">
        <f>ROUND((W123*0.4+X123*0.6),1)</f>
        <v>8.1</v>
      </c>
      <c r="AA123" s="67">
        <f>ROUND(MAX((W123*0.4+X123*0.6),(W123*0.4+Y123*0.6)),1)</f>
        <v>8.1</v>
      </c>
      <c r="AB123" s="67" t="str">
        <f>TEXT(AA123,"0.0")</f>
        <v>8.1</v>
      </c>
      <c r="AC123" s="51" t="str">
        <f>IF(AA123&gt;=8.5,"A",IF(AA123&gt;=8,"B+",IF(AA123&gt;=7,"B",IF(AA123&gt;=6.5,"C+",IF(AA123&gt;=5.5,"C",IF(AA123&gt;=5,"D+",IF(AA123&gt;=4,"D","F")))))))</f>
        <v>B+</v>
      </c>
      <c r="AD123" s="60">
        <f>IF(AC123="A",4,IF(AC123="B+",3.5,IF(AC123="B",3,IF(AC123="C+",2.5,IF(AC123="C",2,IF(AC123="D+",1.5,IF(AC123="D",1,0)))))))</f>
        <v>3.5</v>
      </c>
      <c r="AE123" s="53" t="str">
        <f>TEXT(AD123,"0.0")</f>
        <v>3.5</v>
      </c>
      <c r="AF123" s="63">
        <v>4</v>
      </c>
      <c r="AG123" s="207">
        <v>4</v>
      </c>
      <c r="AH123" s="105">
        <v>8</v>
      </c>
      <c r="AI123" s="103">
        <v>7</v>
      </c>
      <c r="AJ123" s="104"/>
      <c r="AK123" s="66">
        <f>ROUND((AH123*0.4+AI123*0.6),1)</f>
        <v>7.4</v>
      </c>
      <c r="AL123" s="67">
        <f>ROUND(MAX((AH123*0.4+AI123*0.6),(AH123*0.4+AJ123*0.6)),1)</f>
        <v>7.4</v>
      </c>
      <c r="AM123" s="67" t="str">
        <f>TEXT(AL123,"0.0")</f>
        <v>7.4</v>
      </c>
      <c r="AN123" s="51" t="str">
        <f>IF(AL123&gt;=8.5,"A",IF(AL123&gt;=8,"B+",IF(AL123&gt;=7,"B",IF(AL123&gt;=6.5,"C+",IF(AL123&gt;=5.5,"C",IF(AL123&gt;=5,"D+",IF(AL123&gt;=4,"D","F")))))))</f>
        <v>B</v>
      </c>
      <c r="AO123" s="60">
        <f>IF(AN123="A",4,IF(AN123="B+",3.5,IF(AN123="B",3,IF(AN123="C+",2.5,IF(AN123="C",2,IF(AN123="D+",1.5,IF(AN123="D",1,0)))))))</f>
        <v>3</v>
      </c>
      <c r="AP123" s="53" t="str">
        <f>TEXT(AO123,"0.0")</f>
        <v>3.0</v>
      </c>
      <c r="AQ123" s="63">
        <v>2</v>
      </c>
      <c r="AR123" s="207">
        <v>2</v>
      </c>
      <c r="AS123" s="171">
        <v>5</v>
      </c>
      <c r="AT123" s="122">
        <v>2</v>
      </c>
      <c r="AU123" s="123">
        <v>4</v>
      </c>
      <c r="AV123" s="66">
        <f>ROUND((AS123*0.4+AT123*0.6),1)</f>
        <v>3.2</v>
      </c>
      <c r="AW123" s="67">
        <f>ROUND(MAX((AS123*0.4+AT123*0.6),(AS123*0.4+AU123*0.6)),1)</f>
        <v>4.4000000000000004</v>
      </c>
      <c r="AX123" s="67" t="str">
        <f>TEXT(AW123,"0.0")</f>
        <v>4.4</v>
      </c>
      <c r="AY123" s="51" t="str">
        <f>IF(AW123&gt;=8.5,"A",IF(AW123&gt;=8,"B+",IF(AW123&gt;=7,"B",IF(AW123&gt;=6.5,"C+",IF(AW123&gt;=5.5,"C",IF(AW123&gt;=5,"D+",IF(AW123&gt;=4,"D","F")))))))</f>
        <v>D</v>
      </c>
      <c r="AZ123" s="60">
        <f>IF(AY123="A",4,IF(AY123="B+",3.5,IF(AY123="B",3,IF(AY123="C+",2.5,IF(AY123="C",2,IF(AY123="D+",1.5,IF(AY123="D",1,0)))))))</f>
        <v>1</v>
      </c>
      <c r="BA123" s="53" t="str">
        <f>TEXT(AZ123,"0.0")</f>
        <v>1.0</v>
      </c>
      <c r="BB123" s="63">
        <v>3</v>
      </c>
      <c r="BC123" s="207">
        <v>3</v>
      </c>
      <c r="BD123" s="105">
        <v>6.3</v>
      </c>
      <c r="BE123" s="103">
        <v>8</v>
      </c>
      <c r="BF123" s="104"/>
      <c r="BG123" s="66">
        <f>ROUND((BD123*0.4+BE123*0.6),1)</f>
        <v>7.3</v>
      </c>
      <c r="BH123" s="67">
        <f>ROUND(MAX((BD123*0.4+BE123*0.6),(BD123*0.4+BF123*0.6)),1)</f>
        <v>7.3</v>
      </c>
      <c r="BI123" s="67" t="str">
        <f>TEXT(BH123,"0.0")</f>
        <v>7.3</v>
      </c>
      <c r="BJ123" s="51" t="str">
        <f>IF(BH123&gt;=8.5,"A",IF(BH123&gt;=8,"B+",IF(BH123&gt;=7,"B",IF(BH123&gt;=6.5,"C+",IF(BH123&gt;=5.5,"C",IF(BH123&gt;=5,"D+",IF(BH123&gt;=4,"D","F")))))))</f>
        <v>B</v>
      </c>
      <c r="BK123" s="60">
        <f>IF(BJ123="A",4,IF(BJ123="B+",3.5,IF(BJ123="B",3,IF(BJ123="C+",2.5,IF(BJ123="C",2,IF(BJ123="D+",1.5,IF(BJ123="D",1,0)))))))</f>
        <v>3</v>
      </c>
      <c r="BL123" s="53" t="str">
        <f>TEXT(BK123,"0.0")</f>
        <v>3.0</v>
      </c>
      <c r="BM123" s="63">
        <v>3</v>
      </c>
      <c r="BN123" s="207">
        <v>3</v>
      </c>
      <c r="BO123" s="105">
        <v>7.2</v>
      </c>
      <c r="BP123" s="103">
        <v>4</v>
      </c>
      <c r="BQ123" s="104"/>
      <c r="BR123" s="66">
        <f>ROUND((BO123*0.4+BP123*0.6),1)</f>
        <v>5.3</v>
      </c>
      <c r="BS123" s="67">
        <f>ROUND(MAX((BO123*0.4+BP123*0.6),(BO123*0.4+BQ123*0.6)),1)</f>
        <v>5.3</v>
      </c>
      <c r="BT123" s="67" t="str">
        <f>TEXT(BS123,"0.0")</f>
        <v>5.3</v>
      </c>
      <c r="BU123" s="51" t="str">
        <f>IF(BS123&gt;=8.5,"A",IF(BS123&gt;=8,"B+",IF(BS123&gt;=7,"B",IF(BS123&gt;=6.5,"C+",IF(BS123&gt;=5.5,"C",IF(BS123&gt;=5,"D+",IF(BS123&gt;=4,"D","F")))))))</f>
        <v>D+</v>
      </c>
      <c r="BV123" s="68">
        <f>IF(BU123="A",4,IF(BU123="B+",3.5,IF(BU123="B",3,IF(BU123="C+",2.5,IF(BU123="C",2,IF(BU123="D+",1.5,IF(BU123="D",1,0)))))))</f>
        <v>1.5</v>
      </c>
      <c r="BW123" s="53" t="str">
        <f>TEXT(BV123,"0.0")</f>
        <v>1.5</v>
      </c>
      <c r="BX123" s="63">
        <v>2</v>
      </c>
      <c r="BY123" s="207">
        <v>2</v>
      </c>
      <c r="BZ123" s="105">
        <v>7.2</v>
      </c>
      <c r="CA123" s="103">
        <v>7</v>
      </c>
      <c r="CB123" s="104"/>
      <c r="CC123" s="105"/>
      <c r="CD123" s="67">
        <f>ROUND(MAX((BZ123*0.4+CA123*0.6),(BZ123*0.4+CB123*0.6)),1)</f>
        <v>7.1</v>
      </c>
      <c r="CE123" s="67" t="str">
        <f>TEXT(CD123,"0.0")</f>
        <v>7.1</v>
      </c>
      <c r="CF123" s="51" t="str">
        <f>IF(CD123&gt;=8.5,"A",IF(CD123&gt;=8,"B+",IF(CD123&gt;=7,"B",IF(CD123&gt;=6.5,"C+",IF(CD123&gt;=5.5,"C",IF(CD123&gt;=5,"D+",IF(CD123&gt;=4,"D","F")))))))</f>
        <v>B</v>
      </c>
      <c r="CG123" s="60">
        <f>IF(CF123="A",4,IF(CF123="B+",3.5,IF(CF123="B",3,IF(CF123="C+",2.5,IF(CF123="C",2,IF(CF123="D+",1.5,IF(CF123="D",1,0)))))))</f>
        <v>3</v>
      </c>
      <c r="CH123" s="53" t="str">
        <f>TEXT(CG123,"0.0")</f>
        <v>3.0</v>
      </c>
      <c r="CI123" s="63">
        <v>3</v>
      </c>
      <c r="CJ123" s="207">
        <v>3</v>
      </c>
      <c r="CK123" s="208">
        <f>AQ123+BB123+BM123+BX123+CI123+AF123</f>
        <v>17</v>
      </c>
      <c r="CL123" s="72">
        <f>(AL123*AQ123+AA123*AF123+AW123*BB123+BH123*BM123+BS123*BX123+CD123*CI123)/CK123</f>
        <v>6.7176470588235295</v>
      </c>
      <c r="CM123" s="93" t="str">
        <f>TEXT(CL123,"0.00")</f>
        <v>6.72</v>
      </c>
      <c r="CN123" s="72">
        <f>(AO123*AQ123+AD123*AF123+AZ123*BB123+BK123*BM123+BV123*BX123+CG123*CI123)/CK123</f>
        <v>2.5882352941176472</v>
      </c>
      <c r="CO123" s="93" t="str">
        <f>TEXT(CN123,"0.00")</f>
        <v>2.59</v>
      </c>
      <c r="CP123" s="285" t="str">
        <f>IF(AND(CN123&lt;0.8),"Cảnh báo KQHT","Lên lớp")</f>
        <v>Lên lớp</v>
      </c>
      <c r="CQ123" s="285">
        <f>CJ123+BY123+BN123+BC123+AG123+AR123</f>
        <v>17</v>
      </c>
      <c r="CR123" s="72">
        <f>(AL123*AR123+AA123*AG123+AW123*BC123+BH123*BN123+BS123*BY123+CD123*CJ123)/CQ123</f>
        <v>6.7176470588235295</v>
      </c>
      <c r="CS123" s="285" t="str">
        <f>TEXT(CR123,"0.00")</f>
        <v>6.72</v>
      </c>
      <c r="CT123" s="72">
        <f>(AO123*AR123+AD123*AG123+AZ123*BC123+BK123*BN123+BV123*BY123+CG123*CJ123)/CQ123</f>
        <v>2.5882352941176472</v>
      </c>
      <c r="CU123" s="285" t="str">
        <f>TEXT(CT123,"0.00")</f>
        <v>2.59</v>
      </c>
      <c r="CV123" s="285" t="str">
        <f>IF(AND(CT123&lt;1.2),"Cảnh báo KQHT","Lên lớp")</f>
        <v>Lên lớp</v>
      </c>
      <c r="CW123" s="66">
        <v>5.4</v>
      </c>
      <c r="CX123" s="285">
        <v>3</v>
      </c>
      <c r="CY123" s="285"/>
      <c r="CZ123" s="66">
        <f>ROUND((CW123*0.4+CX123*0.6),1)</f>
        <v>4</v>
      </c>
      <c r="DA123" s="67">
        <f>ROUND(MAX((CW123*0.4+CX123*0.6),(CW123*0.4+CY123*0.6)),1)</f>
        <v>4</v>
      </c>
      <c r="DB123" s="60" t="str">
        <f>TEXT(DA123,"0.0")</f>
        <v>4.0</v>
      </c>
      <c r="DC123" s="51" t="str">
        <f>IF(DA123&gt;=8.5,"A",IF(DA123&gt;=8,"B+",IF(DA123&gt;=7,"B",IF(DA123&gt;=6.5,"C+",IF(DA123&gt;=5.5,"C",IF(DA123&gt;=5,"D+",IF(DA123&gt;=4,"D","F")))))))</f>
        <v>D</v>
      </c>
      <c r="DD123" s="60">
        <f>IF(DC123="A",4,IF(DC123="B+",3.5,IF(DC123="B",3,IF(DC123="C+",2.5,IF(DC123="C",2,IF(DC123="D+",1.5,IF(DC123="D",1,0)))))))</f>
        <v>1</v>
      </c>
      <c r="DE123" s="60" t="str">
        <f>TEXT(DD123,"0.0")</f>
        <v>1.0</v>
      </c>
      <c r="DF123" s="63"/>
      <c r="DG123" s="209"/>
      <c r="DH123" s="105">
        <v>6.6</v>
      </c>
      <c r="DI123" s="126">
        <v>4</v>
      </c>
      <c r="DJ123" s="126"/>
      <c r="DK123" s="66">
        <f>ROUND((DH123*0.4+DI123*0.6),1)</f>
        <v>5</v>
      </c>
      <c r="DL123" s="67">
        <f>ROUND(MAX((DH123*0.4+DI123*0.6),(DH123*0.4+DJ123*0.6)),1)</f>
        <v>5</v>
      </c>
      <c r="DM123" s="60" t="str">
        <f>TEXT(DL123,"0.0")</f>
        <v>5.0</v>
      </c>
      <c r="DN123" s="51" t="str">
        <f>IF(DL123&gt;=8.5,"A",IF(DL123&gt;=8,"B+",IF(DL123&gt;=7,"B",IF(DL123&gt;=6.5,"C+",IF(DL123&gt;=5.5,"C",IF(DL123&gt;=5,"D+",IF(DL123&gt;=4,"D","F")))))))</f>
        <v>D+</v>
      </c>
      <c r="DO123" s="60">
        <f>IF(DN123="A",4,IF(DN123="B+",3.5,IF(DN123="B",3,IF(DN123="C+",2.5,IF(DN123="C",2,IF(DN123="D+",1.5,IF(DN123="D",1,0)))))))</f>
        <v>1.5</v>
      </c>
      <c r="DP123" s="60" t="str">
        <f>TEXT(DO123,"0.0")</f>
        <v>1.5</v>
      </c>
      <c r="DQ123" s="63"/>
      <c r="DR123" s="209"/>
      <c r="DS123" s="67">
        <f>(DA123+DL123)/2</f>
        <v>4.5</v>
      </c>
      <c r="DT123" s="60" t="str">
        <f>TEXT(DS123,"0.0")</f>
        <v>4.5</v>
      </c>
      <c r="DU123" s="51" t="str">
        <f>IF(DS123&gt;=8.5,"A",IF(DS123&gt;=8,"B+",IF(DS123&gt;=7,"B",IF(DS123&gt;=6.5,"C+",IF(DS123&gt;=5.5,"C",IF(DS123&gt;=5,"D+",IF(DS123&gt;=4,"D","F")))))))</f>
        <v>D</v>
      </c>
      <c r="DV123" s="60">
        <f>IF(DU123="A",4,IF(DU123="B+",3.5,IF(DU123="B",3,IF(DU123="C+",2.5,IF(DU123="C",2,IF(DU123="D+",1.5,IF(DU123="D",1,0)))))))</f>
        <v>1</v>
      </c>
      <c r="DW123" s="60" t="str">
        <f>TEXT(DV123,"0.0")</f>
        <v>1.0</v>
      </c>
      <c r="DX123" s="63">
        <v>3</v>
      </c>
      <c r="DY123" s="209">
        <v>3</v>
      </c>
      <c r="DZ123" s="216">
        <v>6</v>
      </c>
      <c r="EA123" s="173">
        <v>3</v>
      </c>
      <c r="EB123" s="174">
        <v>5</v>
      </c>
      <c r="EC123" s="66">
        <f>ROUND((DZ123*0.4+EA123*0.6),1)</f>
        <v>4.2</v>
      </c>
      <c r="ED123" s="67">
        <f>ROUND(MAX((DZ123*0.4+EA123*0.6),(DZ123*0.4+EB123*0.6)),1)</f>
        <v>5.4</v>
      </c>
      <c r="EE123" s="67" t="str">
        <f>TEXT(ED123,"0.0")</f>
        <v>5.4</v>
      </c>
      <c r="EF123" s="51" t="str">
        <f>IF(ED123&gt;=8.5,"A",IF(ED123&gt;=8,"B+",IF(ED123&gt;=7,"B",IF(ED123&gt;=6.5,"C+",IF(ED123&gt;=5.5,"C",IF(ED123&gt;=5,"D+",IF(ED123&gt;=4,"D","F")))))))</f>
        <v>D+</v>
      </c>
      <c r="EG123" s="68">
        <f>IF(EF123="A",4,IF(EF123="B+",3.5,IF(EF123="B",3,IF(EF123="C+",2.5,IF(EF123="C",2,IF(EF123="D+",1.5,IF(EF123="D",1,0)))))))</f>
        <v>1.5</v>
      </c>
      <c r="EH123" s="53" t="str">
        <f>TEXT(EG123,"0.0")</f>
        <v>1.5</v>
      </c>
      <c r="EI123" s="63">
        <v>3</v>
      </c>
      <c r="EJ123" s="207">
        <v>3</v>
      </c>
      <c r="EK123" s="149">
        <v>1</v>
      </c>
      <c r="EL123" s="70"/>
      <c r="EM123" s="121"/>
      <c r="EN123" s="66">
        <f>ROUND((EK123*0.4+EL123*0.6),1)</f>
        <v>0.4</v>
      </c>
      <c r="EO123" s="67">
        <f>ROUND(MAX((EK123*0.4+EL123*0.6),(EK123*0.4+EM123*0.6)),1)</f>
        <v>0.4</v>
      </c>
      <c r="EP123" s="67" t="str">
        <f>TEXT(EO123,"0.0")</f>
        <v>0.4</v>
      </c>
      <c r="EQ123" s="51" t="str">
        <f>IF(EO123&gt;=8.5,"A",IF(EO123&gt;=8,"B+",IF(EO123&gt;=7,"B",IF(EO123&gt;=6.5,"C+",IF(EO123&gt;=5.5,"C",IF(EO123&gt;=5,"D+",IF(EO123&gt;=4,"D","F")))))))</f>
        <v>F</v>
      </c>
      <c r="ER123" s="60">
        <f>IF(EQ123="A",4,IF(EQ123="B+",3.5,IF(EQ123="B",3,IF(EQ123="C+",2.5,IF(EQ123="C",2,IF(EQ123="D+",1.5,IF(EQ123="D",1,0)))))))</f>
        <v>0</v>
      </c>
      <c r="ES123" s="53" t="str">
        <f>TEXT(ER123,"0.0")</f>
        <v>0.0</v>
      </c>
      <c r="ET123" s="63">
        <v>3</v>
      </c>
      <c r="EU123" s="207"/>
      <c r="EV123" s="216">
        <v>6.7</v>
      </c>
      <c r="EW123" s="173"/>
      <c r="EX123" s="174">
        <v>4</v>
      </c>
      <c r="EY123" s="66">
        <f>ROUND((EV123*0.4+EW123*0.6),1)</f>
        <v>2.7</v>
      </c>
      <c r="EZ123" s="67">
        <f>ROUND(MAX((EV123*0.4+EW123*0.6),(EV123*0.4+EX123*0.6)),1)</f>
        <v>5.0999999999999996</v>
      </c>
      <c r="FA123" s="67" t="str">
        <f>TEXT(EZ123,"0.0")</f>
        <v>5.1</v>
      </c>
      <c r="FB123" s="51" t="str">
        <f>IF(EZ123&gt;=8.5,"A",IF(EZ123&gt;=8,"B+",IF(EZ123&gt;=7,"B",IF(EZ123&gt;=6.5,"C+",IF(EZ123&gt;=5.5,"C",IF(EZ123&gt;=5,"D+",IF(EZ123&gt;=4,"D","F")))))))</f>
        <v>D+</v>
      </c>
      <c r="FC123" s="60">
        <f>IF(FB123="A",4,IF(FB123="B+",3.5,IF(FB123="B",3,IF(FB123="C+",2.5,IF(FB123="C",2,IF(FB123="D+",1.5,IF(FB123="D",1,0)))))))</f>
        <v>1.5</v>
      </c>
      <c r="FD123" s="53" t="str">
        <f>TEXT(FC123,"0.0")</f>
        <v>1.5</v>
      </c>
      <c r="FE123" s="63">
        <v>2</v>
      </c>
      <c r="FF123" s="207">
        <v>2</v>
      </c>
      <c r="FG123" s="105">
        <v>8</v>
      </c>
      <c r="FH123" s="103">
        <v>8</v>
      </c>
      <c r="FI123" s="104"/>
      <c r="FJ123" s="66">
        <f>ROUND((FG123*0.4+FH123*0.6),1)</f>
        <v>8</v>
      </c>
      <c r="FK123" s="67">
        <f>ROUND(MAX((FG123*0.4+FH123*0.6),(FG123*0.4+FI123*0.6)),1)</f>
        <v>8</v>
      </c>
      <c r="FL123" s="67" t="str">
        <f>TEXT(FK123,"0.0")</f>
        <v>8.0</v>
      </c>
      <c r="FM123" s="51" t="str">
        <f>IF(FK123&gt;=8.5,"A",IF(FK123&gt;=8,"B+",IF(FK123&gt;=7,"B",IF(FK123&gt;=6.5,"C+",IF(FK123&gt;=5.5,"C",IF(FK123&gt;=5,"D+",IF(FK123&gt;=4,"D","F")))))))</f>
        <v>B+</v>
      </c>
      <c r="FN123" s="60">
        <f>IF(FM123="A",4,IF(FM123="B+",3.5,IF(FM123="B",3,IF(FM123="C+",2.5,IF(FM123="C",2,IF(FM123="D+",1.5,IF(FM123="D",1,0)))))))</f>
        <v>3.5</v>
      </c>
      <c r="FO123" s="53" t="str">
        <f>TEXT(FN123,"0.0")</f>
        <v>3.5</v>
      </c>
      <c r="FP123" s="63">
        <v>2</v>
      </c>
      <c r="FQ123" s="207">
        <v>2</v>
      </c>
      <c r="FR123" s="149">
        <v>1</v>
      </c>
      <c r="FS123" s="70"/>
      <c r="FT123" s="121"/>
      <c r="FU123" s="149"/>
      <c r="FV123" s="67">
        <f>ROUND(MAX((FR123*0.4+FS123*0.6),(FR123*0.4+FT123*0.6)),1)</f>
        <v>0.4</v>
      </c>
      <c r="FW123" s="67" t="str">
        <f>TEXT(FV123,"0.0")</f>
        <v>0.4</v>
      </c>
      <c r="FX123" s="51" t="str">
        <f>IF(FV123&gt;=8.5,"A",IF(FV123&gt;=8,"B+",IF(FV123&gt;=7,"B",IF(FV123&gt;=6.5,"C+",IF(FV123&gt;=5.5,"C",IF(FV123&gt;=5,"D+",IF(FV123&gt;=4,"D","F")))))))</f>
        <v>F</v>
      </c>
      <c r="FY123" s="60">
        <f>IF(FX123="A",4,IF(FX123="B+",3.5,IF(FX123="B",3,IF(FX123="C+",2.5,IF(FX123="C",2,IF(FX123="D+",1.5,IF(FX123="D",1,0)))))))</f>
        <v>0</v>
      </c>
      <c r="FZ123" s="53" t="str">
        <f>TEXT(FY123,"0.0")</f>
        <v>0.0</v>
      </c>
      <c r="GA123" s="63">
        <v>2</v>
      </c>
      <c r="GB123" s="207"/>
      <c r="GC123" s="149">
        <v>0.6</v>
      </c>
      <c r="GD123" s="70"/>
      <c r="GE123" s="121"/>
      <c r="GF123" s="149"/>
      <c r="GG123" s="67">
        <f>ROUND(MAX((GC123*0.4+GD123*0.6),(GC123*0.4+GE123*0.6)),1)</f>
        <v>0.2</v>
      </c>
      <c r="GH123" s="67" t="str">
        <f>TEXT(GG123,"0.0")</f>
        <v>0.2</v>
      </c>
      <c r="GI123" s="51" t="str">
        <f>IF(GG123&gt;=8.5,"A",IF(GG123&gt;=8,"B+",IF(GG123&gt;=7,"B",IF(GG123&gt;=6.5,"C+",IF(GG123&gt;=5.5,"C",IF(GG123&gt;=5,"D+",IF(GG123&gt;=4,"D","F")))))))</f>
        <v>F</v>
      </c>
      <c r="GJ123" s="60">
        <f>IF(GI123="A",4,IF(GI123="B+",3.5,IF(GI123="B",3,IF(GI123="C+",2.5,IF(GI123="C",2,IF(GI123="D+",1.5,IF(GI123="D",1,0)))))))</f>
        <v>0</v>
      </c>
      <c r="GK123" s="53" t="str">
        <f>TEXT(GJ123,"0.0")</f>
        <v>0.0</v>
      </c>
      <c r="GL123" s="63">
        <v>3</v>
      </c>
      <c r="GM123" s="207"/>
      <c r="GN123" s="211">
        <f>DX123+EI123+ET123+FE123+FP123+GA123+GL123</f>
        <v>18</v>
      </c>
      <c r="GO123" s="156">
        <f>(DS123*DX123+ED123*EI123+EO123*ET123+EZ123*FE123+FK123*FP123+FV123*GA123+GG123*GL123)/GN123</f>
        <v>3.25</v>
      </c>
      <c r="GP123" s="158">
        <f>(DV123*DX123+EG123*EI123+ER123*ET123+FC123*FE123+FN123*FP123+FY123*GA123+GJ123*GL123)/GN123</f>
        <v>0.97222222222222221</v>
      </c>
      <c r="GQ123" s="157" t="str">
        <f>TEXT(GP123,"0.00")</f>
        <v>0.97</v>
      </c>
      <c r="GR123" s="5" t="str">
        <f>IF(AND(GP123&lt;1),"Cảnh báo KQHT","Lên lớp")</f>
        <v>Cảnh báo KQHT</v>
      </c>
      <c r="GS123" s="212">
        <f>DY123+EJ123+EU123+FF123+FQ123+GB123+GM123</f>
        <v>10</v>
      </c>
      <c r="GT123" s="213">
        <f t="shared" si="1246"/>
        <v>5.5900000000000007</v>
      </c>
      <c r="GU123" s="214">
        <f t="shared" si="1247"/>
        <v>1.75</v>
      </c>
      <c r="GV123" s="215">
        <f>CK123+GN123</f>
        <v>35</v>
      </c>
      <c r="GW123" s="211">
        <f>CQ123+GS123</f>
        <v>27</v>
      </c>
      <c r="GX123" s="157">
        <f>(CQ123*CR123+GT123*GS123)/GW123</f>
        <v>6.3000000000000007</v>
      </c>
      <c r="GY123" s="158">
        <f>(CT123*CQ123+GU123*GS123)/GW123</f>
        <v>2.2777777777777777</v>
      </c>
      <c r="GZ123" s="157" t="str">
        <f>TEXT(GY123,"0.00")</f>
        <v>2.28</v>
      </c>
      <c r="HA123" s="5" t="str">
        <f>IF(AND(GY123&lt;1.2),"Cảnh báo KQHT","Lên lớp")</f>
        <v>Lên lớp</v>
      </c>
      <c r="HB123" s="171">
        <v>5</v>
      </c>
      <c r="HC123" s="122">
        <v>2</v>
      </c>
      <c r="HD123" s="123"/>
      <c r="HE123" s="171"/>
      <c r="HF123" s="67">
        <f>ROUND(MAX((HB123*0.4+HC123*0.6),(HB123*0.4+HD123*0.6)),1)</f>
        <v>3.2</v>
      </c>
      <c r="HG123" s="67" t="str">
        <f>TEXT(HF123,"0.0")</f>
        <v>3.2</v>
      </c>
      <c r="HH123" s="51" t="str">
        <f>IF(HF123&gt;=8.5,"A",IF(HF123&gt;=8,"B+",IF(HF123&gt;=7,"B",IF(HF123&gt;=6.5,"C+",IF(HF123&gt;=5.5,"C",IF(HF123&gt;=5,"D+",IF(HF123&gt;=4,"D","F")))))))</f>
        <v>F</v>
      </c>
      <c r="HI123" s="60">
        <f>IF(HH123="A",4,IF(HH123="B+",3.5,IF(HH123="B",3,IF(HH123="C+",2.5,IF(HH123="C",2,IF(HH123="D+",1.5,IF(HH123="D",1,0)))))))</f>
        <v>0</v>
      </c>
      <c r="HJ123" s="53" t="str">
        <f>TEXT(HI123,"0.0")</f>
        <v>0.0</v>
      </c>
      <c r="HK123" s="63">
        <v>3</v>
      </c>
      <c r="HL123" s="207"/>
      <c r="HM123" s="210">
        <v>5</v>
      </c>
      <c r="HN123" s="57">
        <v>4</v>
      </c>
      <c r="HO123" s="58"/>
      <c r="HP123" s="66">
        <f>ROUND((HM123*0.4+HN123*0.6),1)</f>
        <v>4.4000000000000004</v>
      </c>
      <c r="HQ123" s="110">
        <f>ROUND(MAX((HM123*0.4+HN123*0.6),(HM123*0.4+HO123*0.6)),1)</f>
        <v>4.4000000000000004</v>
      </c>
      <c r="HR123" s="67" t="str">
        <f>TEXT(HQ123,"0.0")</f>
        <v>4.4</v>
      </c>
      <c r="HS123" s="111" t="str">
        <f>IF(HQ123&gt;=8.5,"A",IF(HQ123&gt;=8,"B+",IF(HQ123&gt;=7,"B",IF(HQ123&gt;=6.5,"C+",IF(HQ123&gt;=5.5,"C",IF(HQ123&gt;=5,"D+",IF(HQ123&gt;=4,"D","F")))))))</f>
        <v>D</v>
      </c>
      <c r="HT123" s="112">
        <f>IF(HS123="A",4,IF(HS123="B+",3.5,IF(HS123="B",3,IF(HS123="C+",2.5,IF(HS123="C",2,IF(HS123="D+",1.5,IF(HS123="D",1,0)))))))</f>
        <v>1</v>
      </c>
      <c r="HU123" s="113" t="str">
        <f>TEXT(HT123,"0.0")</f>
        <v>1.0</v>
      </c>
      <c r="HV123" s="63">
        <v>1</v>
      </c>
      <c r="HW123" s="207">
        <v>1</v>
      </c>
      <c r="HX123" s="66">
        <f>ROUND((HE123*0.7+HP123*0.3),1)</f>
        <v>1.3</v>
      </c>
      <c r="HY123" s="167">
        <f>ROUND((HF123*0.7+HQ123*0.3),1)</f>
        <v>3.6</v>
      </c>
      <c r="HZ123" s="53" t="str">
        <f>TEXT(HY123,"0.0")</f>
        <v>3.6</v>
      </c>
      <c r="IA123" s="51" t="str">
        <f>IF(HY123&gt;=8.5,"A",IF(HY123&gt;=8,"B+",IF(HY123&gt;=7,"B",IF(HY123&gt;=6.5,"C+",IF(HY123&gt;=5.5,"C",IF(HY123&gt;=5,"D+",IF(HY123&gt;=4,"D","F")))))))</f>
        <v>F</v>
      </c>
      <c r="IB123" s="60">
        <f>IF(IA123="A",4,IF(IA123="B+",3.5,IF(IA123="B",3,IF(IA123="C+",2.5,IF(IA123="C",2,IF(IA123="D+",1.5,IF(IA123="D",1,0)))))))</f>
        <v>0</v>
      </c>
      <c r="IC123" s="53" t="str">
        <f>TEXT(IB123,"0.0")</f>
        <v>0.0</v>
      </c>
      <c r="ID123" s="220">
        <v>4</v>
      </c>
      <c r="IE123" s="221"/>
      <c r="IF123" s="210">
        <v>7.3</v>
      </c>
      <c r="IG123" s="57">
        <v>5</v>
      </c>
      <c r="IH123" s="58"/>
      <c r="II123" s="66">
        <f>ROUND((IF123*0.4+IG123*0.6),1)</f>
        <v>5.9</v>
      </c>
      <c r="IJ123" s="67">
        <f>ROUND(MAX((IF123*0.4+IG123*0.6),(IF123*0.4+IH123*0.6)),1)</f>
        <v>5.9</v>
      </c>
      <c r="IK123" s="67" t="str">
        <f>TEXT(IJ123,"0.0")</f>
        <v>5.9</v>
      </c>
      <c r="IL123" s="51" t="str">
        <f>IF(IJ123&gt;=8.5,"A",IF(IJ123&gt;=8,"B+",IF(IJ123&gt;=7,"B",IF(IJ123&gt;=6.5,"C+",IF(IJ123&gt;=5.5,"C",IF(IJ123&gt;=5,"D+",IF(IJ123&gt;=4,"D","F")))))))</f>
        <v>C</v>
      </c>
      <c r="IM123" s="60">
        <f>IF(IL123="A",4,IF(IL123="B+",3.5,IF(IL123="B",3,IF(IL123="C+",2.5,IF(IL123="C",2,IF(IL123="D+",1.5,IF(IL123="D",1,0)))))))</f>
        <v>2</v>
      </c>
      <c r="IN123" s="53" t="str">
        <f>TEXT(IM123,"0.0")</f>
        <v>2.0</v>
      </c>
      <c r="IO123" s="63">
        <v>2</v>
      </c>
      <c r="IP123" s="207">
        <v>2</v>
      </c>
      <c r="IQ123" s="210">
        <v>8.6999999999999993</v>
      </c>
      <c r="IR123" s="57">
        <v>3</v>
      </c>
      <c r="IS123" s="58"/>
      <c r="IT123" s="66">
        <f>ROUND((IQ123*0.4+IR123*0.6),1)</f>
        <v>5.3</v>
      </c>
      <c r="IU123" s="67">
        <f>ROUND(MAX((IQ123*0.4+IR123*0.6),(IQ123*0.4+IS123*0.6)),1)</f>
        <v>5.3</v>
      </c>
      <c r="IV123" s="67" t="str">
        <f>TEXT(IU123,"0.0")</f>
        <v>5.3</v>
      </c>
      <c r="IW123" s="51" t="str">
        <f>IF(IU123&gt;=8.5,"A",IF(IU123&gt;=8,"B+",IF(IU123&gt;=7,"B",IF(IU123&gt;=6.5,"C+",IF(IU123&gt;=5.5,"C",IF(IU123&gt;=5,"D+",IF(IU123&gt;=4,"D","F")))))))</f>
        <v>D+</v>
      </c>
      <c r="IX123" s="60">
        <f>IF(IW123="A",4,IF(IW123="B+",3.5,IF(IW123="B",3,IF(IW123="C+",2.5,IF(IW123="C",2,IF(IW123="D+",1.5,IF(IW123="D",1,0)))))))</f>
        <v>1.5</v>
      </c>
      <c r="IY123" s="53" t="str">
        <f>TEXT(IX123,"0.0")</f>
        <v>1.5</v>
      </c>
      <c r="IZ123" s="63">
        <v>3</v>
      </c>
      <c r="JA123" s="207">
        <v>3</v>
      </c>
      <c r="JB123" s="65">
        <v>6.8</v>
      </c>
      <c r="JC123" s="57">
        <v>4</v>
      </c>
      <c r="JD123" s="58"/>
      <c r="JE123" s="66">
        <f>ROUND((JB123*0.4+JC123*0.6),1)</f>
        <v>5.0999999999999996</v>
      </c>
      <c r="JF123" s="67">
        <f>ROUND(MAX((JB123*0.4+JC123*0.6),(JB123*0.4+JD123*0.6)),1)</f>
        <v>5.0999999999999996</v>
      </c>
      <c r="JG123" s="50" t="str">
        <f>TEXT(JF123,"0.0")</f>
        <v>5.1</v>
      </c>
      <c r="JH123" s="51" t="str">
        <f>IF(JF123&gt;=8.5,"A",IF(JF123&gt;=8,"B+",IF(JF123&gt;=7,"B",IF(JF123&gt;=6.5,"C+",IF(JF123&gt;=5.5,"C",IF(JF123&gt;=5,"D+",IF(JF123&gt;=4,"D","F")))))))</f>
        <v>D+</v>
      </c>
      <c r="JI123" s="60">
        <f>IF(JH123="A",4,IF(JH123="B+",3.5,IF(JH123="B",3,IF(JH123="C+",2.5,IF(JH123="C",2,IF(JH123="D+",1.5,IF(JH123="D",1,0)))))))</f>
        <v>1.5</v>
      </c>
      <c r="JJ123" s="53" t="str">
        <f>TEXT(JI123,"0.0")</f>
        <v>1.5</v>
      </c>
      <c r="JK123" s="61">
        <v>2</v>
      </c>
      <c r="JL123" s="62">
        <v>2</v>
      </c>
      <c r="JM123" s="277">
        <v>6.6</v>
      </c>
      <c r="JN123" s="124"/>
      <c r="JO123" s="125">
        <v>5</v>
      </c>
      <c r="JP123" s="150">
        <f>ROUND((JM123*0.4+JN123*0.6),1)</f>
        <v>2.6</v>
      </c>
      <c r="JQ123" s="67">
        <f>ROUND(MAX((JM123*0.4+JN123*0.6),(JM123*0.4+JO123*0.6)),1)</f>
        <v>5.6</v>
      </c>
      <c r="JR123" s="50" t="str">
        <f>TEXT(JQ123,"0.0")</f>
        <v>5.6</v>
      </c>
      <c r="JS123" s="51" t="str">
        <f>IF(JQ123&gt;=8.5,"A",IF(JQ123&gt;=8,"B+",IF(JQ123&gt;=7,"B",IF(JQ123&gt;=6.5,"C+",IF(JQ123&gt;=5.5,"C",IF(JQ123&gt;=5,"D+",IF(JQ123&gt;=4,"D","F")))))))</f>
        <v>C</v>
      </c>
      <c r="JT123" s="60">
        <f>IF(JS123="A",4,IF(JS123="B+",3.5,IF(JS123="B",3,IF(JS123="C+",2.5,IF(JS123="C",2,IF(JS123="D+",1.5,IF(JS123="D",1,0)))))))</f>
        <v>2</v>
      </c>
      <c r="JU123" s="53" t="str">
        <f>TEXT(JT123,"0.0")</f>
        <v>2.0</v>
      </c>
      <c r="JV123" s="61">
        <v>1</v>
      </c>
      <c r="JW123" s="62">
        <v>1</v>
      </c>
      <c r="JX123" s="65">
        <v>6</v>
      </c>
      <c r="JY123" s="57">
        <v>5</v>
      </c>
      <c r="JZ123" s="58"/>
      <c r="KA123" s="66">
        <f>ROUND((JX123*0.4+JY123*0.6),1)</f>
        <v>5.4</v>
      </c>
      <c r="KB123" s="67">
        <f>ROUND(MAX((JX123*0.4+JY123*0.6),(JX123*0.4+JZ123*0.6)),1)</f>
        <v>5.4</v>
      </c>
      <c r="KC123" s="50" t="str">
        <f>TEXT(KB123,"0.0")</f>
        <v>5.4</v>
      </c>
      <c r="KD123" s="51" t="str">
        <f>IF(KB123&gt;=8.5,"A",IF(KB123&gt;=8,"B+",IF(KB123&gt;=7,"B",IF(KB123&gt;=6.5,"C+",IF(KB123&gt;=5.5,"C",IF(KB123&gt;=5,"D+",IF(KB123&gt;=4,"D","F")))))))</f>
        <v>D+</v>
      </c>
      <c r="KE123" s="60">
        <f>IF(KD123="A",4,IF(KD123="B+",3.5,IF(KD123="B",3,IF(KD123="C+",2.5,IF(KD123="C",2,IF(KD123="D+",1.5,IF(KD123="D",1,0)))))))</f>
        <v>1.5</v>
      </c>
      <c r="KF123" s="53" t="str">
        <f>TEXT(KE123,"0.0")</f>
        <v>1.5</v>
      </c>
      <c r="KG123" s="61">
        <v>2</v>
      </c>
      <c r="KH123" s="62">
        <v>2</v>
      </c>
      <c r="KI123" s="210">
        <v>5</v>
      </c>
      <c r="KJ123" s="133">
        <v>6.3</v>
      </c>
      <c r="KK123" s="58"/>
      <c r="KL123" s="66">
        <f>ROUND((KI123*0.4+KJ123*0.6),1)</f>
        <v>5.8</v>
      </c>
      <c r="KM123" s="67">
        <f>ROUND(MAX((KI123*0.4+KJ123*0.6),(KI123*0.4+KK123*0.6)),1)</f>
        <v>5.8</v>
      </c>
      <c r="KN123" s="67" t="str">
        <f>TEXT(KM123,"0.0")</f>
        <v>5.8</v>
      </c>
      <c r="KO123" s="51" t="str">
        <f>IF(KM123&gt;=8.5,"A",IF(KM123&gt;=8,"B+",IF(KM123&gt;=7,"B",IF(KM123&gt;=6.5,"C+",IF(KM123&gt;=5.5,"C",IF(KM123&gt;=5,"D+",IF(KM123&gt;=4,"D","F")))))))</f>
        <v>C</v>
      </c>
      <c r="KP123" s="60">
        <f>IF(KO123="A",4,IF(KO123="B+",3.5,IF(KO123="B",3,IF(KO123="C+",2.5,IF(KO123="C",2,IF(KO123="D+",1.5,IF(KO123="D",1,0)))))))</f>
        <v>2</v>
      </c>
      <c r="KQ123" s="53" t="str">
        <f>TEXT(KP123,"0.0")</f>
        <v>2.0</v>
      </c>
      <c r="KR123" s="63">
        <v>1</v>
      </c>
      <c r="KS123" s="207">
        <v>1</v>
      </c>
      <c r="KT123" s="210">
        <v>5</v>
      </c>
      <c r="KU123" s="133">
        <v>7.5</v>
      </c>
      <c r="KV123" s="58"/>
      <c r="KW123" s="66">
        <f>ROUND((KT123*0.4+KU123*0.6),1)</f>
        <v>6.5</v>
      </c>
      <c r="KX123" s="67">
        <f>ROUND(MAX((KT123*0.4+KU123*0.6),(KT123*0.4+KV123*0.6)),1)</f>
        <v>6.5</v>
      </c>
      <c r="KY123" s="67" t="str">
        <f>TEXT(KX123,"0.0")</f>
        <v>6.5</v>
      </c>
      <c r="KZ123" s="51" t="str">
        <f>IF(KX123&gt;=8.5,"A",IF(KX123&gt;=8,"B+",IF(KX123&gt;=7,"B",IF(KX123&gt;=6.5,"C+",IF(KX123&gt;=5.5,"C",IF(KX123&gt;=5,"D+",IF(KX123&gt;=4,"D","F")))))))</f>
        <v>C+</v>
      </c>
      <c r="LA123" s="60">
        <f>IF(KZ123="A",4,IF(KZ123="B+",3.5,IF(KZ123="B",3,IF(KZ123="C+",2.5,IF(KZ123="C",2,IF(KZ123="D+",1.5,IF(KZ123="D",1,0)))))))</f>
        <v>2.5</v>
      </c>
      <c r="LB123" s="53" t="str">
        <f>TEXT(LA123,"0.0")</f>
        <v>2.5</v>
      </c>
      <c r="LC123" s="63">
        <v>1</v>
      </c>
      <c r="LD123" s="207">
        <v>1</v>
      </c>
      <c r="LE123" s="210">
        <v>2</v>
      </c>
      <c r="LF123" s="133"/>
      <c r="LG123" s="58"/>
      <c r="LH123" s="66">
        <f>ROUND((LE123*0.4+LF123*0.6),1)</f>
        <v>0.8</v>
      </c>
      <c r="LI123" s="67">
        <f>ROUND(MAX((LE123*0.4+LF123*0.6),(LE123*0.4+LG123*0.6)),1)</f>
        <v>0.8</v>
      </c>
      <c r="LJ123" s="67" t="str">
        <f>TEXT(LI123,"0.0")</f>
        <v>0.8</v>
      </c>
      <c r="LK123" s="51" t="str">
        <f>IF(LI123&gt;=8.5,"A",IF(LI123&gt;=8,"B+",IF(LI123&gt;=7,"B",IF(LI123&gt;=6.5,"C+",IF(LI123&gt;=5.5,"C",IF(LI123&gt;=5,"D+",IF(LI123&gt;=4,"D","F")))))))</f>
        <v>F</v>
      </c>
      <c r="LL123" s="60">
        <f>IF(LK123="A",4,IF(LK123="B+",3.5,IF(LK123="B",3,IF(LK123="C+",2.5,IF(LK123="C",2,IF(LK123="D+",1.5,IF(LK123="D",1,0)))))))</f>
        <v>0</v>
      </c>
      <c r="LM123" s="53" t="str">
        <f>TEXT(LL123,"0.0")</f>
        <v>0.0</v>
      </c>
      <c r="LN123" s="63">
        <v>2</v>
      </c>
      <c r="LO123" s="207"/>
      <c r="LP123" s="210">
        <v>2</v>
      </c>
      <c r="LQ123" s="133"/>
      <c r="LR123" s="58"/>
      <c r="LS123" s="66">
        <f>ROUND((LP123*0.4+LQ123*0.6),1)</f>
        <v>0.8</v>
      </c>
      <c r="LT123" s="67">
        <f>ROUND(MAX((LP123*0.4+LQ123*0.6),(LP123*0.4+LR123*0.6)),1)</f>
        <v>0.8</v>
      </c>
      <c r="LU123" s="67" t="str">
        <f>TEXT(LT123,"0.0")</f>
        <v>0.8</v>
      </c>
      <c r="LV123" s="51" t="str">
        <f>IF(LT123&gt;=8.5,"A",IF(LT123&gt;=8,"B+",IF(LT123&gt;=7,"B",IF(LT123&gt;=6.5,"C+",IF(LT123&gt;=5.5,"C",IF(LT123&gt;=5,"D+",IF(LT123&gt;=4,"D","F")))))))</f>
        <v>F</v>
      </c>
      <c r="LW123" s="60">
        <f>IF(LV123="A",4,IF(LV123="B+",3.5,IF(LV123="B",3,IF(LV123="C+",2.5,IF(LV123="C",2,IF(LV123="D+",1.5,IF(LV123="D",1,0)))))))</f>
        <v>0</v>
      </c>
      <c r="LX123" s="53" t="str">
        <f>TEXT(LW123,"0.0")</f>
        <v>0.0</v>
      </c>
      <c r="LY123" s="63">
        <v>1</v>
      </c>
      <c r="LZ123" s="207"/>
      <c r="MA123" s="66">
        <f>ROUND((KL123*0.2+KW123*0.2+LH123*0.4+LS123*0.2),1)</f>
        <v>2.9</v>
      </c>
      <c r="MB123" s="167">
        <f>ROUND((KM123*0.2+KX123*0.2+LI123*0.4+LT123*0.2),1)</f>
        <v>2.9</v>
      </c>
      <c r="MC123" s="53" t="str">
        <f>TEXT(MB123,"0.0")</f>
        <v>2.9</v>
      </c>
      <c r="MD123" s="51" t="str">
        <f>IF(MB123&gt;=8.5,"A",IF(MB123&gt;=8,"B+",IF(MB123&gt;=7,"B",IF(MB123&gt;=6.5,"C+",IF(MB123&gt;=5.5,"C",IF(MB123&gt;=5,"D+",IF(MB123&gt;=4,"D","F")))))))</f>
        <v>F</v>
      </c>
      <c r="ME123" s="60">
        <f>IF(MD123="A",4,IF(MD123="B+",3.5,IF(MD123="B",3,IF(MD123="C+",2.5,IF(MD123="C",2,IF(MD123="D+",1.5,IF(MD123="D",1,0)))))))</f>
        <v>0</v>
      </c>
      <c r="MF123" s="53" t="str">
        <f>TEXT(ME123,"0.0")</f>
        <v>0.0</v>
      </c>
      <c r="MG123" s="220">
        <v>5</v>
      </c>
      <c r="MH123" s="221"/>
      <c r="MI123" s="211">
        <f>HK123+HV123+IO123+IZ123+JK123+JV123+KG123+KR123+LC123+LN123+LY123</f>
        <v>19</v>
      </c>
      <c r="MJ123" s="156">
        <f>(HF123*HK123+HQ123*HV123+IJ123*IO123+IU123*IZ123+JF123*JK123+JQ123*JV123+KB123*KG123+KM123*KR123+KX123*LC123+LI123*LN123+LT123*LY123)/MI123</f>
        <v>4.3684210526315788</v>
      </c>
      <c r="MK123" s="158">
        <f>(HI123*HK123+HT123*HV123+IM123*IO123+IX123*IZ123+JI123*JK123+JT123*JV123+KE123*KG123+KP123*KR123+LA123*LC123+LL123*LN123+LW123*LY123)/MI123</f>
        <v>1.1578947368421053</v>
      </c>
      <c r="ML123" s="157" t="str">
        <f>TEXT(MK123,"0.00")</f>
        <v>1.16</v>
      </c>
      <c r="MM123" s="5" t="str">
        <f>IF(AND(MK123&lt;1),"Cảnh báo KQHT","Lên lớp")</f>
        <v>Lên lớp</v>
      </c>
      <c r="MN123" s="212">
        <f>HL123+HW123+IP123+JA123+JL123+JW123+KH123+KS123+LD123+LO123+LZ123</f>
        <v>13</v>
      </c>
      <c r="MO123" s="156">
        <f>(HF123*HL123+HQ123*HW123+IJ123*IP123+IU123*JA123+JF123*JL123+JQ123*JW123+KB123*KH123+KM123*KS123+KX123*LD123+LI123*LO123+LT123*LZ123)/MN123</f>
        <v>5.4615384615384617</v>
      </c>
      <c r="MP123" s="309">
        <f>(HI123*HL123+HT123*HW123+IM123*IP123+IX123*JA123+JI123*JL123+JT123*JW123+KE123*KH123+KP123*KS123+LA123*LD123+LL123*LO123+LW123*LZ123)/MN123</f>
        <v>1.6923076923076923</v>
      </c>
      <c r="MQ123" s="215">
        <f>GV123+MI123</f>
        <v>54</v>
      </c>
      <c r="MR123" s="211">
        <f>GW123+MN123</f>
        <v>40</v>
      </c>
      <c r="MS123" s="157">
        <f>(GX123*GW123+MO123*MN123)/MR123</f>
        <v>6.0275000000000007</v>
      </c>
      <c r="MT123" s="157" t="str">
        <f>TEXT(MS123,"0.00")</f>
        <v>6.03</v>
      </c>
      <c r="MU123" s="158">
        <f>(GY123*GW123+MP123*MN123)/MR123</f>
        <v>2.0874999999999999</v>
      </c>
      <c r="MV123" s="157" t="str">
        <f>TEXT(MU123,"0.00")</f>
        <v>2.09</v>
      </c>
      <c r="MW123" s="5" t="str">
        <f>IF(AND(MU123&lt;1.4),"Cảnh báo KQHT","Lên lớp")</f>
        <v>Lên lớp</v>
      </c>
      <c r="MX123" s="260">
        <v>5.7</v>
      </c>
      <c r="MY123" s="317">
        <v>0</v>
      </c>
      <c r="MZ123" s="261">
        <v>1</v>
      </c>
      <c r="NA123" s="171">
        <f>ROUND((MX123*0.4+MY123*0.6),1)</f>
        <v>2.2999999999999998</v>
      </c>
      <c r="NB123" s="312">
        <f>ROUND(MAX((MX123*0.4+MY123*0.6),(MX123*0.4+MZ123*0.6)),1)</f>
        <v>2.9</v>
      </c>
      <c r="NC123" s="312" t="str">
        <f>TEXT(NB123,"0.0")</f>
        <v>2.9</v>
      </c>
      <c r="ND123" s="313" t="str">
        <f>IF(NB123&gt;=8.5,"A",IF(NB123&gt;=8,"B+",IF(NB123&gt;=7,"B",IF(NB123&gt;=6.5,"C+",IF(NB123&gt;=5.5,"C",IF(NB123&gt;=5,"D+",IF(NB123&gt;=4,"D","F")))))))</f>
        <v>F</v>
      </c>
      <c r="NE123" s="314">
        <f>IF(ND123="A",4,IF(ND123="B+",3.5,IF(ND123="B",3,IF(ND123="C+",2.5,IF(ND123="C",2,IF(ND123="D+",1.5,IF(ND123="D",1,0)))))))</f>
        <v>0</v>
      </c>
      <c r="NF123" s="315" t="str">
        <f>TEXT(NE123,"0.0")</f>
        <v>0.0</v>
      </c>
      <c r="NG123" s="63">
        <v>1</v>
      </c>
      <c r="NH123" s="207"/>
      <c r="NI123" s="310">
        <v>5</v>
      </c>
      <c r="NJ123" s="311">
        <v>4</v>
      </c>
      <c r="NK123" s="160"/>
      <c r="NL123" s="316">
        <f>ROUND((NI123*0.4+NJ123*0.6),1)</f>
        <v>4.4000000000000004</v>
      </c>
      <c r="NM123" s="312">
        <f>ROUND(MAX((NI123*0.4+NJ123*0.6),(NI123*0.4+NK123*0.6)),1)</f>
        <v>4.4000000000000004</v>
      </c>
      <c r="NN123" s="312" t="str">
        <f>TEXT(NM123,"0.0")</f>
        <v>4.4</v>
      </c>
      <c r="NO123" s="313" t="str">
        <f>IF(NM123&gt;=8.5,"A",IF(NM123&gt;=8,"B+",IF(NM123&gt;=7,"B",IF(NM123&gt;=6.5,"C+",IF(NM123&gt;=5.5,"C",IF(NM123&gt;=5,"D+",IF(NM123&gt;=4,"D","F")))))))</f>
        <v>D</v>
      </c>
      <c r="NP123" s="314">
        <f>IF(NO123="A",4,IF(NO123="B+",3.5,IF(NO123="B",3,IF(NO123="C+",2.5,IF(NO123="C",2,IF(NO123="D+",1.5,IF(NO123="D",1,0)))))))</f>
        <v>1</v>
      </c>
      <c r="NQ123" s="315" t="str">
        <f>TEXT(NP123,"0.0")</f>
        <v>1.0</v>
      </c>
      <c r="NR123" s="63">
        <v>1</v>
      </c>
      <c r="NS123" s="207">
        <v>1</v>
      </c>
      <c r="NT123" s="66">
        <f>ROUND((NA123*0.5+NL123*0.5),1)</f>
        <v>3.4</v>
      </c>
      <c r="NU123" s="167">
        <f>ROUND((NB123*0.5+NM123*0.5),1)</f>
        <v>3.7</v>
      </c>
      <c r="NV123" s="53" t="str">
        <f>TEXT(NU123,"0.0")</f>
        <v>3.7</v>
      </c>
      <c r="NW123" s="51" t="str">
        <f>IF(NU123&gt;=8.5,"A",IF(NU123&gt;=8,"B+",IF(NU123&gt;=7,"B",IF(NU123&gt;=6.5,"C+",IF(NU123&gt;=5.5,"C",IF(NU123&gt;=5,"D+",IF(NU123&gt;=4,"D","F")))))))</f>
        <v>F</v>
      </c>
      <c r="NX123" s="60">
        <f>IF(NW123="A",4,IF(NW123="B+",3.5,IF(NW123="B",3,IF(NW123="C+",2.5,IF(NW123="C",2,IF(NW123="D+",1.5,IF(NW123="D",1,0)))))))</f>
        <v>0</v>
      </c>
      <c r="NY123" s="53" t="str">
        <f>TEXT(NX123,"0.0")</f>
        <v>0.0</v>
      </c>
      <c r="NZ123" s="220">
        <v>2</v>
      </c>
      <c r="OA123" s="408"/>
      <c r="OB123" s="385">
        <v>7.4</v>
      </c>
      <c r="OC123" s="404">
        <v>5</v>
      </c>
      <c r="OD123" s="210"/>
      <c r="OE123" s="66">
        <f>ROUND((OB123*0.4+OC123*0.6),1)</f>
        <v>6</v>
      </c>
      <c r="OF123" s="67">
        <f>ROUND(MAX((OB123*0.4+OC123*0.6),(OB123*0.4+OD123*0.6)),1)</f>
        <v>6</v>
      </c>
      <c r="OG123" s="50" t="str">
        <f>TEXT(OF123,"0.0")</f>
        <v>6.0</v>
      </c>
      <c r="OH123" s="51" t="str">
        <f>IF(OF123&gt;=8.5,"A",IF(OF123&gt;=8,"B+",IF(OF123&gt;=7,"B",IF(OF123&gt;=6.5,"C+",IF(OF123&gt;=5.5,"C",IF(OF123&gt;=5,"D+",IF(OF123&gt;=4,"D","F")))))))</f>
        <v>C</v>
      </c>
      <c r="OI123" s="60">
        <f>IF(OH123="A",4,IF(OH123="B+",3.5,IF(OH123="B",3,IF(OH123="C+",2.5,IF(OH123="C",2,IF(OH123="D+",1.5,IF(OH123="D",1,0)))))))</f>
        <v>2</v>
      </c>
      <c r="OJ123" s="53" t="str">
        <f>TEXT(OI123,"0.0")</f>
        <v>2.0</v>
      </c>
      <c r="OK123" s="61">
        <v>2</v>
      </c>
      <c r="OL123" s="62">
        <v>2</v>
      </c>
      <c r="OM123" s="282">
        <v>7.7</v>
      </c>
      <c r="ON123" s="283">
        <v>5</v>
      </c>
      <c r="OO123" s="104"/>
      <c r="OP123" s="105">
        <f>ROUND((OM123*0.4+ON123*0.6),1)</f>
        <v>6.1</v>
      </c>
      <c r="OQ123" s="67">
        <f>ROUND(MAX((OM123*0.4+ON123*0.6),(OM123*0.4+OO123*0.6)),1)</f>
        <v>6.1</v>
      </c>
      <c r="OR123" s="50" t="str">
        <f>TEXT(OQ123,"0.0")</f>
        <v>6.1</v>
      </c>
      <c r="OS123" s="51" t="str">
        <f>IF(OQ123&gt;=8.5,"A",IF(OQ123&gt;=8,"B+",IF(OQ123&gt;=7,"B",IF(OQ123&gt;=6.5,"C+",IF(OQ123&gt;=5.5,"C",IF(OQ123&gt;=5,"D+",IF(OQ123&gt;=4,"D","F")))))))</f>
        <v>C</v>
      </c>
      <c r="OT123" s="60">
        <f>IF(OS123="A",4,IF(OS123="B+",3.5,IF(OS123="B",3,IF(OS123="C+",2.5,IF(OS123="C",2,IF(OS123="D+",1.5,IF(OS123="D",1,0)))))))</f>
        <v>2</v>
      </c>
      <c r="OU123" s="53" t="str">
        <f>TEXT(OT123,"0.0")</f>
        <v>2.0</v>
      </c>
      <c r="OV123" s="61">
        <v>2</v>
      </c>
      <c r="OW123" s="62">
        <v>2</v>
      </c>
      <c r="OX123" s="282">
        <v>6.4</v>
      </c>
      <c r="OY123" s="283">
        <v>7</v>
      </c>
      <c r="OZ123" s="104"/>
      <c r="PA123" s="105">
        <f>ROUND((OX123*0.4+OY123*0.6),1)</f>
        <v>6.8</v>
      </c>
      <c r="PB123" s="67">
        <f>ROUND(MAX((OX123*0.4+OY123*0.6),(OX123*0.4+OZ123*0.6)),1)</f>
        <v>6.8</v>
      </c>
      <c r="PC123" s="50" t="str">
        <f>TEXT(PB123,"0.0")</f>
        <v>6.8</v>
      </c>
      <c r="PD123" s="51" t="str">
        <f>IF(PB123&gt;=8.5,"A",IF(PB123&gt;=8,"B+",IF(PB123&gt;=7,"B",IF(PB123&gt;=6.5,"C+",IF(PB123&gt;=5.5,"C",IF(PB123&gt;=5,"D+",IF(PB123&gt;=4,"D","F")))))))</f>
        <v>C+</v>
      </c>
      <c r="PE123" s="60">
        <f>IF(PD123="A",4,IF(PD123="B+",3.5,IF(PD123="B",3,IF(PD123="C+",2.5,IF(PD123="C",2,IF(PD123="D+",1.5,IF(PD123="D",1,0)))))))</f>
        <v>2.5</v>
      </c>
      <c r="PF123" s="53" t="str">
        <f>TEXT(PE123,"0.0")</f>
        <v>2.5</v>
      </c>
      <c r="PG123" s="61">
        <v>2</v>
      </c>
      <c r="PH123" s="62">
        <v>2</v>
      </c>
      <c r="PI123" s="386">
        <v>5.7</v>
      </c>
      <c r="PJ123" s="387">
        <v>0</v>
      </c>
      <c r="PK123" s="388">
        <v>5</v>
      </c>
      <c r="PL123" s="105">
        <f>ROUND((PI123*0.4+PJ123*0.6),1)</f>
        <v>2.2999999999999998</v>
      </c>
      <c r="PM123" s="312">
        <f>ROUND(MAX((PI123*0.4+PJ123*0.6),(PI123*0.4+PK123*0.6)),1)</f>
        <v>5.3</v>
      </c>
      <c r="PN123" s="312" t="str">
        <f>TEXT(PM123,"0.0")</f>
        <v>5.3</v>
      </c>
      <c r="PO123" s="313" t="str">
        <f>IF(PM123&gt;=8.5,"A",IF(PM123&gt;=8,"B+",IF(PM123&gt;=7,"B",IF(PM123&gt;=6.5,"C+",IF(PM123&gt;=5.5,"C",IF(PM123&gt;=5,"D+",IF(PM123&gt;=4,"D","F")))))))</f>
        <v>D+</v>
      </c>
      <c r="PP123" s="314">
        <f>IF(PO123="A",4,IF(PO123="B+",3.5,IF(PO123="B",3,IF(PO123="C+",2.5,IF(PO123="C",2,IF(PO123="D+",1.5,IF(PO123="D",1,0)))))))</f>
        <v>1.5</v>
      </c>
      <c r="PQ123" s="315" t="str">
        <f>TEXT(PP123,"0.0")</f>
        <v>1.5</v>
      </c>
      <c r="PR123" s="63">
        <v>1</v>
      </c>
      <c r="PS123" s="207">
        <v>1</v>
      </c>
      <c r="PT123" s="210">
        <v>0</v>
      </c>
      <c r="PU123" s="133">
        <v>0</v>
      </c>
      <c r="PV123" s="58"/>
      <c r="PW123" s="66">
        <f>ROUND((PT123*0.4+PU123*0.6),1)</f>
        <v>0</v>
      </c>
      <c r="PX123" s="67">
        <f>ROUND(MAX((PT123*0.4+PU123*0.6),(PT123*0.4+PV123*0.6)),1)</f>
        <v>0</v>
      </c>
      <c r="PY123" s="67" t="str">
        <f>TEXT(PX123,"0.0")</f>
        <v>0.0</v>
      </c>
      <c r="PZ123" s="51" t="str">
        <f>IF(PX123&gt;=8.5,"A",IF(PX123&gt;=8,"B+",IF(PX123&gt;=7,"B",IF(PX123&gt;=6.5,"C+",IF(PX123&gt;=5.5,"C",IF(PX123&gt;=5,"D+",IF(PX123&gt;=4,"D","F")))))))</f>
        <v>F</v>
      </c>
      <c r="QA123" s="60">
        <f>IF(PZ123="A",4,IF(PZ123="B+",3.5,IF(PZ123="B",3,IF(PZ123="C+",2.5,IF(PZ123="C",2,IF(PZ123="D+",1.5,IF(PZ123="D",1,0)))))))</f>
        <v>0</v>
      </c>
      <c r="QB123" s="53" t="str">
        <f>TEXT(QA123,"0.0")</f>
        <v>0.0</v>
      </c>
      <c r="QC123" s="63">
        <v>4</v>
      </c>
      <c r="QD123" s="207"/>
      <c r="QE123" s="149"/>
      <c r="QF123" s="137"/>
      <c r="QG123" s="149"/>
      <c r="QH123" s="149">
        <f>ROUND((QE123*0.4+QF123*0.6),1)</f>
        <v>0</v>
      </c>
      <c r="QI123" s="67">
        <f>ROUND(MAX((QE123*0.4+QF123*0.6),(QE123*0.4+QG123*0.6)),1)</f>
        <v>0</v>
      </c>
      <c r="QJ123" s="67" t="str">
        <f>TEXT(QI123,"0.0")</f>
        <v>0.0</v>
      </c>
      <c r="QK123" s="51" t="str">
        <f>IF(QI123&gt;=8.5,"A",IF(QI123&gt;=8,"B+",IF(QI123&gt;=7,"B",IF(QI123&gt;=6.5,"C+",IF(QI123&gt;=5.5,"C",IF(QI123&gt;=5,"D+",IF(QI123&gt;=4,"D","F")))))))</f>
        <v>F</v>
      </c>
      <c r="QL123" s="60">
        <f>IF(QK123="A",4,IF(QK123="B+",3.5,IF(QK123="B",3,IF(QK123="C+",2.5,IF(QK123="C",2,IF(QK123="D+",1.5,IF(QK123="D",1,0)))))))</f>
        <v>0</v>
      </c>
      <c r="QM123" s="53" t="str">
        <f>TEXT(QL123,"0.0")</f>
        <v>0.0</v>
      </c>
      <c r="QN123" s="63">
        <v>6</v>
      </c>
      <c r="QO123" s="207"/>
      <c r="QP123" s="211">
        <f>NG123+NR123+OK123+OV123+PG123+PR123+QC123+QN123</f>
        <v>19</v>
      </c>
      <c r="QQ123" s="156">
        <f>(NB123*NG123+NM123*NR123+OF123*OK123+OQ123*OV123+PB123*PG123+PM123*PR123+PX123*QC123+QI123*QN123)/QP123</f>
        <v>2.6526315789473682</v>
      </c>
      <c r="QR123" s="158">
        <f>(NE123*NG123+NP123*NR123+OI123*OK123+OT123*OV123+PE123*PG123+PP123*PR123+QA123*QC123+QL123*QN123)/QP123</f>
        <v>0.81578947368421051</v>
      </c>
      <c r="QS123" s="157" t="str">
        <f>TEXT(QR123,"0.00")</f>
        <v>0.82</v>
      </c>
      <c r="QT123" s="5" t="str">
        <f>IF(AND(QR123&lt;1),"Cảnh báo KQHT","Lên lớp")</f>
        <v>Cảnh báo KQHT</v>
      </c>
      <c r="QU123" s="212">
        <f>QO123+QD123+PS123+PH123+OW123+OL123+NS123+NH123</f>
        <v>8</v>
      </c>
      <c r="QV123" s="156">
        <f>(NB123*NH123+NM123*NS123+OF123*OL123+OQ123*OW123+PB123*PH123+PM123*PS123+PX123*QD123+QI123*QO123)/QU123</f>
        <v>5.9374999999999991</v>
      </c>
      <c r="QW123" s="309">
        <f>(NE123*NH123+NP123*NS123+OI123*OL123+OT123*OW123+PE123*PH123+PP123*PS123+QA123*QD123+QL123*QO123)/QU123</f>
        <v>1.9375</v>
      </c>
      <c r="QX123" s="215">
        <f>MQ123+QP123</f>
        <v>73</v>
      </c>
      <c r="QY123" s="211">
        <f>MR123+QU123</f>
        <v>48</v>
      </c>
      <c r="QZ123" s="157">
        <f>(MS123*MR123+QV123*QU123)/QY123</f>
        <v>6.0125000000000002</v>
      </c>
      <c r="RA123" s="157" t="str">
        <f>TEXT(QZ123,"0.00")</f>
        <v>6.01</v>
      </c>
      <c r="RB123" s="158">
        <f>(MR123*MU123+QW123*QU123)/QY123</f>
        <v>2.0625</v>
      </c>
      <c r="RC123" s="157" t="str">
        <f>TEXT(RB123,"0.00")</f>
        <v>2.06</v>
      </c>
      <c r="RD123" s="5" t="str">
        <f>IF(AND(RB123&lt;1.4),"Cảnh báo KQHT","Lên lớp")</f>
        <v>Lên lớp</v>
      </c>
      <c r="RE123" s="149"/>
      <c r="RF123" s="137"/>
      <c r="RG123" s="121"/>
      <c r="RH123" s="149">
        <f>ROUND((RE123*0.4+RF123*0.6),1)</f>
        <v>0</v>
      </c>
      <c r="RI123" s="67">
        <f>ROUND(MAX((RE123*0.4+RF123*0.6),(RE123*0.4+RG123*0.6)),1)</f>
        <v>0</v>
      </c>
      <c r="RJ123" s="67" t="str">
        <f>TEXT(RI123,"0.0")</f>
        <v>0.0</v>
      </c>
      <c r="RK123" s="51" t="str">
        <f>IF(RI123&gt;=8.5,"A",IF(RI123&gt;=8,"B+",IF(RI123&gt;=7,"B",IF(RI123&gt;=6.5,"C+",IF(RI123&gt;=5.5,"C",IF(RI123&gt;=5,"D+",IF(RI123&gt;=4,"D","F")))))))</f>
        <v>F</v>
      </c>
      <c r="RL123" s="60">
        <f>IF(RK123="A",4,IF(RK123="B+",3.5,IF(RK123="B",3,IF(RK123="C+",2.5,IF(RK123="C",2,IF(RK123="D+",1.5,IF(RK123="D",1,0)))))))</f>
        <v>0</v>
      </c>
      <c r="RM123" s="53" t="str">
        <f>TEXT(RL123,"0.0")</f>
        <v>0.0</v>
      </c>
      <c r="RN123" s="63">
        <v>6</v>
      </c>
      <c r="RO123" s="207"/>
      <c r="RP123" s="416"/>
      <c r="RQ123" s="416"/>
      <c r="RR123" s="316">
        <f>ROUND((RP123*0.4+RQ123*0.6),1)</f>
        <v>0</v>
      </c>
      <c r="RS123" s="67" t="str">
        <f>TEXT(RR123,"0.0")</f>
        <v>0.0</v>
      </c>
      <c r="RT123" s="51" t="str">
        <f>IF(RR123&gt;=8.5,"A",IF(RR123&gt;=8,"B+",IF(RR123&gt;=7,"B",IF(RR123&gt;=6.5,"C+",IF(RR123&gt;=5.5,"C",IF(RR123&gt;=5,"D+",IF(RR123&gt;=4,"D","F")))))))</f>
        <v>F</v>
      </c>
      <c r="RU123" s="60">
        <f>IF(RT123="A",4,IF(RT123="B+",3.5,IF(RT123="B",3,IF(RT123="C+",2.5,IF(RT123="C",2,IF(RT123="D+",1.5,IF(RT123="D",1,0)))))))</f>
        <v>0</v>
      </c>
      <c r="RV123" s="53" t="str">
        <f>TEXT(RU123,"0.0")</f>
        <v>0.0</v>
      </c>
      <c r="RW123" s="220"/>
      <c r="RX123" s="221"/>
      <c r="RY123" s="417">
        <f>RW123+RN123</f>
        <v>6</v>
      </c>
      <c r="RZ123" s="156">
        <f>(RI123*RN123+RR123*RW123)/RY123</f>
        <v>0</v>
      </c>
      <c r="SA123" s="158">
        <f>(RL123*RN123+RU123*RW123)/RY123</f>
        <v>0</v>
      </c>
      <c r="SB123" s="157" t="str">
        <f>TEXT(SA123,"0.00")</f>
        <v>0.00</v>
      </c>
    </row>
  </sheetData>
  <autoFilter ref="A1:SQ69"/>
  <mergeCells count="1">
    <mergeCell ref="B62:D62"/>
  </mergeCells>
  <conditionalFormatting sqref="M62:N69 S62:T69 M110:N123 S110:T123 T21:T53 T55:T59 S54:T54 S2:T52 S1:U1 M1:O1 M2:N59">
    <cfRule type="cellIs" dxfId="47" priority="503" stopIfTrue="1" operator="lessThan">
      <formula>4.95</formula>
    </cfRule>
    <cfRule type="cellIs" dxfId="46" priority="504" stopIfTrue="1" operator="lessThan">
      <formula>4.95</formula>
    </cfRule>
    <cfRule type="cellIs" dxfId="45" priority="505" stopIfTrue="1" operator="lessThan">
      <formula>4.95</formula>
    </cfRule>
  </conditionalFormatting>
  <conditionalFormatting sqref="K110:L123 Q110:U123 T21:U53 T55:U59 Q21:R53 Q55:R59 Q54:U54 Q1:U52 K1:L59 K62:L69 Q62:U69">
    <cfRule type="cellIs" dxfId="44" priority="502" stopIfTrue="1" operator="lessThan">
      <formula>4.95</formula>
    </cfRule>
  </conditionalFormatting>
  <conditionalFormatting sqref="EG62:EG69 BV62:BV69 EG110:EG119 EG121:EG123 BV110:BV123 EG54 EG20:EG52 EG1:EG18 BV1:BV59">
    <cfRule type="cellIs" dxfId="43" priority="501" operator="greaterThan">
      <formula>0</formula>
    </cfRule>
  </conditionalFormatting>
  <conditionalFormatting sqref="GJ62:GJ69 AO62:AO69 HI62:HI69 ER62:ER69 ER110:ER119 ER121:ER123 AO110:AO123 HI110:HI123 GJ110:GJ123 ER54 ER20:ER52 ER1:ER18 GJ1:GJ59 AO1:AO59 HI1:HI59 AD1:AD1048576 AZ1:AZ1048576 BK1:BK1048576 CG1:CG1048576 BV1:BV1048576">
    <cfRule type="cellIs" dxfId="42" priority="500" operator="lessThan">
      <formula>1</formula>
    </cfRule>
  </conditionalFormatting>
  <conditionalFormatting sqref="GG62:GH69 AL62:AM69 HF62:HG69 EO62:EP69 EO110:EP119 R110:R123 L110:L123 EO121:EP123 AL110:AM123 HF110:HG123 GG110:GH123 EO54:EP54 EO20:EP52 EO1:EP18 R2:R59 L2:L59 GG1:GH59 AL1:AM59 HF1:HG59 AA1:AB1048576 AW1:AX1048576 BH1:BI1048576 BS1:BT1048576 CD1:CE1048576 L62:L69 R62:R69">
    <cfRule type="cellIs" dxfId="41" priority="499" operator="lessThan">
      <formula>4</formula>
    </cfRule>
  </conditionalFormatting>
  <conditionalFormatting sqref="IJ110:IJ115 IU110:IU115 HQ110:HQ115 HF110:HF115 KE62:KE69 IX62:IX69 JI62:JI69 FY62:FY69 FN62:FN69 FC62:FC69 GJ62:GJ69 HI62:HI69 HT62:HT69 IB62:IB69 IM62:IM69 JT62:JT69 HY110:HY115 LW110:LW119 JF120 JQ120 KB120 HY118:HY120 IJ118:IJ120 IU118:IU120 KM120 KX120 NB120 HQ118:HQ120 HF118:HF120 LW120:LX120 KE110:KE123 IX110:IX123 JI110:JI123 FC110:FC123 HI110:HI123 HT110:HT123 IB110:IB123 IM110:IM123 JT110:JT123 NX110:NX123 ME110:ME123 OI119:OI123 PE119:PE123 RL122:RL123 FY110:FY123 FN110:FN123 GJ110:GJ123 PP119:PP123 NE110:NE123 NP110:NP123 LW121:LW123 LA110:LA123 KP110:KP123 LL110:LL123 OT119:OT123 QA121:QA123 QL122:QL123 RU122:RU123 HF55:HF59 HQ55:HQ59 IU55:IU59 IJ55:IJ59 HY55:HY59 JT54:JT55 KE54:KE55 LW20:LX20 JF19:JF20 JQ19:JQ20 KB19:KB20 LX19 KM19:KM20 KX19:KX20 NB19:NB20 HF19:HF53 HQ19:HQ53 IU19:IU53 IJ19:IJ53 HY19:HY53 KE2:KE52 JT2:JT52 IM1:IN1 KE1:KF1 JI1:JJ1 HI1:HJ1 HT1:HU1 JT1:JU1 OI1:OJ1 PE1:PF1 RU2:RU69 IX2:IX59 JI2:JI59 FC2:FC59 HI2:HI59 HT2:HT59 IB2:IB59 IM2:IM59 NX2:NX69 ME2:ME69 OI2:OI69 PE2:PE69 RL1:RL69 FY1:FY59 FN1:FN59 GJ1:GJ59 PP1:PP69 NE1:NE69 NP1:NP69 LW1:LW69 LA1:LA69 KP1:KP69 LL1:LL69 OT1:OT69 QA1:QA69 QL1:QL69">
    <cfRule type="cellIs" dxfId="40" priority="494" operator="lessThan">
      <formula>0</formula>
    </cfRule>
    <cfRule type="cellIs" dxfId="39" priority="495" operator="lessThan">
      <formula>0</formula>
    </cfRule>
    <cfRule type="cellIs" dxfId="38" priority="496" operator="greaterThan">
      <formula>0</formula>
    </cfRule>
    <cfRule type="cellIs" dxfId="37" priority="497" operator="lessThan">
      <formula>0</formula>
    </cfRule>
    <cfRule type="cellIs" dxfId="36" priority="498" operator="greaterThan">
      <formula>0</formula>
    </cfRule>
  </conditionalFormatting>
  <conditionalFormatting sqref="IJ110:IJ115 IU110:IU115 HQ110:HQ115 HF110:HF115 KE62:KE69 IX62:IX69 JI62:JI69 FY62:FY69 FN62:FN69 FC62:FC69 GJ62:GJ69 HI62:HI69 HT62:HT69 IB62:IB69 IM62:IM69 JT62:JT69 HY110:HY115 LW110:LW119 JF120 JQ120 KB120 HY118:HY120 IJ118:IJ120 IU118:IU120 KM120 KX120 NB120 HQ118:HQ120 HF118:HF120 LW120:LX120 KE110:KE123 IX110:IX123 JI110:JI123 FY110:FY123 FN110:FN123 FC110:FC123 GJ110:GJ123 HI110:HI123 HT110:HT123 IB110:IB123 IM110:IM123 JT110:JT123 PP119:PP123 NX110:NX123 NP110:NP123 NE110:NE123 LW121:LW123 LA110:LA123 KP110:KP123 ME110:ME123 LL110:LL123 OI119:OI123 OT119:OT123 QA121:QA123 QL122:QL123 RU122:RU123 PE119:PE123 RL122:RL123 HF55:HF59 HQ55:HQ59 IU55:IU59 IJ55:IJ59 HY55:HY59 JT54:JT55 KE54:KE55 LW20:LX20 LX19 JF19:JF20 JQ19:JQ20 KB19:KB20 KM19:KM20 KX19:KX20 NB19:NB20 HF19:HF53 HQ19:HQ53 IU19:IU53 IJ19:IJ53 HY19:HY53 KE2:KE52 JT2:JT52 RL2:RL69 IX2:IX59 JI2:JI59 FY2:FY59 FN2:FN59 FC2:FC59 GJ2:GJ59 HI2:HI59 HT2:HT59 IB2:IB59 IM2:IM59 PE2:PE69 PP2:PP69 NX2:NX69 NP2:NP69 NE2:NE69 LW2:LW69 LA2:LA69 KP2:KP69 ME2:ME69 LL2:LL69 OI2:OI69 OT2:OT69 QA2:QA69 QL2:QL69 RU2:RU69">
    <cfRule type="cellIs" dxfId="35" priority="491" operator="equal">
      <formula>0</formula>
    </cfRule>
    <cfRule type="cellIs" dxfId="34" priority="492" operator="equal">
      <formula>0</formula>
    </cfRule>
    <cfRule type="cellIs" dxfId="33" priority="493" operator="lessThan">
      <formula>0</formula>
    </cfRule>
  </conditionalFormatting>
  <conditionalFormatting sqref="IX62:IX69 FC62:FC69 KX120 KP120 FC110:FC123 IX110:IX123 KP19:KP20 KX19:KX20 FC2:FC59 IX2:IX59">
    <cfRule type="cellIs" dxfId="32" priority="486" operator="lessThan">
      <formula>1</formula>
    </cfRule>
    <cfRule type="cellIs" dxfId="31" priority="487" operator="greaterThan">
      <formula>0</formula>
    </cfRule>
    <cfRule type="cellIs" dxfId="30" priority="488" operator="equal">
      <formula>0</formula>
    </cfRule>
    <cfRule type="cellIs" dxfId="29" priority="489" operator="equal">
      <formula>0</formula>
    </cfRule>
    <cfRule type="cellIs" dxfId="28" priority="490" operator="lessThan">
      <formula>0</formula>
    </cfRule>
  </conditionalFormatting>
  <conditionalFormatting sqref="IX62:IX69 KX120 KP120 IX110:IX123 KX19:KX20 KP19:KP20 IX2:IX59">
    <cfRule type="cellIs" dxfId="27" priority="485" operator="greaterThan">
      <formula>1</formula>
    </cfRule>
  </conditionalFormatting>
  <conditionalFormatting sqref="IB62:IB69 HY110:HY115 HY118:HY120 IB110:IB123 NX110:NX123 ME110:ME123 RU122:RU123 HY55:HY59 HY19:HY53 RU2:RU69 IB2:IB59 ME2:ME69 NX2:NX69">
    <cfRule type="cellIs" dxfId="26" priority="484" stopIfTrue="1" operator="lessThan">
      <formula>5</formula>
    </cfRule>
  </conditionalFormatting>
  <conditionalFormatting sqref="FK110:FL115 ED110:EE115 AA110:AB115 CD110:CE115 BS110:BT115 BH110:BI115 AW110:AX115 AL110:AM115 DS110:DS115 DL110:DL115 DA110:DA115 EO110:EP115 EZ110:FA115 GG110:GH115 FV110:FW115 L110:L115 R110:R115 KB62:KC69 IU62:IV69 JF62:JG69 FK62:FL69 ED62:EE69 AA62:AB69 CD62:CE69 BS62:BT69 BH62:BI69 AW62:AX69 AL62:AM69 DS62:DS69 DL62:DL69 DA62:DA69 EO62:EP69 EZ62:FA69 GG62:GH69 FV62:FW69 R62:R69 HF62:HG69 HQ62:HR69 IJ62:IK69 JQ62:JR69 ED118:EE119 AA118:AB119 CD118:CE119 BS118:BT119 BH118:BI119 AW118:AX119 AL118:AM119 DS118:DS119 DL118:DL119 DA118:DA119 EO118:EP119 EZ118:FA119 GG118:GH119 FV118:FW119 L118:L119 R118:R119 FK118:FL119 KB110:KC123 JF110:JG123 FK21:FL52 ED21:EE52 AA21:AB52 CD21:CE52 BS21:BT52 BH21:BI52 AW21:AX52 AL21:AM52 DS21:DS52 DL21:DL52 DA21:DA52 EO21:EP52 EZ21:FA52 GG21:GH52 FV21:FW52 HF110:HG123 HQ110:HR123 IJ110:IK123 JQ110:JR123 PM119:PN123 NM110:NN123 NB110:NC123 LT110:LU123 LI110:LJ123 KX110:KY123 KM110:KN123 OF119:OG123 OQ119:OR123 PB119:PC123 PX121:PY123 L21:L52 R21:R52 QI122:QJ123 RS122:RS123 IU110:IV123 RI122:RJ123 JQ54:JR55 KB54:KC55 KB2:KC52 JQ2:JR52 QI1:QM1 RI1:RL1 PM1:PP1 JQ1:JU1 HQ1:HU1 HF1:HJ1 IJ1:IN1 JF1:JJ1 KB1:KF1 LT1:LW1 KM1:KP1 KX1:LA1 LI1:LL1 NM1:NP1 NB1:NE1 OQ1:OT1 PB1:PF1 OF1:OJ1 PX1:QA1 IU1:IY1 RI2:RJ69 IU2:IV59 JF2:JG59 HF2:HG59 HQ2:HR59 IJ2:IK59 PM2:PN69 NM2:NN69 NB2:NC69 LT2:LU69 LI2:LJ69 KX2:KY69 KM2:KN69 OF2:OG69 OQ2:OR69 PB2:PC69 PX2:PY69 QI2:QJ69 RS2:RS69 L62:L69">
    <cfRule type="cellIs" dxfId="25" priority="483" operator="lessThan">
      <formula>3.95</formula>
    </cfRule>
  </conditionalFormatting>
  <conditionalFormatting sqref="GG110:GH115 EE110:EE115 EP110:EP115 FV110:FW115 FK110:FL115 FA110:FA115 CE110:CE115 AX110:AX115 BI110:BI115 BT110:BT115 AB110:AB115 AM110:AM115 L110:L115 R110:R115 KB62:KC69 IV62:IV69 JF62:JG69 GG62:GH69 EE62:EE69 EP62:EP69 FV62:FW69 FK62:FL69 FA62:FA69 CE62:CE69 AX62:AX69 BI62:BI69 BT62:BT69 AB62:AB69 AM62:AM69 R62:R69 HF62:HG69 HQ62:HR69 IJ62:IK69 JQ62:JR69 EE118:EE119 EP118:EP119 FV118:FW119 FK118:FL119 FA118:FA119 CE118:CE119 AX118:AX119 BI118:BI119 BT118:BT119 AB118:AB119 AM118:AM119 L118:L119 R118:R119 GG118:GH119 KB110:KC123 IV110:IV123 JF110:JG123 GG21:GH52 EE21:EE52 EP21:EP52 FV21:FW52 FK21:FL52 FA21:FA52 CE21:CE52 AX21:AX52 BI21:BI52 BT21:BT52 AB21:AB52 AM21:AM52 HF110:HG123 HQ110:HR123 IJ110:IK123 JQ110:JR123 PM119:PN123 NB110:NC123 NM110:NN123 LT110:LU123 KX110:KY123 LI110:LJ123 KM110:KN123 OF119:OG123 OQ119:OR123 PX121:PY123 L21:L52 R21:R52 QI122:QJ123 RS122:RS123 PB119:PC123 RI122:RJ123 JQ54:JR55 KB54:KC55 KB2:KC52 JQ2:JR52 RI2:RJ69 IV2:IV59 JF2:JG59 HF2:HG59 HQ2:HR59 IJ2:IK59 PB2:PC69 PM2:PN69 NB2:NC69 NM2:NN69 LT2:LU69 KX2:KY69 LI2:LJ69 KM2:KN69 OF2:OG69 OQ2:OR69 PX2:PY69 QI2:QJ69 RS2:RS69 L62:L69">
    <cfRule type="cellIs" dxfId="24" priority="482" operator="lessThan">
      <formula>4</formula>
    </cfRule>
  </conditionalFormatting>
  <pageMargins left="0.7" right="0.7" top="0.75" bottom="0.75" header="0.3" footer="0.3"/>
  <pageSetup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QA122"/>
  <sheetViews>
    <sheetView workbookViewId="0">
      <pane xSplit="5" ySplit="1" topLeftCell="NZ2" activePane="bottomRight" state="frozen"/>
      <selection activeCell="A122" sqref="A122:XFD122"/>
      <selection pane="topRight" activeCell="A122" sqref="A122:XFD122"/>
      <selection pane="bottomLeft" activeCell="A122" sqref="A122:XFD122"/>
      <selection pane="bottomRight" activeCell="OH5" sqref="OH5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9" width="29.42578125" style="4" customWidth="1"/>
    <col min="10" max="10" width="18.1406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7" width="5.140625" style="4" customWidth="1"/>
    <col min="18" max="18" width="5.140625" style="139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9" width="6.140625" style="4" customWidth="1"/>
    <col min="130" max="140" width="4.28515625" style="4" customWidth="1"/>
    <col min="141" max="151" width="5.7109375" style="4" customWidth="1"/>
    <col min="152" max="162" width="4.42578125" style="4" customWidth="1"/>
    <col min="163" max="173" width="4.7109375" style="4" customWidth="1"/>
    <col min="174" max="184" width="4.28515625" style="4" customWidth="1"/>
    <col min="185" max="195" width="5.42578125" style="4" customWidth="1"/>
    <col min="196" max="199" width="7.7109375" style="4" customWidth="1"/>
    <col min="200" max="200" width="17.7109375" style="4" customWidth="1"/>
    <col min="201" max="208" width="7.7109375" style="4" customWidth="1"/>
    <col min="209" max="210" width="9.140625" style="4" customWidth="1"/>
    <col min="211" max="221" width="6.140625" style="4" customWidth="1"/>
    <col min="222" max="240" width="4.5703125" style="4" customWidth="1"/>
    <col min="241" max="251" width="4.42578125" style="4" customWidth="1"/>
    <col min="252" max="273" width="4.85546875" style="4" customWidth="1"/>
    <col min="274" max="284" width="5.5703125" style="4" customWidth="1"/>
    <col min="285" max="295" width="5.140625" style="4" customWidth="1"/>
    <col min="296" max="297" width="5.7109375" style="4" customWidth="1"/>
    <col min="298" max="298" width="5.7109375" style="146" customWidth="1"/>
    <col min="299" max="325" width="5.7109375" style="4" customWidth="1"/>
    <col min="326" max="326" width="12.140625" style="4" bestFit="1" customWidth="1"/>
    <col min="327" max="333" width="9.140625" style="4"/>
    <col min="334" max="334" width="11.140625" style="4" bestFit="1" customWidth="1"/>
    <col min="335" max="335" width="12.140625" style="4" bestFit="1" customWidth="1"/>
    <col min="336" max="339" width="9.140625" style="4"/>
    <col min="340" max="340" width="17.28515625" style="4" bestFit="1" customWidth="1"/>
    <col min="341" max="375" width="5.42578125" style="4" customWidth="1"/>
    <col min="376" max="376" width="5.42578125" style="146" customWidth="1"/>
    <col min="377" max="395" width="5.42578125" style="4" customWidth="1"/>
    <col min="396" max="398" width="5.42578125" style="146" customWidth="1"/>
    <col min="399" max="405" width="5.42578125" style="4" customWidth="1"/>
    <col min="406" max="406" width="9.140625" style="4"/>
    <col min="407" max="408" width="5.85546875" style="4" customWidth="1"/>
    <col min="409" max="409" width="5.85546875" style="146" customWidth="1"/>
    <col min="410" max="417" width="5.85546875" style="4" customWidth="1"/>
    <col min="418" max="418" width="11.5703125" style="4" bestFit="1" customWidth="1"/>
    <col min="419" max="424" width="9.140625" style="4"/>
    <col min="425" max="425" width="12.140625" style="4" bestFit="1" customWidth="1"/>
    <col min="426" max="432" width="9.140625" style="4"/>
    <col min="433" max="436" width="6.28515625" style="146" customWidth="1"/>
    <col min="437" max="443" width="6.28515625" style="4" customWidth="1"/>
    <col min="444" max="16384" width="9.140625" style="4"/>
  </cols>
  <sheetData>
    <row r="1" spans="1:443" s="204" customFormat="1" ht="171.75" customHeight="1">
      <c r="A1" s="177" t="s">
        <v>0</v>
      </c>
      <c r="B1" s="177" t="s">
        <v>2</v>
      </c>
      <c r="C1" s="177" t="s">
        <v>1</v>
      </c>
      <c r="D1" s="232" t="s">
        <v>3</v>
      </c>
      <c r="E1" s="233" t="s">
        <v>4</v>
      </c>
      <c r="F1" s="177" t="s">
        <v>5</v>
      </c>
      <c r="G1" s="177" t="s">
        <v>6</v>
      </c>
      <c r="H1" s="177" t="s">
        <v>8</v>
      </c>
      <c r="I1" s="177"/>
      <c r="J1" s="177" t="s">
        <v>16</v>
      </c>
      <c r="K1" s="178" t="s">
        <v>17</v>
      </c>
      <c r="L1" s="178" t="s">
        <v>18</v>
      </c>
      <c r="M1" s="179" t="s">
        <v>19</v>
      </c>
      <c r="N1" s="180" t="s">
        <v>20</v>
      </c>
      <c r="O1" s="180" t="s">
        <v>21</v>
      </c>
      <c r="P1" s="27" t="s">
        <v>22</v>
      </c>
      <c r="Q1" s="178" t="s">
        <v>23</v>
      </c>
      <c r="R1" s="181" t="s">
        <v>24</v>
      </c>
      <c r="S1" s="179" t="s">
        <v>25</v>
      </c>
      <c r="T1" s="180" t="s">
        <v>26</v>
      </c>
      <c r="U1" s="180" t="s">
        <v>27</v>
      </c>
      <c r="V1" s="27" t="s">
        <v>28</v>
      </c>
      <c r="W1" s="182" t="s">
        <v>29</v>
      </c>
      <c r="X1" s="182" t="s">
        <v>30</v>
      </c>
      <c r="Y1" s="182" t="s">
        <v>31</v>
      </c>
      <c r="Z1" s="183" t="s">
        <v>32</v>
      </c>
      <c r="AA1" s="184" t="s">
        <v>33</v>
      </c>
      <c r="AB1" s="185" t="s">
        <v>34</v>
      </c>
      <c r="AC1" s="179" t="s">
        <v>35</v>
      </c>
      <c r="AD1" s="180" t="s">
        <v>36</v>
      </c>
      <c r="AE1" s="186" t="s">
        <v>37</v>
      </c>
      <c r="AF1" s="27" t="s">
        <v>38</v>
      </c>
      <c r="AG1" s="187" t="s">
        <v>39</v>
      </c>
      <c r="AH1" s="182" t="s">
        <v>29</v>
      </c>
      <c r="AI1" s="182" t="s">
        <v>40</v>
      </c>
      <c r="AJ1" s="182" t="s">
        <v>41</v>
      </c>
      <c r="AK1" s="183" t="s">
        <v>42</v>
      </c>
      <c r="AL1" s="184" t="s">
        <v>43</v>
      </c>
      <c r="AM1" s="185" t="s">
        <v>44</v>
      </c>
      <c r="AN1" s="179" t="s">
        <v>45</v>
      </c>
      <c r="AO1" s="180" t="s">
        <v>46</v>
      </c>
      <c r="AP1" s="188" t="s">
        <v>47</v>
      </c>
      <c r="AQ1" s="27" t="s">
        <v>48</v>
      </c>
      <c r="AR1" s="189" t="s">
        <v>49</v>
      </c>
      <c r="AS1" s="182" t="s">
        <v>29</v>
      </c>
      <c r="AT1" s="182" t="s">
        <v>519</v>
      </c>
      <c r="AU1" s="182" t="s">
        <v>520</v>
      </c>
      <c r="AV1" s="183" t="s">
        <v>532</v>
      </c>
      <c r="AW1" s="184" t="s">
        <v>245</v>
      </c>
      <c r="AX1" s="185" t="s">
        <v>246</v>
      </c>
      <c r="AY1" s="179" t="s">
        <v>247</v>
      </c>
      <c r="AZ1" s="180" t="s">
        <v>248</v>
      </c>
      <c r="BA1" s="186" t="s">
        <v>249</v>
      </c>
      <c r="BB1" s="27" t="s">
        <v>250</v>
      </c>
      <c r="BC1" s="189" t="s">
        <v>251</v>
      </c>
      <c r="BD1" s="182" t="s">
        <v>29</v>
      </c>
      <c r="BE1" s="182" t="s">
        <v>60</v>
      </c>
      <c r="BF1" s="182" t="s">
        <v>61</v>
      </c>
      <c r="BG1" s="183" t="s">
        <v>62</v>
      </c>
      <c r="BH1" s="184" t="s">
        <v>63</v>
      </c>
      <c r="BI1" s="185" t="s">
        <v>64</v>
      </c>
      <c r="BJ1" s="179" t="s">
        <v>65</v>
      </c>
      <c r="BK1" s="180" t="s">
        <v>66</v>
      </c>
      <c r="BL1" s="186" t="s">
        <v>67</v>
      </c>
      <c r="BM1" s="27" t="s">
        <v>68</v>
      </c>
      <c r="BN1" s="189" t="s">
        <v>69</v>
      </c>
      <c r="BO1" s="182" t="s">
        <v>29</v>
      </c>
      <c r="BP1" s="182" t="s">
        <v>70</v>
      </c>
      <c r="BQ1" s="182" t="s">
        <v>71</v>
      </c>
      <c r="BR1" s="183" t="s">
        <v>72</v>
      </c>
      <c r="BS1" s="184" t="s">
        <v>73</v>
      </c>
      <c r="BT1" s="185" t="s">
        <v>74</v>
      </c>
      <c r="BU1" s="179" t="s">
        <v>75</v>
      </c>
      <c r="BV1" s="180" t="s">
        <v>76</v>
      </c>
      <c r="BW1" s="188" t="s">
        <v>77</v>
      </c>
      <c r="BX1" s="27" t="s">
        <v>78</v>
      </c>
      <c r="BY1" s="189" t="s">
        <v>79</v>
      </c>
      <c r="BZ1" s="182" t="s">
        <v>29</v>
      </c>
      <c r="CA1" s="182" t="s">
        <v>80</v>
      </c>
      <c r="CB1" s="182" t="s">
        <v>81</v>
      </c>
      <c r="CC1" s="183" t="s">
        <v>82</v>
      </c>
      <c r="CD1" s="184" t="s">
        <v>83</v>
      </c>
      <c r="CE1" s="185" t="s">
        <v>84</v>
      </c>
      <c r="CF1" s="179" t="s">
        <v>85</v>
      </c>
      <c r="CG1" s="180" t="s">
        <v>86</v>
      </c>
      <c r="CH1" s="186" t="s">
        <v>87</v>
      </c>
      <c r="CI1" s="27" t="s">
        <v>88</v>
      </c>
      <c r="CJ1" s="189" t="s">
        <v>89</v>
      </c>
      <c r="CK1" s="190" t="s">
        <v>90</v>
      </c>
      <c r="CL1" s="191" t="s">
        <v>91</v>
      </c>
      <c r="CM1" s="191" t="s">
        <v>92</v>
      </c>
      <c r="CN1" s="191" t="s">
        <v>93</v>
      </c>
      <c r="CO1" s="186" t="s">
        <v>94</v>
      </c>
      <c r="CP1" s="192" t="s">
        <v>95</v>
      </c>
      <c r="CQ1" s="193" t="s">
        <v>96</v>
      </c>
      <c r="CR1" s="193" t="s">
        <v>97</v>
      </c>
      <c r="CS1" s="193" t="s">
        <v>98</v>
      </c>
      <c r="CT1" s="193" t="s">
        <v>99</v>
      </c>
      <c r="CU1" s="193" t="s">
        <v>100</v>
      </c>
      <c r="CV1" s="192" t="s">
        <v>101</v>
      </c>
      <c r="CW1" s="182" t="s">
        <v>29</v>
      </c>
      <c r="CX1" s="182" t="s">
        <v>102</v>
      </c>
      <c r="CY1" s="182" t="s">
        <v>103</v>
      </c>
      <c r="CZ1" s="183" t="s">
        <v>104</v>
      </c>
      <c r="DA1" s="184" t="s">
        <v>105</v>
      </c>
      <c r="DB1" s="184" t="s">
        <v>106</v>
      </c>
      <c r="DC1" s="179" t="s">
        <v>107</v>
      </c>
      <c r="DD1" s="194" t="s">
        <v>108</v>
      </c>
      <c r="DE1" s="194" t="s">
        <v>109</v>
      </c>
      <c r="DF1" s="27" t="s">
        <v>110</v>
      </c>
      <c r="DG1" s="27" t="s">
        <v>111</v>
      </c>
      <c r="DH1" s="182" t="s">
        <v>29</v>
      </c>
      <c r="DI1" s="182" t="s">
        <v>112</v>
      </c>
      <c r="DJ1" s="182" t="s">
        <v>113</v>
      </c>
      <c r="DK1" s="183" t="s">
        <v>114</v>
      </c>
      <c r="DL1" s="184" t="s">
        <v>115</v>
      </c>
      <c r="DM1" s="184" t="s">
        <v>116</v>
      </c>
      <c r="DN1" s="179" t="s">
        <v>117</v>
      </c>
      <c r="DO1" s="194" t="s">
        <v>118</v>
      </c>
      <c r="DP1" s="194" t="s">
        <v>119</v>
      </c>
      <c r="DQ1" s="27" t="s">
        <v>120</v>
      </c>
      <c r="DR1" s="27" t="s">
        <v>121</v>
      </c>
      <c r="DS1" s="195" t="s">
        <v>122</v>
      </c>
      <c r="DT1" s="195" t="s">
        <v>123</v>
      </c>
      <c r="DU1" s="196" t="s">
        <v>124</v>
      </c>
      <c r="DV1" s="194" t="s">
        <v>125</v>
      </c>
      <c r="DW1" s="197" t="s">
        <v>126</v>
      </c>
      <c r="DX1" s="27" t="s">
        <v>127</v>
      </c>
      <c r="DY1" s="27" t="s">
        <v>128</v>
      </c>
      <c r="DZ1" s="182" t="s">
        <v>29</v>
      </c>
      <c r="EA1" s="182" t="s">
        <v>751</v>
      </c>
      <c r="EB1" s="182" t="s">
        <v>752</v>
      </c>
      <c r="EC1" s="183" t="s">
        <v>753</v>
      </c>
      <c r="ED1" s="184" t="s">
        <v>754</v>
      </c>
      <c r="EE1" s="184" t="s">
        <v>755</v>
      </c>
      <c r="EF1" s="179" t="s">
        <v>756</v>
      </c>
      <c r="EG1" s="180" t="s">
        <v>135</v>
      </c>
      <c r="EH1" s="188" t="s">
        <v>757</v>
      </c>
      <c r="EI1" s="27" t="s">
        <v>758</v>
      </c>
      <c r="EJ1" s="189" t="s">
        <v>758</v>
      </c>
      <c r="EK1" s="182" t="s">
        <v>29</v>
      </c>
      <c r="EL1" s="182" t="s">
        <v>50</v>
      </c>
      <c r="EM1" s="182" t="s">
        <v>51</v>
      </c>
      <c r="EN1" s="183" t="s">
        <v>52</v>
      </c>
      <c r="EO1" s="184" t="s">
        <v>53</v>
      </c>
      <c r="EP1" s="185" t="s">
        <v>54</v>
      </c>
      <c r="EQ1" s="179" t="s">
        <v>55</v>
      </c>
      <c r="ER1" s="180" t="s">
        <v>56</v>
      </c>
      <c r="ES1" s="186" t="s">
        <v>57</v>
      </c>
      <c r="ET1" s="27" t="s">
        <v>58</v>
      </c>
      <c r="EU1" s="189" t="s">
        <v>59</v>
      </c>
      <c r="EV1" s="182" t="s">
        <v>29</v>
      </c>
      <c r="EW1" s="182" t="s">
        <v>769</v>
      </c>
      <c r="EX1" s="182" t="s">
        <v>770</v>
      </c>
      <c r="EY1" s="183" t="s">
        <v>771</v>
      </c>
      <c r="EZ1" s="184" t="s">
        <v>772</v>
      </c>
      <c r="FA1" s="184" t="s">
        <v>773</v>
      </c>
      <c r="FB1" s="179" t="s">
        <v>774</v>
      </c>
      <c r="FC1" s="180" t="s">
        <v>775</v>
      </c>
      <c r="FD1" s="188" t="s">
        <v>776</v>
      </c>
      <c r="FE1" s="27" t="s">
        <v>772</v>
      </c>
      <c r="FF1" s="189" t="s">
        <v>777</v>
      </c>
      <c r="FG1" s="182" t="s">
        <v>29</v>
      </c>
      <c r="FH1" s="182" t="s">
        <v>778</v>
      </c>
      <c r="FI1" s="182" t="s">
        <v>779</v>
      </c>
      <c r="FJ1" s="183" t="s">
        <v>780</v>
      </c>
      <c r="FK1" s="184" t="s">
        <v>781</v>
      </c>
      <c r="FL1" s="184" t="s">
        <v>782</v>
      </c>
      <c r="FM1" s="179" t="s">
        <v>174</v>
      </c>
      <c r="FN1" s="180" t="s">
        <v>174</v>
      </c>
      <c r="FO1" s="188" t="s">
        <v>783</v>
      </c>
      <c r="FP1" s="27" t="s">
        <v>781</v>
      </c>
      <c r="FQ1" s="189" t="s">
        <v>781</v>
      </c>
      <c r="FR1" s="182" t="s">
        <v>29</v>
      </c>
      <c r="FS1" s="182" t="s">
        <v>784</v>
      </c>
      <c r="FT1" s="182" t="s">
        <v>785</v>
      </c>
      <c r="FU1" s="183" t="s">
        <v>786</v>
      </c>
      <c r="FV1" s="184" t="s">
        <v>787</v>
      </c>
      <c r="FW1" s="184" t="s">
        <v>788</v>
      </c>
      <c r="FX1" s="179" t="s">
        <v>154</v>
      </c>
      <c r="FY1" s="180" t="s">
        <v>154</v>
      </c>
      <c r="FZ1" s="188" t="s">
        <v>789</v>
      </c>
      <c r="GA1" s="27" t="s">
        <v>787</v>
      </c>
      <c r="GB1" s="189" t="s">
        <v>787</v>
      </c>
      <c r="GC1" s="182" t="s">
        <v>29</v>
      </c>
      <c r="GD1" s="182" t="s">
        <v>790</v>
      </c>
      <c r="GE1" s="182" t="s">
        <v>791</v>
      </c>
      <c r="GF1" s="183" t="s">
        <v>792</v>
      </c>
      <c r="GG1" s="184" t="s">
        <v>793</v>
      </c>
      <c r="GH1" s="185" t="s">
        <v>794</v>
      </c>
      <c r="GI1" s="179" t="s">
        <v>795</v>
      </c>
      <c r="GJ1" s="180" t="s">
        <v>796</v>
      </c>
      <c r="GK1" s="186" t="s">
        <v>797</v>
      </c>
      <c r="GL1" s="27" t="s">
        <v>798</v>
      </c>
      <c r="GM1" s="189" t="s">
        <v>799</v>
      </c>
      <c r="GN1" s="198" t="s">
        <v>199</v>
      </c>
      <c r="GO1" s="199" t="s">
        <v>801</v>
      </c>
      <c r="GP1" s="191" t="s">
        <v>802</v>
      </c>
      <c r="GQ1" s="186" t="s">
        <v>803</v>
      </c>
      <c r="GR1" s="172" t="s">
        <v>813</v>
      </c>
      <c r="GS1" s="200" t="s">
        <v>804</v>
      </c>
      <c r="GT1" s="186" t="s">
        <v>805</v>
      </c>
      <c r="GU1" s="201" t="s">
        <v>806</v>
      </c>
      <c r="GV1" s="202" t="s">
        <v>807</v>
      </c>
      <c r="GW1" s="198" t="s">
        <v>808</v>
      </c>
      <c r="GX1" s="203" t="s">
        <v>809</v>
      </c>
      <c r="GY1" s="191" t="s">
        <v>810</v>
      </c>
      <c r="GZ1" s="186" t="s">
        <v>811</v>
      </c>
      <c r="HA1" s="172" t="s">
        <v>812</v>
      </c>
      <c r="HB1" s="172" t="s">
        <v>1036</v>
      </c>
      <c r="HC1" s="182" t="s">
        <v>29</v>
      </c>
      <c r="HD1" s="182" t="s">
        <v>225</v>
      </c>
      <c r="HE1" s="182" t="s">
        <v>226</v>
      </c>
      <c r="HF1" s="183" t="s">
        <v>227</v>
      </c>
      <c r="HG1" s="184" t="s">
        <v>228</v>
      </c>
      <c r="HH1" s="184" t="s">
        <v>229</v>
      </c>
      <c r="HI1" s="179" t="s">
        <v>230</v>
      </c>
      <c r="HJ1" s="180" t="s">
        <v>231</v>
      </c>
      <c r="HK1" s="180" t="s">
        <v>232</v>
      </c>
      <c r="HL1" s="27" t="s">
        <v>233</v>
      </c>
      <c r="HM1" s="27" t="s">
        <v>234</v>
      </c>
      <c r="HN1" s="182" t="s">
        <v>29</v>
      </c>
      <c r="HO1" s="182" t="s">
        <v>235</v>
      </c>
      <c r="HP1" s="182" t="s">
        <v>236</v>
      </c>
      <c r="HQ1" s="183" t="s">
        <v>237</v>
      </c>
      <c r="HR1" s="184" t="s">
        <v>238</v>
      </c>
      <c r="HS1" s="184" t="s">
        <v>239</v>
      </c>
      <c r="HT1" s="179" t="s">
        <v>240</v>
      </c>
      <c r="HU1" s="180" t="s">
        <v>241</v>
      </c>
      <c r="HV1" s="180" t="s">
        <v>242</v>
      </c>
      <c r="HW1" s="27" t="s">
        <v>243</v>
      </c>
      <c r="HX1" s="189" t="s">
        <v>244</v>
      </c>
      <c r="HY1" s="249" t="s">
        <v>869</v>
      </c>
      <c r="HZ1" s="249" t="s">
        <v>870</v>
      </c>
      <c r="IA1" s="249" t="s">
        <v>871</v>
      </c>
      <c r="IB1" s="250" t="s">
        <v>872</v>
      </c>
      <c r="IC1" s="251" t="s">
        <v>873</v>
      </c>
      <c r="ID1" s="252" t="s">
        <v>874</v>
      </c>
      <c r="IE1" s="253" t="s">
        <v>875</v>
      </c>
      <c r="IF1" s="253" t="s">
        <v>875</v>
      </c>
      <c r="IG1" s="182" t="s">
        <v>29</v>
      </c>
      <c r="IH1" s="182" t="s">
        <v>876</v>
      </c>
      <c r="II1" s="182" t="s">
        <v>877</v>
      </c>
      <c r="IJ1" s="183" t="s">
        <v>878</v>
      </c>
      <c r="IK1" s="184" t="s">
        <v>879</v>
      </c>
      <c r="IL1" s="184" t="s">
        <v>880</v>
      </c>
      <c r="IM1" s="179" t="s">
        <v>881</v>
      </c>
      <c r="IN1" s="180" t="s">
        <v>882</v>
      </c>
      <c r="IO1" s="180" t="s">
        <v>883</v>
      </c>
      <c r="IP1" s="27" t="s">
        <v>884</v>
      </c>
      <c r="IQ1" s="189" t="s">
        <v>885</v>
      </c>
      <c r="IR1" s="182" t="s">
        <v>29</v>
      </c>
      <c r="IS1" s="182" t="s">
        <v>886</v>
      </c>
      <c r="IT1" s="182" t="s">
        <v>887</v>
      </c>
      <c r="IU1" s="183" t="s">
        <v>888</v>
      </c>
      <c r="IV1" s="184" t="s">
        <v>891</v>
      </c>
      <c r="IW1" s="184" t="s">
        <v>892</v>
      </c>
      <c r="IX1" s="179" t="s">
        <v>889</v>
      </c>
      <c r="IY1" s="180" t="s">
        <v>890</v>
      </c>
      <c r="IZ1" s="180" t="s">
        <v>893</v>
      </c>
      <c r="JA1" s="27" t="s">
        <v>894</v>
      </c>
      <c r="JB1" s="189" t="s">
        <v>895</v>
      </c>
      <c r="JC1" s="263" t="s">
        <v>29</v>
      </c>
      <c r="JD1" s="264" t="s">
        <v>900</v>
      </c>
      <c r="JE1" s="264" t="s">
        <v>901</v>
      </c>
      <c r="JF1" s="264" t="s">
        <v>902</v>
      </c>
      <c r="JG1" s="265" t="s">
        <v>905</v>
      </c>
      <c r="JH1" s="265" t="s">
        <v>906</v>
      </c>
      <c r="JI1" s="266" t="s">
        <v>903</v>
      </c>
      <c r="JJ1" s="267" t="s">
        <v>904</v>
      </c>
      <c r="JK1" s="267" t="s">
        <v>907</v>
      </c>
      <c r="JL1" s="268" t="s">
        <v>908</v>
      </c>
      <c r="JM1" s="268" t="s">
        <v>909</v>
      </c>
      <c r="JN1" s="263" t="s">
        <v>29</v>
      </c>
      <c r="JO1" s="264" t="s">
        <v>910</v>
      </c>
      <c r="JP1" s="264" t="s">
        <v>911</v>
      </c>
      <c r="JQ1" s="264" t="s">
        <v>912</v>
      </c>
      <c r="JR1" s="265" t="s">
        <v>913</v>
      </c>
      <c r="JS1" s="265" t="s">
        <v>914</v>
      </c>
      <c r="JT1" s="266" t="s">
        <v>915</v>
      </c>
      <c r="JU1" s="267" t="s">
        <v>916</v>
      </c>
      <c r="JV1" s="267" t="s">
        <v>917</v>
      </c>
      <c r="JW1" s="268" t="s">
        <v>918</v>
      </c>
      <c r="JX1" s="268" t="s">
        <v>919</v>
      </c>
      <c r="JY1" s="263" t="s">
        <v>29</v>
      </c>
      <c r="JZ1" s="264" t="s">
        <v>921</v>
      </c>
      <c r="KA1" s="264" t="s">
        <v>922</v>
      </c>
      <c r="KB1" s="264" t="s">
        <v>923</v>
      </c>
      <c r="KC1" s="265" t="s">
        <v>924</v>
      </c>
      <c r="KD1" s="265" t="s">
        <v>925</v>
      </c>
      <c r="KE1" s="266" t="s">
        <v>926</v>
      </c>
      <c r="KF1" s="267" t="s">
        <v>927</v>
      </c>
      <c r="KG1" s="267" t="s">
        <v>928</v>
      </c>
      <c r="KH1" s="268" t="s">
        <v>929</v>
      </c>
      <c r="KI1" s="268" t="s">
        <v>930</v>
      </c>
      <c r="KJ1" s="293" t="s">
        <v>29</v>
      </c>
      <c r="KK1" s="228" t="s">
        <v>970</v>
      </c>
      <c r="KL1" s="228" t="s">
        <v>971</v>
      </c>
      <c r="KM1" s="183" t="s">
        <v>972</v>
      </c>
      <c r="KN1" s="184" t="s">
        <v>973</v>
      </c>
      <c r="KO1" s="184" t="s">
        <v>974</v>
      </c>
      <c r="KP1" s="179" t="s">
        <v>975</v>
      </c>
      <c r="KQ1" s="180" t="s">
        <v>976</v>
      </c>
      <c r="KR1" s="188" t="s">
        <v>977</v>
      </c>
      <c r="KS1" s="27" t="s">
        <v>978</v>
      </c>
      <c r="KT1" s="189" t="s">
        <v>979</v>
      </c>
      <c r="KU1" s="293" t="s">
        <v>29</v>
      </c>
      <c r="KV1" s="228" t="s">
        <v>980</v>
      </c>
      <c r="KW1" s="182" t="s">
        <v>981</v>
      </c>
      <c r="KX1" s="183" t="s">
        <v>982</v>
      </c>
      <c r="KY1" s="184" t="s">
        <v>983</v>
      </c>
      <c r="KZ1" s="184" t="s">
        <v>984</v>
      </c>
      <c r="LA1" s="179" t="s">
        <v>985</v>
      </c>
      <c r="LB1" s="180" t="s">
        <v>986</v>
      </c>
      <c r="LC1" s="188" t="s">
        <v>987</v>
      </c>
      <c r="LD1" s="27" t="s">
        <v>988</v>
      </c>
      <c r="LE1" s="189" t="s">
        <v>989</v>
      </c>
      <c r="LF1" s="294" t="s">
        <v>990</v>
      </c>
      <c r="LG1" s="294" t="s">
        <v>991</v>
      </c>
      <c r="LH1" s="294" t="s">
        <v>992</v>
      </c>
      <c r="LI1" s="295" t="s">
        <v>993</v>
      </c>
      <c r="LJ1" s="296" t="s">
        <v>994</v>
      </c>
      <c r="LK1" s="297" t="s">
        <v>995</v>
      </c>
      <c r="LL1" s="298" t="s">
        <v>996</v>
      </c>
      <c r="LM1" s="299" t="s">
        <v>996</v>
      </c>
      <c r="LN1" s="198" t="s">
        <v>1037</v>
      </c>
      <c r="LO1" s="199" t="s">
        <v>1043</v>
      </c>
      <c r="LP1" s="191" t="s">
        <v>1038</v>
      </c>
      <c r="LQ1" s="186" t="s">
        <v>1039</v>
      </c>
      <c r="LR1" s="172" t="s">
        <v>1040</v>
      </c>
      <c r="LS1" s="200" t="s">
        <v>1041</v>
      </c>
      <c r="LT1" s="199" t="s">
        <v>1042</v>
      </c>
      <c r="LU1" s="308" t="s">
        <v>1166</v>
      </c>
      <c r="LV1" s="202" t="s">
        <v>1167</v>
      </c>
      <c r="LW1" s="198" t="s">
        <v>1168</v>
      </c>
      <c r="LX1" s="203" t="s">
        <v>1169</v>
      </c>
      <c r="LY1" s="203" t="s">
        <v>1170</v>
      </c>
      <c r="LZ1" s="191" t="s">
        <v>1171</v>
      </c>
      <c r="MA1" s="186" t="s">
        <v>1172</v>
      </c>
      <c r="MB1" s="172" t="s">
        <v>1185</v>
      </c>
      <c r="MC1" s="286" t="s">
        <v>29</v>
      </c>
      <c r="MD1" s="286" t="s">
        <v>1045</v>
      </c>
      <c r="ME1" s="286" t="s">
        <v>1046</v>
      </c>
      <c r="MF1" s="286" t="s">
        <v>1047</v>
      </c>
      <c r="MG1" s="288" t="s">
        <v>1068</v>
      </c>
      <c r="MH1" s="288" t="s">
        <v>1069</v>
      </c>
      <c r="MI1" s="289" t="s">
        <v>1048</v>
      </c>
      <c r="MJ1" s="290" t="s">
        <v>1049</v>
      </c>
      <c r="MK1" s="290" t="s">
        <v>1070</v>
      </c>
      <c r="ML1" s="291" t="s">
        <v>1071</v>
      </c>
      <c r="MM1" s="292" t="s">
        <v>1072</v>
      </c>
      <c r="MN1" s="286" t="s">
        <v>29</v>
      </c>
      <c r="MO1" s="286" t="s">
        <v>1050</v>
      </c>
      <c r="MP1" s="286" t="s">
        <v>1051</v>
      </c>
      <c r="MQ1" s="286" t="s">
        <v>1052</v>
      </c>
      <c r="MR1" s="288" t="s">
        <v>1053</v>
      </c>
      <c r="MS1" s="288" t="s">
        <v>1054</v>
      </c>
      <c r="MT1" s="289" t="s">
        <v>1055</v>
      </c>
      <c r="MU1" s="290" t="s">
        <v>1056</v>
      </c>
      <c r="MV1" s="289" t="s">
        <v>1057</v>
      </c>
      <c r="MW1" s="291" t="s">
        <v>1053</v>
      </c>
      <c r="MX1" s="292" t="s">
        <v>1053</v>
      </c>
      <c r="MY1" s="286" t="s">
        <v>29</v>
      </c>
      <c r="MZ1" s="286" t="s">
        <v>1058</v>
      </c>
      <c r="NA1" s="286" t="s">
        <v>1059</v>
      </c>
      <c r="NB1" s="286" t="s">
        <v>1060</v>
      </c>
      <c r="NC1" s="288" t="s">
        <v>1063</v>
      </c>
      <c r="ND1" s="288" t="s">
        <v>1065</v>
      </c>
      <c r="NE1" s="289" t="s">
        <v>1061</v>
      </c>
      <c r="NF1" s="290" t="s">
        <v>1062</v>
      </c>
      <c r="NG1" s="290" t="s">
        <v>1064</v>
      </c>
      <c r="NH1" s="291" t="s">
        <v>1066</v>
      </c>
      <c r="NI1" s="292" t="s">
        <v>1067</v>
      </c>
      <c r="NJ1" s="293" t="s">
        <v>29</v>
      </c>
      <c r="NK1" s="228" t="s">
        <v>1099</v>
      </c>
      <c r="NL1" s="228" t="s">
        <v>1100</v>
      </c>
      <c r="NM1" s="183" t="s">
        <v>1101</v>
      </c>
      <c r="NN1" s="184" t="s">
        <v>1102</v>
      </c>
      <c r="NO1" s="184" t="s">
        <v>1103</v>
      </c>
      <c r="NP1" s="179" t="s">
        <v>1104</v>
      </c>
      <c r="NQ1" s="180" t="s">
        <v>1105</v>
      </c>
      <c r="NR1" s="188" t="s">
        <v>1106</v>
      </c>
      <c r="NS1" s="27" t="s">
        <v>1107</v>
      </c>
      <c r="NT1" s="189" t="s">
        <v>1108</v>
      </c>
      <c r="NU1" s="293" t="s">
        <v>29</v>
      </c>
      <c r="NV1" s="228" t="s">
        <v>1123</v>
      </c>
      <c r="NW1" s="228" t="s">
        <v>1125</v>
      </c>
      <c r="NX1" s="183" t="s">
        <v>1124</v>
      </c>
      <c r="NY1" s="184" t="s">
        <v>1126</v>
      </c>
      <c r="NZ1" s="184" t="s">
        <v>1127</v>
      </c>
      <c r="OA1" s="179" t="s">
        <v>1128</v>
      </c>
      <c r="OB1" s="180" t="s">
        <v>1129</v>
      </c>
      <c r="OC1" s="188" t="s">
        <v>1130</v>
      </c>
      <c r="OD1" s="27" t="s">
        <v>1126</v>
      </c>
      <c r="OE1" s="189" t="s">
        <v>1131</v>
      </c>
      <c r="OF1" s="287" t="s">
        <v>29</v>
      </c>
      <c r="OG1" s="287" t="s">
        <v>1140</v>
      </c>
      <c r="OH1" s="287" t="s">
        <v>1141</v>
      </c>
      <c r="OI1" s="286" t="s">
        <v>1142</v>
      </c>
      <c r="OJ1" s="288" t="s">
        <v>1143</v>
      </c>
      <c r="OK1" s="288" t="s">
        <v>1144</v>
      </c>
      <c r="OL1" s="289" t="s">
        <v>1145</v>
      </c>
      <c r="OM1" s="290" t="s">
        <v>1146</v>
      </c>
      <c r="ON1" s="290" t="s">
        <v>1147</v>
      </c>
      <c r="OO1" s="291" t="s">
        <v>844</v>
      </c>
      <c r="OP1" s="292" t="s">
        <v>844</v>
      </c>
      <c r="OQ1" s="286" t="s">
        <v>29</v>
      </c>
      <c r="OR1" s="286" t="s">
        <v>1175</v>
      </c>
      <c r="OS1" s="287" t="s">
        <v>1176</v>
      </c>
      <c r="OT1" s="286" t="s">
        <v>1177</v>
      </c>
      <c r="OU1" s="288" t="s">
        <v>1178</v>
      </c>
      <c r="OV1" s="288" t="s">
        <v>1179</v>
      </c>
      <c r="OW1" s="288" t="s">
        <v>1180</v>
      </c>
      <c r="OX1" s="288" t="s">
        <v>1181</v>
      </c>
      <c r="OY1" s="288" t="s">
        <v>1182</v>
      </c>
      <c r="OZ1" s="291" t="s">
        <v>1183</v>
      </c>
      <c r="PA1" s="291" t="s">
        <v>1184</v>
      </c>
      <c r="PB1" s="198" t="s">
        <v>1174</v>
      </c>
      <c r="PC1" s="199" t="s">
        <v>997</v>
      </c>
      <c r="PD1" s="191" t="s">
        <v>998</v>
      </c>
      <c r="PE1" s="186" t="s">
        <v>1010</v>
      </c>
      <c r="PF1" s="172" t="s">
        <v>999</v>
      </c>
      <c r="PG1" s="200" t="s">
        <v>1000</v>
      </c>
      <c r="PH1" s="199" t="s">
        <v>1001</v>
      </c>
      <c r="PI1" s="308" t="s">
        <v>1002</v>
      </c>
      <c r="PJ1" s="202" t="s">
        <v>1003</v>
      </c>
      <c r="PK1" s="198" t="s">
        <v>1004</v>
      </c>
      <c r="PL1" s="203" t="s">
        <v>1005</v>
      </c>
      <c r="PM1" s="203" t="s">
        <v>1006</v>
      </c>
      <c r="PN1" s="191" t="s">
        <v>1007</v>
      </c>
      <c r="PO1" s="186" t="s">
        <v>1008</v>
      </c>
      <c r="PP1" s="172" t="s">
        <v>1009</v>
      </c>
      <c r="PQ1" s="287" t="s">
        <v>29</v>
      </c>
      <c r="PR1" s="287" t="s">
        <v>1148</v>
      </c>
      <c r="PS1" s="287" t="s">
        <v>1149</v>
      </c>
      <c r="PT1" s="287" t="s">
        <v>1150</v>
      </c>
      <c r="PU1" s="288" t="s">
        <v>1151</v>
      </c>
      <c r="PV1" s="288" t="s">
        <v>1152</v>
      </c>
      <c r="PW1" s="289" t="s">
        <v>1153</v>
      </c>
      <c r="PX1" s="290" t="s">
        <v>1154</v>
      </c>
      <c r="PY1" s="290" t="s">
        <v>1155</v>
      </c>
      <c r="PZ1" s="291" t="s">
        <v>845</v>
      </c>
      <c r="QA1" s="292" t="s">
        <v>845</v>
      </c>
    </row>
    <row r="2" spans="1:443" s="8" customFormat="1" ht="18">
      <c r="A2" s="5">
        <v>1</v>
      </c>
      <c r="B2" s="9" t="s">
        <v>11</v>
      </c>
      <c r="C2" s="10" t="s">
        <v>12</v>
      </c>
      <c r="D2" s="11" t="s">
        <v>13</v>
      </c>
      <c r="E2" s="328" t="s">
        <v>9</v>
      </c>
      <c r="F2" s="87"/>
      <c r="G2" s="47" t="s">
        <v>553</v>
      </c>
      <c r="H2" s="132" t="s">
        <v>427</v>
      </c>
      <c r="I2" s="132" t="s">
        <v>596</v>
      </c>
      <c r="J2" s="48" t="s">
        <v>525</v>
      </c>
      <c r="K2" s="98">
        <v>7</v>
      </c>
      <c r="L2" s="67" t="str">
        <f>TEXT(K2,"0.0")</f>
        <v>7.0</v>
      </c>
      <c r="M2" s="51" t="str">
        <f>IF(K2&gt;=8.5,"A",IF(K2&gt;=8,"B+",IF(K2&gt;=7,"B",IF(K2&gt;=6.5,"C+",IF(K2&gt;=5.5,"C",IF(K2&gt;=5,"D+",IF(K2&gt;=4,"D","F")))))))</f>
        <v>B</v>
      </c>
      <c r="N2" s="52">
        <f>IF(M2="A",4,IF(M2="B+",3.5,IF(M2="B",3,IF(M2="C+",2.5,IF(M2="C",2,IF(M2="D+",1.5,IF(M2="D",1,0)))))))</f>
        <v>3</v>
      </c>
      <c r="O2" s="53" t="str">
        <f>TEXT(N2,"0.0")</f>
        <v>3.0</v>
      </c>
      <c r="P2" s="63">
        <v>2</v>
      </c>
      <c r="Q2" s="206"/>
      <c r="R2" s="67" t="str">
        <f>TEXT(Q2,"0.0")</f>
        <v>0.0</v>
      </c>
      <c r="S2" s="51" t="str">
        <f>IF(Q2&gt;=8.5,"A",IF(Q2&gt;=8,"B+",IF(Q2&gt;=7,"B",IF(Q2&gt;=6.5,"C+",IF(Q2&gt;=5.5,"C",IF(Q2&gt;=5,"D+",IF(Q2&gt;=4,"D","F")))))))</f>
        <v>F</v>
      </c>
      <c r="T2" s="52">
        <f>IF(S2="A",4,IF(S2="B+",3.5,IF(S2="B",3,IF(S2="C+",2.5,IF(S2="C",2,IF(S2="D+",1.5,IF(S2="D",1,0)))))))</f>
        <v>0</v>
      </c>
      <c r="U2" s="53" t="str">
        <f>TEXT(T2,"0.0")</f>
        <v>0.0</v>
      </c>
      <c r="V2" s="63"/>
      <c r="W2" s="105">
        <v>7.7</v>
      </c>
      <c r="X2" s="103">
        <v>8</v>
      </c>
      <c r="Y2" s="104"/>
      <c r="Z2" s="66">
        <f t="shared" ref="Z2:Z12" si="0">ROUND((W2*0.4+X2*0.6),1)</f>
        <v>7.9</v>
      </c>
      <c r="AA2" s="67">
        <f t="shared" ref="AA2:AA12" si="1">ROUND(MAX((W2*0.4+X2*0.6),(W2*0.4+Y2*0.6)),1)</f>
        <v>7.9</v>
      </c>
      <c r="AB2" s="67" t="str">
        <f>TEXT(AA2,"0.0")</f>
        <v>7.9</v>
      </c>
      <c r="AC2" s="51" t="str">
        <f t="shared" ref="AC2:AC12" si="2">IF(AA2&gt;=8.5,"A",IF(AA2&gt;=8,"B+",IF(AA2&gt;=7,"B",IF(AA2&gt;=6.5,"C+",IF(AA2&gt;=5.5,"C",IF(AA2&gt;=5,"D+",IF(AA2&gt;=4,"D","F")))))))</f>
        <v>B</v>
      </c>
      <c r="AD2" s="60">
        <f>IF(AC2="A",4,IF(AC2="B+",3.5,IF(AC2="B",3,IF(AC2="C+",2.5,IF(AC2="C",2,IF(AC2="D+",1.5,IF(AC2="D",1,0)))))))</f>
        <v>3</v>
      </c>
      <c r="AE2" s="53" t="str">
        <f>TEXT(AD2,"0.0")</f>
        <v>3.0</v>
      </c>
      <c r="AF2" s="63">
        <v>4</v>
      </c>
      <c r="AG2" s="207">
        <v>4</v>
      </c>
      <c r="AH2" s="105">
        <v>6</v>
      </c>
      <c r="AI2" s="103">
        <v>5</v>
      </c>
      <c r="AJ2" s="104"/>
      <c r="AK2" s="66">
        <f t="shared" ref="AK2:AK12" si="3">ROUND((AH2*0.4+AI2*0.6),1)</f>
        <v>5.4</v>
      </c>
      <c r="AL2" s="67">
        <f t="shared" ref="AL2:AL12" si="4">ROUND(MAX((AH2*0.4+AI2*0.6),(AH2*0.4+AJ2*0.6)),1)</f>
        <v>5.4</v>
      </c>
      <c r="AM2" s="67" t="str">
        <f>TEXT(AL2,"0.0")</f>
        <v>5.4</v>
      </c>
      <c r="AN2" s="51" t="str">
        <f>IF(AL2&gt;=8.5,"A",IF(AL2&gt;=8,"B+",IF(AL2&gt;=7,"B",IF(AL2&gt;=6.5,"C+",IF(AL2&gt;=5.5,"C",IF(AL2&gt;=5,"D+",IF(AL2&gt;=4,"D","F")))))))</f>
        <v>D+</v>
      </c>
      <c r="AO2" s="60">
        <f>IF(AN2="A",4,IF(AN2="B+",3.5,IF(AN2="B",3,IF(AN2="C+",2.5,IF(AN2="C",2,IF(AN2="D+",1.5,IF(AN2="D",1,0)))))))</f>
        <v>1.5</v>
      </c>
      <c r="AP2" s="53" t="str">
        <f>TEXT(AO2,"0.0")</f>
        <v>1.5</v>
      </c>
      <c r="AQ2" s="63">
        <v>2</v>
      </c>
      <c r="AR2" s="207">
        <v>2</v>
      </c>
      <c r="AS2" s="105">
        <v>5.6</v>
      </c>
      <c r="AT2" s="103">
        <v>9</v>
      </c>
      <c r="AU2" s="104"/>
      <c r="AV2" s="66">
        <f>ROUND((AS2*0.4+AT2*0.6),1)</f>
        <v>7.6</v>
      </c>
      <c r="AW2" s="67">
        <f>ROUND(MAX((AS2*0.4+AT2*0.6),(AS2*0.4+AU2*0.6)),1)</f>
        <v>7.6</v>
      </c>
      <c r="AX2" s="67" t="str">
        <f>TEXT(AW2,"0.0")</f>
        <v>7.6</v>
      </c>
      <c r="AY2" s="51" t="str">
        <f>IF(AW2&gt;=8.5,"A",IF(AW2&gt;=8,"B+",IF(AW2&gt;=7,"B",IF(AW2&gt;=6.5,"C+",IF(AW2&gt;=5.5,"C",IF(AW2&gt;=5,"D+",IF(AW2&gt;=4,"D","F")))))))</f>
        <v>B</v>
      </c>
      <c r="AZ2" s="60">
        <f>IF(AY2="A",4,IF(AY2="B+",3.5,IF(AY2="B",3,IF(AY2="C+",2.5,IF(AY2="C",2,IF(AY2="D+",1.5,IF(AY2="D",1,0)))))))</f>
        <v>3</v>
      </c>
      <c r="BA2" s="53" t="str">
        <f>TEXT(AZ2,"0.0")</f>
        <v>3.0</v>
      </c>
      <c r="BB2" s="63">
        <v>3</v>
      </c>
      <c r="BC2" s="207">
        <v>3</v>
      </c>
      <c r="BD2" s="105">
        <v>6.2</v>
      </c>
      <c r="BE2" s="103">
        <v>4</v>
      </c>
      <c r="BF2" s="104"/>
      <c r="BG2" s="66">
        <f>ROUND((BD2*0.4+BE2*0.6),1)</f>
        <v>4.9000000000000004</v>
      </c>
      <c r="BH2" s="67">
        <f>ROUND(MAX((BD2*0.4+BE2*0.6),(BD2*0.4+BF2*0.6)),1)</f>
        <v>4.9000000000000004</v>
      </c>
      <c r="BI2" s="67" t="str">
        <f>TEXT(BH2,"0.0")</f>
        <v>4.9</v>
      </c>
      <c r="BJ2" s="51" t="str">
        <f>IF(BH2&gt;=8.5,"A",IF(BH2&gt;=8,"B+",IF(BH2&gt;=7,"B",IF(BH2&gt;=6.5,"C+",IF(BH2&gt;=5.5,"C",IF(BH2&gt;=5,"D+",IF(BH2&gt;=4,"D","F")))))))</f>
        <v>D</v>
      </c>
      <c r="BK2" s="60">
        <f>IF(BJ2="A",4,IF(BJ2="B+",3.5,IF(BJ2="B",3,IF(BJ2="C+",2.5,IF(BJ2="C",2,IF(BJ2="D+",1.5,IF(BJ2="D",1,0)))))))</f>
        <v>1</v>
      </c>
      <c r="BL2" s="53" t="str">
        <f>TEXT(BK2,"0.0")</f>
        <v>1.0</v>
      </c>
      <c r="BM2" s="63">
        <v>3</v>
      </c>
      <c r="BN2" s="207">
        <v>3</v>
      </c>
      <c r="BO2" s="105">
        <v>6.6</v>
      </c>
      <c r="BP2" s="103">
        <v>7</v>
      </c>
      <c r="BQ2" s="104"/>
      <c r="BR2" s="66">
        <f t="shared" ref="BR2:BR12" si="5">ROUND((BO2*0.4+BP2*0.6),1)</f>
        <v>6.8</v>
      </c>
      <c r="BS2" s="67">
        <f t="shared" ref="BS2:BS12" si="6">ROUND(MAX((BO2*0.4+BP2*0.6),(BO2*0.4+BQ2*0.6)),1)</f>
        <v>6.8</v>
      </c>
      <c r="BT2" s="67" t="str">
        <f>TEXT(BS2,"0.0")</f>
        <v>6.8</v>
      </c>
      <c r="BU2" s="51" t="str">
        <f t="shared" ref="BU2:BU12" si="7">IF(BS2&gt;=8.5,"A",IF(BS2&gt;=8,"B+",IF(BS2&gt;=7,"B",IF(BS2&gt;=6.5,"C+",IF(BS2&gt;=5.5,"C",IF(BS2&gt;=5,"D+",IF(BS2&gt;=4,"D","F")))))))</f>
        <v>C+</v>
      </c>
      <c r="BV2" s="68">
        <f t="shared" ref="BV2:BV12" si="8">IF(BU2="A",4,IF(BU2="B+",3.5,IF(BU2="B",3,IF(BU2="C+",2.5,IF(BU2="C",2,IF(BU2="D+",1.5,IF(BU2="D",1,0)))))))</f>
        <v>2.5</v>
      </c>
      <c r="BW2" s="53" t="str">
        <f>TEXT(BV2,"0.0")</f>
        <v>2.5</v>
      </c>
      <c r="BX2" s="63">
        <v>2</v>
      </c>
      <c r="BY2" s="207">
        <v>2</v>
      </c>
      <c r="BZ2" s="105">
        <v>6.8</v>
      </c>
      <c r="CA2" s="103">
        <v>8</v>
      </c>
      <c r="CB2" s="104"/>
      <c r="CC2" s="105"/>
      <c r="CD2" s="67">
        <f>ROUND(MAX((BZ2*0.4+CA2*0.6),(BZ2*0.4+CB2*0.6)),1)</f>
        <v>7.5</v>
      </c>
      <c r="CE2" s="67" t="str">
        <f>TEXT(CD2,"0.0")</f>
        <v>7.5</v>
      </c>
      <c r="CF2" s="51" t="str">
        <f>IF(CD2&gt;=8.5,"A",IF(CD2&gt;=8,"B+",IF(CD2&gt;=7,"B",IF(CD2&gt;=6.5,"C+",IF(CD2&gt;=5.5,"C",IF(CD2&gt;=5,"D+",IF(CD2&gt;=4,"D","F")))))))</f>
        <v>B</v>
      </c>
      <c r="CG2" s="60">
        <f>IF(CF2="A",4,IF(CF2="B+",3.5,IF(CF2="B",3,IF(CF2="C+",2.5,IF(CF2="C",2,IF(CF2="D+",1.5,IF(CF2="D",1,0)))))))</f>
        <v>3</v>
      </c>
      <c r="CH2" s="53" t="str">
        <f>TEXT(CG2,"0.0")</f>
        <v>3.0</v>
      </c>
      <c r="CI2" s="63">
        <v>3</v>
      </c>
      <c r="CJ2" s="207">
        <v>3</v>
      </c>
      <c r="CK2" s="208">
        <f>AQ2+AF2+BB2+BM2+BX2+CI2</f>
        <v>17</v>
      </c>
      <c r="CL2" s="72">
        <f t="shared" ref="CL2:CL12" si="9">(AL2*AQ2+AA2*AF2+AW2*BB2+BH2*BM2+BS2*BX2+CD2*CI2)/CK2</f>
        <v>6.8235294117647056</v>
      </c>
      <c r="CM2" s="93" t="str">
        <f>TEXT(CL2,"0.00")</f>
        <v>6.82</v>
      </c>
      <c r="CN2" s="72">
        <f t="shared" ref="CN2:CN12" si="10">(AO2*AQ2+AD2*AF2+AZ2*BB2+BK2*BM2+BV2*BX2+CG2*CI2)/CK2</f>
        <v>2.4117647058823528</v>
      </c>
      <c r="CO2" s="93" t="str">
        <f>TEXT(CN2,"0.00")</f>
        <v>2.41</v>
      </c>
      <c r="CP2" s="285" t="str">
        <f>IF(AND(CN2&lt;0.8),"Cảnh báo KQHT","Lên lớp")</f>
        <v>Lên lớp</v>
      </c>
      <c r="CQ2" s="285">
        <f t="shared" ref="CQ2:CQ12" si="11">CJ2+BY2+BN2+BC2+AG2+AR2</f>
        <v>17</v>
      </c>
      <c r="CR2" s="72">
        <f t="shared" ref="CR2:CR12" si="12">(AL2*AR2+AA2*AG2+AW2*BC2+BH2*BN2+BS2*BY2+CD2*CJ2)/CQ2</f>
        <v>6.8235294117647056</v>
      </c>
      <c r="CS2" s="285" t="str">
        <f>TEXT(CR2,"0.00")</f>
        <v>6.82</v>
      </c>
      <c r="CT2" s="72">
        <f t="shared" ref="CT2:CT12" si="13">(AO2*AR2+AD2*AG2+AZ2*BC2+BK2*BN2+BV2*BY2+CG2*CJ2)/CQ2</f>
        <v>2.4117647058823528</v>
      </c>
      <c r="CU2" s="285" t="str">
        <f>TEXT(CT2,"0.00")</f>
        <v>2.41</v>
      </c>
      <c r="CV2" s="285" t="str">
        <f>IF(AND(CT2&lt;1.2),"Cảnh báo KQHT","Lên lớp")</f>
        <v>Lên lớp</v>
      </c>
      <c r="CW2" s="66">
        <v>6</v>
      </c>
      <c r="CX2" s="285">
        <v>7</v>
      </c>
      <c r="CY2" s="285"/>
      <c r="CZ2" s="66">
        <f t="shared" ref="CZ2:CZ12" si="14">ROUND((CW2*0.4+CX2*0.6),1)</f>
        <v>6.6</v>
      </c>
      <c r="DA2" s="67">
        <f t="shared" ref="DA2:DA12" si="15">ROUND(MAX((CW2*0.4+CX2*0.6),(CW2*0.4+CY2*0.6)),1)</f>
        <v>6.6</v>
      </c>
      <c r="DB2" s="60" t="str">
        <f t="shared" ref="DB2:DB12" si="16">TEXT(DA2,"0.0")</f>
        <v>6.6</v>
      </c>
      <c r="DC2" s="51" t="str">
        <f t="shared" ref="DC2:DC12" si="17">IF(DA2&gt;=8.5,"A",IF(DA2&gt;=8,"B+",IF(DA2&gt;=7,"B",IF(DA2&gt;=6.5,"C+",IF(DA2&gt;=5.5,"C",IF(DA2&gt;=5,"D+",IF(DA2&gt;=4,"D","F")))))))</f>
        <v>C+</v>
      </c>
      <c r="DD2" s="60">
        <f t="shared" ref="DD2:DD12" si="18">IF(DC2="A",4,IF(DC2="B+",3.5,IF(DC2="B",3,IF(DC2="C+",2.5,IF(DC2="C",2,IF(DC2="D+",1.5,IF(DC2="D",1,0)))))))</f>
        <v>2.5</v>
      </c>
      <c r="DE2" s="60" t="str">
        <f t="shared" ref="DE2:DE12" si="19">TEXT(DD2,"0.0")</f>
        <v>2.5</v>
      </c>
      <c r="DF2" s="63"/>
      <c r="DG2" s="209"/>
      <c r="DH2" s="105">
        <v>6</v>
      </c>
      <c r="DI2" s="126">
        <v>9</v>
      </c>
      <c r="DJ2" s="126"/>
      <c r="DK2" s="66">
        <f t="shared" ref="DK2:DK12" si="20">ROUND((DH2*0.4+DI2*0.6),1)</f>
        <v>7.8</v>
      </c>
      <c r="DL2" s="67">
        <f t="shared" ref="DL2:DL12" si="21">ROUND(MAX((DH2*0.4+DI2*0.6),(DH2*0.4+DJ2*0.6)),1)</f>
        <v>7.8</v>
      </c>
      <c r="DM2" s="60" t="str">
        <f t="shared" ref="DM2:DM12" si="22">TEXT(DL2,"0.0")</f>
        <v>7.8</v>
      </c>
      <c r="DN2" s="51" t="str">
        <f t="shared" ref="DN2:DN12" si="23">IF(DL2&gt;=8.5,"A",IF(DL2&gt;=8,"B+",IF(DL2&gt;=7,"B",IF(DL2&gt;=6.5,"C+",IF(DL2&gt;=5.5,"C",IF(DL2&gt;=5,"D+",IF(DL2&gt;=4,"D","F")))))))</f>
        <v>B</v>
      </c>
      <c r="DO2" s="60">
        <f t="shared" ref="DO2:DO12" si="24">IF(DN2="A",4,IF(DN2="B+",3.5,IF(DN2="B",3,IF(DN2="C+",2.5,IF(DN2="C",2,IF(DN2="D+",1.5,IF(DN2="D",1,0)))))))</f>
        <v>3</v>
      </c>
      <c r="DP2" s="60" t="str">
        <f t="shared" ref="DP2:DP12" si="25">TEXT(DO2,"0.0")</f>
        <v>3.0</v>
      </c>
      <c r="DQ2" s="63"/>
      <c r="DR2" s="209"/>
      <c r="DS2" s="67">
        <f t="shared" ref="DS2:DS12" si="26">(DA2+DL2)/2</f>
        <v>7.1999999999999993</v>
      </c>
      <c r="DT2" s="60" t="str">
        <f t="shared" ref="DT2:DT12" si="27">TEXT(DS2,"0.0")</f>
        <v>7.2</v>
      </c>
      <c r="DU2" s="51" t="str">
        <f t="shared" ref="DU2:DU12" si="28">IF(DS2&gt;=8.5,"A",IF(DS2&gt;=8,"B+",IF(DS2&gt;=7,"B",IF(DS2&gt;=6.5,"C+",IF(DS2&gt;=5.5,"C",IF(DS2&gt;=5,"D+",IF(DS2&gt;=4,"D","F")))))))</f>
        <v>B</v>
      </c>
      <c r="DV2" s="60">
        <f t="shared" ref="DV2:DV12" si="29">IF(DU2="A",4,IF(DU2="B+",3.5,IF(DU2="B",3,IF(DU2="C+",2.5,IF(DU2="C",2,IF(DU2="D+",1.5,IF(DU2="D",1,0)))))))</f>
        <v>3</v>
      </c>
      <c r="DW2" s="60" t="str">
        <f t="shared" ref="DW2:DW12" si="30">TEXT(DV2,"0.0")</f>
        <v>3.0</v>
      </c>
      <c r="DX2" s="63">
        <v>3</v>
      </c>
      <c r="DY2" s="209">
        <v>3</v>
      </c>
      <c r="DZ2" s="210">
        <v>5</v>
      </c>
      <c r="EA2" s="57">
        <v>7</v>
      </c>
      <c r="EB2" s="58"/>
      <c r="EC2" s="66">
        <f t="shared" ref="EC2:EC12" si="31">ROUND((DZ2*0.4+EA2*0.6),1)</f>
        <v>6.2</v>
      </c>
      <c r="ED2" s="67">
        <f t="shared" ref="ED2:ED12" si="32">ROUND(MAX((DZ2*0.4+EA2*0.6),(DZ2*0.4+EB2*0.6)),1)</f>
        <v>6.2</v>
      </c>
      <c r="EE2" s="67" t="str">
        <f t="shared" ref="EE2:EE12" si="33">TEXT(ED2,"0.0")</f>
        <v>6.2</v>
      </c>
      <c r="EF2" s="51" t="str">
        <f t="shared" ref="EF2:EF12" si="34">IF(ED2&gt;=8.5,"A",IF(ED2&gt;=8,"B+",IF(ED2&gt;=7,"B",IF(ED2&gt;=6.5,"C+",IF(ED2&gt;=5.5,"C",IF(ED2&gt;=5,"D+",IF(ED2&gt;=4,"D","F")))))))</f>
        <v>C</v>
      </c>
      <c r="EG2" s="68">
        <f t="shared" ref="EG2:EG12" si="35">IF(EF2="A",4,IF(EF2="B+",3.5,IF(EF2="B",3,IF(EF2="C+",2.5,IF(EF2="C",2,IF(EF2="D+",1.5,IF(EF2="D",1,0)))))))</f>
        <v>2</v>
      </c>
      <c r="EH2" s="53" t="str">
        <f t="shared" ref="EH2:EH12" si="36">TEXT(EG2,"0.0")</f>
        <v>2.0</v>
      </c>
      <c r="EI2" s="63">
        <v>3</v>
      </c>
      <c r="EJ2" s="207">
        <v>3</v>
      </c>
      <c r="EK2" s="149">
        <v>0</v>
      </c>
      <c r="EL2" s="70"/>
      <c r="EM2" s="121"/>
      <c r="EN2" s="66">
        <f>ROUND((EK2*0.4+EL2*0.6),1)</f>
        <v>0</v>
      </c>
      <c r="EO2" s="67">
        <f>ROUND(MAX((EK2*0.4+EL2*0.6),(EK2*0.4+EM2*0.6)),1)</f>
        <v>0</v>
      </c>
      <c r="EP2" s="67" t="str">
        <f>TEXT(EO2,"0.0")</f>
        <v>0.0</v>
      </c>
      <c r="EQ2" s="51" t="str">
        <f>IF(EO2&gt;=8.5,"A",IF(EO2&gt;=8,"B+",IF(EO2&gt;=7,"B",IF(EO2&gt;=6.5,"C+",IF(EO2&gt;=5.5,"C",IF(EO2&gt;=5,"D+",IF(EO2&gt;=4,"D","F")))))))</f>
        <v>F</v>
      </c>
      <c r="ER2" s="60">
        <f>IF(EQ2="A",4,IF(EQ2="B+",3.5,IF(EQ2="B",3,IF(EQ2="C+",2.5,IF(EQ2="C",2,IF(EQ2="D+",1.5,IF(EQ2="D",1,0)))))))</f>
        <v>0</v>
      </c>
      <c r="ES2" s="53" t="str">
        <f>TEXT(ER2,"0.0")</f>
        <v>0.0</v>
      </c>
      <c r="ET2" s="63">
        <v>3</v>
      </c>
      <c r="EU2" s="207"/>
      <c r="EV2" s="149">
        <v>0</v>
      </c>
      <c r="EW2" s="70"/>
      <c r="EX2" s="121"/>
      <c r="EY2" s="66">
        <f t="shared" ref="EY2:EY38" si="37">ROUND((EV2*0.4+EW2*0.6),1)</f>
        <v>0</v>
      </c>
      <c r="EZ2" s="67">
        <f t="shared" ref="EZ2:EZ38" si="38">ROUND(MAX((EV2*0.4+EW2*0.6),(EV2*0.4+EX2*0.6)),1)</f>
        <v>0</v>
      </c>
      <c r="FA2" s="67" t="str">
        <f t="shared" ref="FA2:FA38" si="39">TEXT(EZ2,"0.0")</f>
        <v>0.0</v>
      </c>
      <c r="FB2" s="51" t="str">
        <f t="shared" ref="FB2:FB38" si="40">IF(EZ2&gt;=8.5,"A",IF(EZ2&gt;=8,"B+",IF(EZ2&gt;=7,"B",IF(EZ2&gt;=6.5,"C+",IF(EZ2&gt;=5.5,"C",IF(EZ2&gt;=5,"D+",IF(EZ2&gt;=4,"D","F")))))))</f>
        <v>F</v>
      </c>
      <c r="FC2" s="60">
        <f t="shared" ref="FC2:FC38" si="41">IF(FB2="A",4,IF(FB2="B+",3.5,IF(FB2="B",3,IF(FB2="C+",2.5,IF(FB2="C",2,IF(FB2="D+",1.5,IF(FB2="D",1,0)))))))</f>
        <v>0</v>
      </c>
      <c r="FD2" s="53" t="str">
        <f t="shared" ref="FD2:FD38" si="42">TEXT(FC2,"0.0")</f>
        <v>0.0</v>
      </c>
      <c r="FE2" s="63">
        <v>2</v>
      </c>
      <c r="FF2" s="207"/>
      <c r="FG2" s="105">
        <v>6.9</v>
      </c>
      <c r="FH2" s="103">
        <v>8</v>
      </c>
      <c r="FI2" s="104"/>
      <c r="FJ2" s="66">
        <f t="shared" ref="FJ2:FJ38" si="43">ROUND((FG2*0.4+FH2*0.6),1)</f>
        <v>7.6</v>
      </c>
      <c r="FK2" s="67">
        <f t="shared" ref="FK2:FK38" si="44">ROUND(MAX((FG2*0.4+FH2*0.6),(FG2*0.4+FI2*0.6)),1)</f>
        <v>7.6</v>
      </c>
      <c r="FL2" s="67" t="str">
        <f t="shared" ref="FL2:FL38" si="45">TEXT(FK2,"0.0")</f>
        <v>7.6</v>
      </c>
      <c r="FM2" s="51" t="str">
        <f t="shared" ref="FM2:FM38" si="46">IF(FK2&gt;=8.5,"A",IF(FK2&gt;=8,"B+",IF(FK2&gt;=7,"B",IF(FK2&gt;=6.5,"C+",IF(FK2&gt;=5.5,"C",IF(FK2&gt;=5,"D+",IF(FK2&gt;=4,"D","F")))))))</f>
        <v>B</v>
      </c>
      <c r="FN2" s="60">
        <f t="shared" ref="FN2:FN38" si="47">IF(FM2="A",4,IF(FM2="B+",3.5,IF(FM2="B",3,IF(FM2="C+",2.5,IF(FM2="C",2,IF(FM2="D+",1.5,IF(FM2="D",1,0)))))))</f>
        <v>3</v>
      </c>
      <c r="FO2" s="53" t="str">
        <f t="shared" ref="FO2:FO38" si="48">TEXT(FN2,"0.0")</f>
        <v>3.0</v>
      </c>
      <c r="FP2" s="63">
        <v>2</v>
      </c>
      <c r="FQ2" s="207">
        <v>2</v>
      </c>
      <c r="FR2" s="149">
        <v>0</v>
      </c>
      <c r="FS2" s="70"/>
      <c r="FT2" s="121"/>
      <c r="FU2" s="149"/>
      <c r="FV2" s="67">
        <f t="shared" ref="FV2:FV38" si="49">ROUND(MAX((FR2*0.4+FS2*0.6),(FR2*0.4+FT2*0.6)),1)</f>
        <v>0</v>
      </c>
      <c r="FW2" s="67" t="str">
        <f t="shared" ref="FW2:FW38" si="50">TEXT(FV2,"0.0")</f>
        <v>0.0</v>
      </c>
      <c r="FX2" s="51" t="str">
        <f t="shared" ref="FX2:FX38" si="51">IF(FV2&gt;=8.5,"A",IF(FV2&gt;=8,"B+",IF(FV2&gt;=7,"B",IF(FV2&gt;=6.5,"C+",IF(FV2&gt;=5.5,"C",IF(FV2&gt;=5,"D+",IF(FV2&gt;=4,"D","F")))))))</f>
        <v>F</v>
      </c>
      <c r="FY2" s="60">
        <f t="shared" ref="FY2:FY38" si="52">IF(FX2="A",4,IF(FX2="B+",3.5,IF(FX2="B",3,IF(FX2="C+",2.5,IF(FX2="C",2,IF(FX2="D+",1.5,IF(FX2="D",1,0)))))))</f>
        <v>0</v>
      </c>
      <c r="FZ2" s="53" t="str">
        <f t="shared" ref="FZ2:FZ38" si="53">TEXT(FY2,"0.0")</f>
        <v>0.0</v>
      </c>
      <c r="GA2" s="63">
        <v>2</v>
      </c>
      <c r="GB2" s="207"/>
      <c r="GC2" s="105">
        <v>6.9</v>
      </c>
      <c r="GD2" s="103">
        <v>7</v>
      </c>
      <c r="GE2" s="104"/>
      <c r="GF2" s="105"/>
      <c r="GG2" s="67">
        <f t="shared" ref="GG2:GG21" si="54">ROUND(MAX((GC2*0.4+GD2*0.6),(GC2*0.4+GE2*0.6)),1)</f>
        <v>7</v>
      </c>
      <c r="GH2" s="67" t="str">
        <f t="shared" ref="GH2:GH21" si="55">TEXT(GG2,"0.0")</f>
        <v>7.0</v>
      </c>
      <c r="GI2" s="51" t="str">
        <f t="shared" ref="GI2:GI21" si="56">IF(GG2&gt;=8.5,"A",IF(GG2&gt;=8,"B+",IF(GG2&gt;=7,"B",IF(GG2&gt;=6.5,"C+",IF(GG2&gt;=5.5,"C",IF(GG2&gt;=5,"D+",IF(GG2&gt;=4,"D","F")))))))</f>
        <v>B</v>
      </c>
      <c r="GJ2" s="60">
        <f t="shared" ref="GJ2:GJ21" si="57">IF(GI2="A",4,IF(GI2="B+",3.5,IF(GI2="B",3,IF(GI2="C+",2.5,IF(GI2="C",2,IF(GI2="D+",1.5,IF(GI2="D",1,0)))))))</f>
        <v>3</v>
      </c>
      <c r="GK2" s="53" t="str">
        <f t="shared" ref="GK2:GK21" si="58">TEXT(GJ2,"0.0")</f>
        <v>3.0</v>
      </c>
      <c r="GL2" s="63">
        <v>3</v>
      </c>
      <c r="GM2" s="207">
        <v>3</v>
      </c>
      <c r="GN2" s="211">
        <f t="shared" ref="GN2:GN21" si="59">DX2+EI2+ET2+FE2+FP2+GA2+GL2</f>
        <v>18</v>
      </c>
      <c r="GO2" s="156">
        <f t="shared" ref="GO2:GO21" si="60">(DS2*DX2+ED2*EI2+EO2*ET2+EZ2*FE2+FK2*FP2+FV2*GA2+GG2*GL2)/GN2</f>
        <v>4.2444444444444445</v>
      </c>
      <c r="GP2" s="158">
        <f t="shared" ref="GP2:GP21" si="61">(DV2*DX2+EG2*EI2+ER2*ET2+FC2*FE2+FN2*FP2+FY2*GA2+GJ2*GL2)/GN2</f>
        <v>1.6666666666666667</v>
      </c>
      <c r="GQ2" s="157" t="str">
        <f t="shared" ref="GQ2:GQ38" si="62">TEXT(GP2,"0.00")</f>
        <v>1.67</v>
      </c>
      <c r="GR2" s="5" t="str">
        <f t="shared" ref="GR2:GR38" si="63">IF(AND(GP2&lt;1),"Cảnh báo KQHT","Lên lớp")</f>
        <v>Lên lớp</v>
      </c>
      <c r="GS2" s="212">
        <f t="shared" ref="GS2:GS21" si="64">DY2+EJ2+EU2+FF2+FQ2+GB2+GM2</f>
        <v>11</v>
      </c>
      <c r="GT2" s="213">
        <f t="shared" ref="GT2:GT38" si="65" xml:space="preserve"> (DS2*DY2+ED2*EJ2+EO2*EU2+EZ2*FF2+FK2*FQ2+FV2*GB2+GG2*GM2)/GS2</f>
        <v>6.9454545454545462</v>
      </c>
      <c r="GU2" s="214">
        <f t="shared" ref="GU2:GU21" si="66" xml:space="preserve"> (DV2*DY2+EG2*EJ2+ER2*EU2+FC2*FF2+FN2*FQ2+FY2*GB2+GJ2*GM2)/GS2</f>
        <v>2.7272727272727271</v>
      </c>
      <c r="GV2" s="215">
        <f t="shared" ref="GV2:GV21" si="67">CK2+GN2</f>
        <v>35</v>
      </c>
      <c r="GW2" s="211">
        <f t="shared" ref="GW2:GW21" si="68">CQ2+GS2</f>
        <v>28</v>
      </c>
      <c r="GX2" s="157">
        <f t="shared" ref="GX2:GX21" si="69">(CQ2*CR2+GT2*GS2)/GW2</f>
        <v>6.8714285714285719</v>
      </c>
      <c r="GY2" s="158">
        <f t="shared" ref="GY2:GY21" si="70">(CT2*CQ2+GU2*GS2)/GW2</f>
        <v>2.5357142857142856</v>
      </c>
      <c r="GZ2" s="157" t="str">
        <f t="shared" ref="GZ2:GZ38" si="71">TEXT(GY2,"0.00")</f>
        <v>2.54</v>
      </c>
      <c r="HA2" s="5" t="str">
        <f t="shared" ref="HA2:HA38" si="72">IF(AND(GY2&lt;1.2),"Cảnh báo KQHT","Lên lớp")</f>
        <v>Lên lớp</v>
      </c>
      <c r="HB2" s="5"/>
      <c r="HC2" s="105">
        <v>6</v>
      </c>
      <c r="HD2" s="103">
        <v>6</v>
      </c>
      <c r="HE2" s="104"/>
      <c r="HF2" s="105"/>
      <c r="HG2" s="67">
        <f t="shared" ref="HG2:HG21" si="73">ROUND(MAX((HC2*0.4+HD2*0.6),(HC2*0.4+HE2*0.6)),1)</f>
        <v>6</v>
      </c>
      <c r="HH2" s="67" t="str">
        <f t="shared" ref="HH2:HH21" si="74">TEXT(HG2,"0.0")</f>
        <v>6.0</v>
      </c>
      <c r="HI2" s="51" t="str">
        <f t="shared" ref="HI2:HI21" si="75">IF(HG2&gt;=8.5,"A",IF(HG2&gt;=8,"B+",IF(HG2&gt;=7,"B",IF(HG2&gt;=6.5,"C+",IF(HG2&gt;=5.5,"C",IF(HG2&gt;=5,"D+",IF(HG2&gt;=4,"D","F")))))))</f>
        <v>C</v>
      </c>
      <c r="HJ2" s="60">
        <f t="shared" ref="HJ2:HJ21" si="76">IF(HI2="A",4,IF(HI2="B+",3.5,IF(HI2="B",3,IF(HI2="C+",2.5,IF(HI2="C",2,IF(HI2="D+",1.5,IF(HI2="D",1,0)))))))</f>
        <v>2</v>
      </c>
      <c r="HK2" s="53" t="str">
        <f t="shared" ref="HK2:HK21" si="77">TEXT(HJ2,"0.0")</f>
        <v>2.0</v>
      </c>
      <c r="HL2" s="63">
        <v>3</v>
      </c>
      <c r="HM2" s="207">
        <v>3</v>
      </c>
      <c r="HN2" s="210">
        <v>7</v>
      </c>
      <c r="HO2" s="57">
        <v>6</v>
      </c>
      <c r="HP2" s="58"/>
      <c r="HQ2" s="66">
        <f t="shared" ref="HQ2:HQ30" si="78">ROUND((HN2*0.4+HO2*0.6),1)</f>
        <v>6.4</v>
      </c>
      <c r="HR2" s="110">
        <f t="shared" ref="HR2:HR38" si="79">ROUND(MAX((HN2*0.4+HO2*0.6),(HN2*0.4+HP2*0.6)),1)</f>
        <v>6.4</v>
      </c>
      <c r="HS2" s="67" t="str">
        <f t="shared" ref="HS2:HS38" si="80">TEXT(HR2,"0.0")</f>
        <v>6.4</v>
      </c>
      <c r="HT2" s="111" t="str">
        <f t="shared" ref="HT2:HT38" si="81">IF(HR2&gt;=8.5,"A",IF(HR2&gt;=8,"B+",IF(HR2&gt;=7,"B",IF(HR2&gt;=6.5,"C+",IF(HR2&gt;=5.5,"C",IF(HR2&gt;=5,"D+",IF(HR2&gt;=4,"D","F")))))))</f>
        <v>C</v>
      </c>
      <c r="HU2" s="112">
        <f t="shared" ref="HU2:HU38" si="82">IF(HT2="A",4,IF(HT2="B+",3.5,IF(HT2="B",3,IF(HT2="C+",2.5,IF(HT2="C",2,IF(HT2="D+",1.5,IF(HT2="D",1,0)))))))</f>
        <v>2</v>
      </c>
      <c r="HV2" s="113" t="str">
        <f t="shared" ref="HV2:HV38" si="83">TEXT(HU2,"0.0")</f>
        <v>2.0</v>
      </c>
      <c r="HW2" s="63">
        <v>1</v>
      </c>
      <c r="HX2" s="207">
        <v>1</v>
      </c>
      <c r="HY2" s="66">
        <f t="shared" ref="HY2:HZ8" si="84">ROUND((HF2*0.7+HQ2*0.3),1)</f>
        <v>1.9</v>
      </c>
      <c r="HZ2" s="167">
        <f t="shared" si="84"/>
        <v>6.1</v>
      </c>
      <c r="IA2" s="53" t="str">
        <f t="shared" ref="IA2:IA38" si="85">TEXT(HZ2,"0.0")</f>
        <v>6.1</v>
      </c>
      <c r="IB2" s="51" t="str">
        <f t="shared" ref="IB2:IB38" si="86">IF(HZ2&gt;=8.5,"A",IF(HZ2&gt;=8,"B+",IF(HZ2&gt;=7,"B",IF(HZ2&gt;=6.5,"C+",IF(HZ2&gt;=5.5,"C",IF(HZ2&gt;=5,"D+",IF(HZ2&gt;=4,"D","F")))))))</f>
        <v>C</v>
      </c>
      <c r="IC2" s="60">
        <f t="shared" ref="IC2:IC38" si="87">IF(IB2="A",4,IF(IB2="B+",3.5,IF(IB2="B",3,IF(IB2="C+",2.5,IF(IB2="C",2,IF(IB2="D+",1.5,IF(IB2="D",1,0)))))))</f>
        <v>2</v>
      </c>
      <c r="ID2" s="53" t="str">
        <f t="shared" ref="ID2:ID38" si="88">TEXT(IC2,"0.0")</f>
        <v>2.0</v>
      </c>
      <c r="IE2" s="220">
        <v>4</v>
      </c>
      <c r="IF2" s="221">
        <v>4</v>
      </c>
      <c r="IG2" s="210">
        <v>7</v>
      </c>
      <c r="IH2" s="57">
        <v>7</v>
      </c>
      <c r="II2" s="58"/>
      <c r="IJ2" s="66">
        <f t="shared" ref="IJ2:IJ21" si="89">ROUND((IG2*0.4+IH2*0.6),1)</f>
        <v>7</v>
      </c>
      <c r="IK2" s="67">
        <f t="shared" ref="IK2:IK21" si="90">ROUND(MAX((IG2*0.4+IH2*0.6),(IG2*0.4+II2*0.6)),1)</f>
        <v>7</v>
      </c>
      <c r="IL2" s="67" t="str">
        <f t="shared" ref="IL2:IL21" si="91">TEXT(IK2,"0.0")</f>
        <v>7.0</v>
      </c>
      <c r="IM2" s="51" t="str">
        <f t="shared" ref="IM2:IM21" si="92">IF(IK2&gt;=8.5,"A",IF(IK2&gt;=8,"B+",IF(IK2&gt;=7,"B",IF(IK2&gt;=6.5,"C+",IF(IK2&gt;=5.5,"C",IF(IK2&gt;=5,"D+",IF(IK2&gt;=4,"D","F")))))))</f>
        <v>B</v>
      </c>
      <c r="IN2" s="60">
        <f t="shared" ref="IN2:IN21" si="93">IF(IM2="A",4,IF(IM2="B+",3.5,IF(IM2="B",3,IF(IM2="C+",2.5,IF(IM2="C",2,IF(IM2="D+",1.5,IF(IM2="D",1,0)))))))</f>
        <v>3</v>
      </c>
      <c r="IO2" s="53" t="str">
        <f t="shared" ref="IO2:IO21" si="94">TEXT(IN2,"0.0")</f>
        <v>3.0</v>
      </c>
      <c r="IP2" s="63">
        <v>2</v>
      </c>
      <c r="IQ2" s="207">
        <v>2</v>
      </c>
      <c r="IR2" s="258">
        <v>6.6</v>
      </c>
      <c r="IS2" s="126">
        <v>6</v>
      </c>
      <c r="IT2" s="58"/>
      <c r="IU2" s="66">
        <f t="shared" ref="IU2:IU30" si="95">ROUND((IR2*0.4+IS2*0.6),1)</f>
        <v>6.2</v>
      </c>
      <c r="IV2" s="67">
        <f t="shared" ref="IV2:IV38" si="96">ROUND(MAX((IR2*0.4+IS2*0.6),(IR2*0.4+IT2*0.6)),1)</f>
        <v>6.2</v>
      </c>
      <c r="IW2" s="67" t="str">
        <f t="shared" ref="IW2:IW38" si="97">TEXT(IV2,"0.0")</f>
        <v>6.2</v>
      </c>
      <c r="IX2" s="51" t="str">
        <f t="shared" ref="IX2:IX38" si="98">IF(IV2&gt;=8.5,"A",IF(IV2&gt;=8,"B+",IF(IV2&gt;=7,"B",IF(IV2&gt;=6.5,"C+",IF(IV2&gt;=5.5,"C",IF(IV2&gt;=5,"D+",IF(IV2&gt;=4,"D","F")))))))</f>
        <v>C</v>
      </c>
      <c r="IY2" s="60">
        <f t="shared" ref="IY2:IY38" si="99">IF(IX2="A",4,IF(IX2="B+",3.5,IF(IX2="B",3,IF(IX2="C+",2.5,IF(IX2="C",2,IF(IX2="D+",1.5,IF(IX2="D",1,0)))))))</f>
        <v>2</v>
      </c>
      <c r="IZ2" s="53" t="str">
        <f t="shared" ref="IZ2:IZ38" si="100">TEXT(IY2,"0.0")</f>
        <v>2.0</v>
      </c>
      <c r="JA2" s="63">
        <v>3</v>
      </c>
      <c r="JB2" s="207">
        <v>3</v>
      </c>
      <c r="JC2" s="65">
        <v>5.6</v>
      </c>
      <c r="JD2" s="57">
        <v>8</v>
      </c>
      <c r="JE2" s="58"/>
      <c r="JF2" s="66">
        <f t="shared" ref="JF2:JF30" si="101">ROUND((JC2*0.4+JD2*0.6),1)</f>
        <v>7</v>
      </c>
      <c r="JG2" s="67">
        <f t="shared" ref="JG2:JG38" si="102">ROUND(MAX((JC2*0.4+JD2*0.6),(JC2*0.4+JE2*0.6)),1)</f>
        <v>7</v>
      </c>
      <c r="JH2" s="50" t="str">
        <f t="shared" ref="JH2:JH38" si="103">TEXT(JG2,"0.0")</f>
        <v>7.0</v>
      </c>
      <c r="JI2" s="51" t="str">
        <f t="shared" ref="JI2:JI38" si="104">IF(JG2&gt;=8.5,"A",IF(JG2&gt;=8,"B+",IF(JG2&gt;=7,"B",IF(JG2&gt;=6.5,"C+",IF(JG2&gt;=5.5,"C",IF(JG2&gt;=5,"D+",IF(JG2&gt;=4,"D","F")))))))</f>
        <v>B</v>
      </c>
      <c r="JJ2" s="60">
        <f t="shared" ref="JJ2:JJ38" si="105">IF(JI2="A",4,IF(JI2="B+",3.5,IF(JI2="B",3,IF(JI2="C+",2.5,IF(JI2="C",2,IF(JI2="D+",1.5,IF(JI2="D",1,0)))))))</f>
        <v>3</v>
      </c>
      <c r="JK2" s="53" t="str">
        <f t="shared" ref="JK2:JK38" si="106">TEXT(JJ2,"0.0")</f>
        <v>3.0</v>
      </c>
      <c r="JL2" s="61">
        <v>2</v>
      </c>
      <c r="JM2" s="62">
        <v>2</v>
      </c>
      <c r="JN2" s="258">
        <v>8.4</v>
      </c>
      <c r="JO2" s="126">
        <v>7</v>
      </c>
      <c r="JP2" s="58"/>
      <c r="JQ2" s="66">
        <f t="shared" ref="JQ2:JQ30" si="107">ROUND((JN2*0.4+JO2*0.6),1)</f>
        <v>7.6</v>
      </c>
      <c r="JR2" s="67">
        <f t="shared" ref="JR2:JR30" si="108">ROUND(MAX((JN2*0.4+JO2*0.6),(JN2*0.4+JP2*0.6)),1)</f>
        <v>7.6</v>
      </c>
      <c r="JS2" s="50" t="str">
        <f t="shared" ref="JS2:JS30" si="109">TEXT(JR2,"0.0")</f>
        <v>7.6</v>
      </c>
      <c r="JT2" s="51" t="str">
        <f t="shared" ref="JT2:JT30" si="110">IF(JR2&gt;=8.5,"A",IF(JR2&gt;=8,"B+",IF(JR2&gt;=7,"B",IF(JR2&gt;=6.5,"C+",IF(JR2&gt;=5.5,"C",IF(JR2&gt;=5,"D+",IF(JR2&gt;=4,"D","F")))))))</f>
        <v>B</v>
      </c>
      <c r="JU2" s="60">
        <f t="shared" ref="JU2:JU30" si="111">IF(JT2="A",4,IF(JT2="B+",3.5,IF(JT2="B",3,IF(JT2="C+",2.5,IF(JT2="C",2,IF(JT2="D+",1.5,IF(JT2="D",1,0)))))))</f>
        <v>3</v>
      </c>
      <c r="JV2" s="53" t="str">
        <f t="shared" ref="JV2:JV30" si="112">TEXT(JU2,"0.0")</f>
        <v>3.0</v>
      </c>
      <c r="JW2" s="61">
        <v>1</v>
      </c>
      <c r="JX2" s="62">
        <v>1</v>
      </c>
      <c r="JY2" s="282">
        <v>7.3</v>
      </c>
      <c r="JZ2" s="283">
        <v>9</v>
      </c>
      <c r="KA2" s="58"/>
      <c r="KB2" s="66">
        <f t="shared" ref="KB2:KB30" si="113">ROUND((JY2*0.4+JZ2*0.6),1)</f>
        <v>8.3000000000000007</v>
      </c>
      <c r="KC2" s="67">
        <f t="shared" ref="KC2:KC30" si="114">ROUND(MAX((JY2*0.4+JZ2*0.6),(JY2*0.4+KA2*0.6)),1)</f>
        <v>8.3000000000000007</v>
      </c>
      <c r="KD2" s="50" t="str">
        <f t="shared" ref="KD2:KD30" si="115">TEXT(KC2,"0.0")</f>
        <v>8.3</v>
      </c>
      <c r="KE2" s="51" t="str">
        <f t="shared" ref="KE2:KE30" si="116">IF(KC2&gt;=8.5,"A",IF(KC2&gt;=8,"B+",IF(KC2&gt;=7,"B",IF(KC2&gt;=6.5,"C+",IF(KC2&gt;=5.5,"C",IF(KC2&gt;=5,"D+",IF(KC2&gt;=4,"D","F")))))))</f>
        <v>B+</v>
      </c>
      <c r="KF2" s="60">
        <f t="shared" ref="KF2:KF30" si="117">IF(KE2="A",4,IF(KE2="B+",3.5,IF(KE2="B",3,IF(KE2="C+",2.5,IF(KE2="C",2,IF(KE2="D+",1.5,IF(KE2="D",1,0)))))))</f>
        <v>3.5</v>
      </c>
      <c r="KG2" s="53" t="str">
        <f t="shared" ref="KG2:KG30" si="118">TEXT(KF2,"0.0")</f>
        <v>3.5</v>
      </c>
      <c r="KH2" s="61">
        <v>2</v>
      </c>
      <c r="KI2" s="62">
        <v>2</v>
      </c>
      <c r="KJ2" s="105"/>
      <c r="KK2" s="138"/>
      <c r="KL2" s="104"/>
      <c r="KM2" s="66">
        <f t="shared" ref="KM2:KM30" si="119">ROUND((KJ2*0.4+KK2*0.6),1)</f>
        <v>0</v>
      </c>
      <c r="KN2" s="110">
        <f t="shared" ref="KN2:KN30" si="120">ROUND(MAX((KJ2*0.4+KK2*0.6),(KJ2*0.4+KL2*0.6)),1)</f>
        <v>0</v>
      </c>
      <c r="KO2" s="67" t="str">
        <f t="shared" ref="KO2:KO30" si="121">TEXT(KN2,"0.0")</f>
        <v>0.0</v>
      </c>
      <c r="KP2" s="300" t="str">
        <f t="shared" ref="KP2:KP30" si="122">IF(KN2&gt;=8.5,"A",IF(KN2&gt;=8,"B+",IF(KN2&gt;=7,"B",IF(KN2&gt;=6.5,"C+",IF(KN2&gt;=5.5,"C",IF(KN2&gt;=5,"D+",IF(KN2&gt;=4,"D","F")))))))</f>
        <v>F</v>
      </c>
      <c r="KQ2" s="112">
        <f t="shared" ref="KQ2:KQ30" si="123">IF(KP2="A",4,IF(KP2="B+",3.5,IF(KP2="B",3,IF(KP2="C+",2.5,IF(KP2="C",2,IF(KP2="D+",1.5,IF(KP2="D",1,0)))))))</f>
        <v>0</v>
      </c>
      <c r="KR2" s="113" t="str">
        <f t="shared" ref="KR2:KR30" si="124">TEXT(KQ2,"0.0")</f>
        <v>0.0</v>
      </c>
      <c r="KS2" s="63">
        <v>3</v>
      </c>
      <c r="KT2" s="207"/>
      <c r="KU2" s="105"/>
      <c r="KV2" s="138"/>
      <c r="KW2" s="104"/>
      <c r="KX2" s="66">
        <f t="shared" ref="KX2:KX30" si="125">ROUND((KU2*0.4+KV2*0.6),1)</f>
        <v>0</v>
      </c>
      <c r="KY2" s="110">
        <f t="shared" ref="KY2:KY30" si="126">ROUND(MAX((KU2*0.4+KV2*0.6),(KU2*0.4+KW2*0.6)),1)</f>
        <v>0</v>
      </c>
      <c r="KZ2" s="67" t="str">
        <f t="shared" ref="KZ2:KZ30" si="127">TEXT(KY2,"0.0")</f>
        <v>0.0</v>
      </c>
      <c r="LA2" s="300" t="str">
        <f t="shared" ref="LA2:LA30" si="128">IF(KY2&gt;=8.5,"A",IF(KY2&gt;=8,"B+",IF(KY2&gt;=7,"B",IF(KY2&gt;=6.5,"C+",IF(KY2&gt;=5.5,"C",IF(KY2&gt;=5,"D+",IF(KY2&gt;=4,"D","F")))))))</f>
        <v>F</v>
      </c>
      <c r="LB2" s="112">
        <f t="shared" ref="LB2:LB30" si="129">IF(LA2="A",4,IF(LA2="B+",3.5,IF(LA2="B",3,IF(LA2="C+",2.5,IF(LA2="C",2,IF(LA2="D+",1.5,IF(LA2="D",1,0)))))))</f>
        <v>0</v>
      </c>
      <c r="LC2" s="113" t="str">
        <f t="shared" ref="LC2:LC30" si="130">TEXT(LB2,"0.0")</f>
        <v>0.0</v>
      </c>
      <c r="LD2" s="63">
        <v>2</v>
      </c>
      <c r="LE2" s="207"/>
      <c r="LF2" s="301">
        <f>ROUND((KM2*0.55+KX2*0.45),1)</f>
        <v>0</v>
      </c>
      <c r="LG2" s="302">
        <f>ROUND((KN2*0.55+KY2*0.45),1)</f>
        <v>0</v>
      </c>
      <c r="LH2" s="303" t="str">
        <f>TEXT(LG2,"0.0")</f>
        <v>0.0</v>
      </c>
      <c r="LI2" s="304" t="str">
        <f>IF(LG2&gt;=8.5,"A",IF(LG2&gt;=8,"B+",IF(LG2&gt;=7,"B",IF(LG2&gt;=6.5,"C+",IF(LG2&gt;=5.5,"C",IF(LG2&gt;=5,"D+",IF(LG2&gt;=4,"D","F")))))))</f>
        <v>F</v>
      </c>
      <c r="LJ2" s="305">
        <f>IF(LI2="A",4,IF(LI2="B+",3.5,IF(LI2="B",3,IF(LI2="C+",2.5,IF(LI2="C",2,IF(LI2="D+",1.5,IF(LI2="D",1,0)))))))</f>
        <v>0</v>
      </c>
      <c r="LK2" s="303" t="str">
        <f>TEXT(LJ2,"0.0")</f>
        <v>0.0</v>
      </c>
      <c r="LL2" s="306">
        <v>5</v>
      </c>
      <c r="LM2" s="307"/>
      <c r="LN2" s="211">
        <f t="shared" ref="LN2:LN30" si="131">HW2+IP2+JA2+JL2+JW2+KH2+KS2+LD2+HL2</f>
        <v>19</v>
      </c>
      <c r="LO2" s="156">
        <f t="shared" ref="LO2:LO30" si="132">(HG2*HL2+HR2*HW2+IK2*IP2+IV2*JA2+JG2*JL2+JR2*JW2+KC2*KH2+KN2*KS2+KY2*LD2)/LN2</f>
        <v>5.0105263157894733</v>
      </c>
      <c r="LP2" s="158">
        <f t="shared" ref="LP2:LP30" si="133">(HJ2*HL2+HU2*HW2+IN2*IP2+IY2*JA2+JJ2*JL2+JU2*JW2+KF2*KH2+KQ2*KS2+LB2*LD2)/LN2</f>
        <v>1.8947368421052631</v>
      </c>
      <c r="LQ2" s="157" t="str">
        <f>TEXT(LP2,"0.00")</f>
        <v>1.89</v>
      </c>
      <c r="LR2" s="5" t="str">
        <f>IF(AND(LP2&lt;1),"Cảnh báo KQHT","Lên lớp")</f>
        <v>Lên lớp</v>
      </c>
      <c r="LS2" s="212">
        <f t="shared" ref="LS2:LS30" si="134">HM2+HX2+IQ2+JB2+JM2+JX2+KI2+KT2+LE2</f>
        <v>14</v>
      </c>
      <c r="LT2" s="156">
        <f t="shared" ref="LT2:LT30" si="135">(HG2*HM2+HR2*HX2+IK2*IQ2+IV2*JB2+JG2*JM2+JR2*JX2+KC2*KI2+KN2*KT2+KY2*LE2)/LS2</f>
        <v>6.7999999999999989</v>
      </c>
      <c r="LU2" s="309">
        <f t="shared" ref="LU2:LU30" si="136">(HJ2*HM2+HU2*HX2+IN2*IQ2+IY2*JB2+JJ2*JM2+JU2*JX2+KF2*KI2+KQ2*KT2+LB2*LE2)/LS2</f>
        <v>2.5714285714285716</v>
      </c>
      <c r="LV2" s="215">
        <f t="shared" ref="LV2:LV30" si="137">GV2+LN2</f>
        <v>54</v>
      </c>
      <c r="LW2" s="211">
        <f t="shared" ref="LW2:LW30" si="138">GW2+LS2</f>
        <v>42</v>
      </c>
      <c r="LX2" s="157">
        <f t="shared" ref="LX2:LX30" si="139">(GX2*GW2+LT2*LS2)/LW2</f>
        <v>6.8476190476190482</v>
      </c>
      <c r="LY2" s="157" t="str">
        <f t="shared" ref="LY2:LY30" si="140">TEXT(LX2,"0.00")</f>
        <v>6.85</v>
      </c>
      <c r="LZ2" s="158">
        <f t="shared" ref="LZ2:LZ30" si="141">(GW2*GY2+LU2*LS2)/LW2</f>
        <v>2.5476190476190474</v>
      </c>
      <c r="MA2" s="157" t="str">
        <f>TEXT(LZ2,"0.00")</f>
        <v>2.55</v>
      </c>
      <c r="MB2" s="5" t="str">
        <f>IF(AND(LZ2&lt;1.4),"Cảnh báo KQHT","Lên lớp")</f>
        <v>Lên lớp</v>
      </c>
      <c r="MC2" s="333"/>
      <c r="MD2" s="334"/>
      <c r="ME2" s="121"/>
      <c r="MF2" s="66">
        <f>ROUND((MC2*0.4+MD2*0.6),1)</f>
        <v>0</v>
      </c>
      <c r="MG2" s="67">
        <f>ROUND(MAX((MC2*0.4+MD2*0.6),(MC2*0.4+ME2*0.6)),1)</f>
        <v>0</v>
      </c>
      <c r="MH2" s="50" t="str">
        <f>TEXT(MG2,"0.0")</f>
        <v>0.0</v>
      </c>
      <c r="MI2" s="51" t="str">
        <f>IF(MG2&gt;=8.5,"A",IF(MG2&gt;=8,"B+",IF(MG2&gt;=7,"B",IF(MG2&gt;=6.5,"C+",IF(MG2&gt;=5.5,"C",IF(MG2&gt;=5,"D+",IF(MG2&gt;=4,"D","F")))))))</f>
        <v>F</v>
      </c>
      <c r="MJ2" s="60">
        <f>IF(MI2="A",4,IF(MI2="B+",3.5,IF(MI2="B",3,IF(MI2="C+",2.5,IF(MI2="C",2,IF(MI2="D+",1.5,IF(MI2="D",1,0)))))))</f>
        <v>0</v>
      </c>
      <c r="MK2" s="53" t="str">
        <f>TEXT(MJ2,"0.0")</f>
        <v>0.0</v>
      </c>
      <c r="ML2" s="61">
        <v>2</v>
      </c>
      <c r="MM2" s="62"/>
      <c r="MN2" s="333"/>
      <c r="MO2" s="334"/>
      <c r="MP2" s="121"/>
      <c r="MQ2" s="149">
        <f>ROUND((MN2*0.4+MO2*0.6),1)</f>
        <v>0</v>
      </c>
      <c r="MR2" s="67">
        <f>ROUND(MAX((MN2*0.4+MO2*0.6),(MN2*0.4+MP2*0.6)),1)</f>
        <v>0</v>
      </c>
      <c r="MS2" s="50" t="str">
        <f>TEXT(MR2,"0.0")</f>
        <v>0.0</v>
      </c>
      <c r="MT2" s="51" t="str">
        <f>IF(MR2&gt;=8.5,"A",IF(MR2&gt;=8,"B+",IF(MR2&gt;=7,"B",IF(MR2&gt;=6.5,"C+",IF(MR2&gt;=5.5,"C",IF(MR2&gt;=5,"D+",IF(MR2&gt;=4,"D","F")))))))</f>
        <v>F</v>
      </c>
      <c r="MU2" s="60">
        <f>IF(MT2="A",4,IF(MT2="B+",3.5,IF(MT2="B",3,IF(MT2="C+",2.5,IF(MT2="C",2,IF(MT2="D+",1.5,IF(MT2="D",1,0)))))))</f>
        <v>0</v>
      </c>
      <c r="MV2" s="53" t="str">
        <f>TEXT(MU2,"0.0")</f>
        <v>0.0</v>
      </c>
      <c r="MW2" s="61">
        <v>2</v>
      </c>
      <c r="MX2" s="62"/>
      <c r="MY2" s="333"/>
      <c r="MZ2" s="334"/>
      <c r="NA2" s="121"/>
      <c r="NB2" s="105">
        <f>ROUND((MY2*0.4+MZ2*0.6),1)</f>
        <v>0</v>
      </c>
      <c r="NC2" s="67">
        <f>ROUND(MAX((MY2*0.4+MZ2*0.6),(MY2*0.4+NA2*0.6)),1)</f>
        <v>0</v>
      </c>
      <c r="ND2" s="50" t="str">
        <f>TEXT(NC2,"0.0")</f>
        <v>0.0</v>
      </c>
      <c r="NE2" s="51" t="str">
        <f>IF(NC2&gt;=8.5,"A",IF(NC2&gt;=8,"B+",IF(NC2&gt;=7,"B",IF(NC2&gt;=6.5,"C+",IF(NC2&gt;=5.5,"C",IF(NC2&gt;=5,"D+",IF(NC2&gt;=4,"D","F")))))))</f>
        <v>F</v>
      </c>
      <c r="NF2" s="60">
        <f>IF(NE2="A",4,IF(NE2="B+",3.5,IF(NE2="B",3,IF(NE2="C+",2.5,IF(NE2="C",2,IF(NE2="D+",1.5,IF(NE2="D",1,0)))))))</f>
        <v>0</v>
      </c>
      <c r="NG2" s="53" t="str">
        <f>TEXT(NF2,"0.0")</f>
        <v>0.0</v>
      </c>
      <c r="NH2" s="61">
        <v>2</v>
      </c>
      <c r="NI2" s="62"/>
      <c r="NJ2" s="149"/>
      <c r="NK2" s="137"/>
      <c r="NL2" s="149"/>
      <c r="NM2" s="149">
        <f>ROUND((NJ2*0.4+NK2*0.6),1)</f>
        <v>0</v>
      </c>
      <c r="NN2" s="110">
        <f>ROUND(MAX((NJ2*0.4+NK2*0.6),(NJ2*0.4+NL2*0.6)),1)</f>
        <v>0</v>
      </c>
      <c r="NO2" s="67" t="str">
        <f>TEXT(NN2,"0.0")</f>
        <v>0.0</v>
      </c>
      <c r="NP2" s="300" t="str">
        <f>IF(NN2&gt;=8.5,"A",IF(NN2&gt;=8,"B+",IF(NN2&gt;=7,"B",IF(NN2&gt;=6.5,"C+",IF(NN2&gt;=5.5,"C",IF(NN2&gt;=5,"D+",IF(NN2&gt;=4,"D","F")))))))</f>
        <v>F</v>
      </c>
      <c r="NQ2" s="112">
        <f>IF(NP2="A",4,IF(NP2="B+",3.5,IF(NP2="B",3,IF(NP2="C+",2.5,IF(NP2="C",2,IF(NP2="D+",1.5,IF(NP2="D",1,0)))))))</f>
        <v>0</v>
      </c>
      <c r="NR2" s="113" t="str">
        <f>TEXT(NQ2,"0.0")</f>
        <v>0.0</v>
      </c>
      <c r="NS2" s="63">
        <v>2</v>
      </c>
      <c r="NT2" s="207"/>
      <c r="NU2" s="149"/>
      <c r="NV2" s="137"/>
      <c r="NW2" s="149"/>
      <c r="NX2" s="149">
        <f>ROUND((NU2*0.4+NV2*0.6),1)</f>
        <v>0</v>
      </c>
      <c r="NY2" s="110">
        <f>ROUND(MAX((NU2*0.4+NV2*0.6),(NU2*0.4+NW2*0.6)),1)</f>
        <v>0</v>
      </c>
      <c r="NZ2" s="67" t="str">
        <f>TEXT(NY2,"0.0")</f>
        <v>0.0</v>
      </c>
      <c r="OA2" s="300" t="str">
        <f>IF(NY2&gt;=8.5,"A",IF(NY2&gt;=8,"B+",IF(NY2&gt;=7,"B",IF(NY2&gt;=6.5,"C+",IF(NY2&gt;=5.5,"C",IF(NY2&gt;=5,"D+",IF(NY2&gt;=4,"D","F")))))))</f>
        <v>F</v>
      </c>
      <c r="OB2" s="112">
        <f>IF(OA2="A",4,IF(OA2="B+",3.5,IF(OA2="B",3,IF(OA2="C+",2.5,IF(OA2="C",2,IF(OA2="D+",1.5,IF(OA2="D",1,0)))))))</f>
        <v>0</v>
      </c>
      <c r="OC2" s="113" t="str">
        <f>TEXT(OB2,"0.0")</f>
        <v>0.0</v>
      </c>
      <c r="OD2" s="63">
        <v>1</v>
      </c>
      <c r="OE2" s="207"/>
      <c r="OF2" s="210"/>
      <c r="OG2" s="133"/>
      <c r="OH2" s="210"/>
      <c r="OI2" s="66">
        <f>ROUND((OF2*0.4+OG2*0.6),1)</f>
        <v>0</v>
      </c>
      <c r="OJ2" s="67">
        <f>ROUND(MAX((OF2*0.4+OG2*0.6),(OF2*0.4+OH2*0.6)),1)</f>
        <v>0</v>
      </c>
      <c r="OK2" s="67" t="str">
        <f>TEXT(OJ2,"0.0")</f>
        <v>0.0</v>
      </c>
      <c r="OL2" s="51" t="str">
        <f>IF(OJ2&gt;=8.5,"A",IF(OJ2&gt;=8,"B+",IF(OJ2&gt;=7,"B",IF(OJ2&gt;=6.5,"C+",IF(OJ2&gt;=5.5,"C",IF(OJ2&gt;=5,"D+",IF(OJ2&gt;=4,"D","F")))))))</f>
        <v>F</v>
      </c>
      <c r="OM2" s="60">
        <f>IF(OL2="A",4,IF(OL2="B+",3.5,IF(OL2="B",3,IF(OL2="C+",2.5,IF(OL2="C",2,IF(OL2="D+",1.5,IF(OL2="D",1,0)))))))</f>
        <v>0</v>
      </c>
      <c r="ON2" s="53" t="str">
        <f>TEXT(OM2,"0.0")</f>
        <v>0.0</v>
      </c>
      <c r="OO2" s="63">
        <v>6</v>
      </c>
      <c r="OP2" s="207">
        <v>6</v>
      </c>
      <c r="OQ2" s="105"/>
      <c r="OR2" s="138"/>
      <c r="OS2" s="105"/>
      <c r="OT2" s="105"/>
      <c r="OU2" s="67">
        <f>ROUND(MAX((OQ2*0.4+OR2*0.6),(OQ2*0.4+OS2*0.6)),1)</f>
        <v>0</v>
      </c>
      <c r="OV2" s="67" t="str">
        <f>TEXT(OU2,"0.0")</f>
        <v>0.0</v>
      </c>
      <c r="OW2" s="51" t="str">
        <f>IF(OU2&gt;=8.5,"A",IF(OU2&gt;=8,"B+",IF(OU2&gt;=7,"B",IF(OU2&gt;=6.5,"C+",IF(OU2&gt;=5.5,"C",IF(OU2&gt;=5,"D+",IF(OU2&gt;=4,"D","F")))))))</f>
        <v>F</v>
      </c>
      <c r="OX2" s="60">
        <f>IF(OW2="A",4,IF(OW2="B+",3.5,IF(OW2="B",3,IF(OW2="C+",2.5,IF(OW2="C",2,IF(OW2="D+",1.5,IF(OW2="D",1,0)))))))</f>
        <v>0</v>
      </c>
      <c r="OY2" s="53" t="str">
        <f>TEXT(OX2,"0.0")</f>
        <v>0.0</v>
      </c>
      <c r="OZ2" s="63">
        <v>4</v>
      </c>
      <c r="PA2" s="207">
        <v>4</v>
      </c>
      <c r="PB2" s="211">
        <f>ML2+MW2+NH2+NS2+OD2+OO2+OZ2</f>
        <v>19</v>
      </c>
      <c r="PC2" s="156">
        <f>(MG2*ML2+MR2*MW2+NC2*NH2+NN2*NS2+NY2*OD2+OJ2*OO2+OU2*OZ2)/PB2</f>
        <v>0</v>
      </c>
      <c r="PD2" s="158">
        <f>(MJ2*ML2+MU2*MW2+NF2*NH2+NQ2*NS2+OB2*OD2+OM2*OO2+OX2*OZ2)/PB2</f>
        <v>0</v>
      </c>
      <c r="PE2" s="157" t="str">
        <f>TEXT(PD2,"0.00")</f>
        <v>0.00</v>
      </c>
      <c r="PF2" s="5" t="str">
        <f>IF(AND(PD2&lt;1),"Cảnh báo KQHT","Lên lớp")</f>
        <v>Cảnh báo KQHT</v>
      </c>
      <c r="PG2" s="212">
        <f>PA2+OP2+OE2+NT2+NI2+MX2+MM2</f>
        <v>10</v>
      </c>
      <c r="PH2" s="156">
        <f>(MG2*MM2+MR2*MX2+NC2*NI2+NN2*NT2+NY2*OE2+OJ2*OP2+OU2*PA2)/PG2</f>
        <v>0</v>
      </c>
      <c r="PI2" s="309">
        <f>(MM2*MJ2+MU2*MX2+NF2*NI2+NQ2*NT2+OB2*OE2+OM2*OP2+OX2*PA2)/PG2</f>
        <v>0</v>
      </c>
      <c r="PJ2" s="215">
        <f>LV2+PB2</f>
        <v>73</v>
      </c>
      <c r="PK2" s="211">
        <f>LW2+PG2</f>
        <v>52</v>
      </c>
      <c r="PL2" s="157">
        <f>(LX2*LW2+PH2*PG2)/PK2</f>
        <v>5.5307692307692315</v>
      </c>
      <c r="PM2" s="157" t="str">
        <f>TEXT(PL2,"0.00")</f>
        <v>5.53</v>
      </c>
      <c r="PN2" s="158">
        <f>(LW2*LZ2+PI2*PG2)/PK2</f>
        <v>2.0576923076923075</v>
      </c>
      <c r="PO2" s="157" t="str">
        <f>TEXT(PN2,"0.00")</f>
        <v>2.06</v>
      </c>
      <c r="PP2" s="5" t="str">
        <f>IF(AND(PN2&lt;1.4),"Cảnh báo KQHT","Lên lớp")</f>
        <v>Lên lớp</v>
      </c>
      <c r="PQ2" s="210"/>
      <c r="PR2" s="57"/>
      <c r="PS2" s="58"/>
      <c r="PT2" s="66">
        <f>ROUND((PQ2*0.4+PR2*0.6),1)</f>
        <v>0</v>
      </c>
      <c r="PU2" s="67">
        <f>ROUND(MAX((PQ2*0.4+PR2*0.6),(PQ2*0.4+PS2*0.6)),1)</f>
        <v>0</v>
      </c>
      <c r="PV2" s="67" t="str">
        <f>TEXT(PU2,"0.0")</f>
        <v>0.0</v>
      </c>
      <c r="PW2" s="51" t="str">
        <f>IF(PU2&gt;=8.5,"A",IF(PU2&gt;=8,"B+",IF(PU2&gt;=7,"B",IF(PU2&gt;=6.5,"C+",IF(PU2&gt;=5.5,"C",IF(PU2&gt;=5,"D+",IF(PU2&gt;=4,"D","F")))))))</f>
        <v>F</v>
      </c>
      <c r="PX2" s="60">
        <f>IF(PW2="A",4,IF(PW2="B+",3.5,IF(PW2="B",3,IF(PW2="C+",2.5,IF(PW2="C",2,IF(PW2="D+",1.5,IF(PW2="D",1,0)))))))</f>
        <v>0</v>
      </c>
      <c r="PY2" s="53" t="str">
        <f>TEXT(PX2,"0.0")</f>
        <v>0.0</v>
      </c>
      <c r="PZ2" s="63">
        <v>6</v>
      </c>
      <c r="QA2" s="207">
        <v>6</v>
      </c>
    </row>
    <row r="3" spans="1:443" s="8" customFormat="1" ht="18">
      <c r="A3" s="5">
        <v>2</v>
      </c>
      <c r="B3" s="9" t="s">
        <v>11</v>
      </c>
      <c r="C3" s="10" t="s">
        <v>14</v>
      </c>
      <c r="D3" s="11" t="s">
        <v>15</v>
      </c>
      <c r="E3" s="12" t="s">
        <v>10</v>
      </c>
      <c r="F3" s="87"/>
      <c r="G3" s="47" t="s">
        <v>554</v>
      </c>
      <c r="H3" s="132" t="s">
        <v>427</v>
      </c>
      <c r="I3" s="132" t="s">
        <v>597</v>
      </c>
      <c r="J3" s="48" t="s">
        <v>597</v>
      </c>
      <c r="K3" s="98">
        <v>6.3</v>
      </c>
      <c r="L3" s="67" t="str">
        <f t="shared" ref="L3:L12" si="142">TEXT(K3,"0.0")</f>
        <v>6.3</v>
      </c>
      <c r="M3" s="51" t="str">
        <f>IF(K3&gt;=8.5,"A",IF(K3&gt;=8,"B+",IF(K3&gt;=7,"B",IF(K3&gt;=6.5,"C+",IF(K3&gt;=5.5,"C",IF(K3&gt;=5,"D+",IF(K3&gt;=4,"D","F")))))))</f>
        <v>C</v>
      </c>
      <c r="N3" s="52">
        <f>IF(M3="A",4,IF(M3="B+",3.5,IF(M3="B",3,IF(M3="C+",2.5,IF(M3="C",2,IF(M3="D+",1.5,IF(M3="D",1,0)))))))</f>
        <v>2</v>
      </c>
      <c r="O3" s="53" t="str">
        <f t="shared" ref="O3:O12" si="143">TEXT(N3,"0.0")</f>
        <v>2.0</v>
      </c>
      <c r="P3" s="63">
        <v>2</v>
      </c>
      <c r="Q3" s="206"/>
      <c r="R3" s="67" t="str">
        <f t="shared" ref="R3:R12" si="144">TEXT(Q3,"0.0")</f>
        <v>0.0</v>
      </c>
      <c r="S3" s="51" t="str">
        <f>IF(Q3&gt;=8.5,"A",IF(Q3&gt;=8,"B+",IF(Q3&gt;=7,"B",IF(Q3&gt;=6.5,"C+",IF(Q3&gt;=5.5,"C",IF(Q3&gt;=5,"D+",IF(Q3&gt;=4,"D","F")))))))</f>
        <v>F</v>
      </c>
      <c r="T3" s="52">
        <f>IF(S3="A",4,IF(S3="B+",3.5,IF(S3="B",3,IF(S3="C+",2.5,IF(S3="C",2,IF(S3="D+",1.5,IF(S3="D",1,0)))))))</f>
        <v>0</v>
      </c>
      <c r="U3" s="53" t="str">
        <f t="shared" ref="U3:U12" si="145">TEXT(T3,"0.0")</f>
        <v>0.0</v>
      </c>
      <c r="V3" s="63"/>
      <c r="W3" s="105">
        <v>9.3000000000000007</v>
      </c>
      <c r="X3" s="103">
        <v>8</v>
      </c>
      <c r="Y3" s="104"/>
      <c r="Z3" s="66">
        <f t="shared" si="0"/>
        <v>8.5</v>
      </c>
      <c r="AA3" s="67">
        <f t="shared" si="1"/>
        <v>8.5</v>
      </c>
      <c r="AB3" s="67" t="str">
        <f t="shared" ref="AB3:AB12" si="146">TEXT(AA3,"0.0")</f>
        <v>8.5</v>
      </c>
      <c r="AC3" s="51" t="str">
        <f t="shared" si="2"/>
        <v>A</v>
      </c>
      <c r="AD3" s="60">
        <f>IF(AC3="A",4,IF(AC3="B+",3.5,IF(AC3="B",3,IF(AC3="C+",2.5,IF(AC3="C",2,IF(AC3="D+",1.5,IF(AC3="D",1,0)))))))</f>
        <v>4</v>
      </c>
      <c r="AE3" s="53" t="str">
        <f t="shared" ref="AE3:AE12" si="147">TEXT(AD3,"0.0")</f>
        <v>4.0</v>
      </c>
      <c r="AF3" s="63">
        <v>4</v>
      </c>
      <c r="AG3" s="207">
        <v>4</v>
      </c>
      <c r="AH3" s="105">
        <v>8</v>
      </c>
      <c r="AI3" s="103">
        <v>7</v>
      </c>
      <c r="AJ3" s="104"/>
      <c r="AK3" s="66">
        <f t="shared" si="3"/>
        <v>7.4</v>
      </c>
      <c r="AL3" s="67">
        <f t="shared" si="4"/>
        <v>7.4</v>
      </c>
      <c r="AM3" s="67" t="str">
        <f t="shared" ref="AM3:AM12" si="148">TEXT(AL3,"0.0")</f>
        <v>7.4</v>
      </c>
      <c r="AN3" s="51" t="str">
        <f>IF(AL3&gt;=8.5,"A",IF(AL3&gt;=8,"B+",IF(AL3&gt;=7,"B",IF(AL3&gt;=6.5,"C+",IF(AL3&gt;=5.5,"C",IF(AL3&gt;=5,"D+",IF(AL3&gt;=4,"D","F")))))))</f>
        <v>B</v>
      </c>
      <c r="AO3" s="60">
        <f>IF(AN3="A",4,IF(AN3="B+",3.5,IF(AN3="B",3,IF(AN3="C+",2.5,IF(AN3="C",2,IF(AN3="D+",1.5,IF(AN3="D",1,0)))))))</f>
        <v>3</v>
      </c>
      <c r="AP3" s="53" t="str">
        <f t="shared" ref="AP3:AP12" si="149">TEXT(AO3,"0.0")</f>
        <v>3.0</v>
      </c>
      <c r="AQ3" s="63">
        <v>2</v>
      </c>
      <c r="AR3" s="207">
        <v>2</v>
      </c>
      <c r="AS3" s="216">
        <v>8</v>
      </c>
      <c r="AT3" s="173">
        <v>6</v>
      </c>
      <c r="AU3" s="174"/>
      <c r="AV3" s="216">
        <f t="shared" ref="AV3:AV12" si="150">ROUND((AS3*0.4+AT3*0.6),1)</f>
        <v>6.8</v>
      </c>
      <c r="AW3" s="67">
        <f t="shared" ref="AW3:AW12" si="151">ROUND(MAX((AS3*0.4+AT3*0.6),(AS3*0.4+AU3*0.6)),1)</f>
        <v>6.8</v>
      </c>
      <c r="AX3" s="67" t="str">
        <f t="shared" ref="AX3:AX12" si="152">TEXT(AW3,"0.0")</f>
        <v>6.8</v>
      </c>
      <c r="AY3" s="51" t="str">
        <f t="shared" ref="AY3:AY12" si="153">IF(AW3&gt;=8.5,"A",IF(AW3&gt;=8,"B+",IF(AW3&gt;=7,"B",IF(AW3&gt;=6.5,"C+",IF(AW3&gt;=5.5,"C",IF(AW3&gt;=5,"D+",IF(AW3&gt;=4,"D","F")))))))</f>
        <v>C+</v>
      </c>
      <c r="AZ3" s="60">
        <f>IF(AY3="A",4,IF(AY3="B+",3.5,IF(AY3="B",3,IF(AY3="C+",2.5,IF(AY3="C",2,IF(AY3="D+",1.5,IF(AY3="D",1,0)))))))</f>
        <v>2.5</v>
      </c>
      <c r="BA3" s="53" t="str">
        <f t="shared" ref="BA3:BA12" si="154">TEXT(AZ3,"0.0")</f>
        <v>2.5</v>
      </c>
      <c r="BB3" s="63">
        <v>3</v>
      </c>
      <c r="BC3" s="207">
        <v>3</v>
      </c>
      <c r="BD3" s="105">
        <v>7.2</v>
      </c>
      <c r="BE3" s="103">
        <v>0</v>
      </c>
      <c r="BF3" s="104">
        <v>9</v>
      </c>
      <c r="BG3" s="66">
        <f>ROUND((BD3*0.4+BE3*0.6),1)</f>
        <v>2.9</v>
      </c>
      <c r="BH3" s="67">
        <f>ROUND(MAX((BD3*0.4+BE3*0.6),(BD3*0.4+BF3*0.6)),1)</f>
        <v>8.3000000000000007</v>
      </c>
      <c r="BI3" s="67" t="str">
        <f t="shared" ref="BI3:BI12" si="155">TEXT(BH3,"0.0")</f>
        <v>8.3</v>
      </c>
      <c r="BJ3" s="51" t="str">
        <f>IF(BH3&gt;=8.5,"A",IF(BH3&gt;=8,"B+",IF(BH3&gt;=7,"B",IF(BH3&gt;=6.5,"C+",IF(BH3&gt;=5.5,"C",IF(BH3&gt;=5,"D+",IF(BH3&gt;=4,"D","F")))))))</f>
        <v>B+</v>
      </c>
      <c r="BK3" s="60">
        <f>IF(BJ3="A",4,IF(BJ3="B+",3.5,IF(BJ3="B",3,IF(BJ3="C+",2.5,IF(BJ3="C",2,IF(BJ3="D+",1.5,IF(BJ3="D",1,0)))))))</f>
        <v>3.5</v>
      </c>
      <c r="BL3" s="53" t="str">
        <f t="shared" ref="BL3:BL12" si="156">TEXT(BK3,"0.0")</f>
        <v>3.5</v>
      </c>
      <c r="BM3" s="63">
        <v>3</v>
      </c>
      <c r="BN3" s="207">
        <v>3</v>
      </c>
      <c r="BO3" s="105">
        <v>6.3</v>
      </c>
      <c r="BP3" s="103">
        <v>6</v>
      </c>
      <c r="BQ3" s="104"/>
      <c r="BR3" s="66">
        <f t="shared" si="5"/>
        <v>6.1</v>
      </c>
      <c r="BS3" s="67">
        <f t="shared" si="6"/>
        <v>6.1</v>
      </c>
      <c r="BT3" s="67" t="str">
        <f t="shared" ref="BT3:BT12" si="157">TEXT(BS3,"0.0")</f>
        <v>6.1</v>
      </c>
      <c r="BU3" s="51" t="str">
        <f t="shared" si="7"/>
        <v>C</v>
      </c>
      <c r="BV3" s="68">
        <f t="shared" si="8"/>
        <v>2</v>
      </c>
      <c r="BW3" s="53" t="str">
        <f t="shared" ref="BW3:BW12" si="158">TEXT(BV3,"0.0")</f>
        <v>2.0</v>
      </c>
      <c r="BX3" s="63">
        <v>2</v>
      </c>
      <c r="BY3" s="207">
        <v>2</v>
      </c>
      <c r="BZ3" s="105">
        <v>7</v>
      </c>
      <c r="CA3" s="103">
        <v>9</v>
      </c>
      <c r="CB3" s="104"/>
      <c r="CC3" s="105"/>
      <c r="CD3" s="67">
        <f>ROUND(MAX((BZ3*0.4+CA3*0.6),(BZ3*0.4+CB3*0.6)),1)</f>
        <v>8.1999999999999993</v>
      </c>
      <c r="CE3" s="67" t="str">
        <f t="shared" ref="CE3:CE12" si="159">TEXT(CD3,"0.0")</f>
        <v>8.2</v>
      </c>
      <c r="CF3" s="51" t="str">
        <f>IF(CD3&gt;=8.5,"A",IF(CD3&gt;=8,"B+",IF(CD3&gt;=7,"B",IF(CD3&gt;=6.5,"C+",IF(CD3&gt;=5.5,"C",IF(CD3&gt;=5,"D+",IF(CD3&gt;=4,"D","F")))))))</f>
        <v>B+</v>
      </c>
      <c r="CG3" s="60">
        <f>IF(CF3="A",4,IF(CF3="B+",3.5,IF(CF3="B",3,IF(CF3="C+",2.5,IF(CF3="C",2,IF(CF3="D+",1.5,IF(CF3="D",1,0)))))))</f>
        <v>3.5</v>
      </c>
      <c r="CH3" s="53" t="str">
        <f t="shared" ref="CH3:CH12" si="160">TEXT(CG3,"0.0")</f>
        <v>3.5</v>
      </c>
      <c r="CI3" s="63">
        <v>3</v>
      </c>
      <c r="CJ3" s="207">
        <v>3</v>
      </c>
      <c r="CK3" s="208">
        <f t="shared" ref="CK3:CK12" si="161">AQ3+BB3+BM3+BX3+CI3+AF3</f>
        <v>17</v>
      </c>
      <c r="CL3" s="72">
        <f t="shared" si="9"/>
        <v>7.7</v>
      </c>
      <c r="CM3" s="93" t="str">
        <f t="shared" ref="CM3:CM12" si="162">TEXT(CL3,"0.00")</f>
        <v>7.70</v>
      </c>
      <c r="CN3" s="72">
        <f t="shared" si="10"/>
        <v>3.2058823529411766</v>
      </c>
      <c r="CO3" s="93" t="str">
        <f t="shared" ref="CO3:CO12" si="163">TEXT(CN3,"0.00")</f>
        <v>3.21</v>
      </c>
      <c r="CP3" s="285" t="str">
        <f>IF(AND(CN3&lt;0.8),"Cảnh báo KQHT","Lên lớp")</f>
        <v>Lên lớp</v>
      </c>
      <c r="CQ3" s="285">
        <f t="shared" si="11"/>
        <v>17</v>
      </c>
      <c r="CR3" s="72">
        <f t="shared" si="12"/>
        <v>7.7</v>
      </c>
      <c r="CS3" s="285" t="str">
        <f t="shared" ref="CS3:CS12" si="164">TEXT(CR3,"0.00")</f>
        <v>7.70</v>
      </c>
      <c r="CT3" s="72">
        <f t="shared" si="13"/>
        <v>3.2058823529411766</v>
      </c>
      <c r="CU3" s="285" t="str">
        <f t="shared" ref="CU3:CU12" si="165">TEXT(CT3,"0.00")</f>
        <v>3.21</v>
      </c>
      <c r="CV3" s="285" t="str">
        <f>IF(AND(CT3&lt;1.2),"Cảnh báo KQHT","Lên lớp")</f>
        <v>Lên lớp</v>
      </c>
      <c r="CW3" s="66">
        <v>8.6</v>
      </c>
      <c r="CX3" s="285">
        <v>7</v>
      </c>
      <c r="CY3" s="285"/>
      <c r="CZ3" s="66">
        <f t="shared" si="14"/>
        <v>7.6</v>
      </c>
      <c r="DA3" s="67">
        <f t="shared" si="15"/>
        <v>7.6</v>
      </c>
      <c r="DB3" s="60" t="str">
        <f t="shared" si="16"/>
        <v>7.6</v>
      </c>
      <c r="DC3" s="51" t="str">
        <f t="shared" si="17"/>
        <v>B</v>
      </c>
      <c r="DD3" s="60">
        <f t="shared" si="18"/>
        <v>3</v>
      </c>
      <c r="DE3" s="60" t="str">
        <f t="shared" si="19"/>
        <v>3.0</v>
      </c>
      <c r="DF3" s="63"/>
      <c r="DG3" s="209"/>
      <c r="DH3" s="105">
        <v>6.4</v>
      </c>
      <c r="DI3" s="126">
        <v>7</v>
      </c>
      <c r="DJ3" s="126"/>
      <c r="DK3" s="66">
        <f t="shared" si="20"/>
        <v>6.8</v>
      </c>
      <c r="DL3" s="67">
        <f t="shared" si="21"/>
        <v>6.8</v>
      </c>
      <c r="DM3" s="60" t="str">
        <f t="shared" si="22"/>
        <v>6.8</v>
      </c>
      <c r="DN3" s="51" t="str">
        <f t="shared" si="23"/>
        <v>C+</v>
      </c>
      <c r="DO3" s="60">
        <f t="shared" si="24"/>
        <v>2.5</v>
      </c>
      <c r="DP3" s="60" t="str">
        <f t="shared" si="25"/>
        <v>2.5</v>
      </c>
      <c r="DQ3" s="63"/>
      <c r="DR3" s="209"/>
      <c r="DS3" s="67">
        <f t="shared" si="26"/>
        <v>7.1999999999999993</v>
      </c>
      <c r="DT3" s="60" t="str">
        <f t="shared" si="27"/>
        <v>7.2</v>
      </c>
      <c r="DU3" s="51" t="str">
        <f t="shared" si="28"/>
        <v>B</v>
      </c>
      <c r="DV3" s="60">
        <f t="shared" si="29"/>
        <v>3</v>
      </c>
      <c r="DW3" s="60" t="str">
        <f t="shared" si="30"/>
        <v>3.0</v>
      </c>
      <c r="DX3" s="63">
        <v>3</v>
      </c>
      <c r="DY3" s="209">
        <v>3</v>
      </c>
      <c r="DZ3" s="210">
        <v>7</v>
      </c>
      <c r="EA3" s="57">
        <v>8</v>
      </c>
      <c r="EB3" s="58"/>
      <c r="EC3" s="66">
        <f t="shared" si="31"/>
        <v>7.6</v>
      </c>
      <c r="ED3" s="67">
        <f t="shared" si="32"/>
        <v>7.6</v>
      </c>
      <c r="EE3" s="67" t="str">
        <f t="shared" si="33"/>
        <v>7.6</v>
      </c>
      <c r="EF3" s="51" t="str">
        <f t="shared" si="34"/>
        <v>B</v>
      </c>
      <c r="EG3" s="68">
        <f t="shared" si="35"/>
        <v>3</v>
      </c>
      <c r="EH3" s="53" t="str">
        <f t="shared" si="36"/>
        <v>3.0</v>
      </c>
      <c r="EI3" s="63">
        <v>3</v>
      </c>
      <c r="EJ3" s="207">
        <v>3</v>
      </c>
      <c r="EK3" s="210">
        <v>8.6999999999999993</v>
      </c>
      <c r="EL3" s="57">
        <v>7</v>
      </c>
      <c r="EM3" s="58"/>
      <c r="EN3" s="66">
        <f t="shared" ref="EN3:EN12" si="166">ROUND((EK3*0.4+EL3*0.6),1)</f>
        <v>7.7</v>
      </c>
      <c r="EO3" s="67">
        <f t="shared" ref="EO3:EO12" si="167">ROUND(MAX((EK3*0.4+EL3*0.6),(EK3*0.4+EM3*0.6)),1)</f>
        <v>7.7</v>
      </c>
      <c r="EP3" s="67" t="str">
        <f t="shared" ref="EP3:EP12" si="168">TEXT(EO3,"0.0")</f>
        <v>7.7</v>
      </c>
      <c r="EQ3" s="51" t="str">
        <f t="shared" ref="EQ3:EQ12" si="169">IF(EO3&gt;=8.5,"A",IF(EO3&gt;=8,"B+",IF(EO3&gt;=7,"B",IF(EO3&gt;=6.5,"C+",IF(EO3&gt;=5.5,"C",IF(EO3&gt;=5,"D+",IF(EO3&gt;=4,"D","F")))))))</f>
        <v>B</v>
      </c>
      <c r="ER3" s="60">
        <f t="shared" ref="ER3:ER12" si="170">IF(EQ3="A",4,IF(EQ3="B+",3.5,IF(EQ3="B",3,IF(EQ3="C+",2.5,IF(EQ3="C",2,IF(EQ3="D+",1.5,IF(EQ3="D",1,0)))))))</f>
        <v>3</v>
      </c>
      <c r="ES3" s="53" t="str">
        <f t="shared" ref="ES3:ES12" si="171">TEXT(ER3,"0.0")</f>
        <v>3.0</v>
      </c>
      <c r="ET3" s="63">
        <v>3</v>
      </c>
      <c r="EU3" s="207">
        <v>3</v>
      </c>
      <c r="EV3" s="210">
        <v>6</v>
      </c>
      <c r="EW3" s="57">
        <v>5</v>
      </c>
      <c r="EX3" s="58"/>
      <c r="EY3" s="66">
        <f t="shared" si="37"/>
        <v>5.4</v>
      </c>
      <c r="EZ3" s="67">
        <f t="shared" si="38"/>
        <v>5.4</v>
      </c>
      <c r="FA3" s="67" t="str">
        <f t="shared" si="39"/>
        <v>5.4</v>
      </c>
      <c r="FB3" s="51" t="str">
        <f t="shared" si="40"/>
        <v>D+</v>
      </c>
      <c r="FC3" s="60">
        <f t="shared" si="41"/>
        <v>1.5</v>
      </c>
      <c r="FD3" s="53" t="str">
        <f t="shared" si="42"/>
        <v>1.5</v>
      </c>
      <c r="FE3" s="63">
        <v>2</v>
      </c>
      <c r="FF3" s="207">
        <v>2</v>
      </c>
      <c r="FG3" s="105">
        <v>6.7</v>
      </c>
      <c r="FH3" s="103">
        <v>8</v>
      </c>
      <c r="FI3" s="104"/>
      <c r="FJ3" s="66">
        <f t="shared" si="43"/>
        <v>7.5</v>
      </c>
      <c r="FK3" s="67">
        <f t="shared" si="44"/>
        <v>7.5</v>
      </c>
      <c r="FL3" s="67" t="str">
        <f t="shared" si="45"/>
        <v>7.5</v>
      </c>
      <c r="FM3" s="51" t="str">
        <f t="shared" si="46"/>
        <v>B</v>
      </c>
      <c r="FN3" s="60">
        <f t="shared" si="47"/>
        <v>3</v>
      </c>
      <c r="FO3" s="53" t="str">
        <f t="shared" si="48"/>
        <v>3.0</v>
      </c>
      <c r="FP3" s="63">
        <v>2</v>
      </c>
      <c r="FQ3" s="207">
        <v>2</v>
      </c>
      <c r="FR3" s="105">
        <v>7.8</v>
      </c>
      <c r="FS3" s="103">
        <v>7</v>
      </c>
      <c r="FT3" s="104"/>
      <c r="FU3" s="66"/>
      <c r="FV3" s="67">
        <f t="shared" si="49"/>
        <v>7.3</v>
      </c>
      <c r="FW3" s="67" t="str">
        <f t="shared" si="50"/>
        <v>7.3</v>
      </c>
      <c r="FX3" s="51" t="str">
        <f t="shared" si="51"/>
        <v>B</v>
      </c>
      <c r="FY3" s="60">
        <f t="shared" si="52"/>
        <v>3</v>
      </c>
      <c r="FZ3" s="53" t="str">
        <f t="shared" si="53"/>
        <v>3.0</v>
      </c>
      <c r="GA3" s="63">
        <v>2</v>
      </c>
      <c r="GB3" s="207">
        <v>2</v>
      </c>
      <c r="GC3" s="105">
        <v>9.3000000000000007</v>
      </c>
      <c r="GD3" s="103">
        <v>8</v>
      </c>
      <c r="GE3" s="104"/>
      <c r="GF3" s="105"/>
      <c r="GG3" s="67">
        <f t="shared" si="54"/>
        <v>8.5</v>
      </c>
      <c r="GH3" s="67" t="str">
        <f t="shared" si="55"/>
        <v>8.5</v>
      </c>
      <c r="GI3" s="51" t="str">
        <f t="shared" si="56"/>
        <v>A</v>
      </c>
      <c r="GJ3" s="60">
        <f t="shared" si="57"/>
        <v>4</v>
      </c>
      <c r="GK3" s="53" t="str">
        <f t="shared" si="58"/>
        <v>4.0</v>
      </c>
      <c r="GL3" s="63">
        <v>3</v>
      </c>
      <c r="GM3" s="207">
        <v>3</v>
      </c>
      <c r="GN3" s="211">
        <f t="shared" si="59"/>
        <v>18</v>
      </c>
      <c r="GO3" s="156">
        <f t="shared" si="60"/>
        <v>7.4111111111111097</v>
      </c>
      <c r="GP3" s="158">
        <f t="shared" si="61"/>
        <v>3</v>
      </c>
      <c r="GQ3" s="157" t="str">
        <f t="shared" si="62"/>
        <v>3.00</v>
      </c>
      <c r="GR3" s="5" t="str">
        <f t="shared" si="63"/>
        <v>Lên lớp</v>
      </c>
      <c r="GS3" s="212">
        <f t="shared" si="64"/>
        <v>18</v>
      </c>
      <c r="GT3" s="213">
        <f t="shared" si="65"/>
        <v>7.4111111111111097</v>
      </c>
      <c r="GU3" s="214">
        <f t="shared" si="66"/>
        <v>3</v>
      </c>
      <c r="GV3" s="215">
        <f t="shared" si="67"/>
        <v>35</v>
      </c>
      <c r="GW3" s="211">
        <f t="shared" si="68"/>
        <v>35</v>
      </c>
      <c r="GX3" s="157">
        <f t="shared" si="69"/>
        <v>7.5514285714285698</v>
      </c>
      <c r="GY3" s="158">
        <f t="shared" si="70"/>
        <v>3.1</v>
      </c>
      <c r="GZ3" s="157" t="str">
        <f t="shared" si="71"/>
        <v>3.10</v>
      </c>
      <c r="HA3" s="5" t="str">
        <f t="shared" si="72"/>
        <v>Lên lớp</v>
      </c>
      <c r="HB3" s="5"/>
      <c r="HC3" s="105">
        <v>6.4</v>
      </c>
      <c r="HD3" s="103">
        <v>6</v>
      </c>
      <c r="HE3" s="104"/>
      <c r="HF3" s="105"/>
      <c r="HG3" s="67">
        <f t="shared" si="73"/>
        <v>6.2</v>
      </c>
      <c r="HH3" s="67" t="str">
        <f t="shared" si="74"/>
        <v>6.2</v>
      </c>
      <c r="HI3" s="51" t="str">
        <f t="shared" si="75"/>
        <v>C</v>
      </c>
      <c r="HJ3" s="60">
        <f t="shared" si="76"/>
        <v>2</v>
      </c>
      <c r="HK3" s="53" t="str">
        <f t="shared" si="77"/>
        <v>2.0</v>
      </c>
      <c r="HL3" s="63">
        <v>3</v>
      </c>
      <c r="HM3" s="207">
        <v>3</v>
      </c>
      <c r="HN3" s="210">
        <v>5.3</v>
      </c>
      <c r="HO3" s="57">
        <v>5</v>
      </c>
      <c r="HP3" s="58"/>
      <c r="HQ3" s="66">
        <f t="shared" si="78"/>
        <v>5.0999999999999996</v>
      </c>
      <c r="HR3" s="110">
        <f t="shared" si="79"/>
        <v>5.0999999999999996</v>
      </c>
      <c r="HS3" s="67" t="str">
        <f t="shared" si="80"/>
        <v>5.1</v>
      </c>
      <c r="HT3" s="111" t="str">
        <f t="shared" si="81"/>
        <v>D+</v>
      </c>
      <c r="HU3" s="112">
        <f t="shared" si="82"/>
        <v>1.5</v>
      </c>
      <c r="HV3" s="113" t="str">
        <f t="shared" si="83"/>
        <v>1.5</v>
      </c>
      <c r="HW3" s="63">
        <v>1</v>
      </c>
      <c r="HX3" s="207">
        <v>1</v>
      </c>
      <c r="HY3" s="66">
        <f t="shared" si="84"/>
        <v>1.5</v>
      </c>
      <c r="HZ3" s="167">
        <f t="shared" si="84"/>
        <v>5.9</v>
      </c>
      <c r="IA3" s="53" t="str">
        <f t="shared" si="85"/>
        <v>5.9</v>
      </c>
      <c r="IB3" s="51" t="str">
        <f t="shared" si="86"/>
        <v>C</v>
      </c>
      <c r="IC3" s="60">
        <f t="shared" si="87"/>
        <v>2</v>
      </c>
      <c r="ID3" s="53" t="str">
        <f t="shared" si="88"/>
        <v>2.0</v>
      </c>
      <c r="IE3" s="220">
        <v>4</v>
      </c>
      <c r="IF3" s="221">
        <v>4</v>
      </c>
      <c r="IG3" s="210">
        <v>7.3</v>
      </c>
      <c r="IH3" s="57">
        <v>4</v>
      </c>
      <c r="II3" s="58"/>
      <c r="IJ3" s="66">
        <f t="shared" si="89"/>
        <v>5.3</v>
      </c>
      <c r="IK3" s="67">
        <f t="shared" si="90"/>
        <v>5.3</v>
      </c>
      <c r="IL3" s="67" t="str">
        <f t="shared" si="91"/>
        <v>5.3</v>
      </c>
      <c r="IM3" s="51" t="str">
        <f t="shared" si="92"/>
        <v>D+</v>
      </c>
      <c r="IN3" s="60">
        <f t="shared" si="93"/>
        <v>1.5</v>
      </c>
      <c r="IO3" s="53" t="str">
        <f t="shared" si="94"/>
        <v>1.5</v>
      </c>
      <c r="IP3" s="63">
        <v>2</v>
      </c>
      <c r="IQ3" s="207">
        <v>2</v>
      </c>
      <c r="IR3" s="258">
        <v>6.6</v>
      </c>
      <c r="IS3" s="126">
        <v>4</v>
      </c>
      <c r="IT3" s="58"/>
      <c r="IU3" s="66">
        <f t="shared" si="95"/>
        <v>5</v>
      </c>
      <c r="IV3" s="67">
        <f t="shared" si="96"/>
        <v>5</v>
      </c>
      <c r="IW3" s="67" t="str">
        <f t="shared" si="97"/>
        <v>5.0</v>
      </c>
      <c r="IX3" s="51" t="str">
        <f t="shared" si="98"/>
        <v>D+</v>
      </c>
      <c r="IY3" s="60">
        <f t="shared" si="99"/>
        <v>1.5</v>
      </c>
      <c r="IZ3" s="53" t="str">
        <f t="shared" si="100"/>
        <v>1.5</v>
      </c>
      <c r="JA3" s="63">
        <v>3</v>
      </c>
      <c r="JB3" s="207">
        <v>3</v>
      </c>
      <c r="JC3" s="269">
        <v>5.8</v>
      </c>
      <c r="JD3" s="270">
        <v>8</v>
      </c>
      <c r="JE3" s="58"/>
      <c r="JF3" s="66">
        <f t="shared" si="101"/>
        <v>7.1</v>
      </c>
      <c r="JG3" s="67">
        <f t="shared" si="102"/>
        <v>7.1</v>
      </c>
      <c r="JH3" s="50" t="str">
        <f t="shared" si="103"/>
        <v>7.1</v>
      </c>
      <c r="JI3" s="51" t="str">
        <f t="shared" si="104"/>
        <v>B</v>
      </c>
      <c r="JJ3" s="60">
        <f t="shared" si="105"/>
        <v>3</v>
      </c>
      <c r="JK3" s="53" t="str">
        <f t="shared" si="106"/>
        <v>3.0</v>
      </c>
      <c r="JL3" s="61">
        <v>2</v>
      </c>
      <c r="JM3" s="62">
        <v>2</v>
      </c>
      <c r="JN3" s="258">
        <v>7</v>
      </c>
      <c r="JO3" s="126">
        <v>6</v>
      </c>
      <c r="JP3" s="58"/>
      <c r="JQ3" s="66">
        <f t="shared" si="107"/>
        <v>6.4</v>
      </c>
      <c r="JR3" s="67">
        <f t="shared" si="108"/>
        <v>6.4</v>
      </c>
      <c r="JS3" s="50" t="str">
        <f t="shared" si="109"/>
        <v>6.4</v>
      </c>
      <c r="JT3" s="51" t="str">
        <f t="shared" si="110"/>
        <v>C</v>
      </c>
      <c r="JU3" s="60">
        <f t="shared" si="111"/>
        <v>2</v>
      </c>
      <c r="JV3" s="53" t="str">
        <f t="shared" si="112"/>
        <v>2.0</v>
      </c>
      <c r="JW3" s="61">
        <v>1</v>
      </c>
      <c r="JX3" s="62">
        <v>1</v>
      </c>
      <c r="JY3" s="282">
        <v>7.7</v>
      </c>
      <c r="JZ3" s="283">
        <v>8</v>
      </c>
      <c r="KA3" s="58"/>
      <c r="KB3" s="66">
        <f t="shared" si="113"/>
        <v>7.9</v>
      </c>
      <c r="KC3" s="67">
        <f t="shared" si="114"/>
        <v>7.9</v>
      </c>
      <c r="KD3" s="50" t="str">
        <f t="shared" si="115"/>
        <v>7.9</v>
      </c>
      <c r="KE3" s="51" t="str">
        <f t="shared" si="116"/>
        <v>B</v>
      </c>
      <c r="KF3" s="60">
        <f t="shared" si="117"/>
        <v>3</v>
      </c>
      <c r="KG3" s="53" t="str">
        <f t="shared" si="118"/>
        <v>3.0</v>
      </c>
      <c r="KH3" s="61">
        <v>2</v>
      </c>
      <c r="KI3" s="62">
        <v>2</v>
      </c>
      <c r="KJ3" s="105">
        <v>6.4</v>
      </c>
      <c r="KK3" s="138">
        <v>7</v>
      </c>
      <c r="KL3" s="104"/>
      <c r="KM3" s="66">
        <f t="shared" si="119"/>
        <v>6.8</v>
      </c>
      <c r="KN3" s="110">
        <f t="shared" si="120"/>
        <v>6.8</v>
      </c>
      <c r="KO3" s="67" t="str">
        <f t="shared" si="121"/>
        <v>6.8</v>
      </c>
      <c r="KP3" s="300" t="str">
        <f t="shared" si="122"/>
        <v>C+</v>
      </c>
      <c r="KQ3" s="112">
        <f t="shared" si="123"/>
        <v>2.5</v>
      </c>
      <c r="KR3" s="113" t="str">
        <f t="shared" si="124"/>
        <v>2.5</v>
      </c>
      <c r="KS3" s="63">
        <v>3</v>
      </c>
      <c r="KT3" s="207">
        <v>3</v>
      </c>
      <c r="KU3" s="105">
        <v>6.7</v>
      </c>
      <c r="KV3" s="138">
        <v>7</v>
      </c>
      <c r="KW3" s="104"/>
      <c r="KX3" s="66">
        <f t="shared" si="125"/>
        <v>6.9</v>
      </c>
      <c r="KY3" s="110">
        <f t="shared" si="126"/>
        <v>6.9</v>
      </c>
      <c r="KZ3" s="67" t="str">
        <f t="shared" si="127"/>
        <v>6.9</v>
      </c>
      <c r="LA3" s="300" t="str">
        <f t="shared" si="128"/>
        <v>C+</v>
      </c>
      <c r="LB3" s="112">
        <f t="shared" si="129"/>
        <v>2.5</v>
      </c>
      <c r="LC3" s="113" t="str">
        <f t="shared" si="130"/>
        <v>2.5</v>
      </c>
      <c r="LD3" s="63">
        <v>2</v>
      </c>
      <c r="LE3" s="207">
        <v>2</v>
      </c>
      <c r="LF3" s="301">
        <f t="shared" ref="LF3:LF30" si="172">ROUND((KM3*0.55+KX3*0.45),1)</f>
        <v>6.8</v>
      </c>
      <c r="LG3" s="302">
        <f t="shared" ref="LG3:LG30" si="173">ROUND((KN3*0.55+KY3*0.45),1)</f>
        <v>6.8</v>
      </c>
      <c r="LH3" s="303" t="str">
        <f t="shared" ref="LH3:LH30" si="174">TEXT(LG3,"0.0")</f>
        <v>6.8</v>
      </c>
      <c r="LI3" s="304" t="str">
        <f t="shared" ref="LI3:LI30" si="175">IF(LG3&gt;=8.5,"A",IF(LG3&gt;=8,"B+",IF(LG3&gt;=7,"B",IF(LG3&gt;=6.5,"C+",IF(LG3&gt;=5.5,"C",IF(LG3&gt;=5,"D+",IF(LG3&gt;=4,"D","F")))))))</f>
        <v>C+</v>
      </c>
      <c r="LJ3" s="305">
        <f t="shared" ref="LJ3:LJ30" si="176">IF(LI3="A",4,IF(LI3="B+",3.5,IF(LI3="B",3,IF(LI3="C+",2.5,IF(LI3="C",2,IF(LI3="D+",1.5,IF(LI3="D",1,0)))))))</f>
        <v>2.5</v>
      </c>
      <c r="LK3" s="303" t="str">
        <f t="shared" ref="LK3:LK30" si="177">TEXT(LJ3,"0.0")</f>
        <v>2.5</v>
      </c>
      <c r="LL3" s="306">
        <v>5</v>
      </c>
      <c r="LM3" s="307">
        <v>5</v>
      </c>
      <c r="LN3" s="211">
        <f t="shared" si="131"/>
        <v>19</v>
      </c>
      <c r="LO3" s="156">
        <f t="shared" si="132"/>
        <v>6.3105263157894731</v>
      </c>
      <c r="LP3" s="158">
        <f t="shared" si="133"/>
        <v>2.1842105263157894</v>
      </c>
      <c r="LQ3" s="157" t="str">
        <f t="shared" ref="LQ3:LQ30" si="178">TEXT(LP3,"0.00")</f>
        <v>2.18</v>
      </c>
      <c r="LR3" s="5" t="str">
        <f t="shared" ref="LR3:LR30" si="179">IF(AND(LP3&lt;1),"Cảnh báo KQHT","Lên lớp")</f>
        <v>Lên lớp</v>
      </c>
      <c r="LS3" s="212">
        <f t="shared" si="134"/>
        <v>19</v>
      </c>
      <c r="LT3" s="156">
        <f t="shared" si="135"/>
        <v>6.3105263157894731</v>
      </c>
      <c r="LU3" s="309">
        <f t="shared" si="136"/>
        <v>2.1842105263157894</v>
      </c>
      <c r="LV3" s="215">
        <f t="shared" si="137"/>
        <v>54</v>
      </c>
      <c r="LW3" s="211">
        <f t="shared" si="138"/>
        <v>54</v>
      </c>
      <c r="LX3" s="157">
        <f t="shared" si="139"/>
        <v>7.1148148148148138</v>
      </c>
      <c r="LY3" s="157" t="str">
        <f t="shared" si="140"/>
        <v>7.11</v>
      </c>
      <c r="LZ3" s="158">
        <f t="shared" si="141"/>
        <v>2.7777777777777777</v>
      </c>
      <c r="MA3" s="157" t="str">
        <f t="shared" ref="MA3:MA30" si="180">TEXT(LZ3,"0.00")</f>
        <v>2.78</v>
      </c>
      <c r="MB3" s="5" t="str">
        <f t="shared" ref="MB3:MB30" si="181">IF(AND(LZ3&lt;1.4),"Cảnh báo KQHT","Lên lớp")</f>
        <v>Lên lớp</v>
      </c>
      <c r="MC3" s="282">
        <v>7.2</v>
      </c>
      <c r="MD3" s="283">
        <v>3</v>
      </c>
      <c r="ME3" s="58">
        <v>5</v>
      </c>
      <c r="MF3" s="66">
        <f t="shared" ref="MF3:MF49" si="182">ROUND((MC3*0.4+MD3*0.6),1)</f>
        <v>4.7</v>
      </c>
      <c r="MG3" s="67">
        <f t="shared" ref="MG3:MG49" si="183">ROUND(MAX((MC3*0.4+MD3*0.6),(MC3*0.4+ME3*0.6)),1)</f>
        <v>5.9</v>
      </c>
      <c r="MH3" s="50" t="str">
        <f t="shared" ref="MH3:MH49" si="184">TEXT(MG3,"0.0")</f>
        <v>5.9</v>
      </c>
      <c r="MI3" s="51" t="str">
        <f t="shared" ref="MI3:MI49" si="185">IF(MG3&gt;=8.5,"A",IF(MG3&gt;=8,"B+",IF(MG3&gt;=7,"B",IF(MG3&gt;=6.5,"C+",IF(MG3&gt;=5.5,"C",IF(MG3&gt;=5,"D+",IF(MG3&gt;=4,"D","F")))))))</f>
        <v>C</v>
      </c>
      <c r="MJ3" s="60">
        <f t="shared" ref="MJ3:MJ49" si="186">IF(MI3="A",4,IF(MI3="B+",3.5,IF(MI3="B",3,IF(MI3="C+",2.5,IF(MI3="C",2,IF(MI3="D+",1.5,IF(MI3="D",1,0)))))))</f>
        <v>2</v>
      </c>
      <c r="MK3" s="53" t="str">
        <f t="shared" ref="MK3:MK49" si="187">TEXT(MJ3,"0.0")</f>
        <v>2.0</v>
      </c>
      <c r="ML3" s="61">
        <v>2</v>
      </c>
      <c r="MM3" s="62">
        <v>2</v>
      </c>
      <c r="MN3" s="282">
        <v>8.3000000000000007</v>
      </c>
      <c r="MO3" s="283">
        <v>5</v>
      </c>
      <c r="MP3" s="104"/>
      <c r="MQ3" s="105">
        <f t="shared" ref="MQ3:MQ49" si="188">ROUND((MN3*0.4+MO3*0.6),1)</f>
        <v>6.3</v>
      </c>
      <c r="MR3" s="67">
        <f t="shared" ref="MR3:MR49" si="189">ROUND(MAX((MN3*0.4+MO3*0.6),(MN3*0.4+MP3*0.6)),1)</f>
        <v>6.3</v>
      </c>
      <c r="MS3" s="50" t="str">
        <f t="shared" ref="MS3:MS49" si="190">TEXT(MR3,"0.0")</f>
        <v>6.3</v>
      </c>
      <c r="MT3" s="51" t="str">
        <f t="shared" ref="MT3:MT49" si="191">IF(MR3&gt;=8.5,"A",IF(MR3&gt;=8,"B+",IF(MR3&gt;=7,"B",IF(MR3&gt;=6.5,"C+",IF(MR3&gt;=5.5,"C",IF(MR3&gt;=5,"D+",IF(MR3&gt;=4,"D","F")))))))</f>
        <v>C</v>
      </c>
      <c r="MU3" s="60">
        <f t="shared" ref="MU3:MU49" si="192">IF(MT3="A",4,IF(MT3="B+",3.5,IF(MT3="B",3,IF(MT3="C+",2.5,IF(MT3="C",2,IF(MT3="D+",1.5,IF(MT3="D",1,0)))))))</f>
        <v>2</v>
      </c>
      <c r="MV3" s="53" t="str">
        <f t="shared" ref="MV3:MV49" si="193">TEXT(MU3,"0.0")</f>
        <v>2.0</v>
      </c>
      <c r="MW3" s="61">
        <v>2</v>
      </c>
      <c r="MX3" s="62">
        <v>2</v>
      </c>
      <c r="MY3" s="282">
        <v>8.6</v>
      </c>
      <c r="MZ3" s="283">
        <v>7</v>
      </c>
      <c r="NA3" s="104"/>
      <c r="NB3" s="105">
        <f t="shared" ref="NB3:NB49" si="194">ROUND((MY3*0.4+MZ3*0.6),1)</f>
        <v>7.6</v>
      </c>
      <c r="NC3" s="67">
        <f t="shared" ref="NC3:NC49" si="195">ROUND(MAX((MY3*0.4+MZ3*0.6),(MY3*0.4+NA3*0.6)),1)</f>
        <v>7.6</v>
      </c>
      <c r="ND3" s="50" t="str">
        <f t="shared" ref="ND3:ND49" si="196">TEXT(NC3,"0.0")</f>
        <v>7.6</v>
      </c>
      <c r="NE3" s="51" t="str">
        <f t="shared" ref="NE3:NE49" si="197">IF(NC3&gt;=8.5,"A",IF(NC3&gt;=8,"B+",IF(NC3&gt;=7,"B",IF(NC3&gt;=6.5,"C+",IF(NC3&gt;=5.5,"C",IF(NC3&gt;=5,"D+",IF(NC3&gt;=4,"D","F")))))))</f>
        <v>B</v>
      </c>
      <c r="NF3" s="60">
        <f t="shared" ref="NF3:NF49" si="198">IF(NE3="A",4,IF(NE3="B+",3.5,IF(NE3="B",3,IF(NE3="C+",2.5,IF(NE3="C",2,IF(NE3="D+",1.5,IF(NE3="D",1,0)))))))</f>
        <v>3</v>
      </c>
      <c r="NG3" s="53" t="str">
        <f t="shared" ref="NG3:NG49" si="199">TEXT(NF3,"0.0")</f>
        <v>3.0</v>
      </c>
      <c r="NH3" s="61">
        <v>2</v>
      </c>
      <c r="NI3" s="62">
        <v>2</v>
      </c>
      <c r="NJ3" s="105">
        <v>7.8</v>
      </c>
      <c r="NK3" s="138">
        <v>8</v>
      </c>
      <c r="NL3" s="104"/>
      <c r="NM3" s="66">
        <f t="shared" ref="NM3:NM49" si="200">ROUND((NJ3*0.4+NK3*0.6),1)</f>
        <v>7.9</v>
      </c>
      <c r="NN3" s="110">
        <f t="shared" ref="NN3:NN49" si="201">ROUND(MAX((NJ3*0.4+NK3*0.6),(NJ3*0.4+NL3*0.6)),1)</f>
        <v>7.9</v>
      </c>
      <c r="NO3" s="67" t="str">
        <f t="shared" ref="NO3:NO49" si="202">TEXT(NN3,"0.0")</f>
        <v>7.9</v>
      </c>
      <c r="NP3" s="300" t="str">
        <f t="shared" ref="NP3:NP49" si="203">IF(NN3&gt;=8.5,"A",IF(NN3&gt;=8,"B+",IF(NN3&gt;=7,"B",IF(NN3&gt;=6.5,"C+",IF(NN3&gt;=5.5,"C",IF(NN3&gt;=5,"D+",IF(NN3&gt;=4,"D","F")))))))</f>
        <v>B</v>
      </c>
      <c r="NQ3" s="112">
        <f t="shared" ref="NQ3:NQ49" si="204">IF(NP3="A",4,IF(NP3="B+",3.5,IF(NP3="B",3,IF(NP3="C+",2.5,IF(NP3="C",2,IF(NP3="D+",1.5,IF(NP3="D",1,0)))))))</f>
        <v>3</v>
      </c>
      <c r="NR3" s="113" t="str">
        <f t="shared" ref="NR3:NR49" si="205">TEXT(NQ3,"0.0")</f>
        <v>3.0</v>
      </c>
      <c r="NS3" s="63">
        <v>2</v>
      </c>
      <c r="NT3" s="207">
        <v>2</v>
      </c>
      <c r="NU3" s="105">
        <v>8</v>
      </c>
      <c r="NV3" s="138">
        <v>7</v>
      </c>
      <c r="NW3" s="105"/>
      <c r="NX3" s="105">
        <f t="shared" ref="NX3:NX49" si="206">ROUND((NU3*0.4+NV3*0.6),1)</f>
        <v>7.4</v>
      </c>
      <c r="NY3" s="110">
        <f t="shared" ref="NY3:NY49" si="207">ROUND(MAX((NU3*0.4+NV3*0.6),(NU3*0.4+NW3*0.6)),1)</f>
        <v>7.4</v>
      </c>
      <c r="NZ3" s="67" t="str">
        <f t="shared" ref="NZ3:NZ49" si="208">TEXT(NY3,"0.0")</f>
        <v>7.4</v>
      </c>
      <c r="OA3" s="300" t="str">
        <f t="shared" ref="OA3:OA49" si="209">IF(NY3&gt;=8.5,"A",IF(NY3&gt;=8,"B+",IF(NY3&gt;=7,"B",IF(NY3&gt;=6.5,"C+",IF(NY3&gt;=5.5,"C",IF(NY3&gt;=5,"D+",IF(NY3&gt;=4,"D","F")))))))</f>
        <v>B</v>
      </c>
      <c r="OB3" s="112">
        <f t="shared" ref="OB3:OB49" si="210">IF(OA3="A",4,IF(OA3="B+",3.5,IF(OA3="B",3,IF(OA3="C+",2.5,IF(OA3="C",2,IF(OA3="D+",1.5,IF(OA3="D",1,0)))))))</f>
        <v>3</v>
      </c>
      <c r="OC3" s="113" t="str">
        <f t="shared" ref="OC3:OC49" si="211">TEXT(OB3,"0.0")</f>
        <v>3.0</v>
      </c>
      <c r="OD3" s="63">
        <v>1</v>
      </c>
      <c r="OE3" s="207">
        <v>1</v>
      </c>
      <c r="OF3" s="342">
        <v>8.4</v>
      </c>
      <c r="OG3" s="400">
        <v>6</v>
      </c>
      <c r="OH3" s="210"/>
      <c r="OI3" s="66">
        <f t="shared" ref="OI3:OI50" si="212">ROUND((OF3*0.4+OG3*0.6),1)</f>
        <v>7</v>
      </c>
      <c r="OJ3" s="67">
        <f t="shared" ref="OJ3:OJ50" si="213">ROUND(MAX((OF3*0.4+OG3*0.6),(OF3*0.4+OH3*0.6)),1)</f>
        <v>7</v>
      </c>
      <c r="OK3" s="67" t="str">
        <f t="shared" ref="OK3:OK50" si="214">TEXT(OJ3,"0.0")</f>
        <v>7.0</v>
      </c>
      <c r="OL3" s="51" t="str">
        <f t="shared" ref="OL3:OL50" si="215">IF(OJ3&gt;=8.5,"A",IF(OJ3&gt;=8,"B+",IF(OJ3&gt;=7,"B",IF(OJ3&gt;=6.5,"C+",IF(OJ3&gt;=5.5,"C",IF(OJ3&gt;=5,"D+",IF(OJ3&gt;=4,"D","F")))))))</f>
        <v>B</v>
      </c>
      <c r="OM3" s="60">
        <f t="shared" ref="OM3:OM50" si="216">IF(OL3="A",4,IF(OL3="B+",3.5,IF(OL3="B",3,IF(OL3="C+",2.5,IF(OL3="C",2,IF(OL3="D+",1.5,IF(OL3="D",1,0)))))))</f>
        <v>3</v>
      </c>
      <c r="ON3" s="53" t="str">
        <f t="shared" ref="ON3:ON50" si="217">TEXT(OM3,"0.0")</f>
        <v>3.0</v>
      </c>
      <c r="OO3" s="63">
        <v>6</v>
      </c>
      <c r="OP3" s="207">
        <v>6</v>
      </c>
      <c r="OQ3" s="105"/>
      <c r="OR3" s="138"/>
      <c r="OS3" s="105"/>
      <c r="OT3" s="105"/>
      <c r="OU3" s="67">
        <f t="shared" ref="OU3:OU65" si="218">ROUND(MAX((OQ3*0.4+OR3*0.6),(OQ3*0.4+OS3*0.6)),1)</f>
        <v>0</v>
      </c>
      <c r="OV3" s="67" t="str">
        <f t="shared" ref="OV3:OV65" si="219">TEXT(OU3,"0.0")</f>
        <v>0.0</v>
      </c>
      <c r="OW3" s="51" t="str">
        <f t="shared" ref="OW3:OW65" si="220">IF(OU3&gt;=8.5,"A",IF(OU3&gt;=8,"B+",IF(OU3&gt;=7,"B",IF(OU3&gt;=6.5,"C+",IF(OU3&gt;=5.5,"C",IF(OU3&gt;=5,"D+",IF(OU3&gt;=4,"D","F")))))))</f>
        <v>F</v>
      </c>
      <c r="OX3" s="60">
        <f t="shared" ref="OX3:OX65" si="221">IF(OW3="A",4,IF(OW3="B+",3.5,IF(OW3="B",3,IF(OW3="C+",2.5,IF(OW3="C",2,IF(OW3="D+",1.5,IF(OW3="D",1,0)))))))</f>
        <v>0</v>
      </c>
      <c r="OY3" s="53" t="str">
        <f t="shared" ref="OY3:OY65" si="222">TEXT(OX3,"0.0")</f>
        <v>0.0</v>
      </c>
      <c r="OZ3" s="63">
        <v>4</v>
      </c>
      <c r="PA3" s="207">
        <v>4</v>
      </c>
      <c r="PB3" s="211">
        <f t="shared" ref="PB3:PB65" si="223">ML3+MW3+NH3+NS3+OD3+OO3+OZ3</f>
        <v>19</v>
      </c>
      <c r="PC3" s="156">
        <f t="shared" ref="PC3:PC65" si="224">(MG3*ML3+MR3*MW3+NC3*NH3+NN3*NS3+NY3*OD3+OJ3*OO3+OU3*OZ3)/PB3</f>
        <v>5.5157894736842099</v>
      </c>
      <c r="PD3" s="158">
        <f t="shared" ref="PD3:PD65" si="225">(MJ3*ML3+MU3*MW3+NF3*NH3+NQ3*NS3+OB3*OD3+OM3*OO3+OX3*OZ3)/PB3</f>
        <v>2.1578947368421053</v>
      </c>
      <c r="PE3" s="157" t="str">
        <f t="shared" ref="PE3:PE65" si="226">TEXT(PD3,"0.00")</f>
        <v>2.16</v>
      </c>
      <c r="PF3" s="5" t="str">
        <f t="shared" ref="PF3:PF65" si="227">IF(AND(PD3&lt;1),"Cảnh báo KQHT","Lên lớp")</f>
        <v>Lên lớp</v>
      </c>
      <c r="PG3" s="212">
        <f t="shared" ref="PG3:PG65" si="228">PA3+OP3+OE3+NT3+NI3+MX3+MM3</f>
        <v>19</v>
      </c>
      <c r="PH3" s="156">
        <f t="shared" ref="PH3:PH65" si="229">(MG3*MM3+MR3*MX3+NC3*NI3+NN3*NT3+NY3*OE3+OJ3*OP3+OU3*PA3)/PG3</f>
        <v>5.5157894736842099</v>
      </c>
      <c r="PI3" s="309">
        <f t="shared" ref="PI3:PI65" si="230">(MM3*MJ3+MU3*MX3+NF3*NI3+NQ3*NT3+OB3*OE3+OM3*OP3+OX3*PA3)/PG3</f>
        <v>2.1578947368421053</v>
      </c>
      <c r="PJ3" s="215">
        <f t="shared" ref="PJ3:PJ65" si="231">LV3+PB3</f>
        <v>73</v>
      </c>
      <c r="PK3" s="211">
        <f t="shared" ref="PK3:PK65" si="232">LW3+PG3</f>
        <v>73</v>
      </c>
      <c r="PL3" s="157">
        <f t="shared" ref="PL3:PL65" si="233">(LX3*LW3+PH3*PG3)/PK3</f>
        <v>6.6986301369863002</v>
      </c>
      <c r="PM3" s="157" t="str">
        <f t="shared" ref="PM3:PM65" si="234">TEXT(PL3,"0.00")</f>
        <v>6.70</v>
      </c>
      <c r="PN3" s="158">
        <f t="shared" ref="PN3:PN65" si="235">(LW3*LZ3+PI3*PG3)/PK3</f>
        <v>2.6164383561643834</v>
      </c>
      <c r="PO3" s="157" t="str">
        <f t="shared" ref="PO3:PO65" si="236">TEXT(PN3,"0.00")</f>
        <v>2.62</v>
      </c>
      <c r="PP3" s="5" t="str">
        <f t="shared" ref="PP3:PP65" si="237">IF(AND(PN3&lt;1.4),"Cảnh báo KQHT","Lên lớp")</f>
        <v>Lên lớp</v>
      </c>
      <c r="PQ3" s="282">
        <v>7.8</v>
      </c>
      <c r="PR3" s="283">
        <v>7</v>
      </c>
      <c r="PS3" s="58"/>
      <c r="PT3" s="66">
        <f t="shared" ref="PT3:PT12" si="238">ROUND((PQ3*0.4+PR3*0.6),1)</f>
        <v>7.3</v>
      </c>
      <c r="PU3" s="67">
        <f t="shared" ref="PU3:PU12" si="239">ROUND(MAX((PQ3*0.4+PR3*0.6),(PQ3*0.4+PS3*0.6)),1)</f>
        <v>7.3</v>
      </c>
      <c r="PV3" s="67" t="str">
        <f t="shared" ref="PV3:PV37" si="240">TEXT(PU3,"0.0")</f>
        <v>7.3</v>
      </c>
      <c r="PW3" s="51" t="str">
        <f t="shared" ref="PW3:PW12" si="241">IF(PU3&gt;=8.5,"A",IF(PU3&gt;=8,"B+",IF(PU3&gt;=7,"B",IF(PU3&gt;=6.5,"C+",IF(PU3&gt;=5.5,"C",IF(PU3&gt;=5,"D+",IF(PU3&gt;=4,"D","F")))))))</f>
        <v>B</v>
      </c>
      <c r="PX3" s="60">
        <f t="shared" ref="PX3:PX37" si="242">IF(PW3="A",4,IF(PW3="B+",3.5,IF(PW3="B",3,IF(PW3="C+",2.5,IF(PW3="C",2,IF(PW3="D+",1.5,IF(PW3="D",1,0)))))))</f>
        <v>3</v>
      </c>
      <c r="PY3" s="53" t="str">
        <f t="shared" ref="PY3:PY37" si="243">TEXT(PX3,"0.0")</f>
        <v>3.0</v>
      </c>
      <c r="PZ3" s="63">
        <v>6</v>
      </c>
      <c r="QA3" s="207">
        <v>6</v>
      </c>
    </row>
    <row r="4" spans="1:443" s="8" customFormat="1" ht="18">
      <c r="A4" s="5">
        <v>3</v>
      </c>
      <c r="B4" s="9" t="s">
        <v>11</v>
      </c>
      <c r="C4" s="10" t="s">
        <v>209</v>
      </c>
      <c r="D4" s="11" t="s">
        <v>210</v>
      </c>
      <c r="E4" s="12" t="s">
        <v>211</v>
      </c>
      <c r="F4" s="87"/>
      <c r="G4" s="47" t="s">
        <v>555</v>
      </c>
      <c r="H4" s="132" t="s">
        <v>427</v>
      </c>
      <c r="I4" s="132" t="s">
        <v>598</v>
      </c>
      <c r="J4" s="48" t="s">
        <v>525</v>
      </c>
      <c r="K4" s="98">
        <v>7</v>
      </c>
      <c r="L4" s="67" t="str">
        <f t="shared" si="142"/>
        <v>7.0</v>
      </c>
      <c r="M4" s="51" t="str">
        <f>IF(K4&gt;=8.5,"A",IF(K4&gt;=8,"B+",IF(K4&gt;=7,"B",IF(K4&gt;=6.5,"C+",IF(K4&gt;=5.5,"C",IF(K4&gt;=5,"D+",IF(K4&gt;=4,"D","F")))))))</f>
        <v>B</v>
      </c>
      <c r="N4" s="52">
        <f>IF(M4="A",4,IF(M4="B+",3.5,IF(M4="B",3,IF(M4="C+",2.5,IF(M4="C",2,IF(M4="D+",1.5,IF(M4="D",1,0)))))))</f>
        <v>3</v>
      </c>
      <c r="O4" s="53" t="str">
        <f t="shared" si="143"/>
        <v>3.0</v>
      </c>
      <c r="P4" s="63">
        <v>2</v>
      </c>
      <c r="Q4" s="49">
        <v>6</v>
      </c>
      <c r="R4" s="67" t="str">
        <f t="shared" si="144"/>
        <v>6.0</v>
      </c>
      <c r="S4" s="51" t="str">
        <f>IF(Q4&gt;=8.5,"A",IF(Q4&gt;=8,"B+",IF(Q4&gt;=7,"B",IF(Q4&gt;=6.5,"C+",IF(Q4&gt;=5.5,"C",IF(Q4&gt;=5,"D+",IF(Q4&gt;=4,"D","F")))))))</f>
        <v>C</v>
      </c>
      <c r="T4" s="52">
        <f>IF(S4="A",4,IF(S4="B+",3.5,IF(S4="B",3,IF(S4="C+",2.5,IF(S4="C",2,IF(S4="D+",1.5,IF(S4="D",1,0)))))))</f>
        <v>2</v>
      </c>
      <c r="U4" s="53" t="str">
        <f t="shared" si="145"/>
        <v>2.0</v>
      </c>
      <c r="V4" s="63">
        <v>3</v>
      </c>
      <c r="W4" s="105">
        <v>7.7</v>
      </c>
      <c r="X4" s="103">
        <v>7</v>
      </c>
      <c r="Y4" s="104"/>
      <c r="Z4" s="66">
        <f t="shared" si="0"/>
        <v>7.3</v>
      </c>
      <c r="AA4" s="67">
        <f t="shared" si="1"/>
        <v>7.3</v>
      </c>
      <c r="AB4" s="67" t="str">
        <f t="shared" si="146"/>
        <v>7.3</v>
      </c>
      <c r="AC4" s="51" t="str">
        <f t="shared" si="2"/>
        <v>B</v>
      </c>
      <c r="AD4" s="60">
        <f>IF(AC4="A",4,IF(AC4="B+",3.5,IF(AC4="B",3,IF(AC4="C+",2.5,IF(AC4="C",2,IF(AC4="D+",1.5,IF(AC4="D",1,0)))))))</f>
        <v>3</v>
      </c>
      <c r="AE4" s="53" t="str">
        <f t="shared" si="147"/>
        <v>3.0</v>
      </c>
      <c r="AF4" s="63">
        <v>4</v>
      </c>
      <c r="AG4" s="207">
        <v>4</v>
      </c>
      <c r="AH4" s="105">
        <v>6.3</v>
      </c>
      <c r="AI4" s="103">
        <v>6</v>
      </c>
      <c r="AJ4" s="104"/>
      <c r="AK4" s="66">
        <f t="shared" si="3"/>
        <v>6.1</v>
      </c>
      <c r="AL4" s="67">
        <f t="shared" si="4"/>
        <v>6.1</v>
      </c>
      <c r="AM4" s="67" t="str">
        <f t="shared" si="148"/>
        <v>6.1</v>
      </c>
      <c r="AN4" s="51" t="str">
        <f>IF(AL4&gt;=8.5,"A",IF(AL4&gt;=8,"B+",IF(AL4&gt;=7,"B",IF(AL4&gt;=6.5,"C+",IF(AL4&gt;=5.5,"C",IF(AL4&gt;=5,"D+",IF(AL4&gt;=4,"D","F")))))))</f>
        <v>C</v>
      </c>
      <c r="AO4" s="60">
        <f>IF(AN4="A",4,IF(AN4="B+",3.5,IF(AN4="B",3,IF(AN4="C+",2.5,IF(AN4="C",2,IF(AN4="D+",1.5,IF(AN4="D",1,0)))))))</f>
        <v>2</v>
      </c>
      <c r="AP4" s="53" t="str">
        <f t="shared" si="149"/>
        <v>2.0</v>
      </c>
      <c r="AQ4" s="63">
        <v>2</v>
      </c>
      <c r="AR4" s="207">
        <v>2</v>
      </c>
      <c r="AS4" s="171">
        <v>6.1</v>
      </c>
      <c r="AT4" s="122">
        <v>0</v>
      </c>
      <c r="AU4" s="123">
        <v>5</v>
      </c>
      <c r="AV4" s="66">
        <f t="shared" si="150"/>
        <v>2.4</v>
      </c>
      <c r="AW4" s="67">
        <f t="shared" si="151"/>
        <v>5.4</v>
      </c>
      <c r="AX4" s="67" t="str">
        <f t="shared" si="152"/>
        <v>5.4</v>
      </c>
      <c r="AY4" s="51" t="str">
        <f t="shared" si="153"/>
        <v>D+</v>
      </c>
      <c r="AZ4" s="60">
        <f>IF(AY4="A",4,IF(AY4="B+",3.5,IF(AY4="B",3,IF(AY4="C+",2.5,IF(AY4="C",2,IF(AY4="D+",1.5,IF(AY4="D",1,0)))))))</f>
        <v>1.5</v>
      </c>
      <c r="BA4" s="53" t="str">
        <f t="shared" si="154"/>
        <v>1.5</v>
      </c>
      <c r="BB4" s="63">
        <v>3</v>
      </c>
      <c r="BC4" s="207">
        <v>3</v>
      </c>
      <c r="BD4" s="105">
        <v>7.5</v>
      </c>
      <c r="BE4" s="103">
        <v>4</v>
      </c>
      <c r="BF4" s="104"/>
      <c r="BG4" s="66">
        <f>ROUND((BD4*0.4+BE4*0.6),1)</f>
        <v>5.4</v>
      </c>
      <c r="BH4" s="67">
        <f>ROUND(MAX((BD4*0.4+BE4*0.6),(BD4*0.4+BF4*0.6)),1)</f>
        <v>5.4</v>
      </c>
      <c r="BI4" s="67" t="str">
        <f t="shared" si="155"/>
        <v>5.4</v>
      </c>
      <c r="BJ4" s="51" t="str">
        <f>IF(BH4&gt;=8.5,"A",IF(BH4&gt;=8,"B+",IF(BH4&gt;=7,"B",IF(BH4&gt;=6.5,"C+",IF(BH4&gt;=5.5,"C",IF(BH4&gt;=5,"D+",IF(BH4&gt;=4,"D","F")))))))</f>
        <v>D+</v>
      </c>
      <c r="BK4" s="60">
        <f>IF(BJ4="A",4,IF(BJ4="B+",3.5,IF(BJ4="B",3,IF(BJ4="C+",2.5,IF(BJ4="C",2,IF(BJ4="D+",1.5,IF(BJ4="D",1,0)))))))</f>
        <v>1.5</v>
      </c>
      <c r="BL4" s="53" t="str">
        <f t="shared" si="156"/>
        <v>1.5</v>
      </c>
      <c r="BM4" s="63">
        <v>3</v>
      </c>
      <c r="BN4" s="207">
        <v>3</v>
      </c>
      <c r="BO4" s="105">
        <v>7</v>
      </c>
      <c r="BP4" s="103">
        <v>5</v>
      </c>
      <c r="BQ4" s="104"/>
      <c r="BR4" s="66">
        <f t="shared" si="5"/>
        <v>5.8</v>
      </c>
      <c r="BS4" s="67">
        <f t="shared" si="6"/>
        <v>5.8</v>
      </c>
      <c r="BT4" s="67" t="str">
        <f t="shared" si="157"/>
        <v>5.8</v>
      </c>
      <c r="BU4" s="51" t="str">
        <f t="shared" si="7"/>
        <v>C</v>
      </c>
      <c r="BV4" s="68">
        <f t="shared" si="8"/>
        <v>2</v>
      </c>
      <c r="BW4" s="53" t="str">
        <f t="shared" si="158"/>
        <v>2.0</v>
      </c>
      <c r="BX4" s="63">
        <v>2</v>
      </c>
      <c r="BY4" s="207">
        <v>2</v>
      </c>
      <c r="BZ4" s="105">
        <v>5.7</v>
      </c>
      <c r="CA4" s="103">
        <v>8</v>
      </c>
      <c r="CB4" s="104"/>
      <c r="CC4" s="105"/>
      <c r="CD4" s="67">
        <f>ROUND(MAX((BZ4*0.4+CA4*0.6),(BZ4*0.4+CB4*0.6)),1)</f>
        <v>7.1</v>
      </c>
      <c r="CE4" s="67" t="str">
        <f t="shared" si="159"/>
        <v>7.1</v>
      </c>
      <c r="CF4" s="51" t="str">
        <f>IF(CD4&gt;=8.5,"A",IF(CD4&gt;=8,"B+",IF(CD4&gt;=7,"B",IF(CD4&gt;=6.5,"C+",IF(CD4&gt;=5.5,"C",IF(CD4&gt;=5,"D+",IF(CD4&gt;=4,"D","F")))))))</f>
        <v>B</v>
      </c>
      <c r="CG4" s="60">
        <f>IF(CF4="A",4,IF(CF4="B+",3.5,IF(CF4="B",3,IF(CF4="C+",2.5,IF(CF4="C",2,IF(CF4="D+",1.5,IF(CF4="D",1,0)))))))</f>
        <v>3</v>
      </c>
      <c r="CH4" s="53" t="str">
        <f t="shared" si="160"/>
        <v>3.0</v>
      </c>
      <c r="CI4" s="63">
        <v>3</v>
      </c>
      <c r="CJ4" s="207">
        <v>3</v>
      </c>
      <c r="CK4" s="208">
        <f t="shared" si="161"/>
        <v>17</v>
      </c>
      <c r="CL4" s="72">
        <f t="shared" si="9"/>
        <v>6.276470588235294</v>
      </c>
      <c r="CM4" s="93" t="str">
        <f t="shared" si="162"/>
        <v>6.28</v>
      </c>
      <c r="CN4" s="72">
        <f t="shared" si="10"/>
        <v>2.2352941176470589</v>
      </c>
      <c r="CO4" s="93" t="str">
        <f t="shared" si="163"/>
        <v>2.24</v>
      </c>
      <c r="CP4" s="285" t="str">
        <f t="shared" ref="CP4:CP12" si="244">IF(AND(CN4&lt;0.8),"Cảnh báo KQHT","Lên lớp")</f>
        <v>Lên lớp</v>
      </c>
      <c r="CQ4" s="285">
        <f t="shared" si="11"/>
        <v>17</v>
      </c>
      <c r="CR4" s="72">
        <f t="shared" si="12"/>
        <v>6.276470588235294</v>
      </c>
      <c r="CS4" s="285" t="str">
        <f t="shared" si="164"/>
        <v>6.28</v>
      </c>
      <c r="CT4" s="72">
        <f t="shared" si="13"/>
        <v>2.2352941176470589</v>
      </c>
      <c r="CU4" s="285" t="str">
        <f t="shared" si="165"/>
        <v>2.24</v>
      </c>
      <c r="CV4" s="285" t="str">
        <f>IF(AND(CT4&lt;1.2),"Cảnh báo KQHT","Lên lớp")</f>
        <v>Lên lớp</v>
      </c>
      <c r="CW4" s="66">
        <v>7</v>
      </c>
      <c r="CX4" s="285">
        <v>7</v>
      </c>
      <c r="CY4" s="285"/>
      <c r="CZ4" s="66">
        <f t="shared" si="14"/>
        <v>7</v>
      </c>
      <c r="DA4" s="67">
        <f t="shared" si="15"/>
        <v>7</v>
      </c>
      <c r="DB4" s="60" t="str">
        <f t="shared" si="16"/>
        <v>7.0</v>
      </c>
      <c r="DC4" s="51" t="str">
        <f t="shared" si="17"/>
        <v>B</v>
      </c>
      <c r="DD4" s="60">
        <f t="shared" si="18"/>
        <v>3</v>
      </c>
      <c r="DE4" s="60" t="str">
        <f t="shared" si="19"/>
        <v>3.0</v>
      </c>
      <c r="DF4" s="63"/>
      <c r="DG4" s="209"/>
      <c r="DH4" s="105">
        <v>6.6</v>
      </c>
      <c r="DI4" s="126">
        <v>6</v>
      </c>
      <c r="DJ4" s="126"/>
      <c r="DK4" s="66">
        <f t="shared" si="20"/>
        <v>6.2</v>
      </c>
      <c r="DL4" s="67">
        <f t="shared" si="21"/>
        <v>6.2</v>
      </c>
      <c r="DM4" s="60" t="str">
        <f t="shared" si="22"/>
        <v>6.2</v>
      </c>
      <c r="DN4" s="51" t="str">
        <f t="shared" si="23"/>
        <v>C</v>
      </c>
      <c r="DO4" s="60">
        <f t="shared" si="24"/>
        <v>2</v>
      </c>
      <c r="DP4" s="60" t="str">
        <f t="shared" si="25"/>
        <v>2.0</v>
      </c>
      <c r="DQ4" s="63"/>
      <c r="DR4" s="209"/>
      <c r="DS4" s="67">
        <f t="shared" si="26"/>
        <v>6.6</v>
      </c>
      <c r="DT4" s="60" t="str">
        <f t="shared" si="27"/>
        <v>6.6</v>
      </c>
      <c r="DU4" s="51" t="str">
        <f t="shared" si="28"/>
        <v>C+</v>
      </c>
      <c r="DV4" s="60">
        <f t="shared" si="29"/>
        <v>2.5</v>
      </c>
      <c r="DW4" s="60" t="str">
        <f t="shared" si="30"/>
        <v>2.5</v>
      </c>
      <c r="DX4" s="63">
        <v>3</v>
      </c>
      <c r="DY4" s="209">
        <v>3</v>
      </c>
      <c r="DZ4" s="216">
        <v>8.3000000000000007</v>
      </c>
      <c r="EA4" s="173">
        <v>9</v>
      </c>
      <c r="EB4" s="174"/>
      <c r="EC4" s="66">
        <f t="shared" si="31"/>
        <v>8.6999999999999993</v>
      </c>
      <c r="ED4" s="67">
        <f t="shared" si="32"/>
        <v>8.6999999999999993</v>
      </c>
      <c r="EE4" s="67" t="str">
        <f t="shared" si="33"/>
        <v>8.7</v>
      </c>
      <c r="EF4" s="51" t="str">
        <f t="shared" si="34"/>
        <v>A</v>
      </c>
      <c r="EG4" s="68">
        <f t="shared" si="35"/>
        <v>4</v>
      </c>
      <c r="EH4" s="53" t="str">
        <f t="shared" si="36"/>
        <v>4.0</v>
      </c>
      <c r="EI4" s="63">
        <v>3</v>
      </c>
      <c r="EJ4" s="207">
        <v>3</v>
      </c>
      <c r="EK4" s="216">
        <v>5.8</v>
      </c>
      <c r="EL4" s="173">
        <v>5</v>
      </c>
      <c r="EM4" s="174"/>
      <c r="EN4" s="66">
        <f t="shared" si="166"/>
        <v>5.3</v>
      </c>
      <c r="EO4" s="67">
        <f t="shared" si="167"/>
        <v>5.3</v>
      </c>
      <c r="EP4" s="67" t="str">
        <f t="shared" si="168"/>
        <v>5.3</v>
      </c>
      <c r="EQ4" s="51" t="str">
        <f t="shared" si="169"/>
        <v>D+</v>
      </c>
      <c r="ER4" s="60">
        <f t="shared" si="170"/>
        <v>1.5</v>
      </c>
      <c r="ES4" s="53" t="str">
        <f t="shared" si="171"/>
        <v>1.5</v>
      </c>
      <c r="ET4" s="63">
        <v>3</v>
      </c>
      <c r="EU4" s="207">
        <v>3</v>
      </c>
      <c r="EV4" s="216">
        <v>7.3</v>
      </c>
      <c r="EW4" s="173">
        <v>7</v>
      </c>
      <c r="EX4" s="174"/>
      <c r="EY4" s="66">
        <f t="shared" si="37"/>
        <v>7.1</v>
      </c>
      <c r="EZ4" s="67">
        <f t="shared" si="38"/>
        <v>7.1</v>
      </c>
      <c r="FA4" s="67" t="str">
        <f t="shared" si="39"/>
        <v>7.1</v>
      </c>
      <c r="FB4" s="51" t="str">
        <f t="shared" si="40"/>
        <v>B</v>
      </c>
      <c r="FC4" s="60">
        <f t="shared" si="41"/>
        <v>3</v>
      </c>
      <c r="FD4" s="53" t="str">
        <f t="shared" si="42"/>
        <v>3.0</v>
      </c>
      <c r="FE4" s="63">
        <v>2</v>
      </c>
      <c r="FF4" s="207">
        <v>2</v>
      </c>
      <c r="FG4" s="105">
        <v>7.3</v>
      </c>
      <c r="FH4" s="103">
        <v>8</v>
      </c>
      <c r="FI4" s="104"/>
      <c r="FJ4" s="66">
        <f t="shared" si="43"/>
        <v>7.7</v>
      </c>
      <c r="FK4" s="67">
        <f t="shared" si="44"/>
        <v>7.7</v>
      </c>
      <c r="FL4" s="67" t="str">
        <f t="shared" si="45"/>
        <v>7.7</v>
      </c>
      <c r="FM4" s="51" t="str">
        <f t="shared" si="46"/>
        <v>B</v>
      </c>
      <c r="FN4" s="60">
        <f t="shared" si="47"/>
        <v>3</v>
      </c>
      <c r="FO4" s="53" t="str">
        <f t="shared" si="48"/>
        <v>3.0</v>
      </c>
      <c r="FP4" s="63">
        <v>2</v>
      </c>
      <c r="FQ4" s="207">
        <v>2</v>
      </c>
      <c r="FR4" s="216">
        <v>7</v>
      </c>
      <c r="FS4" s="173">
        <v>5</v>
      </c>
      <c r="FT4" s="174"/>
      <c r="FU4" s="216"/>
      <c r="FV4" s="67">
        <f t="shared" si="49"/>
        <v>5.8</v>
      </c>
      <c r="FW4" s="67" t="str">
        <f t="shared" si="50"/>
        <v>5.8</v>
      </c>
      <c r="FX4" s="51" t="str">
        <f t="shared" si="51"/>
        <v>C</v>
      </c>
      <c r="FY4" s="60">
        <f t="shared" si="52"/>
        <v>2</v>
      </c>
      <c r="FZ4" s="53" t="str">
        <f t="shared" si="53"/>
        <v>2.0</v>
      </c>
      <c r="GA4" s="63">
        <v>2</v>
      </c>
      <c r="GB4" s="207">
        <v>2</v>
      </c>
      <c r="GC4" s="216">
        <v>7.1</v>
      </c>
      <c r="GD4" s="173">
        <v>5</v>
      </c>
      <c r="GE4" s="174"/>
      <c r="GF4" s="105"/>
      <c r="GG4" s="67">
        <f t="shared" si="54"/>
        <v>5.8</v>
      </c>
      <c r="GH4" s="67" t="str">
        <f t="shared" si="55"/>
        <v>5.8</v>
      </c>
      <c r="GI4" s="51" t="str">
        <f t="shared" si="56"/>
        <v>C</v>
      </c>
      <c r="GJ4" s="60">
        <f t="shared" si="57"/>
        <v>2</v>
      </c>
      <c r="GK4" s="53" t="str">
        <f t="shared" si="58"/>
        <v>2.0</v>
      </c>
      <c r="GL4" s="63">
        <v>3</v>
      </c>
      <c r="GM4" s="207">
        <v>3</v>
      </c>
      <c r="GN4" s="211">
        <f t="shared" si="59"/>
        <v>18</v>
      </c>
      <c r="GO4" s="156">
        <f t="shared" si="60"/>
        <v>6.6888888888888873</v>
      </c>
      <c r="GP4" s="158">
        <f t="shared" si="61"/>
        <v>2.5555555555555554</v>
      </c>
      <c r="GQ4" s="157" t="str">
        <f t="shared" si="62"/>
        <v>2.56</v>
      </c>
      <c r="GR4" s="5" t="str">
        <f t="shared" si="63"/>
        <v>Lên lớp</v>
      </c>
      <c r="GS4" s="212">
        <f t="shared" si="64"/>
        <v>18</v>
      </c>
      <c r="GT4" s="213">
        <f t="shared" si="65"/>
        <v>6.6888888888888873</v>
      </c>
      <c r="GU4" s="214">
        <f t="shared" si="66"/>
        <v>2.5555555555555554</v>
      </c>
      <c r="GV4" s="215">
        <f t="shared" si="67"/>
        <v>35</v>
      </c>
      <c r="GW4" s="211">
        <f t="shared" si="68"/>
        <v>35</v>
      </c>
      <c r="GX4" s="157">
        <f t="shared" si="69"/>
        <v>6.4885714285714275</v>
      </c>
      <c r="GY4" s="158">
        <f t="shared" si="70"/>
        <v>2.4</v>
      </c>
      <c r="GZ4" s="157" t="str">
        <f t="shared" si="71"/>
        <v>2.40</v>
      </c>
      <c r="HA4" s="5" t="str">
        <f t="shared" si="72"/>
        <v>Lên lớp</v>
      </c>
      <c r="HB4" s="5"/>
      <c r="HC4" s="105">
        <v>6</v>
      </c>
      <c r="HD4" s="103">
        <v>4</v>
      </c>
      <c r="HE4" s="104"/>
      <c r="HF4" s="105"/>
      <c r="HG4" s="67">
        <f t="shared" si="73"/>
        <v>4.8</v>
      </c>
      <c r="HH4" s="67" t="str">
        <f t="shared" si="74"/>
        <v>4.8</v>
      </c>
      <c r="HI4" s="51" t="str">
        <f t="shared" si="75"/>
        <v>D</v>
      </c>
      <c r="HJ4" s="60">
        <f t="shared" si="76"/>
        <v>1</v>
      </c>
      <c r="HK4" s="53" t="str">
        <f t="shared" si="77"/>
        <v>1.0</v>
      </c>
      <c r="HL4" s="63">
        <v>3</v>
      </c>
      <c r="HM4" s="207">
        <v>3</v>
      </c>
      <c r="HN4" s="210">
        <v>6.3</v>
      </c>
      <c r="HO4" s="57">
        <v>7</v>
      </c>
      <c r="HP4" s="58"/>
      <c r="HQ4" s="66">
        <f t="shared" si="78"/>
        <v>6.7</v>
      </c>
      <c r="HR4" s="110">
        <f t="shared" si="79"/>
        <v>6.7</v>
      </c>
      <c r="HS4" s="67" t="str">
        <f t="shared" si="80"/>
        <v>6.7</v>
      </c>
      <c r="HT4" s="111" t="str">
        <f t="shared" si="81"/>
        <v>C+</v>
      </c>
      <c r="HU4" s="112">
        <f t="shared" si="82"/>
        <v>2.5</v>
      </c>
      <c r="HV4" s="113" t="str">
        <f t="shared" si="83"/>
        <v>2.5</v>
      </c>
      <c r="HW4" s="63">
        <v>1</v>
      </c>
      <c r="HX4" s="207">
        <v>1</v>
      </c>
      <c r="HY4" s="66">
        <f t="shared" si="84"/>
        <v>2</v>
      </c>
      <c r="HZ4" s="167">
        <f t="shared" si="84"/>
        <v>5.4</v>
      </c>
      <c r="IA4" s="53" t="str">
        <f t="shared" si="85"/>
        <v>5.4</v>
      </c>
      <c r="IB4" s="51" t="str">
        <f t="shared" si="86"/>
        <v>D+</v>
      </c>
      <c r="IC4" s="60">
        <f t="shared" si="87"/>
        <v>1.5</v>
      </c>
      <c r="ID4" s="53" t="str">
        <f t="shared" si="88"/>
        <v>1.5</v>
      </c>
      <c r="IE4" s="220">
        <v>4</v>
      </c>
      <c r="IF4" s="221">
        <v>4</v>
      </c>
      <c r="IG4" s="210">
        <v>5.7</v>
      </c>
      <c r="IH4" s="57">
        <v>6</v>
      </c>
      <c r="II4" s="58"/>
      <c r="IJ4" s="66">
        <f t="shared" si="89"/>
        <v>5.9</v>
      </c>
      <c r="IK4" s="67">
        <f t="shared" si="90"/>
        <v>5.9</v>
      </c>
      <c r="IL4" s="67" t="str">
        <f t="shared" si="91"/>
        <v>5.9</v>
      </c>
      <c r="IM4" s="51" t="str">
        <f t="shared" si="92"/>
        <v>C</v>
      </c>
      <c r="IN4" s="60">
        <f t="shared" si="93"/>
        <v>2</v>
      </c>
      <c r="IO4" s="53" t="str">
        <f t="shared" si="94"/>
        <v>2.0</v>
      </c>
      <c r="IP4" s="63">
        <v>2</v>
      </c>
      <c r="IQ4" s="207">
        <v>2</v>
      </c>
      <c r="IR4" s="258">
        <v>6</v>
      </c>
      <c r="IS4" s="126">
        <v>3</v>
      </c>
      <c r="IT4" s="58"/>
      <c r="IU4" s="66">
        <f t="shared" si="95"/>
        <v>4.2</v>
      </c>
      <c r="IV4" s="67">
        <f t="shared" si="96"/>
        <v>4.2</v>
      </c>
      <c r="IW4" s="67" t="str">
        <f t="shared" si="97"/>
        <v>4.2</v>
      </c>
      <c r="IX4" s="51" t="str">
        <f t="shared" si="98"/>
        <v>D</v>
      </c>
      <c r="IY4" s="60">
        <f t="shared" si="99"/>
        <v>1</v>
      </c>
      <c r="IZ4" s="53" t="str">
        <f t="shared" si="100"/>
        <v>1.0</v>
      </c>
      <c r="JA4" s="63">
        <v>3</v>
      </c>
      <c r="JB4" s="207">
        <v>3</v>
      </c>
      <c r="JC4" s="65">
        <v>6.6</v>
      </c>
      <c r="JD4" s="57">
        <v>8</v>
      </c>
      <c r="JE4" s="58"/>
      <c r="JF4" s="66">
        <f t="shared" si="101"/>
        <v>7.4</v>
      </c>
      <c r="JG4" s="67">
        <f t="shared" si="102"/>
        <v>7.4</v>
      </c>
      <c r="JH4" s="50" t="str">
        <f t="shared" si="103"/>
        <v>7.4</v>
      </c>
      <c r="JI4" s="51" t="str">
        <f t="shared" si="104"/>
        <v>B</v>
      </c>
      <c r="JJ4" s="60">
        <f t="shared" si="105"/>
        <v>3</v>
      </c>
      <c r="JK4" s="53" t="str">
        <f t="shared" si="106"/>
        <v>3.0</v>
      </c>
      <c r="JL4" s="61">
        <v>2</v>
      </c>
      <c r="JM4" s="62">
        <v>2</v>
      </c>
      <c r="JN4" s="258">
        <v>5.2</v>
      </c>
      <c r="JO4" s="126">
        <v>4</v>
      </c>
      <c r="JP4" s="58"/>
      <c r="JQ4" s="66">
        <f t="shared" si="107"/>
        <v>4.5</v>
      </c>
      <c r="JR4" s="67">
        <f t="shared" si="108"/>
        <v>4.5</v>
      </c>
      <c r="JS4" s="50" t="str">
        <f t="shared" si="109"/>
        <v>4.5</v>
      </c>
      <c r="JT4" s="51" t="str">
        <f t="shared" si="110"/>
        <v>D</v>
      </c>
      <c r="JU4" s="60">
        <f t="shared" si="111"/>
        <v>1</v>
      </c>
      <c r="JV4" s="53" t="str">
        <f t="shared" si="112"/>
        <v>1.0</v>
      </c>
      <c r="JW4" s="61">
        <v>1</v>
      </c>
      <c r="JX4" s="62">
        <v>1</v>
      </c>
      <c r="JY4" s="282">
        <v>7</v>
      </c>
      <c r="JZ4" s="283">
        <v>5</v>
      </c>
      <c r="KA4" s="58"/>
      <c r="KB4" s="66">
        <f t="shared" si="113"/>
        <v>5.8</v>
      </c>
      <c r="KC4" s="67">
        <f t="shared" si="114"/>
        <v>5.8</v>
      </c>
      <c r="KD4" s="50" t="str">
        <f t="shared" si="115"/>
        <v>5.8</v>
      </c>
      <c r="KE4" s="51" t="str">
        <f t="shared" si="116"/>
        <v>C</v>
      </c>
      <c r="KF4" s="60">
        <f t="shared" si="117"/>
        <v>2</v>
      </c>
      <c r="KG4" s="53" t="str">
        <f t="shared" si="118"/>
        <v>2.0</v>
      </c>
      <c r="KH4" s="61">
        <v>2</v>
      </c>
      <c r="KI4" s="62">
        <v>2</v>
      </c>
      <c r="KJ4" s="105">
        <v>6.4</v>
      </c>
      <c r="KK4" s="138">
        <v>1</v>
      </c>
      <c r="KL4" s="105">
        <v>5.5</v>
      </c>
      <c r="KM4" s="66">
        <f t="shared" si="119"/>
        <v>3.2</v>
      </c>
      <c r="KN4" s="110">
        <f t="shared" si="120"/>
        <v>5.9</v>
      </c>
      <c r="KO4" s="67" t="str">
        <f t="shared" si="121"/>
        <v>5.9</v>
      </c>
      <c r="KP4" s="300" t="str">
        <f t="shared" si="122"/>
        <v>C</v>
      </c>
      <c r="KQ4" s="112">
        <f t="shared" si="123"/>
        <v>2</v>
      </c>
      <c r="KR4" s="113" t="str">
        <f t="shared" si="124"/>
        <v>2.0</v>
      </c>
      <c r="KS4" s="63">
        <v>3</v>
      </c>
      <c r="KT4" s="207">
        <v>3</v>
      </c>
      <c r="KU4" s="105">
        <v>6.7</v>
      </c>
      <c r="KV4" s="138">
        <v>6</v>
      </c>
      <c r="KW4" s="104"/>
      <c r="KX4" s="66">
        <f t="shared" si="125"/>
        <v>6.3</v>
      </c>
      <c r="KY4" s="110">
        <f t="shared" si="126"/>
        <v>6.3</v>
      </c>
      <c r="KZ4" s="67" t="str">
        <f t="shared" si="127"/>
        <v>6.3</v>
      </c>
      <c r="LA4" s="300" t="str">
        <f t="shared" si="128"/>
        <v>C</v>
      </c>
      <c r="LB4" s="112">
        <f t="shared" si="129"/>
        <v>2</v>
      </c>
      <c r="LC4" s="113" t="str">
        <f t="shared" si="130"/>
        <v>2.0</v>
      </c>
      <c r="LD4" s="63">
        <v>2</v>
      </c>
      <c r="LE4" s="207">
        <v>2</v>
      </c>
      <c r="LF4" s="301">
        <f t="shared" si="172"/>
        <v>4.5999999999999996</v>
      </c>
      <c r="LG4" s="302">
        <f t="shared" si="173"/>
        <v>6.1</v>
      </c>
      <c r="LH4" s="303" t="str">
        <f t="shared" si="174"/>
        <v>6.1</v>
      </c>
      <c r="LI4" s="304" t="str">
        <f t="shared" si="175"/>
        <v>C</v>
      </c>
      <c r="LJ4" s="305">
        <f t="shared" si="176"/>
        <v>2</v>
      </c>
      <c r="LK4" s="303" t="str">
        <f t="shared" si="177"/>
        <v>2.0</v>
      </c>
      <c r="LL4" s="306">
        <v>5</v>
      </c>
      <c r="LM4" s="307">
        <v>5</v>
      </c>
      <c r="LN4" s="211">
        <f t="shared" si="131"/>
        <v>19</v>
      </c>
      <c r="LO4" s="156">
        <f t="shared" si="132"/>
        <v>5.6157894736842096</v>
      </c>
      <c r="LP4" s="158">
        <f t="shared" si="133"/>
        <v>1.763157894736842</v>
      </c>
      <c r="LQ4" s="157" t="str">
        <f t="shared" si="178"/>
        <v>1.76</v>
      </c>
      <c r="LR4" s="5" t="str">
        <f t="shared" si="179"/>
        <v>Lên lớp</v>
      </c>
      <c r="LS4" s="212">
        <f t="shared" si="134"/>
        <v>19</v>
      </c>
      <c r="LT4" s="156">
        <f t="shared" si="135"/>
        <v>5.6157894736842096</v>
      </c>
      <c r="LU4" s="309">
        <f t="shared" si="136"/>
        <v>1.763157894736842</v>
      </c>
      <c r="LV4" s="215">
        <f t="shared" si="137"/>
        <v>54</v>
      </c>
      <c r="LW4" s="211">
        <f t="shared" si="138"/>
        <v>54</v>
      </c>
      <c r="LX4" s="157">
        <f t="shared" si="139"/>
        <v>6.1814814814814802</v>
      </c>
      <c r="LY4" s="157" t="str">
        <f t="shared" si="140"/>
        <v>6.18</v>
      </c>
      <c r="LZ4" s="158">
        <f t="shared" si="141"/>
        <v>2.175925925925926</v>
      </c>
      <c r="MA4" s="157" t="str">
        <f t="shared" si="180"/>
        <v>2.18</v>
      </c>
      <c r="MB4" s="5" t="str">
        <f t="shared" si="181"/>
        <v>Lên lớp</v>
      </c>
      <c r="MC4" s="282">
        <v>5.6</v>
      </c>
      <c r="MD4" s="283">
        <v>6</v>
      </c>
      <c r="ME4" s="104"/>
      <c r="MF4" s="66">
        <f t="shared" si="182"/>
        <v>5.8</v>
      </c>
      <c r="MG4" s="67">
        <f t="shared" si="183"/>
        <v>5.8</v>
      </c>
      <c r="MH4" s="50" t="str">
        <f t="shared" si="184"/>
        <v>5.8</v>
      </c>
      <c r="MI4" s="51" t="str">
        <f t="shared" si="185"/>
        <v>C</v>
      </c>
      <c r="MJ4" s="60">
        <f t="shared" si="186"/>
        <v>2</v>
      </c>
      <c r="MK4" s="53" t="str">
        <f t="shared" si="187"/>
        <v>2.0</v>
      </c>
      <c r="ML4" s="61">
        <v>2</v>
      </c>
      <c r="MM4" s="62">
        <v>2</v>
      </c>
      <c r="MN4" s="282">
        <v>6</v>
      </c>
      <c r="MO4" s="283">
        <v>9</v>
      </c>
      <c r="MP4" s="104"/>
      <c r="MQ4" s="105">
        <f t="shared" si="188"/>
        <v>7.8</v>
      </c>
      <c r="MR4" s="67">
        <f t="shared" si="189"/>
        <v>7.8</v>
      </c>
      <c r="MS4" s="50" t="str">
        <f t="shared" si="190"/>
        <v>7.8</v>
      </c>
      <c r="MT4" s="51" t="str">
        <f t="shared" si="191"/>
        <v>B</v>
      </c>
      <c r="MU4" s="60">
        <f t="shared" si="192"/>
        <v>3</v>
      </c>
      <c r="MV4" s="53" t="str">
        <f t="shared" si="193"/>
        <v>3.0</v>
      </c>
      <c r="MW4" s="61">
        <v>2</v>
      </c>
      <c r="MX4" s="62">
        <v>2</v>
      </c>
      <c r="MY4" s="282">
        <v>5.8</v>
      </c>
      <c r="MZ4" s="283">
        <v>2</v>
      </c>
      <c r="NA4" s="104">
        <v>10</v>
      </c>
      <c r="NB4" s="105">
        <f t="shared" si="194"/>
        <v>3.5</v>
      </c>
      <c r="NC4" s="67">
        <f t="shared" si="195"/>
        <v>8.3000000000000007</v>
      </c>
      <c r="ND4" s="50" t="str">
        <f t="shared" si="196"/>
        <v>8.3</v>
      </c>
      <c r="NE4" s="51" t="str">
        <f t="shared" si="197"/>
        <v>B+</v>
      </c>
      <c r="NF4" s="60">
        <f t="shared" si="198"/>
        <v>3.5</v>
      </c>
      <c r="NG4" s="53" t="str">
        <f t="shared" si="199"/>
        <v>3.5</v>
      </c>
      <c r="NH4" s="61">
        <v>2</v>
      </c>
      <c r="NI4" s="62">
        <v>2</v>
      </c>
      <c r="NJ4" s="149"/>
      <c r="NK4" s="137"/>
      <c r="NL4" s="149"/>
      <c r="NM4" s="149">
        <f t="shared" si="200"/>
        <v>0</v>
      </c>
      <c r="NN4" s="110">
        <f t="shared" si="201"/>
        <v>0</v>
      </c>
      <c r="NO4" s="67" t="str">
        <f t="shared" si="202"/>
        <v>0.0</v>
      </c>
      <c r="NP4" s="300" t="str">
        <f t="shared" si="203"/>
        <v>F</v>
      </c>
      <c r="NQ4" s="112">
        <f t="shared" si="204"/>
        <v>0</v>
      </c>
      <c r="NR4" s="113" t="str">
        <f t="shared" si="205"/>
        <v>0.0</v>
      </c>
      <c r="NS4" s="63">
        <v>2</v>
      </c>
      <c r="NT4" s="207"/>
      <c r="NU4" s="149"/>
      <c r="NV4" s="137"/>
      <c r="NW4" s="149"/>
      <c r="NX4" s="149">
        <f t="shared" si="206"/>
        <v>0</v>
      </c>
      <c r="NY4" s="110">
        <f t="shared" si="207"/>
        <v>0</v>
      </c>
      <c r="NZ4" s="67" t="str">
        <f t="shared" si="208"/>
        <v>0.0</v>
      </c>
      <c r="OA4" s="300" t="str">
        <f t="shared" si="209"/>
        <v>F</v>
      </c>
      <c r="OB4" s="112">
        <f t="shared" si="210"/>
        <v>0</v>
      </c>
      <c r="OC4" s="113" t="str">
        <f t="shared" si="211"/>
        <v>0.0</v>
      </c>
      <c r="OD4" s="63">
        <v>1</v>
      </c>
      <c r="OE4" s="207"/>
      <c r="OF4" s="210">
        <v>7</v>
      </c>
      <c r="OG4" s="133">
        <v>7</v>
      </c>
      <c r="OH4" s="210"/>
      <c r="OI4" s="66">
        <f t="shared" si="212"/>
        <v>7</v>
      </c>
      <c r="OJ4" s="67">
        <f t="shared" si="213"/>
        <v>7</v>
      </c>
      <c r="OK4" s="67" t="str">
        <f t="shared" si="214"/>
        <v>7.0</v>
      </c>
      <c r="OL4" s="51" t="str">
        <f t="shared" si="215"/>
        <v>B</v>
      </c>
      <c r="OM4" s="60">
        <f t="shared" si="216"/>
        <v>3</v>
      </c>
      <c r="ON4" s="53" t="str">
        <f t="shared" si="217"/>
        <v>3.0</v>
      </c>
      <c r="OO4" s="63">
        <v>6</v>
      </c>
      <c r="OP4" s="207">
        <v>6</v>
      </c>
      <c r="OQ4" s="105"/>
      <c r="OR4" s="138"/>
      <c r="OS4" s="105"/>
      <c r="OT4" s="105"/>
      <c r="OU4" s="67">
        <f t="shared" si="218"/>
        <v>0</v>
      </c>
      <c r="OV4" s="67" t="str">
        <f t="shared" si="219"/>
        <v>0.0</v>
      </c>
      <c r="OW4" s="51" t="str">
        <f t="shared" si="220"/>
        <v>F</v>
      </c>
      <c r="OX4" s="60">
        <f t="shared" si="221"/>
        <v>0</v>
      </c>
      <c r="OY4" s="53" t="str">
        <f t="shared" si="222"/>
        <v>0.0</v>
      </c>
      <c r="OZ4" s="63">
        <v>4</v>
      </c>
      <c r="PA4" s="207">
        <v>4</v>
      </c>
      <c r="PB4" s="211">
        <f t="shared" si="223"/>
        <v>19</v>
      </c>
      <c r="PC4" s="156">
        <f t="shared" si="224"/>
        <v>4.5157894736842108</v>
      </c>
      <c r="PD4" s="158">
        <f t="shared" si="225"/>
        <v>1.8421052631578947</v>
      </c>
      <c r="PE4" s="157" t="str">
        <f t="shared" si="226"/>
        <v>1.84</v>
      </c>
      <c r="PF4" s="5" t="str">
        <f t="shared" si="227"/>
        <v>Lên lớp</v>
      </c>
      <c r="PG4" s="212">
        <f t="shared" si="228"/>
        <v>16</v>
      </c>
      <c r="PH4" s="156">
        <f t="shared" si="229"/>
        <v>5.3624999999999998</v>
      </c>
      <c r="PI4" s="309">
        <f t="shared" si="230"/>
        <v>2.1875</v>
      </c>
      <c r="PJ4" s="215">
        <f t="shared" si="231"/>
        <v>73</v>
      </c>
      <c r="PK4" s="211">
        <f t="shared" si="232"/>
        <v>70</v>
      </c>
      <c r="PL4" s="157">
        <f t="shared" si="233"/>
        <v>5.9942857142857138</v>
      </c>
      <c r="PM4" s="157" t="str">
        <f t="shared" si="234"/>
        <v>5.99</v>
      </c>
      <c r="PN4" s="158">
        <f t="shared" si="235"/>
        <v>2.1785714285714284</v>
      </c>
      <c r="PO4" s="157" t="str">
        <f t="shared" si="236"/>
        <v>2.18</v>
      </c>
      <c r="PP4" s="5" t="str">
        <f t="shared" si="237"/>
        <v>Lên lớp</v>
      </c>
      <c r="PQ4" s="210">
        <v>6</v>
      </c>
      <c r="PR4" s="57">
        <v>6</v>
      </c>
      <c r="PS4" s="58"/>
      <c r="PT4" s="66">
        <f t="shared" si="238"/>
        <v>6</v>
      </c>
      <c r="PU4" s="67">
        <f t="shared" si="239"/>
        <v>6</v>
      </c>
      <c r="PV4" s="67" t="str">
        <f t="shared" si="240"/>
        <v>6.0</v>
      </c>
      <c r="PW4" s="51" t="str">
        <f t="shared" si="241"/>
        <v>C</v>
      </c>
      <c r="PX4" s="60">
        <f t="shared" si="242"/>
        <v>2</v>
      </c>
      <c r="PY4" s="53" t="str">
        <f t="shared" si="243"/>
        <v>2.0</v>
      </c>
      <c r="PZ4" s="63">
        <v>6</v>
      </c>
      <c r="QA4" s="207">
        <v>6</v>
      </c>
    </row>
    <row r="5" spans="1:443" s="8" customFormat="1" ht="18">
      <c r="A5" s="5">
        <v>4</v>
      </c>
      <c r="B5" s="9" t="s">
        <v>11</v>
      </c>
      <c r="C5" s="10" t="s">
        <v>222</v>
      </c>
      <c r="D5" s="11" t="s">
        <v>274</v>
      </c>
      <c r="E5" s="12" t="s">
        <v>206</v>
      </c>
      <c r="G5" s="47" t="s">
        <v>560</v>
      </c>
      <c r="H5" s="132" t="s">
        <v>427</v>
      </c>
      <c r="I5" s="132" t="s">
        <v>603</v>
      </c>
      <c r="J5" s="48" t="s">
        <v>525</v>
      </c>
      <c r="K5" s="98">
        <v>8</v>
      </c>
      <c r="L5" s="67" t="str">
        <f t="shared" si="142"/>
        <v>8.0</v>
      </c>
      <c r="M5" s="51" t="str">
        <f t="shared" ref="M5:M12" si="245">IF(K5&gt;=8.5,"A",IF(K5&gt;=8,"B+",IF(K5&gt;=7,"B",IF(K5&gt;=6.5,"C+",IF(K5&gt;=5.5,"C",IF(K5&gt;=5,"D+",IF(K5&gt;=4,"D","F")))))))</f>
        <v>B+</v>
      </c>
      <c r="N5" s="52">
        <f t="shared" ref="N5:N12" si="246">IF(M5="A",4,IF(M5="B+",3.5,IF(M5="B",3,IF(M5="C+",2.5,IF(M5="C",2,IF(M5="D+",1.5,IF(M5="D",1,0)))))))</f>
        <v>3.5</v>
      </c>
      <c r="O5" s="53" t="str">
        <f t="shared" si="143"/>
        <v>3.5</v>
      </c>
      <c r="P5" s="63">
        <v>2</v>
      </c>
      <c r="Q5" s="49">
        <v>7</v>
      </c>
      <c r="R5" s="67" t="str">
        <f t="shared" si="144"/>
        <v>7.0</v>
      </c>
      <c r="S5" s="51" t="str">
        <f t="shared" ref="S5:S12" si="247">IF(Q5&gt;=8.5,"A",IF(Q5&gt;=8,"B+",IF(Q5&gt;=7,"B",IF(Q5&gt;=6.5,"C+",IF(Q5&gt;=5.5,"C",IF(Q5&gt;=5,"D+",IF(Q5&gt;=4,"D","F")))))))</f>
        <v>B</v>
      </c>
      <c r="T5" s="52">
        <f t="shared" ref="T5:T12" si="248">IF(S5="A",4,IF(S5="B+",3.5,IF(S5="B",3,IF(S5="C+",2.5,IF(S5="C",2,IF(S5="D+",1.5,IF(S5="D",1,0)))))))</f>
        <v>3</v>
      </c>
      <c r="U5" s="53" t="str">
        <f t="shared" si="145"/>
        <v>3.0</v>
      </c>
      <c r="V5" s="63">
        <v>3</v>
      </c>
      <c r="W5" s="105">
        <v>7.3</v>
      </c>
      <c r="X5" s="103">
        <v>9</v>
      </c>
      <c r="Y5" s="104"/>
      <c r="Z5" s="66">
        <f t="shared" si="0"/>
        <v>8.3000000000000007</v>
      </c>
      <c r="AA5" s="67">
        <f t="shared" si="1"/>
        <v>8.3000000000000007</v>
      </c>
      <c r="AB5" s="67" t="str">
        <f t="shared" si="146"/>
        <v>8.3</v>
      </c>
      <c r="AC5" s="51" t="str">
        <f t="shared" si="2"/>
        <v>B+</v>
      </c>
      <c r="AD5" s="60">
        <f t="shared" ref="AD5:AD12" si="249">IF(AC5="A",4,IF(AC5="B+",3.5,IF(AC5="B",3,IF(AC5="C+",2.5,IF(AC5="C",2,IF(AC5="D+",1.5,IF(AC5="D",1,0)))))))</f>
        <v>3.5</v>
      </c>
      <c r="AE5" s="53" t="str">
        <f t="shared" si="147"/>
        <v>3.5</v>
      </c>
      <c r="AF5" s="63">
        <v>4</v>
      </c>
      <c r="AG5" s="207">
        <v>4</v>
      </c>
      <c r="AH5" s="105">
        <v>8.3000000000000007</v>
      </c>
      <c r="AI5" s="103">
        <v>6</v>
      </c>
      <c r="AJ5" s="104"/>
      <c r="AK5" s="66">
        <f t="shared" si="3"/>
        <v>6.9</v>
      </c>
      <c r="AL5" s="67">
        <f t="shared" si="4"/>
        <v>6.9</v>
      </c>
      <c r="AM5" s="67" t="str">
        <f t="shared" si="148"/>
        <v>6.9</v>
      </c>
      <c r="AN5" s="51" t="str">
        <f t="shared" ref="AN5:AN12" si="250">IF(AL5&gt;=8.5,"A",IF(AL5&gt;=8,"B+",IF(AL5&gt;=7,"B",IF(AL5&gt;=6.5,"C+",IF(AL5&gt;=5.5,"C",IF(AL5&gt;=5,"D+",IF(AL5&gt;=4,"D","F")))))))</f>
        <v>C+</v>
      </c>
      <c r="AO5" s="60">
        <f t="shared" ref="AO5:AO12" si="251">IF(AN5="A",4,IF(AN5="B+",3.5,IF(AN5="B",3,IF(AN5="C+",2.5,IF(AN5="C",2,IF(AN5="D+",1.5,IF(AN5="D",1,0)))))))</f>
        <v>2.5</v>
      </c>
      <c r="AP5" s="53" t="str">
        <f t="shared" si="149"/>
        <v>2.5</v>
      </c>
      <c r="AQ5" s="63">
        <v>2</v>
      </c>
      <c r="AR5" s="207">
        <v>2</v>
      </c>
      <c r="AS5" s="105">
        <v>5.9</v>
      </c>
      <c r="AT5" s="103">
        <v>6</v>
      </c>
      <c r="AU5" s="104"/>
      <c r="AV5" s="66">
        <f t="shared" si="150"/>
        <v>6</v>
      </c>
      <c r="AW5" s="67">
        <f t="shared" si="151"/>
        <v>6</v>
      </c>
      <c r="AX5" s="67" t="str">
        <f t="shared" si="152"/>
        <v>6.0</v>
      </c>
      <c r="AY5" s="51" t="str">
        <f t="shared" si="153"/>
        <v>C</v>
      </c>
      <c r="AZ5" s="60">
        <f t="shared" ref="AZ5:AZ12" si="252">IF(AY5="A",4,IF(AY5="B+",3.5,IF(AY5="B",3,IF(AY5="C+",2.5,IF(AY5="C",2,IF(AY5="D+",1.5,IF(AY5="D",1,0)))))))</f>
        <v>2</v>
      </c>
      <c r="BA5" s="53" t="str">
        <f t="shared" si="154"/>
        <v>2.0</v>
      </c>
      <c r="BB5" s="63">
        <v>3</v>
      </c>
      <c r="BC5" s="207">
        <v>3</v>
      </c>
      <c r="BD5" s="105">
        <v>6.1</v>
      </c>
      <c r="BE5" s="103">
        <v>6</v>
      </c>
      <c r="BF5" s="104"/>
      <c r="BG5" s="66">
        <f t="shared" ref="BG5:BG12" si="253">ROUND((BD5*0.4+BE5*0.6),1)</f>
        <v>6</v>
      </c>
      <c r="BH5" s="67">
        <f t="shared" ref="BH5:BH12" si="254">ROUND(MAX((BD5*0.4+BE5*0.6),(BD5*0.4+BF5*0.6)),1)</f>
        <v>6</v>
      </c>
      <c r="BI5" s="67" t="str">
        <f t="shared" si="155"/>
        <v>6.0</v>
      </c>
      <c r="BJ5" s="51" t="str">
        <f t="shared" ref="BJ5:BJ12" si="255">IF(BH5&gt;=8.5,"A",IF(BH5&gt;=8,"B+",IF(BH5&gt;=7,"B",IF(BH5&gt;=6.5,"C+",IF(BH5&gt;=5.5,"C",IF(BH5&gt;=5,"D+",IF(BH5&gt;=4,"D","F")))))))</f>
        <v>C</v>
      </c>
      <c r="BK5" s="60">
        <f t="shared" ref="BK5:BK12" si="256">IF(BJ5="A",4,IF(BJ5="B+",3.5,IF(BJ5="B",3,IF(BJ5="C+",2.5,IF(BJ5="C",2,IF(BJ5="D+",1.5,IF(BJ5="D",1,0)))))))</f>
        <v>2</v>
      </c>
      <c r="BL5" s="53" t="str">
        <f t="shared" si="156"/>
        <v>2.0</v>
      </c>
      <c r="BM5" s="63">
        <v>3</v>
      </c>
      <c r="BN5" s="207">
        <v>3</v>
      </c>
      <c r="BO5" s="105">
        <v>5.2</v>
      </c>
      <c r="BP5" s="103">
        <v>6</v>
      </c>
      <c r="BQ5" s="104"/>
      <c r="BR5" s="66">
        <f t="shared" si="5"/>
        <v>5.7</v>
      </c>
      <c r="BS5" s="67">
        <f t="shared" si="6"/>
        <v>5.7</v>
      </c>
      <c r="BT5" s="67" t="str">
        <f t="shared" si="157"/>
        <v>5.7</v>
      </c>
      <c r="BU5" s="51" t="str">
        <f t="shared" si="7"/>
        <v>C</v>
      </c>
      <c r="BV5" s="68">
        <f t="shared" si="8"/>
        <v>2</v>
      </c>
      <c r="BW5" s="53" t="str">
        <f t="shared" si="158"/>
        <v>2.0</v>
      </c>
      <c r="BX5" s="63">
        <v>2</v>
      </c>
      <c r="BY5" s="207">
        <v>2</v>
      </c>
      <c r="BZ5" s="105">
        <v>7.7</v>
      </c>
      <c r="CA5" s="103">
        <v>9</v>
      </c>
      <c r="CB5" s="104"/>
      <c r="CC5" s="105"/>
      <c r="CD5" s="67">
        <f t="shared" ref="CD5:CD12" si="257">ROUND(MAX((BZ5*0.4+CA5*0.6),(BZ5*0.4+CB5*0.6)),1)</f>
        <v>8.5</v>
      </c>
      <c r="CE5" s="67" t="str">
        <f t="shared" si="159"/>
        <v>8.5</v>
      </c>
      <c r="CF5" s="51" t="str">
        <f t="shared" ref="CF5:CF12" si="258">IF(CD5&gt;=8.5,"A",IF(CD5&gt;=8,"B+",IF(CD5&gt;=7,"B",IF(CD5&gt;=6.5,"C+",IF(CD5&gt;=5.5,"C",IF(CD5&gt;=5,"D+",IF(CD5&gt;=4,"D","F")))))))</f>
        <v>A</v>
      </c>
      <c r="CG5" s="60">
        <f t="shared" ref="CG5:CG12" si="259">IF(CF5="A",4,IF(CF5="B+",3.5,IF(CF5="B",3,IF(CF5="C+",2.5,IF(CF5="C",2,IF(CF5="D+",1.5,IF(CF5="D",1,0)))))))</f>
        <v>4</v>
      </c>
      <c r="CH5" s="53" t="str">
        <f t="shared" si="160"/>
        <v>4.0</v>
      </c>
      <c r="CI5" s="63">
        <v>3</v>
      </c>
      <c r="CJ5" s="207">
        <v>3</v>
      </c>
      <c r="CK5" s="208">
        <f t="shared" si="161"/>
        <v>17</v>
      </c>
      <c r="CL5" s="72">
        <f t="shared" si="9"/>
        <v>7.0529411764705889</v>
      </c>
      <c r="CM5" s="93" t="str">
        <f t="shared" si="162"/>
        <v>7.05</v>
      </c>
      <c r="CN5" s="72">
        <f t="shared" si="10"/>
        <v>2.7647058823529411</v>
      </c>
      <c r="CO5" s="93" t="str">
        <f t="shared" si="163"/>
        <v>2.76</v>
      </c>
      <c r="CP5" s="285" t="str">
        <f t="shared" si="244"/>
        <v>Lên lớp</v>
      </c>
      <c r="CQ5" s="285">
        <f t="shared" si="11"/>
        <v>17</v>
      </c>
      <c r="CR5" s="72">
        <f t="shared" si="12"/>
        <v>7.0529411764705889</v>
      </c>
      <c r="CS5" s="285" t="str">
        <f t="shared" si="164"/>
        <v>7.05</v>
      </c>
      <c r="CT5" s="72">
        <f t="shared" si="13"/>
        <v>2.7647058823529411</v>
      </c>
      <c r="CU5" s="285" t="str">
        <f t="shared" si="165"/>
        <v>2.76</v>
      </c>
      <c r="CV5" s="285" t="str">
        <f t="shared" ref="CV5:CV12" si="260">IF(AND(CT5&lt;1.2),"Cảnh báo KQHT","Lên lớp")</f>
        <v>Lên lớp</v>
      </c>
      <c r="CW5" s="66">
        <v>8.4</v>
      </c>
      <c r="CX5" s="285">
        <v>7</v>
      </c>
      <c r="CY5" s="285"/>
      <c r="CZ5" s="66">
        <f t="shared" si="14"/>
        <v>7.6</v>
      </c>
      <c r="DA5" s="67">
        <f t="shared" si="15"/>
        <v>7.6</v>
      </c>
      <c r="DB5" s="60" t="str">
        <f t="shared" si="16"/>
        <v>7.6</v>
      </c>
      <c r="DC5" s="51" t="str">
        <f t="shared" si="17"/>
        <v>B</v>
      </c>
      <c r="DD5" s="60">
        <f t="shared" si="18"/>
        <v>3</v>
      </c>
      <c r="DE5" s="60" t="str">
        <f t="shared" si="19"/>
        <v>3.0</v>
      </c>
      <c r="DF5" s="63"/>
      <c r="DG5" s="209"/>
      <c r="DH5" s="105">
        <v>6.6</v>
      </c>
      <c r="DI5" s="126">
        <v>7</v>
      </c>
      <c r="DJ5" s="126"/>
      <c r="DK5" s="66">
        <f t="shared" si="20"/>
        <v>6.8</v>
      </c>
      <c r="DL5" s="67">
        <f t="shared" si="21"/>
        <v>6.8</v>
      </c>
      <c r="DM5" s="60" t="str">
        <f t="shared" si="22"/>
        <v>6.8</v>
      </c>
      <c r="DN5" s="51" t="str">
        <f t="shared" si="23"/>
        <v>C+</v>
      </c>
      <c r="DO5" s="60">
        <f t="shared" si="24"/>
        <v>2.5</v>
      </c>
      <c r="DP5" s="60" t="str">
        <f t="shared" si="25"/>
        <v>2.5</v>
      </c>
      <c r="DQ5" s="63"/>
      <c r="DR5" s="209"/>
      <c r="DS5" s="67">
        <f t="shared" si="26"/>
        <v>7.1999999999999993</v>
      </c>
      <c r="DT5" s="60" t="str">
        <f t="shared" si="27"/>
        <v>7.2</v>
      </c>
      <c r="DU5" s="51" t="str">
        <f t="shared" si="28"/>
        <v>B</v>
      </c>
      <c r="DV5" s="60">
        <f t="shared" si="29"/>
        <v>3</v>
      </c>
      <c r="DW5" s="60" t="str">
        <f t="shared" si="30"/>
        <v>3.0</v>
      </c>
      <c r="DX5" s="63">
        <v>3</v>
      </c>
      <c r="DY5" s="209">
        <v>3</v>
      </c>
      <c r="DZ5" s="210">
        <v>6.6</v>
      </c>
      <c r="EA5" s="57">
        <v>8</v>
      </c>
      <c r="EB5" s="58"/>
      <c r="EC5" s="66">
        <f t="shared" si="31"/>
        <v>7.4</v>
      </c>
      <c r="ED5" s="67">
        <f t="shared" si="32"/>
        <v>7.4</v>
      </c>
      <c r="EE5" s="67" t="str">
        <f t="shared" si="33"/>
        <v>7.4</v>
      </c>
      <c r="EF5" s="51" t="str">
        <f t="shared" si="34"/>
        <v>B</v>
      </c>
      <c r="EG5" s="68">
        <f t="shared" si="35"/>
        <v>3</v>
      </c>
      <c r="EH5" s="53" t="str">
        <f t="shared" si="36"/>
        <v>3.0</v>
      </c>
      <c r="EI5" s="63">
        <v>3</v>
      </c>
      <c r="EJ5" s="207">
        <v>3</v>
      </c>
      <c r="EK5" s="210">
        <v>9.3000000000000007</v>
      </c>
      <c r="EL5" s="57">
        <v>8</v>
      </c>
      <c r="EM5" s="58"/>
      <c r="EN5" s="66">
        <f t="shared" si="166"/>
        <v>8.5</v>
      </c>
      <c r="EO5" s="67">
        <f t="shared" si="167"/>
        <v>8.5</v>
      </c>
      <c r="EP5" s="67" t="str">
        <f t="shared" si="168"/>
        <v>8.5</v>
      </c>
      <c r="EQ5" s="51" t="str">
        <f t="shared" si="169"/>
        <v>A</v>
      </c>
      <c r="ER5" s="60">
        <f t="shared" si="170"/>
        <v>4</v>
      </c>
      <c r="ES5" s="53" t="str">
        <f t="shared" si="171"/>
        <v>4.0</v>
      </c>
      <c r="ET5" s="63">
        <v>3</v>
      </c>
      <c r="EU5" s="207">
        <v>3</v>
      </c>
      <c r="EV5" s="210">
        <v>7.3</v>
      </c>
      <c r="EW5" s="57">
        <v>9</v>
      </c>
      <c r="EX5" s="58"/>
      <c r="EY5" s="66">
        <f t="shared" si="37"/>
        <v>8.3000000000000007</v>
      </c>
      <c r="EZ5" s="67">
        <f t="shared" si="38"/>
        <v>8.3000000000000007</v>
      </c>
      <c r="FA5" s="67" t="str">
        <f t="shared" si="39"/>
        <v>8.3</v>
      </c>
      <c r="FB5" s="51" t="str">
        <f t="shared" si="40"/>
        <v>B+</v>
      </c>
      <c r="FC5" s="60">
        <f t="shared" si="41"/>
        <v>3.5</v>
      </c>
      <c r="FD5" s="53" t="str">
        <f t="shared" si="42"/>
        <v>3.5</v>
      </c>
      <c r="FE5" s="63">
        <v>2</v>
      </c>
      <c r="FF5" s="207">
        <v>2</v>
      </c>
      <c r="FG5" s="105">
        <v>8.3000000000000007</v>
      </c>
      <c r="FH5" s="103">
        <v>6</v>
      </c>
      <c r="FI5" s="104"/>
      <c r="FJ5" s="66">
        <f t="shared" si="43"/>
        <v>6.9</v>
      </c>
      <c r="FK5" s="67">
        <f t="shared" si="44"/>
        <v>6.9</v>
      </c>
      <c r="FL5" s="67" t="str">
        <f t="shared" si="45"/>
        <v>6.9</v>
      </c>
      <c r="FM5" s="51" t="str">
        <f t="shared" si="46"/>
        <v>C+</v>
      </c>
      <c r="FN5" s="60">
        <f t="shared" si="47"/>
        <v>2.5</v>
      </c>
      <c r="FO5" s="53" t="str">
        <f t="shared" si="48"/>
        <v>2.5</v>
      </c>
      <c r="FP5" s="63">
        <v>2</v>
      </c>
      <c r="FQ5" s="207">
        <v>2</v>
      </c>
      <c r="FR5" s="105">
        <v>7.4</v>
      </c>
      <c r="FS5" s="103">
        <v>9</v>
      </c>
      <c r="FT5" s="104"/>
      <c r="FU5" s="66"/>
      <c r="FV5" s="67">
        <f t="shared" si="49"/>
        <v>8.4</v>
      </c>
      <c r="FW5" s="67" t="str">
        <f t="shared" si="50"/>
        <v>8.4</v>
      </c>
      <c r="FX5" s="51" t="str">
        <f t="shared" si="51"/>
        <v>B+</v>
      </c>
      <c r="FY5" s="60">
        <f t="shared" si="52"/>
        <v>3.5</v>
      </c>
      <c r="FZ5" s="53" t="str">
        <f t="shared" si="53"/>
        <v>3.5</v>
      </c>
      <c r="GA5" s="63">
        <v>2</v>
      </c>
      <c r="GB5" s="207">
        <v>2</v>
      </c>
      <c r="GC5" s="105">
        <v>8.3000000000000007</v>
      </c>
      <c r="GD5" s="103">
        <v>7</v>
      </c>
      <c r="GE5" s="104"/>
      <c r="GF5" s="105"/>
      <c r="GG5" s="67">
        <f t="shared" si="54"/>
        <v>7.5</v>
      </c>
      <c r="GH5" s="67" t="str">
        <f t="shared" si="55"/>
        <v>7.5</v>
      </c>
      <c r="GI5" s="51" t="str">
        <f t="shared" si="56"/>
        <v>B</v>
      </c>
      <c r="GJ5" s="60">
        <f t="shared" si="57"/>
        <v>3</v>
      </c>
      <c r="GK5" s="53" t="str">
        <f t="shared" si="58"/>
        <v>3.0</v>
      </c>
      <c r="GL5" s="63">
        <v>3</v>
      </c>
      <c r="GM5" s="207">
        <v>3</v>
      </c>
      <c r="GN5" s="211">
        <f t="shared" si="59"/>
        <v>18</v>
      </c>
      <c r="GO5" s="156">
        <f t="shared" si="60"/>
        <v>7.7222222222222223</v>
      </c>
      <c r="GP5" s="158">
        <f t="shared" si="61"/>
        <v>3.2222222222222223</v>
      </c>
      <c r="GQ5" s="157" t="str">
        <f t="shared" si="62"/>
        <v>3.22</v>
      </c>
      <c r="GR5" s="5" t="str">
        <f t="shared" si="63"/>
        <v>Lên lớp</v>
      </c>
      <c r="GS5" s="212">
        <f t="shared" si="64"/>
        <v>18</v>
      </c>
      <c r="GT5" s="213">
        <f t="shared" si="65"/>
        <v>7.7222222222222223</v>
      </c>
      <c r="GU5" s="214">
        <f t="shared" si="66"/>
        <v>3.2222222222222223</v>
      </c>
      <c r="GV5" s="215">
        <f t="shared" si="67"/>
        <v>35</v>
      </c>
      <c r="GW5" s="211">
        <f t="shared" si="68"/>
        <v>35</v>
      </c>
      <c r="GX5" s="157">
        <f t="shared" si="69"/>
        <v>7.3971428571428568</v>
      </c>
      <c r="GY5" s="158">
        <f t="shared" si="70"/>
        <v>3</v>
      </c>
      <c r="GZ5" s="157" t="str">
        <f t="shared" si="71"/>
        <v>3.00</v>
      </c>
      <c r="HA5" s="5" t="str">
        <f t="shared" si="72"/>
        <v>Lên lớp</v>
      </c>
      <c r="HB5" s="5"/>
      <c r="HC5" s="105">
        <v>5.7</v>
      </c>
      <c r="HD5" s="103">
        <v>6</v>
      </c>
      <c r="HE5" s="104"/>
      <c r="HF5" s="105"/>
      <c r="HG5" s="67">
        <f t="shared" si="73"/>
        <v>5.9</v>
      </c>
      <c r="HH5" s="67" t="str">
        <f t="shared" si="74"/>
        <v>5.9</v>
      </c>
      <c r="HI5" s="51" t="str">
        <f t="shared" si="75"/>
        <v>C</v>
      </c>
      <c r="HJ5" s="60">
        <f t="shared" si="76"/>
        <v>2</v>
      </c>
      <c r="HK5" s="53" t="str">
        <f t="shared" si="77"/>
        <v>2.0</v>
      </c>
      <c r="HL5" s="63">
        <v>3</v>
      </c>
      <c r="HM5" s="207">
        <v>3</v>
      </c>
      <c r="HN5" s="210">
        <v>6.3</v>
      </c>
      <c r="HO5" s="57">
        <v>6</v>
      </c>
      <c r="HP5" s="58"/>
      <c r="HQ5" s="66">
        <f t="shared" si="78"/>
        <v>6.1</v>
      </c>
      <c r="HR5" s="110">
        <f t="shared" si="79"/>
        <v>6.1</v>
      </c>
      <c r="HS5" s="67" t="str">
        <f t="shared" si="80"/>
        <v>6.1</v>
      </c>
      <c r="HT5" s="111" t="str">
        <f t="shared" si="81"/>
        <v>C</v>
      </c>
      <c r="HU5" s="112">
        <f t="shared" si="82"/>
        <v>2</v>
      </c>
      <c r="HV5" s="113" t="str">
        <f t="shared" si="83"/>
        <v>2.0</v>
      </c>
      <c r="HW5" s="63">
        <v>1</v>
      </c>
      <c r="HX5" s="207">
        <v>1</v>
      </c>
      <c r="HY5" s="66">
        <f t="shared" si="84"/>
        <v>1.8</v>
      </c>
      <c r="HZ5" s="167">
        <f t="shared" si="84"/>
        <v>6</v>
      </c>
      <c r="IA5" s="53" t="str">
        <f t="shared" si="85"/>
        <v>6.0</v>
      </c>
      <c r="IB5" s="51" t="str">
        <f t="shared" si="86"/>
        <v>C</v>
      </c>
      <c r="IC5" s="60">
        <f t="shared" si="87"/>
        <v>2</v>
      </c>
      <c r="ID5" s="53" t="str">
        <f t="shared" si="88"/>
        <v>2.0</v>
      </c>
      <c r="IE5" s="220">
        <v>4</v>
      </c>
      <c r="IF5" s="221">
        <v>4</v>
      </c>
      <c r="IG5" s="210">
        <v>6.3</v>
      </c>
      <c r="IH5" s="57">
        <v>5</v>
      </c>
      <c r="II5" s="58"/>
      <c r="IJ5" s="66">
        <f t="shared" si="89"/>
        <v>5.5</v>
      </c>
      <c r="IK5" s="67">
        <f t="shared" si="90"/>
        <v>5.5</v>
      </c>
      <c r="IL5" s="67" t="str">
        <f t="shared" si="91"/>
        <v>5.5</v>
      </c>
      <c r="IM5" s="51" t="str">
        <f t="shared" si="92"/>
        <v>C</v>
      </c>
      <c r="IN5" s="60">
        <f t="shared" si="93"/>
        <v>2</v>
      </c>
      <c r="IO5" s="53" t="str">
        <f t="shared" si="94"/>
        <v>2.0</v>
      </c>
      <c r="IP5" s="63">
        <v>2</v>
      </c>
      <c r="IQ5" s="207">
        <v>2</v>
      </c>
      <c r="IR5" s="210">
        <v>6.8</v>
      </c>
      <c r="IS5" s="57">
        <v>6</v>
      </c>
      <c r="IT5" s="58"/>
      <c r="IU5" s="66">
        <f t="shared" si="95"/>
        <v>6.3</v>
      </c>
      <c r="IV5" s="67">
        <f t="shared" si="96"/>
        <v>6.3</v>
      </c>
      <c r="IW5" s="67" t="str">
        <f t="shared" si="97"/>
        <v>6.3</v>
      </c>
      <c r="IX5" s="51" t="str">
        <f t="shared" si="98"/>
        <v>C</v>
      </c>
      <c r="IY5" s="60">
        <f t="shared" si="99"/>
        <v>2</v>
      </c>
      <c r="IZ5" s="53" t="str">
        <f t="shared" si="100"/>
        <v>2.0</v>
      </c>
      <c r="JA5" s="63">
        <v>3</v>
      </c>
      <c r="JB5" s="207">
        <v>3</v>
      </c>
      <c r="JC5" s="65">
        <v>6.4</v>
      </c>
      <c r="JD5" s="57">
        <v>6</v>
      </c>
      <c r="JE5" s="58"/>
      <c r="JF5" s="66">
        <f t="shared" si="101"/>
        <v>6.2</v>
      </c>
      <c r="JG5" s="67">
        <f t="shared" si="102"/>
        <v>6.2</v>
      </c>
      <c r="JH5" s="50" t="str">
        <f t="shared" si="103"/>
        <v>6.2</v>
      </c>
      <c r="JI5" s="51" t="str">
        <f t="shared" si="104"/>
        <v>C</v>
      </c>
      <c r="JJ5" s="60">
        <f t="shared" si="105"/>
        <v>2</v>
      </c>
      <c r="JK5" s="53" t="str">
        <f t="shared" si="106"/>
        <v>2.0</v>
      </c>
      <c r="JL5" s="61">
        <v>2</v>
      </c>
      <c r="JM5" s="62">
        <v>2</v>
      </c>
      <c r="JN5" s="65">
        <v>7.4</v>
      </c>
      <c r="JO5" s="57">
        <v>5</v>
      </c>
      <c r="JP5" s="58"/>
      <c r="JQ5" s="66">
        <f t="shared" si="107"/>
        <v>6</v>
      </c>
      <c r="JR5" s="67">
        <f t="shared" si="108"/>
        <v>6</v>
      </c>
      <c r="JS5" s="50" t="str">
        <f t="shared" si="109"/>
        <v>6.0</v>
      </c>
      <c r="JT5" s="51" t="str">
        <f t="shared" si="110"/>
        <v>C</v>
      </c>
      <c r="JU5" s="60">
        <f t="shared" si="111"/>
        <v>2</v>
      </c>
      <c r="JV5" s="53" t="str">
        <f t="shared" si="112"/>
        <v>2.0</v>
      </c>
      <c r="JW5" s="61">
        <v>1</v>
      </c>
      <c r="JX5" s="62">
        <v>1</v>
      </c>
      <c r="JY5" s="65">
        <v>7</v>
      </c>
      <c r="JZ5" s="57">
        <v>7</v>
      </c>
      <c r="KA5" s="58"/>
      <c r="KB5" s="66">
        <f t="shared" si="113"/>
        <v>7</v>
      </c>
      <c r="KC5" s="67">
        <f t="shared" si="114"/>
        <v>7</v>
      </c>
      <c r="KD5" s="50" t="str">
        <f t="shared" si="115"/>
        <v>7.0</v>
      </c>
      <c r="KE5" s="51" t="str">
        <f t="shared" si="116"/>
        <v>B</v>
      </c>
      <c r="KF5" s="60">
        <f t="shared" si="117"/>
        <v>3</v>
      </c>
      <c r="KG5" s="53" t="str">
        <f t="shared" si="118"/>
        <v>3.0</v>
      </c>
      <c r="KH5" s="61">
        <v>2</v>
      </c>
      <c r="KI5" s="62">
        <v>2</v>
      </c>
      <c r="KJ5" s="105">
        <v>5.4</v>
      </c>
      <c r="KK5" s="138">
        <v>1</v>
      </c>
      <c r="KL5" s="105">
        <v>5.5</v>
      </c>
      <c r="KM5" s="66">
        <f t="shared" si="119"/>
        <v>2.8</v>
      </c>
      <c r="KN5" s="110">
        <f t="shared" si="120"/>
        <v>5.5</v>
      </c>
      <c r="KO5" s="67" t="str">
        <f t="shared" si="121"/>
        <v>5.5</v>
      </c>
      <c r="KP5" s="300" t="str">
        <f t="shared" si="122"/>
        <v>C</v>
      </c>
      <c r="KQ5" s="112">
        <f t="shared" si="123"/>
        <v>2</v>
      </c>
      <c r="KR5" s="113" t="str">
        <f t="shared" si="124"/>
        <v>2.0</v>
      </c>
      <c r="KS5" s="63">
        <v>3</v>
      </c>
      <c r="KT5" s="207">
        <v>3</v>
      </c>
      <c r="KU5" s="171">
        <v>5.7</v>
      </c>
      <c r="KV5" s="323">
        <v>1</v>
      </c>
      <c r="KW5" s="123">
        <v>4</v>
      </c>
      <c r="KX5" s="171">
        <f t="shared" si="125"/>
        <v>2.9</v>
      </c>
      <c r="KY5" s="110">
        <f t="shared" si="126"/>
        <v>4.7</v>
      </c>
      <c r="KZ5" s="67" t="str">
        <f t="shared" si="127"/>
        <v>4.7</v>
      </c>
      <c r="LA5" s="300" t="str">
        <f t="shared" si="128"/>
        <v>D</v>
      </c>
      <c r="LB5" s="112">
        <f t="shared" si="129"/>
        <v>1</v>
      </c>
      <c r="LC5" s="113" t="str">
        <f t="shared" si="130"/>
        <v>1.0</v>
      </c>
      <c r="LD5" s="63">
        <v>2</v>
      </c>
      <c r="LE5" s="207">
        <v>2</v>
      </c>
      <c r="LF5" s="301">
        <f t="shared" si="172"/>
        <v>2.8</v>
      </c>
      <c r="LG5" s="302">
        <f t="shared" si="173"/>
        <v>5.0999999999999996</v>
      </c>
      <c r="LH5" s="303" t="str">
        <f t="shared" si="174"/>
        <v>5.1</v>
      </c>
      <c r="LI5" s="304" t="str">
        <f t="shared" si="175"/>
        <v>D+</v>
      </c>
      <c r="LJ5" s="305">
        <f t="shared" si="176"/>
        <v>1.5</v>
      </c>
      <c r="LK5" s="303" t="str">
        <f t="shared" si="177"/>
        <v>1.5</v>
      </c>
      <c r="LL5" s="306">
        <v>5</v>
      </c>
      <c r="LM5" s="307">
        <v>5</v>
      </c>
      <c r="LN5" s="211">
        <f t="shared" si="131"/>
        <v>19</v>
      </c>
      <c r="LO5" s="156">
        <f t="shared" si="132"/>
        <v>5.8947368421052637</v>
      </c>
      <c r="LP5" s="158">
        <f t="shared" si="133"/>
        <v>2</v>
      </c>
      <c r="LQ5" s="157" t="str">
        <f t="shared" si="178"/>
        <v>2.00</v>
      </c>
      <c r="LR5" s="5" t="str">
        <f t="shared" si="179"/>
        <v>Lên lớp</v>
      </c>
      <c r="LS5" s="212">
        <f t="shared" si="134"/>
        <v>19</v>
      </c>
      <c r="LT5" s="156">
        <f t="shared" si="135"/>
        <v>5.8947368421052637</v>
      </c>
      <c r="LU5" s="309">
        <f t="shared" si="136"/>
        <v>2</v>
      </c>
      <c r="LV5" s="215">
        <f t="shared" si="137"/>
        <v>54</v>
      </c>
      <c r="LW5" s="211">
        <f t="shared" si="138"/>
        <v>54</v>
      </c>
      <c r="LX5" s="157">
        <f t="shared" si="139"/>
        <v>6.8685185185185178</v>
      </c>
      <c r="LY5" s="157" t="str">
        <f t="shared" si="140"/>
        <v>6.87</v>
      </c>
      <c r="LZ5" s="158">
        <f t="shared" si="141"/>
        <v>2.6481481481481484</v>
      </c>
      <c r="MA5" s="157" t="str">
        <f t="shared" si="180"/>
        <v>2.65</v>
      </c>
      <c r="MB5" s="5" t="str">
        <f t="shared" si="181"/>
        <v>Lên lớp</v>
      </c>
      <c r="MC5" s="282">
        <v>6.6</v>
      </c>
      <c r="MD5" s="283">
        <v>4</v>
      </c>
      <c r="ME5" s="58"/>
      <c r="MF5" s="66">
        <f t="shared" si="182"/>
        <v>5</v>
      </c>
      <c r="MG5" s="67">
        <f t="shared" si="183"/>
        <v>5</v>
      </c>
      <c r="MH5" s="50" t="str">
        <f t="shared" si="184"/>
        <v>5.0</v>
      </c>
      <c r="MI5" s="51" t="str">
        <f t="shared" si="185"/>
        <v>D+</v>
      </c>
      <c r="MJ5" s="60">
        <f t="shared" si="186"/>
        <v>1.5</v>
      </c>
      <c r="MK5" s="53" t="str">
        <f t="shared" si="187"/>
        <v>1.5</v>
      </c>
      <c r="ML5" s="61">
        <v>2</v>
      </c>
      <c r="MM5" s="62">
        <v>2</v>
      </c>
      <c r="MN5" s="282">
        <v>9</v>
      </c>
      <c r="MO5" s="283">
        <v>9</v>
      </c>
      <c r="MP5" s="104"/>
      <c r="MQ5" s="105">
        <f t="shared" si="188"/>
        <v>9</v>
      </c>
      <c r="MR5" s="67">
        <f t="shared" si="189"/>
        <v>9</v>
      </c>
      <c r="MS5" s="50" t="str">
        <f t="shared" si="190"/>
        <v>9.0</v>
      </c>
      <c r="MT5" s="51" t="str">
        <f t="shared" si="191"/>
        <v>A</v>
      </c>
      <c r="MU5" s="60">
        <f t="shared" si="192"/>
        <v>4</v>
      </c>
      <c r="MV5" s="53" t="str">
        <f t="shared" si="193"/>
        <v>4.0</v>
      </c>
      <c r="MW5" s="61">
        <v>2</v>
      </c>
      <c r="MX5" s="62">
        <v>2</v>
      </c>
      <c r="MY5" s="282">
        <v>8.1999999999999993</v>
      </c>
      <c r="MZ5" s="283">
        <v>7</v>
      </c>
      <c r="NA5" s="104"/>
      <c r="NB5" s="105">
        <f t="shared" si="194"/>
        <v>7.5</v>
      </c>
      <c r="NC5" s="67">
        <f t="shared" si="195"/>
        <v>7.5</v>
      </c>
      <c r="ND5" s="50" t="str">
        <f t="shared" si="196"/>
        <v>7.5</v>
      </c>
      <c r="NE5" s="51" t="str">
        <f t="shared" si="197"/>
        <v>B</v>
      </c>
      <c r="NF5" s="60">
        <f t="shared" si="198"/>
        <v>3</v>
      </c>
      <c r="NG5" s="53" t="str">
        <f t="shared" si="199"/>
        <v>3.0</v>
      </c>
      <c r="NH5" s="61">
        <v>2</v>
      </c>
      <c r="NI5" s="62">
        <v>2</v>
      </c>
      <c r="NJ5" s="105">
        <v>7</v>
      </c>
      <c r="NK5" s="138">
        <v>6</v>
      </c>
      <c r="NL5" s="104"/>
      <c r="NM5" s="66">
        <f t="shared" si="200"/>
        <v>6.4</v>
      </c>
      <c r="NN5" s="110">
        <f t="shared" si="201"/>
        <v>6.4</v>
      </c>
      <c r="NO5" s="67" t="str">
        <f t="shared" si="202"/>
        <v>6.4</v>
      </c>
      <c r="NP5" s="300" t="str">
        <f t="shared" si="203"/>
        <v>C</v>
      </c>
      <c r="NQ5" s="112">
        <f t="shared" si="204"/>
        <v>2</v>
      </c>
      <c r="NR5" s="113" t="str">
        <f t="shared" si="205"/>
        <v>2.0</v>
      </c>
      <c r="NS5" s="63">
        <v>2</v>
      </c>
      <c r="NT5" s="207">
        <v>2</v>
      </c>
      <c r="NU5" s="105">
        <v>7.4</v>
      </c>
      <c r="NV5" s="138">
        <v>7</v>
      </c>
      <c r="NW5" s="105"/>
      <c r="NX5" s="105">
        <f t="shared" si="206"/>
        <v>7.2</v>
      </c>
      <c r="NY5" s="110">
        <f t="shared" si="207"/>
        <v>7.2</v>
      </c>
      <c r="NZ5" s="67" t="str">
        <f t="shared" si="208"/>
        <v>7.2</v>
      </c>
      <c r="OA5" s="300" t="str">
        <f t="shared" si="209"/>
        <v>B</v>
      </c>
      <c r="OB5" s="112">
        <f t="shared" si="210"/>
        <v>3</v>
      </c>
      <c r="OC5" s="113" t="str">
        <f t="shared" si="211"/>
        <v>3.0</v>
      </c>
      <c r="OD5" s="63">
        <v>1</v>
      </c>
      <c r="OE5" s="207">
        <v>1</v>
      </c>
      <c r="OF5" s="210">
        <v>7.5</v>
      </c>
      <c r="OG5" s="133">
        <v>9</v>
      </c>
      <c r="OH5" s="210"/>
      <c r="OI5" s="66">
        <f t="shared" si="212"/>
        <v>8.4</v>
      </c>
      <c r="OJ5" s="67">
        <f t="shared" si="213"/>
        <v>8.4</v>
      </c>
      <c r="OK5" s="67" t="str">
        <f t="shared" si="214"/>
        <v>8.4</v>
      </c>
      <c r="OL5" s="51" t="str">
        <f t="shared" si="215"/>
        <v>B+</v>
      </c>
      <c r="OM5" s="60">
        <f t="shared" si="216"/>
        <v>3.5</v>
      </c>
      <c r="ON5" s="53" t="str">
        <f t="shared" si="217"/>
        <v>3.5</v>
      </c>
      <c r="OO5" s="63">
        <v>6</v>
      </c>
      <c r="OP5" s="207">
        <v>6</v>
      </c>
      <c r="OQ5" s="105"/>
      <c r="OR5" s="138"/>
      <c r="OS5" s="104"/>
      <c r="OT5" s="105"/>
      <c r="OU5" s="67">
        <f t="shared" si="218"/>
        <v>0</v>
      </c>
      <c r="OV5" s="67" t="str">
        <f t="shared" si="219"/>
        <v>0.0</v>
      </c>
      <c r="OW5" s="51" t="str">
        <f t="shared" si="220"/>
        <v>F</v>
      </c>
      <c r="OX5" s="60">
        <f t="shared" si="221"/>
        <v>0</v>
      </c>
      <c r="OY5" s="53" t="str">
        <f t="shared" si="222"/>
        <v>0.0</v>
      </c>
      <c r="OZ5" s="63">
        <v>4</v>
      </c>
      <c r="PA5" s="207">
        <v>4</v>
      </c>
      <c r="PB5" s="211">
        <f t="shared" si="223"/>
        <v>19</v>
      </c>
      <c r="PC5" s="156">
        <f t="shared" si="224"/>
        <v>5.9684210526315793</v>
      </c>
      <c r="PD5" s="158">
        <f t="shared" si="225"/>
        <v>2.3684210526315788</v>
      </c>
      <c r="PE5" s="157" t="str">
        <f t="shared" si="226"/>
        <v>2.37</v>
      </c>
      <c r="PF5" s="5" t="str">
        <f t="shared" si="227"/>
        <v>Lên lớp</v>
      </c>
      <c r="PG5" s="212">
        <f t="shared" si="228"/>
        <v>19</v>
      </c>
      <c r="PH5" s="156">
        <f t="shared" si="229"/>
        <v>5.9684210526315793</v>
      </c>
      <c r="PI5" s="309">
        <f t="shared" si="230"/>
        <v>2.3684210526315788</v>
      </c>
      <c r="PJ5" s="215">
        <f t="shared" si="231"/>
        <v>73</v>
      </c>
      <c r="PK5" s="211">
        <f t="shared" si="232"/>
        <v>73</v>
      </c>
      <c r="PL5" s="157">
        <f t="shared" si="233"/>
        <v>6.6342465753424653</v>
      </c>
      <c r="PM5" s="157" t="str">
        <f t="shared" si="234"/>
        <v>6.63</v>
      </c>
      <c r="PN5" s="158">
        <f t="shared" si="235"/>
        <v>2.5753424657534247</v>
      </c>
      <c r="PO5" s="157" t="str">
        <f t="shared" si="236"/>
        <v>2.58</v>
      </c>
      <c r="PP5" s="5" t="str">
        <f t="shared" si="237"/>
        <v>Lên lớp</v>
      </c>
      <c r="PQ5" s="210">
        <v>8</v>
      </c>
      <c r="PR5" s="57">
        <v>8</v>
      </c>
      <c r="PS5" s="58"/>
      <c r="PT5" s="66">
        <f t="shared" si="238"/>
        <v>8</v>
      </c>
      <c r="PU5" s="67">
        <f t="shared" si="239"/>
        <v>8</v>
      </c>
      <c r="PV5" s="67" t="str">
        <f t="shared" si="240"/>
        <v>8.0</v>
      </c>
      <c r="PW5" s="51" t="str">
        <f t="shared" si="241"/>
        <v>B+</v>
      </c>
      <c r="PX5" s="60">
        <f t="shared" si="242"/>
        <v>3.5</v>
      </c>
      <c r="PY5" s="53" t="str">
        <f t="shared" si="243"/>
        <v>3.5</v>
      </c>
      <c r="PZ5" s="63">
        <v>6</v>
      </c>
      <c r="QA5" s="207">
        <v>6</v>
      </c>
    </row>
    <row r="6" spans="1:443" s="8" customFormat="1" ht="18">
      <c r="A6" s="5">
        <v>5</v>
      </c>
      <c r="B6" s="9" t="s">
        <v>11</v>
      </c>
      <c r="C6" s="10" t="s">
        <v>287</v>
      </c>
      <c r="D6" s="11" t="s">
        <v>288</v>
      </c>
      <c r="E6" s="12" t="s">
        <v>289</v>
      </c>
      <c r="G6" s="47" t="s">
        <v>565</v>
      </c>
      <c r="H6" s="132" t="s">
        <v>427</v>
      </c>
      <c r="I6" s="132" t="s">
        <v>607</v>
      </c>
      <c r="J6" s="48" t="s">
        <v>525</v>
      </c>
      <c r="K6" s="98">
        <v>6.7</v>
      </c>
      <c r="L6" s="67" t="str">
        <f t="shared" si="142"/>
        <v>6.7</v>
      </c>
      <c r="M6" s="51" t="str">
        <f t="shared" si="245"/>
        <v>C+</v>
      </c>
      <c r="N6" s="52">
        <f t="shared" si="246"/>
        <v>2.5</v>
      </c>
      <c r="O6" s="53" t="str">
        <f t="shared" si="143"/>
        <v>2.5</v>
      </c>
      <c r="P6" s="63">
        <v>2</v>
      </c>
      <c r="Q6" s="49">
        <v>8</v>
      </c>
      <c r="R6" s="67" t="str">
        <f t="shared" si="144"/>
        <v>8.0</v>
      </c>
      <c r="S6" s="51" t="str">
        <f t="shared" si="247"/>
        <v>B+</v>
      </c>
      <c r="T6" s="52">
        <f t="shared" si="248"/>
        <v>3.5</v>
      </c>
      <c r="U6" s="53" t="str">
        <f t="shared" si="145"/>
        <v>3.5</v>
      </c>
      <c r="V6" s="63">
        <v>3</v>
      </c>
      <c r="W6" s="105">
        <v>8.3000000000000007</v>
      </c>
      <c r="X6" s="103">
        <v>7</v>
      </c>
      <c r="Y6" s="104"/>
      <c r="Z6" s="66">
        <f t="shared" si="0"/>
        <v>7.5</v>
      </c>
      <c r="AA6" s="67">
        <f t="shared" si="1"/>
        <v>7.5</v>
      </c>
      <c r="AB6" s="67" t="str">
        <f t="shared" si="146"/>
        <v>7.5</v>
      </c>
      <c r="AC6" s="51" t="str">
        <f t="shared" si="2"/>
        <v>B</v>
      </c>
      <c r="AD6" s="60">
        <f t="shared" si="249"/>
        <v>3</v>
      </c>
      <c r="AE6" s="53" t="str">
        <f t="shared" si="147"/>
        <v>3.0</v>
      </c>
      <c r="AF6" s="63">
        <v>4</v>
      </c>
      <c r="AG6" s="207">
        <v>4</v>
      </c>
      <c r="AH6" s="105">
        <v>7</v>
      </c>
      <c r="AI6" s="103">
        <v>7</v>
      </c>
      <c r="AJ6" s="104"/>
      <c r="AK6" s="66">
        <f t="shared" si="3"/>
        <v>7</v>
      </c>
      <c r="AL6" s="67">
        <f t="shared" si="4"/>
        <v>7</v>
      </c>
      <c r="AM6" s="67" t="str">
        <f t="shared" si="148"/>
        <v>7.0</v>
      </c>
      <c r="AN6" s="51" t="str">
        <f t="shared" si="250"/>
        <v>B</v>
      </c>
      <c r="AO6" s="60">
        <f t="shared" si="251"/>
        <v>3</v>
      </c>
      <c r="AP6" s="53" t="str">
        <f t="shared" si="149"/>
        <v>3.0</v>
      </c>
      <c r="AQ6" s="63">
        <v>2</v>
      </c>
      <c r="AR6" s="207">
        <v>2</v>
      </c>
      <c r="AS6" s="105">
        <v>5.9</v>
      </c>
      <c r="AT6" s="103">
        <v>3</v>
      </c>
      <c r="AU6" s="104"/>
      <c r="AV6" s="66">
        <f t="shared" si="150"/>
        <v>4.2</v>
      </c>
      <c r="AW6" s="67">
        <f t="shared" si="151"/>
        <v>4.2</v>
      </c>
      <c r="AX6" s="67" t="str">
        <f t="shared" si="152"/>
        <v>4.2</v>
      </c>
      <c r="AY6" s="51" t="str">
        <f t="shared" si="153"/>
        <v>D</v>
      </c>
      <c r="AZ6" s="60">
        <f t="shared" si="252"/>
        <v>1</v>
      </c>
      <c r="BA6" s="53" t="str">
        <f t="shared" si="154"/>
        <v>1.0</v>
      </c>
      <c r="BB6" s="63">
        <v>3</v>
      </c>
      <c r="BC6" s="207">
        <v>3</v>
      </c>
      <c r="BD6" s="105">
        <v>6</v>
      </c>
      <c r="BE6" s="103">
        <v>5</v>
      </c>
      <c r="BF6" s="104"/>
      <c r="BG6" s="66">
        <f t="shared" si="253"/>
        <v>5.4</v>
      </c>
      <c r="BH6" s="67">
        <f t="shared" si="254"/>
        <v>5.4</v>
      </c>
      <c r="BI6" s="67" t="str">
        <f t="shared" si="155"/>
        <v>5.4</v>
      </c>
      <c r="BJ6" s="51" t="str">
        <f t="shared" si="255"/>
        <v>D+</v>
      </c>
      <c r="BK6" s="60">
        <f t="shared" si="256"/>
        <v>1.5</v>
      </c>
      <c r="BL6" s="53" t="str">
        <f t="shared" si="156"/>
        <v>1.5</v>
      </c>
      <c r="BM6" s="63">
        <v>3</v>
      </c>
      <c r="BN6" s="207">
        <v>3</v>
      </c>
      <c r="BO6" s="105">
        <v>6.5</v>
      </c>
      <c r="BP6" s="103">
        <v>6</v>
      </c>
      <c r="BQ6" s="104"/>
      <c r="BR6" s="66">
        <f t="shared" si="5"/>
        <v>6.2</v>
      </c>
      <c r="BS6" s="67">
        <f t="shared" si="6"/>
        <v>6.2</v>
      </c>
      <c r="BT6" s="67" t="str">
        <f t="shared" si="157"/>
        <v>6.2</v>
      </c>
      <c r="BU6" s="51" t="str">
        <f t="shared" si="7"/>
        <v>C</v>
      </c>
      <c r="BV6" s="68">
        <f t="shared" si="8"/>
        <v>2</v>
      </c>
      <c r="BW6" s="53" t="str">
        <f t="shared" si="158"/>
        <v>2.0</v>
      </c>
      <c r="BX6" s="63">
        <v>2</v>
      </c>
      <c r="BY6" s="207">
        <v>2</v>
      </c>
      <c r="BZ6" s="105">
        <v>7.3</v>
      </c>
      <c r="CA6" s="103">
        <v>6</v>
      </c>
      <c r="CB6" s="104"/>
      <c r="CC6" s="105"/>
      <c r="CD6" s="67">
        <f t="shared" si="257"/>
        <v>6.5</v>
      </c>
      <c r="CE6" s="67" t="str">
        <f t="shared" si="159"/>
        <v>6.5</v>
      </c>
      <c r="CF6" s="51" t="str">
        <f t="shared" si="258"/>
        <v>C+</v>
      </c>
      <c r="CG6" s="60">
        <f t="shared" si="259"/>
        <v>2.5</v>
      </c>
      <c r="CH6" s="53" t="str">
        <f t="shared" si="160"/>
        <v>2.5</v>
      </c>
      <c r="CI6" s="63">
        <v>3</v>
      </c>
      <c r="CJ6" s="207">
        <v>3</v>
      </c>
      <c r="CK6" s="208">
        <f t="shared" si="161"/>
        <v>17</v>
      </c>
      <c r="CL6" s="72">
        <f t="shared" si="9"/>
        <v>6.1588235294117659</v>
      </c>
      <c r="CM6" s="93" t="str">
        <f t="shared" si="162"/>
        <v>6.16</v>
      </c>
      <c r="CN6" s="72">
        <f t="shared" si="10"/>
        <v>2.1764705882352939</v>
      </c>
      <c r="CO6" s="93" t="str">
        <f t="shared" si="163"/>
        <v>2.18</v>
      </c>
      <c r="CP6" s="285" t="str">
        <f t="shared" si="244"/>
        <v>Lên lớp</v>
      </c>
      <c r="CQ6" s="285">
        <f t="shared" si="11"/>
        <v>17</v>
      </c>
      <c r="CR6" s="72">
        <f t="shared" si="12"/>
        <v>6.1588235294117659</v>
      </c>
      <c r="CS6" s="285" t="str">
        <f t="shared" si="164"/>
        <v>6.16</v>
      </c>
      <c r="CT6" s="72">
        <f t="shared" si="13"/>
        <v>2.1764705882352939</v>
      </c>
      <c r="CU6" s="285" t="str">
        <f t="shared" si="165"/>
        <v>2.18</v>
      </c>
      <c r="CV6" s="285" t="str">
        <f t="shared" si="260"/>
        <v>Lên lớp</v>
      </c>
      <c r="CW6" s="66">
        <v>6.4</v>
      </c>
      <c r="CX6" s="285">
        <v>4</v>
      </c>
      <c r="CY6" s="285"/>
      <c r="CZ6" s="66">
        <f t="shared" si="14"/>
        <v>5</v>
      </c>
      <c r="DA6" s="67">
        <f t="shared" si="15"/>
        <v>5</v>
      </c>
      <c r="DB6" s="60" t="str">
        <f t="shared" si="16"/>
        <v>5.0</v>
      </c>
      <c r="DC6" s="51" t="str">
        <f t="shared" si="17"/>
        <v>D+</v>
      </c>
      <c r="DD6" s="60">
        <f t="shared" si="18"/>
        <v>1.5</v>
      </c>
      <c r="DE6" s="60" t="str">
        <f t="shared" si="19"/>
        <v>1.5</v>
      </c>
      <c r="DF6" s="63"/>
      <c r="DG6" s="209"/>
      <c r="DH6" s="105">
        <v>7</v>
      </c>
      <c r="DI6" s="126">
        <v>4</v>
      </c>
      <c r="DJ6" s="126"/>
      <c r="DK6" s="66">
        <f t="shared" si="20"/>
        <v>5.2</v>
      </c>
      <c r="DL6" s="67">
        <f t="shared" si="21"/>
        <v>5.2</v>
      </c>
      <c r="DM6" s="60" t="str">
        <f t="shared" si="22"/>
        <v>5.2</v>
      </c>
      <c r="DN6" s="51" t="str">
        <f t="shared" si="23"/>
        <v>D+</v>
      </c>
      <c r="DO6" s="60">
        <f t="shared" si="24"/>
        <v>1.5</v>
      </c>
      <c r="DP6" s="60" t="str">
        <f t="shared" si="25"/>
        <v>1.5</v>
      </c>
      <c r="DQ6" s="63"/>
      <c r="DR6" s="209"/>
      <c r="DS6" s="67">
        <f t="shared" si="26"/>
        <v>5.0999999999999996</v>
      </c>
      <c r="DT6" s="60" t="str">
        <f t="shared" si="27"/>
        <v>5.1</v>
      </c>
      <c r="DU6" s="51" t="str">
        <f t="shared" si="28"/>
        <v>D+</v>
      </c>
      <c r="DV6" s="60">
        <f t="shared" si="29"/>
        <v>1.5</v>
      </c>
      <c r="DW6" s="60" t="str">
        <f t="shared" si="30"/>
        <v>1.5</v>
      </c>
      <c r="DX6" s="63">
        <v>3</v>
      </c>
      <c r="DY6" s="209">
        <v>3</v>
      </c>
      <c r="DZ6" s="210">
        <v>6</v>
      </c>
      <c r="EA6" s="57">
        <v>6</v>
      </c>
      <c r="EB6" s="58"/>
      <c r="EC6" s="66">
        <f t="shared" si="31"/>
        <v>6</v>
      </c>
      <c r="ED6" s="67">
        <f t="shared" si="32"/>
        <v>6</v>
      </c>
      <c r="EE6" s="67" t="str">
        <f t="shared" si="33"/>
        <v>6.0</v>
      </c>
      <c r="EF6" s="51" t="str">
        <f t="shared" si="34"/>
        <v>C</v>
      </c>
      <c r="EG6" s="68">
        <f t="shared" si="35"/>
        <v>2</v>
      </c>
      <c r="EH6" s="53" t="str">
        <f t="shared" si="36"/>
        <v>2.0</v>
      </c>
      <c r="EI6" s="63">
        <v>3</v>
      </c>
      <c r="EJ6" s="207">
        <v>3</v>
      </c>
      <c r="EK6" s="210">
        <v>6.2</v>
      </c>
      <c r="EL6" s="57">
        <v>7</v>
      </c>
      <c r="EM6" s="58"/>
      <c r="EN6" s="66">
        <f t="shared" si="166"/>
        <v>6.7</v>
      </c>
      <c r="EO6" s="67">
        <f t="shared" si="167"/>
        <v>6.7</v>
      </c>
      <c r="EP6" s="67" t="str">
        <f t="shared" si="168"/>
        <v>6.7</v>
      </c>
      <c r="EQ6" s="51" t="str">
        <f t="shared" si="169"/>
        <v>C+</v>
      </c>
      <c r="ER6" s="60">
        <f t="shared" si="170"/>
        <v>2.5</v>
      </c>
      <c r="ES6" s="53" t="str">
        <f t="shared" si="171"/>
        <v>2.5</v>
      </c>
      <c r="ET6" s="63">
        <v>3</v>
      </c>
      <c r="EU6" s="207">
        <v>3</v>
      </c>
      <c r="EV6" s="171">
        <v>5.3</v>
      </c>
      <c r="EW6" s="122">
        <v>0</v>
      </c>
      <c r="EX6" s="123">
        <v>4</v>
      </c>
      <c r="EY6" s="66">
        <f t="shared" si="37"/>
        <v>2.1</v>
      </c>
      <c r="EZ6" s="67">
        <f t="shared" si="38"/>
        <v>4.5</v>
      </c>
      <c r="FA6" s="67" t="str">
        <f t="shared" si="39"/>
        <v>4.5</v>
      </c>
      <c r="FB6" s="51" t="str">
        <f t="shared" si="40"/>
        <v>D</v>
      </c>
      <c r="FC6" s="60">
        <f t="shared" si="41"/>
        <v>1</v>
      </c>
      <c r="FD6" s="53" t="str">
        <f t="shared" si="42"/>
        <v>1.0</v>
      </c>
      <c r="FE6" s="63">
        <v>2</v>
      </c>
      <c r="FF6" s="207">
        <v>2</v>
      </c>
      <c r="FG6" s="105">
        <v>8</v>
      </c>
      <c r="FH6" s="103">
        <v>7</v>
      </c>
      <c r="FI6" s="104"/>
      <c r="FJ6" s="66">
        <f t="shared" si="43"/>
        <v>7.4</v>
      </c>
      <c r="FK6" s="67">
        <f t="shared" si="44"/>
        <v>7.4</v>
      </c>
      <c r="FL6" s="67" t="str">
        <f t="shared" si="45"/>
        <v>7.4</v>
      </c>
      <c r="FM6" s="51" t="str">
        <f t="shared" si="46"/>
        <v>B</v>
      </c>
      <c r="FN6" s="60">
        <f t="shared" si="47"/>
        <v>3</v>
      </c>
      <c r="FO6" s="53" t="str">
        <f t="shared" si="48"/>
        <v>3.0</v>
      </c>
      <c r="FP6" s="63">
        <v>2</v>
      </c>
      <c r="FQ6" s="207">
        <v>2</v>
      </c>
      <c r="FR6" s="171">
        <v>5</v>
      </c>
      <c r="FS6" s="122">
        <v>3</v>
      </c>
      <c r="FT6" s="123">
        <v>7</v>
      </c>
      <c r="FU6" s="171"/>
      <c r="FV6" s="67">
        <f t="shared" si="49"/>
        <v>6.2</v>
      </c>
      <c r="FW6" s="67" t="str">
        <f t="shared" si="50"/>
        <v>6.2</v>
      </c>
      <c r="FX6" s="51" t="str">
        <f t="shared" si="51"/>
        <v>C</v>
      </c>
      <c r="FY6" s="60">
        <f t="shared" si="52"/>
        <v>2</v>
      </c>
      <c r="FZ6" s="53" t="str">
        <f t="shared" si="53"/>
        <v>2.0</v>
      </c>
      <c r="GA6" s="63">
        <v>2</v>
      </c>
      <c r="GB6" s="207">
        <v>2</v>
      </c>
      <c r="GC6" s="105">
        <v>6</v>
      </c>
      <c r="GD6" s="103">
        <v>5</v>
      </c>
      <c r="GE6" s="104"/>
      <c r="GF6" s="105"/>
      <c r="GG6" s="67">
        <f t="shared" si="54"/>
        <v>5.4</v>
      </c>
      <c r="GH6" s="67" t="str">
        <f t="shared" si="55"/>
        <v>5.4</v>
      </c>
      <c r="GI6" s="51" t="str">
        <f t="shared" si="56"/>
        <v>D+</v>
      </c>
      <c r="GJ6" s="60">
        <f t="shared" si="57"/>
        <v>1.5</v>
      </c>
      <c r="GK6" s="53" t="str">
        <f t="shared" si="58"/>
        <v>1.5</v>
      </c>
      <c r="GL6" s="63">
        <v>3</v>
      </c>
      <c r="GM6" s="207">
        <v>3</v>
      </c>
      <c r="GN6" s="211">
        <f t="shared" si="59"/>
        <v>18</v>
      </c>
      <c r="GO6" s="156">
        <f t="shared" si="60"/>
        <v>5.8777777777777782</v>
      </c>
      <c r="GP6" s="158">
        <f t="shared" si="61"/>
        <v>1.9166666666666667</v>
      </c>
      <c r="GQ6" s="157" t="str">
        <f t="shared" si="62"/>
        <v>1.92</v>
      </c>
      <c r="GR6" s="5" t="str">
        <f t="shared" si="63"/>
        <v>Lên lớp</v>
      </c>
      <c r="GS6" s="212">
        <f t="shared" si="64"/>
        <v>18</v>
      </c>
      <c r="GT6" s="213">
        <f t="shared" si="65"/>
        <v>5.8777777777777782</v>
      </c>
      <c r="GU6" s="214">
        <f t="shared" si="66"/>
        <v>1.9166666666666667</v>
      </c>
      <c r="GV6" s="215">
        <f t="shared" si="67"/>
        <v>35</v>
      </c>
      <c r="GW6" s="211">
        <f t="shared" si="68"/>
        <v>35</v>
      </c>
      <c r="GX6" s="157">
        <f t="shared" si="69"/>
        <v>6.0142857142857151</v>
      </c>
      <c r="GY6" s="158">
        <f t="shared" si="70"/>
        <v>2.0428571428571427</v>
      </c>
      <c r="GZ6" s="157" t="str">
        <f t="shared" si="71"/>
        <v>2.04</v>
      </c>
      <c r="HA6" s="5" t="str">
        <f t="shared" si="72"/>
        <v>Lên lớp</v>
      </c>
      <c r="HB6" s="5"/>
      <c r="HC6" s="105">
        <v>5.7</v>
      </c>
      <c r="HD6" s="103">
        <v>5</v>
      </c>
      <c r="HE6" s="104"/>
      <c r="HF6" s="105"/>
      <c r="HG6" s="67">
        <f t="shared" si="73"/>
        <v>5.3</v>
      </c>
      <c r="HH6" s="67" t="str">
        <f t="shared" si="74"/>
        <v>5.3</v>
      </c>
      <c r="HI6" s="51" t="str">
        <f t="shared" si="75"/>
        <v>D+</v>
      </c>
      <c r="HJ6" s="60">
        <f t="shared" si="76"/>
        <v>1.5</v>
      </c>
      <c r="HK6" s="53" t="str">
        <f t="shared" si="77"/>
        <v>1.5</v>
      </c>
      <c r="HL6" s="63">
        <v>3</v>
      </c>
      <c r="HM6" s="207">
        <v>3</v>
      </c>
      <c r="HN6" s="210">
        <v>6.3</v>
      </c>
      <c r="HO6" s="57">
        <v>6</v>
      </c>
      <c r="HP6" s="58"/>
      <c r="HQ6" s="66">
        <f t="shared" si="78"/>
        <v>6.1</v>
      </c>
      <c r="HR6" s="110">
        <f t="shared" si="79"/>
        <v>6.1</v>
      </c>
      <c r="HS6" s="67" t="str">
        <f t="shared" si="80"/>
        <v>6.1</v>
      </c>
      <c r="HT6" s="111" t="str">
        <f t="shared" si="81"/>
        <v>C</v>
      </c>
      <c r="HU6" s="112">
        <f t="shared" si="82"/>
        <v>2</v>
      </c>
      <c r="HV6" s="113" t="str">
        <f t="shared" si="83"/>
        <v>2.0</v>
      </c>
      <c r="HW6" s="63">
        <v>1</v>
      </c>
      <c r="HX6" s="207">
        <v>1</v>
      </c>
      <c r="HY6" s="66">
        <f t="shared" si="84"/>
        <v>1.8</v>
      </c>
      <c r="HZ6" s="167">
        <f t="shared" si="84"/>
        <v>5.5</v>
      </c>
      <c r="IA6" s="53" t="str">
        <f t="shared" si="85"/>
        <v>5.5</v>
      </c>
      <c r="IB6" s="51" t="str">
        <f t="shared" si="86"/>
        <v>C</v>
      </c>
      <c r="IC6" s="60">
        <f t="shared" si="87"/>
        <v>2</v>
      </c>
      <c r="ID6" s="53" t="str">
        <f t="shared" si="88"/>
        <v>2.0</v>
      </c>
      <c r="IE6" s="220">
        <v>4</v>
      </c>
      <c r="IF6" s="221">
        <v>4</v>
      </c>
      <c r="IG6" s="210">
        <v>6.7</v>
      </c>
      <c r="IH6" s="57">
        <v>8</v>
      </c>
      <c r="II6" s="58"/>
      <c r="IJ6" s="66">
        <f t="shared" si="89"/>
        <v>7.5</v>
      </c>
      <c r="IK6" s="67">
        <f t="shared" si="90"/>
        <v>7.5</v>
      </c>
      <c r="IL6" s="67" t="str">
        <f t="shared" si="91"/>
        <v>7.5</v>
      </c>
      <c r="IM6" s="51" t="str">
        <f t="shared" si="92"/>
        <v>B</v>
      </c>
      <c r="IN6" s="60">
        <f t="shared" si="93"/>
        <v>3</v>
      </c>
      <c r="IO6" s="53" t="str">
        <f t="shared" si="94"/>
        <v>3.0</v>
      </c>
      <c r="IP6" s="63">
        <v>2</v>
      </c>
      <c r="IQ6" s="207">
        <v>2</v>
      </c>
      <c r="IR6" s="210">
        <v>8.5</v>
      </c>
      <c r="IS6" s="57">
        <v>5</v>
      </c>
      <c r="IT6" s="58"/>
      <c r="IU6" s="66">
        <f t="shared" si="95"/>
        <v>6.4</v>
      </c>
      <c r="IV6" s="67">
        <f t="shared" si="96"/>
        <v>6.4</v>
      </c>
      <c r="IW6" s="67" t="str">
        <f t="shared" si="97"/>
        <v>6.4</v>
      </c>
      <c r="IX6" s="51" t="str">
        <f t="shared" si="98"/>
        <v>C</v>
      </c>
      <c r="IY6" s="60">
        <f t="shared" si="99"/>
        <v>2</v>
      </c>
      <c r="IZ6" s="53" t="str">
        <f t="shared" si="100"/>
        <v>2.0</v>
      </c>
      <c r="JA6" s="63">
        <v>3</v>
      </c>
      <c r="JB6" s="207">
        <v>3</v>
      </c>
      <c r="JC6" s="65">
        <v>6.8</v>
      </c>
      <c r="JD6" s="57">
        <v>7</v>
      </c>
      <c r="JE6" s="58"/>
      <c r="JF6" s="66">
        <f t="shared" si="101"/>
        <v>6.9</v>
      </c>
      <c r="JG6" s="67">
        <f t="shared" si="102"/>
        <v>6.9</v>
      </c>
      <c r="JH6" s="50" t="str">
        <f t="shared" si="103"/>
        <v>6.9</v>
      </c>
      <c r="JI6" s="51" t="str">
        <f t="shared" si="104"/>
        <v>C+</v>
      </c>
      <c r="JJ6" s="60">
        <f t="shared" si="105"/>
        <v>2.5</v>
      </c>
      <c r="JK6" s="53" t="str">
        <f t="shared" si="106"/>
        <v>2.5</v>
      </c>
      <c r="JL6" s="61">
        <v>2</v>
      </c>
      <c r="JM6" s="62">
        <v>2</v>
      </c>
      <c r="JN6" s="65">
        <v>5.4</v>
      </c>
      <c r="JO6" s="57">
        <v>5</v>
      </c>
      <c r="JP6" s="58"/>
      <c r="JQ6" s="66">
        <f t="shared" si="107"/>
        <v>5.2</v>
      </c>
      <c r="JR6" s="67">
        <f t="shared" si="108"/>
        <v>5.2</v>
      </c>
      <c r="JS6" s="50" t="str">
        <f t="shared" si="109"/>
        <v>5.2</v>
      </c>
      <c r="JT6" s="51" t="str">
        <f t="shared" si="110"/>
        <v>D+</v>
      </c>
      <c r="JU6" s="60">
        <f t="shared" si="111"/>
        <v>1.5</v>
      </c>
      <c r="JV6" s="53" t="str">
        <f t="shared" si="112"/>
        <v>1.5</v>
      </c>
      <c r="JW6" s="61">
        <v>1</v>
      </c>
      <c r="JX6" s="62">
        <v>1</v>
      </c>
      <c r="JY6" s="65">
        <v>6</v>
      </c>
      <c r="JZ6" s="57">
        <v>6</v>
      </c>
      <c r="KA6" s="58"/>
      <c r="KB6" s="66">
        <f t="shared" si="113"/>
        <v>6</v>
      </c>
      <c r="KC6" s="67">
        <f t="shared" si="114"/>
        <v>6</v>
      </c>
      <c r="KD6" s="50" t="str">
        <f t="shared" si="115"/>
        <v>6.0</v>
      </c>
      <c r="KE6" s="51" t="str">
        <f t="shared" si="116"/>
        <v>C</v>
      </c>
      <c r="KF6" s="60">
        <f t="shared" si="117"/>
        <v>2</v>
      </c>
      <c r="KG6" s="53" t="str">
        <f t="shared" si="118"/>
        <v>2.0</v>
      </c>
      <c r="KH6" s="61">
        <v>2</v>
      </c>
      <c r="KI6" s="62">
        <v>2</v>
      </c>
      <c r="KJ6" s="105">
        <v>5</v>
      </c>
      <c r="KK6" s="138">
        <v>0</v>
      </c>
      <c r="KL6" s="105"/>
      <c r="KM6" s="66">
        <f t="shared" si="119"/>
        <v>2</v>
      </c>
      <c r="KN6" s="110">
        <f t="shared" si="120"/>
        <v>2</v>
      </c>
      <c r="KO6" s="67" t="str">
        <f t="shared" si="121"/>
        <v>2.0</v>
      </c>
      <c r="KP6" s="300" t="str">
        <f t="shared" si="122"/>
        <v>F</v>
      </c>
      <c r="KQ6" s="112">
        <f t="shared" si="123"/>
        <v>0</v>
      </c>
      <c r="KR6" s="113" t="str">
        <f t="shared" si="124"/>
        <v>0.0</v>
      </c>
      <c r="KS6" s="63">
        <v>3</v>
      </c>
      <c r="KT6" s="207"/>
      <c r="KU6" s="216">
        <v>6</v>
      </c>
      <c r="KV6" s="337">
        <v>2</v>
      </c>
      <c r="KW6" s="174">
        <v>6</v>
      </c>
      <c r="KX6" s="216">
        <f t="shared" si="125"/>
        <v>3.6</v>
      </c>
      <c r="KY6" s="110">
        <f t="shared" si="126"/>
        <v>6</v>
      </c>
      <c r="KZ6" s="67" t="str">
        <f t="shared" si="127"/>
        <v>6.0</v>
      </c>
      <c r="LA6" s="300" t="str">
        <f t="shared" si="128"/>
        <v>C</v>
      </c>
      <c r="LB6" s="112">
        <f t="shared" si="129"/>
        <v>2</v>
      </c>
      <c r="LC6" s="113" t="str">
        <f t="shared" si="130"/>
        <v>2.0</v>
      </c>
      <c r="LD6" s="63">
        <v>2</v>
      </c>
      <c r="LE6" s="207">
        <v>2</v>
      </c>
      <c r="LF6" s="301">
        <f t="shared" si="172"/>
        <v>2.7</v>
      </c>
      <c r="LG6" s="302">
        <f t="shared" si="173"/>
        <v>3.8</v>
      </c>
      <c r="LH6" s="303" t="str">
        <f t="shared" si="174"/>
        <v>3.8</v>
      </c>
      <c r="LI6" s="304" t="str">
        <f t="shared" si="175"/>
        <v>F</v>
      </c>
      <c r="LJ6" s="305">
        <f t="shared" si="176"/>
        <v>0</v>
      </c>
      <c r="LK6" s="303" t="str">
        <f t="shared" si="177"/>
        <v>0.0</v>
      </c>
      <c r="LL6" s="306">
        <v>5</v>
      </c>
      <c r="LM6" s="307"/>
      <c r="LN6" s="211">
        <f t="shared" si="131"/>
        <v>19</v>
      </c>
      <c r="LO6" s="156">
        <f t="shared" si="132"/>
        <v>5.5368421052631582</v>
      </c>
      <c r="LP6" s="158">
        <f t="shared" si="133"/>
        <v>1.736842105263158</v>
      </c>
      <c r="LQ6" s="157" t="str">
        <f t="shared" si="178"/>
        <v>1.74</v>
      </c>
      <c r="LR6" s="5" t="str">
        <f t="shared" si="179"/>
        <v>Lên lớp</v>
      </c>
      <c r="LS6" s="212">
        <f t="shared" si="134"/>
        <v>16</v>
      </c>
      <c r="LT6" s="156">
        <f t="shared" si="135"/>
        <v>6.2</v>
      </c>
      <c r="LU6" s="309">
        <f t="shared" si="136"/>
        <v>2.0625</v>
      </c>
      <c r="LV6" s="215">
        <f t="shared" si="137"/>
        <v>54</v>
      </c>
      <c r="LW6" s="211">
        <f t="shared" si="138"/>
        <v>51</v>
      </c>
      <c r="LX6" s="157">
        <f t="shared" si="139"/>
        <v>6.0725490196078438</v>
      </c>
      <c r="LY6" s="157" t="str">
        <f t="shared" si="140"/>
        <v>6.07</v>
      </c>
      <c r="LZ6" s="158">
        <f t="shared" si="141"/>
        <v>2.0490196078431371</v>
      </c>
      <c r="MA6" s="157" t="str">
        <f t="shared" si="180"/>
        <v>2.05</v>
      </c>
      <c r="MB6" s="5" t="str">
        <f t="shared" si="181"/>
        <v>Lên lớp</v>
      </c>
      <c r="MC6" s="282">
        <v>5.8</v>
      </c>
      <c r="MD6" s="283">
        <v>6</v>
      </c>
      <c r="ME6" s="58"/>
      <c r="MF6" s="66">
        <f t="shared" si="182"/>
        <v>5.9</v>
      </c>
      <c r="MG6" s="67">
        <f t="shared" si="183"/>
        <v>5.9</v>
      </c>
      <c r="MH6" s="50" t="str">
        <f t="shared" si="184"/>
        <v>5.9</v>
      </c>
      <c r="MI6" s="51" t="str">
        <f t="shared" si="185"/>
        <v>C</v>
      </c>
      <c r="MJ6" s="60">
        <f t="shared" si="186"/>
        <v>2</v>
      </c>
      <c r="MK6" s="53" t="str">
        <f t="shared" si="187"/>
        <v>2.0</v>
      </c>
      <c r="ML6" s="61">
        <v>2</v>
      </c>
      <c r="MM6" s="62">
        <v>2</v>
      </c>
      <c r="MN6" s="282">
        <v>8.6999999999999993</v>
      </c>
      <c r="MO6" s="283">
        <v>7</v>
      </c>
      <c r="MP6" s="104"/>
      <c r="MQ6" s="105">
        <f t="shared" si="188"/>
        <v>7.7</v>
      </c>
      <c r="MR6" s="67">
        <f t="shared" si="189"/>
        <v>7.7</v>
      </c>
      <c r="MS6" s="50" t="str">
        <f t="shared" si="190"/>
        <v>7.7</v>
      </c>
      <c r="MT6" s="51" t="str">
        <f t="shared" si="191"/>
        <v>B</v>
      </c>
      <c r="MU6" s="60">
        <f t="shared" si="192"/>
        <v>3</v>
      </c>
      <c r="MV6" s="53" t="str">
        <f t="shared" si="193"/>
        <v>3.0</v>
      </c>
      <c r="MW6" s="61">
        <v>2</v>
      </c>
      <c r="MX6" s="62">
        <v>2</v>
      </c>
      <c r="MY6" s="282">
        <v>8.1999999999999993</v>
      </c>
      <c r="MZ6" s="283">
        <v>5</v>
      </c>
      <c r="NA6" s="104"/>
      <c r="NB6" s="105">
        <f t="shared" si="194"/>
        <v>6.3</v>
      </c>
      <c r="NC6" s="67">
        <f t="shared" si="195"/>
        <v>6.3</v>
      </c>
      <c r="ND6" s="50" t="str">
        <f t="shared" si="196"/>
        <v>6.3</v>
      </c>
      <c r="NE6" s="51" t="str">
        <f t="shared" si="197"/>
        <v>C</v>
      </c>
      <c r="NF6" s="60">
        <f t="shared" si="198"/>
        <v>2</v>
      </c>
      <c r="NG6" s="53" t="str">
        <f t="shared" si="199"/>
        <v>2.0</v>
      </c>
      <c r="NH6" s="61">
        <v>2</v>
      </c>
      <c r="NI6" s="62">
        <v>2</v>
      </c>
      <c r="NJ6" s="171">
        <v>5.7</v>
      </c>
      <c r="NK6" s="323">
        <v>0</v>
      </c>
      <c r="NL6" s="171">
        <v>4</v>
      </c>
      <c r="NM6" s="171">
        <f t="shared" si="200"/>
        <v>2.2999999999999998</v>
      </c>
      <c r="NN6" s="110">
        <f t="shared" si="201"/>
        <v>4.7</v>
      </c>
      <c r="NO6" s="67" t="str">
        <f t="shared" si="202"/>
        <v>4.7</v>
      </c>
      <c r="NP6" s="300" t="str">
        <f t="shared" si="203"/>
        <v>D</v>
      </c>
      <c r="NQ6" s="112">
        <f t="shared" si="204"/>
        <v>1</v>
      </c>
      <c r="NR6" s="113" t="str">
        <f t="shared" si="205"/>
        <v>1.0</v>
      </c>
      <c r="NS6" s="63">
        <v>2</v>
      </c>
      <c r="NT6" s="207">
        <v>2</v>
      </c>
      <c r="NU6" s="105">
        <v>5</v>
      </c>
      <c r="NV6" s="138"/>
      <c r="NW6" s="105">
        <v>5</v>
      </c>
      <c r="NX6" s="105">
        <f t="shared" si="206"/>
        <v>2</v>
      </c>
      <c r="NY6" s="110">
        <f t="shared" si="207"/>
        <v>5</v>
      </c>
      <c r="NZ6" s="67" t="str">
        <f t="shared" si="208"/>
        <v>5.0</v>
      </c>
      <c r="OA6" s="300" t="str">
        <f t="shared" si="209"/>
        <v>D+</v>
      </c>
      <c r="OB6" s="112">
        <f t="shared" si="210"/>
        <v>1.5</v>
      </c>
      <c r="OC6" s="113" t="str">
        <f t="shared" si="211"/>
        <v>1.5</v>
      </c>
      <c r="OD6" s="63">
        <v>1</v>
      </c>
      <c r="OE6" s="207">
        <v>1</v>
      </c>
      <c r="OF6" s="210"/>
      <c r="OG6" s="133"/>
      <c r="OH6" s="210"/>
      <c r="OI6" s="66">
        <f t="shared" si="212"/>
        <v>0</v>
      </c>
      <c r="OJ6" s="67">
        <f t="shared" si="213"/>
        <v>0</v>
      </c>
      <c r="OK6" s="67" t="str">
        <f t="shared" si="214"/>
        <v>0.0</v>
      </c>
      <c r="OL6" s="51" t="str">
        <f t="shared" si="215"/>
        <v>F</v>
      </c>
      <c r="OM6" s="60">
        <f t="shared" si="216"/>
        <v>0</v>
      </c>
      <c r="ON6" s="53" t="str">
        <f t="shared" si="217"/>
        <v>0.0</v>
      </c>
      <c r="OO6" s="63">
        <v>6</v>
      </c>
      <c r="OP6" s="207">
        <v>6</v>
      </c>
      <c r="OQ6" s="105">
        <v>0</v>
      </c>
      <c r="OR6" s="138"/>
      <c r="OS6" s="104"/>
      <c r="OT6" s="105"/>
      <c r="OU6" s="67">
        <f t="shared" si="218"/>
        <v>0</v>
      </c>
      <c r="OV6" s="67" t="str">
        <f t="shared" si="219"/>
        <v>0.0</v>
      </c>
      <c r="OW6" s="51" t="str">
        <f t="shared" si="220"/>
        <v>F</v>
      </c>
      <c r="OX6" s="60">
        <f t="shared" si="221"/>
        <v>0</v>
      </c>
      <c r="OY6" s="53" t="str">
        <f t="shared" si="222"/>
        <v>0.0</v>
      </c>
      <c r="OZ6" s="63">
        <v>4</v>
      </c>
      <c r="PA6" s="207">
        <v>4</v>
      </c>
      <c r="PB6" s="211">
        <f t="shared" si="223"/>
        <v>19</v>
      </c>
      <c r="PC6" s="156">
        <f t="shared" si="224"/>
        <v>2.8526315789473684</v>
      </c>
      <c r="PD6" s="158">
        <f t="shared" si="225"/>
        <v>0.92105263157894735</v>
      </c>
      <c r="PE6" s="157" t="str">
        <f t="shared" si="226"/>
        <v>0.92</v>
      </c>
      <c r="PF6" s="5" t="str">
        <f t="shared" si="227"/>
        <v>Cảnh báo KQHT</v>
      </c>
      <c r="PG6" s="212">
        <f t="shared" si="228"/>
        <v>19</v>
      </c>
      <c r="PH6" s="156">
        <f t="shared" si="229"/>
        <v>2.8526315789473684</v>
      </c>
      <c r="PI6" s="309">
        <f t="shared" si="230"/>
        <v>0.92105263157894735</v>
      </c>
      <c r="PJ6" s="215">
        <f t="shared" si="231"/>
        <v>73</v>
      </c>
      <c r="PK6" s="211">
        <f t="shared" si="232"/>
        <v>70</v>
      </c>
      <c r="PL6" s="157">
        <f t="shared" si="233"/>
        <v>5.1985714285714293</v>
      </c>
      <c r="PM6" s="157" t="str">
        <f t="shared" si="234"/>
        <v>5.20</v>
      </c>
      <c r="PN6" s="158">
        <f t="shared" si="235"/>
        <v>1.7428571428571427</v>
      </c>
      <c r="PO6" s="157" t="str">
        <f t="shared" si="236"/>
        <v>1.74</v>
      </c>
      <c r="PP6" s="5" t="str">
        <f t="shared" si="237"/>
        <v>Lên lớp</v>
      </c>
      <c r="PQ6" s="210">
        <v>7</v>
      </c>
      <c r="PR6" s="57">
        <v>6</v>
      </c>
      <c r="PS6" s="58"/>
      <c r="PT6" s="66">
        <f t="shared" si="238"/>
        <v>6.4</v>
      </c>
      <c r="PU6" s="67">
        <f t="shared" si="239"/>
        <v>6.4</v>
      </c>
      <c r="PV6" s="67" t="str">
        <f t="shared" si="240"/>
        <v>6.4</v>
      </c>
      <c r="PW6" s="51" t="str">
        <f t="shared" si="241"/>
        <v>C</v>
      </c>
      <c r="PX6" s="60">
        <f t="shared" si="242"/>
        <v>2</v>
      </c>
      <c r="PY6" s="53" t="str">
        <f t="shared" si="243"/>
        <v>2.0</v>
      </c>
      <c r="PZ6" s="63">
        <v>6</v>
      </c>
      <c r="QA6" s="207">
        <v>6</v>
      </c>
    </row>
    <row r="7" spans="1:443" s="8" customFormat="1" ht="18">
      <c r="A7" s="5">
        <v>6</v>
      </c>
      <c r="B7" s="9" t="s">
        <v>11</v>
      </c>
      <c r="C7" s="10" t="s">
        <v>298</v>
      </c>
      <c r="D7" s="11" t="s">
        <v>299</v>
      </c>
      <c r="E7" s="12" t="s">
        <v>286</v>
      </c>
      <c r="G7" s="47" t="s">
        <v>569</v>
      </c>
      <c r="H7" s="132" t="s">
        <v>427</v>
      </c>
      <c r="I7" s="132" t="s">
        <v>609</v>
      </c>
      <c r="J7" s="48" t="s">
        <v>609</v>
      </c>
      <c r="K7" s="98">
        <v>7.7</v>
      </c>
      <c r="L7" s="67" t="str">
        <f t="shared" si="142"/>
        <v>7.7</v>
      </c>
      <c r="M7" s="51" t="str">
        <f t="shared" si="245"/>
        <v>B</v>
      </c>
      <c r="N7" s="52">
        <f t="shared" si="246"/>
        <v>3</v>
      </c>
      <c r="O7" s="53" t="str">
        <f t="shared" si="143"/>
        <v>3.0</v>
      </c>
      <c r="P7" s="63">
        <v>2</v>
      </c>
      <c r="Q7" s="49">
        <v>5</v>
      </c>
      <c r="R7" s="67" t="str">
        <f t="shared" si="144"/>
        <v>5.0</v>
      </c>
      <c r="S7" s="51" t="str">
        <f t="shared" si="247"/>
        <v>D+</v>
      </c>
      <c r="T7" s="52">
        <f t="shared" si="248"/>
        <v>1.5</v>
      </c>
      <c r="U7" s="53" t="str">
        <f t="shared" si="145"/>
        <v>1.5</v>
      </c>
      <c r="V7" s="63">
        <v>3</v>
      </c>
      <c r="W7" s="105">
        <v>7.7</v>
      </c>
      <c r="X7" s="103">
        <v>8</v>
      </c>
      <c r="Y7" s="104"/>
      <c r="Z7" s="66">
        <f t="shared" si="0"/>
        <v>7.9</v>
      </c>
      <c r="AA7" s="67">
        <f t="shared" si="1"/>
        <v>7.9</v>
      </c>
      <c r="AB7" s="67" t="str">
        <f t="shared" si="146"/>
        <v>7.9</v>
      </c>
      <c r="AC7" s="51" t="str">
        <f t="shared" si="2"/>
        <v>B</v>
      </c>
      <c r="AD7" s="60">
        <f t="shared" si="249"/>
        <v>3</v>
      </c>
      <c r="AE7" s="53" t="str">
        <f t="shared" si="147"/>
        <v>3.0</v>
      </c>
      <c r="AF7" s="63">
        <v>4</v>
      </c>
      <c r="AG7" s="207">
        <v>4</v>
      </c>
      <c r="AH7" s="105">
        <v>7.3</v>
      </c>
      <c r="AI7" s="103">
        <v>7</v>
      </c>
      <c r="AJ7" s="104"/>
      <c r="AK7" s="66">
        <f t="shared" si="3"/>
        <v>7.1</v>
      </c>
      <c r="AL7" s="67">
        <f t="shared" si="4"/>
        <v>7.1</v>
      </c>
      <c r="AM7" s="67" t="str">
        <f t="shared" si="148"/>
        <v>7.1</v>
      </c>
      <c r="AN7" s="51" t="str">
        <f t="shared" si="250"/>
        <v>B</v>
      </c>
      <c r="AO7" s="60">
        <f t="shared" si="251"/>
        <v>3</v>
      </c>
      <c r="AP7" s="53" t="str">
        <f t="shared" si="149"/>
        <v>3.0</v>
      </c>
      <c r="AQ7" s="63">
        <v>2</v>
      </c>
      <c r="AR7" s="207">
        <v>2</v>
      </c>
      <c r="AS7" s="105">
        <v>6.6</v>
      </c>
      <c r="AT7" s="103">
        <v>3</v>
      </c>
      <c r="AU7" s="104"/>
      <c r="AV7" s="66">
        <f t="shared" si="150"/>
        <v>4.4000000000000004</v>
      </c>
      <c r="AW7" s="67">
        <f t="shared" si="151"/>
        <v>4.4000000000000004</v>
      </c>
      <c r="AX7" s="67" t="str">
        <f t="shared" si="152"/>
        <v>4.4</v>
      </c>
      <c r="AY7" s="51" t="str">
        <f t="shared" si="153"/>
        <v>D</v>
      </c>
      <c r="AZ7" s="60">
        <f t="shared" si="252"/>
        <v>1</v>
      </c>
      <c r="BA7" s="53" t="str">
        <f t="shared" si="154"/>
        <v>1.0</v>
      </c>
      <c r="BB7" s="63">
        <v>3</v>
      </c>
      <c r="BC7" s="207">
        <v>3</v>
      </c>
      <c r="BD7" s="105">
        <v>6.5</v>
      </c>
      <c r="BE7" s="103">
        <v>6</v>
      </c>
      <c r="BF7" s="104"/>
      <c r="BG7" s="66">
        <f t="shared" si="253"/>
        <v>6.2</v>
      </c>
      <c r="BH7" s="67">
        <f t="shared" si="254"/>
        <v>6.2</v>
      </c>
      <c r="BI7" s="67" t="str">
        <f t="shared" si="155"/>
        <v>6.2</v>
      </c>
      <c r="BJ7" s="51" t="str">
        <f t="shared" si="255"/>
        <v>C</v>
      </c>
      <c r="BK7" s="60">
        <f t="shared" si="256"/>
        <v>2</v>
      </c>
      <c r="BL7" s="53" t="str">
        <f t="shared" si="156"/>
        <v>2.0</v>
      </c>
      <c r="BM7" s="63">
        <v>3</v>
      </c>
      <c r="BN7" s="207">
        <v>3</v>
      </c>
      <c r="BO7" s="105">
        <v>7.2</v>
      </c>
      <c r="BP7" s="103">
        <v>6</v>
      </c>
      <c r="BQ7" s="104"/>
      <c r="BR7" s="66">
        <f t="shared" si="5"/>
        <v>6.5</v>
      </c>
      <c r="BS7" s="67">
        <f t="shared" si="6"/>
        <v>6.5</v>
      </c>
      <c r="BT7" s="67" t="str">
        <f t="shared" si="157"/>
        <v>6.5</v>
      </c>
      <c r="BU7" s="51" t="str">
        <f t="shared" si="7"/>
        <v>C+</v>
      </c>
      <c r="BV7" s="68">
        <f t="shared" si="8"/>
        <v>2.5</v>
      </c>
      <c r="BW7" s="53" t="str">
        <f t="shared" si="158"/>
        <v>2.5</v>
      </c>
      <c r="BX7" s="63">
        <v>2</v>
      </c>
      <c r="BY7" s="207">
        <v>2</v>
      </c>
      <c r="BZ7" s="105">
        <v>7.5</v>
      </c>
      <c r="CA7" s="103">
        <v>8</v>
      </c>
      <c r="CB7" s="104"/>
      <c r="CC7" s="105"/>
      <c r="CD7" s="67">
        <f t="shared" si="257"/>
        <v>7.8</v>
      </c>
      <c r="CE7" s="67" t="str">
        <f t="shared" si="159"/>
        <v>7.8</v>
      </c>
      <c r="CF7" s="51" t="str">
        <f t="shared" si="258"/>
        <v>B</v>
      </c>
      <c r="CG7" s="60">
        <f t="shared" si="259"/>
        <v>3</v>
      </c>
      <c r="CH7" s="53" t="str">
        <f t="shared" si="160"/>
        <v>3.0</v>
      </c>
      <c r="CI7" s="63">
        <v>3</v>
      </c>
      <c r="CJ7" s="207">
        <v>3</v>
      </c>
      <c r="CK7" s="208">
        <f t="shared" si="161"/>
        <v>17</v>
      </c>
      <c r="CL7" s="72">
        <f t="shared" si="9"/>
        <v>6.7058823529411766</v>
      </c>
      <c r="CM7" s="93" t="str">
        <f t="shared" si="162"/>
        <v>6.71</v>
      </c>
      <c r="CN7" s="72">
        <f t="shared" si="10"/>
        <v>2.4117647058823528</v>
      </c>
      <c r="CO7" s="93" t="str">
        <f t="shared" si="163"/>
        <v>2.41</v>
      </c>
      <c r="CP7" s="285" t="str">
        <f t="shared" si="244"/>
        <v>Lên lớp</v>
      </c>
      <c r="CQ7" s="285">
        <f t="shared" si="11"/>
        <v>17</v>
      </c>
      <c r="CR7" s="72">
        <f t="shared" si="12"/>
        <v>6.7058823529411766</v>
      </c>
      <c r="CS7" s="285" t="str">
        <f t="shared" si="164"/>
        <v>6.71</v>
      </c>
      <c r="CT7" s="72">
        <f t="shared" si="13"/>
        <v>2.4117647058823528</v>
      </c>
      <c r="CU7" s="285" t="str">
        <f t="shared" si="165"/>
        <v>2.41</v>
      </c>
      <c r="CV7" s="285" t="str">
        <f t="shared" si="260"/>
        <v>Lên lớp</v>
      </c>
      <c r="CW7" s="66">
        <v>7.4</v>
      </c>
      <c r="CX7" s="285">
        <v>5</v>
      </c>
      <c r="CY7" s="285"/>
      <c r="CZ7" s="66">
        <f t="shared" si="14"/>
        <v>6</v>
      </c>
      <c r="DA7" s="67">
        <f t="shared" si="15"/>
        <v>6</v>
      </c>
      <c r="DB7" s="60" t="str">
        <f t="shared" si="16"/>
        <v>6.0</v>
      </c>
      <c r="DC7" s="51" t="str">
        <f t="shared" si="17"/>
        <v>C</v>
      </c>
      <c r="DD7" s="60">
        <f t="shared" si="18"/>
        <v>2</v>
      </c>
      <c r="DE7" s="60" t="str">
        <f t="shared" si="19"/>
        <v>2.0</v>
      </c>
      <c r="DF7" s="63"/>
      <c r="DG7" s="209"/>
      <c r="DH7" s="105">
        <v>7</v>
      </c>
      <c r="DI7" s="126">
        <v>5</v>
      </c>
      <c r="DJ7" s="126"/>
      <c r="DK7" s="66">
        <f t="shared" si="20"/>
        <v>5.8</v>
      </c>
      <c r="DL7" s="67">
        <f t="shared" si="21"/>
        <v>5.8</v>
      </c>
      <c r="DM7" s="60" t="str">
        <f t="shared" si="22"/>
        <v>5.8</v>
      </c>
      <c r="DN7" s="51" t="str">
        <f t="shared" si="23"/>
        <v>C</v>
      </c>
      <c r="DO7" s="60">
        <f t="shared" si="24"/>
        <v>2</v>
      </c>
      <c r="DP7" s="60" t="str">
        <f t="shared" si="25"/>
        <v>2.0</v>
      </c>
      <c r="DQ7" s="63"/>
      <c r="DR7" s="209"/>
      <c r="DS7" s="67">
        <f t="shared" si="26"/>
        <v>5.9</v>
      </c>
      <c r="DT7" s="60" t="str">
        <f t="shared" si="27"/>
        <v>5.9</v>
      </c>
      <c r="DU7" s="51" t="str">
        <f t="shared" si="28"/>
        <v>C</v>
      </c>
      <c r="DV7" s="60">
        <f t="shared" si="29"/>
        <v>2</v>
      </c>
      <c r="DW7" s="60" t="str">
        <f t="shared" si="30"/>
        <v>2.0</v>
      </c>
      <c r="DX7" s="63">
        <v>3</v>
      </c>
      <c r="DY7" s="209">
        <v>3</v>
      </c>
      <c r="DZ7" s="210">
        <v>6</v>
      </c>
      <c r="EA7" s="57">
        <v>3</v>
      </c>
      <c r="EB7" s="58"/>
      <c r="EC7" s="66">
        <f t="shared" si="31"/>
        <v>4.2</v>
      </c>
      <c r="ED7" s="67">
        <f t="shared" si="32"/>
        <v>4.2</v>
      </c>
      <c r="EE7" s="67" t="str">
        <f t="shared" si="33"/>
        <v>4.2</v>
      </c>
      <c r="EF7" s="51" t="str">
        <f t="shared" si="34"/>
        <v>D</v>
      </c>
      <c r="EG7" s="68">
        <f t="shared" si="35"/>
        <v>1</v>
      </c>
      <c r="EH7" s="53" t="str">
        <f t="shared" si="36"/>
        <v>1.0</v>
      </c>
      <c r="EI7" s="63">
        <v>3</v>
      </c>
      <c r="EJ7" s="207">
        <v>3</v>
      </c>
      <c r="EK7" s="210">
        <v>6</v>
      </c>
      <c r="EL7" s="57">
        <v>4</v>
      </c>
      <c r="EM7" s="58"/>
      <c r="EN7" s="66">
        <f t="shared" si="166"/>
        <v>4.8</v>
      </c>
      <c r="EO7" s="67">
        <f t="shared" si="167"/>
        <v>4.8</v>
      </c>
      <c r="EP7" s="67" t="str">
        <f t="shared" si="168"/>
        <v>4.8</v>
      </c>
      <c r="EQ7" s="51" t="str">
        <f t="shared" si="169"/>
        <v>D</v>
      </c>
      <c r="ER7" s="60">
        <f t="shared" si="170"/>
        <v>1</v>
      </c>
      <c r="ES7" s="53" t="str">
        <f t="shared" si="171"/>
        <v>1.0</v>
      </c>
      <c r="ET7" s="63">
        <v>3</v>
      </c>
      <c r="EU7" s="207">
        <v>3</v>
      </c>
      <c r="EV7" s="171">
        <v>5.3</v>
      </c>
      <c r="EW7" s="122">
        <v>1</v>
      </c>
      <c r="EX7" s="123">
        <v>4</v>
      </c>
      <c r="EY7" s="66">
        <f t="shared" si="37"/>
        <v>2.7</v>
      </c>
      <c r="EZ7" s="67">
        <f t="shared" si="38"/>
        <v>4.5</v>
      </c>
      <c r="FA7" s="67" t="str">
        <f t="shared" si="39"/>
        <v>4.5</v>
      </c>
      <c r="FB7" s="51" t="str">
        <f t="shared" si="40"/>
        <v>D</v>
      </c>
      <c r="FC7" s="60">
        <f t="shared" si="41"/>
        <v>1</v>
      </c>
      <c r="FD7" s="53" t="str">
        <f t="shared" si="42"/>
        <v>1.0</v>
      </c>
      <c r="FE7" s="63">
        <v>2</v>
      </c>
      <c r="FF7" s="207">
        <v>2</v>
      </c>
      <c r="FG7" s="105">
        <v>8</v>
      </c>
      <c r="FH7" s="103">
        <v>4</v>
      </c>
      <c r="FI7" s="104"/>
      <c r="FJ7" s="66">
        <f t="shared" si="43"/>
        <v>5.6</v>
      </c>
      <c r="FK7" s="67">
        <f t="shared" si="44"/>
        <v>5.6</v>
      </c>
      <c r="FL7" s="67" t="str">
        <f t="shared" si="45"/>
        <v>5.6</v>
      </c>
      <c r="FM7" s="51" t="str">
        <f t="shared" si="46"/>
        <v>C</v>
      </c>
      <c r="FN7" s="60">
        <f t="shared" si="47"/>
        <v>2</v>
      </c>
      <c r="FO7" s="53" t="str">
        <f t="shared" si="48"/>
        <v>2.0</v>
      </c>
      <c r="FP7" s="63">
        <v>2</v>
      </c>
      <c r="FQ7" s="207">
        <v>2</v>
      </c>
      <c r="FR7" s="105">
        <v>5.6</v>
      </c>
      <c r="FS7" s="103">
        <v>6</v>
      </c>
      <c r="FT7" s="104"/>
      <c r="FU7" s="66"/>
      <c r="FV7" s="67">
        <f t="shared" si="49"/>
        <v>5.8</v>
      </c>
      <c r="FW7" s="67" t="str">
        <f t="shared" si="50"/>
        <v>5.8</v>
      </c>
      <c r="FX7" s="51" t="str">
        <f t="shared" si="51"/>
        <v>C</v>
      </c>
      <c r="FY7" s="60">
        <f t="shared" si="52"/>
        <v>2</v>
      </c>
      <c r="FZ7" s="53" t="str">
        <f t="shared" si="53"/>
        <v>2.0</v>
      </c>
      <c r="GA7" s="63">
        <v>2</v>
      </c>
      <c r="GB7" s="207">
        <v>2</v>
      </c>
      <c r="GC7" s="216">
        <v>5.3</v>
      </c>
      <c r="GD7" s="173">
        <v>6</v>
      </c>
      <c r="GE7" s="174"/>
      <c r="GF7" s="105"/>
      <c r="GG7" s="67">
        <f t="shared" si="54"/>
        <v>5.7</v>
      </c>
      <c r="GH7" s="67" t="str">
        <f t="shared" si="55"/>
        <v>5.7</v>
      </c>
      <c r="GI7" s="51" t="str">
        <f t="shared" si="56"/>
        <v>C</v>
      </c>
      <c r="GJ7" s="60">
        <f t="shared" si="57"/>
        <v>2</v>
      </c>
      <c r="GK7" s="53" t="str">
        <f t="shared" si="58"/>
        <v>2.0</v>
      </c>
      <c r="GL7" s="63">
        <v>3</v>
      </c>
      <c r="GM7" s="207">
        <v>3</v>
      </c>
      <c r="GN7" s="211">
        <f t="shared" si="59"/>
        <v>18</v>
      </c>
      <c r="GO7" s="156">
        <f t="shared" si="60"/>
        <v>5.1999999999999993</v>
      </c>
      <c r="GP7" s="158">
        <f t="shared" si="61"/>
        <v>1.5555555555555556</v>
      </c>
      <c r="GQ7" s="157" t="str">
        <f t="shared" si="62"/>
        <v>1.56</v>
      </c>
      <c r="GR7" s="5" t="str">
        <f t="shared" si="63"/>
        <v>Lên lớp</v>
      </c>
      <c r="GS7" s="212">
        <f t="shared" si="64"/>
        <v>18</v>
      </c>
      <c r="GT7" s="213">
        <f t="shared" si="65"/>
        <v>5.1999999999999993</v>
      </c>
      <c r="GU7" s="214">
        <f t="shared" si="66"/>
        <v>1.5555555555555556</v>
      </c>
      <c r="GV7" s="215">
        <f t="shared" si="67"/>
        <v>35</v>
      </c>
      <c r="GW7" s="211">
        <f t="shared" si="68"/>
        <v>35</v>
      </c>
      <c r="GX7" s="157">
        <f t="shared" si="69"/>
        <v>5.9314285714285715</v>
      </c>
      <c r="GY7" s="158">
        <f t="shared" si="70"/>
        <v>1.9714285714285715</v>
      </c>
      <c r="GZ7" s="157" t="str">
        <f t="shared" si="71"/>
        <v>1.97</v>
      </c>
      <c r="HA7" s="5" t="str">
        <f t="shared" si="72"/>
        <v>Lên lớp</v>
      </c>
      <c r="HB7" s="5"/>
      <c r="HC7" s="105">
        <v>5</v>
      </c>
      <c r="HD7" s="103">
        <v>4</v>
      </c>
      <c r="HE7" s="104"/>
      <c r="HF7" s="105"/>
      <c r="HG7" s="67">
        <f t="shared" si="73"/>
        <v>4.4000000000000004</v>
      </c>
      <c r="HH7" s="67" t="str">
        <f t="shared" si="74"/>
        <v>4.4</v>
      </c>
      <c r="HI7" s="51" t="str">
        <f t="shared" si="75"/>
        <v>D</v>
      </c>
      <c r="HJ7" s="60">
        <f t="shared" si="76"/>
        <v>1</v>
      </c>
      <c r="HK7" s="53" t="str">
        <f t="shared" si="77"/>
        <v>1.0</v>
      </c>
      <c r="HL7" s="63">
        <v>3</v>
      </c>
      <c r="HM7" s="207">
        <v>3</v>
      </c>
      <c r="HN7" s="171">
        <v>5.3</v>
      </c>
      <c r="HO7" s="122">
        <v>2</v>
      </c>
      <c r="HP7" s="123">
        <v>5</v>
      </c>
      <c r="HQ7" s="171">
        <f t="shared" si="78"/>
        <v>3.3</v>
      </c>
      <c r="HR7" s="110">
        <f t="shared" si="79"/>
        <v>5.0999999999999996</v>
      </c>
      <c r="HS7" s="67" t="str">
        <f t="shared" si="80"/>
        <v>5.1</v>
      </c>
      <c r="HT7" s="111" t="str">
        <f t="shared" si="81"/>
        <v>D+</v>
      </c>
      <c r="HU7" s="112">
        <f t="shared" si="82"/>
        <v>1.5</v>
      </c>
      <c r="HV7" s="113" t="str">
        <f t="shared" si="83"/>
        <v>1.5</v>
      </c>
      <c r="HW7" s="63">
        <v>1</v>
      </c>
      <c r="HX7" s="207">
        <v>1</v>
      </c>
      <c r="HY7" s="66">
        <f t="shared" si="84"/>
        <v>1</v>
      </c>
      <c r="HZ7" s="167">
        <f t="shared" si="84"/>
        <v>4.5999999999999996</v>
      </c>
      <c r="IA7" s="53" t="str">
        <f t="shared" si="85"/>
        <v>4.6</v>
      </c>
      <c r="IB7" s="51" t="str">
        <f t="shared" si="86"/>
        <v>D</v>
      </c>
      <c r="IC7" s="60">
        <f t="shared" si="87"/>
        <v>1</v>
      </c>
      <c r="ID7" s="53" t="str">
        <f t="shared" si="88"/>
        <v>1.0</v>
      </c>
      <c r="IE7" s="220">
        <v>4</v>
      </c>
      <c r="IF7" s="221">
        <v>4</v>
      </c>
      <c r="IG7" s="210">
        <v>7</v>
      </c>
      <c r="IH7" s="57">
        <v>4</v>
      </c>
      <c r="II7" s="58"/>
      <c r="IJ7" s="66">
        <f t="shared" si="89"/>
        <v>5.2</v>
      </c>
      <c r="IK7" s="67">
        <f t="shared" si="90"/>
        <v>5.2</v>
      </c>
      <c r="IL7" s="67" t="str">
        <f t="shared" si="91"/>
        <v>5.2</v>
      </c>
      <c r="IM7" s="51" t="str">
        <f t="shared" si="92"/>
        <v>D+</v>
      </c>
      <c r="IN7" s="60">
        <f t="shared" si="93"/>
        <v>1.5</v>
      </c>
      <c r="IO7" s="53" t="str">
        <f t="shared" si="94"/>
        <v>1.5</v>
      </c>
      <c r="IP7" s="63">
        <v>2</v>
      </c>
      <c r="IQ7" s="207">
        <v>2</v>
      </c>
      <c r="IR7" s="210">
        <v>6.8</v>
      </c>
      <c r="IS7" s="57">
        <v>4</v>
      </c>
      <c r="IT7" s="58"/>
      <c r="IU7" s="66">
        <f t="shared" si="95"/>
        <v>5.0999999999999996</v>
      </c>
      <c r="IV7" s="67">
        <f t="shared" si="96"/>
        <v>5.0999999999999996</v>
      </c>
      <c r="IW7" s="67" t="str">
        <f t="shared" si="97"/>
        <v>5.1</v>
      </c>
      <c r="IX7" s="51" t="str">
        <f t="shared" si="98"/>
        <v>D+</v>
      </c>
      <c r="IY7" s="60">
        <f t="shared" si="99"/>
        <v>1.5</v>
      </c>
      <c r="IZ7" s="53" t="str">
        <f t="shared" si="100"/>
        <v>1.5</v>
      </c>
      <c r="JA7" s="63">
        <v>3</v>
      </c>
      <c r="JB7" s="207">
        <v>3</v>
      </c>
      <c r="JC7" s="65">
        <v>6</v>
      </c>
      <c r="JD7" s="57">
        <v>5</v>
      </c>
      <c r="JE7" s="58"/>
      <c r="JF7" s="66">
        <f t="shared" si="101"/>
        <v>5.4</v>
      </c>
      <c r="JG7" s="67">
        <f t="shared" si="102"/>
        <v>5.4</v>
      </c>
      <c r="JH7" s="50" t="str">
        <f t="shared" si="103"/>
        <v>5.4</v>
      </c>
      <c r="JI7" s="51" t="str">
        <f t="shared" si="104"/>
        <v>D+</v>
      </c>
      <c r="JJ7" s="60">
        <f t="shared" si="105"/>
        <v>1.5</v>
      </c>
      <c r="JK7" s="53" t="str">
        <f t="shared" si="106"/>
        <v>1.5</v>
      </c>
      <c r="JL7" s="61">
        <v>2</v>
      </c>
      <c r="JM7" s="62">
        <v>2</v>
      </c>
      <c r="JN7" s="65">
        <v>7.6</v>
      </c>
      <c r="JO7" s="57">
        <v>5</v>
      </c>
      <c r="JP7" s="58"/>
      <c r="JQ7" s="66">
        <f t="shared" si="107"/>
        <v>6</v>
      </c>
      <c r="JR7" s="67">
        <f t="shared" si="108"/>
        <v>6</v>
      </c>
      <c r="JS7" s="50" t="str">
        <f t="shared" si="109"/>
        <v>6.0</v>
      </c>
      <c r="JT7" s="51" t="str">
        <f t="shared" si="110"/>
        <v>C</v>
      </c>
      <c r="JU7" s="60">
        <f t="shared" si="111"/>
        <v>2</v>
      </c>
      <c r="JV7" s="53" t="str">
        <f t="shared" si="112"/>
        <v>2.0</v>
      </c>
      <c r="JW7" s="61">
        <v>1</v>
      </c>
      <c r="JX7" s="62">
        <v>1</v>
      </c>
      <c r="JY7" s="65">
        <v>6.3</v>
      </c>
      <c r="JZ7" s="57">
        <v>5</v>
      </c>
      <c r="KA7" s="58"/>
      <c r="KB7" s="66">
        <f t="shared" si="113"/>
        <v>5.5</v>
      </c>
      <c r="KC7" s="67">
        <f t="shared" si="114"/>
        <v>5.5</v>
      </c>
      <c r="KD7" s="50" t="str">
        <f t="shared" si="115"/>
        <v>5.5</v>
      </c>
      <c r="KE7" s="51" t="str">
        <f t="shared" si="116"/>
        <v>C</v>
      </c>
      <c r="KF7" s="60">
        <f t="shared" si="117"/>
        <v>2</v>
      </c>
      <c r="KG7" s="53" t="str">
        <f t="shared" si="118"/>
        <v>2.0</v>
      </c>
      <c r="KH7" s="61">
        <v>2</v>
      </c>
      <c r="KI7" s="62">
        <v>2</v>
      </c>
      <c r="KJ7" s="105">
        <v>6.2</v>
      </c>
      <c r="KK7" s="138">
        <v>5.5</v>
      </c>
      <c r="KL7" s="104"/>
      <c r="KM7" s="66">
        <f t="shared" si="119"/>
        <v>5.8</v>
      </c>
      <c r="KN7" s="110">
        <f t="shared" si="120"/>
        <v>5.8</v>
      </c>
      <c r="KO7" s="67" t="str">
        <f t="shared" si="121"/>
        <v>5.8</v>
      </c>
      <c r="KP7" s="300" t="str">
        <f t="shared" si="122"/>
        <v>C</v>
      </c>
      <c r="KQ7" s="112">
        <f t="shared" si="123"/>
        <v>2</v>
      </c>
      <c r="KR7" s="113" t="str">
        <f t="shared" si="124"/>
        <v>2.0</v>
      </c>
      <c r="KS7" s="63">
        <v>3</v>
      </c>
      <c r="KT7" s="207">
        <v>3</v>
      </c>
      <c r="KU7" s="216">
        <v>7</v>
      </c>
      <c r="KV7" s="337">
        <v>3</v>
      </c>
      <c r="KW7" s="174">
        <v>7</v>
      </c>
      <c r="KX7" s="216">
        <f t="shared" si="125"/>
        <v>4.5999999999999996</v>
      </c>
      <c r="KY7" s="110">
        <f t="shared" si="126"/>
        <v>7</v>
      </c>
      <c r="KZ7" s="67" t="str">
        <f t="shared" si="127"/>
        <v>7.0</v>
      </c>
      <c r="LA7" s="300" t="str">
        <f t="shared" si="128"/>
        <v>B</v>
      </c>
      <c r="LB7" s="112">
        <f t="shared" si="129"/>
        <v>3</v>
      </c>
      <c r="LC7" s="113" t="str">
        <f t="shared" si="130"/>
        <v>3.0</v>
      </c>
      <c r="LD7" s="63">
        <v>2</v>
      </c>
      <c r="LE7" s="207">
        <v>2</v>
      </c>
      <c r="LF7" s="301">
        <f t="shared" si="172"/>
        <v>5.3</v>
      </c>
      <c r="LG7" s="302">
        <f t="shared" si="173"/>
        <v>6.3</v>
      </c>
      <c r="LH7" s="303" t="str">
        <f t="shared" si="174"/>
        <v>6.3</v>
      </c>
      <c r="LI7" s="304" t="str">
        <f t="shared" si="175"/>
        <v>C</v>
      </c>
      <c r="LJ7" s="305">
        <f t="shared" si="176"/>
        <v>2</v>
      </c>
      <c r="LK7" s="303" t="str">
        <f t="shared" si="177"/>
        <v>2.0</v>
      </c>
      <c r="LL7" s="306">
        <v>5</v>
      </c>
      <c r="LM7" s="307">
        <v>5</v>
      </c>
      <c r="LN7" s="211">
        <f t="shared" si="131"/>
        <v>19</v>
      </c>
      <c r="LO7" s="156">
        <f t="shared" si="132"/>
        <v>5.4315789473684202</v>
      </c>
      <c r="LP7" s="158">
        <f t="shared" si="133"/>
        <v>1.736842105263158</v>
      </c>
      <c r="LQ7" s="157" t="str">
        <f t="shared" si="178"/>
        <v>1.74</v>
      </c>
      <c r="LR7" s="5" t="str">
        <f t="shared" si="179"/>
        <v>Lên lớp</v>
      </c>
      <c r="LS7" s="212">
        <f t="shared" si="134"/>
        <v>19</v>
      </c>
      <c r="LT7" s="156">
        <f t="shared" si="135"/>
        <v>5.4315789473684202</v>
      </c>
      <c r="LU7" s="309">
        <f t="shared" si="136"/>
        <v>1.736842105263158</v>
      </c>
      <c r="LV7" s="215">
        <f t="shared" si="137"/>
        <v>54</v>
      </c>
      <c r="LW7" s="211">
        <f t="shared" si="138"/>
        <v>54</v>
      </c>
      <c r="LX7" s="157">
        <f t="shared" si="139"/>
        <v>5.7555555555555546</v>
      </c>
      <c r="LY7" s="157" t="str">
        <f t="shared" si="140"/>
        <v>5.76</v>
      </c>
      <c r="LZ7" s="158">
        <f t="shared" si="141"/>
        <v>1.8888888888888888</v>
      </c>
      <c r="MA7" s="157" t="str">
        <f t="shared" si="180"/>
        <v>1.89</v>
      </c>
      <c r="MB7" s="5" t="str">
        <f t="shared" si="181"/>
        <v>Lên lớp</v>
      </c>
      <c r="MC7" s="282">
        <v>6.2</v>
      </c>
      <c r="MD7" s="283">
        <v>5</v>
      </c>
      <c r="ME7" s="58"/>
      <c r="MF7" s="66">
        <f t="shared" si="182"/>
        <v>5.5</v>
      </c>
      <c r="MG7" s="67">
        <f t="shared" si="183"/>
        <v>5.5</v>
      </c>
      <c r="MH7" s="50" t="str">
        <f t="shared" si="184"/>
        <v>5.5</v>
      </c>
      <c r="MI7" s="51" t="str">
        <f t="shared" si="185"/>
        <v>C</v>
      </c>
      <c r="MJ7" s="60">
        <f t="shared" si="186"/>
        <v>2</v>
      </c>
      <c r="MK7" s="53" t="str">
        <f t="shared" si="187"/>
        <v>2.0</v>
      </c>
      <c r="ML7" s="61">
        <v>2</v>
      </c>
      <c r="MM7" s="62">
        <v>2</v>
      </c>
      <c r="MN7" s="282">
        <v>8</v>
      </c>
      <c r="MO7" s="283">
        <v>5</v>
      </c>
      <c r="MP7" s="104"/>
      <c r="MQ7" s="105">
        <f t="shared" si="188"/>
        <v>6.2</v>
      </c>
      <c r="MR7" s="67">
        <f t="shared" si="189"/>
        <v>6.2</v>
      </c>
      <c r="MS7" s="50" t="str">
        <f t="shared" si="190"/>
        <v>6.2</v>
      </c>
      <c r="MT7" s="51" t="str">
        <f t="shared" si="191"/>
        <v>C</v>
      </c>
      <c r="MU7" s="60">
        <f t="shared" si="192"/>
        <v>2</v>
      </c>
      <c r="MV7" s="53" t="str">
        <f t="shared" si="193"/>
        <v>2.0</v>
      </c>
      <c r="MW7" s="61">
        <v>2</v>
      </c>
      <c r="MX7" s="62">
        <v>2</v>
      </c>
      <c r="MY7" s="333"/>
      <c r="MZ7" s="334"/>
      <c r="NA7" s="121"/>
      <c r="NB7" s="105">
        <f t="shared" si="194"/>
        <v>0</v>
      </c>
      <c r="NC7" s="67">
        <f t="shared" si="195"/>
        <v>0</v>
      </c>
      <c r="ND7" s="50" t="str">
        <f t="shared" si="196"/>
        <v>0.0</v>
      </c>
      <c r="NE7" s="51" t="str">
        <f t="shared" si="197"/>
        <v>F</v>
      </c>
      <c r="NF7" s="60">
        <f t="shared" si="198"/>
        <v>0</v>
      </c>
      <c r="NG7" s="53" t="str">
        <f t="shared" si="199"/>
        <v>0.0</v>
      </c>
      <c r="NH7" s="61">
        <v>2</v>
      </c>
      <c r="NI7" s="62"/>
      <c r="NJ7" s="105">
        <v>5.7</v>
      </c>
      <c r="NK7" s="138">
        <v>6</v>
      </c>
      <c r="NL7" s="104"/>
      <c r="NM7" s="66">
        <f t="shared" si="200"/>
        <v>5.9</v>
      </c>
      <c r="NN7" s="110">
        <f t="shared" si="201"/>
        <v>5.9</v>
      </c>
      <c r="NO7" s="67" t="str">
        <f t="shared" si="202"/>
        <v>5.9</v>
      </c>
      <c r="NP7" s="300" t="str">
        <f t="shared" si="203"/>
        <v>C</v>
      </c>
      <c r="NQ7" s="112">
        <f t="shared" si="204"/>
        <v>2</v>
      </c>
      <c r="NR7" s="113" t="str">
        <f t="shared" si="205"/>
        <v>2.0</v>
      </c>
      <c r="NS7" s="63">
        <v>2</v>
      </c>
      <c r="NT7" s="207">
        <v>2</v>
      </c>
      <c r="NU7" s="105">
        <v>6.7</v>
      </c>
      <c r="NV7" s="138">
        <v>6.5</v>
      </c>
      <c r="NW7" s="105"/>
      <c r="NX7" s="105">
        <f t="shared" si="206"/>
        <v>6.6</v>
      </c>
      <c r="NY7" s="110">
        <f t="shared" si="207"/>
        <v>6.6</v>
      </c>
      <c r="NZ7" s="67" t="str">
        <f t="shared" si="208"/>
        <v>6.6</v>
      </c>
      <c r="OA7" s="300" t="str">
        <f t="shared" si="209"/>
        <v>C+</v>
      </c>
      <c r="OB7" s="112">
        <f t="shared" si="210"/>
        <v>2.5</v>
      </c>
      <c r="OC7" s="113" t="str">
        <f t="shared" si="211"/>
        <v>2.5</v>
      </c>
      <c r="OD7" s="63">
        <v>1</v>
      </c>
      <c r="OE7" s="207">
        <v>1</v>
      </c>
      <c r="OF7" s="210">
        <v>8.4</v>
      </c>
      <c r="OG7" s="133">
        <v>8</v>
      </c>
      <c r="OH7" s="210"/>
      <c r="OI7" s="66">
        <f t="shared" si="212"/>
        <v>8.1999999999999993</v>
      </c>
      <c r="OJ7" s="67">
        <f t="shared" si="213"/>
        <v>8.1999999999999993</v>
      </c>
      <c r="OK7" s="67" t="str">
        <f t="shared" si="214"/>
        <v>8.2</v>
      </c>
      <c r="OL7" s="51" t="str">
        <f t="shared" si="215"/>
        <v>B+</v>
      </c>
      <c r="OM7" s="60">
        <f t="shared" si="216"/>
        <v>3.5</v>
      </c>
      <c r="ON7" s="53" t="str">
        <f t="shared" si="217"/>
        <v>3.5</v>
      </c>
      <c r="OO7" s="63">
        <v>6</v>
      </c>
      <c r="OP7" s="207">
        <v>6</v>
      </c>
      <c r="OQ7" s="105"/>
      <c r="OR7" s="138"/>
      <c r="OS7" s="105"/>
      <c r="OT7" s="105"/>
      <c r="OU7" s="67">
        <f t="shared" si="218"/>
        <v>0</v>
      </c>
      <c r="OV7" s="67" t="str">
        <f t="shared" si="219"/>
        <v>0.0</v>
      </c>
      <c r="OW7" s="51" t="str">
        <f t="shared" si="220"/>
        <v>F</v>
      </c>
      <c r="OX7" s="60">
        <f t="shared" si="221"/>
        <v>0</v>
      </c>
      <c r="OY7" s="53" t="str">
        <f t="shared" si="222"/>
        <v>0.0</v>
      </c>
      <c r="OZ7" s="63">
        <v>4</v>
      </c>
      <c r="PA7" s="207">
        <v>4</v>
      </c>
      <c r="PB7" s="211">
        <f t="shared" si="223"/>
        <v>19</v>
      </c>
      <c r="PC7" s="156">
        <f t="shared" si="224"/>
        <v>4.7894736842105265</v>
      </c>
      <c r="PD7" s="158">
        <f t="shared" si="225"/>
        <v>1.868421052631579</v>
      </c>
      <c r="PE7" s="157" t="str">
        <f t="shared" si="226"/>
        <v>1.87</v>
      </c>
      <c r="PF7" s="5" t="str">
        <f t="shared" si="227"/>
        <v>Lên lớp</v>
      </c>
      <c r="PG7" s="212">
        <f t="shared" si="228"/>
        <v>17</v>
      </c>
      <c r="PH7" s="156">
        <f t="shared" si="229"/>
        <v>5.3529411764705879</v>
      </c>
      <c r="PI7" s="309">
        <f t="shared" si="230"/>
        <v>2.0882352941176472</v>
      </c>
      <c r="PJ7" s="215">
        <f t="shared" si="231"/>
        <v>73</v>
      </c>
      <c r="PK7" s="211">
        <f t="shared" si="232"/>
        <v>71</v>
      </c>
      <c r="PL7" s="157">
        <f t="shared" si="233"/>
        <v>5.6591549295774639</v>
      </c>
      <c r="PM7" s="157" t="str">
        <f t="shared" si="234"/>
        <v>5.66</v>
      </c>
      <c r="PN7" s="158">
        <f t="shared" si="235"/>
        <v>1.9366197183098592</v>
      </c>
      <c r="PO7" s="157" t="str">
        <f t="shared" si="236"/>
        <v>1.94</v>
      </c>
      <c r="PP7" s="5" t="str">
        <f t="shared" si="237"/>
        <v>Lên lớp</v>
      </c>
      <c r="PQ7" s="210">
        <v>8</v>
      </c>
      <c r="PR7" s="57">
        <v>8</v>
      </c>
      <c r="PS7" s="58"/>
      <c r="PT7" s="66">
        <f t="shared" si="238"/>
        <v>8</v>
      </c>
      <c r="PU7" s="67">
        <f t="shared" si="239"/>
        <v>8</v>
      </c>
      <c r="PV7" s="67" t="str">
        <f t="shared" si="240"/>
        <v>8.0</v>
      </c>
      <c r="PW7" s="51" t="str">
        <f t="shared" si="241"/>
        <v>B+</v>
      </c>
      <c r="PX7" s="60">
        <f t="shared" si="242"/>
        <v>3.5</v>
      </c>
      <c r="PY7" s="53" t="str">
        <f t="shared" si="243"/>
        <v>3.5</v>
      </c>
      <c r="PZ7" s="63">
        <v>6</v>
      </c>
      <c r="QA7" s="207">
        <v>6</v>
      </c>
    </row>
    <row r="8" spans="1:443" s="8" customFormat="1" ht="18">
      <c r="A8" s="5">
        <v>7</v>
      </c>
      <c r="B8" s="9" t="s">
        <v>11</v>
      </c>
      <c r="C8" s="10" t="s">
        <v>300</v>
      </c>
      <c r="D8" s="11" t="s">
        <v>279</v>
      </c>
      <c r="E8" s="12" t="s">
        <v>289</v>
      </c>
      <c r="G8" s="47" t="s">
        <v>570</v>
      </c>
      <c r="H8" s="132" t="s">
        <v>427</v>
      </c>
      <c r="I8" s="132" t="s">
        <v>524</v>
      </c>
      <c r="J8" s="48" t="s">
        <v>525</v>
      </c>
      <c r="K8" s="98">
        <v>7.7</v>
      </c>
      <c r="L8" s="67" t="str">
        <f t="shared" si="142"/>
        <v>7.7</v>
      </c>
      <c r="M8" s="51" t="str">
        <f t="shared" si="245"/>
        <v>B</v>
      </c>
      <c r="N8" s="52">
        <f t="shared" si="246"/>
        <v>3</v>
      </c>
      <c r="O8" s="53" t="str">
        <f t="shared" si="143"/>
        <v>3.0</v>
      </c>
      <c r="P8" s="63">
        <v>2</v>
      </c>
      <c r="Q8" s="49">
        <v>6</v>
      </c>
      <c r="R8" s="67" t="str">
        <f t="shared" si="144"/>
        <v>6.0</v>
      </c>
      <c r="S8" s="51" t="str">
        <f t="shared" si="247"/>
        <v>C</v>
      </c>
      <c r="T8" s="52">
        <f t="shared" si="248"/>
        <v>2</v>
      </c>
      <c r="U8" s="53" t="str">
        <f t="shared" si="145"/>
        <v>2.0</v>
      </c>
      <c r="V8" s="63">
        <v>3</v>
      </c>
      <c r="W8" s="105">
        <v>8.5</v>
      </c>
      <c r="X8" s="103">
        <v>8</v>
      </c>
      <c r="Y8" s="104"/>
      <c r="Z8" s="66">
        <f t="shared" si="0"/>
        <v>8.1999999999999993</v>
      </c>
      <c r="AA8" s="67">
        <f t="shared" si="1"/>
        <v>8.1999999999999993</v>
      </c>
      <c r="AB8" s="67" t="str">
        <f t="shared" si="146"/>
        <v>8.2</v>
      </c>
      <c r="AC8" s="51" t="str">
        <f t="shared" si="2"/>
        <v>B+</v>
      </c>
      <c r="AD8" s="60">
        <f t="shared" si="249"/>
        <v>3.5</v>
      </c>
      <c r="AE8" s="53" t="str">
        <f t="shared" si="147"/>
        <v>3.5</v>
      </c>
      <c r="AF8" s="63">
        <v>4</v>
      </c>
      <c r="AG8" s="207">
        <v>4</v>
      </c>
      <c r="AH8" s="105">
        <v>8.3000000000000007</v>
      </c>
      <c r="AI8" s="103">
        <v>8</v>
      </c>
      <c r="AJ8" s="104"/>
      <c r="AK8" s="66">
        <f t="shared" si="3"/>
        <v>8.1</v>
      </c>
      <c r="AL8" s="67">
        <f t="shared" si="4"/>
        <v>8.1</v>
      </c>
      <c r="AM8" s="67" t="str">
        <f t="shared" si="148"/>
        <v>8.1</v>
      </c>
      <c r="AN8" s="51" t="str">
        <f t="shared" si="250"/>
        <v>B+</v>
      </c>
      <c r="AO8" s="60">
        <f t="shared" si="251"/>
        <v>3.5</v>
      </c>
      <c r="AP8" s="53" t="str">
        <f t="shared" si="149"/>
        <v>3.5</v>
      </c>
      <c r="AQ8" s="63">
        <v>2</v>
      </c>
      <c r="AR8" s="207">
        <v>2</v>
      </c>
      <c r="AS8" s="105">
        <v>7.1</v>
      </c>
      <c r="AT8" s="103">
        <v>6</v>
      </c>
      <c r="AU8" s="104"/>
      <c r="AV8" s="66">
        <f t="shared" si="150"/>
        <v>6.4</v>
      </c>
      <c r="AW8" s="67">
        <f t="shared" si="151"/>
        <v>6.4</v>
      </c>
      <c r="AX8" s="67" t="str">
        <f t="shared" si="152"/>
        <v>6.4</v>
      </c>
      <c r="AY8" s="51" t="str">
        <f t="shared" si="153"/>
        <v>C</v>
      </c>
      <c r="AZ8" s="60">
        <f t="shared" si="252"/>
        <v>2</v>
      </c>
      <c r="BA8" s="53" t="str">
        <f t="shared" si="154"/>
        <v>2.0</v>
      </c>
      <c r="BB8" s="63">
        <v>3</v>
      </c>
      <c r="BC8" s="207">
        <v>3</v>
      </c>
      <c r="BD8" s="105">
        <v>7.2</v>
      </c>
      <c r="BE8" s="103">
        <v>9</v>
      </c>
      <c r="BF8" s="104"/>
      <c r="BG8" s="66">
        <f t="shared" si="253"/>
        <v>8.3000000000000007</v>
      </c>
      <c r="BH8" s="67">
        <f t="shared" si="254"/>
        <v>8.3000000000000007</v>
      </c>
      <c r="BI8" s="67" t="str">
        <f t="shared" si="155"/>
        <v>8.3</v>
      </c>
      <c r="BJ8" s="51" t="str">
        <f t="shared" si="255"/>
        <v>B+</v>
      </c>
      <c r="BK8" s="60">
        <f t="shared" si="256"/>
        <v>3.5</v>
      </c>
      <c r="BL8" s="53" t="str">
        <f t="shared" si="156"/>
        <v>3.5</v>
      </c>
      <c r="BM8" s="63">
        <v>3</v>
      </c>
      <c r="BN8" s="207">
        <v>3</v>
      </c>
      <c r="BO8" s="105">
        <v>8.1999999999999993</v>
      </c>
      <c r="BP8" s="103">
        <v>7</v>
      </c>
      <c r="BQ8" s="104"/>
      <c r="BR8" s="66">
        <f t="shared" si="5"/>
        <v>7.5</v>
      </c>
      <c r="BS8" s="67">
        <f t="shared" si="6"/>
        <v>7.5</v>
      </c>
      <c r="BT8" s="67" t="str">
        <f t="shared" si="157"/>
        <v>7.5</v>
      </c>
      <c r="BU8" s="51" t="str">
        <f t="shared" si="7"/>
        <v>B</v>
      </c>
      <c r="BV8" s="68">
        <f t="shared" si="8"/>
        <v>3</v>
      </c>
      <c r="BW8" s="53" t="str">
        <f t="shared" si="158"/>
        <v>3.0</v>
      </c>
      <c r="BX8" s="63">
        <v>2</v>
      </c>
      <c r="BY8" s="207">
        <v>2</v>
      </c>
      <c r="BZ8" s="105">
        <v>8.1999999999999993</v>
      </c>
      <c r="CA8" s="103">
        <v>9</v>
      </c>
      <c r="CB8" s="104"/>
      <c r="CC8" s="105"/>
      <c r="CD8" s="67">
        <f t="shared" si="257"/>
        <v>8.6999999999999993</v>
      </c>
      <c r="CE8" s="67" t="str">
        <f t="shared" si="159"/>
        <v>8.7</v>
      </c>
      <c r="CF8" s="51" t="str">
        <f t="shared" si="258"/>
        <v>A</v>
      </c>
      <c r="CG8" s="60">
        <f t="shared" si="259"/>
        <v>4</v>
      </c>
      <c r="CH8" s="53" t="str">
        <f t="shared" si="160"/>
        <v>4.0</v>
      </c>
      <c r="CI8" s="63">
        <v>3</v>
      </c>
      <c r="CJ8" s="207">
        <v>3</v>
      </c>
      <c r="CK8" s="208">
        <f t="shared" si="161"/>
        <v>17</v>
      </c>
      <c r="CL8" s="72">
        <f t="shared" si="9"/>
        <v>7.8941176470588248</v>
      </c>
      <c r="CM8" s="93" t="str">
        <f t="shared" si="162"/>
        <v>7.89</v>
      </c>
      <c r="CN8" s="72">
        <f t="shared" si="10"/>
        <v>3.2647058823529411</v>
      </c>
      <c r="CO8" s="93" t="str">
        <f t="shared" si="163"/>
        <v>3.26</v>
      </c>
      <c r="CP8" s="285" t="str">
        <f t="shared" si="244"/>
        <v>Lên lớp</v>
      </c>
      <c r="CQ8" s="285">
        <f t="shared" si="11"/>
        <v>17</v>
      </c>
      <c r="CR8" s="72">
        <f t="shared" si="12"/>
        <v>7.8941176470588248</v>
      </c>
      <c r="CS8" s="285" t="str">
        <f t="shared" si="164"/>
        <v>7.89</v>
      </c>
      <c r="CT8" s="72">
        <f t="shared" si="13"/>
        <v>3.2647058823529411</v>
      </c>
      <c r="CU8" s="285" t="str">
        <f t="shared" si="165"/>
        <v>3.26</v>
      </c>
      <c r="CV8" s="285" t="str">
        <f t="shared" si="260"/>
        <v>Lên lớp</v>
      </c>
      <c r="CW8" s="66">
        <v>8.1999999999999993</v>
      </c>
      <c r="CX8" s="285">
        <v>7</v>
      </c>
      <c r="CY8" s="285"/>
      <c r="CZ8" s="66">
        <f t="shared" si="14"/>
        <v>7.5</v>
      </c>
      <c r="DA8" s="67">
        <f t="shared" si="15"/>
        <v>7.5</v>
      </c>
      <c r="DB8" s="60" t="str">
        <f t="shared" si="16"/>
        <v>7.5</v>
      </c>
      <c r="DC8" s="51" t="str">
        <f t="shared" si="17"/>
        <v>B</v>
      </c>
      <c r="DD8" s="60">
        <f t="shared" si="18"/>
        <v>3</v>
      </c>
      <c r="DE8" s="60" t="str">
        <f t="shared" si="19"/>
        <v>3.0</v>
      </c>
      <c r="DF8" s="63"/>
      <c r="DG8" s="209"/>
      <c r="DH8" s="105">
        <v>8.6</v>
      </c>
      <c r="DI8" s="126">
        <v>6</v>
      </c>
      <c r="DJ8" s="126"/>
      <c r="DK8" s="66">
        <f t="shared" si="20"/>
        <v>7</v>
      </c>
      <c r="DL8" s="67">
        <f t="shared" si="21"/>
        <v>7</v>
      </c>
      <c r="DM8" s="60" t="str">
        <f t="shared" si="22"/>
        <v>7.0</v>
      </c>
      <c r="DN8" s="51" t="str">
        <f t="shared" si="23"/>
        <v>B</v>
      </c>
      <c r="DO8" s="60">
        <f t="shared" si="24"/>
        <v>3</v>
      </c>
      <c r="DP8" s="60" t="str">
        <f t="shared" si="25"/>
        <v>3.0</v>
      </c>
      <c r="DQ8" s="63"/>
      <c r="DR8" s="209"/>
      <c r="DS8" s="67">
        <f t="shared" si="26"/>
        <v>7.25</v>
      </c>
      <c r="DT8" s="60" t="str">
        <f t="shared" si="27"/>
        <v>7.3</v>
      </c>
      <c r="DU8" s="51" t="str">
        <f t="shared" si="28"/>
        <v>B</v>
      </c>
      <c r="DV8" s="60">
        <f t="shared" si="29"/>
        <v>3</v>
      </c>
      <c r="DW8" s="60" t="str">
        <f t="shared" si="30"/>
        <v>3.0</v>
      </c>
      <c r="DX8" s="63">
        <v>3</v>
      </c>
      <c r="DY8" s="209">
        <v>3</v>
      </c>
      <c r="DZ8" s="210">
        <v>8</v>
      </c>
      <c r="EA8" s="57">
        <v>8</v>
      </c>
      <c r="EB8" s="58"/>
      <c r="EC8" s="66">
        <f t="shared" si="31"/>
        <v>8</v>
      </c>
      <c r="ED8" s="67">
        <f t="shared" si="32"/>
        <v>8</v>
      </c>
      <c r="EE8" s="67" t="str">
        <f t="shared" si="33"/>
        <v>8.0</v>
      </c>
      <c r="EF8" s="51" t="str">
        <f t="shared" si="34"/>
        <v>B+</v>
      </c>
      <c r="EG8" s="68">
        <f t="shared" si="35"/>
        <v>3.5</v>
      </c>
      <c r="EH8" s="53" t="str">
        <f t="shared" si="36"/>
        <v>3.5</v>
      </c>
      <c r="EI8" s="63">
        <v>3</v>
      </c>
      <c r="EJ8" s="207">
        <v>3</v>
      </c>
      <c r="EK8" s="210">
        <v>7.3</v>
      </c>
      <c r="EL8" s="57">
        <v>9</v>
      </c>
      <c r="EM8" s="58"/>
      <c r="EN8" s="66">
        <f t="shared" si="166"/>
        <v>8.3000000000000007</v>
      </c>
      <c r="EO8" s="67">
        <f t="shared" si="167"/>
        <v>8.3000000000000007</v>
      </c>
      <c r="EP8" s="67" t="str">
        <f t="shared" si="168"/>
        <v>8.3</v>
      </c>
      <c r="EQ8" s="51" t="str">
        <f t="shared" si="169"/>
        <v>B+</v>
      </c>
      <c r="ER8" s="60">
        <f t="shared" si="170"/>
        <v>3.5</v>
      </c>
      <c r="ES8" s="53" t="str">
        <f t="shared" si="171"/>
        <v>3.5</v>
      </c>
      <c r="ET8" s="63">
        <v>3</v>
      </c>
      <c r="EU8" s="207">
        <v>3</v>
      </c>
      <c r="EV8" s="210">
        <v>6.7</v>
      </c>
      <c r="EW8" s="57">
        <v>6</v>
      </c>
      <c r="EX8" s="58"/>
      <c r="EY8" s="66">
        <f t="shared" si="37"/>
        <v>6.3</v>
      </c>
      <c r="EZ8" s="67">
        <f t="shared" si="38"/>
        <v>6.3</v>
      </c>
      <c r="FA8" s="67" t="str">
        <f t="shared" si="39"/>
        <v>6.3</v>
      </c>
      <c r="FB8" s="51" t="str">
        <f t="shared" si="40"/>
        <v>C</v>
      </c>
      <c r="FC8" s="60">
        <f t="shared" si="41"/>
        <v>2</v>
      </c>
      <c r="FD8" s="53" t="str">
        <f t="shared" si="42"/>
        <v>2.0</v>
      </c>
      <c r="FE8" s="63">
        <v>2</v>
      </c>
      <c r="FF8" s="207">
        <v>2</v>
      </c>
      <c r="FG8" s="105">
        <v>8.6999999999999993</v>
      </c>
      <c r="FH8" s="103">
        <v>8</v>
      </c>
      <c r="FI8" s="104"/>
      <c r="FJ8" s="66">
        <f t="shared" si="43"/>
        <v>8.3000000000000007</v>
      </c>
      <c r="FK8" s="67">
        <f t="shared" si="44"/>
        <v>8.3000000000000007</v>
      </c>
      <c r="FL8" s="67" t="str">
        <f t="shared" si="45"/>
        <v>8.3</v>
      </c>
      <c r="FM8" s="51" t="str">
        <f t="shared" si="46"/>
        <v>B+</v>
      </c>
      <c r="FN8" s="60">
        <f t="shared" si="47"/>
        <v>3.5</v>
      </c>
      <c r="FO8" s="53" t="str">
        <f t="shared" si="48"/>
        <v>3.5</v>
      </c>
      <c r="FP8" s="63">
        <v>2</v>
      </c>
      <c r="FQ8" s="207">
        <v>2</v>
      </c>
      <c r="FR8" s="105">
        <v>8</v>
      </c>
      <c r="FS8" s="103">
        <v>8</v>
      </c>
      <c r="FT8" s="104"/>
      <c r="FU8" s="66"/>
      <c r="FV8" s="67">
        <f t="shared" si="49"/>
        <v>8</v>
      </c>
      <c r="FW8" s="67" t="str">
        <f t="shared" si="50"/>
        <v>8.0</v>
      </c>
      <c r="FX8" s="51" t="str">
        <f t="shared" si="51"/>
        <v>B+</v>
      </c>
      <c r="FY8" s="60">
        <f t="shared" si="52"/>
        <v>3.5</v>
      </c>
      <c r="FZ8" s="53" t="str">
        <f t="shared" si="53"/>
        <v>3.5</v>
      </c>
      <c r="GA8" s="63">
        <v>2</v>
      </c>
      <c r="GB8" s="207">
        <v>2</v>
      </c>
      <c r="GC8" s="105">
        <v>9.3000000000000007</v>
      </c>
      <c r="GD8" s="103">
        <v>8</v>
      </c>
      <c r="GE8" s="104"/>
      <c r="GF8" s="105"/>
      <c r="GG8" s="67">
        <f t="shared" si="54"/>
        <v>8.5</v>
      </c>
      <c r="GH8" s="67" t="str">
        <f t="shared" si="55"/>
        <v>8.5</v>
      </c>
      <c r="GI8" s="51" t="str">
        <f t="shared" si="56"/>
        <v>A</v>
      </c>
      <c r="GJ8" s="60">
        <f t="shared" si="57"/>
        <v>4</v>
      </c>
      <c r="GK8" s="53" t="str">
        <f t="shared" si="58"/>
        <v>4.0</v>
      </c>
      <c r="GL8" s="63">
        <v>3</v>
      </c>
      <c r="GM8" s="207">
        <v>3</v>
      </c>
      <c r="GN8" s="211">
        <f t="shared" si="59"/>
        <v>18</v>
      </c>
      <c r="GO8" s="156">
        <f t="shared" si="60"/>
        <v>7.8527777777777779</v>
      </c>
      <c r="GP8" s="158">
        <f t="shared" si="61"/>
        <v>3.3333333333333335</v>
      </c>
      <c r="GQ8" s="157" t="str">
        <f t="shared" si="62"/>
        <v>3.33</v>
      </c>
      <c r="GR8" s="5" t="str">
        <f t="shared" si="63"/>
        <v>Lên lớp</v>
      </c>
      <c r="GS8" s="212">
        <f t="shared" si="64"/>
        <v>18</v>
      </c>
      <c r="GT8" s="213">
        <f t="shared" si="65"/>
        <v>7.8527777777777779</v>
      </c>
      <c r="GU8" s="214">
        <f t="shared" si="66"/>
        <v>3.3333333333333335</v>
      </c>
      <c r="GV8" s="215">
        <f t="shared" si="67"/>
        <v>35</v>
      </c>
      <c r="GW8" s="211">
        <f t="shared" si="68"/>
        <v>35</v>
      </c>
      <c r="GX8" s="157">
        <f t="shared" si="69"/>
        <v>7.8728571428571428</v>
      </c>
      <c r="GY8" s="158">
        <f t="shared" si="70"/>
        <v>3.3</v>
      </c>
      <c r="GZ8" s="157" t="str">
        <f t="shared" si="71"/>
        <v>3.30</v>
      </c>
      <c r="HA8" s="5" t="str">
        <f t="shared" si="72"/>
        <v>Lên lớp</v>
      </c>
      <c r="HB8" s="5"/>
      <c r="HC8" s="105">
        <v>7.9</v>
      </c>
      <c r="HD8" s="103">
        <v>9</v>
      </c>
      <c r="HE8" s="104"/>
      <c r="HF8" s="105"/>
      <c r="HG8" s="67">
        <f t="shared" si="73"/>
        <v>8.6</v>
      </c>
      <c r="HH8" s="67" t="str">
        <f t="shared" si="74"/>
        <v>8.6</v>
      </c>
      <c r="HI8" s="51" t="str">
        <f t="shared" si="75"/>
        <v>A</v>
      </c>
      <c r="HJ8" s="60">
        <f t="shared" si="76"/>
        <v>4</v>
      </c>
      <c r="HK8" s="53" t="str">
        <f t="shared" si="77"/>
        <v>4.0</v>
      </c>
      <c r="HL8" s="63">
        <v>3</v>
      </c>
      <c r="HM8" s="207">
        <v>3</v>
      </c>
      <c r="HN8" s="210">
        <v>8.3000000000000007</v>
      </c>
      <c r="HO8" s="57">
        <v>8</v>
      </c>
      <c r="HP8" s="58"/>
      <c r="HQ8" s="66">
        <f t="shared" si="78"/>
        <v>8.1</v>
      </c>
      <c r="HR8" s="110">
        <f t="shared" si="79"/>
        <v>8.1</v>
      </c>
      <c r="HS8" s="67" t="str">
        <f t="shared" si="80"/>
        <v>8.1</v>
      </c>
      <c r="HT8" s="111" t="str">
        <f t="shared" si="81"/>
        <v>B+</v>
      </c>
      <c r="HU8" s="112">
        <f t="shared" si="82"/>
        <v>3.5</v>
      </c>
      <c r="HV8" s="113" t="str">
        <f t="shared" si="83"/>
        <v>3.5</v>
      </c>
      <c r="HW8" s="63">
        <v>1</v>
      </c>
      <c r="HX8" s="207">
        <v>1</v>
      </c>
      <c r="HY8" s="66">
        <f t="shared" si="84"/>
        <v>2.4</v>
      </c>
      <c r="HZ8" s="167">
        <f t="shared" si="84"/>
        <v>8.5</v>
      </c>
      <c r="IA8" s="53" t="str">
        <f t="shared" si="85"/>
        <v>8.5</v>
      </c>
      <c r="IB8" s="51" t="str">
        <f t="shared" si="86"/>
        <v>A</v>
      </c>
      <c r="IC8" s="60">
        <f t="shared" si="87"/>
        <v>4</v>
      </c>
      <c r="ID8" s="53" t="str">
        <f t="shared" si="88"/>
        <v>4.0</v>
      </c>
      <c r="IE8" s="220">
        <v>4</v>
      </c>
      <c r="IF8" s="221">
        <v>4</v>
      </c>
      <c r="IG8" s="210">
        <v>8.6999999999999993</v>
      </c>
      <c r="IH8" s="57">
        <v>5</v>
      </c>
      <c r="II8" s="58"/>
      <c r="IJ8" s="66">
        <f t="shared" si="89"/>
        <v>6.5</v>
      </c>
      <c r="IK8" s="67">
        <f t="shared" si="90"/>
        <v>6.5</v>
      </c>
      <c r="IL8" s="67" t="str">
        <f t="shared" si="91"/>
        <v>6.5</v>
      </c>
      <c r="IM8" s="51" t="str">
        <f t="shared" si="92"/>
        <v>C+</v>
      </c>
      <c r="IN8" s="60">
        <f t="shared" si="93"/>
        <v>2.5</v>
      </c>
      <c r="IO8" s="53" t="str">
        <f t="shared" si="94"/>
        <v>2.5</v>
      </c>
      <c r="IP8" s="63">
        <v>2</v>
      </c>
      <c r="IQ8" s="207">
        <v>2</v>
      </c>
      <c r="IR8" s="210">
        <v>8.1999999999999993</v>
      </c>
      <c r="IS8" s="57">
        <v>6</v>
      </c>
      <c r="IT8" s="58"/>
      <c r="IU8" s="66">
        <f t="shared" si="95"/>
        <v>6.9</v>
      </c>
      <c r="IV8" s="67">
        <f t="shared" si="96"/>
        <v>6.9</v>
      </c>
      <c r="IW8" s="67" t="str">
        <f t="shared" si="97"/>
        <v>6.9</v>
      </c>
      <c r="IX8" s="51" t="str">
        <f t="shared" si="98"/>
        <v>C+</v>
      </c>
      <c r="IY8" s="60">
        <f t="shared" si="99"/>
        <v>2.5</v>
      </c>
      <c r="IZ8" s="53" t="str">
        <f t="shared" si="100"/>
        <v>2.5</v>
      </c>
      <c r="JA8" s="63">
        <v>3</v>
      </c>
      <c r="JB8" s="207">
        <v>3</v>
      </c>
      <c r="JC8" s="65">
        <v>8</v>
      </c>
      <c r="JD8" s="57">
        <v>9</v>
      </c>
      <c r="JE8" s="58"/>
      <c r="JF8" s="66">
        <f t="shared" si="101"/>
        <v>8.6</v>
      </c>
      <c r="JG8" s="67">
        <f t="shared" si="102"/>
        <v>8.6</v>
      </c>
      <c r="JH8" s="50" t="str">
        <f t="shared" si="103"/>
        <v>8.6</v>
      </c>
      <c r="JI8" s="51" t="str">
        <f t="shared" si="104"/>
        <v>A</v>
      </c>
      <c r="JJ8" s="60">
        <f t="shared" si="105"/>
        <v>4</v>
      </c>
      <c r="JK8" s="53" t="str">
        <f t="shared" si="106"/>
        <v>4.0</v>
      </c>
      <c r="JL8" s="61">
        <v>2</v>
      </c>
      <c r="JM8" s="62">
        <v>2</v>
      </c>
      <c r="JN8" s="65">
        <v>9</v>
      </c>
      <c r="JO8" s="57">
        <v>6</v>
      </c>
      <c r="JP8" s="58"/>
      <c r="JQ8" s="66">
        <f t="shared" si="107"/>
        <v>7.2</v>
      </c>
      <c r="JR8" s="67">
        <f t="shared" si="108"/>
        <v>7.2</v>
      </c>
      <c r="JS8" s="50" t="str">
        <f t="shared" si="109"/>
        <v>7.2</v>
      </c>
      <c r="JT8" s="51" t="str">
        <f t="shared" si="110"/>
        <v>B</v>
      </c>
      <c r="JU8" s="60">
        <f t="shared" si="111"/>
        <v>3</v>
      </c>
      <c r="JV8" s="53" t="str">
        <f t="shared" si="112"/>
        <v>3.0</v>
      </c>
      <c r="JW8" s="61">
        <v>1</v>
      </c>
      <c r="JX8" s="62">
        <v>1</v>
      </c>
      <c r="JY8" s="65">
        <v>6.7</v>
      </c>
      <c r="JZ8" s="57">
        <v>7</v>
      </c>
      <c r="KA8" s="58"/>
      <c r="KB8" s="66">
        <f t="shared" si="113"/>
        <v>6.9</v>
      </c>
      <c r="KC8" s="67">
        <f t="shared" si="114"/>
        <v>6.9</v>
      </c>
      <c r="KD8" s="50" t="str">
        <f t="shared" si="115"/>
        <v>6.9</v>
      </c>
      <c r="KE8" s="51" t="str">
        <f t="shared" si="116"/>
        <v>C+</v>
      </c>
      <c r="KF8" s="60">
        <f t="shared" si="117"/>
        <v>2.5</v>
      </c>
      <c r="KG8" s="53" t="str">
        <f t="shared" si="118"/>
        <v>2.5</v>
      </c>
      <c r="KH8" s="61">
        <v>2</v>
      </c>
      <c r="KI8" s="62">
        <v>2</v>
      </c>
      <c r="KJ8" s="105">
        <v>6.4</v>
      </c>
      <c r="KK8" s="138">
        <v>5.5</v>
      </c>
      <c r="KL8" s="104"/>
      <c r="KM8" s="66">
        <f t="shared" si="119"/>
        <v>5.9</v>
      </c>
      <c r="KN8" s="110">
        <f t="shared" si="120"/>
        <v>5.9</v>
      </c>
      <c r="KO8" s="67" t="str">
        <f t="shared" si="121"/>
        <v>5.9</v>
      </c>
      <c r="KP8" s="300" t="str">
        <f t="shared" si="122"/>
        <v>C</v>
      </c>
      <c r="KQ8" s="112">
        <f t="shared" si="123"/>
        <v>2</v>
      </c>
      <c r="KR8" s="113" t="str">
        <f t="shared" si="124"/>
        <v>2.0</v>
      </c>
      <c r="KS8" s="63">
        <v>3</v>
      </c>
      <c r="KT8" s="207">
        <v>3</v>
      </c>
      <c r="KU8" s="105">
        <v>7.7</v>
      </c>
      <c r="KV8" s="138">
        <v>7</v>
      </c>
      <c r="KW8" s="104"/>
      <c r="KX8" s="66">
        <f t="shared" si="125"/>
        <v>7.3</v>
      </c>
      <c r="KY8" s="110">
        <f t="shared" si="126"/>
        <v>7.3</v>
      </c>
      <c r="KZ8" s="67" t="str">
        <f t="shared" si="127"/>
        <v>7.3</v>
      </c>
      <c r="LA8" s="300" t="str">
        <f t="shared" si="128"/>
        <v>B</v>
      </c>
      <c r="LB8" s="112">
        <f t="shared" si="129"/>
        <v>3</v>
      </c>
      <c r="LC8" s="113" t="str">
        <f t="shared" si="130"/>
        <v>3.0</v>
      </c>
      <c r="LD8" s="63">
        <v>2</v>
      </c>
      <c r="LE8" s="207">
        <v>2</v>
      </c>
      <c r="LF8" s="301">
        <f t="shared" si="172"/>
        <v>6.5</v>
      </c>
      <c r="LG8" s="302">
        <f t="shared" si="173"/>
        <v>6.5</v>
      </c>
      <c r="LH8" s="303" t="str">
        <f t="shared" si="174"/>
        <v>6.5</v>
      </c>
      <c r="LI8" s="304" t="str">
        <f t="shared" si="175"/>
        <v>C+</v>
      </c>
      <c r="LJ8" s="305">
        <f t="shared" si="176"/>
        <v>2.5</v>
      </c>
      <c r="LK8" s="303" t="str">
        <f t="shared" si="177"/>
        <v>2.5</v>
      </c>
      <c r="LL8" s="306">
        <v>5</v>
      </c>
      <c r="LM8" s="307">
        <v>5</v>
      </c>
      <c r="LN8" s="211">
        <f t="shared" si="131"/>
        <v>19</v>
      </c>
      <c r="LO8" s="156">
        <f t="shared" si="132"/>
        <v>7.2684210526315782</v>
      </c>
      <c r="LP8" s="158">
        <f t="shared" si="133"/>
        <v>2.9473684210526314</v>
      </c>
      <c r="LQ8" s="157" t="str">
        <f t="shared" si="178"/>
        <v>2.95</v>
      </c>
      <c r="LR8" s="5" t="str">
        <f t="shared" si="179"/>
        <v>Lên lớp</v>
      </c>
      <c r="LS8" s="212">
        <f t="shared" si="134"/>
        <v>19</v>
      </c>
      <c r="LT8" s="156">
        <f t="shared" si="135"/>
        <v>7.2684210526315782</v>
      </c>
      <c r="LU8" s="309">
        <f t="shared" si="136"/>
        <v>2.9473684210526314</v>
      </c>
      <c r="LV8" s="215">
        <f t="shared" si="137"/>
        <v>54</v>
      </c>
      <c r="LW8" s="211">
        <f t="shared" si="138"/>
        <v>54</v>
      </c>
      <c r="LX8" s="157">
        <f t="shared" si="139"/>
        <v>7.6601851851851848</v>
      </c>
      <c r="LY8" s="157" t="str">
        <f t="shared" si="140"/>
        <v>7.66</v>
      </c>
      <c r="LZ8" s="158">
        <f t="shared" si="141"/>
        <v>3.175925925925926</v>
      </c>
      <c r="MA8" s="157" t="str">
        <f t="shared" si="180"/>
        <v>3.18</v>
      </c>
      <c r="MB8" s="5" t="str">
        <f t="shared" si="181"/>
        <v>Lên lớp</v>
      </c>
      <c r="MC8" s="282">
        <v>9</v>
      </c>
      <c r="MD8" s="283">
        <v>5</v>
      </c>
      <c r="ME8" s="58"/>
      <c r="MF8" s="66">
        <f t="shared" si="182"/>
        <v>6.6</v>
      </c>
      <c r="MG8" s="67">
        <f t="shared" si="183"/>
        <v>6.6</v>
      </c>
      <c r="MH8" s="50" t="str">
        <f t="shared" si="184"/>
        <v>6.6</v>
      </c>
      <c r="MI8" s="51" t="str">
        <f t="shared" si="185"/>
        <v>C+</v>
      </c>
      <c r="MJ8" s="60">
        <f t="shared" si="186"/>
        <v>2.5</v>
      </c>
      <c r="MK8" s="53" t="str">
        <f t="shared" si="187"/>
        <v>2.5</v>
      </c>
      <c r="ML8" s="61">
        <v>2</v>
      </c>
      <c r="MM8" s="62">
        <v>2</v>
      </c>
      <c r="MN8" s="282">
        <v>8.3000000000000007</v>
      </c>
      <c r="MO8" s="283">
        <v>7</v>
      </c>
      <c r="MP8" s="104"/>
      <c r="MQ8" s="105">
        <f t="shared" si="188"/>
        <v>7.5</v>
      </c>
      <c r="MR8" s="67">
        <f t="shared" si="189"/>
        <v>7.5</v>
      </c>
      <c r="MS8" s="50" t="str">
        <f t="shared" si="190"/>
        <v>7.5</v>
      </c>
      <c r="MT8" s="51" t="str">
        <f t="shared" si="191"/>
        <v>B</v>
      </c>
      <c r="MU8" s="60">
        <f t="shared" si="192"/>
        <v>3</v>
      </c>
      <c r="MV8" s="53" t="str">
        <f t="shared" si="193"/>
        <v>3.0</v>
      </c>
      <c r="MW8" s="61">
        <v>2</v>
      </c>
      <c r="MX8" s="62">
        <v>2</v>
      </c>
      <c r="MY8" s="282">
        <v>8.6</v>
      </c>
      <c r="MZ8" s="283">
        <v>6</v>
      </c>
      <c r="NA8" s="104"/>
      <c r="NB8" s="105">
        <f t="shared" si="194"/>
        <v>7</v>
      </c>
      <c r="NC8" s="67">
        <f t="shared" si="195"/>
        <v>7</v>
      </c>
      <c r="ND8" s="50" t="str">
        <f t="shared" si="196"/>
        <v>7.0</v>
      </c>
      <c r="NE8" s="51" t="str">
        <f t="shared" si="197"/>
        <v>B</v>
      </c>
      <c r="NF8" s="60">
        <f t="shared" si="198"/>
        <v>3</v>
      </c>
      <c r="NG8" s="53" t="str">
        <f t="shared" si="199"/>
        <v>3.0</v>
      </c>
      <c r="NH8" s="61">
        <v>2</v>
      </c>
      <c r="NI8" s="62">
        <v>2</v>
      </c>
      <c r="NJ8" s="105">
        <v>8.3000000000000007</v>
      </c>
      <c r="NK8" s="138">
        <v>9</v>
      </c>
      <c r="NL8" s="104"/>
      <c r="NM8" s="66">
        <f t="shared" si="200"/>
        <v>8.6999999999999993</v>
      </c>
      <c r="NN8" s="110">
        <f t="shared" si="201"/>
        <v>8.6999999999999993</v>
      </c>
      <c r="NO8" s="67" t="str">
        <f t="shared" si="202"/>
        <v>8.7</v>
      </c>
      <c r="NP8" s="300" t="str">
        <f t="shared" si="203"/>
        <v>A</v>
      </c>
      <c r="NQ8" s="112">
        <f t="shared" si="204"/>
        <v>4</v>
      </c>
      <c r="NR8" s="113" t="str">
        <f t="shared" si="205"/>
        <v>4.0</v>
      </c>
      <c r="NS8" s="63">
        <v>2</v>
      </c>
      <c r="NT8" s="207">
        <v>2</v>
      </c>
      <c r="NU8" s="105">
        <v>8.8000000000000007</v>
      </c>
      <c r="NV8" s="138">
        <v>9</v>
      </c>
      <c r="NW8" s="105"/>
      <c r="NX8" s="105">
        <f t="shared" si="206"/>
        <v>8.9</v>
      </c>
      <c r="NY8" s="110">
        <f t="shared" si="207"/>
        <v>8.9</v>
      </c>
      <c r="NZ8" s="67" t="str">
        <f t="shared" si="208"/>
        <v>8.9</v>
      </c>
      <c r="OA8" s="300" t="str">
        <f t="shared" si="209"/>
        <v>A</v>
      </c>
      <c r="OB8" s="112">
        <f t="shared" si="210"/>
        <v>4</v>
      </c>
      <c r="OC8" s="113" t="str">
        <f t="shared" si="211"/>
        <v>4.0</v>
      </c>
      <c r="OD8" s="63">
        <v>1</v>
      </c>
      <c r="OE8" s="207">
        <v>1</v>
      </c>
      <c r="OF8" s="210">
        <v>9</v>
      </c>
      <c r="OG8" s="133">
        <v>9</v>
      </c>
      <c r="OH8" s="210"/>
      <c r="OI8" s="66">
        <f t="shared" si="212"/>
        <v>9</v>
      </c>
      <c r="OJ8" s="67">
        <f t="shared" si="213"/>
        <v>9</v>
      </c>
      <c r="OK8" s="67" t="str">
        <f t="shared" si="214"/>
        <v>9.0</v>
      </c>
      <c r="OL8" s="51" t="str">
        <f t="shared" si="215"/>
        <v>A</v>
      </c>
      <c r="OM8" s="60">
        <f t="shared" si="216"/>
        <v>4</v>
      </c>
      <c r="ON8" s="53" t="str">
        <f t="shared" si="217"/>
        <v>4.0</v>
      </c>
      <c r="OO8" s="63">
        <v>6</v>
      </c>
      <c r="OP8" s="207">
        <v>6</v>
      </c>
      <c r="OQ8" s="105"/>
      <c r="OR8" s="138"/>
      <c r="OS8" s="104"/>
      <c r="OT8" s="105"/>
      <c r="OU8" s="67">
        <f t="shared" si="218"/>
        <v>0</v>
      </c>
      <c r="OV8" s="67" t="str">
        <f t="shared" si="219"/>
        <v>0.0</v>
      </c>
      <c r="OW8" s="51" t="str">
        <f t="shared" si="220"/>
        <v>F</v>
      </c>
      <c r="OX8" s="60">
        <f t="shared" si="221"/>
        <v>0</v>
      </c>
      <c r="OY8" s="53" t="str">
        <f t="shared" si="222"/>
        <v>0.0</v>
      </c>
      <c r="OZ8" s="63">
        <v>4</v>
      </c>
      <c r="PA8" s="207">
        <v>4</v>
      </c>
      <c r="PB8" s="211">
        <f t="shared" si="223"/>
        <v>19</v>
      </c>
      <c r="PC8" s="156">
        <f t="shared" si="224"/>
        <v>6.4473684210526319</v>
      </c>
      <c r="PD8" s="158">
        <f t="shared" si="225"/>
        <v>2.7894736842105261</v>
      </c>
      <c r="PE8" s="157" t="str">
        <f t="shared" si="226"/>
        <v>2.79</v>
      </c>
      <c r="PF8" s="5" t="str">
        <f t="shared" si="227"/>
        <v>Lên lớp</v>
      </c>
      <c r="PG8" s="212">
        <f t="shared" si="228"/>
        <v>19</v>
      </c>
      <c r="PH8" s="156">
        <f t="shared" si="229"/>
        <v>6.4473684210526319</v>
      </c>
      <c r="PI8" s="309">
        <f t="shared" si="230"/>
        <v>2.7894736842105261</v>
      </c>
      <c r="PJ8" s="215">
        <f t="shared" si="231"/>
        <v>73</v>
      </c>
      <c r="PK8" s="211">
        <f t="shared" si="232"/>
        <v>73</v>
      </c>
      <c r="PL8" s="157">
        <f t="shared" si="233"/>
        <v>7.3445205479452049</v>
      </c>
      <c r="PM8" s="157" t="str">
        <f t="shared" si="234"/>
        <v>7.34</v>
      </c>
      <c r="PN8" s="158">
        <f t="shared" si="235"/>
        <v>3.0753424657534247</v>
      </c>
      <c r="PO8" s="157" t="str">
        <f t="shared" si="236"/>
        <v>3.08</v>
      </c>
      <c r="PP8" s="5" t="str">
        <f t="shared" si="237"/>
        <v>Lên lớp</v>
      </c>
      <c r="PQ8" s="210">
        <v>9</v>
      </c>
      <c r="PR8" s="57">
        <v>8</v>
      </c>
      <c r="PS8" s="58"/>
      <c r="PT8" s="66">
        <f t="shared" si="238"/>
        <v>8.4</v>
      </c>
      <c r="PU8" s="67">
        <f t="shared" si="239"/>
        <v>8.4</v>
      </c>
      <c r="PV8" s="67" t="str">
        <f t="shared" si="240"/>
        <v>8.4</v>
      </c>
      <c r="PW8" s="51" t="str">
        <f t="shared" si="241"/>
        <v>B+</v>
      </c>
      <c r="PX8" s="60">
        <f t="shared" si="242"/>
        <v>3.5</v>
      </c>
      <c r="PY8" s="53" t="str">
        <f t="shared" si="243"/>
        <v>3.5</v>
      </c>
      <c r="PZ8" s="63">
        <v>6</v>
      </c>
      <c r="QA8" s="207">
        <v>6</v>
      </c>
    </row>
    <row r="9" spans="1:443" s="8" customFormat="1" ht="18">
      <c r="A9" s="5">
        <v>8</v>
      </c>
      <c r="B9" s="9" t="s">
        <v>11</v>
      </c>
      <c r="C9" s="10" t="s">
        <v>330</v>
      </c>
      <c r="D9" s="11" t="s">
        <v>331</v>
      </c>
      <c r="E9" s="12" t="s">
        <v>332</v>
      </c>
      <c r="F9" s="6"/>
      <c r="G9" s="47" t="s">
        <v>582</v>
      </c>
      <c r="H9" s="132" t="s">
        <v>427</v>
      </c>
      <c r="I9" s="132" t="s">
        <v>618</v>
      </c>
      <c r="J9" s="48" t="s">
        <v>525</v>
      </c>
      <c r="K9" s="98">
        <v>7.3</v>
      </c>
      <c r="L9" s="67" t="str">
        <f t="shared" si="142"/>
        <v>7.3</v>
      </c>
      <c r="M9" s="51" t="str">
        <f t="shared" si="245"/>
        <v>B</v>
      </c>
      <c r="N9" s="52">
        <f t="shared" si="246"/>
        <v>3</v>
      </c>
      <c r="O9" s="53" t="str">
        <f t="shared" si="143"/>
        <v>3.0</v>
      </c>
      <c r="P9" s="63">
        <v>2</v>
      </c>
      <c r="Q9" s="49">
        <v>7</v>
      </c>
      <c r="R9" s="67" t="str">
        <f t="shared" si="144"/>
        <v>7.0</v>
      </c>
      <c r="S9" s="51" t="str">
        <f t="shared" si="247"/>
        <v>B</v>
      </c>
      <c r="T9" s="52">
        <f t="shared" si="248"/>
        <v>3</v>
      </c>
      <c r="U9" s="53" t="str">
        <f t="shared" si="145"/>
        <v>3.0</v>
      </c>
      <c r="V9" s="63">
        <v>3</v>
      </c>
      <c r="W9" s="105">
        <v>8.3000000000000007</v>
      </c>
      <c r="X9" s="103">
        <v>7</v>
      </c>
      <c r="Y9" s="104"/>
      <c r="Z9" s="66">
        <f t="shared" si="0"/>
        <v>7.5</v>
      </c>
      <c r="AA9" s="67">
        <f t="shared" si="1"/>
        <v>7.5</v>
      </c>
      <c r="AB9" s="67" t="str">
        <f t="shared" si="146"/>
        <v>7.5</v>
      </c>
      <c r="AC9" s="51" t="str">
        <f t="shared" si="2"/>
        <v>B</v>
      </c>
      <c r="AD9" s="60">
        <f t="shared" si="249"/>
        <v>3</v>
      </c>
      <c r="AE9" s="53" t="str">
        <f t="shared" si="147"/>
        <v>3.0</v>
      </c>
      <c r="AF9" s="63">
        <v>4</v>
      </c>
      <c r="AG9" s="207">
        <v>4</v>
      </c>
      <c r="AH9" s="105">
        <v>8</v>
      </c>
      <c r="AI9" s="103">
        <v>8</v>
      </c>
      <c r="AJ9" s="104"/>
      <c r="AK9" s="66">
        <f t="shared" si="3"/>
        <v>8</v>
      </c>
      <c r="AL9" s="67">
        <f t="shared" si="4"/>
        <v>8</v>
      </c>
      <c r="AM9" s="67" t="str">
        <f t="shared" si="148"/>
        <v>8.0</v>
      </c>
      <c r="AN9" s="51" t="str">
        <f t="shared" si="250"/>
        <v>B+</v>
      </c>
      <c r="AO9" s="60">
        <f t="shared" si="251"/>
        <v>3.5</v>
      </c>
      <c r="AP9" s="53" t="str">
        <f t="shared" si="149"/>
        <v>3.5</v>
      </c>
      <c r="AQ9" s="63">
        <v>2</v>
      </c>
      <c r="AR9" s="207">
        <v>2</v>
      </c>
      <c r="AS9" s="105">
        <v>7.1</v>
      </c>
      <c r="AT9" s="103">
        <v>4</v>
      </c>
      <c r="AU9" s="104"/>
      <c r="AV9" s="66">
        <f t="shared" si="150"/>
        <v>5.2</v>
      </c>
      <c r="AW9" s="67">
        <f t="shared" si="151"/>
        <v>5.2</v>
      </c>
      <c r="AX9" s="67" t="str">
        <f t="shared" si="152"/>
        <v>5.2</v>
      </c>
      <c r="AY9" s="51" t="str">
        <f t="shared" si="153"/>
        <v>D+</v>
      </c>
      <c r="AZ9" s="60">
        <f t="shared" si="252"/>
        <v>1.5</v>
      </c>
      <c r="BA9" s="53" t="str">
        <f t="shared" si="154"/>
        <v>1.5</v>
      </c>
      <c r="BB9" s="63">
        <v>3</v>
      </c>
      <c r="BC9" s="207">
        <v>3</v>
      </c>
      <c r="BD9" s="105">
        <v>6.6</v>
      </c>
      <c r="BE9" s="103">
        <v>7</v>
      </c>
      <c r="BF9" s="104"/>
      <c r="BG9" s="66">
        <f t="shared" si="253"/>
        <v>6.8</v>
      </c>
      <c r="BH9" s="67">
        <f t="shared" si="254"/>
        <v>6.8</v>
      </c>
      <c r="BI9" s="67" t="str">
        <f t="shared" si="155"/>
        <v>6.8</v>
      </c>
      <c r="BJ9" s="51" t="str">
        <f t="shared" si="255"/>
        <v>C+</v>
      </c>
      <c r="BK9" s="60">
        <f t="shared" si="256"/>
        <v>2.5</v>
      </c>
      <c r="BL9" s="53" t="str">
        <f t="shared" si="156"/>
        <v>2.5</v>
      </c>
      <c r="BM9" s="63">
        <v>3</v>
      </c>
      <c r="BN9" s="207">
        <v>3</v>
      </c>
      <c r="BO9" s="105">
        <v>7.3</v>
      </c>
      <c r="BP9" s="103">
        <v>8</v>
      </c>
      <c r="BQ9" s="104"/>
      <c r="BR9" s="66">
        <f t="shared" si="5"/>
        <v>7.7</v>
      </c>
      <c r="BS9" s="67">
        <f t="shared" si="6"/>
        <v>7.7</v>
      </c>
      <c r="BT9" s="67" t="str">
        <f t="shared" si="157"/>
        <v>7.7</v>
      </c>
      <c r="BU9" s="51" t="str">
        <f t="shared" si="7"/>
        <v>B</v>
      </c>
      <c r="BV9" s="68">
        <f t="shared" si="8"/>
        <v>3</v>
      </c>
      <c r="BW9" s="53" t="str">
        <f t="shared" si="158"/>
        <v>3.0</v>
      </c>
      <c r="BX9" s="63">
        <v>2</v>
      </c>
      <c r="BY9" s="207">
        <v>2</v>
      </c>
      <c r="BZ9" s="105">
        <v>7.3</v>
      </c>
      <c r="CA9" s="103">
        <v>8</v>
      </c>
      <c r="CB9" s="104"/>
      <c r="CC9" s="105"/>
      <c r="CD9" s="67">
        <f t="shared" si="257"/>
        <v>7.7</v>
      </c>
      <c r="CE9" s="67" t="str">
        <f t="shared" si="159"/>
        <v>7.7</v>
      </c>
      <c r="CF9" s="51" t="str">
        <f t="shared" si="258"/>
        <v>B</v>
      </c>
      <c r="CG9" s="60">
        <f t="shared" si="259"/>
        <v>3</v>
      </c>
      <c r="CH9" s="53" t="str">
        <f t="shared" si="160"/>
        <v>3.0</v>
      </c>
      <c r="CI9" s="63">
        <v>3</v>
      </c>
      <c r="CJ9" s="207">
        <v>3</v>
      </c>
      <c r="CK9" s="208">
        <f t="shared" si="161"/>
        <v>17</v>
      </c>
      <c r="CL9" s="72">
        <f t="shared" si="9"/>
        <v>7.0882352941176467</v>
      </c>
      <c r="CM9" s="93" t="str">
        <f t="shared" si="162"/>
        <v>7.09</v>
      </c>
      <c r="CN9" s="72">
        <f t="shared" si="10"/>
        <v>2.7058823529411766</v>
      </c>
      <c r="CO9" s="93" t="str">
        <f t="shared" si="163"/>
        <v>2.71</v>
      </c>
      <c r="CP9" s="285" t="str">
        <f t="shared" si="244"/>
        <v>Lên lớp</v>
      </c>
      <c r="CQ9" s="285">
        <f t="shared" si="11"/>
        <v>17</v>
      </c>
      <c r="CR9" s="72">
        <f t="shared" si="12"/>
        <v>7.0882352941176467</v>
      </c>
      <c r="CS9" s="285" t="str">
        <f t="shared" si="164"/>
        <v>7.09</v>
      </c>
      <c r="CT9" s="72">
        <f t="shared" si="13"/>
        <v>2.7058823529411766</v>
      </c>
      <c r="CU9" s="285" t="str">
        <f t="shared" si="165"/>
        <v>2.71</v>
      </c>
      <c r="CV9" s="285" t="str">
        <f t="shared" si="260"/>
        <v>Lên lớp</v>
      </c>
      <c r="CW9" s="66">
        <v>7.4</v>
      </c>
      <c r="CX9" s="285">
        <v>5</v>
      </c>
      <c r="CY9" s="285"/>
      <c r="CZ9" s="66">
        <f t="shared" si="14"/>
        <v>6</v>
      </c>
      <c r="DA9" s="67">
        <f t="shared" si="15"/>
        <v>6</v>
      </c>
      <c r="DB9" s="60" t="str">
        <f t="shared" si="16"/>
        <v>6.0</v>
      </c>
      <c r="DC9" s="51" t="str">
        <f t="shared" si="17"/>
        <v>C</v>
      </c>
      <c r="DD9" s="60">
        <f t="shared" si="18"/>
        <v>2</v>
      </c>
      <c r="DE9" s="60" t="str">
        <f t="shared" si="19"/>
        <v>2.0</v>
      </c>
      <c r="DF9" s="63"/>
      <c r="DG9" s="209"/>
      <c r="DH9" s="105">
        <v>7</v>
      </c>
      <c r="DI9" s="126">
        <v>7</v>
      </c>
      <c r="DJ9" s="126"/>
      <c r="DK9" s="66">
        <f t="shared" si="20"/>
        <v>7</v>
      </c>
      <c r="DL9" s="67">
        <f t="shared" si="21"/>
        <v>7</v>
      </c>
      <c r="DM9" s="60" t="str">
        <f t="shared" si="22"/>
        <v>7.0</v>
      </c>
      <c r="DN9" s="51" t="str">
        <f t="shared" si="23"/>
        <v>B</v>
      </c>
      <c r="DO9" s="60">
        <f t="shared" si="24"/>
        <v>3</v>
      </c>
      <c r="DP9" s="60" t="str">
        <f t="shared" si="25"/>
        <v>3.0</v>
      </c>
      <c r="DQ9" s="63"/>
      <c r="DR9" s="209"/>
      <c r="DS9" s="67">
        <f t="shared" si="26"/>
        <v>6.5</v>
      </c>
      <c r="DT9" s="60" t="str">
        <f t="shared" si="27"/>
        <v>6.5</v>
      </c>
      <c r="DU9" s="51" t="str">
        <f t="shared" si="28"/>
        <v>C+</v>
      </c>
      <c r="DV9" s="60">
        <f t="shared" si="29"/>
        <v>2.5</v>
      </c>
      <c r="DW9" s="60" t="str">
        <f t="shared" si="30"/>
        <v>2.5</v>
      </c>
      <c r="DX9" s="63">
        <v>3</v>
      </c>
      <c r="DY9" s="209">
        <v>3</v>
      </c>
      <c r="DZ9" s="210">
        <v>7</v>
      </c>
      <c r="EA9" s="57">
        <v>8</v>
      </c>
      <c r="EB9" s="58"/>
      <c r="EC9" s="66">
        <f t="shared" si="31"/>
        <v>7.6</v>
      </c>
      <c r="ED9" s="67">
        <f t="shared" si="32"/>
        <v>7.6</v>
      </c>
      <c r="EE9" s="67" t="str">
        <f t="shared" si="33"/>
        <v>7.6</v>
      </c>
      <c r="EF9" s="51" t="str">
        <f t="shared" si="34"/>
        <v>B</v>
      </c>
      <c r="EG9" s="68">
        <f t="shared" si="35"/>
        <v>3</v>
      </c>
      <c r="EH9" s="53" t="str">
        <f t="shared" si="36"/>
        <v>3.0</v>
      </c>
      <c r="EI9" s="63">
        <v>3</v>
      </c>
      <c r="EJ9" s="207">
        <v>3</v>
      </c>
      <c r="EK9" s="210">
        <v>7.7</v>
      </c>
      <c r="EL9" s="57">
        <v>4</v>
      </c>
      <c r="EM9" s="58"/>
      <c r="EN9" s="66">
        <f t="shared" si="166"/>
        <v>5.5</v>
      </c>
      <c r="EO9" s="67">
        <f t="shared" si="167"/>
        <v>5.5</v>
      </c>
      <c r="EP9" s="67" t="str">
        <f t="shared" si="168"/>
        <v>5.5</v>
      </c>
      <c r="EQ9" s="51" t="str">
        <f t="shared" si="169"/>
        <v>C</v>
      </c>
      <c r="ER9" s="60">
        <f t="shared" si="170"/>
        <v>2</v>
      </c>
      <c r="ES9" s="53" t="str">
        <f t="shared" si="171"/>
        <v>2.0</v>
      </c>
      <c r="ET9" s="63">
        <v>3</v>
      </c>
      <c r="EU9" s="207">
        <v>3</v>
      </c>
      <c r="EV9" s="210">
        <v>5</v>
      </c>
      <c r="EW9" s="57">
        <v>8</v>
      </c>
      <c r="EX9" s="58"/>
      <c r="EY9" s="66">
        <f t="shared" si="37"/>
        <v>6.8</v>
      </c>
      <c r="EZ9" s="67">
        <f t="shared" si="38"/>
        <v>6.8</v>
      </c>
      <c r="FA9" s="67" t="str">
        <f t="shared" si="39"/>
        <v>6.8</v>
      </c>
      <c r="FB9" s="51" t="str">
        <f t="shared" si="40"/>
        <v>C+</v>
      </c>
      <c r="FC9" s="60">
        <f t="shared" si="41"/>
        <v>2.5</v>
      </c>
      <c r="FD9" s="53" t="str">
        <f t="shared" si="42"/>
        <v>2.5</v>
      </c>
      <c r="FE9" s="63">
        <v>2</v>
      </c>
      <c r="FF9" s="207">
        <v>2</v>
      </c>
      <c r="FG9" s="105">
        <v>8</v>
      </c>
      <c r="FH9" s="103">
        <v>8</v>
      </c>
      <c r="FI9" s="104"/>
      <c r="FJ9" s="66">
        <f t="shared" si="43"/>
        <v>8</v>
      </c>
      <c r="FK9" s="67">
        <f t="shared" si="44"/>
        <v>8</v>
      </c>
      <c r="FL9" s="67" t="str">
        <f t="shared" si="45"/>
        <v>8.0</v>
      </c>
      <c r="FM9" s="51" t="str">
        <f t="shared" si="46"/>
        <v>B+</v>
      </c>
      <c r="FN9" s="60">
        <f t="shared" si="47"/>
        <v>3.5</v>
      </c>
      <c r="FO9" s="53" t="str">
        <f t="shared" si="48"/>
        <v>3.5</v>
      </c>
      <c r="FP9" s="63">
        <v>2</v>
      </c>
      <c r="FQ9" s="207">
        <v>2</v>
      </c>
      <c r="FR9" s="105">
        <v>8</v>
      </c>
      <c r="FS9" s="103">
        <v>8</v>
      </c>
      <c r="FT9" s="104"/>
      <c r="FU9" s="66"/>
      <c r="FV9" s="67">
        <f t="shared" si="49"/>
        <v>8</v>
      </c>
      <c r="FW9" s="67" t="str">
        <f t="shared" si="50"/>
        <v>8.0</v>
      </c>
      <c r="FX9" s="51" t="str">
        <f t="shared" si="51"/>
        <v>B+</v>
      </c>
      <c r="FY9" s="60">
        <f t="shared" si="52"/>
        <v>3.5</v>
      </c>
      <c r="FZ9" s="53" t="str">
        <f t="shared" si="53"/>
        <v>3.5</v>
      </c>
      <c r="GA9" s="63">
        <v>2</v>
      </c>
      <c r="GB9" s="207">
        <v>2</v>
      </c>
      <c r="GC9" s="105">
        <v>8.9</v>
      </c>
      <c r="GD9" s="103">
        <v>1</v>
      </c>
      <c r="GE9" s="104"/>
      <c r="GF9" s="105"/>
      <c r="GG9" s="67">
        <f t="shared" si="54"/>
        <v>4.2</v>
      </c>
      <c r="GH9" s="67" t="str">
        <f t="shared" si="55"/>
        <v>4.2</v>
      </c>
      <c r="GI9" s="51" t="str">
        <f t="shared" si="56"/>
        <v>D</v>
      </c>
      <c r="GJ9" s="60">
        <f t="shared" si="57"/>
        <v>1</v>
      </c>
      <c r="GK9" s="53" t="str">
        <f t="shared" si="58"/>
        <v>1.0</v>
      </c>
      <c r="GL9" s="63">
        <v>3</v>
      </c>
      <c r="GM9" s="207">
        <v>3</v>
      </c>
      <c r="GN9" s="211">
        <f t="shared" si="59"/>
        <v>18</v>
      </c>
      <c r="GO9" s="156">
        <f t="shared" si="60"/>
        <v>6.5</v>
      </c>
      <c r="GP9" s="158">
        <f t="shared" si="61"/>
        <v>2.4722222222222223</v>
      </c>
      <c r="GQ9" s="157" t="str">
        <f t="shared" si="62"/>
        <v>2.47</v>
      </c>
      <c r="GR9" s="5" t="str">
        <f t="shared" si="63"/>
        <v>Lên lớp</v>
      </c>
      <c r="GS9" s="212">
        <f t="shared" si="64"/>
        <v>18</v>
      </c>
      <c r="GT9" s="213">
        <f t="shared" si="65"/>
        <v>6.5</v>
      </c>
      <c r="GU9" s="214">
        <f t="shared" si="66"/>
        <v>2.4722222222222223</v>
      </c>
      <c r="GV9" s="215">
        <f t="shared" si="67"/>
        <v>35</v>
      </c>
      <c r="GW9" s="211">
        <f t="shared" si="68"/>
        <v>35</v>
      </c>
      <c r="GX9" s="157">
        <f t="shared" si="69"/>
        <v>6.7857142857142856</v>
      </c>
      <c r="GY9" s="158">
        <f t="shared" si="70"/>
        <v>2.5857142857142859</v>
      </c>
      <c r="GZ9" s="157" t="str">
        <f t="shared" si="71"/>
        <v>2.59</v>
      </c>
      <c r="HA9" s="5" t="str">
        <f t="shared" si="72"/>
        <v>Lên lớp</v>
      </c>
      <c r="HB9" s="5"/>
      <c r="HC9" s="105">
        <v>6.9</v>
      </c>
      <c r="HD9" s="103">
        <v>7</v>
      </c>
      <c r="HE9" s="104"/>
      <c r="HF9" s="105"/>
      <c r="HG9" s="67">
        <f t="shared" si="73"/>
        <v>7</v>
      </c>
      <c r="HH9" s="67" t="str">
        <f t="shared" si="74"/>
        <v>7.0</v>
      </c>
      <c r="HI9" s="51" t="str">
        <f t="shared" si="75"/>
        <v>B</v>
      </c>
      <c r="HJ9" s="60">
        <f t="shared" si="76"/>
        <v>3</v>
      </c>
      <c r="HK9" s="53" t="str">
        <f t="shared" si="77"/>
        <v>3.0</v>
      </c>
      <c r="HL9" s="63">
        <v>3</v>
      </c>
      <c r="HM9" s="207">
        <v>3</v>
      </c>
      <c r="HN9" s="210">
        <v>7.3</v>
      </c>
      <c r="HO9" s="57">
        <v>6</v>
      </c>
      <c r="HP9" s="58"/>
      <c r="HQ9" s="66">
        <f t="shared" si="78"/>
        <v>6.5</v>
      </c>
      <c r="HR9" s="110">
        <f t="shared" si="79"/>
        <v>6.5</v>
      </c>
      <c r="HS9" s="67" t="str">
        <f t="shared" si="80"/>
        <v>6.5</v>
      </c>
      <c r="HT9" s="111" t="str">
        <f t="shared" si="81"/>
        <v>C+</v>
      </c>
      <c r="HU9" s="112">
        <f t="shared" si="82"/>
        <v>2.5</v>
      </c>
      <c r="HV9" s="113" t="str">
        <f t="shared" si="83"/>
        <v>2.5</v>
      </c>
      <c r="HW9" s="63">
        <v>1</v>
      </c>
      <c r="HX9" s="207">
        <v>1</v>
      </c>
      <c r="HY9" s="66">
        <f t="shared" ref="HY9:HY38" si="261">ROUND((HF9*0.7+HQ9*0.3),1)</f>
        <v>2</v>
      </c>
      <c r="HZ9" s="167">
        <f t="shared" ref="HZ9:HZ38" si="262">ROUND((HG9*0.7+HR9*0.3),1)</f>
        <v>6.9</v>
      </c>
      <c r="IA9" s="53" t="str">
        <f t="shared" si="85"/>
        <v>6.9</v>
      </c>
      <c r="IB9" s="51" t="str">
        <f t="shared" si="86"/>
        <v>C+</v>
      </c>
      <c r="IC9" s="60">
        <f t="shared" si="87"/>
        <v>2.5</v>
      </c>
      <c r="ID9" s="53" t="str">
        <f t="shared" si="88"/>
        <v>2.5</v>
      </c>
      <c r="IE9" s="220">
        <v>4</v>
      </c>
      <c r="IF9" s="221">
        <v>4</v>
      </c>
      <c r="IG9" s="210">
        <v>6.7</v>
      </c>
      <c r="IH9" s="57">
        <v>8</v>
      </c>
      <c r="II9" s="58"/>
      <c r="IJ9" s="66">
        <f t="shared" si="89"/>
        <v>7.5</v>
      </c>
      <c r="IK9" s="67">
        <f t="shared" si="90"/>
        <v>7.5</v>
      </c>
      <c r="IL9" s="67" t="str">
        <f t="shared" si="91"/>
        <v>7.5</v>
      </c>
      <c r="IM9" s="51" t="str">
        <f t="shared" si="92"/>
        <v>B</v>
      </c>
      <c r="IN9" s="60">
        <f t="shared" si="93"/>
        <v>3</v>
      </c>
      <c r="IO9" s="53" t="str">
        <f t="shared" si="94"/>
        <v>3.0</v>
      </c>
      <c r="IP9" s="63">
        <v>2</v>
      </c>
      <c r="IQ9" s="207">
        <v>2</v>
      </c>
      <c r="IR9" s="210">
        <v>8.5</v>
      </c>
      <c r="IS9" s="57">
        <v>7</v>
      </c>
      <c r="IT9" s="58"/>
      <c r="IU9" s="66">
        <f t="shared" si="95"/>
        <v>7.6</v>
      </c>
      <c r="IV9" s="67">
        <f t="shared" si="96"/>
        <v>7.6</v>
      </c>
      <c r="IW9" s="67" t="str">
        <f t="shared" si="97"/>
        <v>7.6</v>
      </c>
      <c r="IX9" s="51" t="str">
        <f t="shared" si="98"/>
        <v>B</v>
      </c>
      <c r="IY9" s="60">
        <f t="shared" si="99"/>
        <v>3</v>
      </c>
      <c r="IZ9" s="53" t="str">
        <f t="shared" si="100"/>
        <v>3.0</v>
      </c>
      <c r="JA9" s="63">
        <v>3</v>
      </c>
      <c r="JB9" s="207">
        <v>3</v>
      </c>
      <c r="JC9" s="65">
        <v>6.4</v>
      </c>
      <c r="JD9" s="57">
        <v>8</v>
      </c>
      <c r="JE9" s="58"/>
      <c r="JF9" s="66">
        <f t="shared" si="101"/>
        <v>7.4</v>
      </c>
      <c r="JG9" s="67">
        <f t="shared" si="102"/>
        <v>7.4</v>
      </c>
      <c r="JH9" s="50" t="str">
        <f t="shared" si="103"/>
        <v>7.4</v>
      </c>
      <c r="JI9" s="51" t="str">
        <f t="shared" si="104"/>
        <v>B</v>
      </c>
      <c r="JJ9" s="60">
        <f t="shared" si="105"/>
        <v>3</v>
      </c>
      <c r="JK9" s="53" t="str">
        <f t="shared" si="106"/>
        <v>3.0</v>
      </c>
      <c r="JL9" s="61">
        <v>2</v>
      </c>
      <c r="JM9" s="62">
        <v>2</v>
      </c>
      <c r="JN9" s="65">
        <v>8.4</v>
      </c>
      <c r="JO9" s="57">
        <v>7</v>
      </c>
      <c r="JP9" s="58"/>
      <c r="JQ9" s="66">
        <f t="shared" si="107"/>
        <v>7.6</v>
      </c>
      <c r="JR9" s="67">
        <f t="shared" si="108"/>
        <v>7.6</v>
      </c>
      <c r="JS9" s="50" t="str">
        <f t="shared" si="109"/>
        <v>7.6</v>
      </c>
      <c r="JT9" s="51" t="str">
        <f t="shared" si="110"/>
        <v>B</v>
      </c>
      <c r="JU9" s="60">
        <f t="shared" si="111"/>
        <v>3</v>
      </c>
      <c r="JV9" s="53" t="str">
        <f t="shared" si="112"/>
        <v>3.0</v>
      </c>
      <c r="JW9" s="61">
        <v>1</v>
      </c>
      <c r="JX9" s="62">
        <v>1</v>
      </c>
      <c r="JY9" s="65">
        <v>7.3</v>
      </c>
      <c r="JZ9" s="57">
        <v>7</v>
      </c>
      <c r="KA9" s="58"/>
      <c r="KB9" s="66">
        <f t="shared" si="113"/>
        <v>7.1</v>
      </c>
      <c r="KC9" s="67">
        <f t="shared" si="114"/>
        <v>7.1</v>
      </c>
      <c r="KD9" s="50" t="str">
        <f t="shared" si="115"/>
        <v>7.1</v>
      </c>
      <c r="KE9" s="51" t="str">
        <f t="shared" si="116"/>
        <v>B</v>
      </c>
      <c r="KF9" s="60">
        <f t="shared" si="117"/>
        <v>3</v>
      </c>
      <c r="KG9" s="53" t="str">
        <f t="shared" si="118"/>
        <v>3.0</v>
      </c>
      <c r="KH9" s="61">
        <v>2</v>
      </c>
      <c r="KI9" s="62">
        <v>2</v>
      </c>
      <c r="KJ9" s="105">
        <v>8.4</v>
      </c>
      <c r="KK9" s="138">
        <v>8</v>
      </c>
      <c r="KL9" s="104"/>
      <c r="KM9" s="66">
        <f t="shared" si="119"/>
        <v>8.1999999999999993</v>
      </c>
      <c r="KN9" s="110">
        <f t="shared" si="120"/>
        <v>8.1999999999999993</v>
      </c>
      <c r="KO9" s="67" t="str">
        <f t="shared" si="121"/>
        <v>8.2</v>
      </c>
      <c r="KP9" s="300" t="str">
        <f t="shared" si="122"/>
        <v>B+</v>
      </c>
      <c r="KQ9" s="112">
        <f t="shared" si="123"/>
        <v>3.5</v>
      </c>
      <c r="KR9" s="113" t="str">
        <f t="shared" si="124"/>
        <v>3.5</v>
      </c>
      <c r="KS9" s="63">
        <v>3</v>
      </c>
      <c r="KT9" s="207">
        <v>3</v>
      </c>
      <c r="KU9" s="105">
        <v>8</v>
      </c>
      <c r="KV9" s="138">
        <v>5</v>
      </c>
      <c r="KW9" s="104"/>
      <c r="KX9" s="66">
        <f t="shared" si="125"/>
        <v>6.2</v>
      </c>
      <c r="KY9" s="110">
        <f t="shared" si="126"/>
        <v>6.2</v>
      </c>
      <c r="KZ9" s="67" t="str">
        <f t="shared" si="127"/>
        <v>6.2</v>
      </c>
      <c r="LA9" s="300" t="str">
        <f t="shared" si="128"/>
        <v>C</v>
      </c>
      <c r="LB9" s="112">
        <f t="shared" si="129"/>
        <v>2</v>
      </c>
      <c r="LC9" s="113" t="str">
        <f t="shared" si="130"/>
        <v>2.0</v>
      </c>
      <c r="LD9" s="63">
        <v>2</v>
      </c>
      <c r="LE9" s="207">
        <v>2</v>
      </c>
      <c r="LF9" s="301">
        <f t="shared" si="172"/>
        <v>7.3</v>
      </c>
      <c r="LG9" s="302">
        <f t="shared" si="173"/>
        <v>7.3</v>
      </c>
      <c r="LH9" s="303" t="str">
        <f t="shared" si="174"/>
        <v>7.3</v>
      </c>
      <c r="LI9" s="304" t="str">
        <f t="shared" si="175"/>
        <v>B</v>
      </c>
      <c r="LJ9" s="305">
        <f t="shared" si="176"/>
        <v>3</v>
      </c>
      <c r="LK9" s="303" t="str">
        <f t="shared" si="177"/>
        <v>3.0</v>
      </c>
      <c r="LL9" s="306">
        <v>5</v>
      </c>
      <c r="LM9" s="307">
        <v>5</v>
      </c>
      <c r="LN9" s="211">
        <f t="shared" si="131"/>
        <v>19</v>
      </c>
      <c r="LO9" s="156">
        <f t="shared" si="132"/>
        <v>7.3105263157894722</v>
      </c>
      <c r="LP9" s="158">
        <f t="shared" si="133"/>
        <v>2.9473684210526314</v>
      </c>
      <c r="LQ9" s="157" t="str">
        <f t="shared" si="178"/>
        <v>2.95</v>
      </c>
      <c r="LR9" s="5" t="str">
        <f t="shared" si="179"/>
        <v>Lên lớp</v>
      </c>
      <c r="LS9" s="212">
        <f t="shared" si="134"/>
        <v>19</v>
      </c>
      <c r="LT9" s="156">
        <f t="shared" si="135"/>
        <v>7.3105263157894722</v>
      </c>
      <c r="LU9" s="309">
        <f t="shared" si="136"/>
        <v>2.9473684210526314</v>
      </c>
      <c r="LV9" s="215">
        <f t="shared" si="137"/>
        <v>54</v>
      </c>
      <c r="LW9" s="211">
        <f t="shared" si="138"/>
        <v>54</v>
      </c>
      <c r="LX9" s="157">
        <f t="shared" si="139"/>
        <v>6.9703703703703699</v>
      </c>
      <c r="LY9" s="157" t="str">
        <f t="shared" si="140"/>
        <v>6.97</v>
      </c>
      <c r="LZ9" s="158">
        <f t="shared" si="141"/>
        <v>2.7129629629629628</v>
      </c>
      <c r="MA9" s="157" t="str">
        <f t="shared" si="180"/>
        <v>2.71</v>
      </c>
      <c r="MB9" s="5" t="str">
        <f t="shared" si="181"/>
        <v>Lên lớp</v>
      </c>
      <c r="MC9" s="282">
        <v>9</v>
      </c>
      <c r="MD9" s="283">
        <v>7</v>
      </c>
      <c r="ME9" s="58"/>
      <c r="MF9" s="66">
        <f t="shared" si="182"/>
        <v>7.8</v>
      </c>
      <c r="MG9" s="67">
        <f t="shared" si="183"/>
        <v>7.8</v>
      </c>
      <c r="MH9" s="50" t="str">
        <f t="shared" si="184"/>
        <v>7.8</v>
      </c>
      <c r="MI9" s="51" t="str">
        <f t="shared" si="185"/>
        <v>B</v>
      </c>
      <c r="MJ9" s="60">
        <f t="shared" si="186"/>
        <v>3</v>
      </c>
      <c r="MK9" s="53" t="str">
        <f t="shared" si="187"/>
        <v>3.0</v>
      </c>
      <c r="ML9" s="61">
        <v>2</v>
      </c>
      <c r="MM9" s="62">
        <v>2</v>
      </c>
      <c r="MN9" s="282">
        <v>8</v>
      </c>
      <c r="MO9" s="283">
        <v>8</v>
      </c>
      <c r="MP9" s="104"/>
      <c r="MQ9" s="105">
        <f t="shared" si="188"/>
        <v>8</v>
      </c>
      <c r="MR9" s="67">
        <f t="shared" si="189"/>
        <v>8</v>
      </c>
      <c r="MS9" s="50" t="str">
        <f t="shared" si="190"/>
        <v>8.0</v>
      </c>
      <c r="MT9" s="51" t="str">
        <f t="shared" si="191"/>
        <v>B+</v>
      </c>
      <c r="MU9" s="60">
        <f t="shared" si="192"/>
        <v>3.5</v>
      </c>
      <c r="MV9" s="53" t="str">
        <f t="shared" si="193"/>
        <v>3.5</v>
      </c>
      <c r="MW9" s="61">
        <v>2</v>
      </c>
      <c r="MX9" s="62">
        <v>2</v>
      </c>
      <c r="MY9" s="282">
        <v>8.6</v>
      </c>
      <c r="MZ9" s="283">
        <v>8</v>
      </c>
      <c r="NA9" s="104"/>
      <c r="NB9" s="105">
        <f t="shared" si="194"/>
        <v>8.1999999999999993</v>
      </c>
      <c r="NC9" s="67">
        <f t="shared" si="195"/>
        <v>8.1999999999999993</v>
      </c>
      <c r="ND9" s="50" t="str">
        <f t="shared" si="196"/>
        <v>8.2</v>
      </c>
      <c r="NE9" s="51" t="str">
        <f t="shared" si="197"/>
        <v>B+</v>
      </c>
      <c r="NF9" s="60">
        <f t="shared" si="198"/>
        <v>3.5</v>
      </c>
      <c r="NG9" s="53" t="str">
        <f t="shared" si="199"/>
        <v>3.5</v>
      </c>
      <c r="NH9" s="61">
        <v>2</v>
      </c>
      <c r="NI9" s="62">
        <v>2</v>
      </c>
      <c r="NJ9" s="105">
        <v>7</v>
      </c>
      <c r="NK9" s="138">
        <v>7.5</v>
      </c>
      <c r="NL9" s="104"/>
      <c r="NM9" s="66">
        <f t="shared" si="200"/>
        <v>7.3</v>
      </c>
      <c r="NN9" s="110">
        <f t="shared" si="201"/>
        <v>7.3</v>
      </c>
      <c r="NO9" s="67" t="str">
        <f t="shared" si="202"/>
        <v>7.3</v>
      </c>
      <c r="NP9" s="300" t="str">
        <f t="shared" si="203"/>
        <v>B</v>
      </c>
      <c r="NQ9" s="112">
        <f t="shared" si="204"/>
        <v>3</v>
      </c>
      <c r="NR9" s="113" t="str">
        <f t="shared" si="205"/>
        <v>3.0</v>
      </c>
      <c r="NS9" s="63">
        <v>2</v>
      </c>
      <c r="NT9" s="207">
        <v>2</v>
      </c>
      <c r="NU9" s="105">
        <v>7.8</v>
      </c>
      <c r="NV9" s="138">
        <v>7</v>
      </c>
      <c r="NW9" s="105"/>
      <c r="NX9" s="105">
        <f t="shared" si="206"/>
        <v>7.3</v>
      </c>
      <c r="NY9" s="110">
        <f t="shared" si="207"/>
        <v>7.3</v>
      </c>
      <c r="NZ9" s="67" t="str">
        <f t="shared" si="208"/>
        <v>7.3</v>
      </c>
      <c r="OA9" s="300" t="str">
        <f t="shared" si="209"/>
        <v>B</v>
      </c>
      <c r="OB9" s="112">
        <f t="shared" si="210"/>
        <v>3</v>
      </c>
      <c r="OC9" s="113" t="str">
        <f t="shared" si="211"/>
        <v>3.0</v>
      </c>
      <c r="OD9" s="63">
        <v>1</v>
      </c>
      <c r="OE9" s="207">
        <v>1</v>
      </c>
      <c r="OF9" s="210">
        <v>9.1999999999999993</v>
      </c>
      <c r="OG9" s="133">
        <v>6</v>
      </c>
      <c r="OH9" s="210"/>
      <c r="OI9" s="66">
        <f t="shared" si="212"/>
        <v>7.3</v>
      </c>
      <c r="OJ9" s="67">
        <f t="shared" si="213"/>
        <v>7.3</v>
      </c>
      <c r="OK9" s="67" t="str">
        <f t="shared" si="214"/>
        <v>7.3</v>
      </c>
      <c r="OL9" s="51" t="str">
        <f t="shared" si="215"/>
        <v>B</v>
      </c>
      <c r="OM9" s="60">
        <f t="shared" si="216"/>
        <v>3</v>
      </c>
      <c r="ON9" s="53" t="str">
        <f t="shared" si="217"/>
        <v>3.0</v>
      </c>
      <c r="OO9" s="63">
        <v>6</v>
      </c>
      <c r="OP9" s="207">
        <v>6</v>
      </c>
      <c r="OQ9" s="105"/>
      <c r="OR9" s="138"/>
      <c r="OS9" s="104"/>
      <c r="OT9" s="105"/>
      <c r="OU9" s="67">
        <f t="shared" si="218"/>
        <v>0</v>
      </c>
      <c r="OV9" s="67" t="str">
        <f t="shared" si="219"/>
        <v>0.0</v>
      </c>
      <c r="OW9" s="51" t="str">
        <f t="shared" si="220"/>
        <v>F</v>
      </c>
      <c r="OX9" s="60">
        <f t="shared" si="221"/>
        <v>0</v>
      </c>
      <c r="OY9" s="53" t="str">
        <f t="shared" si="222"/>
        <v>0.0</v>
      </c>
      <c r="OZ9" s="63">
        <v>4</v>
      </c>
      <c r="PA9" s="207">
        <v>4</v>
      </c>
      <c r="PB9" s="211">
        <f t="shared" si="223"/>
        <v>19</v>
      </c>
      <c r="PC9" s="156">
        <f t="shared" si="224"/>
        <v>5.9842105263157892</v>
      </c>
      <c r="PD9" s="158">
        <f t="shared" si="225"/>
        <v>2.4736842105263159</v>
      </c>
      <c r="PE9" s="157" t="str">
        <f t="shared" si="226"/>
        <v>2.47</v>
      </c>
      <c r="PF9" s="5" t="str">
        <f t="shared" si="227"/>
        <v>Lên lớp</v>
      </c>
      <c r="PG9" s="212">
        <f t="shared" si="228"/>
        <v>19</v>
      </c>
      <c r="PH9" s="156">
        <f t="shared" si="229"/>
        <v>5.9842105263157892</v>
      </c>
      <c r="PI9" s="309">
        <f t="shared" si="230"/>
        <v>2.4736842105263159</v>
      </c>
      <c r="PJ9" s="215">
        <f t="shared" si="231"/>
        <v>73</v>
      </c>
      <c r="PK9" s="211">
        <f t="shared" si="232"/>
        <v>73</v>
      </c>
      <c r="PL9" s="157">
        <f t="shared" si="233"/>
        <v>6.7136986301369861</v>
      </c>
      <c r="PM9" s="157" t="str">
        <f t="shared" si="234"/>
        <v>6.71</v>
      </c>
      <c r="PN9" s="158">
        <f t="shared" si="235"/>
        <v>2.6506849315068495</v>
      </c>
      <c r="PO9" s="157" t="str">
        <f t="shared" si="236"/>
        <v>2.65</v>
      </c>
      <c r="PP9" s="5" t="str">
        <f t="shared" si="237"/>
        <v>Lên lớp</v>
      </c>
      <c r="PQ9" s="210">
        <v>8</v>
      </c>
      <c r="PR9" s="57">
        <v>8</v>
      </c>
      <c r="PS9" s="58"/>
      <c r="PT9" s="66">
        <f t="shared" si="238"/>
        <v>8</v>
      </c>
      <c r="PU9" s="67">
        <f t="shared" si="239"/>
        <v>8</v>
      </c>
      <c r="PV9" s="67" t="str">
        <f t="shared" si="240"/>
        <v>8.0</v>
      </c>
      <c r="PW9" s="51" t="str">
        <f t="shared" si="241"/>
        <v>B+</v>
      </c>
      <c r="PX9" s="60">
        <f t="shared" si="242"/>
        <v>3.5</v>
      </c>
      <c r="PY9" s="53" t="str">
        <f t="shared" si="243"/>
        <v>3.5</v>
      </c>
      <c r="PZ9" s="63">
        <v>6</v>
      </c>
      <c r="QA9" s="207">
        <v>6</v>
      </c>
    </row>
    <row r="10" spans="1:443" s="8" customFormat="1" ht="18">
      <c r="A10" s="5">
        <v>9</v>
      </c>
      <c r="B10" s="9" t="s">
        <v>11</v>
      </c>
      <c r="C10" s="10" t="s">
        <v>333</v>
      </c>
      <c r="D10" s="11" t="s">
        <v>334</v>
      </c>
      <c r="E10" s="12" t="s">
        <v>335</v>
      </c>
      <c r="F10" s="6"/>
      <c r="G10" s="47" t="s">
        <v>583</v>
      </c>
      <c r="H10" s="132" t="s">
        <v>427</v>
      </c>
      <c r="I10" s="132" t="s">
        <v>619</v>
      </c>
      <c r="J10" s="48" t="s">
        <v>525</v>
      </c>
      <c r="K10" s="98">
        <v>8</v>
      </c>
      <c r="L10" s="67" t="str">
        <f t="shared" si="142"/>
        <v>8.0</v>
      </c>
      <c r="M10" s="51" t="str">
        <f t="shared" si="245"/>
        <v>B+</v>
      </c>
      <c r="N10" s="52">
        <f t="shared" si="246"/>
        <v>3.5</v>
      </c>
      <c r="O10" s="53" t="str">
        <f t="shared" si="143"/>
        <v>3.5</v>
      </c>
      <c r="P10" s="63">
        <v>2</v>
      </c>
      <c r="Q10" s="49">
        <v>6</v>
      </c>
      <c r="R10" s="67" t="str">
        <f t="shared" si="144"/>
        <v>6.0</v>
      </c>
      <c r="S10" s="51" t="str">
        <f t="shared" si="247"/>
        <v>C</v>
      </c>
      <c r="T10" s="52">
        <f t="shared" si="248"/>
        <v>2</v>
      </c>
      <c r="U10" s="53" t="str">
        <f t="shared" si="145"/>
        <v>2.0</v>
      </c>
      <c r="V10" s="63">
        <v>3</v>
      </c>
      <c r="W10" s="105">
        <v>7.5</v>
      </c>
      <c r="X10" s="103">
        <v>6</v>
      </c>
      <c r="Y10" s="104"/>
      <c r="Z10" s="66">
        <f t="shared" si="0"/>
        <v>6.6</v>
      </c>
      <c r="AA10" s="67">
        <f t="shared" si="1"/>
        <v>6.6</v>
      </c>
      <c r="AB10" s="67" t="str">
        <f t="shared" si="146"/>
        <v>6.6</v>
      </c>
      <c r="AC10" s="51" t="str">
        <f t="shared" si="2"/>
        <v>C+</v>
      </c>
      <c r="AD10" s="60">
        <f t="shared" si="249"/>
        <v>2.5</v>
      </c>
      <c r="AE10" s="53" t="str">
        <f t="shared" si="147"/>
        <v>2.5</v>
      </c>
      <c r="AF10" s="63">
        <v>4</v>
      </c>
      <c r="AG10" s="207">
        <v>4</v>
      </c>
      <c r="AH10" s="105">
        <v>8</v>
      </c>
      <c r="AI10" s="103">
        <v>7</v>
      </c>
      <c r="AJ10" s="104"/>
      <c r="AK10" s="66">
        <f t="shared" si="3"/>
        <v>7.4</v>
      </c>
      <c r="AL10" s="67">
        <f t="shared" si="4"/>
        <v>7.4</v>
      </c>
      <c r="AM10" s="67" t="str">
        <f t="shared" si="148"/>
        <v>7.4</v>
      </c>
      <c r="AN10" s="51" t="str">
        <f t="shared" si="250"/>
        <v>B</v>
      </c>
      <c r="AO10" s="60">
        <f t="shared" si="251"/>
        <v>3</v>
      </c>
      <c r="AP10" s="53" t="str">
        <f t="shared" si="149"/>
        <v>3.0</v>
      </c>
      <c r="AQ10" s="63">
        <v>2</v>
      </c>
      <c r="AR10" s="207">
        <v>2</v>
      </c>
      <c r="AS10" s="105">
        <v>5.6</v>
      </c>
      <c r="AT10" s="103">
        <v>3</v>
      </c>
      <c r="AU10" s="104"/>
      <c r="AV10" s="66">
        <f t="shared" si="150"/>
        <v>4</v>
      </c>
      <c r="AW10" s="67">
        <f t="shared" si="151"/>
        <v>4</v>
      </c>
      <c r="AX10" s="67" t="str">
        <f t="shared" si="152"/>
        <v>4.0</v>
      </c>
      <c r="AY10" s="51" t="str">
        <f t="shared" si="153"/>
        <v>D</v>
      </c>
      <c r="AZ10" s="60">
        <f t="shared" si="252"/>
        <v>1</v>
      </c>
      <c r="BA10" s="53" t="str">
        <f t="shared" si="154"/>
        <v>1.0</v>
      </c>
      <c r="BB10" s="63">
        <v>3</v>
      </c>
      <c r="BC10" s="207">
        <v>3</v>
      </c>
      <c r="BD10" s="105">
        <v>5.2</v>
      </c>
      <c r="BE10" s="103">
        <v>5</v>
      </c>
      <c r="BF10" s="104"/>
      <c r="BG10" s="66">
        <f t="shared" si="253"/>
        <v>5.0999999999999996</v>
      </c>
      <c r="BH10" s="67">
        <f t="shared" si="254"/>
        <v>5.0999999999999996</v>
      </c>
      <c r="BI10" s="67" t="str">
        <f t="shared" si="155"/>
        <v>5.1</v>
      </c>
      <c r="BJ10" s="51" t="str">
        <f t="shared" si="255"/>
        <v>D+</v>
      </c>
      <c r="BK10" s="60">
        <f t="shared" si="256"/>
        <v>1.5</v>
      </c>
      <c r="BL10" s="53" t="str">
        <f t="shared" si="156"/>
        <v>1.5</v>
      </c>
      <c r="BM10" s="63">
        <v>3</v>
      </c>
      <c r="BN10" s="207">
        <v>3</v>
      </c>
      <c r="BO10" s="105">
        <v>5.4</v>
      </c>
      <c r="BP10" s="103">
        <v>5</v>
      </c>
      <c r="BQ10" s="104"/>
      <c r="BR10" s="66">
        <f t="shared" si="5"/>
        <v>5.2</v>
      </c>
      <c r="BS10" s="67">
        <f t="shared" si="6"/>
        <v>5.2</v>
      </c>
      <c r="BT10" s="67" t="str">
        <f t="shared" si="157"/>
        <v>5.2</v>
      </c>
      <c r="BU10" s="51" t="str">
        <f t="shared" si="7"/>
        <v>D+</v>
      </c>
      <c r="BV10" s="68">
        <f t="shared" si="8"/>
        <v>1.5</v>
      </c>
      <c r="BW10" s="53" t="str">
        <f t="shared" si="158"/>
        <v>1.5</v>
      </c>
      <c r="BX10" s="63">
        <v>2</v>
      </c>
      <c r="BY10" s="207">
        <v>2</v>
      </c>
      <c r="BZ10" s="105">
        <v>7.3</v>
      </c>
      <c r="CA10" s="103">
        <v>6</v>
      </c>
      <c r="CB10" s="104"/>
      <c r="CC10" s="105"/>
      <c r="CD10" s="67">
        <f t="shared" si="257"/>
        <v>6.5</v>
      </c>
      <c r="CE10" s="67" t="str">
        <f t="shared" si="159"/>
        <v>6.5</v>
      </c>
      <c r="CF10" s="51" t="str">
        <f t="shared" si="258"/>
        <v>C+</v>
      </c>
      <c r="CG10" s="60">
        <f t="shared" si="259"/>
        <v>2.5</v>
      </c>
      <c r="CH10" s="53" t="str">
        <f t="shared" si="160"/>
        <v>2.5</v>
      </c>
      <c r="CI10" s="63">
        <v>3</v>
      </c>
      <c r="CJ10" s="207">
        <v>3</v>
      </c>
      <c r="CK10" s="208">
        <f t="shared" si="161"/>
        <v>17</v>
      </c>
      <c r="CL10" s="72">
        <f t="shared" si="9"/>
        <v>5.7882352941176478</v>
      </c>
      <c r="CM10" s="93" t="str">
        <f t="shared" si="162"/>
        <v>5.79</v>
      </c>
      <c r="CN10" s="72">
        <f t="shared" si="10"/>
        <v>2</v>
      </c>
      <c r="CO10" s="93" t="str">
        <f t="shared" si="163"/>
        <v>2.00</v>
      </c>
      <c r="CP10" s="285" t="str">
        <f t="shared" si="244"/>
        <v>Lên lớp</v>
      </c>
      <c r="CQ10" s="285">
        <f t="shared" si="11"/>
        <v>17</v>
      </c>
      <c r="CR10" s="72">
        <f t="shared" si="12"/>
        <v>5.7882352941176478</v>
      </c>
      <c r="CS10" s="285" t="str">
        <f t="shared" si="164"/>
        <v>5.79</v>
      </c>
      <c r="CT10" s="72">
        <f t="shared" si="13"/>
        <v>2</v>
      </c>
      <c r="CU10" s="285" t="str">
        <f t="shared" si="165"/>
        <v>2.00</v>
      </c>
      <c r="CV10" s="285" t="str">
        <f t="shared" si="260"/>
        <v>Lên lớp</v>
      </c>
      <c r="CW10" s="66">
        <v>7.4</v>
      </c>
      <c r="CX10" s="285">
        <v>2</v>
      </c>
      <c r="CY10" s="285"/>
      <c r="CZ10" s="66">
        <f t="shared" si="14"/>
        <v>4.2</v>
      </c>
      <c r="DA10" s="67">
        <f t="shared" si="15"/>
        <v>4.2</v>
      </c>
      <c r="DB10" s="60" t="str">
        <f t="shared" si="16"/>
        <v>4.2</v>
      </c>
      <c r="DC10" s="51" t="str">
        <f t="shared" si="17"/>
        <v>D</v>
      </c>
      <c r="DD10" s="60">
        <f t="shared" si="18"/>
        <v>1</v>
      </c>
      <c r="DE10" s="60" t="str">
        <f t="shared" si="19"/>
        <v>1.0</v>
      </c>
      <c r="DF10" s="63"/>
      <c r="DG10" s="209"/>
      <c r="DH10" s="105">
        <v>7.2</v>
      </c>
      <c r="DI10" s="126">
        <v>3</v>
      </c>
      <c r="DJ10" s="126"/>
      <c r="DK10" s="66">
        <f t="shared" si="20"/>
        <v>4.7</v>
      </c>
      <c r="DL10" s="67">
        <f t="shared" si="21"/>
        <v>4.7</v>
      </c>
      <c r="DM10" s="60" t="str">
        <f t="shared" si="22"/>
        <v>4.7</v>
      </c>
      <c r="DN10" s="51" t="str">
        <f t="shared" si="23"/>
        <v>D</v>
      </c>
      <c r="DO10" s="60">
        <f t="shared" si="24"/>
        <v>1</v>
      </c>
      <c r="DP10" s="60" t="str">
        <f t="shared" si="25"/>
        <v>1.0</v>
      </c>
      <c r="DQ10" s="63"/>
      <c r="DR10" s="209"/>
      <c r="DS10" s="67">
        <f t="shared" si="26"/>
        <v>4.45</v>
      </c>
      <c r="DT10" s="60" t="str">
        <f t="shared" si="27"/>
        <v>4.5</v>
      </c>
      <c r="DU10" s="51" t="str">
        <f t="shared" si="28"/>
        <v>D</v>
      </c>
      <c r="DV10" s="60">
        <f t="shared" si="29"/>
        <v>1</v>
      </c>
      <c r="DW10" s="60" t="str">
        <f t="shared" si="30"/>
        <v>1.0</v>
      </c>
      <c r="DX10" s="63">
        <v>3</v>
      </c>
      <c r="DY10" s="209">
        <v>3</v>
      </c>
      <c r="DZ10" s="210">
        <v>6.1</v>
      </c>
      <c r="EA10" s="57">
        <v>7</v>
      </c>
      <c r="EB10" s="58"/>
      <c r="EC10" s="66">
        <f t="shared" si="31"/>
        <v>6.6</v>
      </c>
      <c r="ED10" s="67">
        <f t="shared" si="32"/>
        <v>6.6</v>
      </c>
      <c r="EE10" s="67" t="str">
        <f t="shared" si="33"/>
        <v>6.6</v>
      </c>
      <c r="EF10" s="51" t="str">
        <f t="shared" si="34"/>
        <v>C+</v>
      </c>
      <c r="EG10" s="68">
        <f t="shared" si="35"/>
        <v>2.5</v>
      </c>
      <c r="EH10" s="53" t="str">
        <f t="shared" si="36"/>
        <v>2.5</v>
      </c>
      <c r="EI10" s="63">
        <v>3</v>
      </c>
      <c r="EJ10" s="207">
        <v>3</v>
      </c>
      <c r="EK10" s="210">
        <v>6</v>
      </c>
      <c r="EL10" s="57">
        <v>4</v>
      </c>
      <c r="EM10" s="58"/>
      <c r="EN10" s="66">
        <f t="shared" si="166"/>
        <v>4.8</v>
      </c>
      <c r="EO10" s="67">
        <f t="shared" si="167"/>
        <v>4.8</v>
      </c>
      <c r="EP10" s="67" t="str">
        <f t="shared" si="168"/>
        <v>4.8</v>
      </c>
      <c r="EQ10" s="51" t="str">
        <f t="shared" si="169"/>
        <v>D</v>
      </c>
      <c r="ER10" s="60">
        <f t="shared" si="170"/>
        <v>1</v>
      </c>
      <c r="ES10" s="53" t="str">
        <f t="shared" si="171"/>
        <v>1.0</v>
      </c>
      <c r="ET10" s="63">
        <v>3</v>
      </c>
      <c r="EU10" s="207">
        <v>3</v>
      </c>
      <c r="EV10" s="171">
        <v>5.3</v>
      </c>
      <c r="EW10" s="122">
        <v>1</v>
      </c>
      <c r="EX10" s="123">
        <v>4</v>
      </c>
      <c r="EY10" s="66">
        <f t="shared" si="37"/>
        <v>2.7</v>
      </c>
      <c r="EZ10" s="67">
        <f t="shared" si="38"/>
        <v>4.5</v>
      </c>
      <c r="FA10" s="67" t="str">
        <f t="shared" si="39"/>
        <v>4.5</v>
      </c>
      <c r="FB10" s="51" t="str">
        <f t="shared" si="40"/>
        <v>D</v>
      </c>
      <c r="FC10" s="60">
        <f t="shared" si="41"/>
        <v>1</v>
      </c>
      <c r="FD10" s="53" t="str">
        <f t="shared" si="42"/>
        <v>1.0</v>
      </c>
      <c r="FE10" s="63">
        <v>2</v>
      </c>
      <c r="FF10" s="207">
        <v>2</v>
      </c>
      <c r="FG10" s="105">
        <v>8</v>
      </c>
      <c r="FH10" s="103">
        <v>6</v>
      </c>
      <c r="FI10" s="104"/>
      <c r="FJ10" s="66">
        <f t="shared" si="43"/>
        <v>6.8</v>
      </c>
      <c r="FK10" s="67">
        <f t="shared" si="44"/>
        <v>6.8</v>
      </c>
      <c r="FL10" s="67" t="str">
        <f t="shared" si="45"/>
        <v>6.8</v>
      </c>
      <c r="FM10" s="51" t="str">
        <f t="shared" si="46"/>
        <v>C+</v>
      </c>
      <c r="FN10" s="60">
        <f t="shared" si="47"/>
        <v>2.5</v>
      </c>
      <c r="FO10" s="53" t="str">
        <f t="shared" si="48"/>
        <v>2.5</v>
      </c>
      <c r="FP10" s="63">
        <v>2</v>
      </c>
      <c r="FQ10" s="207">
        <v>2</v>
      </c>
      <c r="FR10" s="105">
        <v>7.2</v>
      </c>
      <c r="FS10" s="103">
        <v>5</v>
      </c>
      <c r="FT10" s="104"/>
      <c r="FU10" s="66"/>
      <c r="FV10" s="67">
        <f t="shared" si="49"/>
        <v>5.9</v>
      </c>
      <c r="FW10" s="67" t="str">
        <f t="shared" si="50"/>
        <v>5.9</v>
      </c>
      <c r="FX10" s="51" t="str">
        <f t="shared" si="51"/>
        <v>C</v>
      </c>
      <c r="FY10" s="60">
        <f t="shared" si="52"/>
        <v>2</v>
      </c>
      <c r="FZ10" s="53" t="str">
        <f t="shared" si="53"/>
        <v>2.0</v>
      </c>
      <c r="GA10" s="63">
        <v>2</v>
      </c>
      <c r="GB10" s="207">
        <v>2</v>
      </c>
      <c r="GC10" s="216">
        <v>5.4</v>
      </c>
      <c r="GD10" s="173">
        <v>5</v>
      </c>
      <c r="GE10" s="174"/>
      <c r="GF10" s="150"/>
      <c r="GG10" s="67">
        <f t="shared" si="54"/>
        <v>5.2</v>
      </c>
      <c r="GH10" s="67" t="str">
        <f t="shared" si="55"/>
        <v>5.2</v>
      </c>
      <c r="GI10" s="51" t="str">
        <f t="shared" si="56"/>
        <v>D+</v>
      </c>
      <c r="GJ10" s="60">
        <f t="shared" si="57"/>
        <v>1.5</v>
      </c>
      <c r="GK10" s="53" t="str">
        <f t="shared" si="58"/>
        <v>1.5</v>
      </c>
      <c r="GL10" s="63">
        <v>3</v>
      </c>
      <c r="GM10" s="207">
        <v>3</v>
      </c>
      <c r="GN10" s="211">
        <f t="shared" si="59"/>
        <v>18</v>
      </c>
      <c r="GO10" s="156">
        <f t="shared" si="60"/>
        <v>5.4194444444444434</v>
      </c>
      <c r="GP10" s="158">
        <f t="shared" si="61"/>
        <v>1.6111111111111112</v>
      </c>
      <c r="GQ10" s="157" t="str">
        <f t="shared" si="62"/>
        <v>1.61</v>
      </c>
      <c r="GR10" s="5" t="str">
        <f t="shared" si="63"/>
        <v>Lên lớp</v>
      </c>
      <c r="GS10" s="212">
        <f t="shared" si="64"/>
        <v>18</v>
      </c>
      <c r="GT10" s="213">
        <f t="shared" si="65"/>
        <v>5.4194444444444434</v>
      </c>
      <c r="GU10" s="214">
        <f t="shared" si="66"/>
        <v>1.6111111111111112</v>
      </c>
      <c r="GV10" s="215">
        <f t="shared" si="67"/>
        <v>35</v>
      </c>
      <c r="GW10" s="211">
        <f t="shared" si="68"/>
        <v>35</v>
      </c>
      <c r="GX10" s="157">
        <f t="shared" si="69"/>
        <v>5.5985714285714279</v>
      </c>
      <c r="GY10" s="158">
        <f t="shared" si="70"/>
        <v>1.8</v>
      </c>
      <c r="GZ10" s="157" t="str">
        <f t="shared" si="71"/>
        <v>1.80</v>
      </c>
      <c r="HA10" s="5" t="str">
        <f t="shared" si="72"/>
        <v>Lên lớp</v>
      </c>
      <c r="HB10" s="5"/>
      <c r="HC10" s="171">
        <v>5.0999999999999996</v>
      </c>
      <c r="HD10" s="122">
        <v>3</v>
      </c>
      <c r="HE10" s="123">
        <v>6</v>
      </c>
      <c r="HF10" s="171"/>
      <c r="HG10" s="67">
        <f t="shared" si="73"/>
        <v>5.6</v>
      </c>
      <c r="HH10" s="67" t="str">
        <f t="shared" si="74"/>
        <v>5.6</v>
      </c>
      <c r="HI10" s="51" t="str">
        <f t="shared" si="75"/>
        <v>C</v>
      </c>
      <c r="HJ10" s="60">
        <f t="shared" si="76"/>
        <v>2</v>
      </c>
      <c r="HK10" s="53" t="str">
        <f t="shared" si="77"/>
        <v>2.0</v>
      </c>
      <c r="HL10" s="63">
        <v>3</v>
      </c>
      <c r="HM10" s="207">
        <v>3</v>
      </c>
      <c r="HN10" s="210">
        <v>5.3</v>
      </c>
      <c r="HO10" s="57">
        <v>5</v>
      </c>
      <c r="HP10" s="58"/>
      <c r="HQ10" s="66">
        <f t="shared" si="78"/>
        <v>5.0999999999999996</v>
      </c>
      <c r="HR10" s="110">
        <f t="shared" si="79"/>
        <v>5.0999999999999996</v>
      </c>
      <c r="HS10" s="67" t="str">
        <f t="shared" si="80"/>
        <v>5.1</v>
      </c>
      <c r="HT10" s="111" t="str">
        <f t="shared" si="81"/>
        <v>D+</v>
      </c>
      <c r="HU10" s="112">
        <f t="shared" si="82"/>
        <v>1.5</v>
      </c>
      <c r="HV10" s="113" t="str">
        <f t="shared" si="83"/>
        <v>1.5</v>
      </c>
      <c r="HW10" s="63">
        <v>1</v>
      </c>
      <c r="HX10" s="207">
        <v>1</v>
      </c>
      <c r="HY10" s="66">
        <f t="shared" si="261"/>
        <v>1.5</v>
      </c>
      <c r="HZ10" s="167">
        <f t="shared" si="262"/>
        <v>5.5</v>
      </c>
      <c r="IA10" s="53" t="str">
        <f t="shared" si="85"/>
        <v>5.5</v>
      </c>
      <c r="IB10" s="51" t="str">
        <f t="shared" si="86"/>
        <v>C</v>
      </c>
      <c r="IC10" s="60">
        <f t="shared" si="87"/>
        <v>2</v>
      </c>
      <c r="ID10" s="53" t="str">
        <f t="shared" si="88"/>
        <v>2.0</v>
      </c>
      <c r="IE10" s="220">
        <v>4</v>
      </c>
      <c r="IF10" s="221">
        <v>4</v>
      </c>
      <c r="IG10" s="210">
        <v>7.7</v>
      </c>
      <c r="IH10" s="57">
        <v>6</v>
      </c>
      <c r="II10" s="58"/>
      <c r="IJ10" s="66">
        <f t="shared" si="89"/>
        <v>6.7</v>
      </c>
      <c r="IK10" s="67">
        <f t="shared" si="90"/>
        <v>6.7</v>
      </c>
      <c r="IL10" s="67" t="str">
        <f t="shared" si="91"/>
        <v>6.7</v>
      </c>
      <c r="IM10" s="51" t="str">
        <f t="shared" si="92"/>
        <v>C+</v>
      </c>
      <c r="IN10" s="60">
        <f t="shared" si="93"/>
        <v>2.5</v>
      </c>
      <c r="IO10" s="53" t="str">
        <f t="shared" si="94"/>
        <v>2.5</v>
      </c>
      <c r="IP10" s="63">
        <v>2</v>
      </c>
      <c r="IQ10" s="207">
        <v>2</v>
      </c>
      <c r="IR10" s="210">
        <v>8.1999999999999993</v>
      </c>
      <c r="IS10" s="57">
        <v>5</v>
      </c>
      <c r="IT10" s="58"/>
      <c r="IU10" s="66">
        <f t="shared" si="95"/>
        <v>6.3</v>
      </c>
      <c r="IV10" s="67">
        <f t="shared" si="96"/>
        <v>6.3</v>
      </c>
      <c r="IW10" s="67" t="str">
        <f t="shared" si="97"/>
        <v>6.3</v>
      </c>
      <c r="IX10" s="51" t="str">
        <f t="shared" si="98"/>
        <v>C</v>
      </c>
      <c r="IY10" s="60">
        <f t="shared" si="99"/>
        <v>2</v>
      </c>
      <c r="IZ10" s="53" t="str">
        <f t="shared" si="100"/>
        <v>2.0</v>
      </c>
      <c r="JA10" s="63">
        <v>3</v>
      </c>
      <c r="JB10" s="207">
        <v>3</v>
      </c>
      <c r="JC10" s="65">
        <v>6.8</v>
      </c>
      <c r="JD10" s="57">
        <v>5</v>
      </c>
      <c r="JE10" s="58"/>
      <c r="JF10" s="66">
        <f t="shared" si="101"/>
        <v>5.7</v>
      </c>
      <c r="JG10" s="67">
        <f t="shared" si="102"/>
        <v>5.7</v>
      </c>
      <c r="JH10" s="50" t="str">
        <f t="shared" si="103"/>
        <v>5.7</v>
      </c>
      <c r="JI10" s="51" t="str">
        <f t="shared" si="104"/>
        <v>C</v>
      </c>
      <c r="JJ10" s="60">
        <f t="shared" si="105"/>
        <v>2</v>
      </c>
      <c r="JK10" s="53" t="str">
        <f t="shared" si="106"/>
        <v>2.0</v>
      </c>
      <c r="JL10" s="61">
        <v>2</v>
      </c>
      <c r="JM10" s="62">
        <v>2</v>
      </c>
      <c r="JN10" s="65">
        <v>6.8</v>
      </c>
      <c r="JO10" s="57">
        <v>6</v>
      </c>
      <c r="JP10" s="58"/>
      <c r="JQ10" s="66">
        <f t="shared" si="107"/>
        <v>6.3</v>
      </c>
      <c r="JR10" s="67">
        <f t="shared" si="108"/>
        <v>6.3</v>
      </c>
      <c r="JS10" s="50" t="str">
        <f t="shared" si="109"/>
        <v>6.3</v>
      </c>
      <c r="JT10" s="51" t="str">
        <f t="shared" si="110"/>
        <v>C</v>
      </c>
      <c r="JU10" s="60">
        <f t="shared" si="111"/>
        <v>2</v>
      </c>
      <c r="JV10" s="53" t="str">
        <f t="shared" si="112"/>
        <v>2.0</v>
      </c>
      <c r="JW10" s="61">
        <v>1</v>
      </c>
      <c r="JX10" s="62">
        <v>1</v>
      </c>
      <c r="JY10" s="65">
        <v>7</v>
      </c>
      <c r="JZ10" s="57">
        <v>8</v>
      </c>
      <c r="KA10" s="58"/>
      <c r="KB10" s="66">
        <f t="shared" si="113"/>
        <v>7.6</v>
      </c>
      <c r="KC10" s="67">
        <f t="shared" si="114"/>
        <v>7.6</v>
      </c>
      <c r="KD10" s="50" t="str">
        <f t="shared" si="115"/>
        <v>7.6</v>
      </c>
      <c r="KE10" s="51" t="str">
        <f t="shared" si="116"/>
        <v>B</v>
      </c>
      <c r="KF10" s="60">
        <f t="shared" si="117"/>
        <v>3</v>
      </c>
      <c r="KG10" s="53" t="str">
        <f t="shared" si="118"/>
        <v>3.0</v>
      </c>
      <c r="KH10" s="61">
        <v>2</v>
      </c>
      <c r="KI10" s="62">
        <v>2</v>
      </c>
      <c r="KJ10" s="105">
        <v>5</v>
      </c>
      <c r="KK10" s="138">
        <v>1</v>
      </c>
      <c r="KL10" s="105">
        <v>5</v>
      </c>
      <c r="KM10" s="66">
        <f t="shared" si="119"/>
        <v>2.6</v>
      </c>
      <c r="KN10" s="110">
        <f t="shared" si="120"/>
        <v>5</v>
      </c>
      <c r="KO10" s="67" t="str">
        <f t="shared" si="121"/>
        <v>5.0</v>
      </c>
      <c r="KP10" s="300" t="str">
        <f t="shared" si="122"/>
        <v>D+</v>
      </c>
      <c r="KQ10" s="112">
        <f t="shared" si="123"/>
        <v>1.5</v>
      </c>
      <c r="KR10" s="113" t="str">
        <f t="shared" si="124"/>
        <v>1.5</v>
      </c>
      <c r="KS10" s="63">
        <v>3</v>
      </c>
      <c r="KT10" s="207">
        <v>3</v>
      </c>
      <c r="KU10" s="216">
        <v>7</v>
      </c>
      <c r="KV10" s="337">
        <v>3</v>
      </c>
      <c r="KW10" s="174">
        <v>7</v>
      </c>
      <c r="KX10" s="216">
        <f t="shared" si="125"/>
        <v>4.5999999999999996</v>
      </c>
      <c r="KY10" s="110">
        <f t="shared" si="126"/>
        <v>7</v>
      </c>
      <c r="KZ10" s="67" t="str">
        <f t="shared" si="127"/>
        <v>7.0</v>
      </c>
      <c r="LA10" s="300" t="str">
        <f t="shared" si="128"/>
        <v>B</v>
      </c>
      <c r="LB10" s="112">
        <f t="shared" si="129"/>
        <v>3</v>
      </c>
      <c r="LC10" s="113" t="str">
        <f t="shared" si="130"/>
        <v>3.0</v>
      </c>
      <c r="LD10" s="63">
        <v>2</v>
      </c>
      <c r="LE10" s="207">
        <v>2</v>
      </c>
      <c r="LF10" s="301">
        <f t="shared" si="172"/>
        <v>3.5</v>
      </c>
      <c r="LG10" s="302">
        <f t="shared" si="173"/>
        <v>5.9</v>
      </c>
      <c r="LH10" s="303" t="str">
        <f t="shared" si="174"/>
        <v>5.9</v>
      </c>
      <c r="LI10" s="304" t="str">
        <f t="shared" si="175"/>
        <v>C</v>
      </c>
      <c r="LJ10" s="305">
        <f t="shared" si="176"/>
        <v>2</v>
      </c>
      <c r="LK10" s="303" t="str">
        <f t="shared" si="177"/>
        <v>2.0</v>
      </c>
      <c r="LL10" s="306">
        <v>5</v>
      </c>
      <c r="LM10" s="307">
        <v>5</v>
      </c>
      <c r="LN10" s="211">
        <f t="shared" si="131"/>
        <v>19</v>
      </c>
      <c r="LO10" s="156">
        <f t="shared" si="132"/>
        <v>6.1105263157894738</v>
      </c>
      <c r="LP10" s="158">
        <f t="shared" si="133"/>
        <v>2.1578947368421053</v>
      </c>
      <c r="LQ10" s="157" t="str">
        <f t="shared" si="178"/>
        <v>2.16</v>
      </c>
      <c r="LR10" s="5" t="str">
        <f t="shared" si="179"/>
        <v>Lên lớp</v>
      </c>
      <c r="LS10" s="212">
        <f t="shared" si="134"/>
        <v>19</v>
      </c>
      <c r="LT10" s="156">
        <f t="shared" si="135"/>
        <v>6.1105263157894738</v>
      </c>
      <c r="LU10" s="309">
        <f t="shared" si="136"/>
        <v>2.1578947368421053</v>
      </c>
      <c r="LV10" s="215">
        <f t="shared" si="137"/>
        <v>54</v>
      </c>
      <c r="LW10" s="211">
        <f t="shared" si="138"/>
        <v>54</v>
      </c>
      <c r="LX10" s="157">
        <f t="shared" si="139"/>
        <v>5.7787037037037043</v>
      </c>
      <c r="LY10" s="157" t="str">
        <f t="shared" si="140"/>
        <v>5.78</v>
      </c>
      <c r="LZ10" s="158">
        <f t="shared" si="141"/>
        <v>1.9259259259259258</v>
      </c>
      <c r="MA10" s="157" t="str">
        <f t="shared" si="180"/>
        <v>1.93</v>
      </c>
      <c r="MB10" s="5" t="str">
        <f t="shared" si="181"/>
        <v>Lên lớp</v>
      </c>
      <c r="MC10" s="282">
        <v>7</v>
      </c>
      <c r="MD10" s="283">
        <v>5</v>
      </c>
      <c r="ME10" s="58"/>
      <c r="MF10" s="66">
        <f t="shared" si="182"/>
        <v>5.8</v>
      </c>
      <c r="MG10" s="67">
        <f t="shared" si="183"/>
        <v>5.8</v>
      </c>
      <c r="MH10" s="50" t="str">
        <f t="shared" si="184"/>
        <v>5.8</v>
      </c>
      <c r="MI10" s="51" t="str">
        <f t="shared" si="185"/>
        <v>C</v>
      </c>
      <c r="MJ10" s="60">
        <f t="shared" si="186"/>
        <v>2</v>
      </c>
      <c r="MK10" s="53" t="str">
        <f t="shared" si="187"/>
        <v>2.0</v>
      </c>
      <c r="ML10" s="61">
        <v>2</v>
      </c>
      <c r="MM10" s="62">
        <v>2</v>
      </c>
      <c r="MN10" s="282">
        <v>7.7</v>
      </c>
      <c r="MO10" s="283">
        <v>6</v>
      </c>
      <c r="MP10" s="104"/>
      <c r="MQ10" s="105">
        <f t="shared" si="188"/>
        <v>6.7</v>
      </c>
      <c r="MR10" s="67">
        <f t="shared" si="189"/>
        <v>6.7</v>
      </c>
      <c r="MS10" s="50" t="str">
        <f t="shared" si="190"/>
        <v>6.7</v>
      </c>
      <c r="MT10" s="51" t="str">
        <f t="shared" si="191"/>
        <v>C+</v>
      </c>
      <c r="MU10" s="60">
        <f t="shared" si="192"/>
        <v>2.5</v>
      </c>
      <c r="MV10" s="53" t="str">
        <f t="shared" si="193"/>
        <v>2.5</v>
      </c>
      <c r="MW10" s="61">
        <v>2</v>
      </c>
      <c r="MX10" s="62">
        <v>2</v>
      </c>
      <c r="MY10" s="282">
        <v>8</v>
      </c>
      <c r="MZ10" s="283">
        <v>7</v>
      </c>
      <c r="NA10" s="104"/>
      <c r="NB10" s="105">
        <f t="shared" si="194"/>
        <v>7.4</v>
      </c>
      <c r="NC10" s="67">
        <f t="shared" si="195"/>
        <v>7.4</v>
      </c>
      <c r="ND10" s="50" t="str">
        <f t="shared" si="196"/>
        <v>7.4</v>
      </c>
      <c r="NE10" s="51" t="str">
        <f t="shared" si="197"/>
        <v>B</v>
      </c>
      <c r="NF10" s="60">
        <f t="shared" si="198"/>
        <v>3</v>
      </c>
      <c r="NG10" s="53" t="str">
        <f t="shared" si="199"/>
        <v>3.0</v>
      </c>
      <c r="NH10" s="61">
        <v>2</v>
      </c>
      <c r="NI10" s="62">
        <v>2</v>
      </c>
      <c r="NJ10" s="105">
        <v>7</v>
      </c>
      <c r="NK10" s="138">
        <v>6.5</v>
      </c>
      <c r="NL10" s="104"/>
      <c r="NM10" s="66">
        <f t="shared" si="200"/>
        <v>6.7</v>
      </c>
      <c r="NN10" s="110">
        <f t="shared" si="201"/>
        <v>6.7</v>
      </c>
      <c r="NO10" s="67" t="str">
        <f t="shared" si="202"/>
        <v>6.7</v>
      </c>
      <c r="NP10" s="300" t="str">
        <f t="shared" si="203"/>
        <v>C+</v>
      </c>
      <c r="NQ10" s="112">
        <f t="shared" si="204"/>
        <v>2.5</v>
      </c>
      <c r="NR10" s="113" t="str">
        <f t="shared" si="205"/>
        <v>2.5</v>
      </c>
      <c r="NS10" s="63">
        <v>2</v>
      </c>
      <c r="NT10" s="207">
        <v>2</v>
      </c>
      <c r="NU10" s="105">
        <v>7</v>
      </c>
      <c r="NV10" s="138">
        <v>6</v>
      </c>
      <c r="NW10" s="105"/>
      <c r="NX10" s="105">
        <f t="shared" si="206"/>
        <v>6.4</v>
      </c>
      <c r="NY10" s="110">
        <f t="shared" si="207"/>
        <v>6.4</v>
      </c>
      <c r="NZ10" s="67" t="str">
        <f t="shared" si="208"/>
        <v>6.4</v>
      </c>
      <c r="OA10" s="300" t="str">
        <f t="shared" si="209"/>
        <v>C</v>
      </c>
      <c r="OB10" s="112">
        <f t="shared" si="210"/>
        <v>2</v>
      </c>
      <c r="OC10" s="113" t="str">
        <f t="shared" si="211"/>
        <v>2.0</v>
      </c>
      <c r="OD10" s="63">
        <v>1</v>
      </c>
      <c r="OE10" s="207">
        <v>1</v>
      </c>
      <c r="OF10" s="210">
        <v>9</v>
      </c>
      <c r="OG10" s="133">
        <v>9</v>
      </c>
      <c r="OH10" s="210"/>
      <c r="OI10" s="66">
        <f t="shared" si="212"/>
        <v>9</v>
      </c>
      <c r="OJ10" s="67">
        <f t="shared" si="213"/>
        <v>9</v>
      </c>
      <c r="OK10" s="67" t="str">
        <f t="shared" si="214"/>
        <v>9.0</v>
      </c>
      <c r="OL10" s="51" t="str">
        <f t="shared" si="215"/>
        <v>A</v>
      </c>
      <c r="OM10" s="60">
        <f t="shared" si="216"/>
        <v>4</v>
      </c>
      <c r="ON10" s="53" t="str">
        <f t="shared" si="217"/>
        <v>4.0</v>
      </c>
      <c r="OO10" s="63">
        <v>6</v>
      </c>
      <c r="OP10" s="207">
        <v>6</v>
      </c>
      <c r="OQ10" s="105"/>
      <c r="OR10" s="138"/>
      <c r="OS10" s="104"/>
      <c r="OT10" s="105"/>
      <c r="OU10" s="67">
        <f t="shared" si="218"/>
        <v>0</v>
      </c>
      <c r="OV10" s="67" t="str">
        <f t="shared" si="219"/>
        <v>0.0</v>
      </c>
      <c r="OW10" s="51" t="str">
        <f t="shared" si="220"/>
        <v>F</v>
      </c>
      <c r="OX10" s="60">
        <f t="shared" si="221"/>
        <v>0</v>
      </c>
      <c r="OY10" s="53" t="str">
        <f t="shared" si="222"/>
        <v>0.0</v>
      </c>
      <c r="OZ10" s="63">
        <v>4</v>
      </c>
      <c r="PA10" s="207">
        <v>4</v>
      </c>
      <c r="PB10" s="211">
        <f t="shared" si="223"/>
        <v>19</v>
      </c>
      <c r="PC10" s="156">
        <f t="shared" si="224"/>
        <v>5.9789473684210526</v>
      </c>
      <c r="PD10" s="158">
        <f t="shared" si="225"/>
        <v>2.4210526315789473</v>
      </c>
      <c r="PE10" s="157" t="str">
        <f t="shared" si="226"/>
        <v>2.42</v>
      </c>
      <c r="PF10" s="5" t="str">
        <f t="shared" si="227"/>
        <v>Lên lớp</v>
      </c>
      <c r="PG10" s="212">
        <f t="shared" si="228"/>
        <v>19</v>
      </c>
      <c r="PH10" s="156">
        <f t="shared" si="229"/>
        <v>5.9789473684210526</v>
      </c>
      <c r="PI10" s="309">
        <f t="shared" si="230"/>
        <v>2.4210526315789473</v>
      </c>
      <c r="PJ10" s="215">
        <f t="shared" si="231"/>
        <v>73</v>
      </c>
      <c r="PK10" s="211">
        <f t="shared" si="232"/>
        <v>73</v>
      </c>
      <c r="PL10" s="157">
        <f t="shared" si="233"/>
        <v>5.830821917808219</v>
      </c>
      <c r="PM10" s="157" t="str">
        <f t="shared" si="234"/>
        <v>5.83</v>
      </c>
      <c r="PN10" s="158">
        <f t="shared" si="235"/>
        <v>2.0547945205479454</v>
      </c>
      <c r="PO10" s="157" t="str">
        <f t="shared" si="236"/>
        <v>2.05</v>
      </c>
      <c r="PP10" s="5" t="str">
        <f t="shared" si="237"/>
        <v>Lên lớp</v>
      </c>
      <c r="PQ10" s="210">
        <v>7</v>
      </c>
      <c r="PR10" s="57">
        <v>6</v>
      </c>
      <c r="PS10" s="58"/>
      <c r="PT10" s="66">
        <f t="shared" si="238"/>
        <v>6.4</v>
      </c>
      <c r="PU10" s="67">
        <f t="shared" si="239"/>
        <v>6.4</v>
      </c>
      <c r="PV10" s="67" t="str">
        <f t="shared" si="240"/>
        <v>6.4</v>
      </c>
      <c r="PW10" s="51" t="str">
        <f t="shared" si="241"/>
        <v>C</v>
      </c>
      <c r="PX10" s="60">
        <f t="shared" si="242"/>
        <v>2</v>
      </c>
      <c r="PY10" s="53" t="str">
        <f t="shared" si="243"/>
        <v>2.0</v>
      </c>
      <c r="PZ10" s="63">
        <v>6</v>
      </c>
      <c r="QA10" s="207">
        <v>6</v>
      </c>
    </row>
    <row r="11" spans="1:443" s="8" customFormat="1" ht="18">
      <c r="A11" s="5">
        <v>10</v>
      </c>
      <c r="B11" s="9" t="s">
        <v>11</v>
      </c>
      <c r="C11" s="10" t="s">
        <v>339</v>
      </c>
      <c r="D11" s="11" t="s">
        <v>340</v>
      </c>
      <c r="E11" s="12" t="s">
        <v>10</v>
      </c>
      <c r="F11" s="6"/>
      <c r="G11" s="47" t="s">
        <v>585</v>
      </c>
      <c r="H11" s="132" t="s">
        <v>427</v>
      </c>
      <c r="I11" s="143" t="s">
        <v>621</v>
      </c>
      <c r="J11" s="48" t="s">
        <v>635</v>
      </c>
      <c r="K11" s="98">
        <v>7.7</v>
      </c>
      <c r="L11" s="67" t="str">
        <f t="shared" si="142"/>
        <v>7.7</v>
      </c>
      <c r="M11" s="51" t="str">
        <f t="shared" si="245"/>
        <v>B</v>
      </c>
      <c r="N11" s="52">
        <f t="shared" si="246"/>
        <v>3</v>
      </c>
      <c r="O11" s="53" t="str">
        <f t="shared" si="143"/>
        <v>3.0</v>
      </c>
      <c r="P11" s="63">
        <v>2</v>
      </c>
      <c r="Q11" s="49">
        <v>8</v>
      </c>
      <c r="R11" s="67" t="str">
        <f t="shared" si="144"/>
        <v>8.0</v>
      </c>
      <c r="S11" s="51" t="str">
        <f t="shared" si="247"/>
        <v>B+</v>
      </c>
      <c r="T11" s="52">
        <f t="shared" si="248"/>
        <v>3.5</v>
      </c>
      <c r="U11" s="53" t="str">
        <f t="shared" si="145"/>
        <v>3.5</v>
      </c>
      <c r="V11" s="63">
        <v>3</v>
      </c>
      <c r="W11" s="105">
        <v>8.1999999999999993</v>
      </c>
      <c r="X11" s="103">
        <v>7</v>
      </c>
      <c r="Y11" s="104"/>
      <c r="Z11" s="66">
        <f t="shared" si="0"/>
        <v>7.5</v>
      </c>
      <c r="AA11" s="67">
        <f t="shared" si="1"/>
        <v>7.5</v>
      </c>
      <c r="AB11" s="67" t="str">
        <f t="shared" si="146"/>
        <v>7.5</v>
      </c>
      <c r="AC11" s="51" t="str">
        <f t="shared" si="2"/>
        <v>B</v>
      </c>
      <c r="AD11" s="60">
        <f t="shared" si="249"/>
        <v>3</v>
      </c>
      <c r="AE11" s="53" t="str">
        <f t="shared" si="147"/>
        <v>3.0</v>
      </c>
      <c r="AF11" s="63">
        <v>4</v>
      </c>
      <c r="AG11" s="207">
        <v>4</v>
      </c>
      <c r="AH11" s="105">
        <v>8</v>
      </c>
      <c r="AI11" s="103">
        <v>7</v>
      </c>
      <c r="AJ11" s="104"/>
      <c r="AK11" s="66">
        <f t="shared" si="3"/>
        <v>7.4</v>
      </c>
      <c r="AL11" s="67">
        <f t="shared" si="4"/>
        <v>7.4</v>
      </c>
      <c r="AM11" s="67" t="str">
        <f t="shared" si="148"/>
        <v>7.4</v>
      </c>
      <c r="AN11" s="51" t="str">
        <f t="shared" si="250"/>
        <v>B</v>
      </c>
      <c r="AO11" s="60">
        <f t="shared" si="251"/>
        <v>3</v>
      </c>
      <c r="AP11" s="53" t="str">
        <f t="shared" si="149"/>
        <v>3.0</v>
      </c>
      <c r="AQ11" s="63">
        <v>2</v>
      </c>
      <c r="AR11" s="207">
        <v>2</v>
      </c>
      <c r="AS11" s="105">
        <v>5</v>
      </c>
      <c r="AT11" s="103">
        <v>6</v>
      </c>
      <c r="AU11" s="104"/>
      <c r="AV11" s="66">
        <f t="shared" si="150"/>
        <v>5.6</v>
      </c>
      <c r="AW11" s="67">
        <f t="shared" si="151"/>
        <v>5.6</v>
      </c>
      <c r="AX11" s="67" t="str">
        <f t="shared" si="152"/>
        <v>5.6</v>
      </c>
      <c r="AY11" s="51" t="str">
        <f t="shared" si="153"/>
        <v>C</v>
      </c>
      <c r="AZ11" s="60">
        <f t="shared" si="252"/>
        <v>2</v>
      </c>
      <c r="BA11" s="53" t="str">
        <f t="shared" si="154"/>
        <v>2.0</v>
      </c>
      <c r="BB11" s="63">
        <v>3</v>
      </c>
      <c r="BC11" s="207">
        <v>3</v>
      </c>
      <c r="BD11" s="105">
        <v>5.4</v>
      </c>
      <c r="BE11" s="103">
        <v>5</v>
      </c>
      <c r="BF11" s="104"/>
      <c r="BG11" s="66">
        <f t="shared" si="253"/>
        <v>5.2</v>
      </c>
      <c r="BH11" s="67">
        <f t="shared" si="254"/>
        <v>5.2</v>
      </c>
      <c r="BI11" s="67" t="str">
        <f t="shared" si="155"/>
        <v>5.2</v>
      </c>
      <c r="BJ11" s="51" t="str">
        <f t="shared" si="255"/>
        <v>D+</v>
      </c>
      <c r="BK11" s="60">
        <f t="shared" si="256"/>
        <v>1.5</v>
      </c>
      <c r="BL11" s="53" t="str">
        <f t="shared" si="156"/>
        <v>1.5</v>
      </c>
      <c r="BM11" s="63">
        <v>3</v>
      </c>
      <c r="BN11" s="207">
        <v>3</v>
      </c>
      <c r="BO11" s="105">
        <v>7.5</v>
      </c>
      <c r="BP11" s="103">
        <v>6</v>
      </c>
      <c r="BQ11" s="104"/>
      <c r="BR11" s="66">
        <f t="shared" si="5"/>
        <v>6.6</v>
      </c>
      <c r="BS11" s="67">
        <f t="shared" si="6"/>
        <v>6.6</v>
      </c>
      <c r="BT11" s="67" t="str">
        <f t="shared" si="157"/>
        <v>6.6</v>
      </c>
      <c r="BU11" s="51" t="str">
        <f t="shared" si="7"/>
        <v>C+</v>
      </c>
      <c r="BV11" s="68">
        <f t="shared" si="8"/>
        <v>2.5</v>
      </c>
      <c r="BW11" s="53" t="str">
        <f t="shared" si="158"/>
        <v>2.5</v>
      </c>
      <c r="BX11" s="63">
        <v>2</v>
      </c>
      <c r="BY11" s="207">
        <v>2</v>
      </c>
      <c r="BZ11" s="105">
        <v>7</v>
      </c>
      <c r="CA11" s="103">
        <v>8</v>
      </c>
      <c r="CB11" s="104"/>
      <c r="CC11" s="105"/>
      <c r="CD11" s="67">
        <f t="shared" si="257"/>
        <v>7.6</v>
      </c>
      <c r="CE11" s="67" t="str">
        <f t="shared" si="159"/>
        <v>7.6</v>
      </c>
      <c r="CF11" s="51" t="str">
        <f t="shared" si="258"/>
        <v>B</v>
      </c>
      <c r="CG11" s="60">
        <f t="shared" si="259"/>
        <v>3</v>
      </c>
      <c r="CH11" s="53" t="str">
        <f t="shared" si="160"/>
        <v>3.0</v>
      </c>
      <c r="CI11" s="63">
        <v>3</v>
      </c>
      <c r="CJ11" s="207">
        <v>3</v>
      </c>
      <c r="CK11" s="208">
        <f t="shared" si="161"/>
        <v>17</v>
      </c>
      <c r="CL11" s="72">
        <f t="shared" si="9"/>
        <v>6.6588235294117641</v>
      </c>
      <c r="CM11" s="93" t="str">
        <f t="shared" si="162"/>
        <v>6.66</v>
      </c>
      <c r="CN11" s="72">
        <f t="shared" si="10"/>
        <v>2.5</v>
      </c>
      <c r="CO11" s="93" t="str">
        <f t="shared" si="163"/>
        <v>2.50</v>
      </c>
      <c r="CP11" s="285" t="str">
        <f t="shared" si="244"/>
        <v>Lên lớp</v>
      </c>
      <c r="CQ11" s="285">
        <f t="shared" si="11"/>
        <v>17</v>
      </c>
      <c r="CR11" s="72">
        <f t="shared" si="12"/>
        <v>6.6588235294117641</v>
      </c>
      <c r="CS11" s="285" t="str">
        <f t="shared" si="164"/>
        <v>6.66</v>
      </c>
      <c r="CT11" s="72">
        <f t="shared" si="13"/>
        <v>2.5</v>
      </c>
      <c r="CU11" s="285" t="str">
        <f t="shared" si="165"/>
        <v>2.50</v>
      </c>
      <c r="CV11" s="285" t="str">
        <f t="shared" si="260"/>
        <v>Lên lớp</v>
      </c>
      <c r="CW11" s="66">
        <v>7</v>
      </c>
      <c r="CX11" s="285">
        <v>3</v>
      </c>
      <c r="CY11" s="285"/>
      <c r="CZ11" s="66">
        <f t="shared" si="14"/>
        <v>4.5999999999999996</v>
      </c>
      <c r="DA11" s="67">
        <f t="shared" si="15"/>
        <v>4.5999999999999996</v>
      </c>
      <c r="DB11" s="60" t="str">
        <f t="shared" si="16"/>
        <v>4.6</v>
      </c>
      <c r="DC11" s="51" t="str">
        <f t="shared" si="17"/>
        <v>D</v>
      </c>
      <c r="DD11" s="60">
        <f t="shared" si="18"/>
        <v>1</v>
      </c>
      <c r="DE11" s="60" t="str">
        <f t="shared" si="19"/>
        <v>1.0</v>
      </c>
      <c r="DF11" s="63"/>
      <c r="DG11" s="209"/>
      <c r="DH11" s="105">
        <v>7.8</v>
      </c>
      <c r="DI11" s="126">
        <v>7</v>
      </c>
      <c r="DJ11" s="126"/>
      <c r="DK11" s="66">
        <f t="shared" si="20"/>
        <v>7.3</v>
      </c>
      <c r="DL11" s="67">
        <f t="shared" si="21"/>
        <v>7.3</v>
      </c>
      <c r="DM11" s="60" t="str">
        <f t="shared" si="22"/>
        <v>7.3</v>
      </c>
      <c r="DN11" s="51" t="str">
        <f t="shared" si="23"/>
        <v>B</v>
      </c>
      <c r="DO11" s="60">
        <f t="shared" si="24"/>
        <v>3</v>
      </c>
      <c r="DP11" s="60" t="str">
        <f t="shared" si="25"/>
        <v>3.0</v>
      </c>
      <c r="DQ11" s="63"/>
      <c r="DR11" s="209"/>
      <c r="DS11" s="67">
        <f t="shared" si="26"/>
        <v>5.9499999999999993</v>
      </c>
      <c r="DT11" s="60" t="str">
        <f t="shared" si="27"/>
        <v>6.0</v>
      </c>
      <c r="DU11" s="51" t="str">
        <f t="shared" si="28"/>
        <v>C</v>
      </c>
      <c r="DV11" s="60">
        <f t="shared" si="29"/>
        <v>2</v>
      </c>
      <c r="DW11" s="60" t="str">
        <f t="shared" si="30"/>
        <v>2.0</v>
      </c>
      <c r="DX11" s="63">
        <v>3</v>
      </c>
      <c r="DY11" s="209">
        <v>3</v>
      </c>
      <c r="DZ11" s="210">
        <v>5.7</v>
      </c>
      <c r="EA11" s="57">
        <v>7</v>
      </c>
      <c r="EB11" s="58"/>
      <c r="EC11" s="66">
        <f t="shared" si="31"/>
        <v>6.5</v>
      </c>
      <c r="ED11" s="67">
        <f t="shared" si="32"/>
        <v>6.5</v>
      </c>
      <c r="EE11" s="67" t="str">
        <f t="shared" si="33"/>
        <v>6.5</v>
      </c>
      <c r="EF11" s="51" t="str">
        <f t="shared" si="34"/>
        <v>C+</v>
      </c>
      <c r="EG11" s="68">
        <f t="shared" si="35"/>
        <v>2.5</v>
      </c>
      <c r="EH11" s="53" t="str">
        <f t="shared" si="36"/>
        <v>2.5</v>
      </c>
      <c r="EI11" s="63">
        <v>3</v>
      </c>
      <c r="EJ11" s="207">
        <v>3</v>
      </c>
      <c r="EK11" s="210">
        <v>6.8</v>
      </c>
      <c r="EL11" s="57">
        <v>3</v>
      </c>
      <c r="EM11" s="58"/>
      <c r="EN11" s="66">
        <f t="shared" si="166"/>
        <v>4.5</v>
      </c>
      <c r="EO11" s="67">
        <f t="shared" si="167"/>
        <v>4.5</v>
      </c>
      <c r="EP11" s="67" t="str">
        <f t="shared" si="168"/>
        <v>4.5</v>
      </c>
      <c r="EQ11" s="51" t="str">
        <f t="shared" si="169"/>
        <v>D</v>
      </c>
      <c r="ER11" s="60">
        <f t="shared" si="170"/>
        <v>1</v>
      </c>
      <c r="ES11" s="53" t="str">
        <f t="shared" si="171"/>
        <v>1.0</v>
      </c>
      <c r="ET11" s="63">
        <v>3</v>
      </c>
      <c r="EU11" s="207">
        <v>3</v>
      </c>
      <c r="EV11" s="171">
        <v>5.3</v>
      </c>
      <c r="EW11" s="122">
        <v>1</v>
      </c>
      <c r="EX11" s="123">
        <v>4</v>
      </c>
      <c r="EY11" s="66">
        <f t="shared" si="37"/>
        <v>2.7</v>
      </c>
      <c r="EZ11" s="67">
        <f t="shared" si="38"/>
        <v>4.5</v>
      </c>
      <c r="FA11" s="67" t="str">
        <f t="shared" si="39"/>
        <v>4.5</v>
      </c>
      <c r="FB11" s="51" t="str">
        <f t="shared" si="40"/>
        <v>D</v>
      </c>
      <c r="FC11" s="60">
        <f t="shared" si="41"/>
        <v>1</v>
      </c>
      <c r="FD11" s="53" t="str">
        <f t="shared" si="42"/>
        <v>1.0</v>
      </c>
      <c r="FE11" s="63">
        <v>2</v>
      </c>
      <c r="FF11" s="207">
        <v>2</v>
      </c>
      <c r="FG11" s="105">
        <v>7.7</v>
      </c>
      <c r="FH11" s="103">
        <v>8</v>
      </c>
      <c r="FI11" s="104"/>
      <c r="FJ11" s="66">
        <f t="shared" si="43"/>
        <v>7.9</v>
      </c>
      <c r="FK11" s="67">
        <f t="shared" si="44"/>
        <v>7.9</v>
      </c>
      <c r="FL11" s="67" t="str">
        <f t="shared" si="45"/>
        <v>7.9</v>
      </c>
      <c r="FM11" s="51" t="str">
        <f t="shared" si="46"/>
        <v>B</v>
      </c>
      <c r="FN11" s="60">
        <f t="shared" si="47"/>
        <v>3</v>
      </c>
      <c r="FO11" s="53" t="str">
        <f t="shared" si="48"/>
        <v>3.0</v>
      </c>
      <c r="FP11" s="63">
        <v>2</v>
      </c>
      <c r="FQ11" s="207">
        <v>2</v>
      </c>
      <c r="FR11" s="105">
        <v>7.6</v>
      </c>
      <c r="FS11" s="103">
        <v>9</v>
      </c>
      <c r="FT11" s="104"/>
      <c r="FU11" s="66"/>
      <c r="FV11" s="67">
        <f t="shared" si="49"/>
        <v>8.4</v>
      </c>
      <c r="FW11" s="67" t="str">
        <f t="shared" si="50"/>
        <v>8.4</v>
      </c>
      <c r="FX11" s="51" t="str">
        <f t="shared" si="51"/>
        <v>B+</v>
      </c>
      <c r="FY11" s="60">
        <f t="shared" si="52"/>
        <v>3.5</v>
      </c>
      <c r="FZ11" s="53" t="str">
        <f t="shared" si="53"/>
        <v>3.5</v>
      </c>
      <c r="GA11" s="63">
        <v>2</v>
      </c>
      <c r="GB11" s="207">
        <v>2</v>
      </c>
      <c r="GC11" s="105">
        <v>7.1</v>
      </c>
      <c r="GD11" s="103">
        <v>6</v>
      </c>
      <c r="GE11" s="104"/>
      <c r="GF11" s="105"/>
      <c r="GG11" s="67">
        <f t="shared" si="54"/>
        <v>6.4</v>
      </c>
      <c r="GH11" s="67" t="str">
        <f t="shared" si="55"/>
        <v>6.4</v>
      </c>
      <c r="GI11" s="51" t="str">
        <f t="shared" si="56"/>
        <v>C</v>
      </c>
      <c r="GJ11" s="60">
        <f t="shared" si="57"/>
        <v>2</v>
      </c>
      <c r="GK11" s="53" t="str">
        <f t="shared" si="58"/>
        <v>2.0</v>
      </c>
      <c r="GL11" s="63">
        <v>3</v>
      </c>
      <c r="GM11" s="207">
        <v>3</v>
      </c>
      <c r="GN11" s="211">
        <f t="shared" si="59"/>
        <v>18</v>
      </c>
      <c r="GO11" s="156">
        <f t="shared" si="60"/>
        <v>6.2027777777777775</v>
      </c>
      <c r="GP11" s="158">
        <f t="shared" si="61"/>
        <v>2.0833333333333335</v>
      </c>
      <c r="GQ11" s="157" t="str">
        <f t="shared" si="62"/>
        <v>2.08</v>
      </c>
      <c r="GR11" s="5" t="str">
        <f t="shared" si="63"/>
        <v>Lên lớp</v>
      </c>
      <c r="GS11" s="212">
        <f t="shared" si="64"/>
        <v>18</v>
      </c>
      <c r="GT11" s="213">
        <f t="shared" si="65"/>
        <v>6.2027777777777775</v>
      </c>
      <c r="GU11" s="214">
        <f t="shared" si="66"/>
        <v>2.0833333333333335</v>
      </c>
      <c r="GV11" s="215">
        <f t="shared" si="67"/>
        <v>35</v>
      </c>
      <c r="GW11" s="211">
        <f t="shared" si="68"/>
        <v>35</v>
      </c>
      <c r="GX11" s="157">
        <f t="shared" si="69"/>
        <v>6.4242857142857135</v>
      </c>
      <c r="GY11" s="158">
        <f t="shared" si="70"/>
        <v>2.2857142857142856</v>
      </c>
      <c r="GZ11" s="157" t="str">
        <f t="shared" si="71"/>
        <v>2.29</v>
      </c>
      <c r="HA11" s="5" t="str">
        <f t="shared" si="72"/>
        <v>Lên lớp</v>
      </c>
      <c r="HB11" s="5"/>
      <c r="HC11" s="105">
        <v>6.6</v>
      </c>
      <c r="HD11" s="103">
        <v>4</v>
      </c>
      <c r="HE11" s="104"/>
      <c r="HF11" s="105"/>
      <c r="HG11" s="67">
        <f t="shared" si="73"/>
        <v>5</v>
      </c>
      <c r="HH11" s="67" t="str">
        <f t="shared" si="74"/>
        <v>5.0</v>
      </c>
      <c r="HI11" s="51" t="str">
        <f t="shared" si="75"/>
        <v>D+</v>
      </c>
      <c r="HJ11" s="60">
        <f t="shared" si="76"/>
        <v>1.5</v>
      </c>
      <c r="HK11" s="53" t="str">
        <f t="shared" si="77"/>
        <v>1.5</v>
      </c>
      <c r="HL11" s="63">
        <v>3</v>
      </c>
      <c r="HM11" s="207">
        <v>3</v>
      </c>
      <c r="HN11" s="171">
        <v>5.3</v>
      </c>
      <c r="HO11" s="122">
        <v>3</v>
      </c>
      <c r="HP11" s="123">
        <v>5</v>
      </c>
      <c r="HQ11" s="171">
        <f t="shared" si="78"/>
        <v>3.9</v>
      </c>
      <c r="HR11" s="110">
        <f t="shared" si="79"/>
        <v>5.0999999999999996</v>
      </c>
      <c r="HS11" s="67" t="str">
        <f t="shared" si="80"/>
        <v>5.1</v>
      </c>
      <c r="HT11" s="111" t="str">
        <f t="shared" si="81"/>
        <v>D+</v>
      </c>
      <c r="HU11" s="112">
        <f t="shared" si="82"/>
        <v>1.5</v>
      </c>
      <c r="HV11" s="113" t="str">
        <f t="shared" si="83"/>
        <v>1.5</v>
      </c>
      <c r="HW11" s="63">
        <v>1</v>
      </c>
      <c r="HX11" s="207">
        <v>1</v>
      </c>
      <c r="HY11" s="66">
        <f t="shared" si="261"/>
        <v>1.2</v>
      </c>
      <c r="HZ11" s="167">
        <f t="shared" si="262"/>
        <v>5</v>
      </c>
      <c r="IA11" s="53" t="str">
        <f t="shared" si="85"/>
        <v>5.0</v>
      </c>
      <c r="IB11" s="51" t="str">
        <f t="shared" si="86"/>
        <v>D+</v>
      </c>
      <c r="IC11" s="60">
        <f t="shared" si="87"/>
        <v>1.5</v>
      </c>
      <c r="ID11" s="53" t="str">
        <f t="shared" si="88"/>
        <v>1.5</v>
      </c>
      <c r="IE11" s="220">
        <v>4</v>
      </c>
      <c r="IF11" s="221">
        <v>4</v>
      </c>
      <c r="IG11" s="210">
        <v>7.3</v>
      </c>
      <c r="IH11" s="57">
        <v>6</v>
      </c>
      <c r="II11" s="58"/>
      <c r="IJ11" s="66">
        <f t="shared" si="89"/>
        <v>6.5</v>
      </c>
      <c r="IK11" s="67">
        <f t="shared" si="90"/>
        <v>6.5</v>
      </c>
      <c r="IL11" s="67" t="str">
        <f t="shared" si="91"/>
        <v>6.5</v>
      </c>
      <c r="IM11" s="51" t="str">
        <f t="shared" si="92"/>
        <v>C+</v>
      </c>
      <c r="IN11" s="60">
        <f t="shared" si="93"/>
        <v>2.5</v>
      </c>
      <c r="IO11" s="53" t="str">
        <f t="shared" si="94"/>
        <v>2.5</v>
      </c>
      <c r="IP11" s="63">
        <v>2</v>
      </c>
      <c r="IQ11" s="207">
        <v>2</v>
      </c>
      <c r="IR11" s="210">
        <v>8.3000000000000007</v>
      </c>
      <c r="IS11" s="57">
        <v>4</v>
      </c>
      <c r="IT11" s="58"/>
      <c r="IU11" s="66">
        <f t="shared" si="95"/>
        <v>5.7</v>
      </c>
      <c r="IV11" s="67">
        <f t="shared" si="96"/>
        <v>5.7</v>
      </c>
      <c r="IW11" s="67" t="str">
        <f t="shared" si="97"/>
        <v>5.7</v>
      </c>
      <c r="IX11" s="51" t="str">
        <f t="shared" si="98"/>
        <v>C</v>
      </c>
      <c r="IY11" s="60">
        <f t="shared" si="99"/>
        <v>2</v>
      </c>
      <c r="IZ11" s="53" t="str">
        <f t="shared" si="100"/>
        <v>2.0</v>
      </c>
      <c r="JA11" s="63">
        <v>3</v>
      </c>
      <c r="JB11" s="207">
        <v>3</v>
      </c>
      <c r="JC11" s="65">
        <v>7.6</v>
      </c>
      <c r="JD11" s="57">
        <v>6</v>
      </c>
      <c r="JE11" s="58"/>
      <c r="JF11" s="66">
        <f t="shared" si="101"/>
        <v>6.6</v>
      </c>
      <c r="JG11" s="67">
        <f t="shared" si="102"/>
        <v>6.6</v>
      </c>
      <c r="JH11" s="50" t="str">
        <f t="shared" si="103"/>
        <v>6.6</v>
      </c>
      <c r="JI11" s="51" t="str">
        <f t="shared" si="104"/>
        <v>C+</v>
      </c>
      <c r="JJ11" s="60">
        <f t="shared" si="105"/>
        <v>2.5</v>
      </c>
      <c r="JK11" s="53" t="str">
        <f t="shared" si="106"/>
        <v>2.5</v>
      </c>
      <c r="JL11" s="61">
        <v>2</v>
      </c>
      <c r="JM11" s="62">
        <v>2</v>
      </c>
      <c r="JN11" s="65">
        <v>6.2</v>
      </c>
      <c r="JO11" s="57">
        <v>5</v>
      </c>
      <c r="JP11" s="58"/>
      <c r="JQ11" s="66">
        <f t="shared" si="107"/>
        <v>5.5</v>
      </c>
      <c r="JR11" s="67">
        <f t="shared" si="108"/>
        <v>5.5</v>
      </c>
      <c r="JS11" s="50" t="str">
        <f t="shared" si="109"/>
        <v>5.5</v>
      </c>
      <c r="JT11" s="51" t="str">
        <f t="shared" si="110"/>
        <v>C</v>
      </c>
      <c r="JU11" s="60">
        <f t="shared" si="111"/>
        <v>2</v>
      </c>
      <c r="JV11" s="53" t="str">
        <f t="shared" si="112"/>
        <v>2.0</v>
      </c>
      <c r="JW11" s="61">
        <v>1</v>
      </c>
      <c r="JX11" s="62">
        <v>1</v>
      </c>
      <c r="JY11" s="65">
        <v>8</v>
      </c>
      <c r="JZ11" s="57">
        <v>7</v>
      </c>
      <c r="KA11" s="58"/>
      <c r="KB11" s="66">
        <f t="shared" si="113"/>
        <v>7.4</v>
      </c>
      <c r="KC11" s="67">
        <f t="shared" si="114"/>
        <v>7.4</v>
      </c>
      <c r="KD11" s="50" t="str">
        <f t="shared" si="115"/>
        <v>7.4</v>
      </c>
      <c r="KE11" s="51" t="str">
        <f t="shared" si="116"/>
        <v>B</v>
      </c>
      <c r="KF11" s="60">
        <f t="shared" si="117"/>
        <v>3</v>
      </c>
      <c r="KG11" s="53" t="str">
        <f t="shared" si="118"/>
        <v>3.0</v>
      </c>
      <c r="KH11" s="61">
        <v>2</v>
      </c>
      <c r="KI11" s="62">
        <v>2</v>
      </c>
      <c r="KJ11" s="105">
        <v>6</v>
      </c>
      <c r="KK11" s="138">
        <v>1</v>
      </c>
      <c r="KL11" s="105">
        <v>5.5</v>
      </c>
      <c r="KM11" s="66">
        <f t="shared" si="119"/>
        <v>3</v>
      </c>
      <c r="KN11" s="110">
        <f t="shared" si="120"/>
        <v>5.7</v>
      </c>
      <c r="KO11" s="67" t="str">
        <f t="shared" si="121"/>
        <v>5.7</v>
      </c>
      <c r="KP11" s="300" t="str">
        <f t="shared" si="122"/>
        <v>C</v>
      </c>
      <c r="KQ11" s="112">
        <f t="shared" si="123"/>
        <v>2</v>
      </c>
      <c r="KR11" s="113" t="str">
        <f t="shared" si="124"/>
        <v>2.0</v>
      </c>
      <c r="KS11" s="63">
        <v>3</v>
      </c>
      <c r="KT11" s="207">
        <v>3</v>
      </c>
      <c r="KU11" s="105">
        <v>6</v>
      </c>
      <c r="KV11" s="138">
        <v>5</v>
      </c>
      <c r="KW11" s="104"/>
      <c r="KX11" s="66">
        <f t="shared" si="125"/>
        <v>5.4</v>
      </c>
      <c r="KY11" s="110">
        <f t="shared" si="126"/>
        <v>5.4</v>
      </c>
      <c r="KZ11" s="67" t="str">
        <f t="shared" si="127"/>
        <v>5.4</v>
      </c>
      <c r="LA11" s="300" t="str">
        <f t="shared" si="128"/>
        <v>D+</v>
      </c>
      <c r="LB11" s="112">
        <f t="shared" si="129"/>
        <v>1.5</v>
      </c>
      <c r="LC11" s="113" t="str">
        <f t="shared" si="130"/>
        <v>1.5</v>
      </c>
      <c r="LD11" s="63">
        <v>2</v>
      </c>
      <c r="LE11" s="207">
        <v>2</v>
      </c>
      <c r="LF11" s="301">
        <f t="shared" si="172"/>
        <v>4.0999999999999996</v>
      </c>
      <c r="LG11" s="302">
        <f t="shared" si="173"/>
        <v>5.6</v>
      </c>
      <c r="LH11" s="303" t="str">
        <f t="shared" si="174"/>
        <v>5.6</v>
      </c>
      <c r="LI11" s="304" t="str">
        <f t="shared" si="175"/>
        <v>C</v>
      </c>
      <c r="LJ11" s="305">
        <f t="shared" si="176"/>
        <v>2</v>
      </c>
      <c r="LK11" s="303" t="str">
        <f t="shared" si="177"/>
        <v>2.0</v>
      </c>
      <c r="LL11" s="306">
        <v>5</v>
      </c>
      <c r="LM11" s="307">
        <v>5</v>
      </c>
      <c r="LN11" s="211">
        <f t="shared" si="131"/>
        <v>19</v>
      </c>
      <c r="LO11" s="156">
        <f t="shared" si="132"/>
        <v>5.8736842105263163</v>
      </c>
      <c r="LP11" s="158">
        <f t="shared" si="133"/>
        <v>2.0526315789473686</v>
      </c>
      <c r="LQ11" s="157" t="str">
        <f t="shared" si="178"/>
        <v>2.05</v>
      </c>
      <c r="LR11" s="5" t="str">
        <f t="shared" si="179"/>
        <v>Lên lớp</v>
      </c>
      <c r="LS11" s="212">
        <f t="shared" si="134"/>
        <v>19</v>
      </c>
      <c r="LT11" s="156">
        <f t="shared" si="135"/>
        <v>5.8736842105263163</v>
      </c>
      <c r="LU11" s="309">
        <f t="shared" si="136"/>
        <v>2.0526315789473686</v>
      </c>
      <c r="LV11" s="215">
        <f t="shared" si="137"/>
        <v>54</v>
      </c>
      <c r="LW11" s="211">
        <f t="shared" si="138"/>
        <v>54</v>
      </c>
      <c r="LX11" s="157">
        <f t="shared" si="139"/>
        <v>6.2305555555555552</v>
      </c>
      <c r="LY11" s="157" t="str">
        <f t="shared" si="140"/>
        <v>6.23</v>
      </c>
      <c r="LZ11" s="158">
        <f t="shared" si="141"/>
        <v>2.2037037037037037</v>
      </c>
      <c r="MA11" s="157" t="str">
        <f t="shared" si="180"/>
        <v>2.20</v>
      </c>
      <c r="MB11" s="5" t="str">
        <f t="shared" si="181"/>
        <v>Lên lớp</v>
      </c>
      <c r="MC11" s="282">
        <v>8</v>
      </c>
      <c r="MD11" s="283">
        <v>6</v>
      </c>
      <c r="ME11" s="58"/>
      <c r="MF11" s="66">
        <f t="shared" si="182"/>
        <v>6.8</v>
      </c>
      <c r="MG11" s="67">
        <f t="shared" si="183"/>
        <v>6.8</v>
      </c>
      <c r="MH11" s="50" t="str">
        <f t="shared" si="184"/>
        <v>6.8</v>
      </c>
      <c r="MI11" s="51" t="str">
        <f t="shared" si="185"/>
        <v>C+</v>
      </c>
      <c r="MJ11" s="60">
        <f t="shared" si="186"/>
        <v>2.5</v>
      </c>
      <c r="MK11" s="53" t="str">
        <f t="shared" si="187"/>
        <v>2.5</v>
      </c>
      <c r="ML11" s="61">
        <v>2</v>
      </c>
      <c r="MM11" s="62">
        <v>2</v>
      </c>
      <c r="MN11" s="282">
        <v>8</v>
      </c>
      <c r="MO11" s="283">
        <v>5</v>
      </c>
      <c r="MP11" s="104"/>
      <c r="MQ11" s="105">
        <f t="shared" si="188"/>
        <v>6.2</v>
      </c>
      <c r="MR11" s="67">
        <f t="shared" si="189"/>
        <v>6.2</v>
      </c>
      <c r="MS11" s="50" t="str">
        <f t="shared" si="190"/>
        <v>6.2</v>
      </c>
      <c r="MT11" s="51" t="str">
        <f t="shared" si="191"/>
        <v>C</v>
      </c>
      <c r="MU11" s="60">
        <f t="shared" si="192"/>
        <v>2</v>
      </c>
      <c r="MV11" s="53" t="str">
        <f t="shared" si="193"/>
        <v>2.0</v>
      </c>
      <c r="MW11" s="61">
        <v>2</v>
      </c>
      <c r="MX11" s="62">
        <v>2</v>
      </c>
      <c r="MY11" s="282">
        <v>8.6</v>
      </c>
      <c r="MZ11" s="283">
        <v>9</v>
      </c>
      <c r="NA11" s="104"/>
      <c r="NB11" s="105">
        <f t="shared" si="194"/>
        <v>8.8000000000000007</v>
      </c>
      <c r="NC11" s="67">
        <f t="shared" si="195"/>
        <v>8.8000000000000007</v>
      </c>
      <c r="ND11" s="50" t="str">
        <f t="shared" si="196"/>
        <v>8.8</v>
      </c>
      <c r="NE11" s="51" t="str">
        <f t="shared" si="197"/>
        <v>A</v>
      </c>
      <c r="NF11" s="60">
        <f t="shared" si="198"/>
        <v>4</v>
      </c>
      <c r="NG11" s="53" t="str">
        <f t="shared" si="199"/>
        <v>4.0</v>
      </c>
      <c r="NH11" s="61">
        <v>2</v>
      </c>
      <c r="NI11" s="62">
        <v>2</v>
      </c>
      <c r="NJ11" s="105">
        <v>7.6</v>
      </c>
      <c r="NK11" s="138">
        <v>7</v>
      </c>
      <c r="NL11" s="104"/>
      <c r="NM11" s="66">
        <f t="shared" si="200"/>
        <v>7.2</v>
      </c>
      <c r="NN11" s="110">
        <f t="shared" si="201"/>
        <v>7.2</v>
      </c>
      <c r="NO11" s="67" t="str">
        <f t="shared" si="202"/>
        <v>7.2</v>
      </c>
      <c r="NP11" s="300" t="str">
        <f t="shared" si="203"/>
        <v>B</v>
      </c>
      <c r="NQ11" s="112">
        <f t="shared" si="204"/>
        <v>3</v>
      </c>
      <c r="NR11" s="113" t="str">
        <f t="shared" si="205"/>
        <v>3.0</v>
      </c>
      <c r="NS11" s="63">
        <v>2</v>
      </c>
      <c r="NT11" s="207">
        <v>2</v>
      </c>
      <c r="NU11" s="105">
        <v>7.8</v>
      </c>
      <c r="NV11" s="138">
        <v>7</v>
      </c>
      <c r="NW11" s="105"/>
      <c r="NX11" s="105">
        <f t="shared" si="206"/>
        <v>7.3</v>
      </c>
      <c r="NY11" s="110">
        <f t="shared" si="207"/>
        <v>7.3</v>
      </c>
      <c r="NZ11" s="67" t="str">
        <f t="shared" si="208"/>
        <v>7.3</v>
      </c>
      <c r="OA11" s="300" t="str">
        <f t="shared" si="209"/>
        <v>B</v>
      </c>
      <c r="OB11" s="112">
        <f t="shared" si="210"/>
        <v>3</v>
      </c>
      <c r="OC11" s="113" t="str">
        <f t="shared" si="211"/>
        <v>3.0</v>
      </c>
      <c r="OD11" s="63">
        <v>1</v>
      </c>
      <c r="OE11" s="207">
        <v>1</v>
      </c>
      <c r="OF11" s="210">
        <v>9</v>
      </c>
      <c r="OG11" s="133">
        <v>8</v>
      </c>
      <c r="OH11" s="210"/>
      <c r="OI11" s="66">
        <f t="shared" si="212"/>
        <v>8.4</v>
      </c>
      <c r="OJ11" s="67">
        <f t="shared" si="213"/>
        <v>8.4</v>
      </c>
      <c r="OK11" s="67" t="str">
        <f t="shared" si="214"/>
        <v>8.4</v>
      </c>
      <c r="OL11" s="51" t="str">
        <f t="shared" si="215"/>
        <v>B+</v>
      </c>
      <c r="OM11" s="60">
        <f t="shared" si="216"/>
        <v>3.5</v>
      </c>
      <c r="ON11" s="53" t="str">
        <f t="shared" si="217"/>
        <v>3.5</v>
      </c>
      <c r="OO11" s="63">
        <v>6</v>
      </c>
      <c r="OP11" s="207">
        <v>6</v>
      </c>
      <c r="OQ11" s="105"/>
      <c r="OR11" s="138"/>
      <c r="OS11" s="104"/>
      <c r="OT11" s="105"/>
      <c r="OU11" s="67">
        <f t="shared" si="218"/>
        <v>0</v>
      </c>
      <c r="OV11" s="67" t="str">
        <f t="shared" si="219"/>
        <v>0.0</v>
      </c>
      <c r="OW11" s="51" t="str">
        <f t="shared" si="220"/>
        <v>F</v>
      </c>
      <c r="OX11" s="60">
        <f t="shared" si="221"/>
        <v>0</v>
      </c>
      <c r="OY11" s="53" t="str">
        <f t="shared" si="222"/>
        <v>0.0</v>
      </c>
      <c r="OZ11" s="63">
        <v>4</v>
      </c>
      <c r="PA11" s="207">
        <v>4</v>
      </c>
      <c r="PB11" s="211">
        <f t="shared" si="223"/>
        <v>19</v>
      </c>
      <c r="PC11" s="156">
        <f t="shared" si="224"/>
        <v>6.0894736842105264</v>
      </c>
      <c r="PD11" s="158">
        <f t="shared" si="225"/>
        <v>2.4736842105263159</v>
      </c>
      <c r="PE11" s="157" t="str">
        <f t="shared" si="226"/>
        <v>2.47</v>
      </c>
      <c r="PF11" s="5" t="str">
        <f t="shared" si="227"/>
        <v>Lên lớp</v>
      </c>
      <c r="PG11" s="212">
        <f t="shared" si="228"/>
        <v>19</v>
      </c>
      <c r="PH11" s="156">
        <f t="shared" si="229"/>
        <v>6.0894736842105264</v>
      </c>
      <c r="PI11" s="309">
        <f t="shared" si="230"/>
        <v>2.4736842105263159</v>
      </c>
      <c r="PJ11" s="215">
        <f t="shared" si="231"/>
        <v>73</v>
      </c>
      <c r="PK11" s="211">
        <f t="shared" si="232"/>
        <v>73</v>
      </c>
      <c r="PL11" s="157">
        <f t="shared" si="233"/>
        <v>6.1938356164383555</v>
      </c>
      <c r="PM11" s="157" t="str">
        <f t="shared" si="234"/>
        <v>6.19</v>
      </c>
      <c r="PN11" s="158">
        <f t="shared" si="235"/>
        <v>2.2739726027397262</v>
      </c>
      <c r="PO11" s="157" t="str">
        <f t="shared" si="236"/>
        <v>2.27</v>
      </c>
      <c r="PP11" s="5" t="str">
        <f t="shared" si="237"/>
        <v>Lên lớp</v>
      </c>
      <c r="PQ11" s="210">
        <v>8</v>
      </c>
      <c r="PR11" s="57">
        <v>8</v>
      </c>
      <c r="PS11" s="58"/>
      <c r="PT11" s="66">
        <f t="shared" si="238"/>
        <v>8</v>
      </c>
      <c r="PU11" s="67">
        <f t="shared" si="239"/>
        <v>8</v>
      </c>
      <c r="PV11" s="67" t="str">
        <f t="shared" si="240"/>
        <v>8.0</v>
      </c>
      <c r="PW11" s="51" t="str">
        <f t="shared" si="241"/>
        <v>B+</v>
      </c>
      <c r="PX11" s="60">
        <f t="shared" si="242"/>
        <v>3.5</v>
      </c>
      <c r="PY11" s="53" t="str">
        <f t="shared" si="243"/>
        <v>3.5</v>
      </c>
      <c r="PZ11" s="63">
        <v>6</v>
      </c>
      <c r="QA11" s="207">
        <v>6</v>
      </c>
    </row>
    <row r="12" spans="1:443" s="8" customFormat="1" ht="18">
      <c r="A12" s="5">
        <v>11</v>
      </c>
      <c r="B12" s="9" t="s">
        <v>11</v>
      </c>
      <c r="C12" s="10" t="s">
        <v>354</v>
      </c>
      <c r="D12" s="11" t="s">
        <v>355</v>
      </c>
      <c r="E12" s="12" t="s">
        <v>289</v>
      </c>
      <c r="F12" s="6"/>
      <c r="G12" s="47" t="s">
        <v>591</v>
      </c>
      <c r="H12" s="132" t="s">
        <v>427</v>
      </c>
      <c r="I12" s="132" t="s">
        <v>626</v>
      </c>
      <c r="J12" s="48" t="s">
        <v>525</v>
      </c>
      <c r="K12" s="98">
        <v>6.3</v>
      </c>
      <c r="L12" s="67" t="str">
        <f t="shared" si="142"/>
        <v>6.3</v>
      </c>
      <c r="M12" s="51" t="str">
        <f t="shared" si="245"/>
        <v>C</v>
      </c>
      <c r="N12" s="52">
        <f t="shared" si="246"/>
        <v>2</v>
      </c>
      <c r="O12" s="53" t="str">
        <f t="shared" si="143"/>
        <v>2.0</v>
      </c>
      <c r="P12" s="63">
        <v>2</v>
      </c>
      <c r="Q12" s="49">
        <v>7</v>
      </c>
      <c r="R12" s="67" t="str">
        <f t="shared" si="144"/>
        <v>7.0</v>
      </c>
      <c r="S12" s="51" t="str">
        <f t="shared" si="247"/>
        <v>B</v>
      </c>
      <c r="T12" s="52">
        <f t="shared" si="248"/>
        <v>3</v>
      </c>
      <c r="U12" s="53" t="str">
        <f t="shared" si="145"/>
        <v>3.0</v>
      </c>
      <c r="V12" s="63">
        <v>3</v>
      </c>
      <c r="W12" s="105">
        <v>7.5</v>
      </c>
      <c r="X12" s="103">
        <v>7</v>
      </c>
      <c r="Y12" s="104"/>
      <c r="Z12" s="66">
        <f t="shared" si="0"/>
        <v>7.2</v>
      </c>
      <c r="AA12" s="67">
        <f t="shared" si="1"/>
        <v>7.2</v>
      </c>
      <c r="AB12" s="67" t="str">
        <f t="shared" si="146"/>
        <v>7.2</v>
      </c>
      <c r="AC12" s="51" t="str">
        <f t="shared" si="2"/>
        <v>B</v>
      </c>
      <c r="AD12" s="60">
        <f t="shared" si="249"/>
        <v>3</v>
      </c>
      <c r="AE12" s="53" t="str">
        <f t="shared" si="147"/>
        <v>3.0</v>
      </c>
      <c r="AF12" s="63">
        <v>4</v>
      </c>
      <c r="AG12" s="207">
        <v>4</v>
      </c>
      <c r="AH12" s="105">
        <v>7.7</v>
      </c>
      <c r="AI12" s="103">
        <v>7</v>
      </c>
      <c r="AJ12" s="104"/>
      <c r="AK12" s="66">
        <f t="shared" si="3"/>
        <v>7.3</v>
      </c>
      <c r="AL12" s="67">
        <f t="shared" si="4"/>
        <v>7.3</v>
      </c>
      <c r="AM12" s="67" t="str">
        <f t="shared" si="148"/>
        <v>7.3</v>
      </c>
      <c r="AN12" s="51" t="str">
        <f t="shared" si="250"/>
        <v>B</v>
      </c>
      <c r="AO12" s="60">
        <f t="shared" si="251"/>
        <v>3</v>
      </c>
      <c r="AP12" s="53" t="str">
        <f t="shared" si="149"/>
        <v>3.0</v>
      </c>
      <c r="AQ12" s="63">
        <v>2</v>
      </c>
      <c r="AR12" s="207">
        <v>2</v>
      </c>
      <c r="AS12" s="105">
        <v>6.1</v>
      </c>
      <c r="AT12" s="103">
        <v>3</v>
      </c>
      <c r="AU12" s="104"/>
      <c r="AV12" s="66">
        <f t="shared" si="150"/>
        <v>4.2</v>
      </c>
      <c r="AW12" s="67">
        <f t="shared" si="151"/>
        <v>4.2</v>
      </c>
      <c r="AX12" s="67" t="str">
        <f t="shared" si="152"/>
        <v>4.2</v>
      </c>
      <c r="AY12" s="51" t="str">
        <f t="shared" si="153"/>
        <v>D</v>
      </c>
      <c r="AZ12" s="60">
        <f t="shared" si="252"/>
        <v>1</v>
      </c>
      <c r="BA12" s="53" t="str">
        <f t="shared" si="154"/>
        <v>1.0</v>
      </c>
      <c r="BB12" s="63">
        <v>3</v>
      </c>
      <c r="BC12" s="207">
        <v>3</v>
      </c>
      <c r="BD12" s="105">
        <v>5.6</v>
      </c>
      <c r="BE12" s="103">
        <v>8</v>
      </c>
      <c r="BF12" s="104"/>
      <c r="BG12" s="66">
        <f t="shared" si="253"/>
        <v>7</v>
      </c>
      <c r="BH12" s="67">
        <f t="shared" si="254"/>
        <v>7</v>
      </c>
      <c r="BI12" s="67" t="str">
        <f t="shared" si="155"/>
        <v>7.0</v>
      </c>
      <c r="BJ12" s="51" t="str">
        <f t="shared" si="255"/>
        <v>B</v>
      </c>
      <c r="BK12" s="60">
        <f t="shared" si="256"/>
        <v>3</v>
      </c>
      <c r="BL12" s="53" t="str">
        <f t="shared" si="156"/>
        <v>3.0</v>
      </c>
      <c r="BM12" s="63">
        <v>3</v>
      </c>
      <c r="BN12" s="207">
        <v>3</v>
      </c>
      <c r="BO12" s="105">
        <v>7.1</v>
      </c>
      <c r="BP12" s="103">
        <v>4</v>
      </c>
      <c r="BQ12" s="104"/>
      <c r="BR12" s="66">
        <f t="shared" si="5"/>
        <v>5.2</v>
      </c>
      <c r="BS12" s="67">
        <f t="shared" si="6"/>
        <v>5.2</v>
      </c>
      <c r="BT12" s="67" t="str">
        <f t="shared" si="157"/>
        <v>5.2</v>
      </c>
      <c r="BU12" s="51" t="str">
        <f t="shared" si="7"/>
        <v>D+</v>
      </c>
      <c r="BV12" s="68">
        <f t="shared" si="8"/>
        <v>1.5</v>
      </c>
      <c r="BW12" s="53" t="str">
        <f t="shared" si="158"/>
        <v>1.5</v>
      </c>
      <c r="BX12" s="63">
        <v>2</v>
      </c>
      <c r="BY12" s="207">
        <v>2</v>
      </c>
      <c r="BZ12" s="105">
        <v>6.2</v>
      </c>
      <c r="CA12" s="103">
        <v>7</v>
      </c>
      <c r="CB12" s="104"/>
      <c r="CC12" s="105"/>
      <c r="CD12" s="67">
        <f t="shared" si="257"/>
        <v>6.7</v>
      </c>
      <c r="CE12" s="67" t="str">
        <f t="shared" si="159"/>
        <v>6.7</v>
      </c>
      <c r="CF12" s="51" t="str">
        <f t="shared" si="258"/>
        <v>C+</v>
      </c>
      <c r="CG12" s="60">
        <f t="shared" si="259"/>
        <v>2.5</v>
      </c>
      <c r="CH12" s="53" t="str">
        <f t="shared" si="160"/>
        <v>2.5</v>
      </c>
      <c r="CI12" s="63">
        <v>3</v>
      </c>
      <c r="CJ12" s="207">
        <v>3</v>
      </c>
      <c r="CK12" s="208">
        <f t="shared" si="161"/>
        <v>17</v>
      </c>
      <c r="CL12" s="72">
        <f t="shared" si="9"/>
        <v>6.3235294117647056</v>
      </c>
      <c r="CM12" s="93" t="str">
        <f t="shared" si="162"/>
        <v>6.32</v>
      </c>
      <c r="CN12" s="72">
        <f t="shared" si="10"/>
        <v>2.3823529411764706</v>
      </c>
      <c r="CO12" s="93" t="str">
        <f t="shared" si="163"/>
        <v>2.38</v>
      </c>
      <c r="CP12" s="285" t="str">
        <f t="shared" si="244"/>
        <v>Lên lớp</v>
      </c>
      <c r="CQ12" s="285">
        <f t="shared" si="11"/>
        <v>17</v>
      </c>
      <c r="CR12" s="72">
        <f t="shared" si="12"/>
        <v>6.3235294117647056</v>
      </c>
      <c r="CS12" s="285" t="str">
        <f t="shared" si="164"/>
        <v>6.32</v>
      </c>
      <c r="CT12" s="72">
        <f t="shared" si="13"/>
        <v>2.3823529411764706</v>
      </c>
      <c r="CU12" s="285" t="str">
        <f t="shared" si="165"/>
        <v>2.38</v>
      </c>
      <c r="CV12" s="285" t="str">
        <f t="shared" si="260"/>
        <v>Lên lớp</v>
      </c>
      <c r="CW12" s="66">
        <v>7.2</v>
      </c>
      <c r="CX12" s="285">
        <v>4</v>
      </c>
      <c r="CY12" s="285"/>
      <c r="CZ12" s="66">
        <f t="shared" si="14"/>
        <v>5.3</v>
      </c>
      <c r="DA12" s="67">
        <f t="shared" si="15"/>
        <v>5.3</v>
      </c>
      <c r="DB12" s="60" t="str">
        <f t="shared" si="16"/>
        <v>5.3</v>
      </c>
      <c r="DC12" s="51" t="str">
        <f t="shared" si="17"/>
        <v>D+</v>
      </c>
      <c r="DD12" s="60">
        <f t="shared" si="18"/>
        <v>1.5</v>
      </c>
      <c r="DE12" s="60" t="str">
        <f t="shared" si="19"/>
        <v>1.5</v>
      </c>
      <c r="DF12" s="63"/>
      <c r="DG12" s="209"/>
      <c r="DH12" s="105">
        <v>6.2</v>
      </c>
      <c r="DI12" s="126">
        <v>5</v>
      </c>
      <c r="DJ12" s="126"/>
      <c r="DK12" s="66">
        <f t="shared" si="20"/>
        <v>5.5</v>
      </c>
      <c r="DL12" s="67">
        <f t="shared" si="21"/>
        <v>5.5</v>
      </c>
      <c r="DM12" s="60" t="str">
        <f t="shared" si="22"/>
        <v>5.5</v>
      </c>
      <c r="DN12" s="51" t="str">
        <f t="shared" si="23"/>
        <v>C</v>
      </c>
      <c r="DO12" s="60">
        <f t="shared" si="24"/>
        <v>2</v>
      </c>
      <c r="DP12" s="60" t="str">
        <f t="shared" si="25"/>
        <v>2.0</v>
      </c>
      <c r="DQ12" s="63"/>
      <c r="DR12" s="209"/>
      <c r="DS12" s="67">
        <f t="shared" si="26"/>
        <v>5.4</v>
      </c>
      <c r="DT12" s="60" t="str">
        <f t="shared" si="27"/>
        <v>5.4</v>
      </c>
      <c r="DU12" s="51" t="str">
        <f t="shared" si="28"/>
        <v>D+</v>
      </c>
      <c r="DV12" s="60">
        <f t="shared" si="29"/>
        <v>1.5</v>
      </c>
      <c r="DW12" s="60" t="str">
        <f t="shared" si="30"/>
        <v>1.5</v>
      </c>
      <c r="DX12" s="63">
        <v>3</v>
      </c>
      <c r="DY12" s="209">
        <v>3</v>
      </c>
      <c r="DZ12" s="210">
        <v>5.6</v>
      </c>
      <c r="EA12" s="57">
        <v>3</v>
      </c>
      <c r="EB12" s="58"/>
      <c r="EC12" s="66">
        <f t="shared" si="31"/>
        <v>4</v>
      </c>
      <c r="ED12" s="67">
        <f t="shared" si="32"/>
        <v>4</v>
      </c>
      <c r="EE12" s="67" t="str">
        <f t="shared" si="33"/>
        <v>4.0</v>
      </c>
      <c r="EF12" s="51" t="str">
        <f t="shared" si="34"/>
        <v>D</v>
      </c>
      <c r="EG12" s="68">
        <f t="shared" si="35"/>
        <v>1</v>
      </c>
      <c r="EH12" s="53" t="str">
        <f t="shared" si="36"/>
        <v>1.0</v>
      </c>
      <c r="EI12" s="63">
        <v>3</v>
      </c>
      <c r="EJ12" s="207">
        <v>3</v>
      </c>
      <c r="EK12" s="210">
        <v>5.7</v>
      </c>
      <c r="EL12" s="57">
        <v>6</v>
      </c>
      <c r="EM12" s="58"/>
      <c r="EN12" s="66">
        <f t="shared" si="166"/>
        <v>5.9</v>
      </c>
      <c r="EO12" s="67">
        <f t="shared" si="167"/>
        <v>5.9</v>
      </c>
      <c r="EP12" s="67" t="str">
        <f t="shared" si="168"/>
        <v>5.9</v>
      </c>
      <c r="EQ12" s="51" t="str">
        <f t="shared" si="169"/>
        <v>C</v>
      </c>
      <c r="ER12" s="60">
        <f t="shared" si="170"/>
        <v>2</v>
      </c>
      <c r="ES12" s="53" t="str">
        <f t="shared" si="171"/>
        <v>2.0</v>
      </c>
      <c r="ET12" s="63">
        <v>3</v>
      </c>
      <c r="EU12" s="207">
        <v>3</v>
      </c>
      <c r="EV12" s="171">
        <v>5</v>
      </c>
      <c r="EW12" s="122">
        <v>1</v>
      </c>
      <c r="EX12" s="123">
        <v>5</v>
      </c>
      <c r="EY12" s="66">
        <f t="shared" si="37"/>
        <v>2.6</v>
      </c>
      <c r="EZ12" s="67">
        <f t="shared" si="38"/>
        <v>5</v>
      </c>
      <c r="FA12" s="67" t="str">
        <f t="shared" si="39"/>
        <v>5.0</v>
      </c>
      <c r="FB12" s="51" t="str">
        <f t="shared" si="40"/>
        <v>D+</v>
      </c>
      <c r="FC12" s="60">
        <f t="shared" si="41"/>
        <v>1.5</v>
      </c>
      <c r="FD12" s="53" t="str">
        <f t="shared" si="42"/>
        <v>1.5</v>
      </c>
      <c r="FE12" s="63">
        <v>2</v>
      </c>
      <c r="FF12" s="207">
        <v>2</v>
      </c>
      <c r="FG12" s="105">
        <v>8</v>
      </c>
      <c r="FH12" s="103">
        <v>8</v>
      </c>
      <c r="FI12" s="104"/>
      <c r="FJ12" s="66">
        <f t="shared" si="43"/>
        <v>8</v>
      </c>
      <c r="FK12" s="67">
        <f t="shared" si="44"/>
        <v>8</v>
      </c>
      <c r="FL12" s="67" t="str">
        <f t="shared" si="45"/>
        <v>8.0</v>
      </c>
      <c r="FM12" s="51" t="str">
        <f t="shared" si="46"/>
        <v>B+</v>
      </c>
      <c r="FN12" s="60">
        <f t="shared" si="47"/>
        <v>3.5</v>
      </c>
      <c r="FO12" s="53" t="str">
        <f t="shared" si="48"/>
        <v>3.5</v>
      </c>
      <c r="FP12" s="63">
        <v>2</v>
      </c>
      <c r="FQ12" s="207">
        <v>2</v>
      </c>
      <c r="FR12" s="105">
        <v>6.4</v>
      </c>
      <c r="FS12" s="103">
        <v>6</v>
      </c>
      <c r="FT12" s="104"/>
      <c r="FU12" s="66"/>
      <c r="FV12" s="67">
        <f t="shared" si="49"/>
        <v>6.2</v>
      </c>
      <c r="FW12" s="67" t="str">
        <f t="shared" si="50"/>
        <v>6.2</v>
      </c>
      <c r="FX12" s="51" t="str">
        <f t="shared" si="51"/>
        <v>C</v>
      </c>
      <c r="FY12" s="60">
        <f t="shared" si="52"/>
        <v>2</v>
      </c>
      <c r="FZ12" s="53" t="str">
        <f t="shared" si="53"/>
        <v>2.0</v>
      </c>
      <c r="GA12" s="63">
        <v>2</v>
      </c>
      <c r="GB12" s="207">
        <v>2</v>
      </c>
      <c r="GC12" s="325">
        <v>5.0999999999999996</v>
      </c>
      <c r="GD12" s="326">
        <v>1</v>
      </c>
      <c r="GE12" s="327">
        <v>4</v>
      </c>
      <c r="GF12" s="105"/>
      <c r="GG12" s="67">
        <f t="shared" si="54"/>
        <v>4.4000000000000004</v>
      </c>
      <c r="GH12" s="67" t="str">
        <f t="shared" si="55"/>
        <v>4.4</v>
      </c>
      <c r="GI12" s="51" t="str">
        <f t="shared" si="56"/>
        <v>D</v>
      </c>
      <c r="GJ12" s="60">
        <f t="shared" si="57"/>
        <v>1</v>
      </c>
      <c r="GK12" s="53" t="str">
        <f t="shared" si="58"/>
        <v>1.0</v>
      </c>
      <c r="GL12" s="63">
        <v>3</v>
      </c>
      <c r="GM12" s="207">
        <v>3</v>
      </c>
      <c r="GN12" s="211">
        <f t="shared" si="59"/>
        <v>18</v>
      </c>
      <c r="GO12" s="156">
        <f t="shared" si="60"/>
        <v>5.4166666666666679</v>
      </c>
      <c r="GP12" s="158">
        <f t="shared" si="61"/>
        <v>1.6944444444444444</v>
      </c>
      <c r="GQ12" s="157" t="str">
        <f t="shared" si="62"/>
        <v>1.69</v>
      </c>
      <c r="GR12" s="5" t="str">
        <f t="shared" si="63"/>
        <v>Lên lớp</v>
      </c>
      <c r="GS12" s="212">
        <f t="shared" si="64"/>
        <v>18</v>
      </c>
      <c r="GT12" s="213">
        <f t="shared" si="65"/>
        <v>5.4166666666666679</v>
      </c>
      <c r="GU12" s="214">
        <f t="shared" si="66"/>
        <v>1.6944444444444444</v>
      </c>
      <c r="GV12" s="215">
        <f t="shared" si="67"/>
        <v>35</v>
      </c>
      <c r="GW12" s="211">
        <f t="shared" si="68"/>
        <v>35</v>
      </c>
      <c r="GX12" s="157">
        <f t="shared" si="69"/>
        <v>5.8571428571428577</v>
      </c>
      <c r="GY12" s="158">
        <f t="shared" si="70"/>
        <v>2.0285714285714285</v>
      </c>
      <c r="GZ12" s="157" t="str">
        <f t="shared" si="71"/>
        <v>2.03</v>
      </c>
      <c r="HA12" s="5" t="str">
        <f t="shared" si="72"/>
        <v>Lên lớp</v>
      </c>
      <c r="HB12" s="5"/>
      <c r="HC12" s="171">
        <v>5.0999999999999996</v>
      </c>
      <c r="HD12" s="122">
        <v>3</v>
      </c>
      <c r="HE12" s="123">
        <v>6</v>
      </c>
      <c r="HF12" s="171"/>
      <c r="HG12" s="67">
        <f t="shared" si="73"/>
        <v>5.6</v>
      </c>
      <c r="HH12" s="67" t="str">
        <f t="shared" si="74"/>
        <v>5.6</v>
      </c>
      <c r="HI12" s="51" t="str">
        <f t="shared" si="75"/>
        <v>C</v>
      </c>
      <c r="HJ12" s="60">
        <f t="shared" si="76"/>
        <v>2</v>
      </c>
      <c r="HK12" s="53" t="str">
        <f t="shared" si="77"/>
        <v>2.0</v>
      </c>
      <c r="HL12" s="63">
        <v>3</v>
      </c>
      <c r="HM12" s="207">
        <v>3</v>
      </c>
      <c r="HN12" s="171">
        <v>6.3</v>
      </c>
      <c r="HO12" s="122">
        <v>1</v>
      </c>
      <c r="HP12" s="123">
        <v>5</v>
      </c>
      <c r="HQ12" s="171">
        <f t="shared" si="78"/>
        <v>3.1</v>
      </c>
      <c r="HR12" s="110">
        <f t="shared" si="79"/>
        <v>5.5</v>
      </c>
      <c r="HS12" s="67" t="str">
        <f t="shared" si="80"/>
        <v>5.5</v>
      </c>
      <c r="HT12" s="111" t="str">
        <f t="shared" si="81"/>
        <v>C</v>
      </c>
      <c r="HU12" s="112">
        <f t="shared" si="82"/>
        <v>2</v>
      </c>
      <c r="HV12" s="113" t="str">
        <f t="shared" si="83"/>
        <v>2.0</v>
      </c>
      <c r="HW12" s="63">
        <v>1</v>
      </c>
      <c r="HX12" s="207">
        <v>1</v>
      </c>
      <c r="HY12" s="66">
        <f t="shared" si="261"/>
        <v>0.9</v>
      </c>
      <c r="HZ12" s="167">
        <f t="shared" si="262"/>
        <v>5.6</v>
      </c>
      <c r="IA12" s="53" t="str">
        <f t="shared" si="85"/>
        <v>5.6</v>
      </c>
      <c r="IB12" s="51" t="str">
        <f t="shared" si="86"/>
        <v>C</v>
      </c>
      <c r="IC12" s="60">
        <f t="shared" si="87"/>
        <v>2</v>
      </c>
      <c r="ID12" s="53" t="str">
        <f t="shared" si="88"/>
        <v>2.0</v>
      </c>
      <c r="IE12" s="220">
        <v>4</v>
      </c>
      <c r="IF12" s="221">
        <v>4</v>
      </c>
      <c r="IG12" s="171">
        <v>6.7</v>
      </c>
      <c r="IH12" s="122"/>
      <c r="II12" s="123"/>
      <c r="IJ12" s="66">
        <f t="shared" si="89"/>
        <v>2.7</v>
      </c>
      <c r="IK12" s="67">
        <f t="shared" si="90"/>
        <v>2.7</v>
      </c>
      <c r="IL12" s="67" t="str">
        <f t="shared" si="91"/>
        <v>2.7</v>
      </c>
      <c r="IM12" s="51" t="str">
        <f t="shared" si="92"/>
        <v>F</v>
      </c>
      <c r="IN12" s="60">
        <f t="shared" si="93"/>
        <v>0</v>
      </c>
      <c r="IO12" s="53" t="str">
        <f t="shared" si="94"/>
        <v>0.0</v>
      </c>
      <c r="IP12" s="63">
        <v>2</v>
      </c>
      <c r="IQ12" s="207"/>
      <c r="IR12" s="210">
        <v>6.5</v>
      </c>
      <c r="IS12" s="57">
        <v>7</v>
      </c>
      <c r="IT12" s="58"/>
      <c r="IU12" s="66">
        <f t="shared" si="95"/>
        <v>6.8</v>
      </c>
      <c r="IV12" s="67">
        <f t="shared" si="96"/>
        <v>6.8</v>
      </c>
      <c r="IW12" s="67" t="str">
        <f t="shared" si="97"/>
        <v>6.8</v>
      </c>
      <c r="IX12" s="51" t="str">
        <f t="shared" si="98"/>
        <v>C+</v>
      </c>
      <c r="IY12" s="60">
        <f t="shared" si="99"/>
        <v>2.5</v>
      </c>
      <c r="IZ12" s="53" t="str">
        <f t="shared" si="100"/>
        <v>2.5</v>
      </c>
      <c r="JA12" s="63">
        <v>3</v>
      </c>
      <c r="JB12" s="207">
        <v>3</v>
      </c>
      <c r="JC12" s="65">
        <v>7.2</v>
      </c>
      <c r="JD12" s="57">
        <v>5</v>
      </c>
      <c r="JE12" s="58"/>
      <c r="JF12" s="66">
        <f t="shared" si="101"/>
        <v>5.9</v>
      </c>
      <c r="JG12" s="67">
        <f t="shared" si="102"/>
        <v>5.9</v>
      </c>
      <c r="JH12" s="50" t="str">
        <f t="shared" si="103"/>
        <v>5.9</v>
      </c>
      <c r="JI12" s="51" t="str">
        <f t="shared" si="104"/>
        <v>C</v>
      </c>
      <c r="JJ12" s="60">
        <f t="shared" si="105"/>
        <v>2</v>
      </c>
      <c r="JK12" s="53" t="str">
        <f t="shared" si="106"/>
        <v>2.0</v>
      </c>
      <c r="JL12" s="61">
        <v>2</v>
      </c>
      <c r="JM12" s="62">
        <v>2</v>
      </c>
      <c r="JN12" s="65">
        <v>5</v>
      </c>
      <c r="JO12" s="57">
        <v>4</v>
      </c>
      <c r="JP12" s="58"/>
      <c r="JQ12" s="66">
        <f t="shared" si="107"/>
        <v>4.4000000000000004</v>
      </c>
      <c r="JR12" s="67">
        <f t="shared" si="108"/>
        <v>4.4000000000000004</v>
      </c>
      <c r="JS12" s="50" t="str">
        <f t="shared" si="109"/>
        <v>4.4</v>
      </c>
      <c r="JT12" s="51" t="str">
        <f t="shared" si="110"/>
        <v>D</v>
      </c>
      <c r="JU12" s="60">
        <f t="shared" si="111"/>
        <v>1</v>
      </c>
      <c r="JV12" s="53" t="str">
        <f t="shared" si="112"/>
        <v>1.0</v>
      </c>
      <c r="JW12" s="61">
        <v>1</v>
      </c>
      <c r="JX12" s="62">
        <v>1</v>
      </c>
      <c r="JY12" s="65">
        <v>5.3</v>
      </c>
      <c r="JZ12" s="57">
        <v>6</v>
      </c>
      <c r="KA12" s="58"/>
      <c r="KB12" s="66">
        <f t="shared" si="113"/>
        <v>5.7</v>
      </c>
      <c r="KC12" s="67">
        <f t="shared" si="114"/>
        <v>5.7</v>
      </c>
      <c r="KD12" s="50" t="str">
        <f t="shared" si="115"/>
        <v>5.7</v>
      </c>
      <c r="KE12" s="51" t="str">
        <f t="shared" si="116"/>
        <v>C</v>
      </c>
      <c r="KF12" s="60">
        <f t="shared" si="117"/>
        <v>2</v>
      </c>
      <c r="KG12" s="53" t="str">
        <f t="shared" si="118"/>
        <v>2.0</v>
      </c>
      <c r="KH12" s="61">
        <v>2</v>
      </c>
      <c r="KI12" s="62">
        <v>2</v>
      </c>
      <c r="KJ12" s="105">
        <v>5</v>
      </c>
      <c r="KK12" s="138">
        <v>5</v>
      </c>
      <c r="KL12" s="104"/>
      <c r="KM12" s="66">
        <f t="shared" si="119"/>
        <v>5</v>
      </c>
      <c r="KN12" s="110">
        <f t="shared" si="120"/>
        <v>5</v>
      </c>
      <c r="KO12" s="67" t="str">
        <f t="shared" si="121"/>
        <v>5.0</v>
      </c>
      <c r="KP12" s="300" t="str">
        <f t="shared" si="122"/>
        <v>D+</v>
      </c>
      <c r="KQ12" s="112">
        <f t="shared" si="123"/>
        <v>1.5</v>
      </c>
      <c r="KR12" s="113" t="str">
        <f t="shared" si="124"/>
        <v>1.5</v>
      </c>
      <c r="KS12" s="63">
        <v>3</v>
      </c>
      <c r="KT12" s="207">
        <v>3</v>
      </c>
      <c r="KU12" s="216">
        <v>6.8</v>
      </c>
      <c r="KV12" s="337">
        <v>2</v>
      </c>
      <c r="KW12" s="174">
        <v>6</v>
      </c>
      <c r="KX12" s="216">
        <f t="shared" si="125"/>
        <v>3.9</v>
      </c>
      <c r="KY12" s="110">
        <f t="shared" si="126"/>
        <v>6.3</v>
      </c>
      <c r="KZ12" s="67" t="str">
        <f t="shared" si="127"/>
        <v>6.3</v>
      </c>
      <c r="LA12" s="300" t="str">
        <f t="shared" si="128"/>
        <v>C</v>
      </c>
      <c r="LB12" s="112">
        <f t="shared" si="129"/>
        <v>2</v>
      </c>
      <c r="LC12" s="113" t="str">
        <f t="shared" si="130"/>
        <v>2.0</v>
      </c>
      <c r="LD12" s="63">
        <v>2</v>
      </c>
      <c r="LE12" s="207">
        <v>2</v>
      </c>
      <c r="LF12" s="301">
        <f t="shared" si="172"/>
        <v>4.5</v>
      </c>
      <c r="LG12" s="302">
        <f t="shared" si="173"/>
        <v>5.6</v>
      </c>
      <c r="LH12" s="303" t="str">
        <f t="shared" si="174"/>
        <v>5.6</v>
      </c>
      <c r="LI12" s="304" t="str">
        <f t="shared" si="175"/>
        <v>C</v>
      </c>
      <c r="LJ12" s="305">
        <f t="shared" si="176"/>
        <v>2</v>
      </c>
      <c r="LK12" s="303" t="str">
        <f t="shared" si="177"/>
        <v>2.0</v>
      </c>
      <c r="LL12" s="306">
        <v>5</v>
      </c>
      <c r="LM12" s="307"/>
      <c r="LN12" s="211">
        <f t="shared" si="131"/>
        <v>19</v>
      </c>
      <c r="LO12" s="156">
        <f t="shared" si="132"/>
        <v>5.4368421052631577</v>
      </c>
      <c r="LP12" s="158">
        <f t="shared" si="133"/>
        <v>1.736842105263158</v>
      </c>
      <c r="LQ12" s="157" t="str">
        <f t="shared" si="178"/>
        <v>1.74</v>
      </c>
      <c r="LR12" s="5" t="str">
        <f t="shared" si="179"/>
        <v>Lên lớp</v>
      </c>
      <c r="LS12" s="212">
        <f t="shared" si="134"/>
        <v>17</v>
      </c>
      <c r="LT12" s="156">
        <f t="shared" si="135"/>
        <v>5.7588235294117638</v>
      </c>
      <c r="LU12" s="309">
        <f t="shared" si="136"/>
        <v>1.9411764705882353</v>
      </c>
      <c r="LV12" s="215">
        <f t="shared" si="137"/>
        <v>54</v>
      </c>
      <c r="LW12" s="211">
        <f t="shared" si="138"/>
        <v>52</v>
      </c>
      <c r="LX12" s="157">
        <f t="shared" si="139"/>
        <v>5.8249999999999993</v>
      </c>
      <c r="LY12" s="157" t="str">
        <f t="shared" si="140"/>
        <v>5.83</v>
      </c>
      <c r="LZ12" s="158">
        <f t="shared" si="141"/>
        <v>2</v>
      </c>
      <c r="MA12" s="157" t="str">
        <f t="shared" si="180"/>
        <v>2.00</v>
      </c>
      <c r="MB12" s="5" t="str">
        <f t="shared" si="181"/>
        <v>Lên lớp</v>
      </c>
      <c r="MC12" s="282">
        <v>6.2</v>
      </c>
      <c r="MD12" s="283">
        <v>5</v>
      </c>
      <c r="ME12" s="58"/>
      <c r="MF12" s="66">
        <f t="shared" si="182"/>
        <v>5.5</v>
      </c>
      <c r="MG12" s="67">
        <f t="shared" si="183"/>
        <v>5.5</v>
      </c>
      <c r="MH12" s="50" t="str">
        <f t="shared" si="184"/>
        <v>5.5</v>
      </c>
      <c r="MI12" s="51" t="str">
        <f t="shared" si="185"/>
        <v>C</v>
      </c>
      <c r="MJ12" s="60">
        <f t="shared" si="186"/>
        <v>2</v>
      </c>
      <c r="MK12" s="53" t="str">
        <f t="shared" si="187"/>
        <v>2.0</v>
      </c>
      <c r="ML12" s="61">
        <v>2</v>
      </c>
      <c r="MM12" s="62">
        <v>2</v>
      </c>
      <c r="MN12" s="282">
        <v>6</v>
      </c>
      <c r="MO12" s="283">
        <v>8</v>
      </c>
      <c r="MP12" s="104"/>
      <c r="MQ12" s="105">
        <f t="shared" si="188"/>
        <v>7.2</v>
      </c>
      <c r="MR12" s="67">
        <f t="shared" si="189"/>
        <v>7.2</v>
      </c>
      <c r="MS12" s="50" t="str">
        <f t="shared" si="190"/>
        <v>7.2</v>
      </c>
      <c r="MT12" s="51" t="str">
        <f t="shared" si="191"/>
        <v>B</v>
      </c>
      <c r="MU12" s="60">
        <f t="shared" si="192"/>
        <v>3</v>
      </c>
      <c r="MV12" s="53" t="str">
        <f t="shared" si="193"/>
        <v>3.0</v>
      </c>
      <c r="MW12" s="61">
        <v>2</v>
      </c>
      <c r="MX12" s="62">
        <v>2</v>
      </c>
      <c r="MY12" s="282">
        <v>6.2</v>
      </c>
      <c r="MZ12" s="283">
        <v>5</v>
      </c>
      <c r="NA12" s="104"/>
      <c r="NB12" s="105">
        <f t="shared" si="194"/>
        <v>5.5</v>
      </c>
      <c r="NC12" s="67">
        <f t="shared" si="195"/>
        <v>5.5</v>
      </c>
      <c r="ND12" s="50" t="str">
        <f t="shared" si="196"/>
        <v>5.5</v>
      </c>
      <c r="NE12" s="51" t="str">
        <f t="shared" si="197"/>
        <v>C</v>
      </c>
      <c r="NF12" s="60">
        <f t="shared" si="198"/>
        <v>2</v>
      </c>
      <c r="NG12" s="53" t="str">
        <f t="shared" si="199"/>
        <v>2.0</v>
      </c>
      <c r="NH12" s="61">
        <v>2</v>
      </c>
      <c r="NI12" s="62">
        <v>2</v>
      </c>
      <c r="NJ12" s="171">
        <v>5</v>
      </c>
      <c r="NK12" s="323">
        <v>2</v>
      </c>
      <c r="NL12" s="171">
        <v>5</v>
      </c>
      <c r="NM12" s="171">
        <f t="shared" si="200"/>
        <v>3.2</v>
      </c>
      <c r="NN12" s="110">
        <f t="shared" si="201"/>
        <v>5</v>
      </c>
      <c r="NO12" s="67" t="str">
        <f t="shared" si="202"/>
        <v>5.0</v>
      </c>
      <c r="NP12" s="300" t="str">
        <f t="shared" si="203"/>
        <v>D+</v>
      </c>
      <c r="NQ12" s="112">
        <f t="shared" si="204"/>
        <v>1.5</v>
      </c>
      <c r="NR12" s="113" t="str">
        <f t="shared" si="205"/>
        <v>1.5</v>
      </c>
      <c r="NS12" s="63">
        <v>2</v>
      </c>
      <c r="NT12" s="207">
        <v>2</v>
      </c>
      <c r="NU12" s="105">
        <v>5</v>
      </c>
      <c r="NV12" s="138">
        <v>2</v>
      </c>
      <c r="NW12" s="105">
        <v>5</v>
      </c>
      <c r="NX12" s="105">
        <f t="shared" si="206"/>
        <v>3.2</v>
      </c>
      <c r="NY12" s="110">
        <f t="shared" si="207"/>
        <v>5</v>
      </c>
      <c r="NZ12" s="67" t="str">
        <f t="shared" si="208"/>
        <v>5.0</v>
      </c>
      <c r="OA12" s="300" t="str">
        <f t="shared" si="209"/>
        <v>D+</v>
      </c>
      <c r="OB12" s="112">
        <f t="shared" si="210"/>
        <v>1.5</v>
      </c>
      <c r="OC12" s="113" t="str">
        <f t="shared" si="211"/>
        <v>1.5</v>
      </c>
      <c r="OD12" s="63">
        <v>1</v>
      </c>
      <c r="OE12" s="207">
        <v>1</v>
      </c>
      <c r="OF12" s="210">
        <v>6.6</v>
      </c>
      <c r="OG12" s="133"/>
      <c r="OH12" s="210"/>
      <c r="OI12" s="66">
        <f t="shared" si="212"/>
        <v>2.6</v>
      </c>
      <c r="OJ12" s="67">
        <f t="shared" si="213"/>
        <v>2.6</v>
      </c>
      <c r="OK12" s="67" t="str">
        <f t="shared" si="214"/>
        <v>2.6</v>
      </c>
      <c r="OL12" s="51" t="str">
        <f t="shared" si="215"/>
        <v>F</v>
      </c>
      <c r="OM12" s="60">
        <f t="shared" si="216"/>
        <v>0</v>
      </c>
      <c r="ON12" s="53" t="str">
        <f t="shared" si="217"/>
        <v>0.0</v>
      </c>
      <c r="OO12" s="63">
        <v>6</v>
      </c>
      <c r="OP12" s="207">
        <v>6</v>
      </c>
      <c r="OQ12" s="105"/>
      <c r="OR12" s="138"/>
      <c r="OS12" s="105"/>
      <c r="OT12" s="105"/>
      <c r="OU12" s="67">
        <f t="shared" si="218"/>
        <v>0</v>
      </c>
      <c r="OV12" s="67" t="str">
        <f t="shared" si="219"/>
        <v>0.0</v>
      </c>
      <c r="OW12" s="51" t="str">
        <f t="shared" si="220"/>
        <v>F</v>
      </c>
      <c r="OX12" s="60">
        <f t="shared" si="221"/>
        <v>0</v>
      </c>
      <c r="OY12" s="53" t="str">
        <f t="shared" si="222"/>
        <v>0.0</v>
      </c>
      <c r="OZ12" s="63">
        <v>4</v>
      </c>
      <c r="PA12" s="207">
        <v>4</v>
      </c>
      <c r="PB12" s="211">
        <f t="shared" si="223"/>
        <v>19</v>
      </c>
      <c r="PC12" s="156">
        <f t="shared" si="224"/>
        <v>3.5263157894736841</v>
      </c>
      <c r="PD12" s="158">
        <f t="shared" si="225"/>
        <v>0.97368421052631582</v>
      </c>
      <c r="PE12" s="157" t="str">
        <f t="shared" si="226"/>
        <v>0.97</v>
      </c>
      <c r="PF12" s="5" t="str">
        <f t="shared" si="227"/>
        <v>Cảnh báo KQHT</v>
      </c>
      <c r="PG12" s="212">
        <f t="shared" si="228"/>
        <v>19</v>
      </c>
      <c r="PH12" s="156">
        <f t="shared" si="229"/>
        <v>3.5263157894736841</v>
      </c>
      <c r="PI12" s="309">
        <f t="shared" si="230"/>
        <v>0.97368421052631582</v>
      </c>
      <c r="PJ12" s="215">
        <f t="shared" si="231"/>
        <v>73</v>
      </c>
      <c r="PK12" s="211">
        <f t="shared" si="232"/>
        <v>71</v>
      </c>
      <c r="PL12" s="157">
        <f t="shared" si="233"/>
        <v>5.2098591549295774</v>
      </c>
      <c r="PM12" s="157" t="str">
        <f t="shared" si="234"/>
        <v>5.21</v>
      </c>
      <c r="PN12" s="158">
        <f t="shared" si="235"/>
        <v>1.7253521126760563</v>
      </c>
      <c r="PO12" s="157" t="str">
        <f t="shared" si="236"/>
        <v>1.73</v>
      </c>
      <c r="PP12" s="5" t="str">
        <f t="shared" si="237"/>
        <v>Lên lớp</v>
      </c>
      <c r="PQ12" s="210">
        <v>6.5</v>
      </c>
      <c r="PR12" s="57">
        <v>6</v>
      </c>
      <c r="PS12" s="58"/>
      <c r="PT12" s="66">
        <f t="shared" si="238"/>
        <v>6.2</v>
      </c>
      <c r="PU12" s="67">
        <f t="shared" si="239"/>
        <v>6.2</v>
      </c>
      <c r="PV12" s="67" t="str">
        <f t="shared" si="240"/>
        <v>6.2</v>
      </c>
      <c r="PW12" s="51" t="str">
        <f t="shared" si="241"/>
        <v>C</v>
      </c>
      <c r="PX12" s="60">
        <f t="shared" si="242"/>
        <v>2</v>
      </c>
      <c r="PY12" s="53" t="str">
        <f t="shared" si="243"/>
        <v>2.0</v>
      </c>
      <c r="PZ12" s="63">
        <v>6</v>
      </c>
      <c r="QA12" s="207">
        <v>6</v>
      </c>
    </row>
    <row r="13" spans="1:443" s="8" customFormat="1" ht="18">
      <c r="A13" s="5">
        <v>12</v>
      </c>
      <c r="B13" s="9" t="s">
        <v>356</v>
      </c>
      <c r="C13" s="10" t="s">
        <v>357</v>
      </c>
      <c r="D13" s="11" t="s">
        <v>358</v>
      </c>
      <c r="E13" s="12" t="s">
        <v>359</v>
      </c>
      <c r="F13" s="87"/>
      <c r="G13" s="47" t="s">
        <v>637</v>
      </c>
      <c r="H13" s="6" t="s">
        <v>427</v>
      </c>
      <c r="I13" s="48" t="s">
        <v>675</v>
      </c>
      <c r="J13" s="48" t="s">
        <v>525</v>
      </c>
      <c r="K13" s="98">
        <v>8</v>
      </c>
      <c r="L13" s="67" t="str">
        <f t="shared" ref="L13:L21" si="263">TEXT(K13,"0.0")</f>
        <v>8.0</v>
      </c>
      <c r="M13" s="51" t="str">
        <f t="shared" ref="M13:M21" si="264">IF(K13&gt;=8.5,"A",IF(K13&gt;=8,"B+",IF(K13&gt;=7,"B",IF(K13&gt;=6.5,"C+",IF(K13&gt;=5.5,"C",IF(K13&gt;=5,"D+",IF(K13&gt;=4,"D","F")))))))</f>
        <v>B+</v>
      </c>
      <c r="N13" s="52">
        <f t="shared" ref="N13:N21" si="265">IF(M13="A",4,IF(M13="B+",3.5,IF(M13="B",3,IF(M13="C+",2.5,IF(M13="C",2,IF(M13="D+",1.5,IF(M13="D",1,0)))))))</f>
        <v>3.5</v>
      </c>
      <c r="O13" s="53" t="str">
        <f t="shared" ref="O13:O21" si="266">TEXT(N13,"0.0")</f>
        <v>3.5</v>
      </c>
      <c r="P13" s="63">
        <v>2</v>
      </c>
      <c r="Q13" s="206">
        <v>7</v>
      </c>
      <c r="R13" s="67" t="str">
        <f t="shared" ref="R13:R21" si="267">TEXT(Q13,"0.0")</f>
        <v>7.0</v>
      </c>
      <c r="S13" s="51" t="str">
        <f t="shared" ref="S13:S21" si="268">IF(Q13&gt;=8.5,"A",IF(Q13&gt;=8,"B+",IF(Q13&gt;=7,"B",IF(Q13&gt;=6.5,"C+",IF(Q13&gt;=5.5,"C",IF(Q13&gt;=5,"D+",IF(Q13&gt;=4,"D","F")))))))</f>
        <v>B</v>
      </c>
      <c r="T13" s="52">
        <f t="shared" ref="T13:T21" si="269">IF(S13="A",4,IF(S13="B+",3.5,IF(S13="B",3,IF(S13="C+",2.5,IF(S13="C",2,IF(S13="D+",1.5,IF(S13="D",1,0)))))))</f>
        <v>3</v>
      </c>
      <c r="U13" s="53" t="str">
        <f t="shared" ref="U13:U21" si="270">TEXT(T13,"0.0")</f>
        <v>3.0</v>
      </c>
      <c r="V13" s="63">
        <v>3</v>
      </c>
      <c r="W13" s="105">
        <v>9.3000000000000007</v>
      </c>
      <c r="X13" s="103">
        <v>8</v>
      </c>
      <c r="Y13" s="104"/>
      <c r="Z13" s="66">
        <f t="shared" ref="Z13:Z30" si="271">ROUND((W13*0.4+X13*0.6),1)</f>
        <v>8.5</v>
      </c>
      <c r="AA13" s="67">
        <f t="shared" ref="AA13:AA30" si="272">ROUND(MAX((W13*0.4+X13*0.6),(W13*0.4+Y13*0.6)),1)</f>
        <v>8.5</v>
      </c>
      <c r="AB13" s="67" t="str">
        <f t="shared" ref="AB13:AB21" si="273">TEXT(AA13,"0.0")</f>
        <v>8.5</v>
      </c>
      <c r="AC13" s="51" t="str">
        <f t="shared" ref="AC13:AC30" si="274">IF(AA13&gt;=8.5,"A",IF(AA13&gt;=8,"B+",IF(AA13&gt;=7,"B",IF(AA13&gt;=6.5,"C+",IF(AA13&gt;=5.5,"C",IF(AA13&gt;=5,"D+",IF(AA13&gt;=4,"D","F")))))))</f>
        <v>A</v>
      </c>
      <c r="AD13" s="60">
        <f t="shared" ref="AD13:AD21" si="275">IF(AC13="A",4,IF(AC13="B+",3.5,IF(AC13="B",3,IF(AC13="C+",2.5,IF(AC13="C",2,IF(AC13="D+",1.5,IF(AC13="D",1,0)))))))</f>
        <v>4</v>
      </c>
      <c r="AE13" s="53" t="str">
        <f t="shared" ref="AE13:AE21" si="276">TEXT(AD13,"0.0")</f>
        <v>4.0</v>
      </c>
      <c r="AF13" s="63">
        <v>4</v>
      </c>
      <c r="AG13" s="207">
        <v>4</v>
      </c>
      <c r="AH13" s="105">
        <v>9</v>
      </c>
      <c r="AI13" s="103">
        <v>9</v>
      </c>
      <c r="AJ13" s="104"/>
      <c r="AK13" s="66">
        <f t="shared" ref="AK13:AK30" si="277">ROUND((AH13*0.4+AI13*0.6),1)</f>
        <v>9</v>
      </c>
      <c r="AL13" s="67">
        <f t="shared" ref="AL13:AL30" si="278">ROUND(MAX((AH13*0.4+AI13*0.6),(AH13*0.4+AJ13*0.6)),1)</f>
        <v>9</v>
      </c>
      <c r="AM13" s="67" t="str">
        <f t="shared" ref="AM13:AM21" si="279">TEXT(AL13,"0.0")</f>
        <v>9.0</v>
      </c>
      <c r="AN13" s="51" t="str">
        <f t="shared" ref="AN13:AN21" si="280">IF(AL13&gt;=8.5,"A",IF(AL13&gt;=8,"B+",IF(AL13&gt;=7,"B",IF(AL13&gt;=6.5,"C+",IF(AL13&gt;=5.5,"C",IF(AL13&gt;=5,"D+",IF(AL13&gt;=4,"D","F")))))))</f>
        <v>A</v>
      </c>
      <c r="AO13" s="60">
        <f t="shared" ref="AO13:AO21" si="281">IF(AN13="A",4,IF(AN13="B+",3.5,IF(AN13="B",3,IF(AN13="C+",2.5,IF(AN13="C",2,IF(AN13="D+",1.5,IF(AN13="D",1,0)))))))</f>
        <v>4</v>
      </c>
      <c r="AP13" s="53" t="str">
        <f t="shared" ref="AP13:AP21" si="282">TEXT(AO13,"0.0")</f>
        <v>4.0</v>
      </c>
      <c r="AQ13" s="63">
        <v>2</v>
      </c>
      <c r="AR13" s="207">
        <v>2</v>
      </c>
      <c r="AS13" s="105">
        <v>8</v>
      </c>
      <c r="AT13" s="103">
        <v>7</v>
      </c>
      <c r="AU13" s="104"/>
      <c r="AV13" s="66">
        <f t="shared" ref="AV13:AV21" si="283">ROUND((AS13*0.4+AT13*0.6),1)</f>
        <v>7.4</v>
      </c>
      <c r="AW13" s="67">
        <f t="shared" ref="AW13:AW21" si="284">ROUND(MAX((AS13*0.4+AT13*0.6),(AS13*0.4+AU13*0.6)),1)</f>
        <v>7.4</v>
      </c>
      <c r="AX13" s="67" t="str">
        <f t="shared" ref="AX13:AX21" si="285">TEXT(AW13,"0.0")</f>
        <v>7.4</v>
      </c>
      <c r="AY13" s="51" t="str">
        <f t="shared" ref="AY13:AY21" si="286">IF(AW13&gt;=8.5,"A",IF(AW13&gt;=8,"B+",IF(AW13&gt;=7,"B",IF(AW13&gt;=6.5,"C+",IF(AW13&gt;=5.5,"C",IF(AW13&gt;=5,"D+",IF(AW13&gt;=4,"D","F")))))))</f>
        <v>B</v>
      </c>
      <c r="AZ13" s="60">
        <f t="shared" ref="AZ13:AZ21" si="287">IF(AY13="A",4,IF(AY13="B+",3.5,IF(AY13="B",3,IF(AY13="C+",2.5,IF(AY13="C",2,IF(AY13="D+",1.5,IF(AY13="D",1,0)))))))</f>
        <v>3</v>
      </c>
      <c r="BA13" s="53" t="str">
        <f t="shared" ref="BA13:BA21" si="288">TEXT(AZ13,"0.0")</f>
        <v>3.0</v>
      </c>
      <c r="BB13" s="63">
        <v>3</v>
      </c>
      <c r="BC13" s="207">
        <v>3</v>
      </c>
      <c r="BD13" s="105">
        <v>9</v>
      </c>
      <c r="BE13" s="103">
        <v>9</v>
      </c>
      <c r="BF13" s="104"/>
      <c r="BG13" s="66">
        <f t="shared" ref="BG13:BG21" si="289">ROUND((BD13*0.4+BE13*0.6),1)</f>
        <v>9</v>
      </c>
      <c r="BH13" s="67">
        <f t="shared" ref="BH13:BH21" si="290">ROUND(MAX((BD13*0.4+BE13*0.6),(BD13*0.4+BF13*0.6)),1)</f>
        <v>9</v>
      </c>
      <c r="BI13" s="67" t="str">
        <f t="shared" ref="BI13:BI21" si="291">TEXT(BH13,"0.0")</f>
        <v>9.0</v>
      </c>
      <c r="BJ13" s="51" t="str">
        <f t="shared" ref="BJ13:BJ21" si="292">IF(BH13&gt;=8.5,"A",IF(BH13&gt;=8,"B+",IF(BH13&gt;=7,"B",IF(BH13&gt;=6.5,"C+",IF(BH13&gt;=5.5,"C",IF(BH13&gt;=5,"D+",IF(BH13&gt;=4,"D","F")))))))</f>
        <v>A</v>
      </c>
      <c r="BK13" s="60">
        <f t="shared" ref="BK13:BK21" si="293">IF(BJ13="A",4,IF(BJ13="B+",3.5,IF(BJ13="B",3,IF(BJ13="C+",2.5,IF(BJ13="C",2,IF(BJ13="D+",1.5,IF(BJ13="D",1,0)))))))</f>
        <v>4</v>
      </c>
      <c r="BL13" s="53" t="str">
        <f t="shared" ref="BL13:BL21" si="294">TEXT(BK13,"0.0")</f>
        <v>4.0</v>
      </c>
      <c r="BM13" s="63">
        <v>3</v>
      </c>
      <c r="BN13" s="207">
        <v>3</v>
      </c>
      <c r="BO13" s="105">
        <v>8</v>
      </c>
      <c r="BP13" s="103">
        <v>6</v>
      </c>
      <c r="BQ13" s="104"/>
      <c r="BR13" s="66">
        <f t="shared" ref="BR13:BR30" si="295">ROUND((BO13*0.4+BP13*0.6),1)</f>
        <v>6.8</v>
      </c>
      <c r="BS13" s="67">
        <f t="shared" ref="BS13:BS30" si="296">ROUND(MAX((BO13*0.4+BP13*0.6),(BO13*0.4+BQ13*0.6)),1)</f>
        <v>6.8</v>
      </c>
      <c r="BT13" s="67" t="str">
        <f t="shared" ref="BT13:BT21" si="297">TEXT(BS13,"0.0")</f>
        <v>6.8</v>
      </c>
      <c r="BU13" s="51" t="str">
        <f t="shared" ref="BU13:BU30" si="298">IF(BS13&gt;=8.5,"A",IF(BS13&gt;=8,"B+",IF(BS13&gt;=7,"B",IF(BS13&gt;=6.5,"C+",IF(BS13&gt;=5.5,"C",IF(BS13&gt;=5,"D+",IF(BS13&gt;=4,"D","F")))))))</f>
        <v>C+</v>
      </c>
      <c r="BV13" s="68">
        <f t="shared" ref="BV13:BV30" si="299">IF(BU13="A",4,IF(BU13="B+",3.5,IF(BU13="B",3,IF(BU13="C+",2.5,IF(BU13="C",2,IF(BU13="D+",1.5,IF(BU13="D",1,0)))))))</f>
        <v>2.5</v>
      </c>
      <c r="BW13" s="53" t="str">
        <f t="shared" ref="BW13:BW21" si="300">TEXT(BV13,"0.0")</f>
        <v>2.5</v>
      </c>
      <c r="BX13" s="63">
        <v>2</v>
      </c>
      <c r="BY13" s="207">
        <v>2</v>
      </c>
      <c r="BZ13" s="105">
        <v>8.3000000000000007</v>
      </c>
      <c r="CA13" s="103">
        <v>9</v>
      </c>
      <c r="CB13" s="104"/>
      <c r="CC13" s="105"/>
      <c r="CD13" s="67">
        <f t="shared" ref="CD13:CD21" si="301">ROUND(MAX((BZ13*0.4+CA13*0.6),(BZ13*0.4+CB13*0.6)),1)</f>
        <v>8.6999999999999993</v>
      </c>
      <c r="CE13" s="67" t="str">
        <f t="shared" ref="CE13:CE21" si="302">TEXT(CD13,"0.0")</f>
        <v>8.7</v>
      </c>
      <c r="CF13" s="51" t="str">
        <f t="shared" ref="CF13:CF21" si="303">IF(CD13&gt;=8.5,"A",IF(CD13&gt;=8,"B+",IF(CD13&gt;=7,"B",IF(CD13&gt;=6.5,"C+",IF(CD13&gt;=5.5,"C",IF(CD13&gt;=5,"D+",IF(CD13&gt;=4,"D","F")))))))</f>
        <v>A</v>
      </c>
      <c r="CG13" s="60">
        <f t="shared" ref="CG13:CG21" si="304">IF(CF13="A",4,IF(CF13="B+",3.5,IF(CF13="B",3,IF(CF13="C+",2.5,IF(CF13="C",2,IF(CF13="D+",1.5,IF(CF13="D",1,0)))))))</f>
        <v>4</v>
      </c>
      <c r="CH13" s="53" t="str">
        <f t="shared" ref="CH13:CH21" si="305">TEXT(CG13,"0.0")</f>
        <v>4.0</v>
      </c>
      <c r="CI13" s="63">
        <v>3</v>
      </c>
      <c r="CJ13" s="207">
        <v>3</v>
      </c>
      <c r="CK13" s="208">
        <f>AQ13+AF13+BB13+BM13+BX13+CI13</f>
        <v>17</v>
      </c>
      <c r="CL13" s="72">
        <f t="shared" ref="CL13:CL30" si="306">(AL13*AQ13+AA13*AF13+AW13*BB13+BH13*BM13+BS13*BX13+CD13*CI13)/CK13</f>
        <v>8.2882352941176478</v>
      </c>
      <c r="CM13" s="93" t="str">
        <f t="shared" ref="CM13:CM21" si="307">TEXT(CL13,"0.00")</f>
        <v>8.29</v>
      </c>
      <c r="CN13" s="72">
        <f t="shared" ref="CN13:CN30" si="308">(AO13*AQ13+AD13*AF13+AZ13*BB13+BK13*BM13+BV13*BX13+CG13*CI13)/CK13</f>
        <v>3.6470588235294117</v>
      </c>
      <c r="CO13" s="93" t="str">
        <f t="shared" ref="CO13:CO21" si="309">TEXT(CN13,"0.00")</f>
        <v>3.65</v>
      </c>
      <c r="CP13" s="285" t="str">
        <f t="shared" ref="CP13:CP21" si="310">IF(AND(CN13&lt;0.8),"Cảnh báo KQHT","Lên lớp")</f>
        <v>Lên lớp</v>
      </c>
      <c r="CQ13" s="285">
        <f t="shared" ref="CQ13:CQ30" si="311">CJ13+BY13+BN13+BC13+AG13+AR13</f>
        <v>17</v>
      </c>
      <c r="CR13" s="72">
        <f t="shared" ref="CR13:CR30" si="312">(AL13*AR13+AA13*AG13+AW13*BC13+BH13*BN13+BS13*BY13+CD13*CJ13)/CQ13</f>
        <v>8.2882352941176478</v>
      </c>
      <c r="CS13" s="285" t="str">
        <f t="shared" ref="CS13:CS21" si="313">TEXT(CR13,"0.00")</f>
        <v>8.29</v>
      </c>
      <c r="CT13" s="72">
        <f t="shared" ref="CT13:CT30" si="314">(AO13*AR13+AD13*AG13+AZ13*BC13+BK13*BN13+BV13*BY13+CG13*CJ13)/CQ13</f>
        <v>3.6470588235294117</v>
      </c>
      <c r="CU13" s="285" t="str">
        <f t="shared" ref="CU13:CU21" si="315">TEXT(CT13,"0.00")</f>
        <v>3.65</v>
      </c>
      <c r="CV13" s="285" t="str">
        <f t="shared" ref="CV13:CV21" si="316">IF(AND(CT13&lt;1.2),"Cảnh báo KQHT","Lên lớp")</f>
        <v>Lên lớp</v>
      </c>
      <c r="CW13" s="66">
        <v>8</v>
      </c>
      <c r="CX13" s="285">
        <v>6</v>
      </c>
      <c r="CY13" s="285"/>
      <c r="CZ13" s="66">
        <f t="shared" ref="CZ13:CZ30" si="317">ROUND((CW13*0.4+CX13*0.6),1)</f>
        <v>6.8</v>
      </c>
      <c r="DA13" s="67">
        <f t="shared" ref="DA13:DA30" si="318">ROUND(MAX((CW13*0.4+CX13*0.6),(CW13*0.4+CY13*0.6)),1)</f>
        <v>6.8</v>
      </c>
      <c r="DB13" s="60" t="str">
        <f t="shared" ref="DB13:DB30" si="319">TEXT(DA13,"0.0")</f>
        <v>6.8</v>
      </c>
      <c r="DC13" s="51" t="str">
        <f t="shared" ref="DC13:DC30" si="320">IF(DA13&gt;=8.5,"A",IF(DA13&gt;=8,"B+",IF(DA13&gt;=7,"B",IF(DA13&gt;=6.5,"C+",IF(DA13&gt;=5.5,"C",IF(DA13&gt;=5,"D+",IF(DA13&gt;=4,"D","F")))))))</f>
        <v>C+</v>
      </c>
      <c r="DD13" s="60">
        <f t="shared" ref="DD13:DD30" si="321">IF(DC13="A",4,IF(DC13="B+",3.5,IF(DC13="B",3,IF(DC13="C+",2.5,IF(DC13="C",2,IF(DC13="D+",1.5,IF(DC13="D",1,0)))))))</f>
        <v>2.5</v>
      </c>
      <c r="DE13" s="60" t="str">
        <f t="shared" ref="DE13:DE30" si="322">TEXT(DD13,"0.0")</f>
        <v>2.5</v>
      </c>
      <c r="DF13" s="63"/>
      <c r="DG13" s="209"/>
      <c r="DH13" s="105">
        <v>8.6</v>
      </c>
      <c r="DI13" s="126">
        <v>4</v>
      </c>
      <c r="DJ13" s="126"/>
      <c r="DK13" s="66">
        <f t="shared" ref="DK13:DK30" si="323">ROUND((DH13*0.4+DI13*0.6),1)</f>
        <v>5.8</v>
      </c>
      <c r="DL13" s="67">
        <f t="shared" ref="DL13:DL30" si="324">ROUND(MAX((DH13*0.4+DI13*0.6),(DH13*0.4+DJ13*0.6)),1)</f>
        <v>5.8</v>
      </c>
      <c r="DM13" s="60" t="str">
        <f t="shared" ref="DM13:DM30" si="325">TEXT(DL13,"0.0")</f>
        <v>5.8</v>
      </c>
      <c r="DN13" s="51" t="str">
        <f t="shared" ref="DN13:DN30" si="326">IF(DL13&gt;=8.5,"A",IF(DL13&gt;=8,"B+",IF(DL13&gt;=7,"B",IF(DL13&gt;=6.5,"C+",IF(DL13&gt;=5.5,"C",IF(DL13&gt;=5,"D+",IF(DL13&gt;=4,"D","F")))))))</f>
        <v>C</v>
      </c>
      <c r="DO13" s="60">
        <f t="shared" ref="DO13:DO30" si="327">IF(DN13="A",4,IF(DN13="B+",3.5,IF(DN13="B",3,IF(DN13="C+",2.5,IF(DN13="C",2,IF(DN13="D+",1.5,IF(DN13="D",1,0)))))))</f>
        <v>2</v>
      </c>
      <c r="DP13" s="60" t="str">
        <f t="shared" ref="DP13:DP30" si="328">TEXT(DO13,"0.0")</f>
        <v>2.0</v>
      </c>
      <c r="DQ13" s="63"/>
      <c r="DR13" s="209"/>
      <c r="DS13" s="67">
        <f t="shared" ref="DS13:DS30" si="329">(DA13+DL13)/2</f>
        <v>6.3</v>
      </c>
      <c r="DT13" s="60" t="str">
        <f t="shared" ref="DT13:DT30" si="330">TEXT(DS13,"0.0")</f>
        <v>6.3</v>
      </c>
      <c r="DU13" s="51" t="str">
        <f t="shared" ref="DU13:DU30" si="331">IF(DS13&gt;=8.5,"A",IF(DS13&gt;=8,"B+",IF(DS13&gt;=7,"B",IF(DS13&gt;=6.5,"C+",IF(DS13&gt;=5.5,"C",IF(DS13&gt;=5,"D+",IF(DS13&gt;=4,"D","F")))))))</f>
        <v>C</v>
      </c>
      <c r="DV13" s="60">
        <f t="shared" ref="DV13:DV30" si="332">IF(DU13="A",4,IF(DU13="B+",3.5,IF(DU13="B",3,IF(DU13="C+",2.5,IF(DU13="C",2,IF(DU13="D+",1.5,IF(DU13="D",1,0)))))))</f>
        <v>2</v>
      </c>
      <c r="DW13" s="60" t="str">
        <f t="shared" ref="DW13:DW30" si="333">TEXT(DV13,"0.0")</f>
        <v>2.0</v>
      </c>
      <c r="DX13" s="63">
        <v>3</v>
      </c>
      <c r="DY13" s="209">
        <v>3</v>
      </c>
      <c r="DZ13" s="210">
        <v>7.3</v>
      </c>
      <c r="EA13" s="57">
        <v>8</v>
      </c>
      <c r="EB13" s="58"/>
      <c r="EC13" s="66">
        <f t="shared" ref="EC13:EC32" si="334">ROUND((DZ13*0.4+EA13*0.6),1)</f>
        <v>7.7</v>
      </c>
      <c r="ED13" s="67">
        <f t="shared" ref="ED13:ED32" si="335">ROUND(MAX((DZ13*0.4+EA13*0.6),(DZ13*0.4+EB13*0.6)),1)</f>
        <v>7.7</v>
      </c>
      <c r="EE13" s="67" t="str">
        <f t="shared" ref="EE13:EE32" si="336">TEXT(ED13,"0.0")</f>
        <v>7.7</v>
      </c>
      <c r="EF13" s="51" t="str">
        <f t="shared" ref="EF13:EF32" si="337">IF(ED13&gt;=8.5,"A",IF(ED13&gt;=8,"B+",IF(ED13&gt;=7,"B",IF(ED13&gt;=6.5,"C+",IF(ED13&gt;=5.5,"C",IF(ED13&gt;=5,"D+",IF(ED13&gt;=4,"D","F")))))))</f>
        <v>B</v>
      </c>
      <c r="EG13" s="68">
        <f t="shared" ref="EG13:EG32" si="338">IF(EF13="A",4,IF(EF13="B+",3.5,IF(EF13="B",3,IF(EF13="C+",2.5,IF(EF13="C",2,IF(EF13="D+",1.5,IF(EF13="D",1,0)))))))</f>
        <v>3</v>
      </c>
      <c r="EH13" s="53" t="str">
        <f t="shared" ref="EH13:EH32" si="339">TEXT(EG13,"0.0")</f>
        <v>3.0</v>
      </c>
      <c r="EI13" s="63">
        <v>3</v>
      </c>
      <c r="EJ13" s="207">
        <v>3</v>
      </c>
      <c r="EK13" s="210">
        <v>8</v>
      </c>
      <c r="EL13" s="57">
        <v>4</v>
      </c>
      <c r="EM13" s="58"/>
      <c r="EN13" s="66">
        <f t="shared" ref="EN13:EN21" si="340">ROUND((EK13*0.4+EL13*0.6),1)</f>
        <v>5.6</v>
      </c>
      <c r="EO13" s="67">
        <f t="shared" ref="EO13:EO21" si="341">ROUND(MAX((EK13*0.4+EL13*0.6),(EK13*0.4+EM13*0.6)),1)</f>
        <v>5.6</v>
      </c>
      <c r="EP13" s="67" t="str">
        <f t="shared" ref="EP13:EP21" si="342">TEXT(EO13,"0.0")</f>
        <v>5.6</v>
      </c>
      <c r="EQ13" s="51" t="str">
        <f t="shared" ref="EQ13:EQ21" si="343">IF(EO13&gt;=8.5,"A",IF(EO13&gt;=8,"B+",IF(EO13&gt;=7,"B",IF(EO13&gt;=6.5,"C+",IF(EO13&gt;=5.5,"C",IF(EO13&gt;=5,"D+",IF(EO13&gt;=4,"D","F")))))))</f>
        <v>C</v>
      </c>
      <c r="ER13" s="60">
        <f t="shared" ref="ER13:ER21" si="344">IF(EQ13="A",4,IF(EQ13="B+",3.5,IF(EQ13="B",3,IF(EQ13="C+",2.5,IF(EQ13="C",2,IF(EQ13="D+",1.5,IF(EQ13="D",1,0)))))))</f>
        <v>2</v>
      </c>
      <c r="ES13" s="53" t="str">
        <f t="shared" ref="ES13:ES21" si="345">TEXT(ER13,"0.0")</f>
        <v>2.0</v>
      </c>
      <c r="ET13" s="63">
        <v>3</v>
      </c>
      <c r="EU13" s="207">
        <v>3</v>
      </c>
      <c r="EV13" s="171">
        <v>5</v>
      </c>
      <c r="EW13" s="122">
        <v>1</v>
      </c>
      <c r="EX13" s="123">
        <v>4</v>
      </c>
      <c r="EY13" s="66">
        <f t="shared" si="37"/>
        <v>2.6</v>
      </c>
      <c r="EZ13" s="67">
        <f t="shared" si="38"/>
        <v>4.4000000000000004</v>
      </c>
      <c r="FA13" s="67" t="str">
        <f t="shared" si="39"/>
        <v>4.4</v>
      </c>
      <c r="FB13" s="51" t="str">
        <f t="shared" si="40"/>
        <v>D</v>
      </c>
      <c r="FC13" s="60">
        <f t="shared" si="41"/>
        <v>1</v>
      </c>
      <c r="FD13" s="53" t="str">
        <f t="shared" si="42"/>
        <v>1.0</v>
      </c>
      <c r="FE13" s="63">
        <v>2</v>
      </c>
      <c r="FF13" s="207">
        <v>2</v>
      </c>
      <c r="FG13" s="105">
        <v>8</v>
      </c>
      <c r="FH13" s="103">
        <v>9</v>
      </c>
      <c r="FI13" s="104"/>
      <c r="FJ13" s="66">
        <f t="shared" si="43"/>
        <v>8.6</v>
      </c>
      <c r="FK13" s="67">
        <f t="shared" si="44"/>
        <v>8.6</v>
      </c>
      <c r="FL13" s="67" t="str">
        <f t="shared" si="45"/>
        <v>8.6</v>
      </c>
      <c r="FM13" s="51" t="str">
        <f t="shared" si="46"/>
        <v>A</v>
      </c>
      <c r="FN13" s="60">
        <f t="shared" si="47"/>
        <v>4</v>
      </c>
      <c r="FO13" s="53" t="str">
        <f t="shared" si="48"/>
        <v>4.0</v>
      </c>
      <c r="FP13" s="63">
        <v>2</v>
      </c>
      <c r="FQ13" s="207">
        <v>2</v>
      </c>
      <c r="FR13" s="105">
        <v>6.6</v>
      </c>
      <c r="FS13" s="103">
        <v>5</v>
      </c>
      <c r="FT13" s="104"/>
      <c r="FU13" s="66"/>
      <c r="FV13" s="67">
        <f t="shared" si="49"/>
        <v>5.6</v>
      </c>
      <c r="FW13" s="67" t="str">
        <f t="shared" si="50"/>
        <v>5.6</v>
      </c>
      <c r="FX13" s="51" t="str">
        <f t="shared" si="51"/>
        <v>C</v>
      </c>
      <c r="FY13" s="60">
        <f t="shared" si="52"/>
        <v>2</v>
      </c>
      <c r="FZ13" s="53" t="str">
        <f t="shared" si="53"/>
        <v>2.0</v>
      </c>
      <c r="GA13" s="63">
        <v>2</v>
      </c>
      <c r="GB13" s="207">
        <v>2</v>
      </c>
      <c r="GC13" s="105">
        <v>7.7</v>
      </c>
      <c r="GD13" s="103">
        <v>7</v>
      </c>
      <c r="GE13" s="104"/>
      <c r="GF13" s="105"/>
      <c r="GG13" s="67">
        <f t="shared" si="54"/>
        <v>7.3</v>
      </c>
      <c r="GH13" s="67" t="str">
        <f t="shared" si="55"/>
        <v>7.3</v>
      </c>
      <c r="GI13" s="51" t="str">
        <f t="shared" si="56"/>
        <v>B</v>
      </c>
      <c r="GJ13" s="60">
        <f t="shared" si="57"/>
        <v>3</v>
      </c>
      <c r="GK13" s="53" t="str">
        <f t="shared" si="58"/>
        <v>3.0</v>
      </c>
      <c r="GL13" s="63">
        <v>3</v>
      </c>
      <c r="GM13" s="207">
        <v>3</v>
      </c>
      <c r="GN13" s="211">
        <f t="shared" si="59"/>
        <v>18</v>
      </c>
      <c r="GO13" s="156">
        <f t="shared" si="60"/>
        <v>6.5500000000000007</v>
      </c>
      <c r="GP13" s="158">
        <f t="shared" si="61"/>
        <v>2.4444444444444446</v>
      </c>
      <c r="GQ13" s="157" t="str">
        <f t="shared" si="62"/>
        <v>2.44</v>
      </c>
      <c r="GR13" s="5" t="str">
        <f t="shared" si="63"/>
        <v>Lên lớp</v>
      </c>
      <c r="GS13" s="212">
        <f t="shared" si="64"/>
        <v>18</v>
      </c>
      <c r="GT13" s="213">
        <f t="shared" si="65"/>
        <v>6.5500000000000007</v>
      </c>
      <c r="GU13" s="214">
        <f t="shared" si="66"/>
        <v>2.4444444444444446</v>
      </c>
      <c r="GV13" s="215">
        <f t="shared" si="67"/>
        <v>35</v>
      </c>
      <c r="GW13" s="211">
        <f t="shared" si="68"/>
        <v>35</v>
      </c>
      <c r="GX13" s="157">
        <f t="shared" si="69"/>
        <v>7.394285714285715</v>
      </c>
      <c r="GY13" s="158">
        <f t="shared" si="70"/>
        <v>3.0285714285714285</v>
      </c>
      <c r="GZ13" s="157" t="str">
        <f t="shared" si="71"/>
        <v>3.03</v>
      </c>
      <c r="HA13" s="5" t="str">
        <f t="shared" si="72"/>
        <v>Lên lớp</v>
      </c>
      <c r="HB13" s="5"/>
      <c r="HC13" s="105">
        <v>7.4</v>
      </c>
      <c r="HD13" s="103">
        <v>7</v>
      </c>
      <c r="HE13" s="104"/>
      <c r="HF13" s="105"/>
      <c r="HG13" s="67">
        <f t="shared" si="73"/>
        <v>7.2</v>
      </c>
      <c r="HH13" s="67" t="str">
        <f t="shared" si="74"/>
        <v>7.2</v>
      </c>
      <c r="HI13" s="51" t="str">
        <f t="shared" si="75"/>
        <v>B</v>
      </c>
      <c r="HJ13" s="60">
        <f t="shared" si="76"/>
        <v>3</v>
      </c>
      <c r="HK13" s="53" t="str">
        <f t="shared" si="77"/>
        <v>3.0</v>
      </c>
      <c r="HL13" s="63">
        <v>3</v>
      </c>
      <c r="HM13" s="207">
        <v>3</v>
      </c>
      <c r="HN13" s="210">
        <v>8.3000000000000007</v>
      </c>
      <c r="HO13" s="57">
        <v>6</v>
      </c>
      <c r="HP13" s="58"/>
      <c r="HQ13" s="66">
        <f t="shared" si="78"/>
        <v>6.9</v>
      </c>
      <c r="HR13" s="110">
        <f t="shared" si="79"/>
        <v>6.9</v>
      </c>
      <c r="HS13" s="67" t="str">
        <f t="shared" si="80"/>
        <v>6.9</v>
      </c>
      <c r="HT13" s="111" t="str">
        <f t="shared" si="81"/>
        <v>C+</v>
      </c>
      <c r="HU13" s="112">
        <f t="shared" si="82"/>
        <v>2.5</v>
      </c>
      <c r="HV13" s="113" t="str">
        <f t="shared" si="83"/>
        <v>2.5</v>
      </c>
      <c r="HW13" s="63">
        <v>1</v>
      </c>
      <c r="HX13" s="207">
        <v>1</v>
      </c>
      <c r="HY13" s="66">
        <f t="shared" si="261"/>
        <v>2.1</v>
      </c>
      <c r="HZ13" s="167">
        <f t="shared" si="262"/>
        <v>7.1</v>
      </c>
      <c r="IA13" s="53" t="str">
        <f t="shared" si="85"/>
        <v>7.1</v>
      </c>
      <c r="IB13" s="51" t="str">
        <f t="shared" si="86"/>
        <v>B</v>
      </c>
      <c r="IC13" s="60">
        <f t="shared" si="87"/>
        <v>3</v>
      </c>
      <c r="ID13" s="53" t="str">
        <f t="shared" si="88"/>
        <v>3.0</v>
      </c>
      <c r="IE13" s="220">
        <v>4</v>
      </c>
      <c r="IF13" s="221">
        <v>4</v>
      </c>
      <c r="IG13" s="210">
        <v>7</v>
      </c>
      <c r="IH13" s="57">
        <v>6</v>
      </c>
      <c r="II13" s="58"/>
      <c r="IJ13" s="66">
        <f t="shared" si="89"/>
        <v>6.4</v>
      </c>
      <c r="IK13" s="67">
        <f t="shared" si="90"/>
        <v>6.4</v>
      </c>
      <c r="IL13" s="67" t="str">
        <f t="shared" si="91"/>
        <v>6.4</v>
      </c>
      <c r="IM13" s="51" t="str">
        <f t="shared" si="92"/>
        <v>C</v>
      </c>
      <c r="IN13" s="60">
        <f t="shared" si="93"/>
        <v>2</v>
      </c>
      <c r="IO13" s="53" t="str">
        <f t="shared" si="94"/>
        <v>2.0</v>
      </c>
      <c r="IP13" s="63">
        <v>2</v>
      </c>
      <c r="IQ13" s="207">
        <v>2</v>
      </c>
      <c r="IR13" s="210">
        <v>8.6999999999999993</v>
      </c>
      <c r="IS13" s="57">
        <v>6</v>
      </c>
      <c r="IT13" s="58"/>
      <c r="IU13" s="66">
        <f t="shared" si="95"/>
        <v>7.1</v>
      </c>
      <c r="IV13" s="67">
        <f t="shared" si="96"/>
        <v>7.1</v>
      </c>
      <c r="IW13" s="67" t="str">
        <f t="shared" si="97"/>
        <v>7.1</v>
      </c>
      <c r="IX13" s="51" t="str">
        <f t="shared" si="98"/>
        <v>B</v>
      </c>
      <c r="IY13" s="60">
        <f t="shared" si="99"/>
        <v>3</v>
      </c>
      <c r="IZ13" s="53" t="str">
        <f t="shared" si="100"/>
        <v>3.0</v>
      </c>
      <c r="JA13" s="63">
        <v>3</v>
      </c>
      <c r="JB13" s="207">
        <v>3</v>
      </c>
      <c r="JC13" s="65">
        <v>8</v>
      </c>
      <c r="JD13" s="57">
        <v>8</v>
      </c>
      <c r="JE13" s="58"/>
      <c r="JF13" s="66">
        <f t="shared" si="101"/>
        <v>8</v>
      </c>
      <c r="JG13" s="67">
        <f t="shared" si="102"/>
        <v>8</v>
      </c>
      <c r="JH13" s="50" t="str">
        <f t="shared" si="103"/>
        <v>8.0</v>
      </c>
      <c r="JI13" s="51" t="str">
        <f t="shared" si="104"/>
        <v>B+</v>
      </c>
      <c r="JJ13" s="60">
        <f t="shared" si="105"/>
        <v>3.5</v>
      </c>
      <c r="JK13" s="53" t="str">
        <f t="shared" si="106"/>
        <v>3.5</v>
      </c>
      <c r="JL13" s="61">
        <v>2</v>
      </c>
      <c r="JM13" s="62">
        <v>2</v>
      </c>
      <c r="JN13" s="65">
        <v>7.2</v>
      </c>
      <c r="JO13" s="57">
        <v>6</v>
      </c>
      <c r="JP13" s="58"/>
      <c r="JQ13" s="66">
        <f t="shared" si="107"/>
        <v>6.5</v>
      </c>
      <c r="JR13" s="67">
        <f t="shared" si="108"/>
        <v>6.5</v>
      </c>
      <c r="JS13" s="50" t="str">
        <f t="shared" si="109"/>
        <v>6.5</v>
      </c>
      <c r="JT13" s="51" t="str">
        <f t="shared" si="110"/>
        <v>C+</v>
      </c>
      <c r="JU13" s="60">
        <f t="shared" si="111"/>
        <v>2.5</v>
      </c>
      <c r="JV13" s="53" t="str">
        <f t="shared" si="112"/>
        <v>2.5</v>
      </c>
      <c r="JW13" s="61">
        <v>1</v>
      </c>
      <c r="JX13" s="62">
        <v>1</v>
      </c>
      <c r="JY13" s="65">
        <v>8</v>
      </c>
      <c r="JZ13" s="57">
        <v>7</v>
      </c>
      <c r="KA13" s="58"/>
      <c r="KB13" s="66">
        <f t="shared" si="113"/>
        <v>7.4</v>
      </c>
      <c r="KC13" s="67">
        <f t="shared" si="114"/>
        <v>7.4</v>
      </c>
      <c r="KD13" s="50" t="str">
        <f t="shared" si="115"/>
        <v>7.4</v>
      </c>
      <c r="KE13" s="51" t="str">
        <f t="shared" si="116"/>
        <v>B</v>
      </c>
      <c r="KF13" s="60">
        <f t="shared" si="117"/>
        <v>3</v>
      </c>
      <c r="KG13" s="53" t="str">
        <f t="shared" si="118"/>
        <v>3.0</v>
      </c>
      <c r="KH13" s="61">
        <v>2</v>
      </c>
      <c r="KI13" s="62">
        <v>2</v>
      </c>
      <c r="KJ13" s="105">
        <v>5.6</v>
      </c>
      <c r="KK13" s="138">
        <v>7.5</v>
      </c>
      <c r="KL13" s="104"/>
      <c r="KM13" s="66">
        <f t="shared" si="119"/>
        <v>6.7</v>
      </c>
      <c r="KN13" s="110">
        <f t="shared" si="120"/>
        <v>6.7</v>
      </c>
      <c r="KO13" s="67" t="str">
        <f t="shared" si="121"/>
        <v>6.7</v>
      </c>
      <c r="KP13" s="300" t="str">
        <f t="shared" si="122"/>
        <v>C+</v>
      </c>
      <c r="KQ13" s="112">
        <f t="shared" si="123"/>
        <v>2.5</v>
      </c>
      <c r="KR13" s="113" t="str">
        <f t="shared" si="124"/>
        <v>2.5</v>
      </c>
      <c r="KS13" s="63">
        <v>3</v>
      </c>
      <c r="KT13" s="207">
        <v>3</v>
      </c>
      <c r="KU13" s="216">
        <v>7</v>
      </c>
      <c r="KV13" s="337">
        <v>2</v>
      </c>
      <c r="KW13" s="174">
        <v>7</v>
      </c>
      <c r="KX13" s="216">
        <f t="shared" si="125"/>
        <v>4</v>
      </c>
      <c r="KY13" s="110">
        <f t="shared" si="126"/>
        <v>7</v>
      </c>
      <c r="KZ13" s="67" t="str">
        <f t="shared" si="127"/>
        <v>7.0</v>
      </c>
      <c r="LA13" s="300" t="str">
        <f t="shared" si="128"/>
        <v>B</v>
      </c>
      <c r="LB13" s="112">
        <f t="shared" si="129"/>
        <v>3</v>
      </c>
      <c r="LC13" s="113" t="str">
        <f t="shared" si="130"/>
        <v>3.0</v>
      </c>
      <c r="LD13" s="63">
        <v>2</v>
      </c>
      <c r="LE13" s="207">
        <v>2</v>
      </c>
      <c r="LF13" s="301">
        <f t="shared" si="172"/>
        <v>5.5</v>
      </c>
      <c r="LG13" s="302">
        <f t="shared" si="173"/>
        <v>6.8</v>
      </c>
      <c r="LH13" s="303" t="str">
        <f t="shared" si="174"/>
        <v>6.8</v>
      </c>
      <c r="LI13" s="304" t="str">
        <f t="shared" si="175"/>
        <v>C+</v>
      </c>
      <c r="LJ13" s="305">
        <f t="shared" si="176"/>
        <v>2.5</v>
      </c>
      <c r="LK13" s="303" t="str">
        <f t="shared" si="177"/>
        <v>2.5</v>
      </c>
      <c r="LL13" s="306">
        <v>5</v>
      </c>
      <c r="LM13" s="307">
        <v>5</v>
      </c>
      <c r="LN13" s="211">
        <f t="shared" si="131"/>
        <v>19</v>
      </c>
      <c r="LO13" s="156">
        <f t="shared" si="132"/>
        <v>7.0526315789473681</v>
      </c>
      <c r="LP13" s="158">
        <f t="shared" si="133"/>
        <v>2.8157894736842106</v>
      </c>
      <c r="LQ13" s="157" t="str">
        <f t="shared" si="178"/>
        <v>2.82</v>
      </c>
      <c r="LR13" s="5" t="str">
        <f t="shared" si="179"/>
        <v>Lên lớp</v>
      </c>
      <c r="LS13" s="212">
        <f t="shared" si="134"/>
        <v>19</v>
      </c>
      <c r="LT13" s="156">
        <f t="shared" si="135"/>
        <v>7.0526315789473681</v>
      </c>
      <c r="LU13" s="309">
        <f t="shared" si="136"/>
        <v>2.8157894736842106</v>
      </c>
      <c r="LV13" s="215">
        <f t="shared" si="137"/>
        <v>54</v>
      </c>
      <c r="LW13" s="211">
        <f t="shared" si="138"/>
        <v>54</v>
      </c>
      <c r="LX13" s="157">
        <f t="shared" si="139"/>
        <v>7.2740740740740746</v>
      </c>
      <c r="LY13" s="157" t="str">
        <f t="shared" si="140"/>
        <v>7.27</v>
      </c>
      <c r="LZ13" s="158">
        <f t="shared" si="141"/>
        <v>2.9537037037037037</v>
      </c>
      <c r="MA13" s="157" t="str">
        <f t="shared" si="180"/>
        <v>2.95</v>
      </c>
      <c r="MB13" s="5" t="str">
        <f t="shared" si="181"/>
        <v>Lên lớp</v>
      </c>
      <c r="MC13" s="282">
        <v>7.6</v>
      </c>
      <c r="MD13" s="283">
        <v>6</v>
      </c>
      <c r="ME13" s="58"/>
      <c r="MF13" s="66">
        <f t="shared" si="182"/>
        <v>6.6</v>
      </c>
      <c r="MG13" s="67">
        <f t="shared" si="183"/>
        <v>6.6</v>
      </c>
      <c r="MH13" s="50" t="str">
        <f t="shared" si="184"/>
        <v>6.6</v>
      </c>
      <c r="MI13" s="51" t="str">
        <f t="shared" si="185"/>
        <v>C+</v>
      </c>
      <c r="MJ13" s="60">
        <f t="shared" si="186"/>
        <v>2.5</v>
      </c>
      <c r="MK13" s="53" t="str">
        <f t="shared" si="187"/>
        <v>2.5</v>
      </c>
      <c r="ML13" s="61">
        <v>2</v>
      </c>
      <c r="MM13" s="62">
        <v>2</v>
      </c>
      <c r="MN13" s="282">
        <v>9</v>
      </c>
      <c r="MO13" s="283">
        <v>9</v>
      </c>
      <c r="MP13" s="104"/>
      <c r="MQ13" s="105">
        <f t="shared" si="188"/>
        <v>9</v>
      </c>
      <c r="MR13" s="67">
        <f t="shared" si="189"/>
        <v>9</v>
      </c>
      <c r="MS13" s="50" t="str">
        <f t="shared" si="190"/>
        <v>9.0</v>
      </c>
      <c r="MT13" s="51" t="str">
        <f t="shared" si="191"/>
        <v>A</v>
      </c>
      <c r="MU13" s="60">
        <f t="shared" si="192"/>
        <v>4</v>
      </c>
      <c r="MV13" s="53" t="str">
        <f t="shared" si="193"/>
        <v>4.0</v>
      </c>
      <c r="MW13" s="61">
        <v>2</v>
      </c>
      <c r="MX13" s="62">
        <v>2</v>
      </c>
      <c r="MY13" s="282">
        <v>8.6</v>
      </c>
      <c r="MZ13" s="283">
        <v>7</v>
      </c>
      <c r="NA13" s="104"/>
      <c r="NB13" s="105">
        <f t="shared" si="194"/>
        <v>7.6</v>
      </c>
      <c r="NC13" s="67">
        <f t="shared" si="195"/>
        <v>7.6</v>
      </c>
      <c r="ND13" s="50" t="str">
        <f t="shared" si="196"/>
        <v>7.6</v>
      </c>
      <c r="NE13" s="51" t="str">
        <f t="shared" si="197"/>
        <v>B</v>
      </c>
      <c r="NF13" s="60">
        <f t="shared" si="198"/>
        <v>3</v>
      </c>
      <c r="NG13" s="53" t="str">
        <f t="shared" si="199"/>
        <v>3.0</v>
      </c>
      <c r="NH13" s="61">
        <v>2</v>
      </c>
      <c r="NI13" s="62">
        <v>2</v>
      </c>
      <c r="NJ13" s="105">
        <v>7</v>
      </c>
      <c r="NK13" s="138">
        <v>7.5</v>
      </c>
      <c r="NL13" s="104"/>
      <c r="NM13" s="66">
        <f t="shared" si="200"/>
        <v>7.3</v>
      </c>
      <c r="NN13" s="110">
        <f t="shared" si="201"/>
        <v>7.3</v>
      </c>
      <c r="NO13" s="67" t="str">
        <f t="shared" si="202"/>
        <v>7.3</v>
      </c>
      <c r="NP13" s="300" t="str">
        <f t="shared" si="203"/>
        <v>B</v>
      </c>
      <c r="NQ13" s="112">
        <f t="shared" si="204"/>
        <v>3</v>
      </c>
      <c r="NR13" s="113" t="str">
        <f t="shared" si="205"/>
        <v>3.0</v>
      </c>
      <c r="NS13" s="63">
        <v>2</v>
      </c>
      <c r="NT13" s="207">
        <v>2</v>
      </c>
      <c r="NU13" s="105">
        <v>7.2</v>
      </c>
      <c r="NV13" s="138">
        <v>7</v>
      </c>
      <c r="NW13" s="105"/>
      <c r="NX13" s="105">
        <f t="shared" si="206"/>
        <v>7.1</v>
      </c>
      <c r="NY13" s="110">
        <f t="shared" si="207"/>
        <v>7.1</v>
      </c>
      <c r="NZ13" s="67" t="str">
        <f t="shared" si="208"/>
        <v>7.1</v>
      </c>
      <c r="OA13" s="300" t="str">
        <f t="shared" si="209"/>
        <v>B</v>
      </c>
      <c r="OB13" s="112">
        <f t="shared" si="210"/>
        <v>3</v>
      </c>
      <c r="OC13" s="113" t="str">
        <f t="shared" si="211"/>
        <v>3.0</v>
      </c>
      <c r="OD13" s="63">
        <v>1</v>
      </c>
      <c r="OE13" s="207">
        <v>1</v>
      </c>
      <c r="OF13" s="210"/>
      <c r="OG13" s="133"/>
      <c r="OH13" s="210"/>
      <c r="OI13" s="66">
        <f t="shared" si="212"/>
        <v>0</v>
      </c>
      <c r="OJ13" s="67">
        <f t="shared" si="213"/>
        <v>0</v>
      </c>
      <c r="OK13" s="67" t="str">
        <f t="shared" si="214"/>
        <v>0.0</v>
      </c>
      <c r="OL13" s="51" t="str">
        <f t="shared" si="215"/>
        <v>F</v>
      </c>
      <c r="OM13" s="60">
        <f t="shared" si="216"/>
        <v>0</v>
      </c>
      <c r="ON13" s="53" t="str">
        <f t="shared" si="217"/>
        <v>0.0</v>
      </c>
      <c r="OO13" s="63">
        <v>6</v>
      </c>
      <c r="OP13" s="207">
        <v>6</v>
      </c>
      <c r="OQ13" s="105">
        <v>6.5</v>
      </c>
      <c r="OR13" s="138">
        <v>7</v>
      </c>
      <c r="OS13" s="105"/>
      <c r="OT13" s="105"/>
      <c r="OU13" s="67">
        <f t="shared" si="218"/>
        <v>6.8</v>
      </c>
      <c r="OV13" s="67" t="str">
        <f t="shared" si="219"/>
        <v>6.8</v>
      </c>
      <c r="OW13" s="51" t="str">
        <f t="shared" si="220"/>
        <v>C+</v>
      </c>
      <c r="OX13" s="60">
        <f t="shared" si="221"/>
        <v>2.5</v>
      </c>
      <c r="OY13" s="53" t="str">
        <f t="shared" si="222"/>
        <v>2.5</v>
      </c>
      <c r="OZ13" s="63">
        <v>4</v>
      </c>
      <c r="PA13" s="207">
        <v>4</v>
      </c>
      <c r="PB13" s="211">
        <f t="shared" si="223"/>
        <v>19</v>
      </c>
      <c r="PC13" s="156">
        <f t="shared" si="224"/>
        <v>5.0157894736842108</v>
      </c>
      <c r="PD13" s="158">
        <f t="shared" si="225"/>
        <v>2</v>
      </c>
      <c r="PE13" s="157" t="str">
        <f t="shared" si="226"/>
        <v>2.00</v>
      </c>
      <c r="PF13" s="5" t="str">
        <f t="shared" si="227"/>
        <v>Lên lớp</v>
      </c>
      <c r="PG13" s="212">
        <f t="shared" si="228"/>
        <v>19</v>
      </c>
      <c r="PH13" s="156">
        <f t="shared" si="229"/>
        <v>5.0157894736842108</v>
      </c>
      <c r="PI13" s="309">
        <f t="shared" si="230"/>
        <v>2</v>
      </c>
      <c r="PJ13" s="215">
        <f t="shared" si="231"/>
        <v>73</v>
      </c>
      <c r="PK13" s="211">
        <f t="shared" si="232"/>
        <v>73</v>
      </c>
      <c r="PL13" s="157">
        <f t="shared" si="233"/>
        <v>6.6863013698630143</v>
      </c>
      <c r="PM13" s="157" t="str">
        <f t="shared" si="234"/>
        <v>6.69</v>
      </c>
      <c r="PN13" s="158">
        <f t="shared" si="235"/>
        <v>2.7054794520547945</v>
      </c>
      <c r="PO13" s="157" t="str">
        <f t="shared" si="236"/>
        <v>2.71</v>
      </c>
      <c r="PP13" s="5" t="str">
        <f t="shared" si="237"/>
        <v>Lên lớp</v>
      </c>
      <c r="PQ13" s="231">
        <v>8</v>
      </c>
      <c r="PR13" s="231">
        <v>6</v>
      </c>
      <c r="PS13" s="231"/>
      <c r="PT13" s="66">
        <f t="shared" ref="PT13:PT37" si="346">ROUND((PQ13*0.4+PR13*0.6),1)</f>
        <v>6.8</v>
      </c>
      <c r="PU13" s="67">
        <f t="shared" ref="PU13:PU37" si="347">ROUND(MAX((PQ13*0.4+PR13*0.6),(PQ13*0.4+PS13*0.6)),1)</f>
        <v>6.8</v>
      </c>
      <c r="PV13" s="67" t="str">
        <f t="shared" si="240"/>
        <v>6.8</v>
      </c>
      <c r="PW13" s="51" t="str">
        <f t="shared" ref="PW13:PW37" si="348">IF(PU13&gt;=8.5,"A",IF(PU13&gt;=8,"B+",IF(PU13&gt;=7,"B",IF(PU13&gt;=6.5,"C+",IF(PU13&gt;=5.5,"C",IF(PU13&gt;=5,"D+",IF(PU13&gt;=4,"D","F")))))))</f>
        <v>C+</v>
      </c>
      <c r="PX13" s="60">
        <f t="shared" si="242"/>
        <v>2.5</v>
      </c>
      <c r="PY13" s="53" t="str">
        <f t="shared" si="243"/>
        <v>2.5</v>
      </c>
      <c r="PZ13" s="63">
        <v>6</v>
      </c>
      <c r="QA13" s="207">
        <v>6</v>
      </c>
    </row>
    <row r="14" spans="1:443" s="8" customFormat="1" ht="18">
      <c r="A14" s="5">
        <v>13</v>
      </c>
      <c r="B14" s="9" t="s">
        <v>356</v>
      </c>
      <c r="C14" s="10" t="s">
        <v>360</v>
      </c>
      <c r="D14" s="11" t="s">
        <v>361</v>
      </c>
      <c r="E14" s="12" t="s">
        <v>206</v>
      </c>
      <c r="F14" s="87"/>
      <c r="G14" s="47" t="s">
        <v>638</v>
      </c>
      <c r="H14" s="6" t="s">
        <v>427</v>
      </c>
      <c r="I14" s="48" t="s">
        <v>676</v>
      </c>
      <c r="J14" s="48" t="s">
        <v>629</v>
      </c>
      <c r="K14" s="98">
        <v>6</v>
      </c>
      <c r="L14" s="67" t="str">
        <f t="shared" si="263"/>
        <v>6.0</v>
      </c>
      <c r="M14" s="51" t="str">
        <f t="shared" si="264"/>
        <v>C</v>
      </c>
      <c r="N14" s="52">
        <f t="shared" si="265"/>
        <v>2</v>
      </c>
      <c r="O14" s="53" t="str">
        <f t="shared" si="266"/>
        <v>2.0</v>
      </c>
      <c r="P14" s="63">
        <v>2</v>
      </c>
      <c r="Q14" s="206">
        <v>6</v>
      </c>
      <c r="R14" s="67" t="str">
        <f t="shared" si="267"/>
        <v>6.0</v>
      </c>
      <c r="S14" s="51" t="str">
        <f t="shared" si="268"/>
        <v>C</v>
      </c>
      <c r="T14" s="52">
        <f t="shared" si="269"/>
        <v>2</v>
      </c>
      <c r="U14" s="53" t="str">
        <f t="shared" si="270"/>
        <v>2.0</v>
      </c>
      <c r="V14" s="63">
        <v>3</v>
      </c>
      <c r="W14" s="105">
        <v>7.2</v>
      </c>
      <c r="X14" s="103">
        <v>7</v>
      </c>
      <c r="Y14" s="104"/>
      <c r="Z14" s="66">
        <f t="shared" si="271"/>
        <v>7.1</v>
      </c>
      <c r="AA14" s="67">
        <f t="shared" si="272"/>
        <v>7.1</v>
      </c>
      <c r="AB14" s="67" t="str">
        <f t="shared" si="273"/>
        <v>7.1</v>
      </c>
      <c r="AC14" s="51" t="str">
        <f t="shared" si="274"/>
        <v>B</v>
      </c>
      <c r="AD14" s="60">
        <f t="shared" si="275"/>
        <v>3</v>
      </c>
      <c r="AE14" s="53" t="str">
        <f t="shared" si="276"/>
        <v>3.0</v>
      </c>
      <c r="AF14" s="63">
        <v>4</v>
      </c>
      <c r="AG14" s="207">
        <v>4</v>
      </c>
      <c r="AH14" s="105">
        <v>8</v>
      </c>
      <c r="AI14" s="103">
        <v>7</v>
      </c>
      <c r="AJ14" s="104"/>
      <c r="AK14" s="66">
        <f t="shared" si="277"/>
        <v>7.4</v>
      </c>
      <c r="AL14" s="67">
        <f t="shared" si="278"/>
        <v>7.4</v>
      </c>
      <c r="AM14" s="67" t="str">
        <f t="shared" si="279"/>
        <v>7.4</v>
      </c>
      <c r="AN14" s="51" t="str">
        <f t="shared" si="280"/>
        <v>B</v>
      </c>
      <c r="AO14" s="60">
        <f t="shared" si="281"/>
        <v>3</v>
      </c>
      <c r="AP14" s="53" t="str">
        <f t="shared" si="282"/>
        <v>3.0</v>
      </c>
      <c r="AQ14" s="63">
        <v>2</v>
      </c>
      <c r="AR14" s="207">
        <v>2</v>
      </c>
      <c r="AS14" s="105">
        <v>7</v>
      </c>
      <c r="AT14" s="103">
        <v>5</v>
      </c>
      <c r="AU14" s="104"/>
      <c r="AV14" s="66">
        <f t="shared" si="283"/>
        <v>5.8</v>
      </c>
      <c r="AW14" s="67">
        <f t="shared" si="284"/>
        <v>5.8</v>
      </c>
      <c r="AX14" s="67" t="str">
        <f t="shared" si="285"/>
        <v>5.8</v>
      </c>
      <c r="AY14" s="51" t="str">
        <f t="shared" si="286"/>
        <v>C</v>
      </c>
      <c r="AZ14" s="60">
        <f t="shared" si="287"/>
        <v>2</v>
      </c>
      <c r="BA14" s="53" t="str">
        <f t="shared" si="288"/>
        <v>2.0</v>
      </c>
      <c r="BB14" s="63">
        <v>3</v>
      </c>
      <c r="BC14" s="207">
        <v>3</v>
      </c>
      <c r="BD14" s="105">
        <v>6.2</v>
      </c>
      <c r="BE14" s="103">
        <v>6</v>
      </c>
      <c r="BF14" s="104"/>
      <c r="BG14" s="66">
        <f t="shared" si="289"/>
        <v>6.1</v>
      </c>
      <c r="BH14" s="67">
        <f t="shared" si="290"/>
        <v>6.1</v>
      </c>
      <c r="BI14" s="67" t="str">
        <f t="shared" si="291"/>
        <v>6.1</v>
      </c>
      <c r="BJ14" s="51" t="str">
        <f t="shared" si="292"/>
        <v>C</v>
      </c>
      <c r="BK14" s="60">
        <f t="shared" si="293"/>
        <v>2</v>
      </c>
      <c r="BL14" s="53" t="str">
        <f t="shared" si="294"/>
        <v>2.0</v>
      </c>
      <c r="BM14" s="63">
        <v>3</v>
      </c>
      <c r="BN14" s="207">
        <v>3</v>
      </c>
      <c r="BO14" s="105">
        <v>5.2</v>
      </c>
      <c r="BP14" s="103">
        <v>5</v>
      </c>
      <c r="BQ14" s="104"/>
      <c r="BR14" s="66">
        <f t="shared" si="295"/>
        <v>5.0999999999999996</v>
      </c>
      <c r="BS14" s="67">
        <f t="shared" si="296"/>
        <v>5.0999999999999996</v>
      </c>
      <c r="BT14" s="67" t="str">
        <f t="shared" si="297"/>
        <v>5.1</v>
      </c>
      <c r="BU14" s="51" t="str">
        <f t="shared" si="298"/>
        <v>D+</v>
      </c>
      <c r="BV14" s="68">
        <f t="shared" si="299"/>
        <v>1.5</v>
      </c>
      <c r="BW14" s="53" t="str">
        <f t="shared" si="300"/>
        <v>1.5</v>
      </c>
      <c r="BX14" s="63">
        <v>2</v>
      </c>
      <c r="BY14" s="207">
        <v>2</v>
      </c>
      <c r="BZ14" s="105">
        <v>5.2</v>
      </c>
      <c r="CA14" s="103">
        <v>6</v>
      </c>
      <c r="CB14" s="104"/>
      <c r="CC14" s="105"/>
      <c r="CD14" s="67">
        <f t="shared" si="301"/>
        <v>5.7</v>
      </c>
      <c r="CE14" s="67" t="str">
        <f t="shared" si="302"/>
        <v>5.7</v>
      </c>
      <c r="CF14" s="51" t="str">
        <f t="shared" si="303"/>
        <v>C</v>
      </c>
      <c r="CG14" s="60">
        <f t="shared" si="304"/>
        <v>2</v>
      </c>
      <c r="CH14" s="53" t="str">
        <f t="shared" si="305"/>
        <v>2.0</v>
      </c>
      <c r="CI14" s="63">
        <v>3</v>
      </c>
      <c r="CJ14" s="207">
        <v>3</v>
      </c>
      <c r="CK14" s="208">
        <f t="shared" ref="CK14:CK21" si="349">AQ14+BB14+BM14+BX14+CI14+AF14</f>
        <v>17</v>
      </c>
      <c r="CL14" s="72">
        <f t="shared" si="306"/>
        <v>6.2470588235294127</v>
      </c>
      <c r="CM14" s="93" t="str">
        <f t="shared" si="307"/>
        <v>6.25</v>
      </c>
      <c r="CN14" s="72">
        <f t="shared" si="308"/>
        <v>2.2941176470588234</v>
      </c>
      <c r="CO14" s="93" t="str">
        <f t="shared" si="309"/>
        <v>2.29</v>
      </c>
      <c r="CP14" s="285" t="str">
        <f t="shared" si="310"/>
        <v>Lên lớp</v>
      </c>
      <c r="CQ14" s="285">
        <f t="shared" si="311"/>
        <v>17</v>
      </c>
      <c r="CR14" s="72">
        <f t="shared" si="312"/>
        <v>6.2470588235294127</v>
      </c>
      <c r="CS14" s="285" t="str">
        <f t="shared" si="313"/>
        <v>6.25</v>
      </c>
      <c r="CT14" s="72">
        <f t="shared" si="314"/>
        <v>2.2941176470588234</v>
      </c>
      <c r="CU14" s="285" t="str">
        <f t="shared" si="315"/>
        <v>2.29</v>
      </c>
      <c r="CV14" s="285" t="str">
        <f t="shared" si="316"/>
        <v>Lên lớp</v>
      </c>
      <c r="CW14" s="66">
        <v>6</v>
      </c>
      <c r="CX14" s="285">
        <v>5</v>
      </c>
      <c r="CY14" s="285"/>
      <c r="CZ14" s="66">
        <f t="shared" si="317"/>
        <v>5.4</v>
      </c>
      <c r="DA14" s="67">
        <f t="shared" si="318"/>
        <v>5.4</v>
      </c>
      <c r="DB14" s="60" t="str">
        <f t="shared" si="319"/>
        <v>5.4</v>
      </c>
      <c r="DC14" s="51" t="str">
        <f t="shared" si="320"/>
        <v>D+</v>
      </c>
      <c r="DD14" s="60">
        <f t="shared" si="321"/>
        <v>1.5</v>
      </c>
      <c r="DE14" s="60" t="str">
        <f t="shared" si="322"/>
        <v>1.5</v>
      </c>
      <c r="DF14" s="63"/>
      <c r="DG14" s="209"/>
      <c r="DH14" s="105">
        <v>5.6</v>
      </c>
      <c r="DI14" s="126">
        <v>6</v>
      </c>
      <c r="DJ14" s="126"/>
      <c r="DK14" s="66">
        <f t="shared" si="323"/>
        <v>5.8</v>
      </c>
      <c r="DL14" s="67">
        <f t="shared" si="324"/>
        <v>5.8</v>
      </c>
      <c r="DM14" s="60" t="str">
        <f t="shared" si="325"/>
        <v>5.8</v>
      </c>
      <c r="DN14" s="51" t="str">
        <f t="shared" si="326"/>
        <v>C</v>
      </c>
      <c r="DO14" s="60">
        <f t="shared" si="327"/>
        <v>2</v>
      </c>
      <c r="DP14" s="60" t="str">
        <f t="shared" si="328"/>
        <v>2.0</v>
      </c>
      <c r="DQ14" s="63"/>
      <c r="DR14" s="209"/>
      <c r="DS14" s="67">
        <f t="shared" si="329"/>
        <v>5.6</v>
      </c>
      <c r="DT14" s="60" t="str">
        <f t="shared" si="330"/>
        <v>5.6</v>
      </c>
      <c r="DU14" s="51" t="str">
        <f t="shared" si="331"/>
        <v>C</v>
      </c>
      <c r="DV14" s="60">
        <f t="shared" si="332"/>
        <v>2</v>
      </c>
      <c r="DW14" s="60" t="str">
        <f t="shared" si="333"/>
        <v>2.0</v>
      </c>
      <c r="DX14" s="63">
        <v>3</v>
      </c>
      <c r="DY14" s="209">
        <v>3</v>
      </c>
      <c r="DZ14" s="210">
        <v>5</v>
      </c>
      <c r="EA14" s="57">
        <v>4</v>
      </c>
      <c r="EB14" s="58"/>
      <c r="EC14" s="66">
        <f t="shared" si="334"/>
        <v>4.4000000000000004</v>
      </c>
      <c r="ED14" s="67">
        <f t="shared" si="335"/>
        <v>4.4000000000000004</v>
      </c>
      <c r="EE14" s="67" t="str">
        <f t="shared" si="336"/>
        <v>4.4</v>
      </c>
      <c r="EF14" s="51" t="str">
        <f t="shared" si="337"/>
        <v>D</v>
      </c>
      <c r="EG14" s="68">
        <f t="shared" si="338"/>
        <v>1</v>
      </c>
      <c r="EH14" s="53" t="str">
        <f t="shared" si="339"/>
        <v>1.0</v>
      </c>
      <c r="EI14" s="63">
        <v>3</v>
      </c>
      <c r="EJ14" s="207">
        <v>3</v>
      </c>
      <c r="EK14" s="210">
        <v>5.5</v>
      </c>
      <c r="EL14" s="57">
        <v>3</v>
      </c>
      <c r="EM14" s="58"/>
      <c r="EN14" s="66">
        <f t="shared" si="340"/>
        <v>4</v>
      </c>
      <c r="EO14" s="67">
        <f t="shared" si="341"/>
        <v>4</v>
      </c>
      <c r="EP14" s="67" t="str">
        <f t="shared" si="342"/>
        <v>4.0</v>
      </c>
      <c r="EQ14" s="51" t="str">
        <f t="shared" si="343"/>
        <v>D</v>
      </c>
      <c r="ER14" s="60">
        <f t="shared" si="344"/>
        <v>1</v>
      </c>
      <c r="ES14" s="53" t="str">
        <f t="shared" si="345"/>
        <v>1.0</v>
      </c>
      <c r="ET14" s="63">
        <v>3</v>
      </c>
      <c r="EU14" s="207">
        <v>3</v>
      </c>
      <c r="EV14" s="171">
        <v>5</v>
      </c>
      <c r="EW14" s="122">
        <v>0</v>
      </c>
      <c r="EX14" s="123">
        <v>4</v>
      </c>
      <c r="EY14" s="66">
        <f t="shared" si="37"/>
        <v>2</v>
      </c>
      <c r="EZ14" s="67">
        <f t="shared" si="38"/>
        <v>4.4000000000000004</v>
      </c>
      <c r="FA14" s="67" t="str">
        <f t="shared" si="39"/>
        <v>4.4</v>
      </c>
      <c r="FB14" s="51" t="str">
        <f t="shared" si="40"/>
        <v>D</v>
      </c>
      <c r="FC14" s="60">
        <f t="shared" si="41"/>
        <v>1</v>
      </c>
      <c r="FD14" s="53" t="str">
        <f t="shared" si="42"/>
        <v>1.0</v>
      </c>
      <c r="FE14" s="63">
        <v>2</v>
      </c>
      <c r="FF14" s="207">
        <v>2</v>
      </c>
      <c r="FG14" s="105">
        <v>6.3</v>
      </c>
      <c r="FH14" s="103">
        <v>7</v>
      </c>
      <c r="FI14" s="104"/>
      <c r="FJ14" s="66">
        <f t="shared" si="43"/>
        <v>6.7</v>
      </c>
      <c r="FK14" s="67">
        <f t="shared" si="44"/>
        <v>6.7</v>
      </c>
      <c r="FL14" s="67" t="str">
        <f t="shared" si="45"/>
        <v>6.7</v>
      </c>
      <c r="FM14" s="51" t="str">
        <f t="shared" si="46"/>
        <v>C+</v>
      </c>
      <c r="FN14" s="60">
        <f t="shared" si="47"/>
        <v>2.5</v>
      </c>
      <c r="FO14" s="53" t="str">
        <f t="shared" si="48"/>
        <v>2.5</v>
      </c>
      <c r="FP14" s="63">
        <v>2</v>
      </c>
      <c r="FQ14" s="207">
        <v>2</v>
      </c>
      <c r="FR14" s="105">
        <v>6.6</v>
      </c>
      <c r="FS14" s="103">
        <v>5</v>
      </c>
      <c r="FT14" s="104"/>
      <c r="FU14" s="66"/>
      <c r="FV14" s="67">
        <f t="shared" si="49"/>
        <v>5.6</v>
      </c>
      <c r="FW14" s="67" t="str">
        <f t="shared" si="50"/>
        <v>5.6</v>
      </c>
      <c r="FX14" s="51" t="str">
        <f t="shared" si="51"/>
        <v>C</v>
      </c>
      <c r="FY14" s="60">
        <f t="shared" si="52"/>
        <v>2</v>
      </c>
      <c r="FZ14" s="53" t="str">
        <f t="shared" si="53"/>
        <v>2.0</v>
      </c>
      <c r="GA14" s="63">
        <v>2</v>
      </c>
      <c r="GB14" s="207">
        <v>2</v>
      </c>
      <c r="GC14" s="105">
        <v>6.1</v>
      </c>
      <c r="GD14" s="103">
        <v>5</v>
      </c>
      <c r="GE14" s="104"/>
      <c r="GF14" s="105"/>
      <c r="GG14" s="67">
        <f t="shared" si="54"/>
        <v>5.4</v>
      </c>
      <c r="GH14" s="67" t="str">
        <f t="shared" si="55"/>
        <v>5.4</v>
      </c>
      <c r="GI14" s="51" t="str">
        <f t="shared" si="56"/>
        <v>D+</v>
      </c>
      <c r="GJ14" s="60">
        <f t="shared" si="57"/>
        <v>1.5</v>
      </c>
      <c r="GK14" s="53" t="str">
        <f t="shared" si="58"/>
        <v>1.5</v>
      </c>
      <c r="GL14" s="63">
        <v>3</v>
      </c>
      <c r="GM14" s="207">
        <v>3</v>
      </c>
      <c r="GN14" s="211">
        <f t="shared" si="59"/>
        <v>18</v>
      </c>
      <c r="GO14" s="156">
        <f t="shared" si="60"/>
        <v>5.0888888888888895</v>
      </c>
      <c r="GP14" s="158">
        <f t="shared" si="61"/>
        <v>1.5277777777777777</v>
      </c>
      <c r="GQ14" s="157" t="str">
        <f t="shared" si="62"/>
        <v>1.53</v>
      </c>
      <c r="GR14" s="5" t="str">
        <f t="shared" si="63"/>
        <v>Lên lớp</v>
      </c>
      <c r="GS14" s="212">
        <f t="shared" si="64"/>
        <v>18</v>
      </c>
      <c r="GT14" s="213">
        <f t="shared" si="65"/>
        <v>5.0888888888888895</v>
      </c>
      <c r="GU14" s="214">
        <f t="shared" si="66"/>
        <v>1.5277777777777777</v>
      </c>
      <c r="GV14" s="215">
        <f t="shared" si="67"/>
        <v>35</v>
      </c>
      <c r="GW14" s="211">
        <f t="shared" si="68"/>
        <v>35</v>
      </c>
      <c r="GX14" s="157">
        <f t="shared" si="69"/>
        <v>5.6514285714285721</v>
      </c>
      <c r="GY14" s="158">
        <f t="shared" si="70"/>
        <v>1.9</v>
      </c>
      <c r="GZ14" s="157" t="str">
        <f t="shared" si="71"/>
        <v>1.90</v>
      </c>
      <c r="HA14" s="5" t="str">
        <f t="shared" si="72"/>
        <v>Lên lớp</v>
      </c>
      <c r="HB14" s="5"/>
      <c r="HC14" s="105">
        <v>8</v>
      </c>
      <c r="HD14" s="103">
        <v>6</v>
      </c>
      <c r="HE14" s="104"/>
      <c r="HF14" s="105"/>
      <c r="HG14" s="67">
        <f t="shared" si="73"/>
        <v>6.8</v>
      </c>
      <c r="HH14" s="67" t="str">
        <f t="shared" si="74"/>
        <v>6.8</v>
      </c>
      <c r="HI14" s="51" t="str">
        <f t="shared" si="75"/>
        <v>C+</v>
      </c>
      <c r="HJ14" s="60">
        <f t="shared" si="76"/>
        <v>2.5</v>
      </c>
      <c r="HK14" s="53" t="str">
        <f t="shared" si="77"/>
        <v>2.5</v>
      </c>
      <c r="HL14" s="63">
        <v>3</v>
      </c>
      <c r="HM14" s="207">
        <v>3</v>
      </c>
      <c r="HN14" s="210">
        <v>8.3000000000000007</v>
      </c>
      <c r="HO14" s="57">
        <v>6</v>
      </c>
      <c r="HP14" s="58"/>
      <c r="HQ14" s="66">
        <f t="shared" si="78"/>
        <v>6.9</v>
      </c>
      <c r="HR14" s="110">
        <f t="shared" si="79"/>
        <v>6.9</v>
      </c>
      <c r="HS14" s="67" t="str">
        <f t="shared" si="80"/>
        <v>6.9</v>
      </c>
      <c r="HT14" s="111" t="str">
        <f t="shared" si="81"/>
        <v>C+</v>
      </c>
      <c r="HU14" s="112">
        <f t="shared" si="82"/>
        <v>2.5</v>
      </c>
      <c r="HV14" s="113" t="str">
        <f t="shared" si="83"/>
        <v>2.5</v>
      </c>
      <c r="HW14" s="63">
        <v>1</v>
      </c>
      <c r="HX14" s="207">
        <v>1</v>
      </c>
      <c r="HY14" s="66">
        <f t="shared" si="261"/>
        <v>2.1</v>
      </c>
      <c r="HZ14" s="167">
        <f t="shared" si="262"/>
        <v>6.8</v>
      </c>
      <c r="IA14" s="53" t="str">
        <f t="shared" si="85"/>
        <v>6.8</v>
      </c>
      <c r="IB14" s="51" t="str">
        <f t="shared" si="86"/>
        <v>C+</v>
      </c>
      <c r="IC14" s="60">
        <f t="shared" si="87"/>
        <v>2.5</v>
      </c>
      <c r="ID14" s="53" t="str">
        <f t="shared" si="88"/>
        <v>2.5</v>
      </c>
      <c r="IE14" s="220">
        <v>4</v>
      </c>
      <c r="IF14" s="221">
        <v>4</v>
      </c>
      <c r="IG14" s="210">
        <v>5</v>
      </c>
      <c r="IH14" s="57">
        <v>4</v>
      </c>
      <c r="II14" s="58"/>
      <c r="IJ14" s="66">
        <f t="shared" si="89"/>
        <v>4.4000000000000004</v>
      </c>
      <c r="IK14" s="67">
        <f t="shared" si="90"/>
        <v>4.4000000000000004</v>
      </c>
      <c r="IL14" s="67" t="str">
        <f t="shared" si="91"/>
        <v>4.4</v>
      </c>
      <c r="IM14" s="51" t="str">
        <f t="shared" si="92"/>
        <v>D</v>
      </c>
      <c r="IN14" s="60">
        <f t="shared" si="93"/>
        <v>1</v>
      </c>
      <c r="IO14" s="53" t="str">
        <f t="shared" si="94"/>
        <v>1.0</v>
      </c>
      <c r="IP14" s="63">
        <v>2</v>
      </c>
      <c r="IQ14" s="207">
        <v>2</v>
      </c>
      <c r="IR14" s="210">
        <v>7.3</v>
      </c>
      <c r="IS14" s="57">
        <v>4</v>
      </c>
      <c r="IT14" s="58"/>
      <c r="IU14" s="66">
        <f t="shared" si="95"/>
        <v>5.3</v>
      </c>
      <c r="IV14" s="67">
        <f t="shared" si="96"/>
        <v>5.3</v>
      </c>
      <c r="IW14" s="67" t="str">
        <f t="shared" si="97"/>
        <v>5.3</v>
      </c>
      <c r="IX14" s="51" t="str">
        <f t="shared" si="98"/>
        <v>D+</v>
      </c>
      <c r="IY14" s="60">
        <f t="shared" si="99"/>
        <v>1.5</v>
      </c>
      <c r="IZ14" s="53" t="str">
        <f t="shared" si="100"/>
        <v>1.5</v>
      </c>
      <c r="JA14" s="63">
        <v>3</v>
      </c>
      <c r="JB14" s="207">
        <v>3</v>
      </c>
      <c r="JC14" s="65">
        <v>6.8</v>
      </c>
      <c r="JD14" s="57">
        <v>3</v>
      </c>
      <c r="JE14" s="58"/>
      <c r="JF14" s="66">
        <f t="shared" si="101"/>
        <v>4.5</v>
      </c>
      <c r="JG14" s="67">
        <f t="shared" si="102"/>
        <v>4.5</v>
      </c>
      <c r="JH14" s="50" t="str">
        <f t="shared" si="103"/>
        <v>4.5</v>
      </c>
      <c r="JI14" s="51" t="str">
        <f t="shared" si="104"/>
        <v>D</v>
      </c>
      <c r="JJ14" s="60">
        <f t="shared" si="105"/>
        <v>1</v>
      </c>
      <c r="JK14" s="53" t="str">
        <f t="shared" si="106"/>
        <v>1.0</v>
      </c>
      <c r="JL14" s="61">
        <v>2</v>
      </c>
      <c r="JM14" s="62">
        <v>2</v>
      </c>
      <c r="JN14" s="65">
        <v>6.4</v>
      </c>
      <c r="JO14" s="57">
        <v>6</v>
      </c>
      <c r="JP14" s="58"/>
      <c r="JQ14" s="66">
        <f t="shared" si="107"/>
        <v>6.2</v>
      </c>
      <c r="JR14" s="67">
        <f t="shared" si="108"/>
        <v>6.2</v>
      </c>
      <c r="JS14" s="50" t="str">
        <f t="shared" si="109"/>
        <v>6.2</v>
      </c>
      <c r="JT14" s="51" t="str">
        <f t="shared" si="110"/>
        <v>C</v>
      </c>
      <c r="JU14" s="60">
        <f t="shared" si="111"/>
        <v>2</v>
      </c>
      <c r="JV14" s="53" t="str">
        <f t="shared" si="112"/>
        <v>2.0</v>
      </c>
      <c r="JW14" s="61">
        <v>1</v>
      </c>
      <c r="JX14" s="62">
        <v>1</v>
      </c>
      <c r="JY14" s="271">
        <v>5</v>
      </c>
      <c r="JZ14" s="122">
        <v>2</v>
      </c>
      <c r="KA14" s="123">
        <v>5</v>
      </c>
      <c r="KB14" s="171">
        <f t="shared" si="113"/>
        <v>3.2</v>
      </c>
      <c r="KC14" s="67">
        <f t="shared" si="114"/>
        <v>5</v>
      </c>
      <c r="KD14" s="50" t="str">
        <f t="shared" si="115"/>
        <v>5.0</v>
      </c>
      <c r="KE14" s="51" t="str">
        <f t="shared" si="116"/>
        <v>D+</v>
      </c>
      <c r="KF14" s="60">
        <f t="shared" si="117"/>
        <v>1.5</v>
      </c>
      <c r="KG14" s="53" t="str">
        <f t="shared" si="118"/>
        <v>1.5</v>
      </c>
      <c r="KH14" s="61">
        <v>2</v>
      </c>
      <c r="KI14" s="62">
        <v>2</v>
      </c>
      <c r="KJ14" s="105">
        <v>5.4</v>
      </c>
      <c r="KK14" s="138">
        <v>1</v>
      </c>
      <c r="KL14" s="105">
        <v>5.5</v>
      </c>
      <c r="KM14" s="66">
        <f t="shared" si="119"/>
        <v>2.8</v>
      </c>
      <c r="KN14" s="110">
        <f t="shared" si="120"/>
        <v>5.5</v>
      </c>
      <c r="KO14" s="67" t="str">
        <f t="shared" si="121"/>
        <v>5.5</v>
      </c>
      <c r="KP14" s="300" t="str">
        <f t="shared" si="122"/>
        <v>C</v>
      </c>
      <c r="KQ14" s="112">
        <f t="shared" si="123"/>
        <v>2</v>
      </c>
      <c r="KR14" s="113" t="str">
        <f t="shared" si="124"/>
        <v>2.0</v>
      </c>
      <c r="KS14" s="63">
        <v>3</v>
      </c>
      <c r="KT14" s="207">
        <v>3</v>
      </c>
      <c r="KU14" s="105">
        <v>7</v>
      </c>
      <c r="KV14" s="138">
        <v>8</v>
      </c>
      <c r="KW14" s="104"/>
      <c r="KX14" s="66">
        <f t="shared" si="125"/>
        <v>7.6</v>
      </c>
      <c r="KY14" s="110">
        <f t="shared" si="126"/>
        <v>7.6</v>
      </c>
      <c r="KZ14" s="67" t="str">
        <f t="shared" si="127"/>
        <v>7.6</v>
      </c>
      <c r="LA14" s="300" t="str">
        <f t="shared" si="128"/>
        <v>B</v>
      </c>
      <c r="LB14" s="112">
        <f t="shared" si="129"/>
        <v>3</v>
      </c>
      <c r="LC14" s="113" t="str">
        <f t="shared" si="130"/>
        <v>3.0</v>
      </c>
      <c r="LD14" s="63">
        <v>2</v>
      </c>
      <c r="LE14" s="207">
        <v>2</v>
      </c>
      <c r="LF14" s="301">
        <f t="shared" si="172"/>
        <v>5</v>
      </c>
      <c r="LG14" s="302">
        <f t="shared" si="173"/>
        <v>6.4</v>
      </c>
      <c r="LH14" s="303" t="str">
        <f t="shared" si="174"/>
        <v>6.4</v>
      </c>
      <c r="LI14" s="304" t="str">
        <f t="shared" si="175"/>
        <v>C</v>
      </c>
      <c r="LJ14" s="305">
        <f t="shared" si="176"/>
        <v>2</v>
      </c>
      <c r="LK14" s="303" t="str">
        <f t="shared" si="177"/>
        <v>2.0</v>
      </c>
      <c r="LL14" s="306">
        <v>5</v>
      </c>
      <c r="LM14" s="307">
        <v>5</v>
      </c>
      <c r="LN14" s="211">
        <f t="shared" si="131"/>
        <v>19</v>
      </c>
      <c r="LO14" s="156">
        <f t="shared" si="132"/>
        <v>5.7315789473684209</v>
      </c>
      <c r="LP14" s="158">
        <f t="shared" si="133"/>
        <v>1.868421052631579</v>
      </c>
      <c r="LQ14" s="157" t="str">
        <f t="shared" si="178"/>
        <v>1.87</v>
      </c>
      <c r="LR14" s="5" t="str">
        <f t="shared" si="179"/>
        <v>Lên lớp</v>
      </c>
      <c r="LS14" s="212">
        <f t="shared" si="134"/>
        <v>19</v>
      </c>
      <c r="LT14" s="156">
        <f t="shared" si="135"/>
        <v>5.7315789473684209</v>
      </c>
      <c r="LU14" s="309">
        <f t="shared" si="136"/>
        <v>1.868421052631579</v>
      </c>
      <c r="LV14" s="215">
        <f t="shared" si="137"/>
        <v>54</v>
      </c>
      <c r="LW14" s="211">
        <f t="shared" si="138"/>
        <v>54</v>
      </c>
      <c r="LX14" s="157">
        <f t="shared" si="139"/>
        <v>5.6796296296296296</v>
      </c>
      <c r="LY14" s="157" t="str">
        <f t="shared" si="140"/>
        <v>5.68</v>
      </c>
      <c r="LZ14" s="158">
        <f t="shared" si="141"/>
        <v>1.8888888888888888</v>
      </c>
      <c r="MA14" s="157" t="str">
        <f t="shared" si="180"/>
        <v>1.89</v>
      </c>
      <c r="MB14" s="5" t="str">
        <f t="shared" si="181"/>
        <v>Lên lớp</v>
      </c>
      <c r="MC14" s="282">
        <v>8.6</v>
      </c>
      <c r="MD14" s="283">
        <v>7</v>
      </c>
      <c r="ME14" s="58"/>
      <c r="MF14" s="66">
        <f t="shared" si="182"/>
        <v>7.6</v>
      </c>
      <c r="MG14" s="67">
        <f t="shared" si="183"/>
        <v>7.6</v>
      </c>
      <c r="MH14" s="50" t="str">
        <f t="shared" si="184"/>
        <v>7.6</v>
      </c>
      <c r="MI14" s="51" t="str">
        <f t="shared" si="185"/>
        <v>B</v>
      </c>
      <c r="MJ14" s="60">
        <f t="shared" si="186"/>
        <v>3</v>
      </c>
      <c r="MK14" s="53" t="str">
        <f t="shared" si="187"/>
        <v>3.0</v>
      </c>
      <c r="ML14" s="61">
        <v>2</v>
      </c>
      <c r="MM14" s="62">
        <v>2</v>
      </c>
      <c r="MN14" s="282">
        <v>8</v>
      </c>
      <c r="MO14" s="283">
        <v>3</v>
      </c>
      <c r="MP14" s="104"/>
      <c r="MQ14" s="105">
        <f t="shared" si="188"/>
        <v>5</v>
      </c>
      <c r="MR14" s="67">
        <f t="shared" si="189"/>
        <v>5</v>
      </c>
      <c r="MS14" s="50" t="str">
        <f t="shared" si="190"/>
        <v>5.0</v>
      </c>
      <c r="MT14" s="51" t="str">
        <f t="shared" si="191"/>
        <v>D+</v>
      </c>
      <c r="MU14" s="60">
        <f t="shared" si="192"/>
        <v>1.5</v>
      </c>
      <c r="MV14" s="53" t="str">
        <f t="shared" si="193"/>
        <v>1.5</v>
      </c>
      <c r="MW14" s="61">
        <v>2</v>
      </c>
      <c r="MX14" s="62">
        <v>2</v>
      </c>
      <c r="MY14" s="282">
        <v>7.4</v>
      </c>
      <c r="MZ14" s="283">
        <v>7</v>
      </c>
      <c r="NA14" s="104"/>
      <c r="NB14" s="105">
        <f t="shared" si="194"/>
        <v>7.2</v>
      </c>
      <c r="NC14" s="67">
        <f t="shared" si="195"/>
        <v>7.2</v>
      </c>
      <c r="ND14" s="50" t="str">
        <f t="shared" si="196"/>
        <v>7.2</v>
      </c>
      <c r="NE14" s="51" t="str">
        <f t="shared" si="197"/>
        <v>B</v>
      </c>
      <c r="NF14" s="60">
        <f t="shared" si="198"/>
        <v>3</v>
      </c>
      <c r="NG14" s="53" t="str">
        <f t="shared" si="199"/>
        <v>3.0</v>
      </c>
      <c r="NH14" s="61">
        <v>2</v>
      </c>
      <c r="NI14" s="62">
        <v>2</v>
      </c>
      <c r="NJ14" s="105">
        <v>8.6</v>
      </c>
      <c r="NK14" s="138">
        <v>9</v>
      </c>
      <c r="NL14" s="104"/>
      <c r="NM14" s="66">
        <f t="shared" si="200"/>
        <v>8.8000000000000007</v>
      </c>
      <c r="NN14" s="110">
        <f t="shared" si="201"/>
        <v>8.8000000000000007</v>
      </c>
      <c r="NO14" s="67" t="str">
        <f t="shared" si="202"/>
        <v>8.8</v>
      </c>
      <c r="NP14" s="300" t="str">
        <f t="shared" si="203"/>
        <v>A</v>
      </c>
      <c r="NQ14" s="112">
        <f t="shared" si="204"/>
        <v>4</v>
      </c>
      <c r="NR14" s="113" t="str">
        <f t="shared" si="205"/>
        <v>4.0</v>
      </c>
      <c r="NS14" s="63">
        <v>2</v>
      </c>
      <c r="NT14" s="207">
        <v>2</v>
      </c>
      <c r="NU14" s="105">
        <v>8</v>
      </c>
      <c r="NV14" s="138">
        <v>7.5</v>
      </c>
      <c r="NW14" s="105"/>
      <c r="NX14" s="105">
        <f t="shared" si="206"/>
        <v>7.7</v>
      </c>
      <c r="NY14" s="110">
        <f t="shared" si="207"/>
        <v>7.7</v>
      </c>
      <c r="NZ14" s="67" t="str">
        <f t="shared" si="208"/>
        <v>7.7</v>
      </c>
      <c r="OA14" s="300" t="str">
        <f t="shared" si="209"/>
        <v>B</v>
      </c>
      <c r="OB14" s="112">
        <f t="shared" si="210"/>
        <v>3</v>
      </c>
      <c r="OC14" s="113" t="str">
        <f t="shared" si="211"/>
        <v>3.0</v>
      </c>
      <c r="OD14" s="63">
        <v>1</v>
      </c>
      <c r="OE14" s="207">
        <v>1</v>
      </c>
      <c r="OF14" s="210"/>
      <c r="OG14" s="133"/>
      <c r="OH14" s="210"/>
      <c r="OI14" s="66">
        <f t="shared" si="212"/>
        <v>0</v>
      </c>
      <c r="OJ14" s="67">
        <f t="shared" si="213"/>
        <v>0</v>
      </c>
      <c r="OK14" s="67" t="str">
        <f t="shared" si="214"/>
        <v>0.0</v>
      </c>
      <c r="OL14" s="51" t="str">
        <f t="shared" si="215"/>
        <v>F</v>
      </c>
      <c r="OM14" s="60">
        <f t="shared" si="216"/>
        <v>0</v>
      </c>
      <c r="ON14" s="53" t="str">
        <f t="shared" si="217"/>
        <v>0.0</v>
      </c>
      <c r="OO14" s="63">
        <v>6</v>
      </c>
      <c r="OP14" s="207">
        <v>6</v>
      </c>
      <c r="OQ14" s="105">
        <v>9</v>
      </c>
      <c r="OR14" s="138">
        <v>9</v>
      </c>
      <c r="OS14" s="105"/>
      <c r="OT14" s="105"/>
      <c r="OU14" s="67">
        <f t="shared" si="218"/>
        <v>9</v>
      </c>
      <c r="OV14" s="67" t="str">
        <f t="shared" si="219"/>
        <v>9.0</v>
      </c>
      <c r="OW14" s="51" t="str">
        <f t="shared" si="220"/>
        <v>A</v>
      </c>
      <c r="OX14" s="60">
        <f t="shared" si="221"/>
        <v>4</v>
      </c>
      <c r="OY14" s="53" t="str">
        <f t="shared" si="222"/>
        <v>4.0</v>
      </c>
      <c r="OZ14" s="63">
        <v>4</v>
      </c>
      <c r="PA14" s="207">
        <v>4</v>
      </c>
      <c r="PB14" s="211">
        <f t="shared" si="223"/>
        <v>19</v>
      </c>
      <c r="PC14" s="156">
        <f t="shared" si="224"/>
        <v>5.310526315789474</v>
      </c>
      <c r="PD14" s="158">
        <f t="shared" si="225"/>
        <v>2.2105263157894739</v>
      </c>
      <c r="PE14" s="157" t="str">
        <f t="shared" si="226"/>
        <v>2.21</v>
      </c>
      <c r="PF14" s="5" t="str">
        <f t="shared" si="227"/>
        <v>Lên lớp</v>
      </c>
      <c r="PG14" s="212">
        <f t="shared" si="228"/>
        <v>19</v>
      </c>
      <c r="PH14" s="156">
        <f t="shared" si="229"/>
        <v>5.310526315789474</v>
      </c>
      <c r="PI14" s="309">
        <f t="shared" si="230"/>
        <v>2.2105263157894739</v>
      </c>
      <c r="PJ14" s="215">
        <f t="shared" si="231"/>
        <v>73</v>
      </c>
      <c r="PK14" s="211">
        <f t="shared" si="232"/>
        <v>73</v>
      </c>
      <c r="PL14" s="157">
        <f t="shared" si="233"/>
        <v>5.5835616438356164</v>
      </c>
      <c r="PM14" s="157" t="str">
        <f t="shared" si="234"/>
        <v>5.58</v>
      </c>
      <c r="PN14" s="158">
        <f t="shared" si="235"/>
        <v>1.9726027397260273</v>
      </c>
      <c r="PO14" s="157" t="str">
        <f t="shared" si="236"/>
        <v>1.97</v>
      </c>
      <c r="PP14" s="5" t="str">
        <f t="shared" si="237"/>
        <v>Lên lớp</v>
      </c>
      <c r="PQ14" s="231">
        <v>9</v>
      </c>
      <c r="PR14" s="231">
        <v>7</v>
      </c>
      <c r="PS14" s="231"/>
      <c r="PT14" s="66">
        <f t="shared" si="346"/>
        <v>7.8</v>
      </c>
      <c r="PU14" s="67">
        <f t="shared" si="347"/>
        <v>7.8</v>
      </c>
      <c r="PV14" s="67" t="str">
        <f t="shared" si="240"/>
        <v>7.8</v>
      </c>
      <c r="PW14" s="51" t="str">
        <f t="shared" si="348"/>
        <v>B</v>
      </c>
      <c r="PX14" s="60">
        <f t="shared" si="242"/>
        <v>3</v>
      </c>
      <c r="PY14" s="53" t="str">
        <f t="shared" si="243"/>
        <v>3.0</v>
      </c>
      <c r="PZ14" s="63">
        <v>6</v>
      </c>
      <c r="QA14" s="207">
        <v>6</v>
      </c>
    </row>
    <row r="15" spans="1:443" s="8" customFormat="1" ht="18">
      <c r="A15" s="5">
        <v>14</v>
      </c>
      <c r="B15" s="9" t="s">
        <v>356</v>
      </c>
      <c r="C15" s="10" t="s">
        <v>392</v>
      </c>
      <c r="D15" s="11" t="s">
        <v>393</v>
      </c>
      <c r="E15" s="12" t="s">
        <v>394</v>
      </c>
      <c r="G15" s="47" t="s">
        <v>650</v>
      </c>
      <c r="H15" s="6" t="s">
        <v>427</v>
      </c>
      <c r="I15" s="48" t="s">
        <v>686</v>
      </c>
      <c r="J15" s="48" t="s">
        <v>705</v>
      </c>
      <c r="K15" s="98">
        <v>5.3</v>
      </c>
      <c r="L15" s="67" t="str">
        <f t="shared" si="263"/>
        <v>5.3</v>
      </c>
      <c r="M15" s="51" t="str">
        <f t="shared" si="264"/>
        <v>D+</v>
      </c>
      <c r="N15" s="52">
        <f t="shared" si="265"/>
        <v>1.5</v>
      </c>
      <c r="O15" s="53" t="str">
        <f t="shared" si="266"/>
        <v>1.5</v>
      </c>
      <c r="P15" s="63">
        <v>2</v>
      </c>
      <c r="Q15" s="49">
        <v>6</v>
      </c>
      <c r="R15" s="67" t="str">
        <f t="shared" si="267"/>
        <v>6.0</v>
      </c>
      <c r="S15" s="51" t="str">
        <f t="shared" si="268"/>
        <v>C</v>
      </c>
      <c r="T15" s="52">
        <f t="shared" si="269"/>
        <v>2</v>
      </c>
      <c r="U15" s="53" t="str">
        <f t="shared" si="270"/>
        <v>2.0</v>
      </c>
      <c r="V15" s="63">
        <v>3</v>
      </c>
      <c r="W15" s="105">
        <v>6.5</v>
      </c>
      <c r="X15" s="103">
        <v>9</v>
      </c>
      <c r="Y15" s="104"/>
      <c r="Z15" s="66">
        <f t="shared" si="271"/>
        <v>8</v>
      </c>
      <c r="AA15" s="67">
        <f t="shared" si="272"/>
        <v>8</v>
      </c>
      <c r="AB15" s="67" t="str">
        <f t="shared" si="273"/>
        <v>8.0</v>
      </c>
      <c r="AC15" s="51" t="str">
        <f t="shared" si="274"/>
        <v>B+</v>
      </c>
      <c r="AD15" s="60">
        <f t="shared" si="275"/>
        <v>3.5</v>
      </c>
      <c r="AE15" s="53" t="str">
        <f t="shared" si="276"/>
        <v>3.5</v>
      </c>
      <c r="AF15" s="63">
        <v>4</v>
      </c>
      <c r="AG15" s="207">
        <v>4</v>
      </c>
      <c r="AH15" s="105">
        <v>8.3000000000000007</v>
      </c>
      <c r="AI15" s="103">
        <v>8</v>
      </c>
      <c r="AJ15" s="104"/>
      <c r="AK15" s="66">
        <f t="shared" si="277"/>
        <v>8.1</v>
      </c>
      <c r="AL15" s="67">
        <f t="shared" si="278"/>
        <v>8.1</v>
      </c>
      <c r="AM15" s="67" t="str">
        <f t="shared" si="279"/>
        <v>8.1</v>
      </c>
      <c r="AN15" s="51" t="str">
        <f t="shared" si="280"/>
        <v>B+</v>
      </c>
      <c r="AO15" s="60">
        <f t="shared" si="281"/>
        <v>3.5</v>
      </c>
      <c r="AP15" s="53" t="str">
        <f t="shared" si="282"/>
        <v>3.5</v>
      </c>
      <c r="AQ15" s="63">
        <v>2</v>
      </c>
      <c r="AR15" s="207">
        <v>2</v>
      </c>
      <c r="AS15" s="105">
        <v>7</v>
      </c>
      <c r="AT15" s="103">
        <v>2</v>
      </c>
      <c r="AU15" s="104"/>
      <c r="AV15" s="66">
        <f t="shared" si="283"/>
        <v>4</v>
      </c>
      <c r="AW15" s="67">
        <f t="shared" si="284"/>
        <v>4</v>
      </c>
      <c r="AX15" s="67" t="str">
        <f t="shared" si="285"/>
        <v>4.0</v>
      </c>
      <c r="AY15" s="51" t="str">
        <f t="shared" si="286"/>
        <v>D</v>
      </c>
      <c r="AZ15" s="60">
        <f t="shared" si="287"/>
        <v>1</v>
      </c>
      <c r="BA15" s="53" t="str">
        <f t="shared" si="288"/>
        <v>1.0</v>
      </c>
      <c r="BB15" s="63">
        <v>3</v>
      </c>
      <c r="BC15" s="207">
        <v>3</v>
      </c>
      <c r="BD15" s="105">
        <v>6.8</v>
      </c>
      <c r="BE15" s="103">
        <v>7</v>
      </c>
      <c r="BF15" s="104"/>
      <c r="BG15" s="66">
        <f t="shared" si="289"/>
        <v>6.9</v>
      </c>
      <c r="BH15" s="67">
        <f t="shared" si="290"/>
        <v>6.9</v>
      </c>
      <c r="BI15" s="67" t="str">
        <f t="shared" si="291"/>
        <v>6.9</v>
      </c>
      <c r="BJ15" s="51" t="str">
        <f t="shared" si="292"/>
        <v>C+</v>
      </c>
      <c r="BK15" s="60">
        <f t="shared" si="293"/>
        <v>2.5</v>
      </c>
      <c r="BL15" s="53" t="str">
        <f t="shared" si="294"/>
        <v>2.5</v>
      </c>
      <c r="BM15" s="63">
        <v>3</v>
      </c>
      <c r="BN15" s="207">
        <v>3</v>
      </c>
      <c r="BO15" s="105">
        <v>7.5</v>
      </c>
      <c r="BP15" s="103">
        <v>6</v>
      </c>
      <c r="BQ15" s="104"/>
      <c r="BR15" s="66">
        <f t="shared" si="295"/>
        <v>6.6</v>
      </c>
      <c r="BS15" s="67">
        <f t="shared" si="296"/>
        <v>6.6</v>
      </c>
      <c r="BT15" s="67" t="str">
        <f t="shared" si="297"/>
        <v>6.6</v>
      </c>
      <c r="BU15" s="51" t="str">
        <f t="shared" si="298"/>
        <v>C+</v>
      </c>
      <c r="BV15" s="68">
        <f t="shared" si="299"/>
        <v>2.5</v>
      </c>
      <c r="BW15" s="53" t="str">
        <f t="shared" si="300"/>
        <v>2.5</v>
      </c>
      <c r="BX15" s="63">
        <v>2</v>
      </c>
      <c r="BY15" s="207">
        <v>2</v>
      </c>
      <c r="BZ15" s="105">
        <v>5.7</v>
      </c>
      <c r="CA15" s="103">
        <v>8</v>
      </c>
      <c r="CB15" s="104"/>
      <c r="CC15" s="105"/>
      <c r="CD15" s="67">
        <f t="shared" si="301"/>
        <v>7.1</v>
      </c>
      <c r="CE15" s="67" t="str">
        <f t="shared" si="302"/>
        <v>7.1</v>
      </c>
      <c r="CF15" s="51" t="str">
        <f t="shared" si="303"/>
        <v>B</v>
      </c>
      <c r="CG15" s="60">
        <f t="shared" si="304"/>
        <v>3</v>
      </c>
      <c r="CH15" s="53" t="str">
        <f t="shared" si="305"/>
        <v>3.0</v>
      </c>
      <c r="CI15" s="63">
        <v>3</v>
      </c>
      <c r="CJ15" s="207">
        <v>3</v>
      </c>
      <c r="CK15" s="208">
        <f t="shared" si="349"/>
        <v>17</v>
      </c>
      <c r="CL15" s="72">
        <f t="shared" si="306"/>
        <v>6.7882352941176478</v>
      </c>
      <c r="CM15" s="93" t="str">
        <f t="shared" si="307"/>
        <v>6.79</v>
      </c>
      <c r="CN15" s="72">
        <f t="shared" si="308"/>
        <v>2.6764705882352939</v>
      </c>
      <c r="CO15" s="93" t="str">
        <f t="shared" si="309"/>
        <v>2.68</v>
      </c>
      <c r="CP15" s="285" t="str">
        <f t="shared" si="310"/>
        <v>Lên lớp</v>
      </c>
      <c r="CQ15" s="285">
        <f t="shared" si="311"/>
        <v>17</v>
      </c>
      <c r="CR15" s="72">
        <f t="shared" si="312"/>
        <v>6.7882352941176478</v>
      </c>
      <c r="CS15" s="285" t="str">
        <f t="shared" si="313"/>
        <v>6.79</v>
      </c>
      <c r="CT15" s="72">
        <f t="shared" si="314"/>
        <v>2.6764705882352939</v>
      </c>
      <c r="CU15" s="285" t="str">
        <f t="shared" si="315"/>
        <v>2.68</v>
      </c>
      <c r="CV15" s="285" t="str">
        <f t="shared" si="316"/>
        <v>Lên lớp</v>
      </c>
      <c r="CW15" s="66">
        <v>7</v>
      </c>
      <c r="CX15" s="285">
        <v>4</v>
      </c>
      <c r="CY15" s="285"/>
      <c r="CZ15" s="66">
        <f t="shared" si="317"/>
        <v>5.2</v>
      </c>
      <c r="DA15" s="67">
        <f t="shared" si="318"/>
        <v>5.2</v>
      </c>
      <c r="DB15" s="60" t="str">
        <f t="shared" si="319"/>
        <v>5.2</v>
      </c>
      <c r="DC15" s="51" t="str">
        <f t="shared" si="320"/>
        <v>D+</v>
      </c>
      <c r="DD15" s="60">
        <f t="shared" si="321"/>
        <v>1.5</v>
      </c>
      <c r="DE15" s="60" t="str">
        <f t="shared" si="322"/>
        <v>1.5</v>
      </c>
      <c r="DF15" s="63"/>
      <c r="DG15" s="209"/>
      <c r="DH15" s="105">
        <v>7.6</v>
      </c>
      <c r="DI15" s="126">
        <v>4</v>
      </c>
      <c r="DJ15" s="126"/>
      <c r="DK15" s="66">
        <f t="shared" si="323"/>
        <v>5.4</v>
      </c>
      <c r="DL15" s="67">
        <f t="shared" si="324"/>
        <v>5.4</v>
      </c>
      <c r="DM15" s="60" t="str">
        <f t="shared" si="325"/>
        <v>5.4</v>
      </c>
      <c r="DN15" s="51" t="str">
        <f t="shared" si="326"/>
        <v>D+</v>
      </c>
      <c r="DO15" s="60">
        <f t="shared" si="327"/>
        <v>1.5</v>
      </c>
      <c r="DP15" s="60" t="str">
        <f t="shared" si="328"/>
        <v>1.5</v>
      </c>
      <c r="DQ15" s="63"/>
      <c r="DR15" s="209"/>
      <c r="DS15" s="67">
        <f t="shared" si="329"/>
        <v>5.3000000000000007</v>
      </c>
      <c r="DT15" s="60" t="str">
        <f t="shared" si="330"/>
        <v>5.3</v>
      </c>
      <c r="DU15" s="51" t="str">
        <f t="shared" si="331"/>
        <v>D+</v>
      </c>
      <c r="DV15" s="60">
        <f t="shared" si="332"/>
        <v>1.5</v>
      </c>
      <c r="DW15" s="60" t="str">
        <f t="shared" si="333"/>
        <v>1.5</v>
      </c>
      <c r="DX15" s="63">
        <v>3</v>
      </c>
      <c r="DY15" s="209">
        <v>3</v>
      </c>
      <c r="DZ15" s="210">
        <v>5.6</v>
      </c>
      <c r="EA15" s="57">
        <v>6</v>
      </c>
      <c r="EB15" s="58"/>
      <c r="EC15" s="66">
        <f t="shared" si="334"/>
        <v>5.8</v>
      </c>
      <c r="ED15" s="67">
        <f t="shared" si="335"/>
        <v>5.8</v>
      </c>
      <c r="EE15" s="67" t="str">
        <f t="shared" si="336"/>
        <v>5.8</v>
      </c>
      <c r="EF15" s="51" t="str">
        <f t="shared" si="337"/>
        <v>C</v>
      </c>
      <c r="EG15" s="68">
        <f t="shared" si="338"/>
        <v>2</v>
      </c>
      <c r="EH15" s="53" t="str">
        <f t="shared" si="339"/>
        <v>2.0</v>
      </c>
      <c r="EI15" s="63">
        <v>3</v>
      </c>
      <c r="EJ15" s="207">
        <v>3</v>
      </c>
      <c r="EK15" s="150">
        <v>5.3</v>
      </c>
      <c r="EL15" s="124">
        <v>3</v>
      </c>
      <c r="EM15" s="125">
        <v>4</v>
      </c>
      <c r="EN15" s="66">
        <f t="shared" si="340"/>
        <v>3.9</v>
      </c>
      <c r="EO15" s="67">
        <f t="shared" si="341"/>
        <v>4.5</v>
      </c>
      <c r="EP15" s="67" t="str">
        <f t="shared" si="342"/>
        <v>4.5</v>
      </c>
      <c r="EQ15" s="51" t="str">
        <f t="shared" si="343"/>
        <v>D</v>
      </c>
      <c r="ER15" s="60">
        <f t="shared" si="344"/>
        <v>1</v>
      </c>
      <c r="ES15" s="53" t="str">
        <f t="shared" si="345"/>
        <v>1.0</v>
      </c>
      <c r="ET15" s="63">
        <v>3</v>
      </c>
      <c r="EU15" s="207">
        <v>3</v>
      </c>
      <c r="EV15" s="210">
        <v>5</v>
      </c>
      <c r="EW15" s="57">
        <v>5</v>
      </c>
      <c r="EX15" s="58"/>
      <c r="EY15" s="66">
        <f t="shared" si="37"/>
        <v>5</v>
      </c>
      <c r="EZ15" s="67">
        <f t="shared" si="38"/>
        <v>5</v>
      </c>
      <c r="FA15" s="67" t="str">
        <f t="shared" si="39"/>
        <v>5.0</v>
      </c>
      <c r="FB15" s="51" t="str">
        <f t="shared" si="40"/>
        <v>D+</v>
      </c>
      <c r="FC15" s="60">
        <f t="shared" si="41"/>
        <v>1.5</v>
      </c>
      <c r="FD15" s="53" t="str">
        <f t="shared" si="42"/>
        <v>1.5</v>
      </c>
      <c r="FE15" s="63">
        <v>2</v>
      </c>
      <c r="FF15" s="207">
        <v>2</v>
      </c>
      <c r="FG15" s="105">
        <v>6.7</v>
      </c>
      <c r="FH15" s="103">
        <v>7</v>
      </c>
      <c r="FI15" s="104"/>
      <c r="FJ15" s="66">
        <f t="shared" si="43"/>
        <v>6.9</v>
      </c>
      <c r="FK15" s="67">
        <f t="shared" si="44"/>
        <v>6.9</v>
      </c>
      <c r="FL15" s="67" t="str">
        <f t="shared" si="45"/>
        <v>6.9</v>
      </c>
      <c r="FM15" s="51" t="str">
        <f t="shared" si="46"/>
        <v>C+</v>
      </c>
      <c r="FN15" s="60">
        <f t="shared" si="47"/>
        <v>2.5</v>
      </c>
      <c r="FO15" s="53" t="str">
        <f t="shared" si="48"/>
        <v>2.5</v>
      </c>
      <c r="FP15" s="63">
        <v>2</v>
      </c>
      <c r="FQ15" s="207">
        <v>2</v>
      </c>
      <c r="FR15" s="105">
        <v>5.4</v>
      </c>
      <c r="FS15" s="103">
        <v>5</v>
      </c>
      <c r="FT15" s="104"/>
      <c r="FU15" s="66"/>
      <c r="FV15" s="67">
        <f t="shared" si="49"/>
        <v>5.2</v>
      </c>
      <c r="FW15" s="67" t="str">
        <f t="shared" si="50"/>
        <v>5.2</v>
      </c>
      <c r="FX15" s="51" t="str">
        <f t="shared" si="51"/>
        <v>D+</v>
      </c>
      <c r="FY15" s="60">
        <f t="shared" si="52"/>
        <v>1.5</v>
      </c>
      <c r="FZ15" s="53" t="str">
        <f t="shared" si="53"/>
        <v>1.5</v>
      </c>
      <c r="GA15" s="63">
        <v>2</v>
      </c>
      <c r="GB15" s="207">
        <v>2</v>
      </c>
      <c r="GC15" s="105">
        <v>7.9</v>
      </c>
      <c r="GD15" s="103">
        <v>8</v>
      </c>
      <c r="GE15" s="104"/>
      <c r="GF15" s="105"/>
      <c r="GG15" s="67">
        <f t="shared" si="54"/>
        <v>8</v>
      </c>
      <c r="GH15" s="67" t="str">
        <f t="shared" si="55"/>
        <v>8.0</v>
      </c>
      <c r="GI15" s="51" t="str">
        <f t="shared" si="56"/>
        <v>B+</v>
      </c>
      <c r="GJ15" s="60">
        <f t="shared" si="57"/>
        <v>3.5</v>
      </c>
      <c r="GK15" s="53" t="str">
        <f t="shared" si="58"/>
        <v>3.5</v>
      </c>
      <c r="GL15" s="63">
        <v>3</v>
      </c>
      <c r="GM15" s="207">
        <v>3</v>
      </c>
      <c r="GN15" s="211">
        <f t="shared" si="59"/>
        <v>18</v>
      </c>
      <c r="GO15" s="156">
        <f t="shared" si="60"/>
        <v>5.833333333333333</v>
      </c>
      <c r="GP15" s="158">
        <f t="shared" si="61"/>
        <v>1.9444444444444444</v>
      </c>
      <c r="GQ15" s="157" t="str">
        <f t="shared" si="62"/>
        <v>1.94</v>
      </c>
      <c r="GR15" s="5" t="str">
        <f t="shared" si="63"/>
        <v>Lên lớp</v>
      </c>
      <c r="GS15" s="212">
        <f t="shared" si="64"/>
        <v>18</v>
      </c>
      <c r="GT15" s="213">
        <f t="shared" si="65"/>
        <v>5.833333333333333</v>
      </c>
      <c r="GU15" s="214">
        <f t="shared" si="66"/>
        <v>1.9444444444444444</v>
      </c>
      <c r="GV15" s="215">
        <f t="shared" si="67"/>
        <v>35</v>
      </c>
      <c r="GW15" s="211">
        <f t="shared" si="68"/>
        <v>35</v>
      </c>
      <c r="GX15" s="157">
        <f t="shared" si="69"/>
        <v>6.2971428571428572</v>
      </c>
      <c r="GY15" s="158">
        <f t="shared" si="70"/>
        <v>2.2999999999999998</v>
      </c>
      <c r="GZ15" s="157" t="str">
        <f t="shared" si="71"/>
        <v>2.30</v>
      </c>
      <c r="HA15" s="5" t="str">
        <f t="shared" si="72"/>
        <v>Lên lớp</v>
      </c>
      <c r="HB15" s="5"/>
      <c r="HC15" s="105">
        <v>7.6</v>
      </c>
      <c r="HD15" s="103">
        <v>7</v>
      </c>
      <c r="HE15" s="104"/>
      <c r="HF15" s="105"/>
      <c r="HG15" s="67">
        <f t="shared" si="73"/>
        <v>7.2</v>
      </c>
      <c r="HH15" s="67" t="str">
        <f t="shared" si="74"/>
        <v>7.2</v>
      </c>
      <c r="HI15" s="51" t="str">
        <f t="shared" si="75"/>
        <v>B</v>
      </c>
      <c r="HJ15" s="60">
        <f t="shared" si="76"/>
        <v>3</v>
      </c>
      <c r="HK15" s="53" t="str">
        <f t="shared" si="77"/>
        <v>3.0</v>
      </c>
      <c r="HL15" s="63">
        <v>3</v>
      </c>
      <c r="HM15" s="207">
        <v>3</v>
      </c>
      <c r="HN15" s="210">
        <v>7.7</v>
      </c>
      <c r="HO15" s="57">
        <v>4</v>
      </c>
      <c r="HP15" s="58"/>
      <c r="HQ15" s="66">
        <f t="shared" si="78"/>
        <v>5.5</v>
      </c>
      <c r="HR15" s="110">
        <f t="shared" si="79"/>
        <v>5.5</v>
      </c>
      <c r="HS15" s="67" t="str">
        <f t="shared" si="80"/>
        <v>5.5</v>
      </c>
      <c r="HT15" s="111" t="str">
        <f t="shared" si="81"/>
        <v>C</v>
      </c>
      <c r="HU15" s="112">
        <f t="shared" si="82"/>
        <v>2</v>
      </c>
      <c r="HV15" s="113" t="str">
        <f t="shared" si="83"/>
        <v>2.0</v>
      </c>
      <c r="HW15" s="63">
        <v>1</v>
      </c>
      <c r="HX15" s="207">
        <v>1</v>
      </c>
      <c r="HY15" s="66">
        <f t="shared" si="261"/>
        <v>1.7</v>
      </c>
      <c r="HZ15" s="167">
        <f t="shared" si="262"/>
        <v>6.7</v>
      </c>
      <c r="IA15" s="53" t="str">
        <f t="shared" si="85"/>
        <v>6.7</v>
      </c>
      <c r="IB15" s="51" t="str">
        <f t="shared" si="86"/>
        <v>C+</v>
      </c>
      <c r="IC15" s="60">
        <f t="shared" si="87"/>
        <v>2.5</v>
      </c>
      <c r="ID15" s="53" t="str">
        <f t="shared" si="88"/>
        <v>2.5</v>
      </c>
      <c r="IE15" s="220">
        <v>4</v>
      </c>
      <c r="IF15" s="221">
        <v>4</v>
      </c>
      <c r="IG15" s="210">
        <v>6</v>
      </c>
      <c r="IH15" s="57">
        <v>7</v>
      </c>
      <c r="II15" s="58"/>
      <c r="IJ15" s="66">
        <f t="shared" si="89"/>
        <v>6.6</v>
      </c>
      <c r="IK15" s="67">
        <f t="shared" si="90"/>
        <v>6.6</v>
      </c>
      <c r="IL15" s="67" t="str">
        <f t="shared" si="91"/>
        <v>6.6</v>
      </c>
      <c r="IM15" s="51" t="str">
        <f t="shared" si="92"/>
        <v>C+</v>
      </c>
      <c r="IN15" s="60">
        <f t="shared" si="93"/>
        <v>2.5</v>
      </c>
      <c r="IO15" s="53" t="str">
        <f t="shared" si="94"/>
        <v>2.5</v>
      </c>
      <c r="IP15" s="63">
        <v>2</v>
      </c>
      <c r="IQ15" s="207">
        <v>2</v>
      </c>
      <c r="IR15" s="210">
        <v>6.2</v>
      </c>
      <c r="IS15" s="57">
        <v>3</v>
      </c>
      <c r="IT15" s="58"/>
      <c r="IU15" s="66">
        <f t="shared" si="95"/>
        <v>4.3</v>
      </c>
      <c r="IV15" s="67">
        <f t="shared" si="96"/>
        <v>4.3</v>
      </c>
      <c r="IW15" s="67" t="str">
        <f t="shared" si="97"/>
        <v>4.3</v>
      </c>
      <c r="IX15" s="51" t="str">
        <f t="shared" si="98"/>
        <v>D</v>
      </c>
      <c r="IY15" s="60">
        <f t="shared" si="99"/>
        <v>1</v>
      </c>
      <c r="IZ15" s="53" t="str">
        <f t="shared" si="100"/>
        <v>1.0</v>
      </c>
      <c r="JA15" s="63">
        <v>3</v>
      </c>
      <c r="JB15" s="207">
        <v>3</v>
      </c>
      <c r="JC15" s="65">
        <v>7.8</v>
      </c>
      <c r="JD15" s="57">
        <v>9</v>
      </c>
      <c r="JE15" s="58"/>
      <c r="JF15" s="66">
        <f t="shared" si="101"/>
        <v>8.5</v>
      </c>
      <c r="JG15" s="67">
        <f t="shared" si="102"/>
        <v>8.5</v>
      </c>
      <c r="JH15" s="50" t="str">
        <f t="shared" si="103"/>
        <v>8.5</v>
      </c>
      <c r="JI15" s="51" t="str">
        <f t="shared" si="104"/>
        <v>A</v>
      </c>
      <c r="JJ15" s="60">
        <f t="shared" si="105"/>
        <v>4</v>
      </c>
      <c r="JK15" s="53" t="str">
        <f t="shared" si="106"/>
        <v>4.0</v>
      </c>
      <c r="JL15" s="61">
        <v>2</v>
      </c>
      <c r="JM15" s="62">
        <v>2</v>
      </c>
      <c r="JN15" s="65">
        <v>5.4</v>
      </c>
      <c r="JO15" s="57">
        <v>5</v>
      </c>
      <c r="JP15" s="58"/>
      <c r="JQ15" s="66">
        <f t="shared" si="107"/>
        <v>5.2</v>
      </c>
      <c r="JR15" s="67">
        <f t="shared" si="108"/>
        <v>5.2</v>
      </c>
      <c r="JS15" s="50" t="str">
        <f t="shared" si="109"/>
        <v>5.2</v>
      </c>
      <c r="JT15" s="51" t="str">
        <f t="shared" si="110"/>
        <v>D+</v>
      </c>
      <c r="JU15" s="60">
        <f t="shared" si="111"/>
        <v>1.5</v>
      </c>
      <c r="JV15" s="53" t="str">
        <f t="shared" si="112"/>
        <v>1.5</v>
      </c>
      <c r="JW15" s="61">
        <v>1</v>
      </c>
      <c r="JX15" s="62">
        <v>1</v>
      </c>
      <c r="JY15" s="271">
        <v>5</v>
      </c>
      <c r="JZ15" s="122">
        <v>3</v>
      </c>
      <c r="KA15" s="123">
        <v>5</v>
      </c>
      <c r="KB15" s="171">
        <f t="shared" si="113"/>
        <v>3.8</v>
      </c>
      <c r="KC15" s="67">
        <f t="shared" si="114"/>
        <v>5</v>
      </c>
      <c r="KD15" s="50" t="str">
        <f t="shared" si="115"/>
        <v>5.0</v>
      </c>
      <c r="KE15" s="51" t="str">
        <f t="shared" si="116"/>
        <v>D+</v>
      </c>
      <c r="KF15" s="60">
        <f t="shared" si="117"/>
        <v>1.5</v>
      </c>
      <c r="KG15" s="53" t="str">
        <f t="shared" si="118"/>
        <v>1.5</v>
      </c>
      <c r="KH15" s="61">
        <v>2</v>
      </c>
      <c r="KI15" s="62">
        <v>2</v>
      </c>
      <c r="KJ15" s="105">
        <v>5</v>
      </c>
      <c r="KK15" s="138">
        <v>1</v>
      </c>
      <c r="KL15" s="105">
        <v>5</v>
      </c>
      <c r="KM15" s="66">
        <f t="shared" si="119"/>
        <v>2.6</v>
      </c>
      <c r="KN15" s="110">
        <f t="shared" si="120"/>
        <v>5</v>
      </c>
      <c r="KO15" s="67" t="str">
        <f t="shared" si="121"/>
        <v>5.0</v>
      </c>
      <c r="KP15" s="300" t="str">
        <f t="shared" si="122"/>
        <v>D+</v>
      </c>
      <c r="KQ15" s="112">
        <f t="shared" si="123"/>
        <v>1.5</v>
      </c>
      <c r="KR15" s="113" t="str">
        <f t="shared" si="124"/>
        <v>1.5</v>
      </c>
      <c r="KS15" s="63">
        <v>3</v>
      </c>
      <c r="KT15" s="207">
        <v>3</v>
      </c>
      <c r="KU15" s="105">
        <v>6.3</v>
      </c>
      <c r="KV15" s="138">
        <v>6</v>
      </c>
      <c r="KW15" s="104"/>
      <c r="KX15" s="66">
        <f t="shared" si="125"/>
        <v>6.1</v>
      </c>
      <c r="KY15" s="110">
        <f t="shared" si="126"/>
        <v>6.1</v>
      </c>
      <c r="KZ15" s="67" t="str">
        <f t="shared" si="127"/>
        <v>6.1</v>
      </c>
      <c r="LA15" s="300" t="str">
        <f t="shared" si="128"/>
        <v>C</v>
      </c>
      <c r="LB15" s="112">
        <f t="shared" si="129"/>
        <v>2</v>
      </c>
      <c r="LC15" s="113" t="str">
        <f t="shared" si="130"/>
        <v>2.0</v>
      </c>
      <c r="LD15" s="63">
        <v>2</v>
      </c>
      <c r="LE15" s="207">
        <v>2</v>
      </c>
      <c r="LF15" s="301">
        <f t="shared" si="172"/>
        <v>4.2</v>
      </c>
      <c r="LG15" s="302">
        <f t="shared" si="173"/>
        <v>5.5</v>
      </c>
      <c r="LH15" s="303" t="str">
        <f t="shared" si="174"/>
        <v>5.5</v>
      </c>
      <c r="LI15" s="304" t="str">
        <f t="shared" si="175"/>
        <v>C</v>
      </c>
      <c r="LJ15" s="305">
        <f t="shared" si="176"/>
        <v>2</v>
      </c>
      <c r="LK15" s="303" t="str">
        <f t="shared" si="177"/>
        <v>2.0</v>
      </c>
      <c r="LL15" s="306">
        <v>5</v>
      </c>
      <c r="LM15" s="307">
        <v>5</v>
      </c>
      <c r="LN15" s="211">
        <f t="shared" si="131"/>
        <v>19</v>
      </c>
      <c r="LO15" s="156">
        <f t="shared" si="132"/>
        <v>5.9263157894736835</v>
      </c>
      <c r="LP15" s="158">
        <f t="shared" si="133"/>
        <v>2.1052631578947367</v>
      </c>
      <c r="LQ15" s="157" t="str">
        <f t="shared" si="178"/>
        <v>2.11</v>
      </c>
      <c r="LR15" s="5" t="str">
        <f t="shared" si="179"/>
        <v>Lên lớp</v>
      </c>
      <c r="LS15" s="212">
        <f t="shared" si="134"/>
        <v>19</v>
      </c>
      <c r="LT15" s="156">
        <f t="shared" si="135"/>
        <v>5.9263157894736835</v>
      </c>
      <c r="LU15" s="309">
        <f t="shared" si="136"/>
        <v>2.1052631578947367</v>
      </c>
      <c r="LV15" s="215">
        <f t="shared" si="137"/>
        <v>54</v>
      </c>
      <c r="LW15" s="211">
        <f t="shared" si="138"/>
        <v>54</v>
      </c>
      <c r="LX15" s="157">
        <f t="shared" si="139"/>
        <v>6.166666666666667</v>
      </c>
      <c r="LY15" s="157" t="str">
        <f t="shared" si="140"/>
        <v>6.17</v>
      </c>
      <c r="LZ15" s="158">
        <f t="shared" si="141"/>
        <v>2.2314814814814814</v>
      </c>
      <c r="MA15" s="157" t="str">
        <f t="shared" si="180"/>
        <v>2.23</v>
      </c>
      <c r="MB15" s="5" t="str">
        <f t="shared" si="181"/>
        <v>Lên lớp</v>
      </c>
      <c r="MC15" s="282">
        <v>8.4</v>
      </c>
      <c r="MD15" s="283">
        <v>3</v>
      </c>
      <c r="ME15" s="58"/>
      <c r="MF15" s="66">
        <f t="shared" si="182"/>
        <v>5.2</v>
      </c>
      <c r="MG15" s="67">
        <f t="shared" si="183"/>
        <v>5.2</v>
      </c>
      <c r="MH15" s="50" t="str">
        <f t="shared" si="184"/>
        <v>5.2</v>
      </c>
      <c r="MI15" s="51" t="str">
        <f t="shared" si="185"/>
        <v>D+</v>
      </c>
      <c r="MJ15" s="60">
        <f t="shared" si="186"/>
        <v>1.5</v>
      </c>
      <c r="MK15" s="53" t="str">
        <f t="shared" si="187"/>
        <v>1.5</v>
      </c>
      <c r="ML15" s="61">
        <v>2</v>
      </c>
      <c r="MM15" s="62">
        <v>2</v>
      </c>
      <c r="MN15" s="282">
        <v>8</v>
      </c>
      <c r="MO15" s="283">
        <v>5</v>
      </c>
      <c r="MP15" s="104"/>
      <c r="MQ15" s="105">
        <f t="shared" si="188"/>
        <v>6.2</v>
      </c>
      <c r="MR15" s="67">
        <f t="shared" si="189"/>
        <v>6.2</v>
      </c>
      <c r="MS15" s="50" t="str">
        <f t="shared" si="190"/>
        <v>6.2</v>
      </c>
      <c r="MT15" s="51" t="str">
        <f t="shared" si="191"/>
        <v>C</v>
      </c>
      <c r="MU15" s="60">
        <f t="shared" si="192"/>
        <v>2</v>
      </c>
      <c r="MV15" s="53" t="str">
        <f t="shared" si="193"/>
        <v>2.0</v>
      </c>
      <c r="MW15" s="61">
        <v>2</v>
      </c>
      <c r="MX15" s="62">
        <v>2</v>
      </c>
      <c r="MY15" s="282">
        <v>8</v>
      </c>
      <c r="MZ15" s="283">
        <v>8</v>
      </c>
      <c r="NA15" s="104"/>
      <c r="NB15" s="105">
        <f t="shared" si="194"/>
        <v>8</v>
      </c>
      <c r="NC15" s="67">
        <f t="shared" si="195"/>
        <v>8</v>
      </c>
      <c r="ND15" s="50" t="str">
        <f t="shared" si="196"/>
        <v>8.0</v>
      </c>
      <c r="NE15" s="51" t="str">
        <f t="shared" si="197"/>
        <v>B+</v>
      </c>
      <c r="NF15" s="60">
        <f t="shared" si="198"/>
        <v>3.5</v>
      </c>
      <c r="NG15" s="53" t="str">
        <f t="shared" si="199"/>
        <v>3.5</v>
      </c>
      <c r="NH15" s="61">
        <v>2</v>
      </c>
      <c r="NI15" s="62">
        <v>2</v>
      </c>
      <c r="NJ15" s="105">
        <v>6.6</v>
      </c>
      <c r="NK15" s="138">
        <v>5</v>
      </c>
      <c r="NL15" s="104"/>
      <c r="NM15" s="66">
        <f t="shared" si="200"/>
        <v>5.6</v>
      </c>
      <c r="NN15" s="110">
        <f t="shared" si="201"/>
        <v>5.6</v>
      </c>
      <c r="NO15" s="67" t="str">
        <f t="shared" si="202"/>
        <v>5.6</v>
      </c>
      <c r="NP15" s="300" t="str">
        <f t="shared" si="203"/>
        <v>C</v>
      </c>
      <c r="NQ15" s="112">
        <f t="shared" si="204"/>
        <v>2</v>
      </c>
      <c r="NR15" s="113" t="str">
        <f t="shared" si="205"/>
        <v>2.0</v>
      </c>
      <c r="NS15" s="63">
        <v>2</v>
      </c>
      <c r="NT15" s="207">
        <v>2</v>
      </c>
      <c r="NU15" s="105">
        <v>7.2</v>
      </c>
      <c r="NV15" s="138">
        <v>6</v>
      </c>
      <c r="NW15" s="105"/>
      <c r="NX15" s="105">
        <f t="shared" si="206"/>
        <v>6.5</v>
      </c>
      <c r="NY15" s="110">
        <f t="shared" si="207"/>
        <v>6.5</v>
      </c>
      <c r="NZ15" s="67" t="str">
        <f t="shared" si="208"/>
        <v>6.5</v>
      </c>
      <c r="OA15" s="300" t="str">
        <f t="shared" si="209"/>
        <v>C+</v>
      </c>
      <c r="OB15" s="112">
        <f t="shared" si="210"/>
        <v>2.5</v>
      </c>
      <c r="OC15" s="113" t="str">
        <f t="shared" si="211"/>
        <v>2.5</v>
      </c>
      <c r="OD15" s="63">
        <v>1</v>
      </c>
      <c r="OE15" s="207">
        <v>1</v>
      </c>
      <c r="OF15" s="210">
        <v>8.8000000000000007</v>
      </c>
      <c r="OG15" s="133">
        <v>8</v>
      </c>
      <c r="OH15" s="210"/>
      <c r="OI15" s="66">
        <f t="shared" si="212"/>
        <v>8.3000000000000007</v>
      </c>
      <c r="OJ15" s="67">
        <f t="shared" si="213"/>
        <v>8.3000000000000007</v>
      </c>
      <c r="OK15" s="67" t="str">
        <f t="shared" si="214"/>
        <v>8.3</v>
      </c>
      <c r="OL15" s="51" t="str">
        <f t="shared" si="215"/>
        <v>B+</v>
      </c>
      <c r="OM15" s="60">
        <f t="shared" si="216"/>
        <v>3.5</v>
      </c>
      <c r="ON15" s="53" t="str">
        <f t="shared" si="217"/>
        <v>3.5</v>
      </c>
      <c r="OO15" s="63">
        <v>6</v>
      </c>
      <c r="OP15" s="207">
        <v>6</v>
      </c>
      <c r="OQ15" s="105"/>
      <c r="OR15" s="138"/>
      <c r="OS15" s="104"/>
      <c r="OT15" s="105"/>
      <c r="OU15" s="67">
        <f t="shared" si="218"/>
        <v>0</v>
      </c>
      <c r="OV15" s="67" t="str">
        <f t="shared" si="219"/>
        <v>0.0</v>
      </c>
      <c r="OW15" s="51" t="str">
        <f t="shared" si="220"/>
        <v>F</v>
      </c>
      <c r="OX15" s="60">
        <f t="shared" si="221"/>
        <v>0</v>
      </c>
      <c r="OY15" s="53" t="str">
        <f t="shared" si="222"/>
        <v>0.0</v>
      </c>
      <c r="OZ15" s="63">
        <v>4</v>
      </c>
      <c r="PA15" s="207">
        <v>4</v>
      </c>
      <c r="PB15" s="211">
        <f t="shared" si="223"/>
        <v>19</v>
      </c>
      <c r="PC15" s="156">
        <f t="shared" si="224"/>
        <v>5.5947368421052639</v>
      </c>
      <c r="PD15" s="158">
        <f t="shared" si="225"/>
        <v>2.1842105263157894</v>
      </c>
      <c r="PE15" s="157" t="str">
        <f t="shared" si="226"/>
        <v>2.18</v>
      </c>
      <c r="PF15" s="5" t="str">
        <f t="shared" si="227"/>
        <v>Lên lớp</v>
      </c>
      <c r="PG15" s="212">
        <f t="shared" si="228"/>
        <v>19</v>
      </c>
      <c r="PH15" s="156">
        <f t="shared" si="229"/>
        <v>5.5947368421052639</v>
      </c>
      <c r="PI15" s="309">
        <f t="shared" si="230"/>
        <v>2.1842105263157894</v>
      </c>
      <c r="PJ15" s="215">
        <f t="shared" si="231"/>
        <v>73</v>
      </c>
      <c r="PK15" s="211">
        <f t="shared" si="232"/>
        <v>73</v>
      </c>
      <c r="PL15" s="157">
        <f t="shared" si="233"/>
        <v>6.0178082191780824</v>
      </c>
      <c r="PM15" s="157" t="str">
        <f t="shared" si="234"/>
        <v>6.02</v>
      </c>
      <c r="PN15" s="158">
        <f t="shared" si="235"/>
        <v>2.2191780821917808</v>
      </c>
      <c r="PO15" s="157" t="str">
        <f t="shared" si="236"/>
        <v>2.22</v>
      </c>
      <c r="PP15" s="5" t="str">
        <f t="shared" si="237"/>
        <v>Lên lớp</v>
      </c>
      <c r="PQ15" s="231">
        <v>7</v>
      </c>
      <c r="PR15" s="231">
        <v>7</v>
      </c>
      <c r="PS15" s="231"/>
      <c r="PT15" s="66">
        <f t="shared" si="346"/>
        <v>7</v>
      </c>
      <c r="PU15" s="67">
        <f t="shared" si="347"/>
        <v>7</v>
      </c>
      <c r="PV15" s="67" t="str">
        <f t="shared" si="240"/>
        <v>7.0</v>
      </c>
      <c r="PW15" s="51" t="str">
        <f t="shared" si="348"/>
        <v>B</v>
      </c>
      <c r="PX15" s="60">
        <f t="shared" si="242"/>
        <v>3</v>
      </c>
      <c r="PY15" s="53" t="str">
        <f t="shared" si="243"/>
        <v>3.0</v>
      </c>
      <c r="PZ15" s="63">
        <v>6</v>
      </c>
      <c r="QA15" s="207">
        <v>6</v>
      </c>
    </row>
    <row r="16" spans="1:443" s="8" customFormat="1" ht="18">
      <c r="A16" s="5">
        <v>15</v>
      </c>
      <c r="B16" s="9" t="s">
        <v>356</v>
      </c>
      <c r="C16" s="10" t="s">
        <v>395</v>
      </c>
      <c r="D16" s="11" t="s">
        <v>396</v>
      </c>
      <c r="E16" s="12" t="s">
        <v>218</v>
      </c>
      <c r="G16" s="47" t="s">
        <v>651</v>
      </c>
      <c r="H16" s="6" t="s">
        <v>427</v>
      </c>
      <c r="I16" s="48" t="s">
        <v>687</v>
      </c>
      <c r="J16" s="48" t="s">
        <v>631</v>
      </c>
      <c r="K16" s="98">
        <v>7.3</v>
      </c>
      <c r="L16" s="67" t="str">
        <f t="shared" si="263"/>
        <v>7.3</v>
      </c>
      <c r="M16" s="51" t="str">
        <f t="shared" si="264"/>
        <v>B</v>
      </c>
      <c r="N16" s="52">
        <f t="shared" si="265"/>
        <v>3</v>
      </c>
      <c r="O16" s="53" t="str">
        <f t="shared" si="266"/>
        <v>3.0</v>
      </c>
      <c r="P16" s="63">
        <v>2</v>
      </c>
      <c r="Q16" s="49">
        <v>6</v>
      </c>
      <c r="R16" s="67" t="str">
        <f t="shared" si="267"/>
        <v>6.0</v>
      </c>
      <c r="S16" s="51" t="str">
        <f t="shared" si="268"/>
        <v>C</v>
      </c>
      <c r="T16" s="52">
        <f t="shared" si="269"/>
        <v>2</v>
      </c>
      <c r="U16" s="53" t="str">
        <f t="shared" si="270"/>
        <v>2.0</v>
      </c>
      <c r="V16" s="63">
        <v>3</v>
      </c>
      <c r="W16" s="105">
        <v>9</v>
      </c>
      <c r="X16" s="103">
        <v>7</v>
      </c>
      <c r="Y16" s="104"/>
      <c r="Z16" s="66">
        <f t="shared" si="271"/>
        <v>7.8</v>
      </c>
      <c r="AA16" s="67">
        <f t="shared" si="272"/>
        <v>7.8</v>
      </c>
      <c r="AB16" s="67" t="str">
        <f t="shared" si="273"/>
        <v>7.8</v>
      </c>
      <c r="AC16" s="51" t="str">
        <f t="shared" si="274"/>
        <v>B</v>
      </c>
      <c r="AD16" s="60">
        <f t="shared" si="275"/>
        <v>3</v>
      </c>
      <c r="AE16" s="53" t="str">
        <f t="shared" si="276"/>
        <v>3.0</v>
      </c>
      <c r="AF16" s="63">
        <v>4</v>
      </c>
      <c r="AG16" s="207">
        <v>4</v>
      </c>
      <c r="AH16" s="105">
        <v>8.3000000000000007</v>
      </c>
      <c r="AI16" s="103">
        <v>8</v>
      </c>
      <c r="AJ16" s="104"/>
      <c r="AK16" s="66">
        <f t="shared" si="277"/>
        <v>8.1</v>
      </c>
      <c r="AL16" s="67">
        <f t="shared" si="278"/>
        <v>8.1</v>
      </c>
      <c r="AM16" s="67" t="str">
        <f t="shared" si="279"/>
        <v>8.1</v>
      </c>
      <c r="AN16" s="51" t="str">
        <f t="shared" si="280"/>
        <v>B+</v>
      </c>
      <c r="AO16" s="60">
        <f t="shared" si="281"/>
        <v>3.5</v>
      </c>
      <c r="AP16" s="53" t="str">
        <f t="shared" si="282"/>
        <v>3.5</v>
      </c>
      <c r="AQ16" s="63">
        <v>2</v>
      </c>
      <c r="AR16" s="207">
        <v>2</v>
      </c>
      <c r="AS16" s="105">
        <v>7.3</v>
      </c>
      <c r="AT16" s="103">
        <v>6</v>
      </c>
      <c r="AU16" s="104"/>
      <c r="AV16" s="66">
        <f t="shared" si="283"/>
        <v>6.5</v>
      </c>
      <c r="AW16" s="67">
        <f t="shared" si="284"/>
        <v>6.5</v>
      </c>
      <c r="AX16" s="67" t="str">
        <f t="shared" si="285"/>
        <v>6.5</v>
      </c>
      <c r="AY16" s="51" t="str">
        <f t="shared" si="286"/>
        <v>C+</v>
      </c>
      <c r="AZ16" s="60">
        <f t="shared" si="287"/>
        <v>2.5</v>
      </c>
      <c r="BA16" s="53" t="str">
        <f t="shared" si="288"/>
        <v>2.5</v>
      </c>
      <c r="BB16" s="63">
        <v>3</v>
      </c>
      <c r="BC16" s="207">
        <v>3</v>
      </c>
      <c r="BD16" s="105">
        <v>7.6</v>
      </c>
      <c r="BE16" s="103">
        <v>8</v>
      </c>
      <c r="BF16" s="104"/>
      <c r="BG16" s="66">
        <f t="shared" si="289"/>
        <v>7.8</v>
      </c>
      <c r="BH16" s="67">
        <f t="shared" si="290"/>
        <v>7.8</v>
      </c>
      <c r="BI16" s="67" t="str">
        <f t="shared" si="291"/>
        <v>7.8</v>
      </c>
      <c r="BJ16" s="51" t="str">
        <f t="shared" si="292"/>
        <v>B</v>
      </c>
      <c r="BK16" s="60">
        <f t="shared" si="293"/>
        <v>3</v>
      </c>
      <c r="BL16" s="53" t="str">
        <f t="shared" si="294"/>
        <v>3.0</v>
      </c>
      <c r="BM16" s="63">
        <v>3</v>
      </c>
      <c r="BN16" s="207">
        <v>3</v>
      </c>
      <c r="BO16" s="105">
        <v>7.8</v>
      </c>
      <c r="BP16" s="103">
        <v>9</v>
      </c>
      <c r="BQ16" s="104"/>
      <c r="BR16" s="66">
        <f t="shared" si="295"/>
        <v>8.5</v>
      </c>
      <c r="BS16" s="67">
        <f t="shared" si="296"/>
        <v>8.5</v>
      </c>
      <c r="BT16" s="67" t="str">
        <f t="shared" si="297"/>
        <v>8.5</v>
      </c>
      <c r="BU16" s="51" t="str">
        <f t="shared" si="298"/>
        <v>A</v>
      </c>
      <c r="BV16" s="68">
        <f t="shared" si="299"/>
        <v>4</v>
      </c>
      <c r="BW16" s="53" t="str">
        <f t="shared" si="300"/>
        <v>4.0</v>
      </c>
      <c r="BX16" s="63">
        <v>2</v>
      </c>
      <c r="BY16" s="207">
        <v>2</v>
      </c>
      <c r="BZ16" s="105">
        <v>7</v>
      </c>
      <c r="CA16" s="103">
        <v>8</v>
      </c>
      <c r="CB16" s="104"/>
      <c r="CC16" s="105"/>
      <c r="CD16" s="67">
        <f t="shared" si="301"/>
        <v>7.6</v>
      </c>
      <c r="CE16" s="67" t="str">
        <f t="shared" si="302"/>
        <v>7.6</v>
      </c>
      <c r="CF16" s="51" t="str">
        <f t="shared" si="303"/>
        <v>B</v>
      </c>
      <c r="CG16" s="60">
        <f t="shared" si="304"/>
        <v>3</v>
      </c>
      <c r="CH16" s="53" t="str">
        <f t="shared" si="305"/>
        <v>3.0</v>
      </c>
      <c r="CI16" s="63">
        <v>3</v>
      </c>
      <c r="CJ16" s="207">
        <v>3</v>
      </c>
      <c r="CK16" s="208">
        <f t="shared" si="349"/>
        <v>17</v>
      </c>
      <c r="CL16" s="72">
        <f t="shared" si="306"/>
        <v>7.6529411764705895</v>
      </c>
      <c r="CM16" s="93" t="str">
        <f t="shared" si="307"/>
        <v>7.65</v>
      </c>
      <c r="CN16" s="72">
        <f t="shared" si="308"/>
        <v>3.0882352941176472</v>
      </c>
      <c r="CO16" s="93" t="str">
        <f t="shared" si="309"/>
        <v>3.09</v>
      </c>
      <c r="CP16" s="285" t="str">
        <f t="shared" si="310"/>
        <v>Lên lớp</v>
      </c>
      <c r="CQ16" s="285">
        <f t="shared" si="311"/>
        <v>17</v>
      </c>
      <c r="CR16" s="72">
        <f t="shared" si="312"/>
        <v>7.6529411764705895</v>
      </c>
      <c r="CS16" s="285" t="str">
        <f t="shared" si="313"/>
        <v>7.65</v>
      </c>
      <c r="CT16" s="72">
        <f t="shared" si="314"/>
        <v>3.0882352941176472</v>
      </c>
      <c r="CU16" s="285" t="str">
        <f t="shared" si="315"/>
        <v>3.09</v>
      </c>
      <c r="CV16" s="285" t="str">
        <f t="shared" si="316"/>
        <v>Lên lớp</v>
      </c>
      <c r="CW16" s="66">
        <v>6.6</v>
      </c>
      <c r="CX16" s="285">
        <v>6</v>
      </c>
      <c r="CY16" s="285"/>
      <c r="CZ16" s="66">
        <f t="shared" si="317"/>
        <v>6.2</v>
      </c>
      <c r="DA16" s="67">
        <f t="shared" si="318"/>
        <v>6.2</v>
      </c>
      <c r="DB16" s="60" t="str">
        <f t="shared" si="319"/>
        <v>6.2</v>
      </c>
      <c r="DC16" s="51" t="str">
        <f t="shared" si="320"/>
        <v>C</v>
      </c>
      <c r="DD16" s="60">
        <f t="shared" si="321"/>
        <v>2</v>
      </c>
      <c r="DE16" s="60" t="str">
        <f t="shared" si="322"/>
        <v>2.0</v>
      </c>
      <c r="DF16" s="63"/>
      <c r="DG16" s="209"/>
      <c r="DH16" s="105">
        <v>8</v>
      </c>
      <c r="DI16" s="126">
        <v>6</v>
      </c>
      <c r="DJ16" s="126"/>
      <c r="DK16" s="66">
        <f t="shared" si="323"/>
        <v>6.8</v>
      </c>
      <c r="DL16" s="67">
        <f t="shared" si="324"/>
        <v>6.8</v>
      </c>
      <c r="DM16" s="60" t="str">
        <f t="shared" si="325"/>
        <v>6.8</v>
      </c>
      <c r="DN16" s="51" t="str">
        <f t="shared" si="326"/>
        <v>C+</v>
      </c>
      <c r="DO16" s="60">
        <f t="shared" si="327"/>
        <v>2.5</v>
      </c>
      <c r="DP16" s="60" t="str">
        <f t="shared" si="328"/>
        <v>2.5</v>
      </c>
      <c r="DQ16" s="63"/>
      <c r="DR16" s="209"/>
      <c r="DS16" s="67">
        <f t="shared" si="329"/>
        <v>6.5</v>
      </c>
      <c r="DT16" s="60" t="str">
        <f t="shared" si="330"/>
        <v>6.5</v>
      </c>
      <c r="DU16" s="51" t="str">
        <f t="shared" si="331"/>
        <v>C+</v>
      </c>
      <c r="DV16" s="60">
        <f t="shared" si="332"/>
        <v>2.5</v>
      </c>
      <c r="DW16" s="60" t="str">
        <f t="shared" si="333"/>
        <v>2.5</v>
      </c>
      <c r="DX16" s="63">
        <v>3</v>
      </c>
      <c r="DY16" s="209">
        <v>3</v>
      </c>
      <c r="DZ16" s="210">
        <v>6.9</v>
      </c>
      <c r="EA16" s="57">
        <v>7</v>
      </c>
      <c r="EB16" s="58"/>
      <c r="EC16" s="66">
        <f t="shared" si="334"/>
        <v>7</v>
      </c>
      <c r="ED16" s="67">
        <f t="shared" si="335"/>
        <v>7</v>
      </c>
      <c r="EE16" s="67" t="str">
        <f t="shared" si="336"/>
        <v>7.0</v>
      </c>
      <c r="EF16" s="51" t="str">
        <f t="shared" si="337"/>
        <v>B</v>
      </c>
      <c r="EG16" s="68">
        <f t="shared" si="338"/>
        <v>3</v>
      </c>
      <c r="EH16" s="53" t="str">
        <f t="shared" si="339"/>
        <v>3.0</v>
      </c>
      <c r="EI16" s="63">
        <v>3</v>
      </c>
      <c r="EJ16" s="207">
        <v>3</v>
      </c>
      <c r="EK16" s="210">
        <v>6.7</v>
      </c>
      <c r="EL16" s="57">
        <v>9</v>
      </c>
      <c r="EM16" s="58"/>
      <c r="EN16" s="66">
        <f t="shared" si="340"/>
        <v>8.1</v>
      </c>
      <c r="EO16" s="67">
        <f t="shared" si="341"/>
        <v>8.1</v>
      </c>
      <c r="EP16" s="67" t="str">
        <f t="shared" si="342"/>
        <v>8.1</v>
      </c>
      <c r="EQ16" s="51" t="str">
        <f t="shared" si="343"/>
        <v>B+</v>
      </c>
      <c r="ER16" s="60">
        <f t="shared" si="344"/>
        <v>3.5</v>
      </c>
      <c r="ES16" s="53" t="str">
        <f t="shared" si="345"/>
        <v>3.5</v>
      </c>
      <c r="ET16" s="63">
        <v>3</v>
      </c>
      <c r="EU16" s="207">
        <v>3</v>
      </c>
      <c r="EV16" s="171">
        <v>5</v>
      </c>
      <c r="EW16" s="122">
        <v>0</v>
      </c>
      <c r="EX16" s="123">
        <v>7</v>
      </c>
      <c r="EY16" s="66">
        <f t="shared" si="37"/>
        <v>2</v>
      </c>
      <c r="EZ16" s="67">
        <f t="shared" si="38"/>
        <v>6.2</v>
      </c>
      <c r="FA16" s="67" t="str">
        <f t="shared" si="39"/>
        <v>6.2</v>
      </c>
      <c r="FB16" s="51" t="str">
        <f t="shared" si="40"/>
        <v>C</v>
      </c>
      <c r="FC16" s="60">
        <f t="shared" si="41"/>
        <v>2</v>
      </c>
      <c r="FD16" s="53" t="str">
        <f t="shared" si="42"/>
        <v>2.0</v>
      </c>
      <c r="FE16" s="63">
        <v>2</v>
      </c>
      <c r="FF16" s="207">
        <v>2</v>
      </c>
      <c r="FG16" s="105">
        <v>7</v>
      </c>
      <c r="FH16" s="103">
        <v>8</v>
      </c>
      <c r="FI16" s="104"/>
      <c r="FJ16" s="66">
        <f t="shared" si="43"/>
        <v>7.6</v>
      </c>
      <c r="FK16" s="67">
        <f t="shared" si="44"/>
        <v>7.6</v>
      </c>
      <c r="FL16" s="67" t="str">
        <f t="shared" si="45"/>
        <v>7.6</v>
      </c>
      <c r="FM16" s="51" t="str">
        <f t="shared" si="46"/>
        <v>B</v>
      </c>
      <c r="FN16" s="60">
        <f t="shared" si="47"/>
        <v>3</v>
      </c>
      <c r="FO16" s="53" t="str">
        <f t="shared" si="48"/>
        <v>3.0</v>
      </c>
      <c r="FP16" s="63">
        <v>2</v>
      </c>
      <c r="FQ16" s="207">
        <v>2</v>
      </c>
      <c r="FR16" s="105">
        <v>8.4</v>
      </c>
      <c r="FS16" s="103">
        <v>8</v>
      </c>
      <c r="FT16" s="104"/>
      <c r="FU16" s="66"/>
      <c r="FV16" s="67">
        <f t="shared" si="49"/>
        <v>8.1999999999999993</v>
      </c>
      <c r="FW16" s="67" t="str">
        <f t="shared" si="50"/>
        <v>8.2</v>
      </c>
      <c r="FX16" s="51" t="str">
        <f t="shared" si="51"/>
        <v>B+</v>
      </c>
      <c r="FY16" s="60">
        <f t="shared" si="52"/>
        <v>3.5</v>
      </c>
      <c r="FZ16" s="53" t="str">
        <f t="shared" si="53"/>
        <v>3.5</v>
      </c>
      <c r="GA16" s="63">
        <v>2</v>
      </c>
      <c r="GB16" s="207">
        <v>2</v>
      </c>
      <c r="GC16" s="105">
        <v>6.9</v>
      </c>
      <c r="GD16" s="103">
        <v>7</v>
      </c>
      <c r="GE16" s="104"/>
      <c r="GF16" s="105"/>
      <c r="GG16" s="67">
        <f t="shared" si="54"/>
        <v>7</v>
      </c>
      <c r="GH16" s="67" t="str">
        <f t="shared" si="55"/>
        <v>7.0</v>
      </c>
      <c r="GI16" s="51" t="str">
        <f t="shared" si="56"/>
        <v>B</v>
      </c>
      <c r="GJ16" s="60">
        <f t="shared" si="57"/>
        <v>3</v>
      </c>
      <c r="GK16" s="53" t="str">
        <f t="shared" si="58"/>
        <v>3.0</v>
      </c>
      <c r="GL16" s="63">
        <v>3</v>
      </c>
      <c r="GM16" s="207">
        <v>3</v>
      </c>
      <c r="GN16" s="211">
        <f t="shared" si="59"/>
        <v>18</v>
      </c>
      <c r="GO16" s="156">
        <f t="shared" si="60"/>
        <v>7.2111111111111121</v>
      </c>
      <c r="GP16" s="158">
        <f t="shared" si="61"/>
        <v>2.9444444444444446</v>
      </c>
      <c r="GQ16" s="157" t="str">
        <f t="shared" si="62"/>
        <v>2.94</v>
      </c>
      <c r="GR16" s="5" t="str">
        <f t="shared" si="63"/>
        <v>Lên lớp</v>
      </c>
      <c r="GS16" s="212">
        <f t="shared" si="64"/>
        <v>18</v>
      </c>
      <c r="GT16" s="213">
        <f t="shared" si="65"/>
        <v>7.2111111111111121</v>
      </c>
      <c r="GU16" s="214">
        <f t="shared" si="66"/>
        <v>2.9444444444444446</v>
      </c>
      <c r="GV16" s="215">
        <f t="shared" si="67"/>
        <v>35</v>
      </c>
      <c r="GW16" s="211">
        <f t="shared" si="68"/>
        <v>35</v>
      </c>
      <c r="GX16" s="157">
        <f t="shared" si="69"/>
        <v>7.425714285714287</v>
      </c>
      <c r="GY16" s="158">
        <f t="shared" si="70"/>
        <v>3.0142857142857142</v>
      </c>
      <c r="GZ16" s="157" t="str">
        <f t="shared" si="71"/>
        <v>3.01</v>
      </c>
      <c r="HA16" s="5" t="str">
        <f t="shared" si="72"/>
        <v>Lên lớp</v>
      </c>
      <c r="HB16" s="5"/>
      <c r="HC16" s="105">
        <v>8.3000000000000007</v>
      </c>
      <c r="HD16" s="103">
        <v>8</v>
      </c>
      <c r="HE16" s="104"/>
      <c r="HF16" s="105"/>
      <c r="HG16" s="67">
        <f t="shared" si="73"/>
        <v>8.1</v>
      </c>
      <c r="HH16" s="67" t="str">
        <f t="shared" si="74"/>
        <v>8.1</v>
      </c>
      <c r="HI16" s="51" t="str">
        <f t="shared" si="75"/>
        <v>B+</v>
      </c>
      <c r="HJ16" s="60">
        <f t="shared" si="76"/>
        <v>3.5</v>
      </c>
      <c r="HK16" s="53" t="str">
        <f t="shared" si="77"/>
        <v>3.5</v>
      </c>
      <c r="HL16" s="63">
        <v>3</v>
      </c>
      <c r="HM16" s="207">
        <v>3</v>
      </c>
      <c r="HN16" s="210">
        <v>8.6999999999999993</v>
      </c>
      <c r="HO16" s="57">
        <v>6</v>
      </c>
      <c r="HP16" s="58"/>
      <c r="HQ16" s="66">
        <f t="shared" si="78"/>
        <v>7.1</v>
      </c>
      <c r="HR16" s="110">
        <f t="shared" si="79"/>
        <v>7.1</v>
      </c>
      <c r="HS16" s="67" t="str">
        <f t="shared" si="80"/>
        <v>7.1</v>
      </c>
      <c r="HT16" s="111" t="str">
        <f t="shared" si="81"/>
        <v>B</v>
      </c>
      <c r="HU16" s="112">
        <f t="shared" si="82"/>
        <v>3</v>
      </c>
      <c r="HV16" s="113" t="str">
        <f t="shared" si="83"/>
        <v>3.0</v>
      </c>
      <c r="HW16" s="63">
        <v>1</v>
      </c>
      <c r="HX16" s="207">
        <v>1</v>
      </c>
      <c r="HY16" s="66">
        <f t="shared" si="261"/>
        <v>2.1</v>
      </c>
      <c r="HZ16" s="167">
        <f t="shared" si="262"/>
        <v>7.8</v>
      </c>
      <c r="IA16" s="53" t="str">
        <f t="shared" si="85"/>
        <v>7.8</v>
      </c>
      <c r="IB16" s="51" t="str">
        <f t="shared" si="86"/>
        <v>B</v>
      </c>
      <c r="IC16" s="60">
        <f t="shared" si="87"/>
        <v>3</v>
      </c>
      <c r="ID16" s="53" t="str">
        <f t="shared" si="88"/>
        <v>3.0</v>
      </c>
      <c r="IE16" s="220">
        <v>4</v>
      </c>
      <c r="IF16" s="221">
        <v>4</v>
      </c>
      <c r="IG16" s="210">
        <v>7.7</v>
      </c>
      <c r="IH16" s="57">
        <v>7</v>
      </c>
      <c r="II16" s="58"/>
      <c r="IJ16" s="66">
        <f t="shared" si="89"/>
        <v>7.3</v>
      </c>
      <c r="IK16" s="67">
        <f t="shared" si="90"/>
        <v>7.3</v>
      </c>
      <c r="IL16" s="67" t="str">
        <f t="shared" si="91"/>
        <v>7.3</v>
      </c>
      <c r="IM16" s="51" t="str">
        <f t="shared" si="92"/>
        <v>B</v>
      </c>
      <c r="IN16" s="60">
        <f t="shared" si="93"/>
        <v>3</v>
      </c>
      <c r="IO16" s="53" t="str">
        <f t="shared" si="94"/>
        <v>3.0</v>
      </c>
      <c r="IP16" s="63">
        <v>2</v>
      </c>
      <c r="IQ16" s="207">
        <v>2</v>
      </c>
      <c r="IR16" s="210">
        <v>5.8</v>
      </c>
      <c r="IS16" s="57">
        <v>4</v>
      </c>
      <c r="IT16" s="58"/>
      <c r="IU16" s="66">
        <f t="shared" si="95"/>
        <v>4.7</v>
      </c>
      <c r="IV16" s="67">
        <f t="shared" si="96"/>
        <v>4.7</v>
      </c>
      <c r="IW16" s="67" t="str">
        <f t="shared" si="97"/>
        <v>4.7</v>
      </c>
      <c r="IX16" s="51" t="str">
        <f t="shared" si="98"/>
        <v>D</v>
      </c>
      <c r="IY16" s="60">
        <f t="shared" si="99"/>
        <v>1</v>
      </c>
      <c r="IZ16" s="53" t="str">
        <f t="shared" si="100"/>
        <v>1.0</v>
      </c>
      <c r="JA16" s="63">
        <v>3</v>
      </c>
      <c r="JB16" s="207">
        <v>3</v>
      </c>
      <c r="JC16" s="65">
        <v>7.4</v>
      </c>
      <c r="JD16" s="57">
        <v>7</v>
      </c>
      <c r="JE16" s="58"/>
      <c r="JF16" s="66">
        <f t="shared" si="101"/>
        <v>7.2</v>
      </c>
      <c r="JG16" s="67">
        <f t="shared" si="102"/>
        <v>7.2</v>
      </c>
      <c r="JH16" s="50" t="str">
        <f t="shared" si="103"/>
        <v>7.2</v>
      </c>
      <c r="JI16" s="51" t="str">
        <f t="shared" si="104"/>
        <v>B</v>
      </c>
      <c r="JJ16" s="60">
        <f t="shared" si="105"/>
        <v>3</v>
      </c>
      <c r="JK16" s="53" t="str">
        <f t="shared" si="106"/>
        <v>3.0</v>
      </c>
      <c r="JL16" s="61">
        <v>2</v>
      </c>
      <c r="JM16" s="62">
        <v>2</v>
      </c>
      <c r="JN16" s="65">
        <v>7.2</v>
      </c>
      <c r="JO16" s="57">
        <v>5</v>
      </c>
      <c r="JP16" s="58"/>
      <c r="JQ16" s="66">
        <f t="shared" si="107"/>
        <v>5.9</v>
      </c>
      <c r="JR16" s="67">
        <f t="shared" si="108"/>
        <v>5.9</v>
      </c>
      <c r="JS16" s="50" t="str">
        <f t="shared" si="109"/>
        <v>5.9</v>
      </c>
      <c r="JT16" s="51" t="str">
        <f t="shared" si="110"/>
        <v>C</v>
      </c>
      <c r="JU16" s="60">
        <f t="shared" si="111"/>
        <v>2</v>
      </c>
      <c r="JV16" s="53" t="str">
        <f t="shared" si="112"/>
        <v>2.0</v>
      </c>
      <c r="JW16" s="61">
        <v>1</v>
      </c>
      <c r="JX16" s="62">
        <v>1</v>
      </c>
      <c r="JY16" s="65">
        <v>7</v>
      </c>
      <c r="JZ16" s="57">
        <v>6</v>
      </c>
      <c r="KA16" s="58"/>
      <c r="KB16" s="66">
        <f t="shared" si="113"/>
        <v>6.4</v>
      </c>
      <c r="KC16" s="67">
        <f t="shared" si="114"/>
        <v>6.4</v>
      </c>
      <c r="KD16" s="50" t="str">
        <f t="shared" si="115"/>
        <v>6.4</v>
      </c>
      <c r="KE16" s="51" t="str">
        <f t="shared" si="116"/>
        <v>C</v>
      </c>
      <c r="KF16" s="60">
        <f t="shared" si="117"/>
        <v>2</v>
      </c>
      <c r="KG16" s="53" t="str">
        <f t="shared" si="118"/>
        <v>2.0</v>
      </c>
      <c r="KH16" s="61">
        <v>2</v>
      </c>
      <c r="KI16" s="62">
        <v>2</v>
      </c>
      <c r="KJ16" s="105">
        <v>8</v>
      </c>
      <c r="KK16" s="138">
        <v>8.5</v>
      </c>
      <c r="KL16" s="104"/>
      <c r="KM16" s="66">
        <f t="shared" si="119"/>
        <v>8.3000000000000007</v>
      </c>
      <c r="KN16" s="110">
        <f t="shared" si="120"/>
        <v>8.3000000000000007</v>
      </c>
      <c r="KO16" s="67" t="str">
        <f t="shared" si="121"/>
        <v>8.3</v>
      </c>
      <c r="KP16" s="300" t="str">
        <f t="shared" si="122"/>
        <v>B+</v>
      </c>
      <c r="KQ16" s="112">
        <f t="shared" si="123"/>
        <v>3.5</v>
      </c>
      <c r="KR16" s="113" t="str">
        <f t="shared" si="124"/>
        <v>3.5</v>
      </c>
      <c r="KS16" s="63">
        <v>3</v>
      </c>
      <c r="KT16" s="207">
        <v>3</v>
      </c>
      <c r="KU16" s="105">
        <v>8.3000000000000007</v>
      </c>
      <c r="KV16" s="138">
        <v>8</v>
      </c>
      <c r="KW16" s="104"/>
      <c r="KX16" s="66">
        <f t="shared" si="125"/>
        <v>8.1</v>
      </c>
      <c r="KY16" s="110">
        <f t="shared" si="126"/>
        <v>8.1</v>
      </c>
      <c r="KZ16" s="67" t="str">
        <f t="shared" si="127"/>
        <v>8.1</v>
      </c>
      <c r="LA16" s="300" t="str">
        <f t="shared" si="128"/>
        <v>B+</v>
      </c>
      <c r="LB16" s="112">
        <f t="shared" si="129"/>
        <v>3.5</v>
      </c>
      <c r="LC16" s="113" t="str">
        <f t="shared" si="130"/>
        <v>3.5</v>
      </c>
      <c r="LD16" s="63">
        <v>2</v>
      </c>
      <c r="LE16" s="207">
        <v>2</v>
      </c>
      <c r="LF16" s="301">
        <f t="shared" si="172"/>
        <v>8.1999999999999993</v>
      </c>
      <c r="LG16" s="302">
        <f t="shared" si="173"/>
        <v>8.1999999999999993</v>
      </c>
      <c r="LH16" s="303" t="str">
        <f t="shared" si="174"/>
        <v>8.2</v>
      </c>
      <c r="LI16" s="304" t="str">
        <f t="shared" si="175"/>
        <v>B+</v>
      </c>
      <c r="LJ16" s="305">
        <f t="shared" si="176"/>
        <v>3.5</v>
      </c>
      <c r="LK16" s="303" t="str">
        <f t="shared" si="177"/>
        <v>3.5</v>
      </c>
      <c r="LL16" s="306">
        <v>5</v>
      </c>
      <c r="LM16" s="307">
        <v>5</v>
      </c>
      <c r="LN16" s="211">
        <f t="shared" si="131"/>
        <v>19</v>
      </c>
      <c r="LO16" s="156">
        <f t="shared" si="132"/>
        <v>7.0684210526315798</v>
      </c>
      <c r="LP16" s="158">
        <f t="shared" si="133"/>
        <v>2.736842105263158</v>
      </c>
      <c r="LQ16" s="157" t="str">
        <f t="shared" si="178"/>
        <v>2.74</v>
      </c>
      <c r="LR16" s="5" t="str">
        <f t="shared" si="179"/>
        <v>Lên lớp</v>
      </c>
      <c r="LS16" s="212">
        <f t="shared" si="134"/>
        <v>19</v>
      </c>
      <c r="LT16" s="156">
        <f t="shared" si="135"/>
        <v>7.0684210526315798</v>
      </c>
      <c r="LU16" s="309">
        <f t="shared" si="136"/>
        <v>2.736842105263158</v>
      </c>
      <c r="LV16" s="215">
        <f t="shared" si="137"/>
        <v>54</v>
      </c>
      <c r="LW16" s="211">
        <f t="shared" si="138"/>
        <v>54</v>
      </c>
      <c r="LX16" s="157">
        <f t="shared" si="139"/>
        <v>7.3000000000000007</v>
      </c>
      <c r="LY16" s="157" t="str">
        <f t="shared" si="140"/>
        <v>7.30</v>
      </c>
      <c r="LZ16" s="158">
        <f t="shared" si="141"/>
        <v>2.9166666666666665</v>
      </c>
      <c r="MA16" s="157" t="str">
        <f t="shared" si="180"/>
        <v>2.92</v>
      </c>
      <c r="MB16" s="5" t="str">
        <f t="shared" si="181"/>
        <v>Lên lớp</v>
      </c>
      <c r="MC16" s="282">
        <v>8.6</v>
      </c>
      <c r="MD16" s="283">
        <v>5</v>
      </c>
      <c r="ME16" s="58"/>
      <c r="MF16" s="66">
        <f t="shared" si="182"/>
        <v>6.4</v>
      </c>
      <c r="MG16" s="67">
        <f t="shared" si="183"/>
        <v>6.4</v>
      </c>
      <c r="MH16" s="50" t="str">
        <f t="shared" si="184"/>
        <v>6.4</v>
      </c>
      <c r="MI16" s="51" t="str">
        <f t="shared" si="185"/>
        <v>C</v>
      </c>
      <c r="MJ16" s="60">
        <f t="shared" si="186"/>
        <v>2</v>
      </c>
      <c r="MK16" s="53" t="str">
        <f t="shared" si="187"/>
        <v>2.0</v>
      </c>
      <c r="ML16" s="61">
        <v>2</v>
      </c>
      <c r="MM16" s="62">
        <v>2</v>
      </c>
      <c r="MN16" s="282">
        <v>8.6999999999999993</v>
      </c>
      <c r="MO16" s="283">
        <v>5</v>
      </c>
      <c r="MP16" s="104"/>
      <c r="MQ16" s="105">
        <f t="shared" si="188"/>
        <v>6.5</v>
      </c>
      <c r="MR16" s="67">
        <f t="shared" si="189"/>
        <v>6.5</v>
      </c>
      <c r="MS16" s="50" t="str">
        <f t="shared" si="190"/>
        <v>6.5</v>
      </c>
      <c r="MT16" s="51" t="str">
        <f t="shared" si="191"/>
        <v>C+</v>
      </c>
      <c r="MU16" s="60">
        <f t="shared" si="192"/>
        <v>2.5</v>
      </c>
      <c r="MV16" s="53" t="str">
        <f t="shared" si="193"/>
        <v>2.5</v>
      </c>
      <c r="MW16" s="61">
        <v>2</v>
      </c>
      <c r="MX16" s="62">
        <v>2</v>
      </c>
      <c r="MY16" s="282">
        <v>8.6</v>
      </c>
      <c r="MZ16" s="283">
        <v>9</v>
      </c>
      <c r="NA16" s="104"/>
      <c r="NB16" s="105">
        <f t="shared" si="194"/>
        <v>8.8000000000000007</v>
      </c>
      <c r="NC16" s="67">
        <f t="shared" si="195"/>
        <v>8.8000000000000007</v>
      </c>
      <c r="ND16" s="50" t="str">
        <f t="shared" si="196"/>
        <v>8.8</v>
      </c>
      <c r="NE16" s="51" t="str">
        <f t="shared" si="197"/>
        <v>A</v>
      </c>
      <c r="NF16" s="60">
        <f t="shared" si="198"/>
        <v>4</v>
      </c>
      <c r="NG16" s="53" t="str">
        <f t="shared" si="199"/>
        <v>4.0</v>
      </c>
      <c r="NH16" s="61">
        <v>2</v>
      </c>
      <c r="NI16" s="62">
        <v>2</v>
      </c>
      <c r="NJ16" s="105">
        <v>7</v>
      </c>
      <c r="NK16" s="138">
        <v>5</v>
      </c>
      <c r="NL16" s="104"/>
      <c r="NM16" s="66">
        <f t="shared" si="200"/>
        <v>5.8</v>
      </c>
      <c r="NN16" s="110">
        <f t="shared" si="201"/>
        <v>5.8</v>
      </c>
      <c r="NO16" s="67" t="str">
        <f t="shared" si="202"/>
        <v>5.8</v>
      </c>
      <c r="NP16" s="300" t="str">
        <f t="shared" si="203"/>
        <v>C</v>
      </c>
      <c r="NQ16" s="112">
        <f t="shared" si="204"/>
        <v>2</v>
      </c>
      <c r="NR16" s="113" t="str">
        <f t="shared" si="205"/>
        <v>2.0</v>
      </c>
      <c r="NS16" s="63">
        <v>2</v>
      </c>
      <c r="NT16" s="207">
        <v>2</v>
      </c>
      <c r="NU16" s="105">
        <v>6.8</v>
      </c>
      <c r="NV16" s="138">
        <v>5.5</v>
      </c>
      <c r="NW16" s="105"/>
      <c r="NX16" s="105">
        <f t="shared" si="206"/>
        <v>6</v>
      </c>
      <c r="NY16" s="110">
        <f t="shared" si="207"/>
        <v>6</v>
      </c>
      <c r="NZ16" s="67" t="str">
        <f t="shared" si="208"/>
        <v>6.0</v>
      </c>
      <c r="OA16" s="300" t="str">
        <f t="shared" si="209"/>
        <v>C</v>
      </c>
      <c r="OB16" s="112">
        <f t="shared" si="210"/>
        <v>2</v>
      </c>
      <c r="OC16" s="113" t="str">
        <f t="shared" si="211"/>
        <v>2.0</v>
      </c>
      <c r="OD16" s="63">
        <v>1</v>
      </c>
      <c r="OE16" s="207">
        <v>1</v>
      </c>
      <c r="OF16" s="210">
        <v>9</v>
      </c>
      <c r="OG16" s="133">
        <v>8</v>
      </c>
      <c r="OH16" s="210"/>
      <c r="OI16" s="66">
        <f t="shared" si="212"/>
        <v>8.4</v>
      </c>
      <c r="OJ16" s="67">
        <f t="shared" si="213"/>
        <v>8.4</v>
      </c>
      <c r="OK16" s="67" t="str">
        <f t="shared" si="214"/>
        <v>8.4</v>
      </c>
      <c r="OL16" s="51" t="str">
        <f t="shared" si="215"/>
        <v>B+</v>
      </c>
      <c r="OM16" s="60">
        <f t="shared" si="216"/>
        <v>3.5</v>
      </c>
      <c r="ON16" s="53" t="str">
        <f t="shared" si="217"/>
        <v>3.5</v>
      </c>
      <c r="OO16" s="63">
        <v>6</v>
      </c>
      <c r="OP16" s="207">
        <v>6</v>
      </c>
      <c r="OQ16" s="105"/>
      <c r="OR16" s="138"/>
      <c r="OS16" s="104"/>
      <c r="OT16" s="105"/>
      <c r="OU16" s="67">
        <f t="shared" si="218"/>
        <v>0</v>
      </c>
      <c r="OV16" s="67" t="str">
        <f t="shared" si="219"/>
        <v>0.0</v>
      </c>
      <c r="OW16" s="51" t="str">
        <f t="shared" si="220"/>
        <v>F</v>
      </c>
      <c r="OX16" s="60">
        <f t="shared" si="221"/>
        <v>0</v>
      </c>
      <c r="OY16" s="53" t="str">
        <f t="shared" si="222"/>
        <v>0.0</v>
      </c>
      <c r="OZ16" s="63">
        <v>4</v>
      </c>
      <c r="PA16" s="207">
        <v>4</v>
      </c>
      <c r="PB16" s="211">
        <f t="shared" si="223"/>
        <v>19</v>
      </c>
      <c r="PC16" s="156">
        <f t="shared" si="224"/>
        <v>5.8631578947368421</v>
      </c>
      <c r="PD16" s="158">
        <f t="shared" si="225"/>
        <v>2.3157894736842106</v>
      </c>
      <c r="PE16" s="157" t="str">
        <f t="shared" si="226"/>
        <v>2.32</v>
      </c>
      <c r="PF16" s="5" t="str">
        <f t="shared" si="227"/>
        <v>Lên lớp</v>
      </c>
      <c r="PG16" s="212">
        <f t="shared" si="228"/>
        <v>19</v>
      </c>
      <c r="PH16" s="156">
        <f t="shared" si="229"/>
        <v>5.8631578947368421</v>
      </c>
      <c r="PI16" s="309">
        <f t="shared" si="230"/>
        <v>2.3157894736842106</v>
      </c>
      <c r="PJ16" s="215">
        <f t="shared" si="231"/>
        <v>73</v>
      </c>
      <c r="PK16" s="211">
        <f t="shared" si="232"/>
        <v>73</v>
      </c>
      <c r="PL16" s="157">
        <f t="shared" si="233"/>
        <v>6.9260273972602739</v>
      </c>
      <c r="PM16" s="157" t="str">
        <f t="shared" si="234"/>
        <v>6.93</v>
      </c>
      <c r="PN16" s="158">
        <f t="shared" si="235"/>
        <v>2.7602739726027399</v>
      </c>
      <c r="PO16" s="157" t="str">
        <f t="shared" si="236"/>
        <v>2.76</v>
      </c>
      <c r="PP16" s="5" t="str">
        <f t="shared" si="237"/>
        <v>Lên lớp</v>
      </c>
      <c r="PQ16" s="231">
        <v>7</v>
      </c>
      <c r="PR16" s="231">
        <v>6</v>
      </c>
      <c r="PS16" s="231"/>
      <c r="PT16" s="66">
        <f t="shared" si="346"/>
        <v>6.4</v>
      </c>
      <c r="PU16" s="67">
        <f t="shared" si="347"/>
        <v>6.4</v>
      </c>
      <c r="PV16" s="67" t="str">
        <f t="shared" si="240"/>
        <v>6.4</v>
      </c>
      <c r="PW16" s="51" t="str">
        <f t="shared" si="348"/>
        <v>C</v>
      </c>
      <c r="PX16" s="60">
        <f t="shared" si="242"/>
        <v>2</v>
      </c>
      <c r="PY16" s="53" t="str">
        <f t="shared" si="243"/>
        <v>2.0</v>
      </c>
      <c r="PZ16" s="63">
        <v>6</v>
      </c>
      <c r="QA16" s="207">
        <v>6</v>
      </c>
    </row>
    <row r="17" spans="1:443" s="8" customFormat="1" ht="18">
      <c r="A17" s="5">
        <v>17</v>
      </c>
      <c r="B17" s="9" t="s">
        <v>356</v>
      </c>
      <c r="C17" s="10" t="s">
        <v>412</v>
      </c>
      <c r="D17" s="11" t="s">
        <v>413</v>
      </c>
      <c r="E17" s="12" t="s">
        <v>414</v>
      </c>
      <c r="G17" s="47" t="s">
        <v>591</v>
      </c>
      <c r="H17" s="6" t="s">
        <v>427</v>
      </c>
      <c r="I17" s="48" t="s">
        <v>693</v>
      </c>
      <c r="J17" s="48" t="s">
        <v>636</v>
      </c>
      <c r="K17" s="98">
        <v>7.7</v>
      </c>
      <c r="L17" s="67" t="str">
        <f t="shared" si="263"/>
        <v>7.7</v>
      </c>
      <c r="M17" s="51" t="str">
        <f t="shared" si="264"/>
        <v>B</v>
      </c>
      <c r="N17" s="52">
        <f t="shared" si="265"/>
        <v>3</v>
      </c>
      <c r="O17" s="53" t="str">
        <f t="shared" si="266"/>
        <v>3.0</v>
      </c>
      <c r="P17" s="63">
        <v>2</v>
      </c>
      <c r="Q17" s="49">
        <v>6</v>
      </c>
      <c r="R17" s="67" t="str">
        <f t="shared" si="267"/>
        <v>6.0</v>
      </c>
      <c r="S17" s="51" t="str">
        <f t="shared" si="268"/>
        <v>C</v>
      </c>
      <c r="T17" s="52">
        <f t="shared" si="269"/>
        <v>2</v>
      </c>
      <c r="U17" s="53" t="str">
        <f t="shared" si="270"/>
        <v>2.0</v>
      </c>
      <c r="V17" s="63">
        <v>3</v>
      </c>
      <c r="W17" s="105">
        <v>8.6999999999999993</v>
      </c>
      <c r="X17" s="103">
        <v>7</v>
      </c>
      <c r="Y17" s="104"/>
      <c r="Z17" s="66">
        <f t="shared" si="271"/>
        <v>7.7</v>
      </c>
      <c r="AA17" s="67">
        <f t="shared" si="272"/>
        <v>7.7</v>
      </c>
      <c r="AB17" s="67" t="str">
        <f t="shared" si="273"/>
        <v>7.7</v>
      </c>
      <c r="AC17" s="51" t="str">
        <f t="shared" si="274"/>
        <v>B</v>
      </c>
      <c r="AD17" s="60">
        <f t="shared" si="275"/>
        <v>3</v>
      </c>
      <c r="AE17" s="53" t="str">
        <f t="shared" si="276"/>
        <v>3.0</v>
      </c>
      <c r="AF17" s="63">
        <v>4</v>
      </c>
      <c r="AG17" s="207">
        <v>4</v>
      </c>
      <c r="AH17" s="105">
        <v>8</v>
      </c>
      <c r="AI17" s="103">
        <v>9</v>
      </c>
      <c r="AJ17" s="104"/>
      <c r="AK17" s="66">
        <f t="shared" si="277"/>
        <v>8.6</v>
      </c>
      <c r="AL17" s="67">
        <f t="shared" si="278"/>
        <v>8.6</v>
      </c>
      <c r="AM17" s="67" t="str">
        <f t="shared" si="279"/>
        <v>8.6</v>
      </c>
      <c r="AN17" s="51" t="str">
        <f t="shared" si="280"/>
        <v>A</v>
      </c>
      <c r="AO17" s="60">
        <f t="shared" si="281"/>
        <v>4</v>
      </c>
      <c r="AP17" s="53" t="str">
        <f t="shared" si="282"/>
        <v>4.0</v>
      </c>
      <c r="AQ17" s="63">
        <v>2</v>
      </c>
      <c r="AR17" s="207">
        <v>2</v>
      </c>
      <c r="AS17" s="105">
        <v>7</v>
      </c>
      <c r="AT17" s="103">
        <v>6</v>
      </c>
      <c r="AU17" s="104"/>
      <c r="AV17" s="66">
        <f t="shared" si="283"/>
        <v>6.4</v>
      </c>
      <c r="AW17" s="67">
        <f t="shared" si="284"/>
        <v>6.4</v>
      </c>
      <c r="AX17" s="67" t="str">
        <f t="shared" si="285"/>
        <v>6.4</v>
      </c>
      <c r="AY17" s="51" t="str">
        <f t="shared" si="286"/>
        <v>C</v>
      </c>
      <c r="AZ17" s="60">
        <f t="shared" si="287"/>
        <v>2</v>
      </c>
      <c r="BA17" s="53" t="str">
        <f t="shared" si="288"/>
        <v>2.0</v>
      </c>
      <c r="BB17" s="63">
        <v>3</v>
      </c>
      <c r="BC17" s="207">
        <v>3</v>
      </c>
      <c r="BD17" s="105">
        <v>8.6</v>
      </c>
      <c r="BE17" s="103">
        <v>9</v>
      </c>
      <c r="BF17" s="104"/>
      <c r="BG17" s="66">
        <f t="shared" si="289"/>
        <v>8.8000000000000007</v>
      </c>
      <c r="BH17" s="67">
        <f t="shared" si="290"/>
        <v>8.8000000000000007</v>
      </c>
      <c r="BI17" s="67" t="str">
        <f t="shared" si="291"/>
        <v>8.8</v>
      </c>
      <c r="BJ17" s="51" t="str">
        <f t="shared" si="292"/>
        <v>A</v>
      </c>
      <c r="BK17" s="60">
        <f t="shared" si="293"/>
        <v>4</v>
      </c>
      <c r="BL17" s="53" t="str">
        <f t="shared" si="294"/>
        <v>4.0</v>
      </c>
      <c r="BM17" s="63">
        <v>3</v>
      </c>
      <c r="BN17" s="207">
        <v>3</v>
      </c>
      <c r="BO17" s="105">
        <v>7.6</v>
      </c>
      <c r="BP17" s="103">
        <v>4</v>
      </c>
      <c r="BQ17" s="104"/>
      <c r="BR17" s="66">
        <f t="shared" si="295"/>
        <v>5.4</v>
      </c>
      <c r="BS17" s="67">
        <f t="shared" si="296"/>
        <v>5.4</v>
      </c>
      <c r="BT17" s="67" t="str">
        <f t="shared" si="297"/>
        <v>5.4</v>
      </c>
      <c r="BU17" s="51" t="str">
        <f t="shared" si="298"/>
        <v>D+</v>
      </c>
      <c r="BV17" s="68">
        <f t="shared" si="299"/>
        <v>1.5</v>
      </c>
      <c r="BW17" s="53" t="str">
        <f t="shared" si="300"/>
        <v>1.5</v>
      </c>
      <c r="BX17" s="63">
        <v>2</v>
      </c>
      <c r="BY17" s="207">
        <v>2</v>
      </c>
      <c r="BZ17" s="105">
        <v>7.7</v>
      </c>
      <c r="CA17" s="103">
        <v>7</v>
      </c>
      <c r="CB17" s="104"/>
      <c r="CC17" s="105"/>
      <c r="CD17" s="67">
        <f t="shared" si="301"/>
        <v>7.3</v>
      </c>
      <c r="CE17" s="67" t="str">
        <f t="shared" si="302"/>
        <v>7.3</v>
      </c>
      <c r="CF17" s="51" t="str">
        <f t="shared" si="303"/>
        <v>B</v>
      </c>
      <c r="CG17" s="60">
        <f t="shared" si="304"/>
        <v>3</v>
      </c>
      <c r="CH17" s="53" t="str">
        <f t="shared" si="305"/>
        <v>3.0</v>
      </c>
      <c r="CI17" s="63">
        <v>3</v>
      </c>
      <c r="CJ17" s="207">
        <v>3</v>
      </c>
      <c r="CK17" s="208">
        <f t="shared" si="349"/>
        <v>17</v>
      </c>
      <c r="CL17" s="72">
        <f t="shared" si="306"/>
        <v>7.4294117647058826</v>
      </c>
      <c r="CM17" s="93" t="str">
        <f t="shared" si="307"/>
        <v>7.43</v>
      </c>
      <c r="CN17" s="72">
        <f t="shared" si="308"/>
        <v>2.9411764705882355</v>
      </c>
      <c r="CO17" s="93" t="str">
        <f t="shared" si="309"/>
        <v>2.94</v>
      </c>
      <c r="CP17" s="285" t="str">
        <f t="shared" si="310"/>
        <v>Lên lớp</v>
      </c>
      <c r="CQ17" s="285">
        <f t="shared" si="311"/>
        <v>17</v>
      </c>
      <c r="CR17" s="72">
        <f t="shared" si="312"/>
        <v>7.4294117647058826</v>
      </c>
      <c r="CS17" s="285" t="str">
        <f t="shared" si="313"/>
        <v>7.43</v>
      </c>
      <c r="CT17" s="72">
        <f t="shared" si="314"/>
        <v>2.9411764705882355</v>
      </c>
      <c r="CU17" s="285" t="str">
        <f t="shared" si="315"/>
        <v>2.94</v>
      </c>
      <c r="CV17" s="285" t="str">
        <f t="shared" si="316"/>
        <v>Lên lớp</v>
      </c>
      <c r="CW17" s="66">
        <v>6.2</v>
      </c>
      <c r="CX17" s="285">
        <v>6</v>
      </c>
      <c r="CY17" s="285"/>
      <c r="CZ17" s="66">
        <f t="shared" si="317"/>
        <v>6.1</v>
      </c>
      <c r="DA17" s="67">
        <f t="shared" si="318"/>
        <v>6.1</v>
      </c>
      <c r="DB17" s="60" t="str">
        <f t="shared" si="319"/>
        <v>6.1</v>
      </c>
      <c r="DC17" s="51" t="str">
        <f t="shared" si="320"/>
        <v>C</v>
      </c>
      <c r="DD17" s="60">
        <f t="shared" si="321"/>
        <v>2</v>
      </c>
      <c r="DE17" s="60" t="str">
        <f t="shared" si="322"/>
        <v>2.0</v>
      </c>
      <c r="DF17" s="63"/>
      <c r="DG17" s="209"/>
      <c r="DH17" s="105">
        <v>8.4</v>
      </c>
      <c r="DI17" s="126">
        <v>5</v>
      </c>
      <c r="DJ17" s="126"/>
      <c r="DK17" s="66">
        <f t="shared" si="323"/>
        <v>6.4</v>
      </c>
      <c r="DL17" s="67">
        <f t="shared" si="324"/>
        <v>6.4</v>
      </c>
      <c r="DM17" s="60" t="str">
        <f t="shared" si="325"/>
        <v>6.4</v>
      </c>
      <c r="DN17" s="51" t="str">
        <f t="shared" si="326"/>
        <v>C</v>
      </c>
      <c r="DO17" s="60">
        <f t="shared" si="327"/>
        <v>2</v>
      </c>
      <c r="DP17" s="60" t="str">
        <f t="shared" si="328"/>
        <v>2.0</v>
      </c>
      <c r="DQ17" s="63"/>
      <c r="DR17" s="209"/>
      <c r="DS17" s="67">
        <f t="shared" si="329"/>
        <v>6.25</v>
      </c>
      <c r="DT17" s="60" t="str">
        <f t="shared" si="330"/>
        <v>6.3</v>
      </c>
      <c r="DU17" s="51" t="str">
        <f t="shared" si="331"/>
        <v>C</v>
      </c>
      <c r="DV17" s="60">
        <f t="shared" si="332"/>
        <v>2</v>
      </c>
      <c r="DW17" s="60" t="str">
        <f t="shared" si="333"/>
        <v>2.0</v>
      </c>
      <c r="DX17" s="63">
        <v>3</v>
      </c>
      <c r="DY17" s="209">
        <v>3</v>
      </c>
      <c r="DZ17" s="210">
        <v>7.4</v>
      </c>
      <c r="EA17" s="57">
        <v>8</v>
      </c>
      <c r="EB17" s="58"/>
      <c r="EC17" s="66">
        <f t="shared" si="334"/>
        <v>7.8</v>
      </c>
      <c r="ED17" s="67">
        <f t="shared" si="335"/>
        <v>7.8</v>
      </c>
      <c r="EE17" s="67" t="str">
        <f t="shared" si="336"/>
        <v>7.8</v>
      </c>
      <c r="EF17" s="51" t="str">
        <f t="shared" si="337"/>
        <v>B</v>
      </c>
      <c r="EG17" s="68">
        <f t="shared" si="338"/>
        <v>3</v>
      </c>
      <c r="EH17" s="53" t="str">
        <f t="shared" si="339"/>
        <v>3.0</v>
      </c>
      <c r="EI17" s="63">
        <v>3</v>
      </c>
      <c r="EJ17" s="207">
        <v>3</v>
      </c>
      <c r="EK17" s="210">
        <v>8</v>
      </c>
      <c r="EL17" s="57">
        <v>5</v>
      </c>
      <c r="EM17" s="58"/>
      <c r="EN17" s="66">
        <f t="shared" si="340"/>
        <v>6.2</v>
      </c>
      <c r="EO17" s="67">
        <f t="shared" si="341"/>
        <v>6.2</v>
      </c>
      <c r="EP17" s="67" t="str">
        <f t="shared" si="342"/>
        <v>6.2</v>
      </c>
      <c r="EQ17" s="51" t="str">
        <f t="shared" si="343"/>
        <v>C</v>
      </c>
      <c r="ER17" s="60">
        <f t="shared" si="344"/>
        <v>2</v>
      </c>
      <c r="ES17" s="53" t="str">
        <f t="shared" si="345"/>
        <v>2.0</v>
      </c>
      <c r="ET17" s="63">
        <v>3</v>
      </c>
      <c r="EU17" s="207">
        <v>3</v>
      </c>
      <c r="EV17" s="171">
        <v>6.7</v>
      </c>
      <c r="EW17" s="122">
        <v>1</v>
      </c>
      <c r="EX17" s="123">
        <v>6</v>
      </c>
      <c r="EY17" s="66">
        <f t="shared" si="37"/>
        <v>3.3</v>
      </c>
      <c r="EZ17" s="67">
        <f t="shared" si="38"/>
        <v>6.3</v>
      </c>
      <c r="FA17" s="67" t="str">
        <f t="shared" si="39"/>
        <v>6.3</v>
      </c>
      <c r="FB17" s="51" t="str">
        <f t="shared" si="40"/>
        <v>C</v>
      </c>
      <c r="FC17" s="60">
        <f t="shared" si="41"/>
        <v>2</v>
      </c>
      <c r="FD17" s="53" t="str">
        <f t="shared" si="42"/>
        <v>2.0</v>
      </c>
      <c r="FE17" s="63">
        <v>2</v>
      </c>
      <c r="FF17" s="207">
        <v>2</v>
      </c>
      <c r="FG17" s="105">
        <v>8</v>
      </c>
      <c r="FH17" s="103">
        <v>8</v>
      </c>
      <c r="FI17" s="104"/>
      <c r="FJ17" s="66">
        <f t="shared" si="43"/>
        <v>8</v>
      </c>
      <c r="FK17" s="67">
        <f t="shared" si="44"/>
        <v>8</v>
      </c>
      <c r="FL17" s="67" t="str">
        <f t="shared" si="45"/>
        <v>8.0</v>
      </c>
      <c r="FM17" s="51" t="str">
        <f t="shared" si="46"/>
        <v>B+</v>
      </c>
      <c r="FN17" s="60">
        <f t="shared" si="47"/>
        <v>3.5</v>
      </c>
      <c r="FO17" s="53" t="str">
        <f t="shared" si="48"/>
        <v>3.5</v>
      </c>
      <c r="FP17" s="63">
        <v>2</v>
      </c>
      <c r="FQ17" s="207">
        <v>2</v>
      </c>
      <c r="FR17" s="105">
        <v>8.8000000000000007</v>
      </c>
      <c r="FS17" s="103">
        <v>9</v>
      </c>
      <c r="FT17" s="104"/>
      <c r="FU17" s="66"/>
      <c r="FV17" s="67">
        <f t="shared" si="49"/>
        <v>8.9</v>
      </c>
      <c r="FW17" s="67" t="str">
        <f t="shared" si="50"/>
        <v>8.9</v>
      </c>
      <c r="FX17" s="51" t="str">
        <f t="shared" si="51"/>
        <v>A</v>
      </c>
      <c r="FY17" s="60">
        <f t="shared" si="52"/>
        <v>4</v>
      </c>
      <c r="FZ17" s="53" t="str">
        <f t="shared" si="53"/>
        <v>4.0</v>
      </c>
      <c r="GA17" s="63">
        <v>2</v>
      </c>
      <c r="GB17" s="207">
        <v>2</v>
      </c>
      <c r="GC17" s="105">
        <v>7.4</v>
      </c>
      <c r="GD17" s="103">
        <v>7</v>
      </c>
      <c r="GE17" s="104"/>
      <c r="GF17" s="105"/>
      <c r="GG17" s="67">
        <f t="shared" si="54"/>
        <v>7.2</v>
      </c>
      <c r="GH17" s="67" t="str">
        <f t="shared" si="55"/>
        <v>7.2</v>
      </c>
      <c r="GI17" s="51" t="str">
        <f t="shared" si="56"/>
        <v>B</v>
      </c>
      <c r="GJ17" s="60">
        <f t="shared" si="57"/>
        <v>3</v>
      </c>
      <c r="GK17" s="53" t="str">
        <f t="shared" si="58"/>
        <v>3.0</v>
      </c>
      <c r="GL17" s="63">
        <v>3</v>
      </c>
      <c r="GM17" s="207">
        <v>3</v>
      </c>
      <c r="GN17" s="211">
        <f t="shared" si="59"/>
        <v>18</v>
      </c>
      <c r="GO17" s="156">
        <f t="shared" si="60"/>
        <v>7.1527777777777777</v>
      </c>
      <c r="GP17" s="158">
        <f t="shared" si="61"/>
        <v>2.7222222222222223</v>
      </c>
      <c r="GQ17" s="157" t="str">
        <f t="shared" si="62"/>
        <v>2.72</v>
      </c>
      <c r="GR17" s="5" t="str">
        <f t="shared" si="63"/>
        <v>Lên lớp</v>
      </c>
      <c r="GS17" s="212">
        <f t="shared" si="64"/>
        <v>18</v>
      </c>
      <c r="GT17" s="213">
        <f t="shared" si="65"/>
        <v>7.1527777777777777</v>
      </c>
      <c r="GU17" s="214">
        <f t="shared" si="66"/>
        <v>2.7222222222222223</v>
      </c>
      <c r="GV17" s="215">
        <f t="shared" si="67"/>
        <v>35</v>
      </c>
      <c r="GW17" s="211">
        <f t="shared" si="68"/>
        <v>35</v>
      </c>
      <c r="GX17" s="157">
        <f t="shared" si="69"/>
        <v>7.2871428571428574</v>
      </c>
      <c r="GY17" s="158">
        <f t="shared" si="70"/>
        <v>2.8285714285714287</v>
      </c>
      <c r="GZ17" s="157" t="str">
        <f t="shared" si="71"/>
        <v>2.83</v>
      </c>
      <c r="HA17" s="5" t="str">
        <f t="shared" si="72"/>
        <v>Lên lớp</v>
      </c>
      <c r="HB17" s="5"/>
      <c r="HC17" s="105">
        <v>7.6</v>
      </c>
      <c r="HD17" s="103">
        <v>6</v>
      </c>
      <c r="HE17" s="104"/>
      <c r="HF17" s="105"/>
      <c r="HG17" s="67">
        <f t="shared" si="73"/>
        <v>6.6</v>
      </c>
      <c r="HH17" s="67" t="str">
        <f t="shared" si="74"/>
        <v>6.6</v>
      </c>
      <c r="HI17" s="51" t="str">
        <f t="shared" si="75"/>
        <v>C+</v>
      </c>
      <c r="HJ17" s="60">
        <f t="shared" si="76"/>
        <v>2.5</v>
      </c>
      <c r="HK17" s="53" t="str">
        <f t="shared" si="77"/>
        <v>2.5</v>
      </c>
      <c r="HL17" s="63">
        <v>3</v>
      </c>
      <c r="HM17" s="207">
        <v>3</v>
      </c>
      <c r="HN17" s="210">
        <v>8.6999999999999993</v>
      </c>
      <c r="HO17" s="57">
        <v>4</v>
      </c>
      <c r="HP17" s="58"/>
      <c r="HQ17" s="66">
        <f t="shared" si="78"/>
        <v>5.9</v>
      </c>
      <c r="HR17" s="110">
        <f t="shared" si="79"/>
        <v>5.9</v>
      </c>
      <c r="HS17" s="67" t="str">
        <f t="shared" si="80"/>
        <v>5.9</v>
      </c>
      <c r="HT17" s="111" t="str">
        <f t="shared" si="81"/>
        <v>C</v>
      </c>
      <c r="HU17" s="112">
        <f t="shared" si="82"/>
        <v>2</v>
      </c>
      <c r="HV17" s="113" t="str">
        <f t="shared" si="83"/>
        <v>2.0</v>
      </c>
      <c r="HW17" s="63">
        <v>1</v>
      </c>
      <c r="HX17" s="207">
        <v>1</v>
      </c>
      <c r="HY17" s="66">
        <f t="shared" si="261"/>
        <v>1.8</v>
      </c>
      <c r="HZ17" s="167">
        <f t="shared" si="262"/>
        <v>6.4</v>
      </c>
      <c r="IA17" s="53" t="str">
        <f t="shared" si="85"/>
        <v>6.4</v>
      </c>
      <c r="IB17" s="51" t="str">
        <f t="shared" si="86"/>
        <v>C</v>
      </c>
      <c r="IC17" s="60">
        <f t="shared" si="87"/>
        <v>2</v>
      </c>
      <c r="ID17" s="53" t="str">
        <f t="shared" si="88"/>
        <v>2.0</v>
      </c>
      <c r="IE17" s="220">
        <v>4</v>
      </c>
      <c r="IF17" s="221">
        <v>4</v>
      </c>
      <c r="IG17" s="210">
        <v>5.7</v>
      </c>
      <c r="IH17" s="57">
        <v>6</v>
      </c>
      <c r="II17" s="58"/>
      <c r="IJ17" s="66">
        <f t="shared" si="89"/>
        <v>5.9</v>
      </c>
      <c r="IK17" s="67">
        <f t="shared" si="90"/>
        <v>5.9</v>
      </c>
      <c r="IL17" s="67" t="str">
        <f t="shared" si="91"/>
        <v>5.9</v>
      </c>
      <c r="IM17" s="51" t="str">
        <f t="shared" si="92"/>
        <v>C</v>
      </c>
      <c r="IN17" s="60">
        <f t="shared" si="93"/>
        <v>2</v>
      </c>
      <c r="IO17" s="53" t="str">
        <f t="shared" si="94"/>
        <v>2.0</v>
      </c>
      <c r="IP17" s="63">
        <v>2</v>
      </c>
      <c r="IQ17" s="207">
        <v>2</v>
      </c>
      <c r="IR17" s="210">
        <v>6.8</v>
      </c>
      <c r="IS17" s="57">
        <v>6</v>
      </c>
      <c r="IT17" s="58"/>
      <c r="IU17" s="66">
        <f t="shared" si="95"/>
        <v>6.3</v>
      </c>
      <c r="IV17" s="67">
        <f t="shared" si="96"/>
        <v>6.3</v>
      </c>
      <c r="IW17" s="67" t="str">
        <f t="shared" si="97"/>
        <v>6.3</v>
      </c>
      <c r="IX17" s="51" t="str">
        <f t="shared" si="98"/>
        <v>C</v>
      </c>
      <c r="IY17" s="60">
        <f t="shared" si="99"/>
        <v>2</v>
      </c>
      <c r="IZ17" s="53" t="str">
        <f t="shared" si="100"/>
        <v>2.0</v>
      </c>
      <c r="JA17" s="63">
        <v>3</v>
      </c>
      <c r="JB17" s="207">
        <v>3</v>
      </c>
      <c r="JC17" s="65">
        <v>7.6</v>
      </c>
      <c r="JD17" s="57">
        <v>9</v>
      </c>
      <c r="JE17" s="58"/>
      <c r="JF17" s="66">
        <f t="shared" si="101"/>
        <v>8.4</v>
      </c>
      <c r="JG17" s="67">
        <f t="shared" si="102"/>
        <v>8.4</v>
      </c>
      <c r="JH17" s="50" t="str">
        <f t="shared" si="103"/>
        <v>8.4</v>
      </c>
      <c r="JI17" s="51" t="str">
        <f t="shared" si="104"/>
        <v>B+</v>
      </c>
      <c r="JJ17" s="60">
        <f t="shared" si="105"/>
        <v>3.5</v>
      </c>
      <c r="JK17" s="53" t="str">
        <f t="shared" si="106"/>
        <v>3.5</v>
      </c>
      <c r="JL17" s="61">
        <v>2</v>
      </c>
      <c r="JM17" s="62">
        <v>2</v>
      </c>
      <c r="JN17" s="65">
        <v>8</v>
      </c>
      <c r="JO17" s="57">
        <v>5</v>
      </c>
      <c r="JP17" s="58"/>
      <c r="JQ17" s="66">
        <f t="shared" si="107"/>
        <v>6.2</v>
      </c>
      <c r="JR17" s="67">
        <f t="shared" si="108"/>
        <v>6.2</v>
      </c>
      <c r="JS17" s="50" t="str">
        <f t="shared" si="109"/>
        <v>6.2</v>
      </c>
      <c r="JT17" s="51" t="str">
        <f t="shared" si="110"/>
        <v>C</v>
      </c>
      <c r="JU17" s="60">
        <f t="shared" si="111"/>
        <v>2</v>
      </c>
      <c r="JV17" s="53" t="str">
        <f t="shared" si="112"/>
        <v>2.0</v>
      </c>
      <c r="JW17" s="61">
        <v>1</v>
      </c>
      <c r="JX17" s="62">
        <v>1</v>
      </c>
      <c r="JY17" s="65">
        <v>6</v>
      </c>
      <c r="JZ17" s="57">
        <v>5</v>
      </c>
      <c r="KA17" s="58"/>
      <c r="KB17" s="66">
        <f t="shared" si="113"/>
        <v>5.4</v>
      </c>
      <c r="KC17" s="67">
        <f t="shared" si="114"/>
        <v>5.4</v>
      </c>
      <c r="KD17" s="50" t="str">
        <f t="shared" si="115"/>
        <v>5.4</v>
      </c>
      <c r="KE17" s="51" t="str">
        <f t="shared" si="116"/>
        <v>D+</v>
      </c>
      <c r="KF17" s="60">
        <f t="shared" si="117"/>
        <v>1.5</v>
      </c>
      <c r="KG17" s="53" t="str">
        <f t="shared" si="118"/>
        <v>1.5</v>
      </c>
      <c r="KH17" s="61">
        <v>2</v>
      </c>
      <c r="KI17" s="62">
        <v>2</v>
      </c>
      <c r="KJ17" s="105">
        <v>8.4</v>
      </c>
      <c r="KK17" s="138">
        <v>9</v>
      </c>
      <c r="KL17" s="104"/>
      <c r="KM17" s="66">
        <f t="shared" si="119"/>
        <v>8.8000000000000007</v>
      </c>
      <c r="KN17" s="110">
        <f t="shared" si="120"/>
        <v>8.8000000000000007</v>
      </c>
      <c r="KO17" s="67" t="str">
        <f t="shared" si="121"/>
        <v>8.8</v>
      </c>
      <c r="KP17" s="300" t="str">
        <f t="shared" si="122"/>
        <v>A</v>
      </c>
      <c r="KQ17" s="112">
        <f t="shared" si="123"/>
        <v>4</v>
      </c>
      <c r="KR17" s="113" t="str">
        <f t="shared" si="124"/>
        <v>4.0</v>
      </c>
      <c r="KS17" s="63">
        <v>3</v>
      </c>
      <c r="KT17" s="207">
        <v>3</v>
      </c>
      <c r="KU17" s="105">
        <v>9</v>
      </c>
      <c r="KV17" s="138">
        <v>6</v>
      </c>
      <c r="KW17" s="104"/>
      <c r="KX17" s="66">
        <f t="shared" si="125"/>
        <v>7.2</v>
      </c>
      <c r="KY17" s="110">
        <f t="shared" si="126"/>
        <v>7.2</v>
      </c>
      <c r="KZ17" s="67" t="str">
        <f t="shared" si="127"/>
        <v>7.2</v>
      </c>
      <c r="LA17" s="300" t="str">
        <f t="shared" si="128"/>
        <v>B</v>
      </c>
      <c r="LB17" s="112">
        <f t="shared" si="129"/>
        <v>3</v>
      </c>
      <c r="LC17" s="113" t="str">
        <f t="shared" si="130"/>
        <v>3.0</v>
      </c>
      <c r="LD17" s="63">
        <v>2</v>
      </c>
      <c r="LE17" s="207">
        <v>2</v>
      </c>
      <c r="LF17" s="301">
        <f t="shared" si="172"/>
        <v>8.1</v>
      </c>
      <c r="LG17" s="302">
        <f t="shared" si="173"/>
        <v>8.1</v>
      </c>
      <c r="LH17" s="303" t="str">
        <f t="shared" si="174"/>
        <v>8.1</v>
      </c>
      <c r="LI17" s="304" t="str">
        <f t="shared" si="175"/>
        <v>B+</v>
      </c>
      <c r="LJ17" s="305">
        <f t="shared" si="176"/>
        <v>3.5</v>
      </c>
      <c r="LK17" s="303" t="str">
        <f t="shared" si="177"/>
        <v>3.5</v>
      </c>
      <c r="LL17" s="306">
        <v>5</v>
      </c>
      <c r="LM17" s="307">
        <v>5</v>
      </c>
      <c r="LN17" s="211">
        <f t="shared" si="131"/>
        <v>19</v>
      </c>
      <c r="LO17" s="156">
        <f t="shared" si="132"/>
        <v>6.8947368421052628</v>
      </c>
      <c r="LP17" s="158">
        <f t="shared" si="133"/>
        <v>2.6052631578947367</v>
      </c>
      <c r="LQ17" s="157" t="str">
        <f t="shared" si="178"/>
        <v>2.61</v>
      </c>
      <c r="LR17" s="5" t="str">
        <f t="shared" si="179"/>
        <v>Lên lớp</v>
      </c>
      <c r="LS17" s="212">
        <f t="shared" si="134"/>
        <v>19</v>
      </c>
      <c r="LT17" s="156">
        <f t="shared" si="135"/>
        <v>6.8947368421052628</v>
      </c>
      <c r="LU17" s="309">
        <f t="shared" si="136"/>
        <v>2.6052631578947367</v>
      </c>
      <c r="LV17" s="215">
        <f t="shared" si="137"/>
        <v>54</v>
      </c>
      <c r="LW17" s="211">
        <f t="shared" si="138"/>
        <v>54</v>
      </c>
      <c r="LX17" s="157">
        <f t="shared" si="139"/>
        <v>7.1490740740740746</v>
      </c>
      <c r="LY17" s="157" t="str">
        <f t="shared" si="140"/>
        <v>7.15</v>
      </c>
      <c r="LZ17" s="158">
        <f t="shared" si="141"/>
        <v>2.75</v>
      </c>
      <c r="MA17" s="157" t="str">
        <f t="shared" si="180"/>
        <v>2.75</v>
      </c>
      <c r="MB17" s="5" t="str">
        <f t="shared" si="181"/>
        <v>Lên lớp</v>
      </c>
      <c r="MC17" s="282">
        <v>8.6</v>
      </c>
      <c r="MD17" s="283">
        <v>6</v>
      </c>
      <c r="ME17" s="58"/>
      <c r="MF17" s="66">
        <f t="shared" si="182"/>
        <v>7</v>
      </c>
      <c r="MG17" s="67">
        <f t="shared" si="183"/>
        <v>7</v>
      </c>
      <c r="MH17" s="50" t="str">
        <f t="shared" si="184"/>
        <v>7.0</v>
      </c>
      <c r="MI17" s="51" t="str">
        <f t="shared" si="185"/>
        <v>B</v>
      </c>
      <c r="MJ17" s="60">
        <f t="shared" si="186"/>
        <v>3</v>
      </c>
      <c r="MK17" s="53" t="str">
        <f t="shared" si="187"/>
        <v>3.0</v>
      </c>
      <c r="ML17" s="61">
        <v>2</v>
      </c>
      <c r="MM17" s="62">
        <v>2</v>
      </c>
      <c r="MN17" s="282">
        <v>8.3000000000000007</v>
      </c>
      <c r="MO17" s="283">
        <v>9</v>
      </c>
      <c r="MP17" s="104"/>
      <c r="MQ17" s="105">
        <f t="shared" si="188"/>
        <v>8.6999999999999993</v>
      </c>
      <c r="MR17" s="67">
        <f t="shared" si="189"/>
        <v>8.6999999999999993</v>
      </c>
      <c r="MS17" s="50" t="str">
        <f t="shared" si="190"/>
        <v>8.7</v>
      </c>
      <c r="MT17" s="51" t="str">
        <f t="shared" si="191"/>
        <v>A</v>
      </c>
      <c r="MU17" s="60">
        <f t="shared" si="192"/>
        <v>4</v>
      </c>
      <c r="MV17" s="53" t="str">
        <f t="shared" si="193"/>
        <v>4.0</v>
      </c>
      <c r="MW17" s="61">
        <v>2</v>
      </c>
      <c r="MX17" s="62">
        <v>2</v>
      </c>
      <c r="MY17" s="282">
        <v>8.4</v>
      </c>
      <c r="MZ17" s="283">
        <v>7</v>
      </c>
      <c r="NA17" s="104"/>
      <c r="NB17" s="105">
        <f t="shared" si="194"/>
        <v>7.6</v>
      </c>
      <c r="NC17" s="67">
        <f t="shared" si="195"/>
        <v>7.6</v>
      </c>
      <c r="ND17" s="50" t="str">
        <f t="shared" si="196"/>
        <v>7.6</v>
      </c>
      <c r="NE17" s="51" t="str">
        <f t="shared" si="197"/>
        <v>B</v>
      </c>
      <c r="NF17" s="60">
        <f t="shared" si="198"/>
        <v>3</v>
      </c>
      <c r="NG17" s="53" t="str">
        <f t="shared" si="199"/>
        <v>3.0</v>
      </c>
      <c r="NH17" s="61">
        <v>2</v>
      </c>
      <c r="NI17" s="62">
        <v>2</v>
      </c>
      <c r="NJ17" s="105">
        <v>8.3000000000000007</v>
      </c>
      <c r="NK17" s="138">
        <v>9</v>
      </c>
      <c r="NL17" s="104"/>
      <c r="NM17" s="66">
        <f t="shared" si="200"/>
        <v>8.6999999999999993</v>
      </c>
      <c r="NN17" s="110">
        <f t="shared" si="201"/>
        <v>8.6999999999999993</v>
      </c>
      <c r="NO17" s="67" t="str">
        <f t="shared" si="202"/>
        <v>8.7</v>
      </c>
      <c r="NP17" s="300" t="str">
        <f t="shared" si="203"/>
        <v>A</v>
      </c>
      <c r="NQ17" s="112">
        <f t="shared" si="204"/>
        <v>4</v>
      </c>
      <c r="NR17" s="113" t="str">
        <f t="shared" si="205"/>
        <v>4.0</v>
      </c>
      <c r="NS17" s="63">
        <v>2</v>
      </c>
      <c r="NT17" s="207">
        <v>2</v>
      </c>
      <c r="NU17" s="105">
        <v>8.4</v>
      </c>
      <c r="NV17" s="138">
        <v>7.5</v>
      </c>
      <c r="NW17" s="105"/>
      <c r="NX17" s="105">
        <f t="shared" si="206"/>
        <v>7.9</v>
      </c>
      <c r="NY17" s="110">
        <f t="shared" si="207"/>
        <v>7.9</v>
      </c>
      <c r="NZ17" s="67" t="str">
        <f t="shared" si="208"/>
        <v>7.9</v>
      </c>
      <c r="OA17" s="300" t="str">
        <f t="shared" si="209"/>
        <v>B</v>
      </c>
      <c r="OB17" s="112">
        <f t="shared" si="210"/>
        <v>3</v>
      </c>
      <c r="OC17" s="113" t="str">
        <f t="shared" si="211"/>
        <v>3.0</v>
      </c>
      <c r="OD17" s="63">
        <v>1</v>
      </c>
      <c r="OE17" s="207">
        <v>1</v>
      </c>
      <c r="OF17" s="210">
        <v>9</v>
      </c>
      <c r="OG17" s="133">
        <v>9</v>
      </c>
      <c r="OH17" s="210"/>
      <c r="OI17" s="66">
        <f t="shared" si="212"/>
        <v>9</v>
      </c>
      <c r="OJ17" s="67">
        <f t="shared" si="213"/>
        <v>9</v>
      </c>
      <c r="OK17" s="67" t="str">
        <f t="shared" si="214"/>
        <v>9.0</v>
      </c>
      <c r="OL17" s="51" t="str">
        <f t="shared" si="215"/>
        <v>A</v>
      </c>
      <c r="OM17" s="60">
        <f t="shared" si="216"/>
        <v>4</v>
      </c>
      <c r="ON17" s="53" t="str">
        <f t="shared" si="217"/>
        <v>4.0</v>
      </c>
      <c r="OO17" s="63">
        <v>6</v>
      </c>
      <c r="OP17" s="207">
        <v>6</v>
      </c>
      <c r="OQ17" s="105"/>
      <c r="OR17" s="138"/>
      <c r="OS17" s="104"/>
      <c r="OT17" s="105"/>
      <c r="OU17" s="67">
        <f t="shared" si="218"/>
        <v>0</v>
      </c>
      <c r="OV17" s="67" t="str">
        <f t="shared" si="219"/>
        <v>0.0</v>
      </c>
      <c r="OW17" s="51" t="str">
        <f t="shared" si="220"/>
        <v>F</v>
      </c>
      <c r="OX17" s="60">
        <f t="shared" si="221"/>
        <v>0</v>
      </c>
      <c r="OY17" s="53" t="str">
        <f t="shared" si="222"/>
        <v>0.0</v>
      </c>
      <c r="OZ17" s="63">
        <v>4</v>
      </c>
      <c r="PA17" s="207">
        <v>4</v>
      </c>
      <c r="PB17" s="211">
        <f t="shared" si="223"/>
        <v>19</v>
      </c>
      <c r="PC17" s="156">
        <f t="shared" si="224"/>
        <v>6.6263157894736837</v>
      </c>
      <c r="PD17" s="158">
        <f t="shared" si="225"/>
        <v>2.8947368421052633</v>
      </c>
      <c r="PE17" s="157" t="str">
        <f t="shared" si="226"/>
        <v>2.89</v>
      </c>
      <c r="PF17" s="5" t="str">
        <f t="shared" si="227"/>
        <v>Lên lớp</v>
      </c>
      <c r="PG17" s="212">
        <f t="shared" si="228"/>
        <v>19</v>
      </c>
      <c r="PH17" s="156">
        <f t="shared" si="229"/>
        <v>6.6263157894736837</v>
      </c>
      <c r="PI17" s="309">
        <f t="shared" si="230"/>
        <v>2.8947368421052633</v>
      </c>
      <c r="PJ17" s="215">
        <f t="shared" si="231"/>
        <v>73</v>
      </c>
      <c r="PK17" s="211">
        <f t="shared" si="232"/>
        <v>73</v>
      </c>
      <c r="PL17" s="157">
        <f t="shared" si="233"/>
        <v>7.0130136986301368</v>
      </c>
      <c r="PM17" s="157" t="str">
        <f t="shared" si="234"/>
        <v>7.01</v>
      </c>
      <c r="PN17" s="158">
        <f t="shared" si="235"/>
        <v>2.7876712328767121</v>
      </c>
      <c r="PO17" s="157" t="str">
        <f t="shared" si="236"/>
        <v>2.79</v>
      </c>
      <c r="PP17" s="5" t="str">
        <f t="shared" si="237"/>
        <v>Lên lớp</v>
      </c>
      <c r="PQ17" s="231">
        <v>8.5</v>
      </c>
      <c r="PR17" s="231">
        <v>8</v>
      </c>
      <c r="PS17" s="231"/>
      <c r="PT17" s="66">
        <f t="shared" si="346"/>
        <v>8.1999999999999993</v>
      </c>
      <c r="PU17" s="67">
        <f t="shared" si="347"/>
        <v>8.1999999999999993</v>
      </c>
      <c r="PV17" s="67" t="str">
        <f t="shared" si="240"/>
        <v>8.2</v>
      </c>
      <c r="PW17" s="51" t="str">
        <f t="shared" si="348"/>
        <v>B+</v>
      </c>
      <c r="PX17" s="60">
        <f t="shared" si="242"/>
        <v>3.5</v>
      </c>
      <c r="PY17" s="53" t="str">
        <f t="shared" si="243"/>
        <v>3.5</v>
      </c>
      <c r="PZ17" s="63">
        <v>6</v>
      </c>
      <c r="QA17" s="207">
        <v>6</v>
      </c>
    </row>
    <row r="18" spans="1:443" s="8" customFormat="1" ht="18">
      <c r="A18" s="5">
        <v>18</v>
      </c>
      <c r="B18" s="9" t="s">
        <v>356</v>
      </c>
      <c r="C18" s="10" t="s">
        <v>431</v>
      </c>
      <c r="D18" s="11" t="s">
        <v>432</v>
      </c>
      <c r="E18" s="12" t="s">
        <v>433</v>
      </c>
      <c r="F18" s="6"/>
      <c r="G18" s="47" t="s">
        <v>664</v>
      </c>
      <c r="H18" s="6" t="s">
        <v>674</v>
      </c>
      <c r="I18" s="48" t="s">
        <v>626</v>
      </c>
      <c r="J18" s="48" t="s">
        <v>525</v>
      </c>
      <c r="K18" s="98">
        <v>7.3</v>
      </c>
      <c r="L18" s="67" t="str">
        <f t="shared" si="263"/>
        <v>7.3</v>
      </c>
      <c r="M18" s="51" t="str">
        <f t="shared" si="264"/>
        <v>B</v>
      </c>
      <c r="N18" s="52">
        <f t="shared" si="265"/>
        <v>3</v>
      </c>
      <c r="O18" s="53" t="str">
        <f t="shared" si="266"/>
        <v>3.0</v>
      </c>
      <c r="P18" s="63">
        <v>2</v>
      </c>
      <c r="Q18" s="49">
        <v>6</v>
      </c>
      <c r="R18" s="67" t="str">
        <f t="shared" si="267"/>
        <v>6.0</v>
      </c>
      <c r="S18" s="51" t="str">
        <f t="shared" si="268"/>
        <v>C</v>
      </c>
      <c r="T18" s="52">
        <f t="shared" si="269"/>
        <v>2</v>
      </c>
      <c r="U18" s="53" t="str">
        <f t="shared" si="270"/>
        <v>2.0</v>
      </c>
      <c r="V18" s="63">
        <v>3</v>
      </c>
      <c r="W18" s="105">
        <v>9</v>
      </c>
      <c r="X18" s="103">
        <v>8</v>
      </c>
      <c r="Y18" s="104"/>
      <c r="Z18" s="66">
        <f t="shared" si="271"/>
        <v>8.4</v>
      </c>
      <c r="AA18" s="67">
        <f t="shared" si="272"/>
        <v>8.4</v>
      </c>
      <c r="AB18" s="67" t="str">
        <f t="shared" si="273"/>
        <v>8.4</v>
      </c>
      <c r="AC18" s="51" t="str">
        <f t="shared" si="274"/>
        <v>B+</v>
      </c>
      <c r="AD18" s="60">
        <f t="shared" si="275"/>
        <v>3.5</v>
      </c>
      <c r="AE18" s="53" t="str">
        <f t="shared" si="276"/>
        <v>3.5</v>
      </c>
      <c r="AF18" s="63">
        <v>4</v>
      </c>
      <c r="AG18" s="207">
        <v>4</v>
      </c>
      <c r="AH18" s="105">
        <v>8.6999999999999993</v>
      </c>
      <c r="AI18" s="103">
        <v>9</v>
      </c>
      <c r="AJ18" s="104"/>
      <c r="AK18" s="66">
        <f t="shared" si="277"/>
        <v>8.9</v>
      </c>
      <c r="AL18" s="67">
        <f t="shared" si="278"/>
        <v>8.9</v>
      </c>
      <c r="AM18" s="67" t="str">
        <f t="shared" si="279"/>
        <v>8.9</v>
      </c>
      <c r="AN18" s="51" t="str">
        <f t="shared" si="280"/>
        <v>A</v>
      </c>
      <c r="AO18" s="60">
        <f t="shared" si="281"/>
        <v>4</v>
      </c>
      <c r="AP18" s="53" t="str">
        <f t="shared" si="282"/>
        <v>4.0</v>
      </c>
      <c r="AQ18" s="63">
        <v>2</v>
      </c>
      <c r="AR18" s="207">
        <v>2</v>
      </c>
      <c r="AS18" s="105">
        <v>6.9</v>
      </c>
      <c r="AT18" s="103">
        <v>8</v>
      </c>
      <c r="AU18" s="104"/>
      <c r="AV18" s="66">
        <f t="shared" si="283"/>
        <v>7.6</v>
      </c>
      <c r="AW18" s="67">
        <f t="shared" si="284"/>
        <v>7.6</v>
      </c>
      <c r="AX18" s="67" t="str">
        <f t="shared" si="285"/>
        <v>7.6</v>
      </c>
      <c r="AY18" s="51" t="str">
        <f t="shared" si="286"/>
        <v>B</v>
      </c>
      <c r="AZ18" s="60">
        <f t="shared" si="287"/>
        <v>3</v>
      </c>
      <c r="BA18" s="53" t="str">
        <f t="shared" si="288"/>
        <v>3.0</v>
      </c>
      <c r="BB18" s="63">
        <v>3</v>
      </c>
      <c r="BC18" s="207">
        <v>3</v>
      </c>
      <c r="BD18" s="105">
        <v>7</v>
      </c>
      <c r="BE18" s="103">
        <v>8</v>
      </c>
      <c r="BF18" s="104"/>
      <c r="BG18" s="66">
        <f t="shared" si="289"/>
        <v>7.6</v>
      </c>
      <c r="BH18" s="67">
        <f t="shared" si="290"/>
        <v>7.6</v>
      </c>
      <c r="BI18" s="67" t="str">
        <f t="shared" si="291"/>
        <v>7.6</v>
      </c>
      <c r="BJ18" s="51" t="str">
        <f t="shared" si="292"/>
        <v>B</v>
      </c>
      <c r="BK18" s="60">
        <f t="shared" si="293"/>
        <v>3</v>
      </c>
      <c r="BL18" s="53" t="str">
        <f t="shared" si="294"/>
        <v>3.0</v>
      </c>
      <c r="BM18" s="63">
        <v>3</v>
      </c>
      <c r="BN18" s="207">
        <v>3</v>
      </c>
      <c r="BO18" s="105">
        <v>8.4</v>
      </c>
      <c r="BP18" s="103">
        <v>9</v>
      </c>
      <c r="BQ18" s="104"/>
      <c r="BR18" s="66">
        <f t="shared" si="295"/>
        <v>8.8000000000000007</v>
      </c>
      <c r="BS18" s="67">
        <f t="shared" si="296"/>
        <v>8.8000000000000007</v>
      </c>
      <c r="BT18" s="67" t="str">
        <f t="shared" si="297"/>
        <v>8.8</v>
      </c>
      <c r="BU18" s="51" t="str">
        <f t="shared" si="298"/>
        <v>A</v>
      </c>
      <c r="BV18" s="68">
        <f t="shared" si="299"/>
        <v>4</v>
      </c>
      <c r="BW18" s="53" t="str">
        <f t="shared" si="300"/>
        <v>4.0</v>
      </c>
      <c r="BX18" s="63">
        <v>2</v>
      </c>
      <c r="BY18" s="207">
        <v>2</v>
      </c>
      <c r="BZ18" s="105">
        <v>8.3000000000000007</v>
      </c>
      <c r="CA18" s="103">
        <v>9</v>
      </c>
      <c r="CB18" s="104"/>
      <c r="CC18" s="105"/>
      <c r="CD18" s="67">
        <f t="shared" si="301"/>
        <v>8.6999999999999993</v>
      </c>
      <c r="CE18" s="67" t="str">
        <f t="shared" si="302"/>
        <v>8.7</v>
      </c>
      <c r="CF18" s="51" t="str">
        <f t="shared" si="303"/>
        <v>A</v>
      </c>
      <c r="CG18" s="60">
        <f t="shared" si="304"/>
        <v>4</v>
      </c>
      <c r="CH18" s="53" t="str">
        <f t="shared" si="305"/>
        <v>4.0</v>
      </c>
      <c r="CI18" s="63">
        <v>3</v>
      </c>
      <c r="CJ18" s="207">
        <v>3</v>
      </c>
      <c r="CK18" s="208">
        <f t="shared" si="349"/>
        <v>17</v>
      </c>
      <c r="CL18" s="72">
        <f t="shared" si="306"/>
        <v>8.2764705882352931</v>
      </c>
      <c r="CM18" s="93" t="str">
        <f t="shared" si="307"/>
        <v>8.28</v>
      </c>
      <c r="CN18" s="72">
        <f t="shared" si="308"/>
        <v>3.5294117647058822</v>
      </c>
      <c r="CO18" s="93" t="str">
        <f t="shared" si="309"/>
        <v>3.53</v>
      </c>
      <c r="CP18" s="285" t="str">
        <f t="shared" si="310"/>
        <v>Lên lớp</v>
      </c>
      <c r="CQ18" s="285">
        <f t="shared" si="311"/>
        <v>17</v>
      </c>
      <c r="CR18" s="72">
        <f t="shared" si="312"/>
        <v>8.2764705882352931</v>
      </c>
      <c r="CS18" s="285" t="str">
        <f t="shared" si="313"/>
        <v>8.28</v>
      </c>
      <c r="CT18" s="72">
        <f t="shared" si="314"/>
        <v>3.5294117647058822</v>
      </c>
      <c r="CU18" s="285" t="str">
        <f t="shared" si="315"/>
        <v>3.53</v>
      </c>
      <c r="CV18" s="285" t="str">
        <f t="shared" si="316"/>
        <v>Lên lớp</v>
      </c>
      <c r="CW18" s="66">
        <v>8.6</v>
      </c>
      <c r="CX18" s="285">
        <v>9</v>
      </c>
      <c r="CY18" s="285"/>
      <c r="CZ18" s="66">
        <f t="shared" si="317"/>
        <v>8.8000000000000007</v>
      </c>
      <c r="DA18" s="67">
        <f t="shared" si="318"/>
        <v>8.8000000000000007</v>
      </c>
      <c r="DB18" s="60" t="str">
        <f t="shared" si="319"/>
        <v>8.8</v>
      </c>
      <c r="DC18" s="51" t="str">
        <f t="shared" si="320"/>
        <v>A</v>
      </c>
      <c r="DD18" s="60">
        <f t="shared" si="321"/>
        <v>4</v>
      </c>
      <c r="DE18" s="60" t="str">
        <f t="shared" si="322"/>
        <v>4.0</v>
      </c>
      <c r="DF18" s="63"/>
      <c r="DG18" s="209"/>
      <c r="DH18" s="105">
        <v>8.1999999999999993</v>
      </c>
      <c r="DI18" s="126">
        <v>9</v>
      </c>
      <c r="DJ18" s="126"/>
      <c r="DK18" s="66">
        <f t="shared" si="323"/>
        <v>8.6999999999999993</v>
      </c>
      <c r="DL18" s="67">
        <f t="shared" si="324"/>
        <v>8.6999999999999993</v>
      </c>
      <c r="DM18" s="60" t="str">
        <f t="shared" si="325"/>
        <v>8.7</v>
      </c>
      <c r="DN18" s="51" t="str">
        <f t="shared" si="326"/>
        <v>A</v>
      </c>
      <c r="DO18" s="60">
        <f t="shared" si="327"/>
        <v>4</v>
      </c>
      <c r="DP18" s="60" t="str">
        <f t="shared" si="328"/>
        <v>4.0</v>
      </c>
      <c r="DQ18" s="63"/>
      <c r="DR18" s="209"/>
      <c r="DS18" s="67">
        <f t="shared" si="329"/>
        <v>8.75</v>
      </c>
      <c r="DT18" s="60" t="str">
        <f t="shared" si="330"/>
        <v>8.8</v>
      </c>
      <c r="DU18" s="51" t="str">
        <f t="shared" si="331"/>
        <v>A</v>
      </c>
      <c r="DV18" s="60">
        <f t="shared" si="332"/>
        <v>4</v>
      </c>
      <c r="DW18" s="60" t="str">
        <f t="shared" si="333"/>
        <v>4.0</v>
      </c>
      <c r="DX18" s="63">
        <v>3</v>
      </c>
      <c r="DY18" s="209">
        <v>3</v>
      </c>
      <c r="DZ18" s="210">
        <v>7.3</v>
      </c>
      <c r="EA18" s="57">
        <v>8</v>
      </c>
      <c r="EB18" s="58"/>
      <c r="EC18" s="66">
        <f t="shared" si="334"/>
        <v>7.7</v>
      </c>
      <c r="ED18" s="67">
        <f t="shared" si="335"/>
        <v>7.7</v>
      </c>
      <c r="EE18" s="67" t="str">
        <f t="shared" si="336"/>
        <v>7.7</v>
      </c>
      <c r="EF18" s="51" t="str">
        <f t="shared" si="337"/>
        <v>B</v>
      </c>
      <c r="EG18" s="68">
        <f t="shared" si="338"/>
        <v>3</v>
      </c>
      <c r="EH18" s="53" t="str">
        <f t="shared" si="339"/>
        <v>3.0</v>
      </c>
      <c r="EI18" s="63">
        <v>3</v>
      </c>
      <c r="EJ18" s="207">
        <v>3</v>
      </c>
      <c r="EK18" s="210">
        <v>8.6999999999999993</v>
      </c>
      <c r="EL18" s="57">
        <v>8</v>
      </c>
      <c r="EM18" s="58"/>
      <c r="EN18" s="66">
        <f t="shared" si="340"/>
        <v>8.3000000000000007</v>
      </c>
      <c r="EO18" s="67">
        <f t="shared" si="341"/>
        <v>8.3000000000000007</v>
      </c>
      <c r="EP18" s="67" t="str">
        <f t="shared" si="342"/>
        <v>8.3</v>
      </c>
      <c r="EQ18" s="51" t="str">
        <f t="shared" si="343"/>
        <v>B+</v>
      </c>
      <c r="ER18" s="60">
        <f t="shared" si="344"/>
        <v>3.5</v>
      </c>
      <c r="ES18" s="53" t="str">
        <f t="shared" si="345"/>
        <v>3.5</v>
      </c>
      <c r="ET18" s="63">
        <v>3</v>
      </c>
      <c r="EU18" s="207">
        <v>3</v>
      </c>
      <c r="EV18" s="210">
        <v>9</v>
      </c>
      <c r="EW18" s="57">
        <v>8</v>
      </c>
      <c r="EX18" s="58"/>
      <c r="EY18" s="66">
        <f t="shared" si="37"/>
        <v>8.4</v>
      </c>
      <c r="EZ18" s="67">
        <f t="shared" si="38"/>
        <v>8.4</v>
      </c>
      <c r="FA18" s="67" t="str">
        <f t="shared" si="39"/>
        <v>8.4</v>
      </c>
      <c r="FB18" s="51" t="str">
        <f t="shared" si="40"/>
        <v>B+</v>
      </c>
      <c r="FC18" s="60">
        <f t="shared" si="41"/>
        <v>3.5</v>
      </c>
      <c r="FD18" s="53" t="str">
        <f t="shared" si="42"/>
        <v>3.5</v>
      </c>
      <c r="FE18" s="63">
        <v>2</v>
      </c>
      <c r="FF18" s="207">
        <v>2</v>
      </c>
      <c r="FG18" s="105">
        <v>7.7</v>
      </c>
      <c r="FH18" s="103">
        <v>7</v>
      </c>
      <c r="FI18" s="104"/>
      <c r="FJ18" s="66">
        <f t="shared" si="43"/>
        <v>7.3</v>
      </c>
      <c r="FK18" s="67">
        <f t="shared" si="44"/>
        <v>7.3</v>
      </c>
      <c r="FL18" s="67" t="str">
        <f t="shared" si="45"/>
        <v>7.3</v>
      </c>
      <c r="FM18" s="51" t="str">
        <f t="shared" si="46"/>
        <v>B</v>
      </c>
      <c r="FN18" s="60">
        <f t="shared" si="47"/>
        <v>3</v>
      </c>
      <c r="FO18" s="53" t="str">
        <f t="shared" si="48"/>
        <v>3.0</v>
      </c>
      <c r="FP18" s="63">
        <v>2</v>
      </c>
      <c r="FQ18" s="207">
        <v>2</v>
      </c>
      <c r="FR18" s="105">
        <v>7.6</v>
      </c>
      <c r="FS18" s="103">
        <v>8</v>
      </c>
      <c r="FT18" s="104"/>
      <c r="FU18" s="66"/>
      <c r="FV18" s="67">
        <f t="shared" si="49"/>
        <v>7.8</v>
      </c>
      <c r="FW18" s="67" t="str">
        <f t="shared" si="50"/>
        <v>7.8</v>
      </c>
      <c r="FX18" s="51" t="str">
        <f t="shared" si="51"/>
        <v>B</v>
      </c>
      <c r="FY18" s="60">
        <f t="shared" si="52"/>
        <v>3</v>
      </c>
      <c r="FZ18" s="53" t="str">
        <f t="shared" si="53"/>
        <v>3.0</v>
      </c>
      <c r="GA18" s="63">
        <v>2</v>
      </c>
      <c r="GB18" s="207">
        <v>2</v>
      </c>
      <c r="GC18" s="105">
        <v>8</v>
      </c>
      <c r="GD18" s="103">
        <v>8</v>
      </c>
      <c r="GE18" s="104"/>
      <c r="GF18" s="105"/>
      <c r="GG18" s="67">
        <f t="shared" si="54"/>
        <v>8</v>
      </c>
      <c r="GH18" s="67" t="str">
        <f t="shared" si="55"/>
        <v>8.0</v>
      </c>
      <c r="GI18" s="51" t="str">
        <f t="shared" si="56"/>
        <v>B+</v>
      </c>
      <c r="GJ18" s="60">
        <f t="shared" si="57"/>
        <v>3.5</v>
      </c>
      <c r="GK18" s="53" t="str">
        <f t="shared" si="58"/>
        <v>3.5</v>
      </c>
      <c r="GL18" s="63">
        <v>3</v>
      </c>
      <c r="GM18" s="207">
        <v>3</v>
      </c>
      <c r="GN18" s="211">
        <f t="shared" si="59"/>
        <v>18</v>
      </c>
      <c r="GO18" s="156">
        <f t="shared" si="60"/>
        <v>8.0694444444444446</v>
      </c>
      <c r="GP18" s="158">
        <f t="shared" si="61"/>
        <v>3.3888888888888888</v>
      </c>
      <c r="GQ18" s="157" t="str">
        <f t="shared" si="62"/>
        <v>3.39</v>
      </c>
      <c r="GR18" s="5" t="str">
        <f t="shared" si="63"/>
        <v>Lên lớp</v>
      </c>
      <c r="GS18" s="212">
        <f t="shared" si="64"/>
        <v>18</v>
      </c>
      <c r="GT18" s="213">
        <f t="shared" si="65"/>
        <v>8.0694444444444446</v>
      </c>
      <c r="GU18" s="214">
        <f t="shared" si="66"/>
        <v>3.3888888888888888</v>
      </c>
      <c r="GV18" s="215">
        <f t="shared" si="67"/>
        <v>35</v>
      </c>
      <c r="GW18" s="211">
        <f t="shared" si="68"/>
        <v>35</v>
      </c>
      <c r="GX18" s="157">
        <f t="shared" si="69"/>
        <v>8.17</v>
      </c>
      <c r="GY18" s="158">
        <f t="shared" si="70"/>
        <v>3.4571428571428573</v>
      </c>
      <c r="GZ18" s="157" t="str">
        <f t="shared" si="71"/>
        <v>3.46</v>
      </c>
      <c r="HA18" s="5" t="str">
        <f t="shared" si="72"/>
        <v>Lên lớp</v>
      </c>
      <c r="HB18" s="5"/>
      <c r="HC18" s="105">
        <v>8.3000000000000007</v>
      </c>
      <c r="HD18" s="103">
        <v>8</v>
      </c>
      <c r="HE18" s="104"/>
      <c r="HF18" s="105"/>
      <c r="HG18" s="67">
        <f t="shared" si="73"/>
        <v>8.1</v>
      </c>
      <c r="HH18" s="67" t="str">
        <f t="shared" si="74"/>
        <v>8.1</v>
      </c>
      <c r="HI18" s="51" t="str">
        <f t="shared" si="75"/>
        <v>B+</v>
      </c>
      <c r="HJ18" s="60">
        <f t="shared" si="76"/>
        <v>3.5</v>
      </c>
      <c r="HK18" s="53" t="str">
        <f t="shared" si="77"/>
        <v>3.5</v>
      </c>
      <c r="HL18" s="63">
        <v>3</v>
      </c>
      <c r="HM18" s="207">
        <v>3</v>
      </c>
      <c r="HN18" s="210">
        <v>9</v>
      </c>
      <c r="HO18" s="57">
        <v>8</v>
      </c>
      <c r="HP18" s="58"/>
      <c r="HQ18" s="66">
        <f t="shared" si="78"/>
        <v>8.4</v>
      </c>
      <c r="HR18" s="110">
        <f t="shared" si="79"/>
        <v>8.4</v>
      </c>
      <c r="HS18" s="67" t="str">
        <f t="shared" si="80"/>
        <v>8.4</v>
      </c>
      <c r="HT18" s="111" t="str">
        <f t="shared" si="81"/>
        <v>B+</v>
      </c>
      <c r="HU18" s="112">
        <f t="shared" si="82"/>
        <v>3.5</v>
      </c>
      <c r="HV18" s="113" t="str">
        <f t="shared" si="83"/>
        <v>3.5</v>
      </c>
      <c r="HW18" s="63">
        <v>1</v>
      </c>
      <c r="HX18" s="207">
        <v>1</v>
      </c>
      <c r="HY18" s="66">
        <f t="shared" si="261"/>
        <v>2.5</v>
      </c>
      <c r="HZ18" s="167">
        <f t="shared" si="262"/>
        <v>8.1999999999999993</v>
      </c>
      <c r="IA18" s="53" t="str">
        <f t="shared" si="85"/>
        <v>8.2</v>
      </c>
      <c r="IB18" s="51" t="str">
        <f t="shared" si="86"/>
        <v>B+</v>
      </c>
      <c r="IC18" s="60">
        <f t="shared" si="87"/>
        <v>3.5</v>
      </c>
      <c r="ID18" s="53" t="str">
        <f t="shared" si="88"/>
        <v>3.5</v>
      </c>
      <c r="IE18" s="220">
        <v>4</v>
      </c>
      <c r="IF18" s="221">
        <v>4</v>
      </c>
      <c r="IG18" s="210">
        <v>7.7</v>
      </c>
      <c r="IH18" s="57">
        <v>9</v>
      </c>
      <c r="II18" s="58"/>
      <c r="IJ18" s="66">
        <f t="shared" si="89"/>
        <v>8.5</v>
      </c>
      <c r="IK18" s="67">
        <f t="shared" si="90"/>
        <v>8.5</v>
      </c>
      <c r="IL18" s="67" t="str">
        <f t="shared" si="91"/>
        <v>8.5</v>
      </c>
      <c r="IM18" s="51" t="str">
        <f t="shared" si="92"/>
        <v>A</v>
      </c>
      <c r="IN18" s="60">
        <f t="shared" si="93"/>
        <v>4</v>
      </c>
      <c r="IO18" s="53" t="str">
        <f t="shared" si="94"/>
        <v>4.0</v>
      </c>
      <c r="IP18" s="63">
        <v>2</v>
      </c>
      <c r="IQ18" s="207">
        <v>2</v>
      </c>
      <c r="IR18" s="210">
        <v>6.8</v>
      </c>
      <c r="IS18" s="57">
        <v>7</v>
      </c>
      <c r="IT18" s="58"/>
      <c r="IU18" s="66">
        <f t="shared" si="95"/>
        <v>6.9</v>
      </c>
      <c r="IV18" s="67">
        <f t="shared" si="96"/>
        <v>6.9</v>
      </c>
      <c r="IW18" s="67" t="str">
        <f t="shared" si="97"/>
        <v>6.9</v>
      </c>
      <c r="IX18" s="51" t="str">
        <f t="shared" si="98"/>
        <v>C+</v>
      </c>
      <c r="IY18" s="60">
        <f t="shared" si="99"/>
        <v>2.5</v>
      </c>
      <c r="IZ18" s="53" t="str">
        <f t="shared" si="100"/>
        <v>2.5</v>
      </c>
      <c r="JA18" s="63">
        <v>3</v>
      </c>
      <c r="JB18" s="207">
        <v>3</v>
      </c>
      <c r="JC18" s="65">
        <v>7</v>
      </c>
      <c r="JD18" s="57">
        <v>7</v>
      </c>
      <c r="JE18" s="58"/>
      <c r="JF18" s="66">
        <f t="shared" si="101"/>
        <v>7</v>
      </c>
      <c r="JG18" s="67">
        <f t="shared" si="102"/>
        <v>7</v>
      </c>
      <c r="JH18" s="50" t="str">
        <f t="shared" si="103"/>
        <v>7.0</v>
      </c>
      <c r="JI18" s="51" t="str">
        <f t="shared" si="104"/>
        <v>B</v>
      </c>
      <c r="JJ18" s="60">
        <f t="shared" si="105"/>
        <v>3</v>
      </c>
      <c r="JK18" s="53" t="str">
        <f t="shared" si="106"/>
        <v>3.0</v>
      </c>
      <c r="JL18" s="61">
        <v>2</v>
      </c>
      <c r="JM18" s="62">
        <v>2</v>
      </c>
      <c r="JN18" s="65">
        <v>6.6</v>
      </c>
      <c r="JO18" s="57">
        <v>5</v>
      </c>
      <c r="JP18" s="58"/>
      <c r="JQ18" s="66">
        <f t="shared" si="107"/>
        <v>5.6</v>
      </c>
      <c r="JR18" s="67">
        <f t="shared" si="108"/>
        <v>5.6</v>
      </c>
      <c r="JS18" s="50" t="str">
        <f t="shared" si="109"/>
        <v>5.6</v>
      </c>
      <c r="JT18" s="51" t="str">
        <f t="shared" si="110"/>
        <v>C</v>
      </c>
      <c r="JU18" s="60">
        <f t="shared" si="111"/>
        <v>2</v>
      </c>
      <c r="JV18" s="53" t="str">
        <f t="shared" si="112"/>
        <v>2.0</v>
      </c>
      <c r="JW18" s="61">
        <v>1</v>
      </c>
      <c r="JX18" s="62">
        <v>1</v>
      </c>
      <c r="JY18" s="65">
        <v>6.3</v>
      </c>
      <c r="JZ18" s="57">
        <v>5</v>
      </c>
      <c r="KA18" s="58"/>
      <c r="KB18" s="66">
        <f t="shared" si="113"/>
        <v>5.5</v>
      </c>
      <c r="KC18" s="67">
        <f t="shared" si="114"/>
        <v>5.5</v>
      </c>
      <c r="KD18" s="50" t="str">
        <f t="shared" si="115"/>
        <v>5.5</v>
      </c>
      <c r="KE18" s="51" t="str">
        <f t="shared" si="116"/>
        <v>C</v>
      </c>
      <c r="KF18" s="60">
        <f t="shared" si="117"/>
        <v>2</v>
      </c>
      <c r="KG18" s="53" t="str">
        <f t="shared" si="118"/>
        <v>2.0</v>
      </c>
      <c r="KH18" s="61">
        <v>2</v>
      </c>
      <c r="KI18" s="62">
        <v>2</v>
      </c>
      <c r="KJ18" s="105">
        <v>8.8000000000000007</v>
      </c>
      <c r="KK18" s="138">
        <v>9</v>
      </c>
      <c r="KL18" s="104"/>
      <c r="KM18" s="66">
        <f t="shared" si="119"/>
        <v>8.9</v>
      </c>
      <c r="KN18" s="110">
        <f t="shared" si="120"/>
        <v>8.9</v>
      </c>
      <c r="KO18" s="67" t="str">
        <f t="shared" si="121"/>
        <v>8.9</v>
      </c>
      <c r="KP18" s="300" t="str">
        <f t="shared" si="122"/>
        <v>A</v>
      </c>
      <c r="KQ18" s="112">
        <f t="shared" si="123"/>
        <v>4</v>
      </c>
      <c r="KR18" s="113" t="str">
        <f t="shared" si="124"/>
        <v>4.0</v>
      </c>
      <c r="KS18" s="63">
        <v>3</v>
      </c>
      <c r="KT18" s="207">
        <v>3</v>
      </c>
      <c r="KU18" s="105">
        <v>8</v>
      </c>
      <c r="KV18" s="138">
        <v>8</v>
      </c>
      <c r="KW18" s="104"/>
      <c r="KX18" s="66">
        <f t="shared" si="125"/>
        <v>8</v>
      </c>
      <c r="KY18" s="110">
        <f t="shared" si="126"/>
        <v>8</v>
      </c>
      <c r="KZ18" s="67" t="str">
        <f t="shared" si="127"/>
        <v>8.0</v>
      </c>
      <c r="LA18" s="300" t="str">
        <f t="shared" si="128"/>
        <v>B+</v>
      </c>
      <c r="LB18" s="112">
        <f t="shared" si="129"/>
        <v>3.5</v>
      </c>
      <c r="LC18" s="113" t="str">
        <f t="shared" si="130"/>
        <v>3.5</v>
      </c>
      <c r="LD18" s="63">
        <v>2</v>
      </c>
      <c r="LE18" s="207">
        <v>2</v>
      </c>
      <c r="LF18" s="301">
        <f t="shared" si="172"/>
        <v>8.5</v>
      </c>
      <c r="LG18" s="302">
        <f t="shared" si="173"/>
        <v>8.5</v>
      </c>
      <c r="LH18" s="303" t="str">
        <f t="shared" si="174"/>
        <v>8.5</v>
      </c>
      <c r="LI18" s="304" t="str">
        <f t="shared" si="175"/>
        <v>A</v>
      </c>
      <c r="LJ18" s="305">
        <f t="shared" si="176"/>
        <v>4</v>
      </c>
      <c r="LK18" s="303" t="str">
        <f t="shared" si="177"/>
        <v>4.0</v>
      </c>
      <c r="LL18" s="306">
        <v>5</v>
      </c>
      <c r="LM18" s="307">
        <v>5</v>
      </c>
      <c r="LN18" s="211">
        <f t="shared" si="131"/>
        <v>19</v>
      </c>
      <c r="LO18" s="156">
        <f t="shared" si="132"/>
        <v>7.5631578947368414</v>
      </c>
      <c r="LP18" s="158">
        <f t="shared" si="133"/>
        <v>3.1842105263157894</v>
      </c>
      <c r="LQ18" s="157" t="str">
        <f t="shared" si="178"/>
        <v>3.18</v>
      </c>
      <c r="LR18" s="5" t="str">
        <f t="shared" si="179"/>
        <v>Lên lớp</v>
      </c>
      <c r="LS18" s="212">
        <f t="shared" si="134"/>
        <v>19</v>
      </c>
      <c r="LT18" s="156">
        <f t="shared" si="135"/>
        <v>7.5631578947368414</v>
      </c>
      <c r="LU18" s="309">
        <f t="shared" si="136"/>
        <v>3.1842105263157894</v>
      </c>
      <c r="LV18" s="215">
        <f t="shared" si="137"/>
        <v>54</v>
      </c>
      <c r="LW18" s="211">
        <f t="shared" si="138"/>
        <v>54</v>
      </c>
      <c r="LX18" s="157">
        <f t="shared" si="139"/>
        <v>7.9564814814814815</v>
      </c>
      <c r="LY18" s="157" t="str">
        <f t="shared" si="140"/>
        <v>7.96</v>
      </c>
      <c r="LZ18" s="158">
        <f t="shared" si="141"/>
        <v>3.3611111111111112</v>
      </c>
      <c r="MA18" s="157" t="str">
        <f t="shared" si="180"/>
        <v>3.36</v>
      </c>
      <c r="MB18" s="5" t="str">
        <f t="shared" si="181"/>
        <v>Lên lớp</v>
      </c>
      <c r="MC18" s="282">
        <v>9.1999999999999993</v>
      </c>
      <c r="MD18" s="283">
        <v>5</v>
      </c>
      <c r="ME18" s="58"/>
      <c r="MF18" s="66">
        <f t="shared" si="182"/>
        <v>6.7</v>
      </c>
      <c r="MG18" s="67">
        <f t="shared" si="183"/>
        <v>6.7</v>
      </c>
      <c r="MH18" s="50" t="str">
        <f t="shared" si="184"/>
        <v>6.7</v>
      </c>
      <c r="MI18" s="51" t="str">
        <f t="shared" si="185"/>
        <v>C+</v>
      </c>
      <c r="MJ18" s="60">
        <f t="shared" si="186"/>
        <v>2.5</v>
      </c>
      <c r="MK18" s="53" t="str">
        <f t="shared" si="187"/>
        <v>2.5</v>
      </c>
      <c r="ML18" s="61">
        <v>2</v>
      </c>
      <c r="MM18" s="62">
        <v>2</v>
      </c>
      <c r="MN18" s="282">
        <v>9</v>
      </c>
      <c r="MO18" s="283">
        <v>9</v>
      </c>
      <c r="MP18" s="104"/>
      <c r="MQ18" s="105">
        <f t="shared" si="188"/>
        <v>9</v>
      </c>
      <c r="MR18" s="67">
        <f t="shared" si="189"/>
        <v>9</v>
      </c>
      <c r="MS18" s="50" t="str">
        <f t="shared" si="190"/>
        <v>9.0</v>
      </c>
      <c r="MT18" s="51" t="str">
        <f t="shared" si="191"/>
        <v>A</v>
      </c>
      <c r="MU18" s="60">
        <f t="shared" si="192"/>
        <v>4</v>
      </c>
      <c r="MV18" s="53" t="str">
        <f t="shared" si="193"/>
        <v>4.0</v>
      </c>
      <c r="MW18" s="61">
        <v>2</v>
      </c>
      <c r="MX18" s="62">
        <v>2</v>
      </c>
      <c r="MY18" s="282">
        <v>8</v>
      </c>
      <c r="MZ18" s="283">
        <v>9</v>
      </c>
      <c r="NA18" s="104"/>
      <c r="NB18" s="105">
        <f t="shared" si="194"/>
        <v>8.6</v>
      </c>
      <c r="NC18" s="67">
        <f t="shared" si="195"/>
        <v>8.6</v>
      </c>
      <c r="ND18" s="50" t="str">
        <f t="shared" si="196"/>
        <v>8.6</v>
      </c>
      <c r="NE18" s="51" t="str">
        <f t="shared" si="197"/>
        <v>A</v>
      </c>
      <c r="NF18" s="60">
        <f t="shared" si="198"/>
        <v>4</v>
      </c>
      <c r="NG18" s="53" t="str">
        <f t="shared" si="199"/>
        <v>4.0</v>
      </c>
      <c r="NH18" s="61">
        <v>2</v>
      </c>
      <c r="NI18" s="62">
        <v>2</v>
      </c>
      <c r="NJ18" s="105">
        <v>7.6</v>
      </c>
      <c r="NK18" s="138">
        <v>8</v>
      </c>
      <c r="NL18" s="104"/>
      <c r="NM18" s="66">
        <f t="shared" si="200"/>
        <v>7.8</v>
      </c>
      <c r="NN18" s="110">
        <f t="shared" si="201"/>
        <v>7.8</v>
      </c>
      <c r="NO18" s="67" t="str">
        <f t="shared" si="202"/>
        <v>7.8</v>
      </c>
      <c r="NP18" s="300" t="str">
        <f t="shared" si="203"/>
        <v>B</v>
      </c>
      <c r="NQ18" s="112">
        <f t="shared" si="204"/>
        <v>3</v>
      </c>
      <c r="NR18" s="113" t="str">
        <f t="shared" si="205"/>
        <v>3.0</v>
      </c>
      <c r="NS18" s="63">
        <v>2</v>
      </c>
      <c r="NT18" s="207">
        <v>2</v>
      </c>
      <c r="NU18" s="105">
        <v>8.4</v>
      </c>
      <c r="NV18" s="138">
        <v>7.5</v>
      </c>
      <c r="NW18" s="105"/>
      <c r="NX18" s="105">
        <f t="shared" si="206"/>
        <v>7.9</v>
      </c>
      <c r="NY18" s="110">
        <f t="shared" si="207"/>
        <v>7.9</v>
      </c>
      <c r="NZ18" s="67" t="str">
        <f t="shared" si="208"/>
        <v>7.9</v>
      </c>
      <c r="OA18" s="300" t="str">
        <f t="shared" si="209"/>
        <v>B</v>
      </c>
      <c r="OB18" s="112">
        <f t="shared" si="210"/>
        <v>3</v>
      </c>
      <c r="OC18" s="113" t="str">
        <f t="shared" si="211"/>
        <v>3.0</v>
      </c>
      <c r="OD18" s="63">
        <v>1</v>
      </c>
      <c r="OE18" s="207">
        <v>1</v>
      </c>
      <c r="OF18" s="210"/>
      <c r="OG18" s="133"/>
      <c r="OH18" s="210"/>
      <c r="OI18" s="66">
        <f t="shared" si="212"/>
        <v>0</v>
      </c>
      <c r="OJ18" s="67">
        <f t="shared" si="213"/>
        <v>0</v>
      </c>
      <c r="OK18" s="67" t="str">
        <f t="shared" si="214"/>
        <v>0.0</v>
      </c>
      <c r="OL18" s="51" t="str">
        <f t="shared" si="215"/>
        <v>F</v>
      </c>
      <c r="OM18" s="60">
        <f t="shared" si="216"/>
        <v>0</v>
      </c>
      <c r="ON18" s="53" t="str">
        <f t="shared" si="217"/>
        <v>0.0</v>
      </c>
      <c r="OO18" s="63">
        <v>6</v>
      </c>
      <c r="OP18" s="207">
        <v>6</v>
      </c>
      <c r="OQ18" s="105">
        <v>8.5</v>
      </c>
      <c r="OR18" s="138">
        <v>8.5</v>
      </c>
      <c r="OS18" s="104"/>
      <c r="OT18" s="105"/>
      <c r="OU18" s="67">
        <f t="shared" si="218"/>
        <v>8.5</v>
      </c>
      <c r="OV18" s="67" t="str">
        <f t="shared" si="219"/>
        <v>8.5</v>
      </c>
      <c r="OW18" s="51" t="str">
        <f t="shared" si="220"/>
        <v>A</v>
      </c>
      <c r="OX18" s="60">
        <f t="shared" si="221"/>
        <v>4</v>
      </c>
      <c r="OY18" s="53" t="str">
        <f t="shared" si="222"/>
        <v>4.0</v>
      </c>
      <c r="OZ18" s="63">
        <v>4</v>
      </c>
      <c r="PA18" s="207">
        <v>4</v>
      </c>
      <c r="PB18" s="211">
        <f t="shared" si="223"/>
        <v>19</v>
      </c>
      <c r="PC18" s="156">
        <f t="shared" si="224"/>
        <v>5.5842105263157888</v>
      </c>
      <c r="PD18" s="158">
        <f t="shared" si="225"/>
        <v>2.4210526315789473</v>
      </c>
      <c r="PE18" s="157" t="str">
        <f t="shared" si="226"/>
        <v>2.42</v>
      </c>
      <c r="PF18" s="5" t="str">
        <f t="shared" si="227"/>
        <v>Lên lớp</v>
      </c>
      <c r="PG18" s="212">
        <f t="shared" si="228"/>
        <v>19</v>
      </c>
      <c r="PH18" s="156">
        <f t="shared" si="229"/>
        <v>5.5842105263157888</v>
      </c>
      <c r="PI18" s="309">
        <f t="shared" si="230"/>
        <v>2.4210526315789473</v>
      </c>
      <c r="PJ18" s="215">
        <f t="shared" si="231"/>
        <v>73</v>
      </c>
      <c r="PK18" s="211">
        <f t="shared" si="232"/>
        <v>73</v>
      </c>
      <c r="PL18" s="157">
        <f t="shared" si="233"/>
        <v>7.3390410958904111</v>
      </c>
      <c r="PM18" s="157" t="str">
        <f t="shared" si="234"/>
        <v>7.34</v>
      </c>
      <c r="PN18" s="158">
        <f t="shared" si="235"/>
        <v>3.1164383561643834</v>
      </c>
      <c r="PO18" s="157" t="str">
        <f t="shared" si="236"/>
        <v>3.12</v>
      </c>
      <c r="PP18" s="5" t="str">
        <f t="shared" si="237"/>
        <v>Lên lớp</v>
      </c>
      <c r="PQ18" s="231">
        <v>9</v>
      </c>
      <c r="PR18" s="231">
        <v>7</v>
      </c>
      <c r="PS18" s="231"/>
      <c r="PT18" s="66">
        <f t="shared" si="346"/>
        <v>7.8</v>
      </c>
      <c r="PU18" s="67">
        <f t="shared" si="347"/>
        <v>7.8</v>
      </c>
      <c r="PV18" s="67" t="str">
        <f t="shared" si="240"/>
        <v>7.8</v>
      </c>
      <c r="PW18" s="51" t="str">
        <f t="shared" si="348"/>
        <v>B</v>
      </c>
      <c r="PX18" s="60">
        <f t="shared" si="242"/>
        <v>3</v>
      </c>
      <c r="PY18" s="53" t="str">
        <f t="shared" si="243"/>
        <v>3.0</v>
      </c>
      <c r="PZ18" s="63">
        <v>6</v>
      </c>
      <c r="QA18" s="207">
        <v>6</v>
      </c>
    </row>
    <row r="19" spans="1:443" s="8" customFormat="1" ht="18">
      <c r="A19" s="5">
        <v>19</v>
      </c>
      <c r="B19" s="9" t="s">
        <v>356</v>
      </c>
      <c r="C19" s="10" t="s">
        <v>437</v>
      </c>
      <c r="D19" s="11" t="s">
        <v>438</v>
      </c>
      <c r="E19" s="12" t="s">
        <v>439</v>
      </c>
      <c r="F19" s="6"/>
      <c r="G19" s="47" t="s">
        <v>667</v>
      </c>
      <c r="H19" s="6" t="s">
        <v>674</v>
      </c>
      <c r="I19" s="48" t="s">
        <v>697</v>
      </c>
      <c r="J19" s="48" t="s">
        <v>705</v>
      </c>
      <c r="K19" s="98">
        <v>7.7</v>
      </c>
      <c r="L19" s="67" t="str">
        <f t="shared" si="263"/>
        <v>7.7</v>
      </c>
      <c r="M19" s="51" t="str">
        <f t="shared" si="264"/>
        <v>B</v>
      </c>
      <c r="N19" s="52">
        <f t="shared" si="265"/>
        <v>3</v>
      </c>
      <c r="O19" s="53" t="str">
        <f t="shared" si="266"/>
        <v>3.0</v>
      </c>
      <c r="P19" s="63">
        <v>2</v>
      </c>
      <c r="Q19" s="49">
        <v>6</v>
      </c>
      <c r="R19" s="67" t="str">
        <f t="shared" si="267"/>
        <v>6.0</v>
      </c>
      <c r="S19" s="51" t="str">
        <f t="shared" si="268"/>
        <v>C</v>
      </c>
      <c r="T19" s="52">
        <f t="shared" si="269"/>
        <v>2</v>
      </c>
      <c r="U19" s="53" t="str">
        <f t="shared" si="270"/>
        <v>2.0</v>
      </c>
      <c r="V19" s="63">
        <v>3</v>
      </c>
      <c r="W19" s="105">
        <v>9</v>
      </c>
      <c r="X19" s="103">
        <v>8</v>
      </c>
      <c r="Y19" s="104"/>
      <c r="Z19" s="66">
        <f t="shared" si="271"/>
        <v>8.4</v>
      </c>
      <c r="AA19" s="67">
        <f t="shared" si="272"/>
        <v>8.4</v>
      </c>
      <c r="AB19" s="67" t="str">
        <f t="shared" si="273"/>
        <v>8.4</v>
      </c>
      <c r="AC19" s="51" t="str">
        <f t="shared" si="274"/>
        <v>B+</v>
      </c>
      <c r="AD19" s="60">
        <f t="shared" si="275"/>
        <v>3.5</v>
      </c>
      <c r="AE19" s="53" t="str">
        <f t="shared" si="276"/>
        <v>3.5</v>
      </c>
      <c r="AF19" s="63">
        <v>4</v>
      </c>
      <c r="AG19" s="207">
        <v>4</v>
      </c>
      <c r="AH19" s="105">
        <v>8</v>
      </c>
      <c r="AI19" s="103">
        <v>8</v>
      </c>
      <c r="AJ19" s="104"/>
      <c r="AK19" s="66">
        <f t="shared" si="277"/>
        <v>8</v>
      </c>
      <c r="AL19" s="67">
        <f t="shared" si="278"/>
        <v>8</v>
      </c>
      <c r="AM19" s="67" t="str">
        <f t="shared" si="279"/>
        <v>8.0</v>
      </c>
      <c r="AN19" s="51" t="str">
        <f t="shared" si="280"/>
        <v>B+</v>
      </c>
      <c r="AO19" s="60">
        <f t="shared" si="281"/>
        <v>3.5</v>
      </c>
      <c r="AP19" s="53" t="str">
        <f t="shared" si="282"/>
        <v>3.5</v>
      </c>
      <c r="AQ19" s="63">
        <v>2</v>
      </c>
      <c r="AR19" s="207">
        <v>2</v>
      </c>
      <c r="AS19" s="105">
        <v>7.7</v>
      </c>
      <c r="AT19" s="103">
        <v>7</v>
      </c>
      <c r="AU19" s="104"/>
      <c r="AV19" s="66">
        <f t="shared" si="283"/>
        <v>7.3</v>
      </c>
      <c r="AW19" s="67">
        <f t="shared" si="284"/>
        <v>7.3</v>
      </c>
      <c r="AX19" s="67" t="str">
        <f t="shared" si="285"/>
        <v>7.3</v>
      </c>
      <c r="AY19" s="51" t="str">
        <f t="shared" si="286"/>
        <v>B</v>
      </c>
      <c r="AZ19" s="60">
        <f t="shared" si="287"/>
        <v>3</v>
      </c>
      <c r="BA19" s="53" t="str">
        <f t="shared" si="288"/>
        <v>3.0</v>
      </c>
      <c r="BB19" s="63">
        <v>3</v>
      </c>
      <c r="BC19" s="207">
        <v>3</v>
      </c>
      <c r="BD19" s="105">
        <v>7.2</v>
      </c>
      <c r="BE19" s="103">
        <v>6</v>
      </c>
      <c r="BF19" s="104"/>
      <c r="BG19" s="66">
        <f t="shared" si="289"/>
        <v>6.5</v>
      </c>
      <c r="BH19" s="67">
        <f t="shared" si="290"/>
        <v>6.5</v>
      </c>
      <c r="BI19" s="67" t="str">
        <f t="shared" si="291"/>
        <v>6.5</v>
      </c>
      <c r="BJ19" s="51" t="str">
        <f t="shared" si="292"/>
        <v>C+</v>
      </c>
      <c r="BK19" s="60">
        <f t="shared" si="293"/>
        <v>2.5</v>
      </c>
      <c r="BL19" s="53" t="str">
        <f t="shared" si="294"/>
        <v>2.5</v>
      </c>
      <c r="BM19" s="63">
        <v>3</v>
      </c>
      <c r="BN19" s="207">
        <v>3</v>
      </c>
      <c r="BO19" s="105">
        <v>7.8</v>
      </c>
      <c r="BP19" s="103">
        <v>7</v>
      </c>
      <c r="BQ19" s="104"/>
      <c r="BR19" s="66">
        <f t="shared" si="295"/>
        <v>7.3</v>
      </c>
      <c r="BS19" s="67">
        <f t="shared" si="296"/>
        <v>7.3</v>
      </c>
      <c r="BT19" s="67" t="str">
        <f t="shared" si="297"/>
        <v>7.3</v>
      </c>
      <c r="BU19" s="51" t="str">
        <f t="shared" si="298"/>
        <v>B</v>
      </c>
      <c r="BV19" s="68">
        <f t="shared" si="299"/>
        <v>3</v>
      </c>
      <c r="BW19" s="53" t="str">
        <f t="shared" si="300"/>
        <v>3.0</v>
      </c>
      <c r="BX19" s="63">
        <v>2</v>
      </c>
      <c r="BY19" s="207">
        <v>2</v>
      </c>
      <c r="BZ19" s="105">
        <v>7.8</v>
      </c>
      <c r="CA19" s="103">
        <v>7</v>
      </c>
      <c r="CB19" s="104"/>
      <c r="CC19" s="105"/>
      <c r="CD19" s="67">
        <f t="shared" si="301"/>
        <v>7.3</v>
      </c>
      <c r="CE19" s="67" t="str">
        <f t="shared" si="302"/>
        <v>7.3</v>
      </c>
      <c r="CF19" s="51" t="str">
        <f t="shared" si="303"/>
        <v>B</v>
      </c>
      <c r="CG19" s="60">
        <f t="shared" si="304"/>
        <v>3</v>
      </c>
      <c r="CH19" s="53" t="str">
        <f t="shared" si="305"/>
        <v>3.0</v>
      </c>
      <c r="CI19" s="63">
        <v>3</v>
      </c>
      <c r="CJ19" s="207">
        <v>3</v>
      </c>
      <c r="CK19" s="208">
        <f t="shared" si="349"/>
        <v>17</v>
      </c>
      <c r="CL19" s="72">
        <f t="shared" si="306"/>
        <v>7.5</v>
      </c>
      <c r="CM19" s="93" t="str">
        <f t="shared" si="307"/>
        <v>7.50</v>
      </c>
      <c r="CN19" s="72">
        <f t="shared" si="308"/>
        <v>3.0882352941176472</v>
      </c>
      <c r="CO19" s="93" t="str">
        <f t="shared" si="309"/>
        <v>3.09</v>
      </c>
      <c r="CP19" s="285" t="str">
        <f t="shared" si="310"/>
        <v>Lên lớp</v>
      </c>
      <c r="CQ19" s="285">
        <f t="shared" si="311"/>
        <v>17</v>
      </c>
      <c r="CR19" s="72">
        <f t="shared" si="312"/>
        <v>7.5</v>
      </c>
      <c r="CS19" s="285" t="str">
        <f t="shared" si="313"/>
        <v>7.50</v>
      </c>
      <c r="CT19" s="72">
        <f t="shared" si="314"/>
        <v>3.0882352941176472</v>
      </c>
      <c r="CU19" s="285" t="str">
        <f t="shared" si="315"/>
        <v>3.09</v>
      </c>
      <c r="CV19" s="285" t="str">
        <f t="shared" si="316"/>
        <v>Lên lớp</v>
      </c>
      <c r="CW19" s="66">
        <v>7.8</v>
      </c>
      <c r="CX19" s="285">
        <v>6</v>
      </c>
      <c r="CY19" s="285"/>
      <c r="CZ19" s="66">
        <f t="shared" si="317"/>
        <v>6.7</v>
      </c>
      <c r="DA19" s="67">
        <f t="shared" si="318"/>
        <v>6.7</v>
      </c>
      <c r="DB19" s="60" t="str">
        <f t="shared" si="319"/>
        <v>6.7</v>
      </c>
      <c r="DC19" s="51" t="str">
        <f t="shared" si="320"/>
        <v>C+</v>
      </c>
      <c r="DD19" s="60">
        <f t="shared" si="321"/>
        <v>2.5</v>
      </c>
      <c r="DE19" s="60" t="str">
        <f t="shared" si="322"/>
        <v>2.5</v>
      </c>
      <c r="DF19" s="63"/>
      <c r="DG19" s="209"/>
      <c r="DH19" s="105">
        <v>8.4</v>
      </c>
      <c r="DI19" s="126">
        <v>8</v>
      </c>
      <c r="DJ19" s="126"/>
      <c r="DK19" s="66">
        <f t="shared" si="323"/>
        <v>8.1999999999999993</v>
      </c>
      <c r="DL19" s="67">
        <f t="shared" si="324"/>
        <v>8.1999999999999993</v>
      </c>
      <c r="DM19" s="60" t="str">
        <f t="shared" si="325"/>
        <v>8.2</v>
      </c>
      <c r="DN19" s="51" t="str">
        <f t="shared" si="326"/>
        <v>B+</v>
      </c>
      <c r="DO19" s="60">
        <f t="shared" si="327"/>
        <v>3.5</v>
      </c>
      <c r="DP19" s="60" t="str">
        <f t="shared" si="328"/>
        <v>3.5</v>
      </c>
      <c r="DQ19" s="63"/>
      <c r="DR19" s="209"/>
      <c r="DS19" s="67">
        <f t="shared" si="329"/>
        <v>7.4499999999999993</v>
      </c>
      <c r="DT19" s="60" t="str">
        <f t="shared" si="330"/>
        <v>7.5</v>
      </c>
      <c r="DU19" s="51" t="str">
        <f t="shared" si="331"/>
        <v>B</v>
      </c>
      <c r="DV19" s="60">
        <f t="shared" si="332"/>
        <v>3</v>
      </c>
      <c r="DW19" s="60" t="str">
        <f t="shared" si="333"/>
        <v>3.0</v>
      </c>
      <c r="DX19" s="63">
        <v>3</v>
      </c>
      <c r="DY19" s="209">
        <v>3</v>
      </c>
      <c r="DZ19" s="210">
        <v>7.1</v>
      </c>
      <c r="EA19" s="57">
        <v>8</v>
      </c>
      <c r="EB19" s="58"/>
      <c r="EC19" s="66">
        <f t="shared" si="334"/>
        <v>7.6</v>
      </c>
      <c r="ED19" s="67">
        <f t="shared" si="335"/>
        <v>7.6</v>
      </c>
      <c r="EE19" s="67" t="str">
        <f t="shared" si="336"/>
        <v>7.6</v>
      </c>
      <c r="EF19" s="51" t="str">
        <f t="shared" si="337"/>
        <v>B</v>
      </c>
      <c r="EG19" s="68">
        <f t="shared" si="338"/>
        <v>3</v>
      </c>
      <c r="EH19" s="53" t="str">
        <f t="shared" si="339"/>
        <v>3.0</v>
      </c>
      <c r="EI19" s="63">
        <v>3</v>
      </c>
      <c r="EJ19" s="207">
        <v>3</v>
      </c>
      <c r="EK19" s="210">
        <v>7.5</v>
      </c>
      <c r="EL19" s="57">
        <v>8</v>
      </c>
      <c r="EM19" s="58"/>
      <c r="EN19" s="66">
        <f t="shared" si="340"/>
        <v>7.8</v>
      </c>
      <c r="EO19" s="67">
        <f t="shared" si="341"/>
        <v>7.8</v>
      </c>
      <c r="EP19" s="67" t="str">
        <f t="shared" si="342"/>
        <v>7.8</v>
      </c>
      <c r="EQ19" s="51" t="str">
        <f t="shared" si="343"/>
        <v>B</v>
      </c>
      <c r="ER19" s="60">
        <f t="shared" si="344"/>
        <v>3</v>
      </c>
      <c r="ES19" s="53" t="str">
        <f t="shared" si="345"/>
        <v>3.0</v>
      </c>
      <c r="ET19" s="63">
        <v>3</v>
      </c>
      <c r="EU19" s="207">
        <v>3</v>
      </c>
      <c r="EV19" s="210">
        <v>5.3</v>
      </c>
      <c r="EW19" s="57">
        <v>7</v>
      </c>
      <c r="EX19" s="58"/>
      <c r="EY19" s="66">
        <f t="shared" si="37"/>
        <v>6.3</v>
      </c>
      <c r="EZ19" s="67">
        <f t="shared" si="38"/>
        <v>6.3</v>
      </c>
      <c r="FA19" s="67" t="str">
        <f t="shared" si="39"/>
        <v>6.3</v>
      </c>
      <c r="FB19" s="51" t="str">
        <f t="shared" si="40"/>
        <v>C</v>
      </c>
      <c r="FC19" s="60">
        <f t="shared" si="41"/>
        <v>2</v>
      </c>
      <c r="FD19" s="53" t="str">
        <f t="shared" si="42"/>
        <v>2.0</v>
      </c>
      <c r="FE19" s="63">
        <v>2</v>
      </c>
      <c r="FF19" s="207">
        <v>2</v>
      </c>
      <c r="FG19" s="105">
        <v>7.7</v>
      </c>
      <c r="FH19" s="103">
        <v>8</v>
      </c>
      <c r="FI19" s="104"/>
      <c r="FJ19" s="66">
        <f t="shared" si="43"/>
        <v>7.9</v>
      </c>
      <c r="FK19" s="67">
        <f t="shared" si="44"/>
        <v>7.9</v>
      </c>
      <c r="FL19" s="67" t="str">
        <f t="shared" si="45"/>
        <v>7.9</v>
      </c>
      <c r="FM19" s="51" t="str">
        <f t="shared" si="46"/>
        <v>B</v>
      </c>
      <c r="FN19" s="60">
        <f t="shared" si="47"/>
        <v>3</v>
      </c>
      <c r="FO19" s="53" t="str">
        <f t="shared" si="48"/>
        <v>3.0</v>
      </c>
      <c r="FP19" s="63">
        <v>2</v>
      </c>
      <c r="FQ19" s="207">
        <v>2</v>
      </c>
      <c r="FR19" s="105">
        <v>7.8</v>
      </c>
      <c r="FS19" s="103">
        <v>8</v>
      </c>
      <c r="FT19" s="104"/>
      <c r="FU19" s="66"/>
      <c r="FV19" s="67">
        <f t="shared" si="49"/>
        <v>7.9</v>
      </c>
      <c r="FW19" s="67" t="str">
        <f t="shared" si="50"/>
        <v>7.9</v>
      </c>
      <c r="FX19" s="51" t="str">
        <f t="shared" si="51"/>
        <v>B</v>
      </c>
      <c r="FY19" s="60">
        <f t="shared" si="52"/>
        <v>3</v>
      </c>
      <c r="FZ19" s="53" t="str">
        <f t="shared" si="53"/>
        <v>3.0</v>
      </c>
      <c r="GA19" s="63">
        <v>2</v>
      </c>
      <c r="GB19" s="207">
        <v>2</v>
      </c>
      <c r="GC19" s="105">
        <v>8</v>
      </c>
      <c r="GD19" s="103">
        <v>8</v>
      </c>
      <c r="GE19" s="104"/>
      <c r="GF19" s="105"/>
      <c r="GG19" s="67">
        <f t="shared" si="54"/>
        <v>8</v>
      </c>
      <c r="GH19" s="67" t="str">
        <f t="shared" si="55"/>
        <v>8.0</v>
      </c>
      <c r="GI19" s="51" t="str">
        <f t="shared" si="56"/>
        <v>B+</v>
      </c>
      <c r="GJ19" s="60">
        <f t="shared" si="57"/>
        <v>3.5</v>
      </c>
      <c r="GK19" s="53" t="str">
        <f t="shared" si="58"/>
        <v>3.5</v>
      </c>
      <c r="GL19" s="63">
        <v>3</v>
      </c>
      <c r="GM19" s="207">
        <v>3</v>
      </c>
      <c r="GN19" s="211">
        <f t="shared" si="59"/>
        <v>18</v>
      </c>
      <c r="GO19" s="156">
        <f t="shared" si="60"/>
        <v>7.5972222222222205</v>
      </c>
      <c r="GP19" s="158">
        <f t="shared" si="61"/>
        <v>2.9722222222222223</v>
      </c>
      <c r="GQ19" s="157" t="str">
        <f t="shared" si="62"/>
        <v>2.97</v>
      </c>
      <c r="GR19" s="5" t="str">
        <f t="shared" si="63"/>
        <v>Lên lớp</v>
      </c>
      <c r="GS19" s="212">
        <f t="shared" si="64"/>
        <v>18</v>
      </c>
      <c r="GT19" s="213">
        <f t="shared" si="65"/>
        <v>7.5972222222222205</v>
      </c>
      <c r="GU19" s="214">
        <f t="shared" si="66"/>
        <v>2.9722222222222223</v>
      </c>
      <c r="GV19" s="215">
        <f t="shared" si="67"/>
        <v>35</v>
      </c>
      <c r="GW19" s="211">
        <f t="shared" si="68"/>
        <v>35</v>
      </c>
      <c r="GX19" s="157">
        <f t="shared" si="69"/>
        <v>7.55</v>
      </c>
      <c r="GY19" s="158">
        <f t="shared" si="70"/>
        <v>3.0285714285714285</v>
      </c>
      <c r="GZ19" s="157" t="str">
        <f t="shared" si="71"/>
        <v>3.03</v>
      </c>
      <c r="HA19" s="5" t="str">
        <f t="shared" si="72"/>
        <v>Lên lớp</v>
      </c>
      <c r="HB19" s="5"/>
      <c r="HC19" s="105">
        <v>7.1</v>
      </c>
      <c r="HD19" s="103">
        <v>6</v>
      </c>
      <c r="HE19" s="104"/>
      <c r="HF19" s="105"/>
      <c r="HG19" s="67">
        <f t="shared" si="73"/>
        <v>6.4</v>
      </c>
      <c r="HH19" s="67" t="str">
        <f t="shared" si="74"/>
        <v>6.4</v>
      </c>
      <c r="HI19" s="51" t="str">
        <f t="shared" si="75"/>
        <v>C</v>
      </c>
      <c r="HJ19" s="60">
        <f t="shared" si="76"/>
        <v>2</v>
      </c>
      <c r="HK19" s="53" t="str">
        <f t="shared" si="77"/>
        <v>2.0</v>
      </c>
      <c r="HL19" s="63">
        <v>3</v>
      </c>
      <c r="HM19" s="207">
        <v>3</v>
      </c>
      <c r="HN19" s="210">
        <v>7.3</v>
      </c>
      <c r="HO19" s="57">
        <v>6</v>
      </c>
      <c r="HP19" s="58"/>
      <c r="HQ19" s="66">
        <f t="shared" si="78"/>
        <v>6.5</v>
      </c>
      <c r="HR19" s="110">
        <f t="shared" si="79"/>
        <v>6.5</v>
      </c>
      <c r="HS19" s="67" t="str">
        <f t="shared" si="80"/>
        <v>6.5</v>
      </c>
      <c r="HT19" s="111" t="str">
        <f t="shared" si="81"/>
        <v>C+</v>
      </c>
      <c r="HU19" s="112">
        <f t="shared" si="82"/>
        <v>2.5</v>
      </c>
      <c r="HV19" s="113" t="str">
        <f t="shared" si="83"/>
        <v>2.5</v>
      </c>
      <c r="HW19" s="63">
        <v>1</v>
      </c>
      <c r="HX19" s="207">
        <v>1</v>
      </c>
      <c r="HY19" s="66">
        <f t="shared" si="261"/>
        <v>2</v>
      </c>
      <c r="HZ19" s="167">
        <f t="shared" si="262"/>
        <v>6.4</v>
      </c>
      <c r="IA19" s="53" t="str">
        <f t="shared" si="85"/>
        <v>6.4</v>
      </c>
      <c r="IB19" s="51" t="str">
        <f t="shared" si="86"/>
        <v>C</v>
      </c>
      <c r="IC19" s="60">
        <f t="shared" si="87"/>
        <v>2</v>
      </c>
      <c r="ID19" s="53" t="str">
        <f t="shared" si="88"/>
        <v>2.0</v>
      </c>
      <c r="IE19" s="220">
        <v>4</v>
      </c>
      <c r="IF19" s="221">
        <v>4</v>
      </c>
      <c r="IG19" s="210">
        <v>6.3</v>
      </c>
      <c r="IH19" s="57">
        <v>6</v>
      </c>
      <c r="II19" s="58"/>
      <c r="IJ19" s="66">
        <f t="shared" si="89"/>
        <v>6.1</v>
      </c>
      <c r="IK19" s="67">
        <f t="shared" si="90"/>
        <v>6.1</v>
      </c>
      <c r="IL19" s="67" t="str">
        <f t="shared" si="91"/>
        <v>6.1</v>
      </c>
      <c r="IM19" s="51" t="str">
        <f t="shared" si="92"/>
        <v>C</v>
      </c>
      <c r="IN19" s="60">
        <f t="shared" si="93"/>
        <v>2</v>
      </c>
      <c r="IO19" s="53" t="str">
        <f t="shared" si="94"/>
        <v>2.0</v>
      </c>
      <c r="IP19" s="63">
        <v>2</v>
      </c>
      <c r="IQ19" s="207">
        <v>2</v>
      </c>
      <c r="IR19" s="210">
        <v>7.6</v>
      </c>
      <c r="IS19" s="57">
        <v>6</v>
      </c>
      <c r="IT19" s="58"/>
      <c r="IU19" s="66">
        <f t="shared" si="95"/>
        <v>6.6</v>
      </c>
      <c r="IV19" s="67">
        <f t="shared" si="96"/>
        <v>6.6</v>
      </c>
      <c r="IW19" s="67" t="str">
        <f t="shared" si="97"/>
        <v>6.6</v>
      </c>
      <c r="IX19" s="51" t="str">
        <f t="shared" si="98"/>
        <v>C+</v>
      </c>
      <c r="IY19" s="60">
        <f t="shared" si="99"/>
        <v>2.5</v>
      </c>
      <c r="IZ19" s="53" t="str">
        <f t="shared" si="100"/>
        <v>2.5</v>
      </c>
      <c r="JA19" s="63">
        <v>3</v>
      </c>
      <c r="JB19" s="207">
        <v>3</v>
      </c>
      <c r="JC19" s="65">
        <v>7</v>
      </c>
      <c r="JD19" s="57">
        <v>8</v>
      </c>
      <c r="JE19" s="58"/>
      <c r="JF19" s="66">
        <f t="shared" si="101"/>
        <v>7.6</v>
      </c>
      <c r="JG19" s="67">
        <f t="shared" si="102"/>
        <v>7.6</v>
      </c>
      <c r="JH19" s="50" t="str">
        <f t="shared" si="103"/>
        <v>7.6</v>
      </c>
      <c r="JI19" s="51" t="str">
        <f t="shared" si="104"/>
        <v>B</v>
      </c>
      <c r="JJ19" s="60">
        <f t="shared" si="105"/>
        <v>3</v>
      </c>
      <c r="JK19" s="53" t="str">
        <f t="shared" si="106"/>
        <v>3.0</v>
      </c>
      <c r="JL19" s="61">
        <v>2</v>
      </c>
      <c r="JM19" s="62">
        <v>2</v>
      </c>
      <c r="JN19" s="65">
        <v>7</v>
      </c>
      <c r="JO19" s="57">
        <v>4</v>
      </c>
      <c r="JP19" s="58"/>
      <c r="JQ19" s="66">
        <f t="shared" si="107"/>
        <v>5.2</v>
      </c>
      <c r="JR19" s="67">
        <f t="shared" si="108"/>
        <v>5.2</v>
      </c>
      <c r="JS19" s="50" t="str">
        <f t="shared" si="109"/>
        <v>5.2</v>
      </c>
      <c r="JT19" s="51" t="str">
        <f t="shared" si="110"/>
        <v>D+</v>
      </c>
      <c r="JU19" s="60">
        <f t="shared" si="111"/>
        <v>1.5</v>
      </c>
      <c r="JV19" s="53" t="str">
        <f t="shared" si="112"/>
        <v>1.5</v>
      </c>
      <c r="JW19" s="61">
        <v>1</v>
      </c>
      <c r="JX19" s="62">
        <v>1</v>
      </c>
      <c r="JY19" s="65">
        <v>7.3</v>
      </c>
      <c r="JZ19" s="57">
        <v>5</v>
      </c>
      <c r="KA19" s="58"/>
      <c r="KB19" s="66">
        <f t="shared" si="113"/>
        <v>5.9</v>
      </c>
      <c r="KC19" s="67">
        <f t="shared" si="114"/>
        <v>5.9</v>
      </c>
      <c r="KD19" s="50" t="str">
        <f t="shared" si="115"/>
        <v>5.9</v>
      </c>
      <c r="KE19" s="51" t="str">
        <f t="shared" si="116"/>
        <v>C</v>
      </c>
      <c r="KF19" s="60">
        <f t="shared" si="117"/>
        <v>2</v>
      </c>
      <c r="KG19" s="53" t="str">
        <f t="shared" si="118"/>
        <v>2.0</v>
      </c>
      <c r="KH19" s="61">
        <v>2</v>
      </c>
      <c r="KI19" s="62">
        <v>2</v>
      </c>
      <c r="KJ19" s="105">
        <v>6</v>
      </c>
      <c r="KK19" s="138">
        <v>5</v>
      </c>
      <c r="KL19" s="104"/>
      <c r="KM19" s="66">
        <f t="shared" si="119"/>
        <v>5.4</v>
      </c>
      <c r="KN19" s="110">
        <f t="shared" si="120"/>
        <v>5.4</v>
      </c>
      <c r="KO19" s="67" t="str">
        <f t="shared" si="121"/>
        <v>5.4</v>
      </c>
      <c r="KP19" s="300" t="str">
        <f t="shared" si="122"/>
        <v>D+</v>
      </c>
      <c r="KQ19" s="112">
        <f t="shared" si="123"/>
        <v>1.5</v>
      </c>
      <c r="KR19" s="113" t="str">
        <f t="shared" si="124"/>
        <v>1.5</v>
      </c>
      <c r="KS19" s="63">
        <v>3</v>
      </c>
      <c r="KT19" s="207">
        <v>3</v>
      </c>
      <c r="KU19" s="105">
        <v>7.3</v>
      </c>
      <c r="KV19" s="138">
        <v>6</v>
      </c>
      <c r="KW19" s="104"/>
      <c r="KX19" s="66">
        <f t="shared" si="125"/>
        <v>6.5</v>
      </c>
      <c r="KY19" s="110">
        <f t="shared" si="126"/>
        <v>6.5</v>
      </c>
      <c r="KZ19" s="67" t="str">
        <f t="shared" si="127"/>
        <v>6.5</v>
      </c>
      <c r="LA19" s="300" t="str">
        <f t="shared" si="128"/>
        <v>C+</v>
      </c>
      <c r="LB19" s="112">
        <f t="shared" si="129"/>
        <v>2.5</v>
      </c>
      <c r="LC19" s="113" t="str">
        <f t="shared" si="130"/>
        <v>2.5</v>
      </c>
      <c r="LD19" s="63">
        <v>2</v>
      </c>
      <c r="LE19" s="207">
        <v>2</v>
      </c>
      <c r="LF19" s="301">
        <f t="shared" si="172"/>
        <v>5.9</v>
      </c>
      <c r="LG19" s="302">
        <f t="shared" si="173"/>
        <v>5.9</v>
      </c>
      <c r="LH19" s="303" t="str">
        <f t="shared" si="174"/>
        <v>5.9</v>
      </c>
      <c r="LI19" s="304" t="str">
        <f t="shared" si="175"/>
        <v>C</v>
      </c>
      <c r="LJ19" s="305">
        <f t="shared" si="176"/>
        <v>2</v>
      </c>
      <c r="LK19" s="303" t="str">
        <f t="shared" si="177"/>
        <v>2.0</v>
      </c>
      <c r="LL19" s="306">
        <v>5</v>
      </c>
      <c r="LM19" s="307">
        <v>5</v>
      </c>
      <c r="LN19" s="211">
        <f t="shared" si="131"/>
        <v>19</v>
      </c>
      <c r="LO19" s="156">
        <f t="shared" si="132"/>
        <v>6.2684210526315791</v>
      </c>
      <c r="LP19" s="158">
        <f t="shared" si="133"/>
        <v>2.1578947368421053</v>
      </c>
      <c r="LQ19" s="157" t="str">
        <f t="shared" si="178"/>
        <v>2.16</v>
      </c>
      <c r="LR19" s="5" t="str">
        <f t="shared" si="179"/>
        <v>Lên lớp</v>
      </c>
      <c r="LS19" s="212">
        <f t="shared" si="134"/>
        <v>19</v>
      </c>
      <c r="LT19" s="156">
        <f t="shared" si="135"/>
        <v>6.2684210526315791</v>
      </c>
      <c r="LU19" s="309">
        <f t="shared" si="136"/>
        <v>2.1578947368421053</v>
      </c>
      <c r="LV19" s="215">
        <f t="shared" si="137"/>
        <v>54</v>
      </c>
      <c r="LW19" s="211">
        <f t="shared" si="138"/>
        <v>54</v>
      </c>
      <c r="LX19" s="157">
        <f t="shared" si="139"/>
        <v>7.0990740740740748</v>
      </c>
      <c r="LY19" s="157" t="str">
        <f t="shared" si="140"/>
        <v>7.10</v>
      </c>
      <c r="LZ19" s="158">
        <f t="shared" si="141"/>
        <v>2.7222222222222223</v>
      </c>
      <c r="MA19" s="157" t="str">
        <f t="shared" si="180"/>
        <v>2.72</v>
      </c>
      <c r="MB19" s="5" t="str">
        <f t="shared" si="181"/>
        <v>Lên lớp</v>
      </c>
      <c r="MC19" s="282">
        <v>7.2</v>
      </c>
      <c r="MD19" s="283">
        <v>8</v>
      </c>
      <c r="ME19" s="58"/>
      <c r="MF19" s="66">
        <f t="shared" si="182"/>
        <v>7.7</v>
      </c>
      <c r="MG19" s="67">
        <f t="shared" si="183"/>
        <v>7.7</v>
      </c>
      <c r="MH19" s="50" t="str">
        <f t="shared" si="184"/>
        <v>7.7</v>
      </c>
      <c r="MI19" s="51" t="str">
        <f t="shared" si="185"/>
        <v>B</v>
      </c>
      <c r="MJ19" s="60">
        <f t="shared" si="186"/>
        <v>3</v>
      </c>
      <c r="MK19" s="53" t="str">
        <f t="shared" si="187"/>
        <v>3.0</v>
      </c>
      <c r="ML19" s="61">
        <v>2</v>
      </c>
      <c r="MM19" s="62">
        <v>2</v>
      </c>
      <c r="MN19" s="282">
        <v>7.7</v>
      </c>
      <c r="MO19" s="283">
        <v>7</v>
      </c>
      <c r="MP19" s="104"/>
      <c r="MQ19" s="105">
        <f t="shared" si="188"/>
        <v>7.3</v>
      </c>
      <c r="MR19" s="67">
        <f t="shared" si="189"/>
        <v>7.3</v>
      </c>
      <c r="MS19" s="50" t="str">
        <f t="shared" si="190"/>
        <v>7.3</v>
      </c>
      <c r="MT19" s="51" t="str">
        <f t="shared" si="191"/>
        <v>B</v>
      </c>
      <c r="MU19" s="60">
        <f t="shared" si="192"/>
        <v>3</v>
      </c>
      <c r="MV19" s="53" t="str">
        <f t="shared" si="193"/>
        <v>3.0</v>
      </c>
      <c r="MW19" s="61">
        <v>2</v>
      </c>
      <c r="MX19" s="62">
        <v>2</v>
      </c>
      <c r="MY19" s="282">
        <v>7.8</v>
      </c>
      <c r="MZ19" s="283">
        <v>9</v>
      </c>
      <c r="NA19" s="104"/>
      <c r="NB19" s="105">
        <f t="shared" si="194"/>
        <v>8.5</v>
      </c>
      <c r="NC19" s="67">
        <f t="shared" si="195"/>
        <v>8.5</v>
      </c>
      <c r="ND19" s="50" t="str">
        <f t="shared" si="196"/>
        <v>8.5</v>
      </c>
      <c r="NE19" s="51" t="str">
        <f t="shared" si="197"/>
        <v>A</v>
      </c>
      <c r="NF19" s="60">
        <f t="shared" si="198"/>
        <v>4</v>
      </c>
      <c r="NG19" s="53" t="str">
        <f t="shared" si="199"/>
        <v>4.0</v>
      </c>
      <c r="NH19" s="61">
        <v>2</v>
      </c>
      <c r="NI19" s="62">
        <v>2</v>
      </c>
      <c r="NJ19" s="105">
        <v>6</v>
      </c>
      <c r="NK19" s="138">
        <v>5</v>
      </c>
      <c r="NL19" s="104"/>
      <c r="NM19" s="66">
        <f t="shared" si="200"/>
        <v>5.4</v>
      </c>
      <c r="NN19" s="110">
        <f t="shared" si="201"/>
        <v>5.4</v>
      </c>
      <c r="NO19" s="67" t="str">
        <f t="shared" si="202"/>
        <v>5.4</v>
      </c>
      <c r="NP19" s="300" t="str">
        <f t="shared" si="203"/>
        <v>D+</v>
      </c>
      <c r="NQ19" s="112">
        <f t="shared" si="204"/>
        <v>1.5</v>
      </c>
      <c r="NR19" s="113" t="str">
        <f t="shared" si="205"/>
        <v>1.5</v>
      </c>
      <c r="NS19" s="63">
        <v>2</v>
      </c>
      <c r="NT19" s="207">
        <v>2</v>
      </c>
      <c r="NU19" s="105">
        <v>6.8</v>
      </c>
      <c r="NV19" s="138">
        <v>6</v>
      </c>
      <c r="NW19" s="105"/>
      <c r="NX19" s="105">
        <f t="shared" si="206"/>
        <v>6.3</v>
      </c>
      <c r="NY19" s="110">
        <f t="shared" si="207"/>
        <v>6.3</v>
      </c>
      <c r="NZ19" s="67" t="str">
        <f t="shared" si="208"/>
        <v>6.3</v>
      </c>
      <c r="OA19" s="300" t="str">
        <f t="shared" si="209"/>
        <v>C</v>
      </c>
      <c r="OB19" s="112">
        <f t="shared" si="210"/>
        <v>2</v>
      </c>
      <c r="OC19" s="113" t="str">
        <f t="shared" si="211"/>
        <v>2.0</v>
      </c>
      <c r="OD19" s="63">
        <v>1</v>
      </c>
      <c r="OE19" s="207">
        <v>1</v>
      </c>
      <c r="OF19" s="210">
        <v>7.4</v>
      </c>
      <c r="OG19" s="133">
        <v>7</v>
      </c>
      <c r="OH19" s="210"/>
      <c r="OI19" s="66">
        <f t="shared" si="212"/>
        <v>7.2</v>
      </c>
      <c r="OJ19" s="67">
        <f t="shared" si="213"/>
        <v>7.2</v>
      </c>
      <c r="OK19" s="67" t="str">
        <f t="shared" si="214"/>
        <v>7.2</v>
      </c>
      <c r="OL19" s="51" t="str">
        <f t="shared" si="215"/>
        <v>B</v>
      </c>
      <c r="OM19" s="60">
        <f t="shared" si="216"/>
        <v>3</v>
      </c>
      <c r="ON19" s="53" t="str">
        <f t="shared" si="217"/>
        <v>3.0</v>
      </c>
      <c r="OO19" s="63">
        <v>6</v>
      </c>
      <c r="OP19" s="207">
        <v>6</v>
      </c>
      <c r="OQ19" s="105"/>
      <c r="OR19" s="138"/>
      <c r="OS19" s="105"/>
      <c r="OT19" s="105"/>
      <c r="OU19" s="67">
        <f t="shared" si="218"/>
        <v>0</v>
      </c>
      <c r="OV19" s="67" t="str">
        <f t="shared" si="219"/>
        <v>0.0</v>
      </c>
      <c r="OW19" s="51" t="str">
        <f t="shared" si="220"/>
        <v>F</v>
      </c>
      <c r="OX19" s="60">
        <f t="shared" si="221"/>
        <v>0</v>
      </c>
      <c r="OY19" s="53" t="str">
        <f t="shared" si="222"/>
        <v>0.0</v>
      </c>
      <c r="OZ19" s="63">
        <v>4</v>
      </c>
      <c r="PA19" s="207">
        <v>4</v>
      </c>
      <c r="PB19" s="211">
        <f t="shared" si="223"/>
        <v>19</v>
      </c>
      <c r="PC19" s="156">
        <f t="shared" si="224"/>
        <v>5.6473684210526311</v>
      </c>
      <c r="PD19" s="158">
        <f t="shared" si="225"/>
        <v>2.263157894736842</v>
      </c>
      <c r="PE19" s="157" t="str">
        <f t="shared" si="226"/>
        <v>2.26</v>
      </c>
      <c r="PF19" s="5" t="str">
        <f t="shared" si="227"/>
        <v>Lên lớp</v>
      </c>
      <c r="PG19" s="212">
        <f t="shared" si="228"/>
        <v>19</v>
      </c>
      <c r="PH19" s="156">
        <f t="shared" si="229"/>
        <v>5.6473684210526311</v>
      </c>
      <c r="PI19" s="309">
        <f t="shared" si="230"/>
        <v>2.263157894736842</v>
      </c>
      <c r="PJ19" s="215">
        <f t="shared" si="231"/>
        <v>73</v>
      </c>
      <c r="PK19" s="211">
        <f t="shared" si="232"/>
        <v>73</v>
      </c>
      <c r="PL19" s="157">
        <f t="shared" si="233"/>
        <v>6.7212328767123291</v>
      </c>
      <c r="PM19" s="157" t="str">
        <f t="shared" si="234"/>
        <v>6.72</v>
      </c>
      <c r="PN19" s="158">
        <f t="shared" si="235"/>
        <v>2.6027397260273974</v>
      </c>
      <c r="PO19" s="157" t="str">
        <f t="shared" si="236"/>
        <v>2.60</v>
      </c>
      <c r="PP19" s="5" t="str">
        <f t="shared" si="237"/>
        <v>Lên lớp</v>
      </c>
      <c r="PQ19" s="231">
        <v>7</v>
      </c>
      <c r="PR19" s="231">
        <v>6</v>
      </c>
      <c r="PS19" s="231"/>
      <c r="PT19" s="66">
        <f t="shared" si="346"/>
        <v>6.4</v>
      </c>
      <c r="PU19" s="67">
        <f t="shared" si="347"/>
        <v>6.4</v>
      </c>
      <c r="PV19" s="67" t="str">
        <f t="shared" si="240"/>
        <v>6.4</v>
      </c>
      <c r="PW19" s="51" t="str">
        <f t="shared" si="348"/>
        <v>C</v>
      </c>
      <c r="PX19" s="60">
        <f t="shared" si="242"/>
        <v>2</v>
      </c>
      <c r="PY19" s="53" t="str">
        <f t="shared" si="243"/>
        <v>2.0</v>
      </c>
      <c r="PZ19" s="63">
        <v>6</v>
      </c>
      <c r="QA19" s="207">
        <v>6</v>
      </c>
    </row>
    <row r="20" spans="1:443" s="8" customFormat="1" ht="18">
      <c r="A20" s="5">
        <v>20</v>
      </c>
      <c r="B20" s="9" t="s">
        <v>356</v>
      </c>
      <c r="C20" s="10" t="s">
        <v>440</v>
      </c>
      <c r="D20" s="11" t="s">
        <v>441</v>
      </c>
      <c r="E20" s="12" t="s">
        <v>442</v>
      </c>
      <c r="F20" s="6"/>
      <c r="G20" s="47" t="s">
        <v>668</v>
      </c>
      <c r="H20" s="6" t="s">
        <v>427</v>
      </c>
      <c r="I20" s="48" t="s">
        <v>698</v>
      </c>
      <c r="J20" s="48" t="s">
        <v>704</v>
      </c>
      <c r="K20" s="98">
        <v>7.7</v>
      </c>
      <c r="L20" s="67" t="str">
        <f t="shared" si="263"/>
        <v>7.7</v>
      </c>
      <c r="M20" s="51" t="str">
        <f t="shared" si="264"/>
        <v>B</v>
      </c>
      <c r="N20" s="52">
        <f t="shared" si="265"/>
        <v>3</v>
      </c>
      <c r="O20" s="53" t="str">
        <f t="shared" si="266"/>
        <v>3.0</v>
      </c>
      <c r="P20" s="63">
        <v>2</v>
      </c>
      <c r="Q20" s="49">
        <v>6</v>
      </c>
      <c r="R20" s="67" t="str">
        <f t="shared" si="267"/>
        <v>6.0</v>
      </c>
      <c r="S20" s="51" t="str">
        <f t="shared" si="268"/>
        <v>C</v>
      </c>
      <c r="T20" s="52">
        <f t="shared" si="269"/>
        <v>2</v>
      </c>
      <c r="U20" s="53" t="str">
        <f t="shared" si="270"/>
        <v>2.0</v>
      </c>
      <c r="V20" s="63">
        <v>3</v>
      </c>
      <c r="W20" s="105">
        <v>6.8</v>
      </c>
      <c r="X20" s="103">
        <v>7</v>
      </c>
      <c r="Y20" s="104"/>
      <c r="Z20" s="66">
        <f t="shared" si="271"/>
        <v>6.9</v>
      </c>
      <c r="AA20" s="67">
        <f t="shared" si="272"/>
        <v>6.9</v>
      </c>
      <c r="AB20" s="67" t="str">
        <f t="shared" si="273"/>
        <v>6.9</v>
      </c>
      <c r="AC20" s="51" t="str">
        <f t="shared" si="274"/>
        <v>C+</v>
      </c>
      <c r="AD20" s="60">
        <f t="shared" si="275"/>
        <v>2.5</v>
      </c>
      <c r="AE20" s="53" t="str">
        <f t="shared" si="276"/>
        <v>2.5</v>
      </c>
      <c r="AF20" s="63">
        <v>4</v>
      </c>
      <c r="AG20" s="207">
        <v>4</v>
      </c>
      <c r="AH20" s="105">
        <v>8</v>
      </c>
      <c r="AI20" s="103">
        <v>8</v>
      </c>
      <c r="AJ20" s="104"/>
      <c r="AK20" s="66">
        <f t="shared" si="277"/>
        <v>8</v>
      </c>
      <c r="AL20" s="67">
        <f t="shared" si="278"/>
        <v>8</v>
      </c>
      <c r="AM20" s="67" t="str">
        <f t="shared" si="279"/>
        <v>8.0</v>
      </c>
      <c r="AN20" s="51" t="str">
        <f t="shared" si="280"/>
        <v>B+</v>
      </c>
      <c r="AO20" s="60">
        <f t="shared" si="281"/>
        <v>3.5</v>
      </c>
      <c r="AP20" s="53" t="str">
        <f t="shared" si="282"/>
        <v>3.5</v>
      </c>
      <c r="AQ20" s="63">
        <v>2</v>
      </c>
      <c r="AR20" s="207">
        <v>2</v>
      </c>
      <c r="AS20" s="105">
        <v>7.3</v>
      </c>
      <c r="AT20" s="103">
        <v>2</v>
      </c>
      <c r="AU20" s="104"/>
      <c r="AV20" s="66">
        <f t="shared" si="283"/>
        <v>4.0999999999999996</v>
      </c>
      <c r="AW20" s="67">
        <f t="shared" si="284"/>
        <v>4.0999999999999996</v>
      </c>
      <c r="AX20" s="67" t="str">
        <f t="shared" si="285"/>
        <v>4.1</v>
      </c>
      <c r="AY20" s="51" t="str">
        <f t="shared" si="286"/>
        <v>D</v>
      </c>
      <c r="AZ20" s="60">
        <f t="shared" si="287"/>
        <v>1</v>
      </c>
      <c r="BA20" s="53" t="str">
        <f t="shared" si="288"/>
        <v>1.0</v>
      </c>
      <c r="BB20" s="63">
        <v>3</v>
      </c>
      <c r="BC20" s="207">
        <v>3</v>
      </c>
      <c r="BD20" s="105">
        <v>7.4</v>
      </c>
      <c r="BE20" s="103">
        <v>9</v>
      </c>
      <c r="BF20" s="104"/>
      <c r="BG20" s="66">
        <f t="shared" si="289"/>
        <v>8.4</v>
      </c>
      <c r="BH20" s="67">
        <f t="shared" si="290"/>
        <v>8.4</v>
      </c>
      <c r="BI20" s="67" t="str">
        <f t="shared" si="291"/>
        <v>8.4</v>
      </c>
      <c r="BJ20" s="51" t="str">
        <f t="shared" si="292"/>
        <v>B+</v>
      </c>
      <c r="BK20" s="60">
        <f t="shared" si="293"/>
        <v>3.5</v>
      </c>
      <c r="BL20" s="53" t="str">
        <f t="shared" si="294"/>
        <v>3.5</v>
      </c>
      <c r="BM20" s="63">
        <v>3</v>
      </c>
      <c r="BN20" s="207">
        <v>3</v>
      </c>
      <c r="BO20" s="105">
        <v>7.7</v>
      </c>
      <c r="BP20" s="103">
        <v>5</v>
      </c>
      <c r="BQ20" s="104"/>
      <c r="BR20" s="66">
        <f t="shared" si="295"/>
        <v>6.1</v>
      </c>
      <c r="BS20" s="67">
        <f t="shared" si="296"/>
        <v>6.1</v>
      </c>
      <c r="BT20" s="67" t="str">
        <f t="shared" si="297"/>
        <v>6.1</v>
      </c>
      <c r="BU20" s="51" t="str">
        <f t="shared" si="298"/>
        <v>C</v>
      </c>
      <c r="BV20" s="68">
        <f t="shared" si="299"/>
        <v>2</v>
      </c>
      <c r="BW20" s="53" t="str">
        <f t="shared" si="300"/>
        <v>2.0</v>
      </c>
      <c r="BX20" s="63">
        <v>2</v>
      </c>
      <c r="BY20" s="207">
        <v>2</v>
      </c>
      <c r="BZ20" s="105">
        <v>7</v>
      </c>
      <c r="CA20" s="103">
        <v>5</v>
      </c>
      <c r="CB20" s="104"/>
      <c r="CC20" s="105"/>
      <c r="CD20" s="67">
        <f t="shared" si="301"/>
        <v>5.8</v>
      </c>
      <c r="CE20" s="67" t="str">
        <f t="shared" si="302"/>
        <v>5.8</v>
      </c>
      <c r="CF20" s="51" t="str">
        <f t="shared" si="303"/>
        <v>C</v>
      </c>
      <c r="CG20" s="60">
        <f t="shared" si="304"/>
        <v>2</v>
      </c>
      <c r="CH20" s="53" t="str">
        <f t="shared" si="305"/>
        <v>2.0</v>
      </c>
      <c r="CI20" s="63">
        <v>3</v>
      </c>
      <c r="CJ20" s="207">
        <v>3</v>
      </c>
      <c r="CK20" s="208">
        <f t="shared" si="349"/>
        <v>17</v>
      </c>
      <c r="CL20" s="72">
        <f t="shared" si="306"/>
        <v>6.511764705882352</v>
      </c>
      <c r="CM20" s="93" t="str">
        <f t="shared" si="307"/>
        <v>6.51</v>
      </c>
      <c r="CN20" s="72">
        <f t="shared" si="308"/>
        <v>2.3823529411764706</v>
      </c>
      <c r="CO20" s="93" t="str">
        <f t="shared" si="309"/>
        <v>2.38</v>
      </c>
      <c r="CP20" s="285" t="str">
        <f t="shared" si="310"/>
        <v>Lên lớp</v>
      </c>
      <c r="CQ20" s="285">
        <f t="shared" si="311"/>
        <v>17</v>
      </c>
      <c r="CR20" s="72">
        <f t="shared" si="312"/>
        <v>6.511764705882352</v>
      </c>
      <c r="CS20" s="285" t="str">
        <f t="shared" si="313"/>
        <v>6.51</v>
      </c>
      <c r="CT20" s="72">
        <f t="shared" si="314"/>
        <v>2.3823529411764706</v>
      </c>
      <c r="CU20" s="285" t="str">
        <f t="shared" si="315"/>
        <v>2.38</v>
      </c>
      <c r="CV20" s="285" t="str">
        <f t="shared" si="316"/>
        <v>Lên lớp</v>
      </c>
      <c r="CW20" s="66">
        <v>7</v>
      </c>
      <c r="CX20" s="285">
        <v>5</v>
      </c>
      <c r="CY20" s="285"/>
      <c r="CZ20" s="66">
        <f t="shared" si="317"/>
        <v>5.8</v>
      </c>
      <c r="DA20" s="67">
        <f t="shared" si="318"/>
        <v>5.8</v>
      </c>
      <c r="DB20" s="60" t="str">
        <f t="shared" si="319"/>
        <v>5.8</v>
      </c>
      <c r="DC20" s="51" t="str">
        <f t="shared" si="320"/>
        <v>C</v>
      </c>
      <c r="DD20" s="60">
        <f t="shared" si="321"/>
        <v>2</v>
      </c>
      <c r="DE20" s="60" t="str">
        <f t="shared" si="322"/>
        <v>2.0</v>
      </c>
      <c r="DF20" s="63"/>
      <c r="DG20" s="209"/>
      <c r="DH20" s="105">
        <v>8.8000000000000007</v>
      </c>
      <c r="DI20" s="126">
        <v>6</v>
      </c>
      <c r="DJ20" s="126"/>
      <c r="DK20" s="66">
        <f t="shared" si="323"/>
        <v>7.1</v>
      </c>
      <c r="DL20" s="67">
        <f t="shared" si="324"/>
        <v>7.1</v>
      </c>
      <c r="DM20" s="60" t="str">
        <f t="shared" si="325"/>
        <v>7.1</v>
      </c>
      <c r="DN20" s="51" t="str">
        <f t="shared" si="326"/>
        <v>B</v>
      </c>
      <c r="DO20" s="60">
        <f t="shared" si="327"/>
        <v>3</v>
      </c>
      <c r="DP20" s="60" t="str">
        <f t="shared" si="328"/>
        <v>3.0</v>
      </c>
      <c r="DQ20" s="63"/>
      <c r="DR20" s="209"/>
      <c r="DS20" s="67">
        <f t="shared" si="329"/>
        <v>6.4499999999999993</v>
      </c>
      <c r="DT20" s="60" t="str">
        <f t="shared" si="330"/>
        <v>6.5</v>
      </c>
      <c r="DU20" s="51" t="str">
        <f t="shared" si="331"/>
        <v>C</v>
      </c>
      <c r="DV20" s="60">
        <f t="shared" si="332"/>
        <v>2</v>
      </c>
      <c r="DW20" s="60" t="str">
        <f t="shared" si="333"/>
        <v>2.0</v>
      </c>
      <c r="DX20" s="63">
        <v>3</v>
      </c>
      <c r="DY20" s="209">
        <v>3</v>
      </c>
      <c r="DZ20" s="210">
        <v>6.4</v>
      </c>
      <c r="EA20" s="57">
        <v>7</v>
      </c>
      <c r="EB20" s="58"/>
      <c r="EC20" s="66">
        <f t="shared" si="334"/>
        <v>6.8</v>
      </c>
      <c r="ED20" s="67">
        <f t="shared" si="335"/>
        <v>6.8</v>
      </c>
      <c r="EE20" s="67" t="str">
        <f t="shared" si="336"/>
        <v>6.8</v>
      </c>
      <c r="EF20" s="51" t="str">
        <f t="shared" si="337"/>
        <v>C+</v>
      </c>
      <c r="EG20" s="68">
        <f t="shared" si="338"/>
        <v>2.5</v>
      </c>
      <c r="EH20" s="53" t="str">
        <f t="shared" si="339"/>
        <v>2.5</v>
      </c>
      <c r="EI20" s="63">
        <v>3</v>
      </c>
      <c r="EJ20" s="207">
        <v>3</v>
      </c>
      <c r="EK20" s="150">
        <v>7</v>
      </c>
      <c r="EL20" s="124">
        <v>4</v>
      </c>
      <c r="EM20" s="125"/>
      <c r="EN20" s="66">
        <f t="shared" si="340"/>
        <v>5.2</v>
      </c>
      <c r="EO20" s="67">
        <f t="shared" si="341"/>
        <v>5.2</v>
      </c>
      <c r="EP20" s="67" t="str">
        <f t="shared" si="342"/>
        <v>5.2</v>
      </c>
      <c r="EQ20" s="51" t="str">
        <f t="shared" si="343"/>
        <v>D+</v>
      </c>
      <c r="ER20" s="60">
        <f t="shared" si="344"/>
        <v>1.5</v>
      </c>
      <c r="ES20" s="53" t="str">
        <f t="shared" si="345"/>
        <v>1.5</v>
      </c>
      <c r="ET20" s="63">
        <v>3</v>
      </c>
      <c r="EU20" s="207">
        <v>3</v>
      </c>
      <c r="EV20" s="210">
        <v>6</v>
      </c>
      <c r="EW20" s="57">
        <v>5</v>
      </c>
      <c r="EX20" s="58"/>
      <c r="EY20" s="66">
        <f t="shared" si="37"/>
        <v>5.4</v>
      </c>
      <c r="EZ20" s="67">
        <f t="shared" si="38"/>
        <v>5.4</v>
      </c>
      <c r="FA20" s="67" t="str">
        <f t="shared" si="39"/>
        <v>5.4</v>
      </c>
      <c r="FB20" s="51" t="str">
        <f t="shared" si="40"/>
        <v>D+</v>
      </c>
      <c r="FC20" s="60">
        <f t="shared" si="41"/>
        <v>1.5</v>
      </c>
      <c r="FD20" s="53" t="str">
        <f t="shared" si="42"/>
        <v>1.5</v>
      </c>
      <c r="FE20" s="63">
        <v>2</v>
      </c>
      <c r="FF20" s="207">
        <v>2</v>
      </c>
      <c r="FG20" s="105">
        <v>6</v>
      </c>
      <c r="FH20" s="103">
        <v>7</v>
      </c>
      <c r="FI20" s="104"/>
      <c r="FJ20" s="66">
        <f t="shared" si="43"/>
        <v>6.6</v>
      </c>
      <c r="FK20" s="67">
        <f t="shared" si="44"/>
        <v>6.6</v>
      </c>
      <c r="FL20" s="67" t="str">
        <f t="shared" si="45"/>
        <v>6.6</v>
      </c>
      <c r="FM20" s="51" t="str">
        <f t="shared" si="46"/>
        <v>C+</v>
      </c>
      <c r="FN20" s="60">
        <f t="shared" si="47"/>
        <v>2.5</v>
      </c>
      <c r="FO20" s="53" t="str">
        <f t="shared" si="48"/>
        <v>2.5</v>
      </c>
      <c r="FP20" s="63">
        <v>2</v>
      </c>
      <c r="FQ20" s="207">
        <v>2</v>
      </c>
      <c r="FR20" s="105">
        <v>7.2</v>
      </c>
      <c r="FS20" s="103">
        <v>7</v>
      </c>
      <c r="FT20" s="104"/>
      <c r="FU20" s="66"/>
      <c r="FV20" s="67">
        <f t="shared" si="49"/>
        <v>7.1</v>
      </c>
      <c r="FW20" s="67" t="str">
        <f t="shared" si="50"/>
        <v>7.1</v>
      </c>
      <c r="FX20" s="51" t="str">
        <f t="shared" si="51"/>
        <v>B</v>
      </c>
      <c r="FY20" s="60">
        <f t="shared" si="52"/>
        <v>3</v>
      </c>
      <c r="FZ20" s="53" t="str">
        <f t="shared" si="53"/>
        <v>3.0</v>
      </c>
      <c r="GA20" s="63">
        <v>2</v>
      </c>
      <c r="GB20" s="207">
        <v>2</v>
      </c>
      <c r="GC20" s="105">
        <v>7</v>
      </c>
      <c r="GD20" s="103">
        <v>7</v>
      </c>
      <c r="GE20" s="104"/>
      <c r="GF20" s="105"/>
      <c r="GG20" s="67">
        <f t="shared" si="54"/>
        <v>7</v>
      </c>
      <c r="GH20" s="67" t="str">
        <f t="shared" si="55"/>
        <v>7.0</v>
      </c>
      <c r="GI20" s="51" t="str">
        <f t="shared" si="56"/>
        <v>B</v>
      </c>
      <c r="GJ20" s="60">
        <f t="shared" si="57"/>
        <v>3</v>
      </c>
      <c r="GK20" s="53" t="str">
        <f t="shared" si="58"/>
        <v>3.0</v>
      </c>
      <c r="GL20" s="63">
        <v>3</v>
      </c>
      <c r="GM20" s="207">
        <v>3</v>
      </c>
      <c r="GN20" s="211">
        <f t="shared" si="59"/>
        <v>18</v>
      </c>
      <c r="GO20" s="156">
        <f t="shared" si="60"/>
        <v>6.3638888888888898</v>
      </c>
      <c r="GP20" s="158">
        <f t="shared" si="61"/>
        <v>2.2777777777777777</v>
      </c>
      <c r="GQ20" s="157" t="str">
        <f t="shared" si="62"/>
        <v>2.28</v>
      </c>
      <c r="GR20" s="5" t="str">
        <f t="shared" si="63"/>
        <v>Lên lớp</v>
      </c>
      <c r="GS20" s="212">
        <f t="shared" si="64"/>
        <v>18</v>
      </c>
      <c r="GT20" s="213">
        <f t="shared" si="65"/>
        <v>6.3638888888888898</v>
      </c>
      <c r="GU20" s="214">
        <f t="shared" si="66"/>
        <v>2.2777777777777777</v>
      </c>
      <c r="GV20" s="215">
        <f t="shared" si="67"/>
        <v>35</v>
      </c>
      <c r="GW20" s="211">
        <f t="shared" si="68"/>
        <v>35</v>
      </c>
      <c r="GX20" s="157">
        <f t="shared" si="69"/>
        <v>6.4357142857142859</v>
      </c>
      <c r="GY20" s="158">
        <f t="shared" si="70"/>
        <v>2.3285714285714287</v>
      </c>
      <c r="GZ20" s="157" t="str">
        <f t="shared" si="71"/>
        <v>2.33</v>
      </c>
      <c r="HA20" s="5" t="str">
        <f t="shared" si="72"/>
        <v>Lên lớp</v>
      </c>
      <c r="HB20" s="5"/>
      <c r="HC20" s="105">
        <v>6.6</v>
      </c>
      <c r="HD20" s="103">
        <v>5</v>
      </c>
      <c r="HE20" s="104"/>
      <c r="HF20" s="105"/>
      <c r="HG20" s="67">
        <f t="shared" si="73"/>
        <v>5.6</v>
      </c>
      <c r="HH20" s="67" t="str">
        <f t="shared" si="74"/>
        <v>5.6</v>
      </c>
      <c r="HI20" s="51" t="str">
        <f t="shared" si="75"/>
        <v>C</v>
      </c>
      <c r="HJ20" s="60">
        <f t="shared" si="76"/>
        <v>2</v>
      </c>
      <c r="HK20" s="53" t="str">
        <f t="shared" si="77"/>
        <v>2.0</v>
      </c>
      <c r="HL20" s="63">
        <v>3</v>
      </c>
      <c r="HM20" s="207">
        <v>3</v>
      </c>
      <c r="HN20" s="210">
        <v>8</v>
      </c>
      <c r="HO20" s="57">
        <v>5</v>
      </c>
      <c r="HP20" s="58"/>
      <c r="HQ20" s="66">
        <f t="shared" si="78"/>
        <v>6.2</v>
      </c>
      <c r="HR20" s="110">
        <f t="shared" si="79"/>
        <v>6.2</v>
      </c>
      <c r="HS20" s="67" t="str">
        <f t="shared" si="80"/>
        <v>6.2</v>
      </c>
      <c r="HT20" s="111" t="str">
        <f t="shared" si="81"/>
        <v>C</v>
      </c>
      <c r="HU20" s="112">
        <f t="shared" si="82"/>
        <v>2</v>
      </c>
      <c r="HV20" s="113" t="str">
        <f t="shared" si="83"/>
        <v>2.0</v>
      </c>
      <c r="HW20" s="63">
        <v>1</v>
      </c>
      <c r="HX20" s="207">
        <v>1</v>
      </c>
      <c r="HY20" s="66">
        <f t="shared" si="261"/>
        <v>1.9</v>
      </c>
      <c r="HZ20" s="167">
        <f t="shared" si="262"/>
        <v>5.8</v>
      </c>
      <c r="IA20" s="53" t="str">
        <f t="shared" si="85"/>
        <v>5.8</v>
      </c>
      <c r="IB20" s="51" t="str">
        <f t="shared" si="86"/>
        <v>C</v>
      </c>
      <c r="IC20" s="60">
        <f t="shared" si="87"/>
        <v>2</v>
      </c>
      <c r="ID20" s="53" t="str">
        <f t="shared" si="88"/>
        <v>2.0</v>
      </c>
      <c r="IE20" s="220">
        <v>4</v>
      </c>
      <c r="IF20" s="221">
        <v>4</v>
      </c>
      <c r="IG20" s="210">
        <v>6</v>
      </c>
      <c r="IH20" s="57">
        <v>6</v>
      </c>
      <c r="II20" s="58"/>
      <c r="IJ20" s="66">
        <f t="shared" si="89"/>
        <v>6</v>
      </c>
      <c r="IK20" s="67">
        <f t="shared" si="90"/>
        <v>6</v>
      </c>
      <c r="IL20" s="67" t="str">
        <f t="shared" si="91"/>
        <v>6.0</v>
      </c>
      <c r="IM20" s="51" t="str">
        <f t="shared" si="92"/>
        <v>C</v>
      </c>
      <c r="IN20" s="60">
        <f t="shared" si="93"/>
        <v>2</v>
      </c>
      <c r="IO20" s="53" t="str">
        <f t="shared" si="94"/>
        <v>2.0</v>
      </c>
      <c r="IP20" s="63">
        <v>2</v>
      </c>
      <c r="IQ20" s="207">
        <v>2</v>
      </c>
      <c r="IR20" s="210">
        <v>8.1999999999999993</v>
      </c>
      <c r="IS20" s="57">
        <v>6</v>
      </c>
      <c r="IT20" s="58"/>
      <c r="IU20" s="66">
        <f t="shared" si="95"/>
        <v>6.9</v>
      </c>
      <c r="IV20" s="67">
        <f t="shared" si="96"/>
        <v>6.9</v>
      </c>
      <c r="IW20" s="67" t="str">
        <f t="shared" si="97"/>
        <v>6.9</v>
      </c>
      <c r="IX20" s="51" t="str">
        <f t="shared" si="98"/>
        <v>C+</v>
      </c>
      <c r="IY20" s="60">
        <f t="shared" si="99"/>
        <v>2.5</v>
      </c>
      <c r="IZ20" s="53" t="str">
        <f t="shared" si="100"/>
        <v>2.5</v>
      </c>
      <c r="JA20" s="63">
        <v>3</v>
      </c>
      <c r="JB20" s="207">
        <v>3</v>
      </c>
      <c r="JC20" s="65">
        <v>7</v>
      </c>
      <c r="JD20" s="57">
        <v>9</v>
      </c>
      <c r="JE20" s="58"/>
      <c r="JF20" s="66">
        <f t="shared" si="101"/>
        <v>8.1999999999999993</v>
      </c>
      <c r="JG20" s="67">
        <f t="shared" si="102"/>
        <v>8.1999999999999993</v>
      </c>
      <c r="JH20" s="50" t="str">
        <f t="shared" si="103"/>
        <v>8.2</v>
      </c>
      <c r="JI20" s="51" t="str">
        <f t="shared" si="104"/>
        <v>B+</v>
      </c>
      <c r="JJ20" s="60">
        <f t="shared" si="105"/>
        <v>3.5</v>
      </c>
      <c r="JK20" s="53" t="str">
        <f t="shared" si="106"/>
        <v>3.5</v>
      </c>
      <c r="JL20" s="61">
        <v>2</v>
      </c>
      <c r="JM20" s="62">
        <v>2</v>
      </c>
      <c r="JN20" s="65">
        <v>7.6</v>
      </c>
      <c r="JO20" s="57">
        <v>6</v>
      </c>
      <c r="JP20" s="58"/>
      <c r="JQ20" s="66">
        <f t="shared" si="107"/>
        <v>6.6</v>
      </c>
      <c r="JR20" s="67">
        <f t="shared" si="108"/>
        <v>6.6</v>
      </c>
      <c r="JS20" s="50" t="str">
        <f t="shared" si="109"/>
        <v>6.6</v>
      </c>
      <c r="JT20" s="51" t="str">
        <f t="shared" si="110"/>
        <v>C+</v>
      </c>
      <c r="JU20" s="60">
        <f t="shared" si="111"/>
        <v>2.5</v>
      </c>
      <c r="JV20" s="53" t="str">
        <f t="shared" si="112"/>
        <v>2.5</v>
      </c>
      <c r="JW20" s="61">
        <v>1</v>
      </c>
      <c r="JX20" s="62">
        <v>1</v>
      </c>
      <c r="JY20" s="271">
        <v>5.3</v>
      </c>
      <c r="JZ20" s="122">
        <v>3</v>
      </c>
      <c r="KA20" s="123">
        <v>5</v>
      </c>
      <c r="KB20" s="171">
        <f t="shared" si="113"/>
        <v>3.9</v>
      </c>
      <c r="KC20" s="67">
        <f t="shared" si="114"/>
        <v>5.0999999999999996</v>
      </c>
      <c r="KD20" s="50" t="str">
        <f t="shared" si="115"/>
        <v>5.1</v>
      </c>
      <c r="KE20" s="51" t="str">
        <f t="shared" si="116"/>
        <v>D+</v>
      </c>
      <c r="KF20" s="60">
        <f t="shared" si="117"/>
        <v>1.5</v>
      </c>
      <c r="KG20" s="53" t="str">
        <f t="shared" si="118"/>
        <v>1.5</v>
      </c>
      <c r="KH20" s="61">
        <v>2</v>
      </c>
      <c r="KI20" s="62">
        <v>2</v>
      </c>
      <c r="KJ20" s="105">
        <v>5.8</v>
      </c>
      <c r="KK20" s="138">
        <v>1</v>
      </c>
      <c r="KL20" s="105">
        <v>5.5</v>
      </c>
      <c r="KM20" s="66">
        <f t="shared" si="119"/>
        <v>2.9</v>
      </c>
      <c r="KN20" s="110">
        <f t="shared" si="120"/>
        <v>5.6</v>
      </c>
      <c r="KO20" s="67" t="str">
        <f t="shared" si="121"/>
        <v>5.6</v>
      </c>
      <c r="KP20" s="300" t="str">
        <f t="shared" si="122"/>
        <v>C</v>
      </c>
      <c r="KQ20" s="112">
        <f t="shared" si="123"/>
        <v>2</v>
      </c>
      <c r="KR20" s="113" t="str">
        <f t="shared" si="124"/>
        <v>2.0</v>
      </c>
      <c r="KS20" s="63">
        <v>3</v>
      </c>
      <c r="KT20" s="207">
        <v>3</v>
      </c>
      <c r="KU20" s="171">
        <v>6.7</v>
      </c>
      <c r="KV20" s="323">
        <v>1</v>
      </c>
      <c r="KW20" s="123">
        <v>5</v>
      </c>
      <c r="KX20" s="171">
        <f t="shared" si="125"/>
        <v>3.3</v>
      </c>
      <c r="KY20" s="110">
        <f t="shared" si="126"/>
        <v>5.7</v>
      </c>
      <c r="KZ20" s="67" t="str">
        <f t="shared" si="127"/>
        <v>5.7</v>
      </c>
      <c r="LA20" s="300" t="str">
        <f t="shared" si="128"/>
        <v>C</v>
      </c>
      <c r="LB20" s="112">
        <f t="shared" si="129"/>
        <v>2</v>
      </c>
      <c r="LC20" s="113" t="str">
        <f t="shared" si="130"/>
        <v>2.0</v>
      </c>
      <c r="LD20" s="63">
        <v>2</v>
      </c>
      <c r="LE20" s="207">
        <v>2</v>
      </c>
      <c r="LF20" s="301">
        <f t="shared" si="172"/>
        <v>3.1</v>
      </c>
      <c r="LG20" s="302">
        <f t="shared" si="173"/>
        <v>5.6</v>
      </c>
      <c r="LH20" s="303" t="str">
        <f t="shared" si="174"/>
        <v>5.6</v>
      </c>
      <c r="LI20" s="304" t="str">
        <f t="shared" si="175"/>
        <v>C</v>
      </c>
      <c r="LJ20" s="305">
        <f t="shared" si="176"/>
        <v>2</v>
      </c>
      <c r="LK20" s="303" t="str">
        <f t="shared" si="177"/>
        <v>2.0</v>
      </c>
      <c r="LL20" s="306">
        <v>5</v>
      </c>
      <c r="LM20" s="307">
        <v>5</v>
      </c>
      <c r="LN20" s="211">
        <f t="shared" si="131"/>
        <v>19</v>
      </c>
      <c r="LO20" s="156">
        <f t="shared" si="132"/>
        <v>6.1631578947368419</v>
      </c>
      <c r="LP20" s="158">
        <f t="shared" si="133"/>
        <v>2.2105263157894739</v>
      </c>
      <c r="LQ20" s="157" t="str">
        <f t="shared" si="178"/>
        <v>2.21</v>
      </c>
      <c r="LR20" s="5" t="str">
        <f t="shared" si="179"/>
        <v>Lên lớp</v>
      </c>
      <c r="LS20" s="212">
        <f t="shared" si="134"/>
        <v>19</v>
      </c>
      <c r="LT20" s="156">
        <f t="shared" si="135"/>
        <v>6.1631578947368419</v>
      </c>
      <c r="LU20" s="309">
        <f t="shared" si="136"/>
        <v>2.2105263157894739</v>
      </c>
      <c r="LV20" s="215">
        <f t="shared" si="137"/>
        <v>54</v>
      </c>
      <c r="LW20" s="211">
        <f t="shared" si="138"/>
        <v>54</v>
      </c>
      <c r="LX20" s="157">
        <f t="shared" si="139"/>
        <v>6.3398148148148152</v>
      </c>
      <c r="LY20" s="157" t="str">
        <f t="shared" si="140"/>
        <v>6.34</v>
      </c>
      <c r="LZ20" s="158">
        <f t="shared" si="141"/>
        <v>2.2870370370370372</v>
      </c>
      <c r="MA20" s="157" t="str">
        <f t="shared" si="180"/>
        <v>2.29</v>
      </c>
      <c r="MB20" s="5" t="str">
        <f t="shared" si="181"/>
        <v>Lên lớp</v>
      </c>
      <c r="MC20" s="282">
        <v>7.2</v>
      </c>
      <c r="MD20" s="283">
        <v>3</v>
      </c>
      <c r="ME20" s="58"/>
      <c r="MF20" s="66">
        <f t="shared" si="182"/>
        <v>4.7</v>
      </c>
      <c r="MG20" s="67">
        <f t="shared" si="183"/>
        <v>4.7</v>
      </c>
      <c r="MH20" s="50" t="str">
        <f t="shared" si="184"/>
        <v>4.7</v>
      </c>
      <c r="MI20" s="51" t="str">
        <f t="shared" si="185"/>
        <v>D</v>
      </c>
      <c r="MJ20" s="60">
        <f t="shared" si="186"/>
        <v>1</v>
      </c>
      <c r="MK20" s="53" t="str">
        <f t="shared" si="187"/>
        <v>1.0</v>
      </c>
      <c r="ML20" s="61">
        <v>2</v>
      </c>
      <c r="MM20" s="62">
        <v>2</v>
      </c>
      <c r="MN20" s="282">
        <v>7</v>
      </c>
      <c r="MO20" s="283">
        <v>6</v>
      </c>
      <c r="MP20" s="104"/>
      <c r="MQ20" s="105">
        <f t="shared" si="188"/>
        <v>6.4</v>
      </c>
      <c r="MR20" s="67">
        <f t="shared" si="189"/>
        <v>6.4</v>
      </c>
      <c r="MS20" s="50" t="str">
        <f t="shared" si="190"/>
        <v>6.4</v>
      </c>
      <c r="MT20" s="51" t="str">
        <f t="shared" si="191"/>
        <v>C</v>
      </c>
      <c r="MU20" s="60">
        <f t="shared" si="192"/>
        <v>2</v>
      </c>
      <c r="MV20" s="53" t="str">
        <f t="shared" si="193"/>
        <v>2.0</v>
      </c>
      <c r="MW20" s="61">
        <v>2</v>
      </c>
      <c r="MX20" s="62">
        <v>2</v>
      </c>
      <c r="MY20" s="282">
        <v>8.6</v>
      </c>
      <c r="MZ20" s="283">
        <v>9</v>
      </c>
      <c r="NA20" s="104"/>
      <c r="NB20" s="105">
        <f t="shared" si="194"/>
        <v>8.8000000000000007</v>
      </c>
      <c r="NC20" s="67">
        <f t="shared" si="195"/>
        <v>8.8000000000000007</v>
      </c>
      <c r="ND20" s="50" t="str">
        <f t="shared" si="196"/>
        <v>8.8</v>
      </c>
      <c r="NE20" s="51" t="str">
        <f t="shared" si="197"/>
        <v>A</v>
      </c>
      <c r="NF20" s="60">
        <f t="shared" si="198"/>
        <v>4</v>
      </c>
      <c r="NG20" s="53" t="str">
        <f t="shared" si="199"/>
        <v>4.0</v>
      </c>
      <c r="NH20" s="61">
        <v>2</v>
      </c>
      <c r="NI20" s="62">
        <v>2</v>
      </c>
      <c r="NJ20" s="105">
        <v>7.3</v>
      </c>
      <c r="NK20" s="138">
        <v>7</v>
      </c>
      <c r="NL20" s="104"/>
      <c r="NM20" s="66">
        <f t="shared" si="200"/>
        <v>7.1</v>
      </c>
      <c r="NN20" s="110">
        <f t="shared" si="201"/>
        <v>7.1</v>
      </c>
      <c r="NO20" s="67" t="str">
        <f t="shared" si="202"/>
        <v>7.1</v>
      </c>
      <c r="NP20" s="300" t="str">
        <f t="shared" si="203"/>
        <v>B</v>
      </c>
      <c r="NQ20" s="112">
        <f t="shared" si="204"/>
        <v>3</v>
      </c>
      <c r="NR20" s="113" t="str">
        <f t="shared" si="205"/>
        <v>3.0</v>
      </c>
      <c r="NS20" s="63">
        <v>2</v>
      </c>
      <c r="NT20" s="207">
        <v>2</v>
      </c>
      <c r="NU20" s="105">
        <v>7.8</v>
      </c>
      <c r="NV20" s="138">
        <v>7</v>
      </c>
      <c r="NW20" s="105"/>
      <c r="NX20" s="105">
        <f t="shared" si="206"/>
        <v>7.3</v>
      </c>
      <c r="NY20" s="110">
        <f t="shared" si="207"/>
        <v>7.3</v>
      </c>
      <c r="NZ20" s="67" t="str">
        <f t="shared" si="208"/>
        <v>7.3</v>
      </c>
      <c r="OA20" s="300" t="str">
        <f t="shared" si="209"/>
        <v>B</v>
      </c>
      <c r="OB20" s="112">
        <f t="shared" si="210"/>
        <v>3</v>
      </c>
      <c r="OC20" s="113" t="str">
        <f t="shared" si="211"/>
        <v>3.0</v>
      </c>
      <c r="OD20" s="63">
        <v>1</v>
      </c>
      <c r="OE20" s="207">
        <v>1</v>
      </c>
      <c r="OF20" s="210">
        <v>9</v>
      </c>
      <c r="OG20" s="133">
        <v>8</v>
      </c>
      <c r="OH20" s="210"/>
      <c r="OI20" s="66">
        <f t="shared" si="212"/>
        <v>8.4</v>
      </c>
      <c r="OJ20" s="67">
        <f t="shared" si="213"/>
        <v>8.4</v>
      </c>
      <c r="OK20" s="67" t="str">
        <f t="shared" si="214"/>
        <v>8.4</v>
      </c>
      <c r="OL20" s="51" t="str">
        <f t="shared" si="215"/>
        <v>B+</v>
      </c>
      <c r="OM20" s="60">
        <f t="shared" si="216"/>
        <v>3.5</v>
      </c>
      <c r="ON20" s="53" t="str">
        <f t="shared" si="217"/>
        <v>3.5</v>
      </c>
      <c r="OO20" s="63">
        <v>6</v>
      </c>
      <c r="OP20" s="207">
        <v>6</v>
      </c>
      <c r="OQ20" s="105"/>
      <c r="OR20" s="138"/>
      <c r="OS20" s="104"/>
      <c r="OT20" s="105"/>
      <c r="OU20" s="67">
        <f t="shared" si="218"/>
        <v>0</v>
      </c>
      <c r="OV20" s="67" t="str">
        <f t="shared" si="219"/>
        <v>0.0</v>
      </c>
      <c r="OW20" s="51" t="str">
        <f t="shared" si="220"/>
        <v>F</v>
      </c>
      <c r="OX20" s="60">
        <f t="shared" si="221"/>
        <v>0</v>
      </c>
      <c r="OY20" s="53" t="str">
        <f t="shared" si="222"/>
        <v>0.0</v>
      </c>
      <c r="OZ20" s="63">
        <v>4</v>
      </c>
      <c r="PA20" s="207">
        <v>4</v>
      </c>
      <c r="PB20" s="211">
        <f t="shared" si="223"/>
        <v>19</v>
      </c>
      <c r="PC20" s="156">
        <f t="shared" si="224"/>
        <v>5.8789473684210529</v>
      </c>
      <c r="PD20" s="158">
        <f t="shared" si="225"/>
        <v>2.3157894736842106</v>
      </c>
      <c r="PE20" s="157" t="str">
        <f t="shared" si="226"/>
        <v>2.32</v>
      </c>
      <c r="PF20" s="5" t="str">
        <f t="shared" si="227"/>
        <v>Lên lớp</v>
      </c>
      <c r="PG20" s="212">
        <f t="shared" si="228"/>
        <v>19</v>
      </c>
      <c r="PH20" s="156">
        <f t="shared" si="229"/>
        <v>5.8789473684210529</v>
      </c>
      <c r="PI20" s="309">
        <f t="shared" si="230"/>
        <v>2.3157894736842106</v>
      </c>
      <c r="PJ20" s="215">
        <f t="shared" si="231"/>
        <v>73</v>
      </c>
      <c r="PK20" s="211">
        <f t="shared" si="232"/>
        <v>73</v>
      </c>
      <c r="PL20" s="157">
        <f t="shared" si="233"/>
        <v>6.2198630136986299</v>
      </c>
      <c r="PM20" s="157" t="str">
        <f t="shared" si="234"/>
        <v>6.22</v>
      </c>
      <c r="PN20" s="158">
        <f t="shared" si="235"/>
        <v>2.2945205479452055</v>
      </c>
      <c r="PO20" s="157" t="str">
        <f t="shared" si="236"/>
        <v>2.29</v>
      </c>
      <c r="PP20" s="5" t="str">
        <f t="shared" si="237"/>
        <v>Lên lớp</v>
      </c>
      <c r="PQ20" s="231">
        <v>8</v>
      </c>
      <c r="PR20" s="231">
        <v>7</v>
      </c>
      <c r="PS20" s="231"/>
      <c r="PT20" s="66">
        <f t="shared" si="346"/>
        <v>7.4</v>
      </c>
      <c r="PU20" s="67">
        <f t="shared" si="347"/>
        <v>7.4</v>
      </c>
      <c r="PV20" s="67" t="str">
        <f t="shared" si="240"/>
        <v>7.4</v>
      </c>
      <c r="PW20" s="51" t="str">
        <f t="shared" si="348"/>
        <v>B</v>
      </c>
      <c r="PX20" s="60">
        <f t="shared" si="242"/>
        <v>3</v>
      </c>
      <c r="PY20" s="53" t="str">
        <f t="shared" si="243"/>
        <v>3.0</v>
      </c>
      <c r="PZ20" s="63">
        <v>6</v>
      </c>
      <c r="QA20" s="207">
        <v>6</v>
      </c>
    </row>
    <row r="21" spans="1:443" s="8" customFormat="1" ht="18">
      <c r="A21" s="5">
        <v>21</v>
      </c>
      <c r="B21" s="9" t="s">
        <v>356</v>
      </c>
      <c r="C21" s="10" t="s">
        <v>447</v>
      </c>
      <c r="D21" s="11" t="s">
        <v>448</v>
      </c>
      <c r="E21" s="12" t="s">
        <v>449</v>
      </c>
      <c r="F21" s="6"/>
      <c r="G21" s="47" t="s">
        <v>670</v>
      </c>
      <c r="H21" s="6" t="s">
        <v>427</v>
      </c>
      <c r="I21" s="48" t="s">
        <v>675</v>
      </c>
      <c r="J21" s="48" t="s">
        <v>525</v>
      </c>
      <c r="K21" s="98">
        <v>8</v>
      </c>
      <c r="L21" s="67" t="str">
        <f t="shared" si="263"/>
        <v>8.0</v>
      </c>
      <c r="M21" s="51" t="str">
        <f t="shared" si="264"/>
        <v>B+</v>
      </c>
      <c r="N21" s="52">
        <f t="shared" si="265"/>
        <v>3.5</v>
      </c>
      <c r="O21" s="53" t="str">
        <f t="shared" si="266"/>
        <v>3.5</v>
      </c>
      <c r="P21" s="63">
        <v>2</v>
      </c>
      <c r="Q21" s="49">
        <v>6</v>
      </c>
      <c r="R21" s="67" t="str">
        <f t="shared" si="267"/>
        <v>6.0</v>
      </c>
      <c r="S21" s="51" t="str">
        <f t="shared" si="268"/>
        <v>C</v>
      </c>
      <c r="T21" s="52">
        <f t="shared" si="269"/>
        <v>2</v>
      </c>
      <c r="U21" s="53" t="str">
        <f t="shared" si="270"/>
        <v>2.0</v>
      </c>
      <c r="V21" s="63">
        <v>3</v>
      </c>
      <c r="W21" s="105">
        <v>9.1999999999999993</v>
      </c>
      <c r="X21" s="103">
        <v>8</v>
      </c>
      <c r="Y21" s="104"/>
      <c r="Z21" s="66">
        <f t="shared" si="271"/>
        <v>8.5</v>
      </c>
      <c r="AA21" s="67">
        <f t="shared" si="272"/>
        <v>8.5</v>
      </c>
      <c r="AB21" s="67" t="str">
        <f t="shared" si="273"/>
        <v>8.5</v>
      </c>
      <c r="AC21" s="51" t="str">
        <f t="shared" si="274"/>
        <v>A</v>
      </c>
      <c r="AD21" s="60">
        <f t="shared" si="275"/>
        <v>4</v>
      </c>
      <c r="AE21" s="53" t="str">
        <f t="shared" si="276"/>
        <v>4.0</v>
      </c>
      <c r="AF21" s="63">
        <v>4</v>
      </c>
      <c r="AG21" s="207">
        <v>4</v>
      </c>
      <c r="AH21" s="105">
        <v>8</v>
      </c>
      <c r="AI21" s="103">
        <v>8</v>
      </c>
      <c r="AJ21" s="104"/>
      <c r="AK21" s="66">
        <f t="shared" si="277"/>
        <v>8</v>
      </c>
      <c r="AL21" s="67">
        <f t="shared" si="278"/>
        <v>8</v>
      </c>
      <c r="AM21" s="67" t="str">
        <f t="shared" si="279"/>
        <v>8.0</v>
      </c>
      <c r="AN21" s="51" t="str">
        <f t="shared" si="280"/>
        <v>B+</v>
      </c>
      <c r="AO21" s="60">
        <f t="shared" si="281"/>
        <v>3.5</v>
      </c>
      <c r="AP21" s="53" t="str">
        <f t="shared" si="282"/>
        <v>3.5</v>
      </c>
      <c r="AQ21" s="63">
        <v>2</v>
      </c>
      <c r="AR21" s="207">
        <v>2</v>
      </c>
      <c r="AS21" s="105">
        <v>8</v>
      </c>
      <c r="AT21" s="103">
        <v>7</v>
      </c>
      <c r="AU21" s="104"/>
      <c r="AV21" s="66">
        <f t="shared" si="283"/>
        <v>7.4</v>
      </c>
      <c r="AW21" s="67">
        <f t="shared" si="284"/>
        <v>7.4</v>
      </c>
      <c r="AX21" s="67" t="str">
        <f t="shared" si="285"/>
        <v>7.4</v>
      </c>
      <c r="AY21" s="51" t="str">
        <f t="shared" si="286"/>
        <v>B</v>
      </c>
      <c r="AZ21" s="60">
        <f t="shared" si="287"/>
        <v>3</v>
      </c>
      <c r="BA21" s="53" t="str">
        <f t="shared" si="288"/>
        <v>3.0</v>
      </c>
      <c r="BB21" s="63">
        <v>3</v>
      </c>
      <c r="BC21" s="207">
        <v>3</v>
      </c>
      <c r="BD21" s="105">
        <v>6.6</v>
      </c>
      <c r="BE21" s="103">
        <v>8</v>
      </c>
      <c r="BF21" s="104"/>
      <c r="BG21" s="66">
        <f t="shared" si="289"/>
        <v>7.4</v>
      </c>
      <c r="BH21" s="67">
        <f t="shared" si="290"/>
        <v>7.4</v>
      </c>
      <c r="BI21" s="67" t="str">
        <f t="shared" si="291"/>
        <v>7.4</v>
      </c>
      <c r="BJ21" s="51" t="str">
        <f t="shared" si="292"/>
        <v>B</v>
      </c>
      <c r="BK21" s="60">
        <f t="shared" si="293"/>
        <v>3</v>
      </c>
      <c r="BL21" s="53" t="str">
        <f t="shared" si="294"/>
        <v>3.0</v>
      </c>
      <c r="BM21" s="63">
        <v>3</v>
      </c>
      <c r="BN21" s="207">
        <v>3</v>
      </c>
      <c r="BO21" s="105">
        <v>8</v>
      </c>
      <c r="BP21" s="103">
        <v>5</v>
      </c>
      <c r="BQ21" s="104"/>
      <c r="BR21" s="66">
        <f t="shared" si="295"/>
        <v>6.2</v>
      </c>
      <c r="BS21" s="67">
        <f t="shared" si="296"/>
        <v>6.2</v>
      </c>
      <c r="BT21" s="67" t="str">
        <f t="shared" si="297"/>
        <v>6.2</v>
      </c>
      <c r="BU21" s="51" t="str">
        <f t="shared" si="298"/>
        <v>C</v>
      </c>
      <c r="BV21" s="68">
        <f t="shared" si="299"/>
        <v>2</v>
      </c>
      <c r="BW21" s="53" t="str">
        <f t="shared" si="300"/>
        <v>2.0</v>
      </c>
      <c r="BX21" s="63">
        <v>2</v>
      </c>
      <c r="BY21" s="207">
        <v>2</v>
      </c>
      <c r="BZ21" s="105">
        <v>8.6999999999999993</v>
      </c>
      <c r="CA21" s="103">
        <v>7</v>
      </c>
      <c r="CB21" s="104"/>
      <c r="CC21" s="105"/>
      <c r="CD21" s="67">
        <f t="shared" si="301"/>
        <v>7.7</v>
      </c>
      <c r="CE21" s="67" t="str">
        <f t="shared" si="302"/>
        <v>7.7</v>
      </c>
      <c r="CF21" s="51" t="str">
        <f t="shared" si="303"/>
        <v>B</v>
      </c>
      <c r="CG21" s="60">
        <f t="shared" si="304"/>
        <v>3</v>
      </c>
      <c r="CH21" s="53" t="str">
        <f t="shared" si="305"/>
        <v>3.0</v>
      </c>
      <c r="CI21" s="63">
        <v>3</v>
      </c>
      <c r="CJ21" s="207">
        <v>3</v>
      </c>
      <c r="CK21" s="208">
        <f t="shared" si="349"/>
        <v>17</v>
      </c>
      <c r="CL21" s="72">
        <f t="shared" si="306"/>
        <v>7.6411764705882357</v>
      </c>
      <c r="CM21" s="93" t="str">
        <f t="shared" si="307"/>
        <v>7.64</v>
      </c>
      <c r="CN21" s="72">
        <f t="shared" si="308"/>
        <v>3.1764705882352939</v>
      </c>
      <c r="CO21" s="93" t="str">
        <f t="shared" si="309"/>
        <v>3.18</v>
      </c>
      <c r="CP21" s="285" t="str">
        <f t="shared" si="310"/>
        <v>Lên lớp</v>
      </c>
      <c r="CQ21" s="285">
        <f t="shared" si="311"/>
        <v>17</v>
      </c>
      <c r="CR21" s="72">
        <f t="shared" si="312"/>
        <v>7.6411764705882357</v>
      </c>
      <c r="CS21" s="285" t="str">
        <f t="shared" si="313"/>
        <v>7.64</v>
      </c>
      <c r="CT21" s="72">
        <f t="shared" si="314"/>
        <v>3.1764705882352939</v>
      </c>
      <c r="CU21" s="285" t="str">
        <f t="shared" si="315"/>
        <v>3.18</v>
      </c>
      <c r="CV21" s="285" t="str">
        <f t="shared" si="316"/>
        <v>Lên lớp</v>
      </c>
      <c r="CW21" s="66">
        <v>8</v>
      </c>
      <c r="CX21" s="285">
        <v>8</v>
      </c>
      <c r="CY21" s="285"/>
      <c r="CZ21" s="66">
        <f t="shared" si="317"/>
        <v>8</v>
      </c>
      <c r="DA21" s="67">
        <f t="shared" si="318"/>
        <v>8</v>
      </c>
      <c r="DB21" s="60" t="str">
        <f t="shared" si="319"/>
        <v>8.0</v>
      </c>
      <c r="DC21" s="51" t="str">
        <f t="shared" si="320"/>
        <v>B+</v>
      </c>
      <c r="DD21" s="60">
        <f t="shared" si="321"/>
        <v>3.5</v>
      </c>
      <c r="DE21" s="60" t="str">
        <f t="shared" si="322"/>
        <v>3.5</v>
      </c>
      <c r="DF21" s="63"/>
      <c r="DG21" s="209"/>
      <c r="DH21" s="105">
        <v>8.8000000000000007</v>
      </c>
      <c r="DI21" s="126">
        <v>7</v>
      </c>
      <c r="DJ21" s="126"/>
      <c r="DK21" s="66">
        <f t="shared" si="323"/>
        <v>7.7</v>
      </c>
      <c r="DL21" s="67">
        <f t="shared" si="324"/>
        <v>7.7</v>
      </c>
      <c r="DM21" s="60" t="str">
        <f t="shared" si="325"/>
        <v>7.7</v>
      </c>
      <c r="DN21" s="51" t="str">
        <f t="shared" si="326"/>
        <v>B</v>
      </c>
      <c r="DO21" s="60">
        <f t="shared" si="327"/>
        <v>3</v>
      </c>
      <c r="DP21" s="60" t="str">
        <f t="shared" si="328"/>
        <v>3.0</v>
      </c>
      <c r="DQ21" s="63"/>
      <c r="DR21" s="209"/>
      <c r="DS21" s="67">
        <f t="shared" si="329"/>
        <v>7.85</v>
      </c>
      <c r="DT21" s="60" t="str">
        <f t="shared" si="330"/>
        <v>7.9</v>
      </c>
      <c r="DU21" s="51" t="str">
        <f t="shared" si="331"/>
        <v>B</v>
      </c>
      <c r="DV21" s="60">
        <f t="shared" si="332"/>
        <v>3</v>
      </c>
      <c r="DW21" s="60" t="str">
        <f t="shared" si="333"/>
        <v>3.0</v>
      </c>
      <c r="DX21" s="63">
        <v>3</v>
      </c>
      <c r="DY21" s="209">
        <v>3</v>
      </c>
      <c r="DZ21" s="210">
        <v>9</v>
      </c>
      <c r="EA21" s="57">
        <v>8</v>
      </c>
      <c r="EB21" s="58"/>
      <c r="EC21" s="66">
        <f t="shared" si="334"/>
        <v>8.4</v>
      </c>
      <c r="ED21" s="67">
        <f t="shared" si="335"/>
        <v>8.4</v>
      </c>
      <c r="EE21" s="67" t="str">
        <f t="shared" si="336"/>
        <v>8.4</v>
      </c>
      <c r="EF21" s="51" t="str">
        <f t="shared" si="337"/>
        <v>B+</v>
      </c>
      <c r="EG21" s="68">
        <f t="shared" si="338"/>
        <v>3.5</v>
      </c>
      <c r="EH21" s="53" t="str">
        <f t="shared" si="339"/>
        <v>3.5</v>
      </c>
      <c r="EI21" s="63">
        <v>3</v>
      </c>
      <c r="EJ21" s="207">
        <v>3</v>
      </c>
      <c r="EK21" s="150">
        <v>6.8</v>
      </c>
      <c r="EL21" s="124">
        <v>2</v>
      </c>
      <c r="EM21" s="125">
        <v>4</v>
      </c>
      <c r="EN21" s="66">
        <f t="shared" si="340"/>
        <v>3.9</v>
      </c>
      <c r="EO21" s="67">
        <f t="shared" si="341"/>
        <v>5.0999999999999996</v>
      </c>
      <c r="EP21" s="67" t="str">
        <f t="shared" si="342"/>
        <v>5.1</v>
      </c>
      <c r="EQ21" s="51" t="str">
        <f t="shared" si="343"/>
        <v>D+</v>
      </c>
      <c r="ER21" s="60">
        <f t="shared" si="344"/>
        <v>1.5</v>
      </c>
      <c r="ES21" s="53" t="str">
        <f t="shared" si="345"/>
        <v>1.5</v>
      </c>
      <c r="ET21" s="63">
        <v>3</v>
      </c>
      <c r="EU21" s="207">
        <v>3</v>
      </c>
      <c r="EV21" s="210">
        <v>8.3000000000000007</v>
      </c>
      <c r="EW21" s="57">
        <v>8</v>
      </c>
      <c r="EX21" s="58"/>
      <c r="EY21" s="66">
        <f t="shared" si="37"/>
        <v>8.1</v>
      </c>
      <c r="EZ21" s="67">
        <f t="shared" si="38"/>
        <v>8.1</v>
      </c>
      <c r="FA21" s="67" t="str">
        <f t="shared" si="39"/>
        <v>8.1</v>
      </c>
      <c r="FB21" s="51" t="str">
        <f t="shared" si="40"/>
        <v>B+</v>
      </c>
      <c r="FC21" s="60">
        <f t="shared" si="41"/>
        <v>3.5</v>
      </c>
      <c r="FD21" s="53" t="str">
        <f t="shared" si="42"/>
        <v>3.5</v>
      </c>
      <c r="FE21" s="63">
        <v>2</v>
      </c>
      <c r="FF21" s="207">
        <v>2</v>
      </c>
      <c r="FG21" s="105">
        <v>8</v>
      </c>
      <c r="FH21" s="103">
        <v>8</v>
      </c>
      <c r="FI21" s="104"/>
      <c r="FJ21" s="66">
        <f t="shared" si="43"/>
        <v>8</v>
      </c>
      <c r="FK21" s="67">
        <f t="shared" si="44"/>
        <v>8</v>
      </c>
      <c r="FL21" s="67" t="str">
        <f t="shared" si="45"/>
        <v>8.0</v>
      </c>
      <c r="FM21" s="51" t="str">
        <f t="shared" si="46"/>
        <v>B+</v>
      </c>
      <c r="FN21" s="60">
        <f t="shared" si="47"/>
        <v>3.5</v>
      </c>
      <c r="FO21" s="53" t="str">
        <f t="shared" si="48"/>
        <v>3.5</v>
      </c>
      <c r="FP21" s="63">
        <v>2</v>
      </c>
      <c r="FQ21" s="207">
        <v>2</v>
      </c>
      <c r="FR21" s="105">
        <v>8.8000000000000007</v>
      </c>
      <c r="FS21" s="103">
        <v>9</v>
      </c>
      <c r="FT21" s="104"/>
      <c r="FU21" s="66"/>
      <c r="FV21" s="67">
        <f t="shared" si="49"/>
        <v>8.9</v>
      </c>
      <c r="FW21" s="67" t="str">
        <f t="shared" si="50"/>
        <v>8.9</v>
      </c>
      <c r="FX21" s="51" t="str">
        <f t="shared" si="51"/>
        <v>A</v>
      </c>
      <c r="FY21" s="60">
        <f t="shared" si="52"/>
        <v>4</v>
      </c>
      <c r="FZ21" s="53" t="str">
        <f t="shared" si="53"/>
        <v>4.0</v>
      </c>
      <c r="GA21" s="63">
        <v>2</v>
      </c>
      <c r="GB21" s="207">
        <v>2</v>
      </c>
      <c r="GC21" s="105">
        <v>9</v>
      </c>
      <c r="GD21" s="103">
        <v>9</v>
      </c>
      <c r="GE21" s="104"/>
      <c r="GF21" s="105"/>
      <c r="GG21" s="67">
        <f t="shared" si="54"/>
        <v>9</v>
      </c>
      <c r="GH21" s="67" t="str">
        <f t="shared" si="55"/>
        <v>9.0</v>
      </c>
      <c r="GI21" s="51" t="str">
        <f t="shared" si="56"/>
        <v>A</v>
      </c>
      <c r="GJ21" s="60">
        <f t="shared" si="57"/>
        <v>4</v>
      </c>
      <c r="GK21" s="53" t="str">
        <f t="shared" si="58"/>
        <v>4.0</v>
      </c>
      <c r="GL21" s="63">
        <v>3</v>
      </c>
      <c r="GM21" s="207">
        <v>3</v>
      </c>
      <c r="GN21" s="211">
        <f t="shared" si="59"/>
        <v>18</v>
      </c>
      <c r="GO21" s="156">
        <f t="shared" si="60"/>
        <v>7.8361111111111121</v>
      </c>
      <c r="GP21" s="158">
        <f t="shared" si="61"/>
        <v>3.2222222222222223</v>
      </c>
      <c r="GQ21" s="157" t="str">
        <f t="shared" si="62"/>
        <v>3.22</v>
      </c>
      <c r="GR21" s="5" t="str">
        <f t="shared" si="63"/>
        <v>Lên lớp</v>
      </c>
      <c r="GS21" s="212">
        <f t="shared" si="64"/>
        <v>18</v>
      </c>
      <c r="GT21" s="213">
        <f t="shared" si="65"/>
        <v>7.8361111111111121</v>
      </c>
      <c r="GU21" s="214">
        <f t="shared" si="66"/>
        <v>3.2222222222222223</v>
      </c>
      <c r="GV21" s="215">
        <f t="shared" si="67"/>
        <v>35</v>
      </c>
      <c r="GW21" s="211">
        <f t="shared" si="68"/>
        <v>35</v>
      </c>
      <c r="GX21" s="157">
        <f t="shared" si="69"/>
        <v>7.7414285714285729</v>
      </c>
      <c r="GY21" s="158">
        <f t="shared" si="70"/>
        <v>3.2</v>
      </c>
      <c r="GZ21" s="157" t="str">
        <f t="shared" si="71"/>
        <v>3.20</v>
      </c>
      <c r="HA21" s="5" t="str">
        <f t="shared" si="72"/>
        <v>Lên lớp</v>
      </c>
      <c r="HB21" s="5"/>
      <c r="HC21" s="105">
        <v>8.3000000000000007</v>
      </c>
      <c r="HD21" s="103">
        <v>7</v>
      </c>
      <c r="HE21" s="104"/>
      <c r="HF21" s="105"/>
      <c r="HG21" s="67">
        <f t="shared" si="73"/>
        <v>7.5</v>
      </c>
      <c r="HH21" s="67" t="str">
        <f t="shared" si="74"/>
        <v>7.5</v>
      </c>
      <c r="HI21" s="51" t="str">
        <f t="shared" si="75"/>
        <v>B</v>
      </c>
      <c r="HJ21" s="60">
        <f t="shared" si="76"/>
        <v>3</v>
      </c>
      <c r="HK21" s="53" t="str">
        <f t="shared" si="77"/>
        <v>3.0</v>
      </c>
      <c r="HL21" s="63">
        <v>3</v>
      </c>
      <c r="HM21" s="207">
        <v>3</v>
      </c>
      <c r="HN21" s="210">
        <v>8.6999999999999993</v>
      </c>
      <c r="HO21" s="57">
        <v>5</v>
      </c>
      <c r="HP21" s="58"/>
      <c r="HQ21" s="66">
        <f t="shared" si="78"/>
        <v>6.5</v>
      </c>
      <c r="HR21" s="110">
        <f t="shared" si="79"/>
        <v>6.5</v>
      </c>
      <c r="HS21" s="67" t="str">
        <f t="shared" si="80"/>
        <v>6.5</v>
      </c>
      <c r="HT21" s="111" t="str">
        <f t="shared" si="81"/>
        <v>C+</v>
      </c>
      <c r="HU21" s="112">
        <f t="shared" si="82"/>
        <v>2.5</v>
      </c>
      <c r="HV21" s="113" t="str">
        <f t="shared" si="83"/>
        <v>2.5</v>
      </c>
      <c r="HW21" s="63">
        <v>1</v>
      </c>
      <c r="HX21" s="207">
        <v>1</v>
      </c>
      <c r="HY21" s="66">
        <f t="shared" si="261"/>
        <v>2</v>
      </c>
      <c r="HZ21" s="167">
        <f t="shared" si="262"/>
        <v>7.2</v>
      </c>
      <c r="IA21" s="53" t="str">
        <f t="shared" si="85"/>
        <v>7.2</v>
      </c>
      <c r="IB21" s="51" t="str">
        <f t="shared" si="86"/>
        <v>B</v>
      </c>
      <c r="IC21" s="60">
        <f t="shared" si="87"/>
        <v>3</v>
      </c>
      <c r="ID21" s="53" t="str">
        <f t="shared" si="88"/>
        <v>3.0</v>
      </c>
      <c r="IE21" s="220">
        <v>4</v>
      </c>
      <c r="IF21" s="221">
        <v>4</v>
      </c>
      <c r="IG21" s="210">
        <v>7</v>
      </c>
      <c r="IH21" s="57">
        <v>6</v>
      </c>
      <c r="II21" s="58"/>
      <c r="IJ21" s="66">
        <f t="shared" si="89"/>
        <v>6.4</v>
      </c>
      <c r="IK21" s="67">
        <f t="shared" si="90"/>
        <v>6.4</v>
      </c>
      <c r="IL21" s="67" t="str">
        <f t="shared" si="91"/>
        <v>6.4</v>
      </c>
      <c r="IM21" s="51" t="str">
        <f t="shared" si="92"/>
        <v>C</v>
      </c>
      <c r="IN21" s="60">
        <f t="shared" si="93"/>
        <v>2</v>
      </c>
      <c r="IO21" s="53" t="str">
        <f t="shared" si="94"/>
        <v>2.0</v>
      </c>
      <c r="IP21" s="63">
        <v>2</v>
      </c>
      <c r="IQ21" s="207">
        <v>2</v>
      </c>
      <c r="IR21" s="210">
        <v>8</v>
      </c>
      <c r="IS21" s="57">
        <v>5</v>
      </c>
      <c r="IT21" s="58"/>
      <c r="IU21" s="66">
        <f t="shared" si="95"/>
        <v>6.2</v>
      </c>
      <c r="IV21" s="67">
        <f t="shared" si="96"/>
        <v>6.2</v>
      </c>
      <c r="IW21" s="67" t="str">
        <f t="shared" si="97"/>
        <v>6.2</v>
      </c>
      <c r="IX21" s="51" t="str">
        <f t="shared" si="98"/>
        <v>C</v>
      </c>
      <c r="IY21" s="60">
        <f t="shared" si="99"/>
        <v>2</v>
      </c>
      <c r="IZ21" s="53" t="str">
        <f t="shared" si="100"/>
        <v>2.0</v>
      </c>
      <c r="JA21" s="63">
        <v>3</v>
      </c>
      <c r="JB21" s="207">
        <v>3</v>
      </c>
      <c r="JC21" s="65">
        <v>6.6</v>
      </c>
      <c r="JD21" s="57">
        <v>8</v>
      </c>
      <c r="JE21" s="58"/>
      <c r="JF21" s="66">
        <f t="shared" si="101"/>
        <v>7.4</v>
      </c>
      <c r="JG21" s="67">
        <f t="shared" si="102"/>
        <v>7.4</v>
      </c>
      <c r="JH21" s="50" t="str">
        <f t="shared" si="103"/>
        <v>7.4</v>
      </c>
      <c r="JI21" s="51" t="str">
        <f t="shared" si="104"/>
        <v>B</v>
      </c>
      <c r="JJ21" s="60">
        <f t="shared" si="105"/>
        <v>3</v>
      </c>
      <c r="JK21" s="53" t="str">
        <f t="shared" si="106"/>
        <v>3.0</v>
      </c>
      <c r="JL21" s="61">
        <v>2</v>
      </c>
      <c r="JM21" s="62">
        <v>2</v>
      </c>
      <c r="JN21" s="65">
        <v>7.4</v>
      </c>
      <c r="JO21" s="57">
        <v>6</v>
      </c>
      <c r="JP21" s="58"/>
      <c r="JQ21" s="66">
        <f t="shared" si="107"/>
        <v>6.6</v>
      </c>
      <c r="JR21" s="67">
        <f t="shared" si="108"/>
        <v>6.6</v>
      </c>
      <c r="JS21" s="50" t="str">
        <f t="shared" si="109"/>
        <v>6.6</v>
      </c>
      <c r="JT21" s="51" t="str">
        <f t="shared" si="110"/>
        <v>C+</v>
      </c>
      <c r="JU21" s="60">
        <f t="shared" si="111"/>
        <v>2.5</v>
      </c>
      <c r="JV21" s="53" t="str">
        <f t="shared" si="112"/>
        <v>2.5</v>
      </c>
      <c r="JW21" s="61">
        <v>1</v>
      </c>
      <c r="JX21" s="62">
        <v>1</v>
      </c>
      <c r="JY21" s="271">
        <v>5</v>
      </c>
      <c r="JZ21" s="122">
        <v>2</v>
      </c>
      <c r="KA21" s="123">
        <v>5</v>
      </c>
      <c r="KB21" s="171">
        <f t="shared" si="113"/>
        <v>3.2</v>
      </c>
      <c r="KC21" s="67">
        <f t="shared" si="114"/>
        <v>5</v>
      </c>
      <c r="KD21" s="50" t="str">
        <f t="shared" si="115"/>
        <v>5.0</v>
      </c>
      <c r="KE21" s="51" t="str">
        <f t="shared" si="116"/>
        <v>D+</v>
      </c>
      <c r="KF21" s="60">
        <f t="shared" si="117"/>
        <v>1.5</v>
      </c>
      <c r="KG21" s="53" t="str">
        <f t="shared" si="118"/>
        <v>1.5</v>
      </c>
      <c r="KH21" s="61">
        <v>2</v>
      </c>
      <c r="KI21" s="62">
        <v>2</v>
      </c>
      <c r="KJ21" s="105">
        <v>7.6</v>
      </c>
      <c r="KK21" s="138">
        <v>9</v>
      </c>
      <c r="KL21" s="104"/>
      <c r="KM21" s="66">
        <f t="shared" si="119"/>
        <v>8.4</v>
      </c>
      <c r="KN21" s="110">
        <f t="shared" si="120"/>
        <v>8.4</v>
      </c>
      <c r="KO21" s="67" t="str">
        <f t="shared" si="121"/>
        <v>8.4</v>
      </c>
      <c r="KP21" s="300" t="str">
        <f t="shared" si="122"/>
        <v>B+</v>
      </c>
      <c r="KQ21" s="112">
        <f t="shared" si="123"/>
        <v>3.5</v>
      </c>
      <c r="KR21" s="113" t="str">
        <f t="shared" si="124"/>
        <v>3.5</v>
      </c>
      <c r="KS21" s="63">
        <v>3</v>
      </c>
      <c r="KT21" s="207">
        <v>3</v>
      </c>
      <c r="KU21" s="105">
        <v>7.8</v>
      </c>
      <c r="KV21" s="138">
        <v>6</v>
      </c>
      <c r="KW21" s="104"/>
      <c r="KX21" s="66">
        <f t="shared" si="125"/>
        <v>6.7</v>
      </c>
      <c r="KY21" s="110">
        <f t="shared" si="126"/>
        <v>6.7</v>
      </c>
      <c r="KZ21" s="67" t="str">
        <f t="shared" si="127"/>
        <v>6.7</v>
      </c>
      <c r="LA21" s="300" t="str">
        <f t="shared" si="128"/>
        <v>C+</v>
      </c>
      <c r="LB21" s="112">
        <f t="shared" si="129"/>
        <v>2.5</v>
      </c>
      <c r="LC21" s="113" t="str">
        <f t="shared" si="130"/>
        <v>2.5</v>
      </c>
      <c r="LD21" s="63">
        <v>2</v>
      </c>
      <c r="LE21" s="207">
        <v>2</v>
      </c>
      <c r="LF21" s="301">
        <f t="shared" si="172"/>
        <v>7.6</v>
      </c>
      <c r="LG21" s="302">
        <f t="shared" si="173"/>
        <v>7.6</v>
      </c>
      <c r="LH21" s="303" t="str">
        <f t="shared" si="174"/>
        <v>7.6</v>
      </c>
      <c r="LI21" s="304" t="str">
        <f t="shared" si="175"/>
        <v>B</v>
      </c>
      <c r="LJ21" s="305">
        <f t="shared" si="176"/>
        <v>3</v>
      </c>
      <c r="LK21" s="303" t="str">
        <f t="shared" si="177"/>
        <v>3.0</v>
      </c>
      <c r="LL21" s="306">
        <v>5</v>
      </c>
      <c r="LM21" s="307">
        <v>5</v>
      </c>
      <c r="LN21" s="211">
        <f t="shared" si="131"/>
        <v>19</v>
      </c>
      <c r="LO21" s="156">
        <f t="shared" si="132"/>
        <v>6.8631578947368421</v>
      </c>
      <c r="LP21" s="158">
        <f t="shared" si="133"/>
        <v>2.5526315789473686</v>
      </c>
      <c r="LQ21" s="157" t="str">
        <f t="shared" si="178"/>
        <v>2.55</v>
      </c>
      <c r="LR21" s="5" t="str">
        <f t="shared" si="179"/>
        <v>Lên lớp</v>
      </c>
      <c r="LS21" s="212">
        <f t="shared" si="134"/>
        <v>19</v>
      </c>
      <c r="LT21" s="156">
        <f t="shared" si="135"/>
        <v>6.8631578947368421</v>
      </c>
      <c r="LU21" s="309">
        <f t="shared" si="136"/>
        <v>2.5526315789473686</v>
      </c>
      <c r="LV21" s="215">
        <f t="shared" si="137"/>
        <v>54</v>
      </c>
      <c r="LW21" s="211">
        <f t="shared" si="138"/>
        <v>54</v>
      </c>
      <c r="LX21" s="157">
        <f t="shared" si="139"/>
        <v>7.4324074074074078</v>
      </c>
      <c r="LY21" s="157" t="str">
        <f t="shared" si="140"/>
        <v>7.43</v>
      </c>
      <c r="LZ21" s="158">
        <f t="shared" si="141"/>
        <v>2.9722222222222223</v>
      </c>
      <c r="MA21" s="157" t="str">
        <f t="shared" si="180"/>
        <v>2.97</v>
      </c>
      <c r="MB21" s="5" t="str">
        <f t="shared" si="181"/>
        <v>Lên lớp</v>
      </c>
      <c r="MC21" s="282">
        <v>6.8</v>
      </c>
      <c r="MD21" s="283">
        <v>5</v>
      </c>
      <c r="ME21" s="58"/>
      <c r="MF21" s="66">
        <f t="shared" si="182"/>
        <v>5.7</v>
      </c>
      <c r="MG21" s="67">
        <f t="shared" si="183"/>
        <v>5.7</v>
      </c>
      <c r="MH21" s="50" t="str">
        <f t="shared" si="184"/>
        <v>5.7</v>
      </c>
      <c r="MI21" s="51" t="str">
        <f t="shared" si="185"/>
        <v>C</v>
      </c>
      <c r="MJ21" s="60">
        <f t="shared" si="186"/>
        <v>2</v>
      </c>
      <c r="MK21" s="53" t="str">
        <f t="shared" si="187"/>
        <v>2.0</v>
      </c>
      <c r="ML21" s="61">
        <v>2</v>
      </c>
      <c r="MM21" s="62">
        <v>2</v>
      </c>
      <c r="MN21" s="282">
        <v>6.3</v>
      </c>
      <c r="MO21" s="283">
        <v>3</v>
      </c>
      <c r="MP21" s="104"/>
      <c r="MQ21" s="105">
        <f t="shared" si="188"/>
        <v>4.3</v>
      </c>
      <c r="MR21" s="67">
        <f t="shared" si="189"/>
        <v>4.3</v>
      </c>
      <c r="MS21" s="50" t="str">
        <f t="shared" si="190"/>
        <v>4.3</v>
      </c>
      <c r="MT21" s="51" t="str">
        <f t="shared" si="191"/>
        <v>D</v>
      </c>
      <c r="MU21" s="60">
        <f t="shared" si="192"/>
        <v>1</v>
      </c>
      <c r="MV21" s="53" t="str">
        <f t="shared" si="193"/>
        <v>1.0</v>
      </c>
      <c r="MW21" s="61">
        <v>2</v>
      </c>
      <c r="MX21" s="62">
        <v>2</v>
      </c>
      <c r="MY21" s="282">
        <v>7.4</v>
      </c>
      <c r="MZ21" s="283">
        <v>9</v>
      </c>
      <c r="NA21" s="104"/>
      <c r="NB21" s="105">
        <f t="shared" si="194"/>
        <v>8.4</v>
      </c>
      <c r="NC21" s="67">
        <f t="shared" si="195"/>
        <v>8.4</v>
      </c>
      <c r="ND21" s="50" t="str">
        <f t="shared" si="196"/>
        <v>8.4</v>
      </c>
      <c r="NE21" s="51" t="str">
        <f t="shared" si="197"/>
        <v>B+</v>
      </c>
      <c r="NF21" s="60">
        <f t="shared" si="198"/>
        <v>3.5</v>
      </c>
      <c r="NG21" s="53" t="str">
        <f t="shared" si="199"/>
        <v>3.5</v>
      </c>
      <c r="NH21" s="61">
        <v>2</v>
      </c>
      <c r="NI21" s="62">
        <v>2</v>
      </c>
      <c r="NJ21" s="105">
        <v>6.7</v>
      </c>
      <c r="NK21" s="138">
        <v>7</v>
      </c>
      <c r="NL21" s="104"/>
      <c r="NM21" s="66">
        <f t="shared" si="200"/>
        <v>6.9</v>
      </c>
      <c r="NN21" s="110">
        <f t="shared" si="201"/>
        <v>6.9</v>
      </c>
      <c r="NO21" s="67" t="str">
        <f t="shared" si="202"/>
        <v>6.9</v>
      </c>
      <c r="NP21" s="300" t="str">
        <f t="shared" si="203"/>
        <v>C+</v>
      </c>
      <c r="NQ21" s="112">
        <f t="shared" si="204"/>
        <v>2.5</v>
      </c>
      <c r="NR21" s="113" t="str">
        <f t="shared" si="205"/>
        <v>2.5</v>
      </c>
      <c r="NS21" s="63">
        <v>2</v>
      </c>
      <c r="NT21" s="207">
        <v>2</v>
      </c>
      <c r="NU21" s="105">
        <v>5.7</v>
      </c>
      <c r="NV21" s="138">
        <v>6</v>
      </c>
      <c r="NW21" s="105"/>
      <c r="NX21" s="105">
        <f t="shared" si="206"/>
        <v>5.9</v>
      </c>
      <c r="NY21" s="110">
        <f t="shared" si="207"/>
        <v>5.9</v>
      </c>
      <c r="NZ21" s="67" t="str">
        <f t="shared" si="208"/>
        <v>5.9</v>
      </c>
      <c r="OA21" s="300" t="str">
        <f t="shared" si="209"/>
        <v>C</v>
      </c>
      <c r="OB21" s="112">
        <f t="shared" si="210"/>
        <v>2</v>
      </c>
      <c r="OC21" s="113" t="str">
        <f t="shared" si="211"/>
        <v>2.0</v>
      </c>
      <c r="OD21" s="63">
        <v>1</v>
      </c>
      <c r="OE21" s="207">
        <v>1</v>
      </c>
      <c r="OF21" s="210"/>
      <c r="OG21" s="133"/>
      <c r="OH21" s="210"/>
      <c r="OI21" s="66">
        <f t="shared" si="212"/>
        <v>0</v>
      </c>
      <c r="OJ21" s="67">
        <f t="shared" si="213"/>
        <v>0</v>
      </c>
      <c r="OK21" s="67" t="str">
        <f t="shared" si="214"/>
        <v>0.0</v>
      </c>
      <c r="OL21" s="51" t="str">
        <f t="shared" si="215"/>
        <v>F</v>
      </c>
      <c r="OM21" s="60">
        <f t="shared" si="216"/>
        <v>0</v>
      </c>
      <c r="ON21" s="53" t="str">
        <f t="shared" si="217"/>
        <v>0.0</v>
      </c>
      <c r="OO21" s="63">
        <v>6</v>
      </c>
      <c r="OP21" s="207">
        <v>6</v>
      </c>
      <c r="OQ21" s="105">
        <v>0</v>
      </c>
      <c r="OR21" s="138"/>
      <c r="OS21" s="105"/>
      <c r="OT21" s="105"/>
      <c r="OU21" s="67">
        <f t="shared" si="218"/>
        <v>0</v>
      </c>
      <c r="OV21" s="67" t="str">
        <f t="shared" si="219"/>
        <v>0.0</v>
      </c>
      <c r="OW21" s="51" t="str">
        <f t="shared" si="220"/>
        <v>F</v>
      </c>
      <c r="OX21" s="60">
        <f t="shared" si="221"/>
        <v>0</v>
      </c>
      <c r="OY21" s="53" t="str">
        <f t="shared" si="222"/>
        <v>0.0</v>
      </c>
      <c r="OZ21" s="63">
        <v>4</v>
      </c>
      <c r="PA21" s="207">
        <v>4</v>
      </c>
      <c r="PB21" s="211">
        <f t="shared" si="223"/>
        <v>19</v>
      </c>
      <c r="PC21" s="156">
        <f t="shared" si="224"/>
        <v>2.9736842105263155</v>
      </c>
      <c r="PD21" s="158">
        <f t="shared" si="225"/>
        <v>1.0526315789473684</v>
      </c>
      <c r="PE21" s="157" t="str">
        <f t="shared" si="226"/>
        <v>1.05</v>
      </c>
      <c r="PF21" s="5" t="str">
        <f t="shared" si="227"/>
        <v>Lên lớp</v>
      </c>
      <c r="PG21" s="212">
        <f t="shared" si="228"/>
        <v>19</v>
      </c>
      <c r="PH21" s="156">
        <f t="shared" si="229"/>
        <v>2.9736842105263155</v>
      </c>
      <c r="PI21" s="309">
        <f t="shared" si="230"/>
        <v>1.0526315789473684</v>
      </c>
      <c r="PJ21" s="215">
        <f t="shared" si="231"/>
        <v>73</v>
      </c>
      <c r="PK21" s="211">
        <f t="shared" si="232"/>
        <v>73</v>
      </c>
      <c r="PL21" s="157">
        <f t="shared" si="233"/>
        <v>6.271917808219178</v>
      </c>
      <c r="PM21" s="157" t="str">
        <f t="shared" si="234"/>
        <v>6.27</v>
      </c>
      <c r="PN21" s="158">
        <f t="shared" si="235"/>
        <v>2.4726027397260273</v>
      </c>
      <c r="PO21" s="157" t="str">
        <f t="shared" si="236"/>
        <v>2.47</v>
      </c>
      <c r="PP21" s="5" t="str">
        <f t="shared" si="237"/>
        <v>Lên lớp</v>
      </c>
      <c r="PQ21" s="231">
        <v>7</v>
      </c>
      <c r="PR21" s="231">
        <v>6</v>
      </c>
      <c r="PS21" s="231"/>
      <c r="PT21" s="66">
        <f t="shared" si="346"/>
        <v>6.4</v>
      </c>
      <c r="PU21" s="67">
        <f t="shared" si="347"/>
        <v>6.4</v>
      </c>
      <c r="PV21" s="67" t="str">
        <f t="shared" si="240"/>
        <v>6.4</v>
      </c>
      <c r="PW21" s="51" t="str">
        <f t="shared" si="348"/>
        <v>C</v>
      </c>
      <c r="PX21" s="60">
        <f t="shared" si="242"/>
        <v>2</v>
      </c>
      <c r="PY21" s="53" t="str">
        <f t="shared" si="243"/>
        <v>2.0</v>
      </c>
      <c r="PZ21" s="63">
        <v>6</v>
      </c>
      <c r="QA21" s="207">
        <v>6</v>
      </c>
    </row>
    <row r="22" spans="1:443" s="8" customFormat="1" ht="18">
      <c r="A22" s="5">
        <v>22</v>
      </c>
      <c r="B22" s="9" t="s">
        <v>455</v>
      </c>
      <c r="C22" s="10" t="s">
        <v>464</v>
      </c>
      <c r="D22" s="11" t="s">
        <v>465</v>
      </c>
      <c r="E22" s="12" t="s">
        <v>277</v>
      </c>
      <c r="G22" s="47" t="s">
        <v>713</v>
      </c>
      <c r="H22" s="144" t="s">
        <v>427</v>
      </c>
      <c r="I22" s="48" t="s">
        <v>606</v>
      </c>
      <c r="J22" s="48" t="s">
        <v>629</v>
      </c>
      <c r="K22" s="98">
        <v>7.8</v>
      </c>
      <c r="L22" s="67" t="str">
        <f t="shared" ref="L22:L38" si="350">TEXT(K22,"0.0")</f>
        <v>7.8</v>
      </c>
      <c r="M22" s="51" t="str">
        <f t="shared" ref="M22:M30" si="351">IF(K22&gt;=8.5,"A",IF(K22&gt;=8,"B+",IF(K22&gt;=7,"B",IF(K22&gt;=6.5,"C+",IF(K22&gt;=5.5,"C",IF(K22&gt;=5,"D+",IF(K22&gt;=4,"D","F")))))))</f>
        <v>B</v>
      </c>
      <c r="N22" s="52">
        <f t="shared" ref="N22:N30" si="352">IF(M22="A",4,IF(M22="B+",3.5,IF(M22="B",3,IF(M22="C+",2.5,IF(M22="C",2,IF(M22="D+",1.5,IF(M22="D",1,0)))))))</f>
        <v>3</v>
      </c>
      <c r="O22" s="53" t="str">
        <f t="shared" ref="O22:O30" si="353">TEXT(N22,"0.0")</f>
        <v>3.0</v>
      </c>
      <c r="P22" s="63">
        <v>2</v>
      </c>
      <c r="Q22" s="49">
        <v>6</v>
      </c>
      <c r="R22" s="67" t="str">
        <f t="shared" ref="R22:R38" si="354">TEXT(Q22,"0.0")</f>
        <v>6.0</v>
      </c>
      <c r="S22" s="51" t="str">
        <f t="shared" ref="S22:S30" si="355">IF(Q22&gt;=8.5,"A",IF(Q22&gt;=8,"B+",IF(Q22&gt;=7,"B",IF(Q22&gt;=6.5,"C+",IF(Q22&gt;=5.5,"C",IF(Q22&gt;=5,"D+",IF(Q22&gt;=4,"D","F")))))))</f>
        <v>C</v>
      </c>
      <c r="T22" s="52">
        <f t="shared" ref="T22:T30" si="356">IF(S22="A",4,IF(S22="B+",3.5,IF(S22="B",3,IF(S22="C+",2.5,IF(S22="C",2,IF(S22="D+",1.5,IF(S22="D",1,0)))))))</f>
        <v>2</v>
      </c>
      <c r="U22" s="53" t="str">
        <f t="shared" ref="U22:U30" si="357">TEXT(T22,"0.0")</f>
        <v>2.0</v>
      </c>
      <c r="V22" s="63">
        <v>3</v>
      </c>
      <c r="W22" s="105">
        <v>8.8000000000000007</v>
      </c>
      <c r="X22" s="103">
        <v>8</v>
      </c>
      <c r="Y22" s="104"/>
      <c r="Z22" s="66">
        <f t="shared" si="271"/>
        <v>8.3000000000000007</v>
      </c>
      <c r="AA22" s="67">
        <f t="shared" si="272"/>
        <v>8.3000000000000007</v>
      </c>
      <c r="AB22" s="67" t="str">
        <f t="shared" ref="AB22:AB30" si="358">TEXT(AA22,"0.0")</f>
        <v>8.3</v>
      </c>
      <c r="AC22" s="51" t="str">
        <f t="shared" si="274"/>
        <v>B+</v>
      </c>
      <c r="AD22" s="60">
        <f t="shared" ref="AD22:AD30" si="359">IF(AC22="A",4,IF(AC22="B+",3.5,IF(AC22="B",3,IF(AC22="C+",2.5,IF(AC22="C",2,IF(AC22="D+",1.5,IF(AC22="D",1,0)))))))</f>
        <v>3.5</v>
      </c>
      <c r="AE22" s="53" t="str">
        <f t="shared" ref="AE22:AE30" si="360">TEXT(AD22,"0.0")</f>
        <v>3.5</v>
      </c>
      <c r="AF22" s="63">
        <v>4</v>
      </c>
      <c r="AG22" s="207">
        <v>4</v>
      </c>
      <c r="AH22" s="105">
        <v>8.3000000000000007</v>
      </c>
      <c r="AI22" s="103">
        <v>8</v>
      </c>
      <c r="AJ22" s="104"/>
      <c r="AK22" s="66">
        <f t="shared" si="277"/>
        <v>8.1</v>
      </c>
      <c r="AL22" s="67">
        <f t="shared" si="278"/>
        <v>8.1</v>
      </c>
      <c r="AM22" s="67" t="str">
        <f t="shared" ref="AM22:AM30" si="361">TEXT(AL22,"0.0")</f>
        <v>8.1</v>
      </c>
      <c r="AN22" s="51" t="str">
        <f t="shared" ref="AN22:AN30" si="362">IF(AL22&gt;=8.5,"A",IF(AL22&gt;=8,"B+",IF(AL22&gt;=7,"B",IF(AL22&gt;=6.5,"C+",IF(AL22&gt;=5.5,"C",IF(AL22&gt;=5,"D+",IF(AL22&gt;=4,"D","F")))))))</f>
        <v>B+</v>
      </c>
      <c r="AO22" s="60">
        <f t="shared" ref="AO22:AO30" si="363">IF(AN22="A",4,IF(AN22="B+",3.5,IF(AN22="B",3,IF(AN22="C+",2.5,IF(AN22="C",2,IF(AN22="D+",1.5,IF(AN22="D",1,0)))))))</f>
        <v>3.5</v>
      </c>
      <c r="AP22" s="53" t="str">
        <f t="shared" ref="AP22:AP30" si="364">TEXT(AO22,"0.0")</f>
        <v>3.5</v>
      </c>
      <c r="AQ22" s="63">
        <v>2</v>
      </c>
      <c r="AR22" s="207">
        <v>2</v>
      </c>
      <c r="AS22" s="105">
        <v>8</v>
      </c>
      <c r="AT22" s="103">
        <v>9</v>
      </c>
      <c r="AU22" s="104"/>
      <c r="AV22" s="66">
        <f t="shared" ref="AV22:AV30" si="365">ROUND((AS22*0.4+AT22*0.6),1)</f>
        <v>8.6</v>
      </c>
      <c r="AW22" s="67">
        <f t="shared" ref="AW22:AW30" si="366">ROUND(MAX((AS22*0.4+AT22*0.6),(AS22*0.4+AU22*0.6)),1)</f>
        <v>8.6</v>
      </c>
      <c r="AX22" s="67" t="str">
        <f t="shared" ref="AX22:AX30" si="367">TEXT(AW22,"0.0")</f>
        <v>8.6</v>
      </c>
      <c r="AY22" s="51" t="str">
        <f t="shared" ref="AY22:AY30" si="368">IF(AW22&gt;=8.5,"A",IF(AW22&gt;=8,"B+",IF(AW22&gt;=7,"B",IF(AW22&gt;=6.5,"C+",IF(AW22&gt;=5.5,"C",IF(AW22&gt;=5,"D+",IF(AW22&gt;=4,"D","F")))))))</f>
        <v>A</v>
      </c>
      <c r="AZ22" s="60">
        <f t="shared" ref="AZ22:AZ30" si="369">IF(AY22="A",4,IF(AY22="B+",3.5,IF(AY22="B",3,IF(AY22="C+",2.5,IF(AY22="C",2,IF(AY22="D+",1.5,IF(AY22="D",1,0)))))))</f>
        <v>4</v>
      </c>
      <c r="BA22" s="53" t="str">
        <f t="shared" ref="BA22:BA30" si="370">TEXT(AZ22,"0.0")</f>
        <v>4.0</v>
      </c>
      <c r="BB22" s="63">
        <v>3</v>
      </c>
      <c r="BC22" s="207">
        <v>3</v>
      </c>
      <c r="BD22" s="105">
        <v>8.1999999999999993</v>
      </c>
      <c r="BE22" s="103">
        <v>9</v>
      </c>
      <c r="BF22" s="104"/>
      <c r="BG22" s="66">
        <f t="shared" ref="BG22:BG30" si="371">ROUND((BD22*0.4+BE22*0.6),1)</f>
        <v>8.6999999999999993</v>
      </c>
      <c r="BH22" s="67">
        <f t="shared" ref="BH22:BH30" si="372">ROUND(MAX((BD22*0.4+BE22*0.6),(BD22*0.4+BF22*0.6)),1)</f>
        <v>8.6999999999999993</v>
      </c>
      <c r="BI22" s="67" t="str">
        <f t="shared" ref="BI22:BI30" si="373">TEXT(BH22,"0.0")</f>
        <v>8.7</v>
      </c>
      <c r="BJ22" s="51" t="str">
        <f t="shared" ref="BJ22:BJ30" si="374">IF(BH22&gt;=8.5,"A",IF(BH22&gt;=8,"B+",IF(BH22&gt;=7,"B",IF(BH22&gt;=6.5,"C+",IF(BH22&gt;=5.5,"C",IF(BH22&gt;=5,"D+",IF(BH22&gt;=4,"D","F")))))))</f>
        <v>A</v>
      </c>
      <c r="BK22" s="60">
        <f t="shared" ref="BK22:BK30" si="375">IF(BJ22="A",4,IF(BJ22="B+",3.5,IF(BJ22="B",3,IF(BJ22="C+",2.5,IF(BJ22="C",2,IF(BJ22="D+",1.5,IF(BJ22="D",1,0)))))))</f>
        <v>4</v>
      </c>
      <c r="BL22" s="53" t="str">
        <f t="shared" ref="BL22:BL30" si="376">TEXT(BK22,"0.0")</f>
        <v>4.0</v>
      </c>
      <c r="BM22" s="63">
        <v>3</v>
      </c>
      <c r="BN22" s="207">
        <v>3</v>
      </c>
      <c r="BO22" s="105">
        <v>7.6</v>
      </c>
      <c r="BP22" s="103">
        <v>9</v>
      </c>
      <c r="BQ22" s="104"/>
      <c r="BR22" s="66">
        <f t="shared" si="295"/>
        <v>8.4</v>
      </c>
      <c r="BS22" s="67">
        <f t="shared" si="296"/>
        <v>8.4</v>
      </c>
      <c r="BT22" s="67" t="str">
        <f t="shared" ref="BT22:BT30" si="377">TEXT(BS22,"0.0")</f>
        <v>8.4</v>
      </c>
      <c r="BU22" s="51" t="str">
        <f t="shared" si="298"/>
        <v>B+</v>
      </c>
      <c r="BV22" s="68">
        <f t="shared" si="299"/>
        <v>3.5</v>
      </c>
      <c r="BW22" s="53" t="str">
        <f t="shared" ref="BW22:BW30" si="378">TEXT(BV22,"0.0")</f>
        <v>3.5</v>
      </c>
      <c r="BX22" s="63">
        <v>2</v>
      </c>
      <c r="BY22" s="207">
        <v>2</v>
      </c>
      <c r="BZ22" s="105">
        <v>8</v>
      </c>
      <c r="CA22" s="103">
        <v>9</v>
      </c>
      <c r="CB22" s="104"/>
      <c r="CC22" s="105"/>
      <c r="CD22" s="67">
        <f t="shared" ref="CD22:CD30" si="379">ROUND(MAX((BZ22*0.4+CA22*0.6),(BZ22*0.4+CB22*0.6)),1)</f>
        <v>8.6</v>
      </c>
      <c r="CE22" s="67" t="str">
        <f t="shared" ref="CE22:CE30" si="380">TEXT(CD22,"0.0")</f>
        <v>8.6</v>
      </c>
      <c r="CF22" s="51" t="str">
        <f t="shared" ref="CF22:CF30" si="381">IF(CD22&gt;=8.5,"A",IF(CD22&gt;=8,"B+",IF(CD22&gt;=7,"B",IF(CD22&gt;=6.5,"C+",IF(CD22&gt;=5.5,"C",IF(CD22&gt;=5,"D+",IF(CD22&gt;=4,"D","F")))))))</f>
        <v>A</v>
      </c>
      <c r="CG22" s="60">
        <f t="shared" ref="CG22:CG30" si="382">IF(CF22="A",4,IF(CF22="B+",3.5,IF(CF22="B",3,IF(CF22="C+",2.5,IF(CF22="C",2,IF(CF22="D+",1.5,IF(CF22="D",1,0)))))))</f>
        <v>4</v>
      </c>
      <c r="CH22" s="53" t="str">
        <f t="shared" ref="CH22:CH30" si="383">TEXT(CG22,"0.0")</f>
        <v>4.0</v>
      </c>
      <c r="CI22" s="63">
        <v>3</v>
      </c>
      <c r="CJ22" s="207">
        <v>3</v>
      </c>
      <c r="CK22" s="208">
        <f t="shared" ref="CK22:CK30" si="384">AQ22+BB22+BM22+BX22+CI22+AF22</f>
        <v>17</v>
      </c>
      <c r="CL22" s="72">
        <f t="shared" si="306"/>
        <v>8.4647058823529395</v>
      </c>
      <c r="CM22" s="93" t="str">
        <f t="shared" ref="CM22:CM30" si="385">TEXT(CL22,"0.00")</f>
        <v>8.46</v>
      </c>
      <c r="CN22" s="72">
        <f t="shared" si="308"/>
        <v>3.7647058823529411</v>
      </c>
      <c r="CO22" s="93" t="str">
        <f t="shared" ref="CO22:CO30" si="386">TEXT(CN22,"0.00")</f>
        <v>3.76</v>
      </c>
      <c r="CP22" s="285" t="str">
        <f t="shared" ref="CP22:CP30" si="387">IF(AND(CN22&lt;0.8),"Cảnh báo KQHT","Lên lớp")</f>
        <v>Lên lớp</v>
      </c>
      <c r="CQ22" s="285">
        <f t="shared" si="311"/>
        <v>17</v>
      </c>
      <c r="CR22" s="72">
        <f t="shared" si="312"/>
        <v>8.4647058823529395</v>
      </c>
      <c r="CS22" s="285" t="str">
        <f t="shared" ref="CS22:CS30" si="388">TEXT(CR22,"0.00")</f>
        <v>8.46</v>
      </c>
      <c r="CT22" s="72">
        <f t="shared" si="314"/>
        <v>3.7647058823529411</v>
      </c>
      <c r="CU22" s="285" t="str">
        <f t="shared" ref="CU22:CU30" si="389">TEXT(CT22,"0.00")</f>
        <v>3.76</v>
      </c>
      <c r="CV22" s="285" t="str">
        <f t="shared" ref="CV22:CV30" si="390">IF(AND(CT22&lt;1.2),"Cảnh báo KQHT","Lên lớp")</f>
        <v>Lên lớp</v>
      </c>
      <c r="CW22" s="66">
        <v>8.6</v>
      </c>
      <c r="CX22" s="66">
        <v>8</v>
      </c>
      <c r="CY22" s="285"/>
      <c r="CZ22" s="66">
        <f t="shared" si="317"/>
        <v>8.1999999999999993</v>
      </c>
      <c r="DA22" s="67">
        <f t="shared" si="318"/>
        <v>8.1999999999999993</v>
      </c>
      <c r="DB22" s="60" t="str">
        <f t="shared" si="319"/>
        <v>8.2</v>
      </c>
      <c r="DC22" s="51" t="str">
        <f t="shared" si="320"/>
        <v>B+</v>
      </c>
      <c r="DD22" s="60">
        <f t="shared" si="321"/>
        <v>3.5</v>
      </c>
      <c r="DE22" s="60" t="str">
        <f t="shared" si="322"/>
        <v>3.5</v>
      </c>
      <c r="DF22" s="63"/>
      <c r="DG22" s="209"/>
      <c r="DH22" s="105">
        <v>7.2</v>
      </c>
      <c r="DI22" s="126">
        <v>9</v>
      </c>
      <c r="DJ22" s="126"/>
      <c r="DK22" s="66">
        <f t="shared" si="323"/>
        <v>8.3000000000000007</v>
      </c>
      <c r="DL22" s="67">
        <f t="shared" si="324"/>
        <v>8.3000000000000007</v>
      </c>
      <c r="DM22" s="60" t="str">
        <f t="shared" si="325"/>
        <v>8.3</v>
      </c>
      <c r="DN22" s="51" t="str">
        <f t="shared" si="326"/>
        <v>B+</v>
      </c>
      <c r="DO22" s="60">
        <f t="shared" si="327"/>
        <v>3.5</v>
      </c>
      <c r="DP22" s="60" t="str">
        <f t="shared" si="328"/>
        <v>3.5</v>
      </c>
      <c r="DQ22" s="63"/>
      <c r="DR22" s="209"/>
      <c r="DS22" s="67">
        <f t="shared" si="329"/>
        <v>8.25</v>
      </c>
      <c r="DT22" s="60" t="str">
        <f t="shared" si="330"/>
        <v>8.3</v>
      </c>
      <c r="DU22" s="51" t="str">
        <f t="shared" si="331"/>
        <v>B+</v>
      </c>
      <c r="DV22" s="60">
        <f t="shared" si="332"/>
        <v>3.5</v>
      </c>
      <c r="DW22" s="60" t="str">
        <f t="shared" si="333"/>
        <v>3.5</v>
      </c>
      <c r="DX22" s="63">
        <v>3</v>
      </c>
      <c r="DY22" s="209">
        <v>3</v>
      </c>
      <c r="DZ22" s="210">
        <v>6.8</v>
      </c>
      <c r="EA22" s="57">
        <v>7</v>
      </c>
      <c r="EB22" s="58"/>
      <c r="EC22" s="66">
        <f t="shared" si="334"/>
        <v>6.9</v>
      </c>
      <c r="ED22" s="67">
        <f t="shared" si="335"/>
        <v>6.9</v>
      </c>
      <c r="EE22" s="67" t="str">
        <f t="shared" si="336"/>
        <v>6.9</v>
      </c>
      <c r="EF22" s="51" t="str">
        <f t="shared" si="337"/>
        <v>C+</v>
      </c>
      <c r="EG22" s="68">
        <f t="shared" si="338"/>
        <v>2.5</v>
      </c>
      <c r="EH22" s="53" t="str">
        <f t="shared" si="339"/>
        <v>2.5</v>
      </c>
      <c r="EI22" s="63">
        <v>3</v>
      </c>
      <c r="EJ22" s="207">
        <v>3</v>
      </c>
      <c r="EK22" s="210">
        <v>8.8000000000000007</v>
      </c>
      <c r="EL22" s="57">
        <v>6</v>
      </c>
      <c r="EM22" s="58"/>
      <c r="EN22" s="66">
        <f t="shared" ref="EN22:EN38" si="391">ROUND((EK22*0.4+EL22*0.6),1)</f>
        <v>7.1</v>
      </c>
      <c r="EO22" s="67">
        <f t="shared" ref="EO22:EO38" si="392">ROUND(MAX((EK22*0.4+EL22*0.6),(EK22*0.4+EM22*0.6)),1)</f>
        <v>7.1</v>
      </c>
      <c r="EP22" s="67" t="str">
        <f t="shared" ref="EP22:EP38" si="393">TEXT(EO22,"0.0")</f>
        <v>7.1</v>
      </c>
      <c r="EQ22" s="51" t="str">
        <f t="shared" ref="EQ22:EQ38" si="394">IF(EO22&gt;=8.5,"A",IF(EO22&gt;=8,"B+",IF(EO22&gt;=7,"B",IF(EO22&gt;=6.5,"C+",IF(EO22&gt;=5.5,"C",IF(EO22&gt;=5,"D+",IF(EO22&gt;=4,"D","F")))))))</f>
        <v>B</v>
      </c>
      <c r="ER22" s="60">
        <f t="shared" ref="ER22:ER38" si="395">IF(EQ22="A",4,IF(EQ22="B+",3.5,IF(EQ22="B",3,IF(EQ22="C+",2.5,IF(EQ22="C",2,IF(EQ22="D+",1.5,IF(EQ22="D",1,0)))))))</f>
        <v>3</v>
      </c>
      <c r="ES22" s="53" t="str">
        <f t="shared" ref="ES22:ES38" si="396">TEXT(ER22,"0.0")</f>
        <v>3.0</v>
      </c>
      <c r="ET22" s="63">
        <v>3</v>
      </c>
      <c r="EU22" s="207">
        <v>3</v>
      </c>
      <c r="EV22" s="210">
        <v>7.3</v>
      </c>
      <c r="EW22" s="57">
        <v>6</v>
      </c>
      <c r="EX22" s="58"/>
      <c r="EY22" s="66">
        <f t="shared" si="37"/>
        <v>6.5</v>
      </c>
      <c r="EZ22" s="67">
        <f t="shared" si="38"/>
        <v>6.5</v>
      </c>
      <c r="FA22" s="67" t="str">
        <f t="shared" si="39"/>
        <v>6.5</v>
      </c>
      <c r="FB22" s="51" t="str">
        <f t="shared" si="40"/>
        <v>C+</v>
      </c>
      <c r="FC22" s="60">
        <f t="shared" si="41"/>
        <v>2.5</v>
      </c>
      <c r="FD22" s="53" t="str">
        <f t="shared" si="42"/>
        <v>2.5</v>
      </c>
      <c r="FE22" s="63">
        <v>2</v>
      </c>
      <c r="FF22" s="207">
        <v>2</v>
      </c>
      <c r="FG22" s="105">
        <v>7.7</v>
      </c>
      <c r="FH22" s="103">
        <v>7</v>
      </c>
      <c r="FI22" s="104"/>
      <c r="FJ22" s="66">
        <f t="shared" si="43"/>
        <v>7.3</v>
      </c>
      <c r="FK22" s="67">
        <f t="shared" si="44"/>
        <v>7.3</v>
      </c>
      <c r="FL22" s="67" t="str">
        <f t="shared" si="45"/>
        <v>7.3</v>
      </c>
      <c r="FM22" s="51" t="str">
        <f t="shared" si="46"/>
        <v>B</v>
      </c>
      <c r="FN22" s="60">
        <f t="shared" si="47"/>
        <v>3</v>
      </c>
      <c r="FO22" s="53" t="str">
        <f t="shared" si="48"/>
        <v>3.0</v>
      </c>
      <c r="FP22" s="63">
        <v>2</v>
      </c>
      <c r="FQ22" s="207">
        <v>2</v>
      </c>
      <c r="FR22" s="105">
        <v>7.2</v>
      </c>
      <c r="FS22" s="103">
        <v>8</v>
      </c>
      <c r="FT22" s="104"/>
      <c r="FU22" s="66"/>
      <c r="FV22" s="67">
        <f t="shared" si="49"/>
        <v>7.7</v>
      </c>
      <c r="FW22" s="67" t="str">
        <f t="shared" si="50"/>
        <v>7.7</v>
      </c>
      <c r="FX22" s="51" t="str">
        <f t="shared" si="51"/>
        <v>B</v>
      </c>
      <c r="FY22" s="60">
        <f t="shared" si="52"/>
        <v>3</v>
      </c>
      <c r="FZ22" s="53" t="str">
        <f t="shared" si="53"/>
        <v>3.0</v>
      </c>
      <c r="GA22" s="63">
        <v>2</v>
      </c>
      <c r="GB22" s="207">
        <v>2</v>
      </c>
      <c r="GC22" s="105">
        <v>6.7</v>
      </c>
      <c r="GD22" s="103">
        <v>6</v>
      </c>
      <c r="GE22" s="104"/>
      <c r="GF22" s="105"/>
      <c r="GG22" s="67">
        <f t="shared" ref="GG22:GG30" si="397">ROUND(MAX((GC22*0.4+GD22*0.6),(GC22*0.4+GE22*0.6)),1)</f>
        <v>6.3</v>
      </c>
      <c r="GH22" s="67" t="str">
        <f t="shared" ref="GH22:GH30" si="398">TEXT(GG22,"0.0")</f>
        <v>6.3</v>
      </c>
      <c r="GI22" s="51" t="str">
        <f t="shared" ref="GI22:GI30" si="399">IF(GG22&gt;=8.5,"A",IF(GG22&gt;=8,"B+",IF(GG22&gt;=7,"B",IF(GG22&gt;=6.5,"C+",IF(GG22&gt;=5.5,"C",IF(GG22&gt;=5,"D+",IF(GG22&gt;=4,"D","F")))))))</f>
        <v>C</v>
      </c>
      <c r="GJ22" s="60">
        <f t="shared" ref="GJ22:GJ30" si="400">IF(GI22="A",4,IF(GI22="B+",3.5,IF(GI22="B",3,IF(GI22="C+",2.5,IF(GI22="C",2,IF(GI22="D+",1.5,IF(GI22="D",1,0)))))))</f>
        <v>2</v>
      </c>
      <c r="GK22" s="53" t="str">
        <f t="shared" ref="GK22:GK30" si="401">TEXT(GJ22,"0.0")</f>
        <v>2.0</v>
      </c>
      <c r="GL22" s="63">
        <v>3</v>
      </c>
      <c r="GM22" s="207">
        <v>3</v>
      </c>
      <c r="GN22" s="211">
        <f t="shared" ref="GN22:GN30" si="402">DX22+EI22+ET22+FE22+FP22+GA22+GL22</f>
        <v>18</v>
      </c>
      <c r="GO22" s="156">
        <f t="shared" ref="GO22:GO30" si="403">(DS22*DX22+ED22*EI22+EO22*ET22+EZ22*FE22+FK22*FP22+FV22*GA22+GG22*GL22)/GN22</f>
        <v>7.1472222222222221</v>
      </c>
      <c r="GP22" s="158">
        <f t="shared" ref="GP22:GP30" si="404">(DV22*DX22+EG22*EI22+ER22*ET22+FC22*FE22+FN22*FP22+FY22*GA22+GJ22*GL22)/GN22</f>
        <v>2.7777777777777777</v>
      </c>
      <c r="GQ22" s="157" t="str">
        <f t="shared" si="62"/>
        <v>2.78</v>
      </c>
      <c r="GR22" s="5" t="str">
        <f t="shared" si="63"/>
        <v>Lên lớp</v>
      </c>
      <c r="GS22" s="212">
        <f t="shared" ref="GS22:GS30" si="405">DY22+EJ22+EU22+FF22+FQ22+GB22+GM22</f>
        <v>18</v>
      </c>
      <c r="GT22" s="213">
        <f t="shared" si="65"/>
        <v>7.1472222222222221</v>
      </c>
      <c r="GU22" s="214">
        <f t="shared" ref="GU22:GU30" si="406" xml:space="preserve"> (DV22*DY22+EG22*EJ22+ER22*EU22+FC22*FF22+FN22*FQ22+FY22*GB22+GJ22*GM22)/GS22</f>
        <v>2.7777777777777777</v>
      </c>
      <c r="GV22" s="215">
        <f t="shared" ref="GV22:GV30" si="407">CK22+GN22</f>
        <v>35</v>
      </c>
      <c r="GW22" s="211">
        <f t="shared" ref="GW22:GW30" si="408">CQ22+GS22</f>
        <v>35</v>
      </c>
      <c r="GX22" s="157">
        <f t="shared" ref="GX22:GX30" si="409">(CQ22*CR22+GT22*GS22)/GW22</f>
        <v>7.7871428571428556</v>
      </c>
      <c r="GY22" s="158">
        <f t="shared" ref="GY22:GY30" si="410">(CT22*CQ22+GU22*GS22)/GW22</f>
        <v>3.2571428571428571</v>
      </c>
      <c r="GZ22" s="157" t="str">
        <f t="shared" si="71"/>
        <v>3.26</v>
      </c>
      <c r="HA22" s="5" t="str">
        <f t="shared" si="72"/>
        <v>Lên lớp</v>
      </c>
      <c r="HB22" s="5"/>
      <c r="HC22" s="105">
        <v>7</v>
      </c>
      <c r="HD22" s="103">
        <v>5</v>
      </c>
      <c r="HE22" s="104"/>
      <c r="HF22" s="105"/>
      <c r="HG22" s="67">
        <f t="shared" ref="HG22:HG30" si="411">ROUND(MAX((HC22*0.4+HD22*0.6),(HC22*0.4+HE22*0.6)),1)</f>
        <v>5.8</v>
      </c>
      <c r="HH22" s="67" t="str">
        <f t="shared" ref="HH22:HH30" si="412">TEXT(HG22,"0.0")</f>
        <v>5.8</v>
      </c>
      <c r="HI22" s="51" t="str">
        <f t="shared" ref="HI22:HI30" si="413">IF(HG22&gt;=8.5,"A",IF(HG22&gt;=8,"B+",IF(HG22&gt;=7,"B",IF(HG22&gt;=6.5,"C+",IF(HG22&gt;=5.5,"C",IF(HG22&gt;=5,"D+",IF(HG22&gt;=4,"D","F")))))))</f>
        <v>C</v>
      </c>
      <c r="HJ22" s="60">
        <f t="shared" ref="HJ22:HJ30" si="414">IF(HI22="A",4,IF(HI22="B+",3.5,IF(HI22="B",3,IF(HI22="C+",2.5,IF(HI22="C",2,IF(HI22="D+",1.5,IF(HI22="D",1,0)))))))</f>
        <v>2</v>
      </c>
      <c r="HK22" s="53" t="str">
        <f t="shared" ref="HK22:HK30" si="415">TEXT(HJ22,"0.0")</f>
        <v>2.0</v>
      </c>
      <c r="HL22" s="63">
        <v>3</v>
      </c>
      <c r="HM22" s="207">
        <v>3</v>
      </c>
      <c r="HN22" s="210">
        <v>7.7</v>
      </c>
      <c r="HO22" s="57">
        <v>6</v>
      </c>
      <c r="HP22" s="58"/>
      <c r="HQ22" s="66">
        <f t="shared" si="78"/>
        <v>6.7</v>
      </c>
      <c r="HR22" s="110">
        <f t="shared" si="79"/>
        <v>6.7</v>
      </c>
      <c r="HS22" s="67" t="str">
        <f t="shared" si="80"/>
        <v>6.7</v>
      </c>
      <c r="HT22" s="111" t="str">
        <f t="shared" si="81"/>
        <v>C+</v>
      </c>
      <c r="HU22" s="112">
        <f t="shared" si="82"/>
        <v>2.5</v>
      </c>
      <c r="HV22" s="113" t="str">
        <f t="shared" si="83"/>
        <v>2.5</v>
      </c>
      <c r="HW22" s="63">
        <v>1</v>
      </c>
      <c r="HX22" s="207">
        <v>1</v>
      </c>
      <c r="HY22" s="66">
        <f t="shared" si="261"/>
        <v>2</v>
      </c>
      <c r="HZ22" s="167">
        <f t="shared" si="262"/>
        <v>6.1</v>
      </c>
      <c r="IA22" s="53" t="str">
        <f t="shared" si="85"/>
        <v>6.1</v>
      </c>
      <c r="IB22" s="51" t="str">
        <f t="shared" si="86"/>
        <v>C</v>
      </c>
      <c r="IC22" s="60">
        <f t="shared" si="87"/>
        <v>2</v>
      </c>
      <c r="ID22" s="53" t="str">
        <f t="shared" si="88"/>
        <v>2.0</v>
      </c>
      <c r="IE22" s="220">
        <v>4</v>
      </c>
      <c r="IF22" s="221">
        <v>4</v>
      </c>
      <c r="IG22" s="210">
        <v>7.7</v>
      </c>
      <c r="IH22" s="57">
        <v>5</v>
      </c>
      <c r="II22" s="58"/>
      <c r="IJ22" s="66">
        <f t="shared" ref="IJ22:IJ30" si="416">ROUND((IG22*0.4+IH22*0.6),1)</f>
        <v>6.1</v>
      </c>
      <c r="IK22" s="67">
        <f t="shared" ref="IK22:IK30" si="417">ROUND(MAX((IG22*0.4+IH22*0.6),(IG22*0.4+II22*0.6)),1)</f>
        <v>6.1</v>
      </c>
      <c r="IL22" s="67" t="str">
        <f t="shared" ref="IL22:IL30" si="418">TEXT(IK22,"0.0")</f>
        <v>6.1</v>
      </c>
      <c r="IM22" s="51" t="str">
        <f t="shared" ref="IM22:IM30" si="419">IF(IK22&gt;=8.5,"A",IF(IK22&gt;=8,"B+",IF(IK22&gt;=7,"B",IF(IK22&gt;=6.5,"C+",IF(IK22&gt;=5.5,"C",IF(IK22&gt;=5,"D+",IF(IK22&gt;=4,"D","F")))))))</f>
        <v>C</v>
      </c>
      <c r="IN22" s="60">
        <f t="shared" ref="IN22:IN30" si="420">IF(IM22="A",4,IF(IM22="B+",3.5,IF(IM22="B",3,IF(IM22="C+",2.5,IF(IM22="C",2,IF(IM22="D+",1.5,IF(IM22="D",1,0)))))))</f>
        <v>2</v>
      </c>
      <c r="IO22" s="53" t="str">
        <f t="shared" ref="IO22:IO30" si="421">TEXT(IN22,"0.0")</f>
        <v>2.0</v>
      </c>
      <c r="IP22" s="63">
        <v>2</v>
      </c>
      <c r="IQ22" s="207">
        <v>2</v>
      </c>
      <c r="IR22" s="210">
        <v>8.8000000000000007</v>
      </c>
      <c r="IS22" s="57">
        <v>7</v>
      </c>
      <c r="IT22" s="58"/>
      <c r="IU22" s="66">
        <f t="shared" si="95"/>
        <v>7.7</v>
      </c>
      <c r="IV22" s="67">
        <f t="shared" si="96"/>
        <v>7.7</v>
      </c>
      <c r="IW22" s="67" t="str">
        <f t="shared" si="97"/>
        <v>7.7</v>
      </c>
      <c r="IX22" s="51" t="str">
        <f t="shared" si="98"/>
        <v>B</v>
      </c>
      <c r="IY22" s="60">
        <f t="shared" si="99"/>
        <v>3</v>
      </c>
      <c r="IZ22" s="53" t="str">
        <f t="shared" si="100"/>
        <v>3.0</v>
      </c>
      <c r="JA22" s="63">
        <v>3</v>
      </c>
      <c r="JB22" s="207">
        <v>3</v>
      </c>
      <c r="JC22" s="65">
        <v>6.8</v>
      </c>
      <c r="JD22" s="57">
        <v>3</v>
      </c>
      <c r="JE22" s="58"/>
      <c r="JF22" s="66">
        <f t="shared" si="101"/>
        <v>4.5</v>
      </c>
      <c r="JG22" s="67">
        <f t="shared" si="102"/>
        <v>4.5</v>
      </c>
      <c r="JH22" s="50" t="str">
        <f t="shared" si="103"/>
        <v>4.5</v>
      </c>
      <c r="JI22" s="51" t="str">
        <f t="shared" si="104"/>
        <v>D</v>
      </c>
      <c r="JJ22" s="60">
        <f t="shared" si="105"/>
        <v>1</v>
      </c>
      <c r="JK22" s="53" t="str">
        <f t="shared" si="106"/>
        <v>1.0</v>
      </c>
      <c r="JL22" s="61">
        <v>2</v>
      </c>
      <c r="JM22" s="62">
        <v>2</v>
      </c>
      <c r="JN22" s="65">
        <v>6.8</v>
      </c>
      <c r="JO22" s="57">
        <v>6</v>
      </c>
      <c r="JP22" s="58"/>
      <c r="JQ22" s="66">
        <f t="shared" si="107"/>
        <v>6.3</v>
      </c>
      <c r="JR22" s="67">
        <f t="shared" si="108"/>
        <v>6.3</v>
      </c>
      <c r="JS22" s="50" t="str">
        <f t="shared" si="109"/>
        <v>6.3</v>
      </c>
      <c r="JT22" s="51" t="str">
        <f t="shared" si="110"/>
        <v>C</v>
      </c>
      <c r="JU22" s="60">
        <f t="shared" si="111"/>
        <v>2</v>
      </c>
      <c r="JV22" s="53" t="str">
        <f t="shared" si="112"/>
        <v>2.0</v>
      </c>
      <c r="JW22" s="61">
        <v>1</v>
      </c>
      <c r="JX22" s="62">
        <v>1</v>
      </c>
      <c r="JY22" s="65">
        <v>7</v>
      </c>
      <c r="JZ22" s="57">
        <v>4</v>
      </c>
      <c r="KA22" s="58"/>
      <c r="KB22" s="66">
        <f t="shared" si="113"/>
        <v>5.2</v>
      </c>
      <c r="KC22" s="67">
        <f t="shared" si="114"/>
        <v>5.2</v>
      </c>
      <c r="KD22" s="50" t="str">
        <f t="shared" si="115"/>
        <v>5.2</v>
      </c>
      <c r="KE22" s="51" t="str">
        <f t="shared" si="116"/>
        <v>D+</v>
      </c>
      <c r="KF22" s="60">
        <f t="shared" si="117"/>
        <v>1.5</v>
      </c>
      <c r="KG22" s="53" t="str">
        <f t="shared" si="118"/>
        <v>1.5</v>
      </c>
      <c r="KH22" s="61">
        <v>2</v>
      </c>
      <c r="KI22" s="62">
        <v>2</v>
      </c>
      <c r="KJ22" s="105">
        <v>5</v>
      </c>
      <c r="KK22" s="138">
        <v>5</v>
      </c>
      <c r="KL22" s="104"/>
      <c r="KM22" s="66">
        <f t="shared" si="119"/>
        <v>5</v>
      </c>
      <c r="KN22" s="110">
        <f t="shared" si="120"/>
        <v>5</v>
      </c>
      <c r="KO22" s="67" t="str">
        <f t="shared" si="121"/>
        <v>5.0</v>
      </c>
      <c r="KP22" s="300" t="str">
        <f t="shared" si="122"/>
        <v>D+</v>
      </c>
      <c r="KQ22" s="112">
        <f t="shared" si="123"/>
        <v>1.5</v>
      </c>
      <c r="KR22" s="113" t="str">
        <f t="shared" si="124"/>
        <v>1.5</v>
      </c>
      <c r="KS22" s="63">
        <v>3</v>
      </c>
      <c r="KT22" s="207">
        <v>3</v>
      </c>
      <c r="KU22" s="105">
        <v>7.3</v>
      </c>
      <c r="KV22" s="138">
        <v>5</v>
      </c>
      <c r="KW22" s="104"/>
      <c r="KX22" s="66">
        <f t="shared" si="125"/>
        <v>5.9</v>
      </c>
      <c r="KY22" s="110">
        <f t="shared" si="126"/>
        <v>5.9</v>
      </c>
      <c r="KZ22" s="67" t="str">
        <f t="shared" si="127"/>
        <v>5.9</v>
      </c>
      <c r="LA22" s="300" t="str">
        <f t="shared" si="128"/>
        <v>C</v>
      </c>
      <c r="LB22" s="112">
        <f t="shared" si="129"/>
        <v>2</v>
      </c>
      <c r="LC22" s="113" t="str">
        <f t="shared" si="130"/>
        <v>2.0</v>
      </c>
      <c r="LD22" s="63">
        <v>2</v>
      </c>
      <c r="LE22" s="207">
        <v>2</v>
      </c>
      <c r="LF22" s="301">
        <f t="shared" si="172"/>
        <v>5.4</v>
      </c>
      <c r="LG22" s="302">
        <f t="shared" si="173"/>
        <v>5.4</v>
      </c>
      <c r="LH22" s="303" t="str">
        <f t="shared" si="174"/>
        <v>5.4</v>
      </c>
      <c r="LI22" s="304" t="str">
        <f t="shared" si="175"/>
        <v>D+</v>
      </c>
      <c r="LJ22" s="305">
        <f t="shared" si="176"/>
        <v>1.5</v>
      </c>
      <c r="LK22" s="303" t="str">
        <f t="shared" si="177"/>
        <v>1.5</v>
      </c>
      <c r="LL22" s="306">
        <v>5</v>
      </c>
      <c r="LM22" s="307">
        <v>5</v>
      </c>
      <c r="LN22" s="211">
        <f t="shared" si="131"/>
        <v>19</v>
      </c>
      <c r="LO22" s="156">
        <f t="shared" si="132"/>
        <v>5.8894736842105262</v>
      </c>
      <c r="LP22" s="158">
        <f t="shared" si="133"/>
        <v>1.9473684210526316</v>
      </c>
      <c r="LQ22" s="157" t="str">
        <f t="shared" si="178"/>
        <v>1.95</v>
      </c>
      <c r="LR22" s="5" t="str">
        <f t="shared" si="179"/>
        <v>Lên lớp</v>
      </c>
      <c r="LS22" s="212">
        <f t="shared" si="134"/>
        <v>19</v>
      </c>
      <c r="LT22" s="156">
        <f t="shared" si="135"/>
        <v>5.8894736842105262</v>
      </c>
      <c r="LU22" s="309">
        <f t="shared" si="136"/>
        <v>1.9473684210526316</v>
      </c>
      <c r="LV22" s="215">
        <f t="shared" si="137"/>
        <v>54</v>
      </c>
      <c r="LW22" s="211">
        <f t="shared" si="138"/>
        <v>54</v>
      </c>
      <c r="LX22" s="157">
        <f t="shared" si="139"/>
        <v>7.1194444444444436</v>
      </c>
      <c r="LY22" s="157" t="str">
        <f t="shared" si="140"/>
        <v>7.12</v>
      </c>
      <c r="LZ22" s="158">
        <f t="shared" si="141"/>
        <v>2.7962962962962963</v>
      </c>
      <c r="MA22" s="157" t="str">
        <f t="shared" si="180"/>
        <v>2.80</v>
      </c>
      <c r="MB22" s="5" t="str">
        <f t="shared" si="181"/>
        <v>Lên lớp</v>
      </c>
      <c r="MC22" s="282">
        <v>6.2</v>
      </c>
      <c r="MD22" s="283">
        <v>6</v>
      </c>
      <c r="ME22" s="58"/>
      <c r="MF22" s="66">
        <f t="shared" si="182"/>
        <v>6.1</v>
      </c>
      <c r="MG22" s="67">
        <f t="shared" si="183"/>
        <v>6.1</v>
      </c>
      <c r="MH22" s="50" t="str">
        <f t="shared" si="184"/>
        <v>6.1</v>
      </c>
      <c r="MI22" s="51" t="str">
        <f t="shared" si="185"/>
        <v>C</v>
      </c>
      <c r="MJ22" s="60">
        <f t="shared" si="186"/>
        <v>2</v>
      </c>
      <c r="MK22" s="53" t="str">
        <f t="shared" si="187"/>
        <v>2.0</v>
      </c>
      <c r="ML22" s="61">
        <v>2</v>
      </c>
      <c r="MM22" s="62">
        <v>2</v>
      </c>
      <c r="MN22" s="282">
        <v>9</v>
      </c>
      <c r="MO22" s="283">
        <v>8</v>
      </c>
      <c r="MP22" s="104"/>
      <c r="MQ22" s="105">
        <f t="shared" si="188"/>
        <v>8.4</v>
      </c>
      <c r="MR22" s="67">
        <f t="shared" si="189"/>
        <v>8.4</v>
      </c>
      <c r="MS22" s="50" t="str">
        <f t="shared" si="190"/>
        <v>8.4</v>
      </c>
      <c r="MT22" s="51" t="str">
        <f t="shared" si="191"/>
        <v>B+</v>
      </c>
      <c r="MU22" s="60">
        <f t="shared" si="192"/>
        <v>3.5</v>
      </c>
      <c r="MV22" s="53" t="str">
        <f t="shared" si="193"/>
        <v>3.5</v>
      </c>
      <c r="MW22" s="61">
        <v>2</v>
      </c>
      <c r="MX22" s="62">
        <v>2</v>
      </c>
      <c r="MY22" s="282">
        <v>8.6</v>
      </c>
      <c r="MZ22" s="283">
        <v>8</v>
      </c>
      <c r="NA22" s="104"/>
      <c r="NB22" s="105">
        <f t="shared" si="194"/>
        <v>8.1999999999999993</v>
      </c>
      <c r="NC22" s="67">
        <f t="shared" si="195"/>
        <v>8.1999999999999993</v>
      </c>
      <c r="ND22" s="50" t="str">
        <f t="shared" si="196"/>
        <v>8.2</v>
      </c>
      <c r="NE22" s="51" t="str">
        <f t="shared" si="197"/>
        <v>B+</v>
      </c>
      <c r="NF22" s="60">
        <f t="shared" si="198"/>
        <v>3.5</v>
      </c>
      <c r="NG22" s="53" t="str">
        <f t="shared" si="199"/>
        <v>3.5</v>
      </c>
      <c r="NH22" s="61">
        <v>2</v>
      </c>
      <c r="NI22" s="62">
        <v>2</v>
      </c>
      <c r="NJ22" s="105">
        <v>8</v>
      </c>
      <c r="NK22" s="138">
        <v>7.5</v>
      </c>
      <c r="NL22" s="104"/>
      <c r="NM22" s="66">
        <f t="shared" si="200"/>
        <v>7.7</v>
      </c>
      <c r="NN22" s="110">
        <f t="shared" si="201"/>
        <v>7.7</v>
      </c>
      <c r="NO22" s="67" t="str">
        <f t="shared" si="202"/>
        <v>7.7</v>
      </c>
      <c r="NP22" s="300" t="str">
        <f t="shared" si="203"/>
        <v>B</v>
      </c>
      <c r="NQ22" s="112">
        <f t="shared" si="204"/>
        <v>3</v>
      </c>
      <c r="NR22" s="113" t="str">
        <f t="shared" si="205"/>
        <v>3.0</v>
      </c>
      <c r="NS22" s="63">
        <v>2</v>
      </c>
      <c r="NT22" s="207">
        <v>2</v>
      </c>
      <c r="NU22" s="105">
        <v>8</v>
      </c>
      <c r="NV22" s="138">
        <v>7</v>
      </c>
      <c r="NW22" s="105"/>
      <c r="NX22" s="105">
        <f t="shared" si="206"/>
        <v>7.4</v>
      </c>
      <c r="NY22" s="110">
        <f t="shared" si="207"/>
        <v>7.4</v>
      </c>
      <c r="NZ22" s="67" t="str">
        <f t="shared" si="208"/>
        <v>7.4</v>
      </c>
      <c r="OA22" s="300" t="str">
        <f t="shared" si="209"/>
        <v>B</v>
      </c>
      <c r="OB22" s="112">
        <f t="shared" si="210"/>
        <v>3</v>
      </c>
      <c r="OC22" s="113" t="str">
        <f t="shared" si="211"/>
        <v>3.0</v>
      </c>
      <c r="OD22" s="63">
        <v>1</v>
      </c>
      <c r="OE22" s="207">
        <v>1</v>
      </c>
      <c r="OF22" s="210">
        <v>8.1</v>
      </c>
      <c r="OG22" s="133">
        <v>6</v>
      </c>
      <c r="OH22" s="210"/>
      <c r="OI22" s="66">
        <f t="shared" si="212"/>
        <v>6.8</v>
      </c>
      <c r="OJ22" s="67">
        <f t="shared" si="213"/>
        <v>6.8</v>
      </c>
      <c r="OK22" s="67" t="str">
        <f t="shared" si="214"/>
        <v>6.8</v>
      </c>
      <c r="OL22" s="51" t="str">
        <f t="shared" si="215"/>
        <v>C+</v>
      </c>
      <c r="OM22" s="60">
        <f t="shared" si="216"/>
        <v>2.5</v>
      </c>
      <c r="ON22" s="53" t="str">
        <f t="shared" si="217"/>
        <v>2.5</v>
      </c>
      <c r="OO22" s="63">
        <v>6</v>
      </c>
      <c r="OP22" s="207">
        <v>6</v>
      </c>
      <c r="OQ22" s="105"/>
      <c r="OR22" s="138"/>
      <c r="OS22" s="104"/>
      <c r="OT22" s="105"/>
      <c r="OU22" s="67">
        <f t="shared" si="218"/>
        <v>0</v>
      </c>
      <c r="OV22" s="67" t="str">
        <f t="shared" si="219"/>
        <v>0.0</v>
      </c>
      <c r="OW22" s="51" t="str">
        <f t="shared" si="220"/>
        <v>F</v>
      </c>
      <c r="OX22" s="60">
        <f t="shared" si="221"/>
        <v>0</v>
      </c>
      <c r="OY22" s="53" t="str">
        <f t="shared" si="222"/>
        <v>0.0</v>
      </c>
      <c r="OZ22" s="63">
        <v>4</v>
      </c>
      <c r="PA22" s="207">
        <v>4</v>
      </c>
      <c r="PB22" s="211">
        <f t="shared" si="223"/>
        <v>19</v>
      </c>
      <c r="PC22" s="156">
        <f t="shared" si="224"/>
        <v>5.7368421052631575</v>
      </c>
      <c r="PD22" s="158">
        <f t="shared" si="225"/>
        <v>2.2105263157894739</v>
      </c>
      <c r="PE22" s="157" t="str">
        <f t="shared" si="226"/>
        <v>2.21</v>
      </c>
      <c r="PF22" s="5" t="str">
        <f t="shared" si="227"/>
        <v>Lên lớp</v>
      </c>
      <c r="PG22" s="212">
        <f t="shared" si="228"/>
        <v>19</v>
      </c>
      <c r="PH22" s="156">
        <f t="shared" si="229"/>
        <v>5.7368421052631575</v>
      </c>
      <c r="PI22" s="309">
        <f t="shared" si="230"/>
        <v>2.2105263157894739</v>
      </c>
      <c r="PJ22" s="215">
        <f t="shared" si="231"/>
        <v>73</v>
      </c>
      <c r="PK22" s="211">
        <f t="shared" si="232"/>
        <v>73</v>
      </c>
      <c r="PL22" s="157">
        <f t="shared" si="233"/>
        <v>6.7595890410958894</v>
      </c>
      <c r="PM22" s="157" t="str">
        <f t="shared" si="234"/>
        <v>6.76</v>
      </c>
      <c r="PN22" s="158">
        <f t="shared" si="235"/>
        <v>2.6438356164383561</v>
      </c>
      <c r="PO22" s="157" t="str">
        <f t="shared" si="236"/>
        <v>2.64</v>
      </c>
      <c r="PP22" s="5" t="str">
        <f t="shared" si="237"/>
        <v>Lên lớp</v>
      </c>
      <c r="PQ22" s="231">
        <v>8</v>
      </c>
      <c r="PR22" s="231">
        <v>8</v>
      </c>
      <c r="PS22" s="231"/>
      <c r="PT22" s="66">
        <f t="shared" si="346"/>
        <v>8</v>
      </c>
      <c r="PU22" s="67">
        <f t="shared" si="347"/>
        <v>8</v>
      </c>
      <c r="PV22" s="67" t="str">
        <f t="shared" si="240"/>
        <v>8.0</v>
      </c>
      <c r="PW22" s="51" t="str">
        <f t="shared" si="348"/>
        <v>B+</v>
      </c>
      <c r="PX22" s="60">
        <f t="shared" si="242"/>
        <v>3.5</v>
      </c>
      <c r="PY22" s="53" t="str">
        <f t="shared" si="243"/>
        <v>3.5</v>
      </c>
      <c r="PZ22" s="63">
        <v>6</v>
      </c>
      <c r="QA22" s="207">
        <v>6</v>
      </c>
    </row>
    <row r="23" spans="1:443" s="8" customFormat="1" ht="18">
      <c r="A23" s="5">
        <v>23</v>
      </c>
      <c r="B23" s="9" t="s">
        <v>455</v>
      </c>
      <c r="C23" s="10" t="s">
        <v>468</v>
      </c>
      <c r="D23" s="11" t="s">
        <v>469</v>
      </c>
      <c r="E23" s="12" t="s">
        <v>303</v>
      </c>
      <c r="G23" s="47" t="s">
        <v>714</v>
      </c>
      <c r="H23" s="144" t="s">
        <v>427</v>
      </c>
      <c r="I23" s="48" t="s">
        <v>738</v>
      </c>
      <c r="J23" s="48" t="s">
        <v>705</v>
      </c>
      <c r="K23" s="98">
        <v>7.6</v>
      </c>
      <c r="L23" s="67" t="str">
        <f t="shared" si="350"/>
        <v>7.6</v>
      </c>
      <c r="M23" s="51" t="str">
        <f t="shared" si="351"/>
        <v>B</v>
      </c>
      <c r="N23" s="52">
        <f t="shared" si="352"/>
        <v>3</v>
      </c>
      <c r="O23" s="53" t="str">
        <f t="shared" si="353"/>
        <v>3.0</v>
      </c>
      <c r="P23" s="63">
        <v>2</v>
      </c>
      <c r="Q23" s="49">
        <v>7</v>
      </c>
      <c r="R23" s="67" t="str">
        <f t="shared" si="354"/>
        <v>7.0</v>
      </c>
      <c r="S23" s="51" t="str">
        <f t="shared" si="355"/>
        <v>B</v>
      </c>
      <c r="T23" s="52">
        <f t="shared" si="356"/>
        <v>3</v>
      </c>
      <c r="U23" s="53" t="str">
        <f t="shared" si="357"/>
        <v>3.0</v>
      </c>
      <c r="V23" s="63">
        <v>3</v>
      </c>
      <c r="W23" s="105">
        <v>8.1999999999999993</v>
      </c>
      <c r="X23" s="103">
        <v>9</v>
      </c>
      <c r="Y23" s="104"/>
      <c r="Z23" s="66">
        <f t="shared" si="271"/>
        <v>8.6999999999999993</v>
      </c>
      <c r="AA23" s="67">
        <f t="shared" si="272"/>
        <v>8.6999999999999993</v>
      </c>
      <c r="AB23" s="67" t="str">
        <f t="shared" si="358"/>
        <v>8.7</v>
      </c>
      <c r="AC23" s="51" t="str">
        <f t="shared" si="274"/>
        <v>A</v>
      </c>
      <c r="AD23" s="60">
        <f t="shared" si="359"/>
        <v>4</v>
      </c>
      <c r="AE23" s="53" t="str">
        <f t="shared" si="360"/>
        <v>4.0</v>
      </c>
      <c r="AF23" s="63">
        <v>4</v>
      </c>
      <c r="AG23" s="207">
        <v>4</v>
      </c>
      <c r="AH23" s="105">
        <v>7</v>
      </c>
      <c r="AI23" s="103">
        <v>9</v>
      </c>
      <c r="AJ23" s="104"/>
      <c r="AK23" s="66">
        <f t="shared" si="277"/>
        <v>8.1999999999999993</v>
      </c>
      <c r="AL23" s="67">
        <f t="shared" si="278"/>
        <v>8.1999999999999993</v>
      </c>
      <c r="AM23" s="67" t="str">
        <f t="shared" si="361"/>
        <v>8.2</v>
      </c>
      <c r="AN23" s="51" t="str">
        <f t="shared" si="362"/>
        <v>B+</v>
      </c>
      <c r="AO23" s="60">
        <f t="shared" si="363"/>
        <v>3.5</v>
      </c>
      <c r="AP23" s="53" t="str">
        <f t="shared" si="364"/>
        <v>3.5</v>
      </c>
      <c r="AQ23" s="63">
        <v>2</v>
      </c>
      <c r="AR23" s="207">
        <v>2</v>
      </c>
      <c r="AS23" s="105">
        <v>7.4</v>
      </c>
      <c r="AT23" s="103">
        <v>8</v>
      </c>
      <c r="AU23" s="104"/>
      <c r="AV23" s="66">
        <f t="shared" si="365"/>
        <v>7.8</v>
      </c>
      <c r="AW23" s="67">
        <f t="shared" si="366"/>
        <v>7.8</v>
      </c>
      <c r="AX23" s="67" t="str">
        <f t="shared" si="367"/>
        <v>7.8</v>
      </c>
      <c r="AY23" s="51" t="str">
        <f t="shared" si="368"/>
        <v>B</v>
      </c>
      <c r="AZ23" s="60">
        <f t="shared" si="369"/>
        <v>3</v>
      </c>
      <c r="BA23" s="53" t="str">
        <f t="shared" si="370"/>
        <v>3.0</v>
      </c>
      <c r="BB23" s="63">
        <v>3</v>
      </c>
      <c r="BC23" s="207">
        <v>3</v>
      </c>
      <c r="BD23" s="105">
        <v>7.2</v>
      </c>
      <c r="BE23" s="103">
        <v>5</v>
      </c>
      <c r="BF23" s="104"/>
      <c r="BG23" s="66">
        <f t="shared" si="371"/>
        <v>5.9</v>
      </c>
      <c r="BH23" s="67">
        <f t="shared" si="372"/>
        <v>5.9</v>
      </c>
      <c r="BI23" s="67" t="str">
        <f t="shared" si="373"/>
        <v>5.9</v>
      </c>
      <c r="BJ23" s="51" t="str">
        <f t="shared" si="374"/>
        <v>C</v>
      </c>
      <c r="BK23" s="60">
        <f t="shared" si="375"/>
        <v>2</v>
      </c>
      <c r="BL23" s="53" t="str">
        <f t="shared" si="376"/>
        <v>2.0</v>
      </c>
      <c r="BM23" s="63">
        <v>3</v>
      </c>
      <c r="BN23" s="207">
        <v>3</v>
      </c>
      <c r="BO23" s="105">
        <v>6.6</v>
      </c>
      <c r="BP23" s="103">
        <v>7</v>
      </c>
      <c r="BQ23" s="104"/>
      <c r="BR23" s="66">
        <f t="shared" si="295"/>
        <v>6.8</v>
      </c>
      <c r="BS23" s="67">
        <f t="shared" si="296"/>
        <v>6.8</v>
      </c>
      <c r="BT23" s="67" t="str">
        <f t="shared" si="377"/>
        <v>6.8</v>
      </c>
      <c r="BU23" s="51" t="str">
        <f t="shared" si="298"/>
        <v>C+</v>
      </c>
      <c r="BV23" s="68">
        <f t="shared" si="299"/>
        <v>2.5</v>
      </c>
      <c r="BW23" s="53" t="str">
        <f t="shared" si="378"/>
        <v>2.5</v>
      </c>
      <c r="BX23" s="63">
        <v>2</v>
      </c>
      <c r="BY23" s="207">
        <v>2</v>
      </c>
      <c r="BZ23" s="105">
        <v>7.2</v>
      </c>
      <c r="CA23" s="103">
        <v>9</v>
      </c>
      <c r="CB23" s="104"/>
      <c r="CC23" s="105"/>
      <c r="CD23" s="67">
        <f t="shared" si="379"/>
        <v>8.3000000000000007</v>
      </c>
      <c r="CE23" s="67" t="str">
        <f t="shared" si="380"/>
        <v>8.3</v>
      </c>
      <c r="CF23" s="51" t="str">
        <f t="shared" si="381"/>
        <v>B+</v>
      </c>
      <c r="CG23" s="60">
        <f t="shared" si="382"/>
        <v>3.5</v>
      </c>
      <c r="CH23" s="53" t="str">
        <f t="shared" si="383"/>
        <v>3.5</v>
      </c>
      <c r="CI23" s="63">
        <v>3</v>
      </c>
      <c r="CJ23" s="207">
        <v>3</v>
      </c>
      <c r="CK23" s="208">
        <f t="shared" si="384"/>
        <v>17</v>
      </c>
      <c r="CL23" s="72">
        <f t="shared" si="306"/>
        <v>7.6941176470588228</v>
      </c>
      <c r="CM23" s="93" t="str">
        <f t="shared" si="385"/>
        <v>7.69</v>
      </c>
      <c r="CN23" s="72">
        <f t="shared" si="308"/>
        <v>3.1470588235294117</v>
      </c>
      <c r="CO23" s="93" t="str">
        <f t="shared" si="386"/>
        <v>3.15</v>
      </c>
      <c r="CP23" s="285" t="str">
        <f t="shared" si="387"/>
        <v>Lên lớp</v>
      </c>
      <c r="CQ23" s="285">
        <f t="shared" si="311"/>
        <v>17</v>
      </c>
      <c r="CR23" s="72">
        <f t="shared" si="312"/>
        <v>7.6941176470588228</v>
      </c>
      <c r="CS23" s="285" t="str">
        <f t="shared" si="388"/>
        <v>7.69</v>
      </c>
      <c r="CT23" s="72">
        <f t="shared" si="314"/>
        <v>3.1470588235294117</v>
      </c>
      <c r="CU23" s="285" t="str">
        <f t="shared" si="389"/>
        <v>3.15</v>
      </c>
      <c r="CV23" s="285" t="str">
        <f t="shared" si="390"/>
        <v>Lên lớp</v>
      </c>
      <c r="CW23" s="66">
        <v>7.6</v>
      </c>
      <c r="CX23" s="66">
        <v>4</v>
      </c>
      <c r="CY23" s="285"/>
      <c r="CZ23" s="66">
        <f t="shared" si="317"/>
        <v>5.4</v>
      </c>
      <c r="DA23" s="67">
        <f t="shared" si="318"/>
        <v>5.4</v>
      </c>
      <c r="DB23" s="60" t="str">
        <f t="shared" si="319"/>
        <v>5.4</v>
      </c>
      <c r="DC23" s="51" t="str">
        <f t="shared" si="320"/>
        <v>D+</v>
      </c>
      <c r="DD23" s="60">
        <f t="shared" si="321"/>
        <v>1.5</v>
      </c>
      <c r="DE23" s="60" t="str">
        <f t="shared" si="322"/>
        <v>1.5</v>
      </c>
      <c r="DF23" s="63"/>
      <c r="DG23" s="209"/>
      <c r="DH23" s="105">
        <v>6.4</v>
      </c>
      <c r="DI23" s="126">
        <v>4</v>
      </c>
      <c r="DJ23" s="126"/>
      <c r="DK23" s="66">
        <f t="shared" si="323"/>
        <v>5</v>
      </c>
      <c r="DL23" s="67">
        <f t="shared" si="324"/>
        <v>5</v>
      </c>
      <c r="DM23" s="60" t="str">
        <f t="shared" si="325"/>
        <v>5.0</v>
      </c>
      <c r="DN23" s="51" t="str">
        <f t="shared" si="326"/>
        <v>D+</v>
      </c>
      <c r="DO23" s="60">
        <f t="shared" si="327"/>
        <v>1.5</v>
      </c>
      <c r="DP23" s="60" t="str">
        <f t="shared" si="328"/>
        <v>1.5</v>
      </c>
      <c r="DQ23" s="63"/>
      <c r="DR23" s="209"/>
      <c r="DS23" s="67">
        <f t="shared" si="329"/>
        <v>5.2</v>
      </c>
      <c r="DT23" s="60" t="str">
        <f t="shared" si="330"/>
        <v>5.2</v>
      </c>
      <c r="DU23" s="51" t="str">
        <f t="shared" si="331"/>
        <v>D+</v>
      </c>
      <c r="DV23" s="60">
        <f t="shared" si="332"/>
        <v>1.5</v>
      </c>
      <c r="DW23" s="60" t="str">
        <f t="shared" si="333"/>
        <v>1.5</v>
      </c>
      <c r="DX23" s="63">
        <v>3</v>
      </c>
      <c r="DY23" s="209">
        <v>3</v>
      </c>
      <c r="DZ23" s="210">
        <v>5.4</v>
      </c>
      <c r="EA23" s="57">
        <v>8</v>
      </c>
      <c r="EB23" s="58"/>
      <c r="EC23" s="66">
        <f t="shared" si="334"/>
        <v>7</v>
      </c>
      <c r="ED23" s="67">
        <f t="shared" si="335"/>
        <v>7</v>
      </c>
      <c r="EE23" s="67" t="str">
        <f t="shared" si="336"/>
        <v>7.0</v>
      </c>
      <c r="EF23" s="51" t="str">
        <f t="shared" si="337"/>
        <v>B</v>
      </c>
      <c r="EG23" s="68">
        <f t="shared" si="338"/>
        <v>3</v>
      </c>
      <c r="EH23" s="53" t="str">
        <f t="shared" si="339"/>
        <v>3.0</v>
      </c>
      <c r="EI23" s="63">
        <v>3</v>
      </c>
      <c r="EJ23" s="207">
        <v>3</v>
      </c>
      <c r="EK23" s="210">
        <v>7</v>
      </c>
      <c r="EL23" s="57">
        <v>6</v>
      </c>
      <c r="EM23" s="58"/>
      <c r="EN23" s="66">
        <f t="shared" si="391"/>
        <v>6.4</v>
      </c>
      <c r="EO23" s="67">
        <f t="shared" si="392"/>
        <v>6.4</v>
      </c>
      <c r="EP23" s="67" t="str">
        <f t="shared" si="393"/>
        <v>6.4</v>
      </c>
      <c r="EQ23" s="51" t="str">
        <f t="shared" si="394"/>
        <v>C</v>
      </c>
      <c r="ER23" s="60">
        <f t="shared" si="395"/>
        <v>2</v>
      </c>
      <c r="ES23" s="53" t="str">
        <f t="shared" si="396"/>
        <v>2.0</v>
      </c>
      <c r="ET23" s="63">
        <v>3</v>
      </c>
      <c r="EU23" s="207">
        <v>3</v>
      </c>
      <c r="EV23" s="210">
        <v>7.3</v>
      </c>
      <c r="EW23" s="57">
        <v>6</v>
      </c>
      <c r="EX23" s="58"/>
      <c r="EY23" s="66">
        <f t="shared" si="37"/>
        <v>6.5</v>
      </c>
      <c r="EZ23" s="67">
        <f t="shared" si="38"/>
        <v>6.5</v>
      </c>
      <c r="FA23" s="67" t="str">
        <f t="shared" si="39"/>
        <v>6.5</v>
      </c>
      <c r="FB23" s="51" t="str">
        <f t="shared" si="40"/>
        <v>C+</v>
      </c>
      <c r="FC23" s="60">
        <f t="shared" si="41"/>
        <v>2.5</v>
      </c>
      <c r="FD23" s="53" t="str">
        <f t="shared" si="42"/>
        <v>2.5</v>
      </c>
      <c r="FE23" s="63">
        <v>2</v>
      </c>
      <c r="FF23" s="207">
        <v>2</v>
      </c>
      <c r="FG23" s="105">
        <v>8.3000000000000007</v>
      </c>
      <c r="FH23" s="103">
        <v>7</v>
      </c>
      <c r="FI23" s="104"/>
      <c r="FJ23" s="66">
        <f t="shared" si="43"/>
        <v>7.5</v>
      </c>
      <c r="FK23" s="67">
        <f t="shared" si="44"/>
        <v>7.5</v>
      </c>
      <c r="FL23" s="67" t="str">
        <f t="shared" si="45"/>
        <v>7.5</v>
      </c>
      <c r="FM23" s="51" t="str">
        <f t="shared" si="46"/>
        <v>B</v>
      </c>
      <c r="FN23" s="60">
        <f t="shared" si="47"/>
        <v>3</v>
      </c>
      <c r="FO23" s="53" t="str">
        <f t="shared" si="48"/>
        <v>3.0</v>
      </c>
      <c r="FP23" s="63">
        <v>2</v>
      </c>
      <c r="FQ23" s="207">
        <v>2</v>
      </c>
      <c r="FR23" s="105">
        <v>7.2</v>
      </c>
      <c r="FS23" s="103">
        <v>7</v>
      </c>
      <c r="FT23" s="104"/>
      <c r="FU23" s="66"/>
      <c r="FV23" s="67">
        <f t="shared" si="49"/>
        <v>7.1</v>
      </c>
      <c r="FW23" s="67" t="str">
        <f t="shared" si="50"/>
        <v>7.1</v>
      </c>
      <c r="FX23" s="51" t="str">
        <f t="shared" si="51"/>
        <v>B</v>
      </c>
      <c r="FY23" s="60">
        <f t="shared" si="52"/>
        <v>3</v>
      </c>
      <c r="FZ23" s="53" t="str">
        <f t="shared" si="53"/>
        <v>3.0</v>
      </c>
      <c r="GA23" s="63">
        <v>2</v>
      </c>
      <c r="GB23" s="207">
        <v>2</v>
      </c>
      <c r="GC23" s="105">
        <v>6.3</v>
      </c>
      <c r="GD23" s="103">
        <v>7</v>
      </c>
      <c r="GE23" s="104"/>
      <c r="GF23" s="105"/>
      <c r="GG23" s="67">
        <f t="shared" si="397"/>
        <v>6.7</v>
      </c>
      <c r="GH23" s="67" t="str">
        <f t="shared" si="398"/>
        <v>6.7</v>
      </c>
      <c r="GI23" s="51" t="str">
        <f t="shared" si="399"/>
        <v>C+</v>
      </c>
      <c r="GJ23" s="60">
        <f t="shared" si="400"/>
        <v>2.5</v>
      </c>
      <c r="GK23" s="53" t="str">
        <f t="shared" si="401"/>
        <v>2.5</v>
      </c>
      <c r="GL23" s="63">
        <v>3</v>
      </c>
      <c r="GM23" s="207">
        <v>3</v>
      </c>
      <c r="GN23" s="211">
        <f t="shared" si="402"/>
        <v>18</v>
      </c>
      <c r="GO23" s="156">
        <f t="shared" si="403"/>
        <v>6.5611111111111127</v>
      </c>
      <c r="GP23" s="158">
        <f t="shared" si="404"/>
        <v>2.4444444444444446</v>
      </c>
      <c r="GQ23" s="157" t="str">
        <f t="shared" si="62"/>
        <v>2.44</v>
      </c>
      <c r="GR23" s="5" t="str">
        <f t="shared" si="63"/>
        <v>Lên lớp</v>
      </c>
      <c r="GS23" s="212">
        <f t="shared" si="405"/>
        <v>18</v>
      </c>
      <c r="GT23" s="213">
        <f t="shared" si="65"/>
        <v>6.5611111111111127</v>
      </c>
      <c r="GU23" s="214">
        <f t="shared" si="406"/>
        <v>2.4444444444444446</v>
      </c>
      <c r="GV23" s="215">
        <f t="shared" si="407"/>
        <v>35</v>
      </c>
      <c r="GW23" s="211">
        <f t="shared" si="408"/>
        <v>35</v>
      </c>
      <c r="GX23" s="157">
        <f t="shared" si="409"/>
        <v>7.1114285714285712</v>
      </c>
      <c r="GY23" s="158">
        <f t="shared" si="410"/>
        <v>2.7857142857142856</v>
      </c>
      <c r="GZ23" s="157" t="str">
        <f t="shared" si="71"/>
        <v>2.79</v>
      </c>
      <c r="HA23" s="5" t="str">
        <f t="shared" si="72"/>
        <v>Lên lớp</v>
      </c>
      <c r="HB23" s="5"/>
      <c r="HC23" s="105">
        <v>5</v>
      </c>
      <c r="HD23" s="103">
        <v>5</v>
      </c>
      <c r="HE23" s="104"/>
      <c r="HF23" s="105"/>
      <c r="HG23" s="67">
        <f t="shared" si="411"/>
        <v>5</v>
      </c>
      <c r="HH23" s="67" t="str">
        <f t="shared" si="412"/>
        <v>5.0</v>
      </c>
      <c r="HI23" s="51" t="str">
        <f t="shared" si="413"/>
        <v>D+</v>
      </c>
      <c r="HJ23" s="60">
        <f t="shared" si="414"/>
        <v>1.5</v>
      </c>
      <c r="HK23" s="53" t="str">
        <f t="shared" si="415"/>
        <v>1.5</v>
      </c>
      <c r="HL23" s="63">
        <v>3</v>
      </c>
      <c r="HM23" s="207">
        <v>3</v>
      </c>
      <c r="HN23" s="210">
        <v>5.7</v>
      </c>
      <c r="HO23" s="57">
        <v>7</v>
      </c>
      <c r="HP23" s="58"/>
      <c r="HQ23" s="66">
        <f t="shared" si="78"/>
        <v>6.5</v>
      </c>
      <c r="HR23" s="110">
        <f t="shared" si="79"/>
        <v>6.5</v>
      </c>
      <c r="HS23" s="67" t="str">
        <f t="shared" si="80"/>
        <v>6.5</v>
      </c>
      <c r="HT23" s="111" t="str">
        <f t="shared" si="81"/>
        <v>C+</v>
      </c>
      <c r="HU23" s="112">
        <f t="shared" si="82"/>
        <v>2.5</v>
      </c>
      <c r="HV23" s="113" t="str">
        <f t="shared" si="83"/>
        <v>2.5</v>
      </c>
      <c r="HW23" s="63">
        <v>1</v>
      </c>
      <c r="HX23" s="207">
        <v>1</v>
      </c>
      <c r="HY23" s="66">
        <f t="shared" si="261"/>
        <v>2</v>
      </c>
      <c r="HZ23" s="167">
        <f t="shared" si="262"/>
        <v>5.5</v>
      </c>
      <c r="IA23" s="53" t="str">
        <f t="shared" si="85"/>
        <v>5.5</v>
      </c>
      <c r="IB23" s="51" t="str">
        <f t="shared" si="86"/>
        <v>C</v>
      </c>
      <c r="IC23" s="60">
        <f t="shared" si="87"/>
        <v>2</v>
      </c>
      <c r="ID23" s="53" t="str">
        <f t="shared" si="88"/>
        <v>2.0</v>
      </c>
      <c r="IE23" s="220">
        <v>4</v>
      </c>
      <c r="IF23" s="221">
        <v>4</v>
      </c>
      <c r="IG23" s="210">
        <v>7.3</v>
      </c>
      <c r="IH23" s="57">
        <v>6</v>
      </c>
      <c r="II23" s="58"/>
      <c r="IJ23" s="66">
        <f t="shared" si="416"/>
        <v>6.5</v>
      </c>
      <c r="IK23" s="67">
        <f t="shared" si="417"/>
        <v>6.5</v>
      </c>
      <c r="IL23" s="67" t="str">
        <f t="shared" si="418"/>
        <v>6.5</v>
      </c>
      <c r="IM23" s="51" t="str">
        <f t="shared" si="419"/>
        <v>C+</v>
      </c>
      <c r="IN23" s="60">
        <f t="shared" si="420"/>
        <v>2.5</v>
      </c>
      <c r="IO23" s="53" t="str">
        <f t="shared" si="421"/>
        <v>2.5</v>
      </c>
      <c r="IP23" s="63">
        <v>2</v>
      </c>
      <c r="IQ23" s="207">
        <v>2</v>
      </c>
      <c r="IR23" s="210">
        <v>6.3</v>
      </c>
      <c r="IS23" s="57">
        <v>7</v>
      </c>
      <c r="IT23" s="58"/>
      <c r="IU23" s="66">
        <f t="shared" si="95"/>
        <v>6.7</v>
      </c>
      <c r="IV23" s="67">
        <f t="shared" si="96"/>
        <v>6.7</v>
      </c>
      <c r="IW23" s="67" t="str">
        <f t="shared" si="97"/>
        <v>6.7</v>
      </c>
      <c r="IX23" s="51" t="str">
        <f t="shared" si="98"/>
        <v>C+</v>
      </c>
      <c r="IY23" s="60">
        <f t="shared" si="99"/>
        <v>2.5</v>
      </c>
      <c r="IZ23" s="53" t="str">
        <f t="shared" si="100"/>
        <v>2.5</v>
      </c>
      <c r="JA23" s="63">
        <v>3</v>
      </c>
      <c r="JB23" s="207">
        <v>3</v>
      </c>
      <c r="JC23" s="65">
        <v>6.2</v>
      </c>
      <c r="JD23" s="57">
        <v>7</v>
      </c>
      <c r="JE23" s="58"/>
      <c r="JF23" s="66">
        <f t="shared" si="101"/>
        <v>6.7</v>
      </c>
      <c r="JG23" s="67">
        <f t="shared" si="102"/>
        <v>6.7</v>
      </c>
      <c r="JH23" s="50" t="str">
        <f t="shared" si="103"/>
        <v>6.7</v>
      </c>
      <c r="JI23" s="51" t="str">
        <f t="shared" si="104"/>
        <v>C+</v>
      </c>
      <c r="JJ23" s="60">
        <f t="shared" si="105"/>
        <v>2.5</v>
      </c>
      <c r="JK23" s="53" t="str">
        <f t="shared" si="106"/>
        <v>2.5</v>
      </c>
      <c r="JL23" s="61">
        <v>2</v>
      </c>
      <c r="JM23" s="62">
        <v>2</v>
      </c>
      <c r="JN23" s="65">
        <v>6.4</v>
      </c>
      <c r="JO23" s="57">
        <v>5</v>
      </c>
      <c r="JP23" s="58"/>
      <c r="JQ23" s="66">
        <f t="shared" si="107"/>
        <v>5.6</v>
      </c>
      <c r="JR23" s="67">
        <f t="shared" si="108"/>
        <v>5.6</v>
      </c>
      <c r="JS23" s="50" t="str">
        <f t="shared" si="109"/>
        <v>5.6</v>
      </c>
      <c r="JT23" s="51" t="str">
        <f t="shared" si="110"/>
        <v>C</v>
      </c>
      <c r="JU23" s="60">
        <f t="shared" si="111"/>
        <v>2</v>
      </c>
      <c r="JV23" s="53" t="str">
        <f t="shared" si="112"/>
        <v>2.0</v>
      </c>
      <c r="JW23" s="61">
        <v>1</v>
      </c>
      <c r="JX23" s="62">
        <v>1</v>
      </c>
      <c r="JY23" s="65">
        <v>5.7</v>
      </c>
      <c r="JZ23" s="57">
        <v>3</v>
      </c>
      <c r="KA23" s="58"/>
      <c r="KB23" s="66">
        <f t="shared" si="113"/>
        <v>4.0999999999999996</v>
      </c>
      <c r="KC23" s="67">
        <f t="shared" si="114"/>
        <v>4.0999999999999996</v>
      </c>
      <c r="KD23" s="50" t="str">
        <f t="shared" si="115"/>
        <v>4.1</v>
      </c>
      <c r="KE23" s="51" t="str">
        <f t="shared" si="116"/>
        <v>D</v>
      </c>
      <c r="KF23" s="60">
        <f t="shared" si="117"/>
        <v>1</v>
      </c>
      <c r="KG23" s="53" t="str">
        <f t="shared" si="118"/>
        <v>1.0</v>
      </c>
      <c r="KH23" s="61">
        <v>2</v>
      </c>
      <c r="KI23" s="62">
        <v>2</v>
      </c>
      <c r="KJ23" s="105">
        <v>5</v>
      </c>
      <c r="KK23" s="138">
        <v>5</v>
      </c>
      <c r="KL23" s="104"/>
      <c r="KM23" s="66">
        <f t="shared" si="119"/>
        <v>5</v>
      </c>
      <c r="KN23" s="110">
        <f t="shared" si="120"/>
        <v>5</v>
      </c>
      <c r="KO23" s="67" t="str">
        <f t="shared" si="121"/>
        <v>5.0</v>
      </c>
      <c r="KP23" s="300" t="str">
        <f t="shared" si="122"/>
        <v>D+</v>
      </c>
      <c r="KQ23" s="112">
        <f t="shared" si="123"/>
        <v>1.5</v>
      </c>
      <c r="KR23" s="113" t="str">
        <f t="shared" si="124"/>
        <v>1.5</v>
      </c>
      <c r="KS23" s="63">
        <v>3</v>
      </c>
      <c r="KT23" s="207">
        <v>3</v>
      </c>
      <c r="KU23" s="105">
        <v>6.3</v>
      </c>
      <c r="KV23" s="138">
        <v>7</v>
      </c>
      <c r="KW23" s="104"/>
      <c r="KX23" s="66">
        <f t="shared" si="125"/>
        <v>6.7</v>
      </c>
      <c r="KY23" s="110">
        <f t="shared" si="126"/>
        <v>6.7</v>
      </c>
      <c r="KZ23" s="67" t="str">
        <f t="shared" si="127"/>
        <v>6.7</v>
      </c>
      <c r="LA23" s="300" t="str">
        <f t="shared" si="128"/>
        <v>C+</v>
      </c>
      <c r="LB23" s="112">
        <f t="shared" si="129"/>
        <v>2.5</v>
      </c>
      <c r="LC23" s="113" t="str">
        <f t="shared" si="130"/>
        <v>2.5</v>
      </c>
      <c r="LD23" s="63">
        <v>2</v>
      </c>
      <c r="LE23" s="207">
        <v>2</v>
      </c>
      <c r="LF23" s="301">
        <f t="shared" si="172"/>
        <v>5.8</v>
      </c>
      <c r="LG23" s="302">
        <f t="shared" si="173"/>
        <v>5.8</v>
      </c>
      <c r="LH23" s="303" t="str">
        <f t="shared" si="174"/>
        <v>5.8</v>
      </c>
      <c r="LI23" s="304" t="str">
        <f t="shared" si="175"/>
        <v>C</v>
      </c>
      <c r="LJ23" s="305">
        <f t="shared" si="176"/>
        <v>2</v>
      </c>
      <c r="LK23" s="303" t="str">
        <f t="shared" si="177"/>
        <v>2.0</v>
      </c>
      <c r="LL23" s="306">
        <v>5</v>
      </c>
      <c r="LM23" s="307">
        <v>5</v>
      </c>
      <c r="LN23" s="211">
        <f t="shared" si="131"/>
        <v>19</v>
      </c>
      <c r="LO23" s="156">
        <f t="shared" si="132"/>
        <v>5.8</v>
      </c>
      <c r="LP23" s="158">
        <f t="shared" si="133"/>
        <v>2</v>
      </c>
      <c r="LQ23" s="157" t="str">
        <f t="shared" si="178"/>
        <v>2.00</v>
      </c>
      <c r="LR23" s="5" t="str">
        <f t="shared" si="179"/>
        <v>Lên lớp</v>
      </c>
      <c r="LS23" s="212">
        <f t="shared" si="134"/>
        <v>19</v>
      </c>
      <c r="LT23" s="156">
        <f t="shared" si="135"/>
        <v>5.8</v>
      </c>
      <c r="LU23" s="309">
        <f t="shared" si="136"/>
        <v>2</v>
      </c>
      <c r="LV23" s="215">
        <f t="shared" si="137"/>
        <v>54</v>
      </c>
      <c r="LW23" s="211">
        <f t="shared" si="138"/>
        <v>54</v>
      </c>
      <c r="LX23" s="157">
        <f t="shared" si="139"/>
        <v>6.65</v>
      </c>
      <c r="LY23" s="157" t="str">
        <f t="shared" si="140"/>
        <v>6.65</v>
      </c>
      <c r="LZ23" s="158">
        <f t="shared" si="141"/>
        <v>2.5092592592592591</v>
      </c>
      <c r="MA23" s="157" t="str">
        <f t="shared" si="180"/>
        <v>2.51</v>
      </c>
      <c r="MB23" s="5" t="str">
        <f t="shared" si="181"/>
        <v>Lên lớp</v>
      </c>
      <c r="MC23" s="282">
        <v>5.6</v>
      </c>
      <c r="MD23" s="283">
        <v>8</v>
      </c>
      <c r="ME23" s="58"/>
      <c r="MF23" s="66">
        <f t="shared" si="182"/>
        <v>7</v>
      </c>
      <c r="MG23" s="67">
        <f t="shared" si="183"/>
        <v>7</v>
      </c>
      <c r="MH23" s="50" t="str">
        <f t="shared" si="184"/>
        <v>7.0</v>
      </c>
      <c r="MI23" s="51" t="str">
        <f t="shared" si="185"/>
        <v>B</v>
      </c>
      <c r="MJ23" s="60">
        <f t="shared" si="186"/>
        <v>3</v>
      </c>
      <c r="MK23" s="53" t="str">
        <f t="shared" si="187"/>
        <v>3.0</v>
      </c>
      <c r="ML23" s="61">
        <v>2</v>
      </c>
      <c r="MM23" s="62">
        <v>2</v>
      </c>
      <c r="MN23" s="282">
        <v>6</v>
      </c>
      <c r="MO23" s="283">
        <v>8</v>
      </c>
      <c r="MP23" s="104"/>
      <c r="MQ23" s="105">
        <f t="shared" si="188"/>
        <v>7.2</v>
      </c>
      <c r="MR23" s="67">
        <f t="shared" si="189"/>
        <v>7.2</v>
      </c>
      <c r="MS23" s="50" t="str">
        <f t="shared" si="190"/>
        <v>7.2</v>
      </c>
      <c r="MT23" s="51" t="str">
        <f t="shared" si="191"/>
        <v>B</v>
      </c>
      <c r="MU23" s="60">
        <f t="shared" si="192"/>
        <v>3</v>
      </c>
      <c r="MV23" s="53" t="str">
        <f t="shared" si="193"/>
        <v>3.0</v>
      </c>
      <c r="MW23" s="61">
        <v>2</v>
      </c>
      <c r="MX23" s="62">
        <v>2</v>
      </c>
      <c r="MY23" s="282">
        <v>8.6</v>
      </c>
      <c r="MZ23" s="283">
        <v>8</v>
      </c>
      <c r="NA23" s="104"/>
      <c r="NB23" s="105">
        <f t="shared" si="194"/>
        <v>8.1999999999999993</v>
      </c>
      <c r="NC23" s="67">
        <f t="shared" si="195"/>
        <v>8.1999999999999993</v>
      </c>
      <c r="ND23" s="50" t="str">
        <f t="shared" si="196"/>
        <v>8.2</v>
      </c>
      <c r="NE23" s="51" t="str">
        <f t="shared" si="197"/>
        <v>B+</v>
      </c>
      <c r="NF23" s="60">
        <f t="shared" si="198"/>
        <v>3.5</v>
      </c>
      <c r="NG23" s="53" t="str">
        <f t="shared" si="199"/>
        <v>3.5</v>
      </c>
      <c r="NH23" s="61">
        <v>2</v>
      </c>
      <c r="NI23" s="62">
        <v>2</v>
      </c>
      <c r="NJ23" s="105">
        <v>7</v>
      </c>
      <c r="NK23" s="138">
        <v>6</v>
      </c>
      <c r="NL23" s="104"/>
      <c r="NM23" s="66">
        <f t="shared" si="200"/>
        <v>6.4</v>
      </c>
      <c r="NN23" s="110">
        <f t="shared" si="201"/>
        <v>6.4</v>
      </c>
      <c r="NO23" s="67" t="str">
        <f t="shared" si="202"/>
        <v>6.4</v>
      </c>
      <c r="NP23" s="300" t="str">
        <f t="shared" si="203"/>
        <v>C</v>
      </c>
      <c r="NQ23" s="112">
        <f t="shared" si="204"/>
        <v>2</v>
      </c>
      <c r="NR23" s="113" t="str">
        <f t="shared" si="205"/>
        <v>2.0</v>
      </c>
      <c r="NS23" s="63">
        <v>2</v>
      </c>
      <c r="NT23" s="207">
        <v>2</v>
      </c>
      <c r="NU23" s="105">
        <v>7.6</v>
      </c>
      <c r="NV23" s="138">
        <v>7.5</v>
      </c>
      <c r="NW23" s="105"/>
      <c r="NX23" s="105">
        <f t="shared" si="206"/>
        <v>7.5</v>
      </c>
      <c r="NY23" s="110">
        <f t="shared" si="207"/>
        <v>7.5</v>
      </c>
      <c r="NZ23" s="67" t="str">
        <f t="shared" si="208"/>
        <v>7.5</v>
      </c>
      <c r="OA23" s="300" t="str">
        <f t="shared" si="209"/>
        <v>B</v>
      </c>
      <c r="OB23" s="112">
        <f t="shared" si="210"/>
        <v>3</v>
      </c>
      <c r="OC23" s="113" t="str">
        <f t="shared" si="211"/>
        <v>3.0</v>
      </c>
      <c r="OD23" s="63">
        <v>1</v>
      </c>
      <c r="OE23" s="207">
        <v>1</v>
      </c>
      <c r="OF23" s="210"/>
      <c r="OG23" s="133"/>
      <c r="OH23" s="210"/>
      <c r="OI23" s="66">
        <f t="shared" si="212"/>
        <v>0</v>
      </c>
      <c r="OJ23" s="67">
        <f t="shared" si="213"/>
        <v>0</v>
      </c>
      <c r="OK23" s="67" t="str">
        <f t="shared" si="214"/>
        <v>0.0</v>
      </c>
      <c r="OL23" s="51" t="str">
        <f t="shared" si="215"/>
        <v>F</v>
      </c>
      <c r="OM23" s="60">
        <f t="shared" si="216"/>
        <v>0</v>
      </c>
      <c r="ON23" s="53" t="str">
        <f t="shared" si="217"/>
        <v>0.0</v>
      </c>
      <c r="OO23" s="63">
        <v>6</v>
      </c>
      <c r="OP23" s="207">
        <v>6</v>
      </c>
      <c r="OQ23" s="105">
        <v>8</v>
      </c>
      <c r="OR23" s="138">
        <v>7.5</v>
      </c>
      <c r="OS23" s="105"/>
      <c r="OT23" s="105"/>
      <c r="OU23" s="67">
        <f t="shared" si="218"/>
        <v>7.7</v>
      </c>
      <c r="OV23" s="67" t="str">
        <f t="shared" si="219"/>
        <v>7.7</v>
      </c>
      <c r="OW23" s="51" t="str">
        <f t="shared" si="220"/>
        <v>B</v>
      </c>
      <c r="OX23" s="60">
        <f t="shared" si="221"/>
        <v>3</v>
      </c>
      <c r="OY23" s="53" t="str">
        <f t="shared" si="222"/>
        <v>3.0</v>
      </c>
      <c r="OZ23" s="63">
        <v>4</v>
      </c>
      <c r="PA23" s="207">
        <v>4</v>
      </c>
      <c r="PB23" s="211">
        <f t="shared" si="223"/>
        <v>19</v>
      </c>
      <c r="PC23" s="156">
        <f t="shared" si="224"/>
        <v>5.0473684210526315</v>
      </c>
      <c r="PD23" s="158">
        <f t="shared" si="225"/>
        <v>2</v>
      </c>
      <c r="PE23" s="157" t="str">
        <f t="shared" si="226"/>
        <v>2.00</v>
      </c>
      <c r="PF23" s="5" t="str">
        <f t="shared" si="227"/>
        <v>Lên lớp</v>
      </c>
      <c r="PG23" s="212">
        <f t="shared" si="228"/>
        <v>19</v>
      </c>
      <c r="PH23" s="156">
        <f t="shared" si="229"/>
        <v>5.0473684210526315</v>
      </c>
      <c r="PI23" s="309">
        <f t="shared" si="230"/>
        <v>2</v>
      </c>
      <c r="PJ23" s="215">
        <f t="shared" si="231"/>
        <v>73</v>
      </c>
      <c r="PK23" s="211">
        <f t="shared" si="232"/>
        <v>73</v>
      </c>
      <c r="PL23" s="157">
        <f t="shared" si="233"/>
        <v>6.2328767123287667</v>
      </c>
      <c r="PM23" s="157" t="str">
        <f t="shared" si="234"/>
        <v>6.23</v>
      </c>
      <c r="PN23" s="158">
        <f t="shared" si="235"/>
        <v>2.3767123287671232</v>
      </c>
      <c r="PO23" s="157" t="str">
        <f t="shared" si="236"/>
        <v>2.38</v>
      </c>
      <c r="PP23" s="5" t="str">
        <f t="shared" si="237"/>
        <v>Lên lớp</v>
      </c>
      <c r="PQ23" s="231">
        <v>8</v>
      </c>
      <c r="PR23" s="231">
        <v>6</v>
      </c>
      <c r="PS23" s="231"/>
      <c r="PT23" s="66">
        <f t="shared" si="346"/>
        <v>6.8</v>
      </c>
      <c r="PU23" s="67">
        <f t="shared" si="347"/>
        <v>6.8</v>
      </c>
      <c r="PV23" s="67" t="str">
        <f t="shared" si="240"/>
        <v>6.8</v>
      </c>
      <c r="PW23" s="51" t="str">
        <f t="shared" si="348"/>
        <v>C+</v>
      </c>
      <c r="PX23" s="60">
        <f t="shared" si="242"/>
        <v>2.5</v>
      </c>
      <c r="PY23" s="53" t="str">
        <f t="shared" si="243"/>
        <v>2.5</v>
      </c>
      <c r="PZ23" s="63">
        <v>6</v>
      </c>
      <c r="QA23" s="207">
        <v>6</v>
      </c>
    </row>
    <row r="24" spans="1:443" s="8" customFormat="1" ht="18">
      <c r="A24" s="5">
        <v>24</v>
      </c>
      <c r="B24" s="9" t="s">
        <v>455</v>
      </c>
      <c r="C24" s="10" t="s">
        <v>472</v>
      </c>
      <c r="D24" s="11" t="s">
        <v>473</v>
      </c>
      <c r="E24" s="12" t="s">
        <v>474</v>
      </c>
      <c r="G24" s="47" t="s">
        <v>716</v>
      </c>
      <c r="H24" s="144" t="s">
        <v>427</v>
      </c>
      <c r="I24" s="48" t="s">
        <v>739</v>
      </c>
      <c r="J24" s="48" t="s">
        <v>631</v>
      </c>
      <c r="K24" s="98">
        <v>8.8000000000000007</v>
      </c>
      <c r="L24" s="67" t="str">
        <f t="shared" si="350"/>
        <v>8.8</v>
      </c>
      <c r="M24" s="51" t="str">
        <f t="shared" si="351"/>
        <v>A</v>
      </c>
      <c r="N24" s="52">
        <f t="shared" si="352"/>
        <v>4</v>
      </c>
      <c r="O24" s="53" t="str">
        <f t="shared" si="353"/>
        <v>4.0</v>
      </c>
      <c r="P24" s="63">
        <v>2</v>
      </c>
      <c r="Q24" s="49">
        <v>7</v>
      </c>
      <c r="R24" s="67" t="str">
        <f t="shared" si="354"/>
        <v>7.0</v>
      </c>
      <c r="S24" s="51" t="str">
        <f t="shared" si="355"/>
        <v>B</v>
      </c>
      <c r="T24" s="52">
        <f t="shared" si="356"/>
        <v>3</v>
      </c>
      <c r="U24" s="53" t="str">
        <f t="shared" si="357"/>
        <v>3.0</v>
      </c>
      <c r="V24" s="63">
        <v>3</v>
      </c>
      <c r="W24" s="105">
        <v>8.1999999999999993</v>
      </c>
      <c r="X24" s="103">
        <v>9</v>
      </c>
      <c r="Y24" s="104"/>
      <c r="Z24" s="66">
        <f t="shared" si="271"/>
        <v>8.6999999999999993</v>
      </c>
      <c r="AA24" s="67">
        <f t="shared" si="272"/>
        <v>8.6999999999999993</v>
      </c>
      <c r="AB24" s="67" t="str">
        <f t="shared" si="358"/>
        <v>8.7</v>
      </c>
      <c r="AC24" s="51" t="str">
        <f t="shared" si="274"/>
        <v>A</v>
      </c>
      <c r="AD24" s="60">
        <f t="shared" si="359"/>
        <v>4</v>
      </c>
      <c r="AE24" s="53" t="str">
        <f t="shared" si="360"/>
        <v>4.0</v>
      </c>
      <c r="AF24" s="63">
        <v>4</v>
      </c>
      <c r="AG24" s="207">
        <v>4</v>
      </c>
      <c r="AH24" s="105">
        <v>7.3</v>
      </c>
      <c r="AI24" s="103">
        <v>9</v>
      </c>
      <c r="AJ24" s="104"/>
      <c r="AK24" s="66">
        <f t="shared" si="277"/>
        <v>8.3000000000000007</v>
      </c>
      <c r="AL24" s="67">
        <f t="shared" si="278"/>
        <v>8.3000000000000007</v>
      </c>
      <c r="AM24" s="67" t="str">
        <f t="shared" si="361"/>
        <v>8.3</v>
      </c>
      <c r="AN24" s="51" t="str">
        <f t="shared" si="362"/>
        <v>B+</v>
      </c>
      <c r="AO24" s="60">
        <f t="shared" si="363"/>
        <v>3.5</v>
      </c>
      <c r="AP24" s="53" t="str">
        <f t="shared" si="364"/>
        <v>3.5</v>
      </c>
      <c r="AQ24" s="63">
        <v>2</v>
      </c>
      <c r="AR24" s="207">
        <v>2</v>
      </c>
      <c r="AS24" s="105">
        <v>7.4</v>
      </c>
      <c r="AT24" s="103">
        <v>8</v>
      </c>
      <c r="AU24" s="104"/>
      <c r="AV24" s="66">
        <f t="shared" si="365"/>
        <v>7.8</v>
      </c>
      <c r="AW24" s="67">
        <f t="shared" si="366"/>
        <v>7.8</v>
      </c>
      <c r="AX24" s="67" t="str">
        <f t="shared" si="367"/>
        <v>7.8</v>
      </c>
      <c r="AY24" s="51" t="str">
        <f t="shared" si="368"/>
        <v>B</v>
      </c>
      <c r="AZ24" s="60">
        <f t="shared" si="369"/>
        <v>3</v>
      </c>
      <c r="BA24" s="53" t="str">
        <f t="shared" si="370"/>
        <v>3.0</v>
      </c>
      <c r="BB24" s="63">
        <v>3</v>
      </c>
      <c r="BC24" s="207">
        <v>3</v>
      </c>
      <c r="BD24" s="105">
        <v>7.4</v>
      </c>
      <c r="BE24" s="103">
        <v>6</v>
      </c>
      <c r="BF24" s="104"/>
      <c r="BG24" s="66">
        <f t="shared" si="371"/>
        <v>6.6</v>
      </c>
      <c r="BH24" s="67">
        <f t="shared" si="372"/>
        <v>6.6</v>
      </c>
      <c r="BI24" s="67" t="str">
        <f t="shared" si="373"/>
        <v>6.6</v>
      </c>
      <c r="BJ24" s="51" t="str">
        <f t="shared" si="374"/>
        <v>C+</v>
      </c>
      <c r="BK24" s="60">
        <f t="shared" si="375"/>
        <v>2.5</v>
      </c>
      <c r="BL24" s="53" t="str">
        <f t="shared" si="376"/>
        <v>2.5</v>
      </c>
      <c r="BM24" s="63">
        <v>3</v>
      </c>
      <c r="BN24" s="207">
        <v>3</v>
      </c>
      <c r="BO24" s="105">
        <v>7.9</v>
      </c>
      <c r="BP24" s="103">
        <v>9</v>
      </c>
      <c r="BQ24" s="104"/>
      <c r="BR24" s="66">
        <f t="shared" si="295"/>
        <v>8.6</v>
      </c>
      <c r="BS24" s="67">
        <f t="shared" si="296"/>
        <v>8.6</v>
      </c>
      <c r="BT24" s="67" t="str">
        <f t="shared" si="377"/>
        <v>8.6</v>
      </c>
      <c r="BU24" s="51" t="str">
        <f t="shared" si="298"/>
        <v>A</v>
      </c>
      <c r="BV24" s="68">
        <f t="shared" si="299"/>
        <v>4</v>
      </c>
      <c r="BW24" s="53" t="str">
        <f t="shared" si="378"/>
        <v>4.0</v>
      </c>
      <c r="BX24" s="63">
        <v>2</v>
      </c>
      <c r="BY24" s="207">
        <v>2</v>
      </c>
      <c r="BZ24" s="105">
        <v>7.7</v>
      </c>
      <c r="CA24" s="103">
        <v>10</v>
      </c>
      <c r="CB24" s="104"/>
      <c r="CC24" s="105"/>
      <c r="CD24" s="67">
        <f t="shared" si="379"/>
        <v>9.1</v>
      </c>
      <c r="CE24" s="67" t="str">
        <f t="shared" si="380"/>
        <v>9.1</v>
      </c>
      <c r="CF24" s="51" t="str">
        <f t="shared" si="381"/>
        <v>A</v>
      </c>
      <c r="CG24" s="60">
        <f t="shared" si="382"/>
        <v>4</v>
      </c>
      <c r="CH24" s="53" t="str">
        <f t="shared" si="383"/>
        <v>4.0</v>
      </c>
      <c r="CI24" s="63">
        <v>3</v>
      </c>
      <c r="CJ24" s="207">
        <v>3</v>
      </c>
      <c r="CK24" s="208">
        <f t="shared" si="384"/>
        <v>17</v>
      </c>
      <c r="CL24" s="72">
        <f t="shared" si="306"/>
        <v>8.1823529411764699</v>
      </c>
      <c r="CM24" s="93" t="str">
        <f t="shared" si="385"/>
        <v>8.18</v>
      </c>
      <c r="CN24" s="72">
        <f t="shared" si="308"/>
        <v>3.5</v>
      </c>
      <c r="CO24" s="93" t="str">
        <f t="shared" si="386"/>
        <v>3.50</v>
      </c>
      <c r="CP24" s="285" t="str">
        <f t="shared" si="387"/>
        <v>Lên lớp</v>
      </c>
      <c r="CQ24" s="285">
        <f t="shared" si="311"/>
        <v>17</v>
      </c>
      <c r="CR24" s="72">
        <f t="shared" si="312"/>
        <v>8.1823529411764699</v>
      </c>
      <c r="CS24" s="285" t="str">
        <f t="shared" si="388"/>
        <v>8.18</v>
      </c>
      <c r="CT24" s="72">
        <f t="shared" si="314"/>
        <v>3.5</v>
      </c>
      <c r="CU24" s="285" t="str">
        <f t="shared" si="389"/>
        <v>3.50</v>
      </c>
      <c r="CV24" s="285" t="str">
        <f t="shared" si="390"/>
        <v>Lên lớp</v>
      </c>
      <c r="CW24" s="66">
        <v>8</v>
      </c>
      <c r="CX24" s="66">
        <v>9</v>
      </c>
      <c r="CY24" s="285"/>
      <c r="CZ24" s="66">
        <f t="shared" si="317"/>
        <v>8.6</v>
      </c>
      <c r="DA24" s="67">
        <f t="shared" si="318"/>
        <v>8.6</v>
      </c>
      <c r="DB24" s="60" t="str">
        <f t="shared" si="319"/>
        <v>8.6</v>
      </c>
      <c r="DC24" s="51" t="str">
        <f t="shared" si="320"/>
        <v>A</v>
      </c>
      <c r="DD24" s="60">
        <f t="shared" si="321"/>
        <v>4</v>
      </c>
      <c r="DE24" s="60" t="str">
        <f t="shared" si="322"/>
        <v>4.0</v>
      </c>
      <c r="DF24" s="63"/>
      <c r="DG24" s="209"/>
      <c r="DH24" s="105">
        <v>7.4</v>
      </c>
      <c r="DI24" s="126">
        <v>8</v>
      </c>
      <c r="DJ24" s="126"/>
      <c r="DK24" s="66">
        <f t="shared" si="323"/>
        <v>7.8</v>
      </c>
      <c r="DL24" s="67">
        <f t="shared" si="324"/>
        <v>7.8</v>
      </c>
      <c r="DM24" s="60" t="str">
        <f t="shared" si="325"/>
        <v>7.8</v>
      </c>
      <c r="DN24" s="51" t="str">
        <f t="shared" si="326"/>
        <v>B</v>
      </c>
      <c r="DO24" s="60">
        <f t="shared" si="327"/>
        <v>3</v>
      </c>
      <c r="DP24" s="60" t="str">
        <f t="shared" si="328"/>
        <v>3.0</v>
      </c>
      <c r="DQ24" s="63"/>
      <c r="DR24" s="209"/>
      <c r="DS24" s="67">
        <f t="shared" si="329"/>
        <v>8.1999999999999993</v>
      </c>
      <c r="DT24" s="60" t="str">
        <f t="shared" si="330"/>
        <v>8.2</v>
      </c>
      <c r="DU24" s="51" t="str">
        <f t="shared" si="331"/>
        <v>B+</v>
      </c>
      <c r="DV24" s="60">
        <f t="shared" si="332"/>
        <v>3.5</v>
      </c>
      <c r="DW24" s="60" t="str">
        <f t="shared" si="333"/>
        <v>3.5</v>
      </c>
      <c r="DX24" s="63">
        <v>3</v>
      </c>
      <c r="DY24" s="209">
        <v>3</v>
      </c>
      <c r="DZ24" s="210">
        <v>6.6</v>
      </c>
      <c r="EA24" s="57">
        <v>6</v>
      </c>
      <c r="EB24" s="58"/>
      <c r="EC24" s="66">
        <f t="shared" si="334"/>
        <v>6.2</v>
      </c>
      <c r="ED24" s="67">
        <f t="shared" si="335"/>
        <v>6.2</v>
      </c>
      <c r="EE24" s="67" t="str">
        <f t="shared" si="336"/>
        <v>6.2</v>
      </c>
      <c r="EF24" s="51" t="str">
        <f t="shared" si="337"/>
        <v>C</v>
      </c>
      <c r="EG24" s="68">
        <f t="shared" si="338"/>
        <v>2</v>
      </c>
      <c r="EH24" s="53" t="str">
        <f t="shared" si="339"/>
        <v>2.0</v>
      </c>
      <c r="EI24" s="63">
        <v>3</v>
      </c>
      <c r="EJ24" s="207">
        <v>3</v>
      </c>
      <c r="EK24" s="171">
        <v>7.6</v>
      </c>
      <c r="EL24" s="122"/>
      <c r="EM24" s="123">
        <v>6</v>
      </c>
      <c r="EN24" s="66">
        <f t="shared" si="391"/>
        <v>3</v>
      </c>
      <c r="EO24" s="67">
        <f t="shared" si="392"/>
        <v>6.6</v>
      </c>
      <c r="EP24" s="67" t="str">
        <f t="shared" si="393"/>
        <v>6.6</v>
      </c>
      <c r="EQ24" s="51" t="str">
        <f t="shared" si="394"/>
        <v>C+</v>
      </c>
      <c r="ER24" s="60">
        <f t="shared" si="395"/>
        <v>2.5</v>
      </c>
      <c r="ES24" s="53" t="str">
        <f t="shared" si="396"/>
        <v>2.5</v>
      </c>
      <c r="ET24" s="63">
        <v>3</v>
      </c>
      <c r="EU24" s="207">
        <v>3</v>
      </c>
      <c r="EV24" s="210">
        <v>8.6999999999999993</v>
      </c>
      <c r="EW24" s="57">
        <v>8</v>
      </c>
      <c r="EX24" s="58"/>
      <c r="EY24" s="66">
        <f t="shared" si="37"/>
        <v>8.3000000000000007</v>
      </c>
      <c r="EZ24" s="67">
        <f t="shared" si="38"/>
        <v>8.3000000000000007</v>
      </c>
      <c r="FA24" s="67" t="str">
        <f t="shared" si="39"/>
        <v>8.3</v>
      </c>
      <c r="FB24" s="51" t="str">
        <f t="shared" si="40"/>
        <v>B+</v>
      </c>
      <c r="FC24" s="60">
        <f t="shared" si="41"/>
        <v>3.5</v>
      </c>
      <c r="FD24" s="53" t="str">
        <f t="shared" si="42"/>
        <v>3.5</v>
      </c>
      <c r="FE24" s="63">
        <v>2</v>
      </c>
      <c r="FF24" s="207">
        <v>2</v>
      </c>
      <c r="FG24" s="105">
        <v>9</v>
      </c>
      <c r="FH24" s="103">
        <v>9</v>
      </c>
      <c r="FI24" s="104"/>
      <c r="FJ24" s="66">
        <f t="shared" si="43"/>
        <v>9</v>
      </c>
      <c r="FK24" s="67">
        <f t="shared" si="44"/>
        <v>9</v>
      </c>
      <c r="FL24" s="67" t="str">
        <f t="shared" si="45"/>
        <v>9.0</v>
      </c>
      <c r="FM24" s="51" t="str">
        <f t="shared" si="46"/>
        <v>A</v>
      </c>
      <c r="FN24" s="60">
        <f t="shared" si="47"/>
        <v>4</v>
      </c>
      <c r="FO24" s="53" t="str">
        <f t="shared" si="48"/>
        <v>4.0</v>
      </c>
      <c r="FP24" s="63">
        <v>2</v>
      </c>
      <c r="FQ24" s="207">
        <v>2</v>
      </c>
      <c r="FR24" s="105">
        <v>5.4</v>
      </c>
      <c r="FS24" s="103">
        <v>6</v>
      </c>
      <c r="FT24" s="104"/>
      <c r="FU24" s="66"/>
      <c r="FV24" s="67">
        <f t="shared" si="49"/>
        <v>5.8</v>
      </c>
      <c r="FW24" s="67" t="str">
        <f t="shared" si="50"/>
        <v>5.8</v>
      </c>
      <c r="FX24" s="51" t="str">
        <f t="shared" si="51"/>
        <v>C</v>
      </c>
      <c r="FY24" s="60">
        <f t="shared" si="52"/>
        <v>2</v>
      </c>
      <c r="FZ24" s="53" t="str">
        <f t="shared" si="53"/>
        <v>2.0</v>
      </c>
      <c r="GA24" s="63">
        <v>2</v>
      </c>
      <c r="GB24" s="207">
        <v>2</v>
      </c>
      <c r="GC24" s="150">
        <v>6</v>
      </c>
      <c r="GD24" s="124">
        <v>1</v>
      </c>
      <c r="GE24" s="125">
        <v>5</v>
      </c>
      <c r="GF24" s="150"/>
      <c r="GG24" s="67">
        <f t="shared" si="397"/>
        <v>5.4</v>
      </c>
      <c r="GH24" s="67" t="str">
        <f t="shared" si="398"/>
        <v>5.4</v>
      </c>
      <c r="GI24" s="51" t="str">
        <f t="shared" si="399"/>
        <v>D+</v>
      </c>
      <c r="GJ24" s="60">
        <f t="shared" si="400"/>
        <v>1.5</v>
      </c>
      <c r="GK24" s="53" t="str">
        <f t="shared" si="401"/>
        <v>1.5</v>
      </c>
      <c r="GL24" s="63">
        <v>3</v>
      </c>
      <c r="GM24" s="207">
        <v>3</v>
      </c>
      <c r="GN24" s="211">
        <f t="shared" si="402"/>
        <v>18</v>
      </c>
      <c r="GO24" s="156">
        <f t="shared" si="403"/>
        <v>6.9666666666666659</v>
      </c>
      <c r="GP24" s="158">
        <f t="shared" si="404"/>
        <v>2.6388888888888888</v>
      </c>
      <c r="GQ24" s="157" t="str">
        <f t="shared" si="62"/>
        <v>2.64</v>
      </c>
      <c r="GR24" s="5" t="str">
        <f t="shared" si="63"/>
        <v>Lên lớp</v>
      </c>
      <c r="GS24" s="212">
        <f t="shared" si="405"/>
        <v>18</v>
      </c>
      <c r="GT24" s="213">
        <f t="shared" si="65"/>
        <v>6.9666666666666659</v>
      </c>
      <c r="GU24" s="214">
        <f t="shared" si="406"/>
        <v>2.6388888888888888</v>
      </c>
      <c r="GV24" s="215">
        <f t="shared" si="407"/>
        <v>35</v>
      </c>
      <c r="GW24" s="211">
        <f t="shared" si="408"/>
        <v>35</v>
      </c>
      <c r="GX24" s="157">
        <f t="shared" si="409"/>
        <v>7.5571428571428569</v>
      </c>
      <c r="GY24" s="158">
        <f t="shared" si="410"/>
        <v>3.0571428571428569</v>
      </c>
      <c r="GZ24" s="157" t="str">
        <f t="shared" si="71"/>
        <v>3.06</v>
      </c>
      <c r="HA24" s="5" t="str">
        <f t="shared" si="72"/>
        <v>Lên lớp</v>
      </c>
      <c r="HB24" s="5"/>
      <c r="HC24" s="105">
        <v>6.4</v>
      </c>
      <c r="HD24" s="103">
        <v>8</v>
      </c>
      <c r="HE24" s="104"/>
      <c r="HF24" s="105"/>
      <c r="HG24" s="67">
        <f t="shared" si="411"/>
        <v>7.4</v>
      </c>
      <c r="HH24" s="67" t="str">
        <f t="shared" si="412"/>
        <v>7.4</v>
      </c>
      <c r="HI24" s="51" t="str">
        <f t="shared" si="413"/>
        <v>B</v>
      </c>
      <c r="HJ24" s="60">
        <f t="shared" si="414"/>
        <v>3</v>
      </c>
      <c r="HK24" s="53" t="str">
        <f t="shared" si="415"/>
        <v>3.0</v>
      </c>
      <c r="HL24" s="63">
        <v>3</v>
      </c>
      <c r="HM24" s="207">
        <v>3</v>
      </c>
      <c r="HN24" s="210">
        <v>8</v>
      </c>
      <c r="HO24" s="57">
        <v>8</v>
      </c>
      <c r="HP24" s="58"/>
      <c r="HQ24" s="66">
        <f t="shared" si="78"/>
        <v>8</v>
      </c>
      <c r="HR24" s="110">
        <f t="shared" si="79"/>
        <v>8</v>
      </c>
      <c r="HS24" s="67" t="str">
        <f t="shared" si="80"/>
        <v>8.0</v>
      </c>
      <c r="HT24" s="111" t="str">
        <f t="shared" si="81"/>
        <v>B+</v>
      </c>
      <c r="HU24" s="112">
        <f t="shared" si="82"/>
        <v>3.5</v>
      </c>
      <c r="HV24" s="113" t="str">
        <f t="shared" si="83"/>
        <v>3.5</v>
      </c>
      <c r="HW24" s="63">
        <v>1</v>
      </c>
      <c r="HX24" s="207">
        <v>1</v>
      </c>
      <c r="HY24" s="66">
        <f t="shared" si="261"/>
        <v>2.4</v>
      </c>
      <c r="HZ24" s="167">
        <f t="shared" si="262"/>
        <v>7.6</v>
      </c>
      <c r="IA24" s="53" t="str">
        <f t="shared" si="85"/>
        <v>7.6</v>
      </c>
      <c r="IB24" s="51" t="str">
        <f t="shared" si="86"/>
        <v>B</v>
      </c>
      <c r="IC24" s="60">
        <f t="shared" si="87"/>
        <v>3</v>
      </c>
      <c r="ID24" s="53" t="str">
        <f t="shared" si="88"/>
        <v>3.0</v>
      </c>
      <c r="IE24" s="220">
        <v>4</v>
      </c>
      <c r="IF24" s="221">
        <v>4</v>
      </c>
      <c r="IG24" s="210">
        <v>7.7</v>
      </c>
      <c r="IH24" s="57">
        <v>6</v>
      </c>
      <c r="II24" s="58"/>
      <c r="IJ24" s="66">
        <f t="shared" si="416"/>
        <v>6.7</v>
      </c>
      <c r="IK24" s="67">
        <f t="shared" si="417"/>
        <v>6.7</v>
      </c>
      <c r="IL24" s="67" t="str">
        <f t="shared" si="418"/>
        <v>6.7</v>
      </c>
      <c r="IM24" s="51" t="str">
        <f t="shared" si="419"/>
        <v>C+</v>
      </c>
      <c r="IN24" s="60">
        <f t="shared" si="420"/>
        <v>2.5</v>
      </c>
      <c r="IO24" s="53" t="str">
        <f t="shared" si="421"/>
        <v>2.5</v>
      </c>
      <c r="IP24" s="63">
        <v>2</v>
      </c>
      <c r="IQ24" s="207">
        <v>2</v>
      </c>
      <c r="IR24" s="210">
        <v>8.1999999999999993</v>
      </c>
      <c r="IS24" s="57">
        <v>8</v>
      </c>
      <c r="IT24" s="58"/>
      <c r="IU24" s="66">
        <f t="shared" si="95"/>
        <v>8.1</v>
      </c>
      <c r="IV24" s="67">
        <f t="shared" si="96"/>
        <v>8.1</v>
      </c>
      <c r="IW24" s="67" t="str">
        <f t="shared" si="97"/>
        <v>8.1</v>
      </c>
      <c r="IX24" s="51" t="str">
        <f t="shared" si="98"/>
        <v>B+</v>
      </c>
      <c r="IY24" s="60">
        <f t="shared" si="99"/>
        <v>3.5</v>
      </c>
      <c r="IZ24" s="53" t="str">
        <f t="shared" si="100"/>
        <v>3.5</v>
      </c>
      <c r="JA24" s="63">
        <v>3</v>
      </c>
      <c r="JB24" s="207">
        <v>3</v>
      </c>
      <c r="JC24" s="65">
        <v>8</v>
      </c>
      <c r="JD24" s="57">
        <v>9</v>
      </c>
      <c r="JE24" s="58"/>
      <c r="JF24" s="66">
        <f t="shared" si="101"/>
        <v>8.6</v>
      </c>
      <c r="JG24" s="67">
        <f t="shared" si="102"/>
        <v>8.6</v>
      </c>
      <c r="JH24" s="50" t="str">
        <f t="shared" si="103"/>
        <v>8.6</v>
      </c>
      <c r="JI24" s="51" t="str">
        <f t="shared" si="104"/>
        <v>A</v>
      </c>
      <c r="JJ24" s="60">
        <f t="shared" si="105"/>
        <v>4</v>
      </c>
      <c r="JK24" s="53" t="str">
        <f t="shared" si="106"/>
        <v>4.0</v>
      </c>
      <c r="JL24" s="61">
        <v>2</v>
      </c>
      <c r="JM24" s="62">
        <v>2</v>
      </c>
      <c r="JN24" s="65">
        <v>7.2</v>
      </c>
      <c r="JO24" s="57">
        <v>7</v>
      </c>
      <c r="JP24" s="58"/>
      <c r="JQ24" s="66">
        <f t="shared" si="107"/>
        <v>7.1</v>
      </c>
      <c r="JR24" s="67">
        <f t="shared" si="108"/>
        <v>7.1</v>
      </c>
      <c r="JS24" s="50" t="str">
        <f t="shared" si="109"/>
        <v>7.1</v>
      </c>
      <c r="JT24" s="51" t="str">
        <f t="shared" si="110"/>
        <v>B</v>
      </c>
      <c r="JU24" s="60">
        <f t="shared" si="111"/>
        <v>3</v>
      </c>
      <c r="JV24" s="53" t="str">
        <f t="shared" si="112"/>
        <v>3.0</v>
      </c>
      <c r="JW24" s="61">
        <v>1</v>
      </c>
      <c r="JX24" s="62">
        <v>1</v>
      </c>
      <c r="JY24" s="65">
        <v>7</v>
      </c>
      <c r="JZ24" s="57">
        <v>6</v>
      </c>
      <c r="KA24" s="58"/>
      <c r="KB24" s="66">
        <f t="shared" si="113"/>
        <v>6.4</v>
      </c>
      <c r="KC24" s="67">
        <f t="shared" si="114"/>
        <v>6.4</v>
      </c>
      <c r="KD24" s="50" t="str">
        <f t="shared" si="115"/>
        <v>6.4</v>
      </c>
      <c r="KE24" s="51" t="str">
        <f t="shared" si="116"/>
        <v>C</v>
      </c>
      <c r="KF24" s="60">
        <f t="shared" si="117"/>
        <v>2</v>
      </c>
      <c r="KG24" s="53" t="str">
        <f t="shared" si="118"/>
        <v>2.0</v>
      </c>
      <c r="KH24" s="61">
        <v>2</v>
      </c>
      <c r="KI24" s="62">
        <v>2</v>
      </c>
      <c r="KJ24" s="105">
        <v>8</v>
      </c>
      <c r="KK24" s="138">
        <v>8</v>
      </c>
      <c r="KL24" s="104"/>
      <c r="KM24" s="66">
        <f t="shared" si="119"/>
        <v>8</v>
      </c>
      <c r="KN24" s="110">
        <f t="shared" si="120"/>
        <v>8</v>
      </c>
      <c r="KO24" s="67" t="str">
        <f t="shared" si="121"/>
        <v>8.0</v>
      </c>
      <c r="KP24" s="300" t="str">
        <f t="shared" si="122"/>
        <v>B+</v>
      </c>
      <c r="KQ24" s="112">
        <f t="shared" si="123"/>
        <v>3.5</v>
      </c>
      <c r="KR24" s="113" t="str">
        <f t="shared" si="124"/>
        <v>3.5</v>
      </c>
      <c r="KS24" s="63">
        <v>3</v>
      </c>
      <c r="KT24" s="207">
        <v>3</v>
      </c>
      <c r="KU24" s="105">
        <v>8.1999999999999993</v>
      </c>
      <c r="KV24" s="138">
        <v>8</v>
      </c>
      <c r="KW24" s="104"/>
      <c r="KX24" s="66">
        <f t="shared" si="125"/>
        <v>8.1</v>
      </c>
      <c r="KY24" s="110">
        <f t="shared" si="126"/>
        <v>8.1</v>
      </c>
      <c r="KZ24" s="67" t="str">
        <f t="shared" si="127"/>
        <v>8.1</v>
      </c>
      <c r="LA24" s="300" t="str">
        <f t="shared" si="128"/>
        <v>B+</v>
      </c>
      <c r="LB24" s="112">
        <f t="shared" si="129"/>
        <v>3.5</v>
      </c>
      <c r="LC24" s="113" t="str">
        <f t="shared" si="130"/>
        <v>3.5</v>
      </c>
      <c r="LD24" s="63">
        <v>2</v>
      </c>
      <c r="LE24" s="207">
        <v>2</v>
      </c>
      <c r="LF24" s="301">
        <f t="shared" si="172"/>
        <v>8</v>
      </c>
      <c r="LG24" s="302">
        <f t="shared" si="173"/>
        <v>8</v>
      </c>
      <c r="LH24" s="303" t="str">
        <f t="shared" si="174"/>
        <v>8.0</v>
      </c>
      <c r="LI24" s="304" t="str">
        <f t="shared" si="175"/>
        <v>B+</v>
      </c>
      <c r="LJ24" s="305">
        <f t="shared" si="176"/>
        <v>3.5</v>
      </c>
      <c r="LK24" s="303" t="str">
        <f t="shared" si="177"/>
        <v>3.5</v>
      </c>
      <c r="LL24" s="306">
        <v>5</v>
      </c>
      <c r="LM24" s="307">
        <v>5</v>
      </c>
      <c r="LN24" s="211">
        <f t="shared" si="131"/>
        <v>19</v>
      </c>
      <c r="LO24" s="156">
        <f t="shared" si="132"/>
        <v>7.6421052631578945</v>
      </c>
      <c r="LP24" s="158">
        <f t="shared" si="133"/>
        <v>3.1842105263157894</v>
      </c>
      <c r="LQ24" s="157" t="str">
        <f t="shared" si="178"/>
        <v>3.18</v>
      </c>
      <c r="LR24" s="5" t="str">
        <f t="shared" si="179"/>
        <v>Lên lớp</v>
      </c>
      <c r="LS24" s="212">
        <f t="shared" si="134"/>
        <v>19</v>
      </c>
      <c r="LT24" s="156">
        <f t="shared" si="135"/>
        <v>7.6421052631578945</v>
      </c>
      <c r="LU24" s="309">
        <f t="shared" si="136"/>
        <v>3.1842105263157894</v>
      </c>
      <c r="LV24" s="215">
        <f t="shared" si="137"/>
        <v>54</v>
      </c>
      <c r="LW24" s="211">
        <f t="shared" si="138"/>
        <v>54</v>
      </c>
      <c r="LX24" s="157">
        <f t="shared" si="139"/>
        <v>7.587037037037037</v>
      </c>
      <c r="LY24" s="157" t="str">
        <f t="shared" si="140"/>
        <v>7.59</v>
      </c>
      <c r="LZ24" s="158">
        <f t="shared" si="141"/>
        <v>3.1018518518518516</v>
      </c>
      <c r="MA24" s="157" t="str">
        <f t="shared" si="180"/>
        <v>3.10</v>
      </c>
      <c r="MB24" s="5" t="str">
        <f t="shared" si="181"/>
        <v>Lên lớp</v>
      </c>
      <c r="MC24" s="282">
        <v>7.6</v>
      </c>
      <c r="MD24" s="283">
        <v>7</v>
      </c>
      <c r="ME24" s="58"/>
      <c r="MF24" s="66">
        <f t="shared" si="182"/>
        <v>7.2</v>
      </c>
      <c r="MG24" s="67">
        <f t="shared" si="183"/>
        <v>7.2</v>
      </c>
      <c r="MH24" s="50" t="str">
        <f t="shared" si="184"/>
        <v>7.2</v>
      </c>
      <c r="MI24" s="51" t="str">
        <f t="shared" si="185"/>
        <v>B</v>
      </c>
      <c r="MJ24" s="60">
        <f t="shared" si="186"/>
        <v>3</v>
      </c>
      <c r="MK24" s="53" t="str">
        <f t="shared" si="187"/>
        <v>3.0</v>
      </c>
      <c r="ML24" s="61">
        <v>2</v>
      </c>
      <c r="MM24" s="62">
        <v>2</v>
      </c>
      <c r="MN24" s="282">
        <v>8.6999999999999993</v>
      </c>
      <c r="MO24" s="283">
        <v>8</v>
      </c>
      <c r="MP24" s="104"/>
      <c r="MQ24" s="105">
        <f t="shared" si="188"/>
        <v>8.3000000000000007</v>
      </c>
      <c r="MR24" s="67">
        <f t="shared" si="189"/>
        <v>8.3000000000000007</v>
      </c>
      <c r="MS24" s="50" t="str">
        <f t="shared" si="190"/>
        <v>8.3</v>
      </c>
      <c r="MT24" s="51" t="str">
        <f t="shared" si="191"/>
        <v>B+</v>
      </c>
      <c r="MU24" s="60">
        <f t="shared" si="192"/>
        <v>3.5</v>
      </c>
      <c r="MV24" s="53" t="str">
        <f t="shared" si="193"/>
        <v>3.5</v>
      </c>
      <c r="MW24" s="61">
        <v>2</v>
      </c>
      <c r="MX24" s="62">
        <v>2</v>
      </c>
      <c r="MY24" s="282">
        <v>8.4</v>
      </c>
      <c r="MZ24" s="283">
        <v>8</v>
      </c>
      <c r="NA24" s="104"/>
      <c r="NB24" s="105">
        <f t="shared" si="194"/>
        <v>8.1999999999999993</v>
      </c>
      <c r="NC24" s="67">
        <f t="shared" si="195"/>
        <v>8.1999999999999993</v>
      </c>
      <c r="ND24" s="50" t="str">
        <f t="shared" si="196"/>
        <v>8.2</v>
      </c>
      <c r="NE24" s="51" t="str">
        <f t="shared" si="197"/>
        <v>B+</v>
      </c>
      <c r="NF24" s="60">
        <f t="shared" si="198"/>
        <v>3.5</v>
      </c>
      <c r="NG24" s="53" t="str">
        <f t="shared" si="199"/>
        <v>3.5</v>
      </c>
      <c r="NH24" s="61">
        <v>2</v>
      </c>
      <c r="NI24" s="62">
        <v>2</v>
      </c>
      <c r="NJ24" s="105">
        <v>8</v>
      </c>
      <c r="NK24" s="138">
        <v>9</v>
      </c>
      <c r="NL24" s="104"/>
      <c r="NM24" s="66">
        <f t="shared" si="200"/>
        <v>8.6</v>
      </c>
      <c r="NN24" s="110">
        <f t="shared" si="201"/>
        <v>8.6</v>
      </c>
      <c r="NO24" s="67" t="str">
        <f t="shared" si="202"/>
        <v>8.6</v>
      </c>
      <c r="NP24" s="300" t="str">
        <f t="shared" si="203"/>
        <v>A</v>
      </c>
      <c r="NQ24" s="112">
        <f t="shared" si="204"/>
        <v>4</v>
      </c>
      <c r="NR24" s="113" t="str">
        <f t="shared" si="205"/>
        <v>4.0</v>
      </c>
      <c r="NS24" s="63">
        <v>2</v>
      </c>
      <c r="NT24" s="207">
        <v>2</v>
      </c>
      <c r="NU24" s="105">
        <v>8.8000000000000007</v>
      </c>
      <c r="NV24" s="138">
        <v>8.5</v>
      </c>
      <c r="NW24" s="105"/>
      <c r="NX24" s="105">
        <f t="shared" si="206"/>
        <v>8.6</v>
      </c>
      <c r="NY24" s="110">
        <f t="shared" si="207"/>
        <v>8.6</v>
      </c>
      <c r="NZ24" s="67" t="str">
        <f t="shared" si="208"/>
        <v>8.6</v>
      </c>
      <c r="OA24" s="300" t="str">
        <f t="shared" si="209"/>
        <v>A</v>
      </c>
      <c r="OB24" s="112">
        <f t="shared" si="210"/>
        <v>4</v>
      </c>
      <c r="OC24" s="113" t="str">
        <f t="shared" si="211"/>
        <v>4.0</v>
      </c>
      <c r="OD24" s="63">
        <v>1</v>
      </c>
      <c r="OE24" s="207">
        <v>1</v>
      </c>
      <c r="OF24" s="210">
        <v>9.1</v>
      </c>
      <c r="OG24" s="133"/>
      <c r="OH24" s="210">
        <v>8</v>
      </c>
      <c r="OI24" s="66">
        <f t="shared" si="212"/>
        <v>3.6</v>
      </c>
      <c r="OJ24" s="67">
        <f t="shared" si="213"/>
        <v>8.4</v>
      </c>
      <c r="OK24" s="67" t="str">
        <f t="shared" si="214"/>
        <v>8.4</v>
      </c>
      <c r="OL24" s="51" t="str">
        <f t="shared" si="215"/>
        <v>B+</v>
      </c>
      <c r="OM24" s="60">
        <f t="shared" si="216"/>
        <v>3.5</v>
      </c>
      <c r="ON24" s="53" t="str">
        <f t="shared" si="217"/>
        <v>3.5</v>
      </c>
      <c r="OO24" s="63">
        <v>6</v>
      </c>
      <c r="OP24" s="207">
        <v>6</v>
      </c>
      <c r="OQ24" s="105"/>
      <c r="OR24" s="138"/>
      <c r="OS24" s="104"/>
      <c r="OT24" s="105"/>
      <c r="OU24" s="67">
        <f t="shared" si="218"/>
        <v>0</v>
      </c>
      <c r="OV24" s="67" t="str">
        <f t="shared" si="219"/>
        <v>0.0</v>
      </c>
      <c r="OW24" s="51" t="str">
        <f t="shared" si="220"/>
        <v>F</v>
      </c>
      <c r="OX24" s="60">
        <f t="shared" si="221"/>
        <v>0</v>
      </c>
      <c r="OY24" s="53" t="str">
        <f t="shared" si="222"/>
        <v>0.0</v>
      </c>
      <c r="OZ24" s="63">
        <v>4</v>
      </c>
      <c r="PA24" s="207">
        <v>4</v>
      </c>
      <c r="PB24" s="211">
        <f t="shared" si="223"/>
        <v>19</v>
      </c>
      <c r="PC24" s="156">
        <f t="shared" si="224"/>
        <v>6.5052631578947366</v>
      </c>
      <c r="PD24" s="158">
        <f t="shared" si="225"/>
        <v>2.7894736842105261</v>
      </c>
      <c r="PE24" s="157" t="str">
        <f t="shared" si="226"/>
        <v>2.79</v>
      </c>
      <c r="PF24" s="5" t="str">
        <f t="shared" si="227"/>
        <v>Lên lớp</v>
      </c>
      <c r="PG24" s="212">
        <f t="shared" si="228"/>
        <v>19</v>
      </c>
      <c r="PH24" s="156">
        <f t="shared" si="229"/>
        <v>6.5052631578947366</v>
      </c>
      <c r="PI24" s="309">
        <f t="shared" si="230"/>
        <v>2.7894736842105261</v>
      </c>
      <c r="PJ24" s="215">
        <f t="shared" si="231"/>
        <v>73</v>
      </c>
      <c r="PK24" s="211">
        <f t="shared" si="232"/>
        <v>73</v>
      </c>
      <c r="PL24" s="157">
        <f t="shared" si="233"/>
        <v>7.3054794520547937</v>
      </c>
      <c r="PM24" s="157" t="str">
        <f t="shared" si="234"/>
        <v>7.31</v>
      </c>
      <c r="PN24" s="158">
        <f t="shared" si="235"/>
        <v>3.0205479452054793</v>
      </c>
      <c r="PO24" s="157" t="str">
        <f t="shared" si="236"/>
        <v>3.02</v>
      </c>
      <c r="PP24" s="5" t="str">
        <f t="shared" si="237"/>
        <v>Lên lớp</v>
      </c>
      <c r="PQ24" s="231">
        <v>8</v>
      </c>
      <c r="PR24" s="231">
        <v>8</v>
      </c>
      <c r="PS24" s="231"/>
      <c r="PT24" s="66">
        <f t="shared" si="346"/>
        <v>8</v>
      </c>
      <c r="PU24" s="67">
        <f t="shared" si="347"/>
        <v>8</v>
      </c>
      <c r="PV24" s="67" t="str">
        <f t="shared" si="240"/>
        <v>8.0</v>
      </c>
      <c r="PW24" s="51" t="str">
        <f t="shared" si="348"/>
        <v>B+</v>
      </c>
      <c r="PX24" s="60">
        <f t="shared" si="242"/>
        <v>3.5</v>
      </c>
      <c r="PY24" s="53" t="str">
        <f t="shared" si="243"/>
        <v>3.5</v>
      </c>
      <c r="PZ24" s="63">
        <v>6</v>
      </c>
      <c r="QA24" s="207">
        <v>6</v>
      </c>
    </row>
    <row r="25" spans="1:443" s="8" customFormat="1" ht="18">
      <c r="A25" s="5">
        <v>25</v>
      </c>
      <c r="B25" s="9" t="s">
        <v>455</v>
      </c>
      <c r="C25" s="10" t="s">
        <v>478</v>
      </c>
      <c r="D25" s="11" t="s">
        <v>465</v>
      </c>
      <c r="E25" s="12" t="s">
        <v>277</v>
      </c>
      <c r="G25" s="47" t="s">
        <v>718</v>
      </c>
      <c r="H25" s="144" t="s">
        <v>427</v>
      </c>
      <c r="I25" s="48" t="s">
        <v>602</v>
      </c>
      <c r="J25" s="48" t="s">
        <v>629</v>
      </c>
      <c r="K25" s="98">
        <v>9</v>
      </c>
      <c r="L25" s="67" t="str">
        <f t="shared" si="350"/>
        <v>9.0</v>
      </c>
      <c r="M25" s="51" t="str">
        <f t="shared" si="351"/>
        <v>A</v>
      </c>
      <c r="N25" s="52">
        <f t="shared" si="352"/>
        <v>4</v>
      </c>
      <c r="O25" s="53" t="str">
        <f t="shared" si="353"/>
        <v>4.0</v>
      </c>
      <c r="P25" s="63">
        <v>2</v>
      </c>
      <c r="Q25" s="49">
        <v>6</v>
      </c>
      <c r="R25" s="67" t="str">
        <f t="shared" si="354"/>
        <v>6.0</v>
      </c>
      <c r="S25" s="51" t="str">
        <f t="shared" si="355"/>
        <v>C</v>
      </c>
      <c r="T25" s="52">
        <f t="shared" si="356"/>
        <v>2</v>
      </c>
      <c r="U25" s="53" t="str">
        <f t="shared" si="357"/>
        <v>2.0</v>
      </c>
      <c r="V25" s="63">
        <v>3</v>
      </c>
      <c r="W25" s="105">
        <v>8.6999999999999993</v>
      </c>
      <c r="X25" s="103">
        <v>8</v>
      </c>
      <c r="Y25" s="104"/>
      <c r="Z25" s="66">
        <f t="shared" si="271"/>
        <v>8.3000000000000007</v>
      </c>
      <c r="AA25" s="67">
        <f t="shared" si="272"/>
        <v>8.3000000000000007</v>
      </c>
      <c r="AB25" s="67" t="str">
        <f t="shared" si="358"/>
        <v>8.3</v>
      </c>
      <c r="AC25" s="51" t="str">
        <f t="shared" si="274"/>
        <v>B+</v>
      </c>
      <c r="AD25" s="60">
        <f t="shared" si="359"/>
        <v>3.5</v>
      </c>
      <c r="AE25" s="53" t="str">
        <f t="shared" si="360"/>
        <v>3.5</v>
      </c>
      <c r="AF25" s="63">
        <v>4</v>
      </c>
      <c r="AG25" s="207">
        <v>4</v>
      </c>
      <c r="AH25" s="105">
        <v>7.3</v>
      </c>
      <c r="AI25" s="103">
        <v>7</v>
      </c>
      <c r="AJ25" s="104"/>
      <c r="AK25" s="66">
        <f t="shared" si="277"/>
        <v>7.1</v>
      </c>
      <c r="AL25" s="67">
        <f t="shared" si="278"/>
        <v>7.1</v>
      </c>
      <c r="AM25" s="67" t="str">
        <f t="shared" si="361"/>
        <v>7.1</v>
      </c>
      <c r="AN25" s="51" t="str">
        <f t="shared" si="362"/>
        <v>B</v>
      </c>
      <c r="AO25" s="60">
        <f t="shared" si="363"/>
        <v>3</v>
      </c>
      <c r="AP25" s="53" t="str">
        <f t="shared" si="364"/>
        <v>3.0</v>
      </c>
      <c r="AQ25" s="63">
        <v>2</v>
      </c>
      <c r="AR25" s="207">
        <v>2</v>
      </c>
      <c r="AS25" s="105">
        <v>7.3</v>
      </c>
      <c r="AT25" s="103">
        <v>8</v>
      </c>
      <c r="AU25" s="104"/>
      <c r="AV25" s="66">
        <f t="shared" si="365"/>
        <v>7.7</v>
      </c>
      <c r="AW25" s="67">
        <f t="shared" si="366"/>
        <v>7.7</v>
      </c>
      <c r="AX25" s="67" t="str">
        <f t="shared" si="367"/>
        <v>7.7</v>
      </c>
      <c r="AY25" s="51" t="str">
        <f t="shared" si="368"/>
        <v>B</v>
      </c>
      <c r="AZ25" s="60">
        <f t="shared" si="369"/>
        <v>3</v>
      </c>
      <c r="BA25" s="53" t="str">
        <f t="shared" si="370"/>
        <v>3.0</v>
      </c>
      <c r="BB25" s="63">
        <v>3</v>
      </c>
      <c r="BC25" s="207">
        <v>3</v>
      </c>
      <c r="BD25" s="105">
        <v>6.2</v>
      </c>
      <c r="BE25" s="103">
        <v>8</v>
      </c>
      <c r="BF25" s="104"/>
      <c r="BG25" s="66">
        <f t="shared" si="371"/>
        <v>7.3</v>
      </c>
      <c r="BH25" s="67">
        <f t="shared" si="372"/>
        <v>7.3</v>
      </c>
      <c r="BI25" s="67" t="str">
        <f t="shared" si="373"/>
        <v>7.3</v>
      </c>
      <c r="BJ25" s="51" t="str">
        <f t="shared" si="374"/>
        <v>B</v>
      </c>
      <c r="BK25" s="60">
        <f t="shared" si="375"/>
        <v>3</v>
      </c>
      <c r="BL25" s="53" t="str">
        <f t="shared" si="376"/>
        <v>3.0</v>
      </c>
      <c r="BM25" s="63">
        <v>3</v>
      </c>
      <c r="BN25" s="207">
        <v>3</v>
      </c>
      <c r="BO25" s="105">
        <v>7.7</v>
      </c>
      <c r="BP25" s="103">
        <v>7</v>
      </c>
      <c r="BQ25" s="104"/>
      <c r="BR25" s="66">
        <f t="shared" si="295"/>
        <v>7.3</v>
      </c>
      <c r="BS25" s="67">
        <f t="shared" si="296"/>
        <v>7.3</v>
      </c>
      <c r="BT25" s="67" t="str">
        <f t="shared" si="377"/>
        <v>7.3</v>
      </c>
      <c r="BU25" s="51" t="str">
        <f t="shared" si="298"/>
        <v>B</v>
      </c>
      <c r="BV25" s="68">
        <f t="shared" si="299"/>
        <v>3</v>
      </c>
      <c r="BW25" s="53" t="str">
        <f t="shared" si="378"/>
        <v>3.0</v>
      </c>
      <c r="BX25" s="63">
        <v>2</v>
      </c>
      <c r="BY25" s="207">
        <v>2</v>
      </c>
      <c r="BZ25" s="105">
        <v>7.7</v>
      </c>
      <c r="CA25" s="103">
        <v>10</v>
      </c>
      <c r="CB25" s="104"/>
      <c r="CC25" s="105"/>
      <c r="CD25" s="67">
        <f t="shared" si="379"/>
        <v>9.1</v>
      </c>
      <c r="CE25" s="67" t="str">
        <f t="shared" si="380"/>
        <v>9.1</v>
      </c>
      <c r="CF25" s="51" t="str">
        <f t="shared" si="381"/>
        <v>A</v>
      </c>
      <c r="CG25" s="60">
        <f t="shared" si="382"/>
        <v>4</v>
      </c>
      <c r="CH25" s="53" t="str">
        <f t="shared" si="383"/>
        <v>4.0</v>
      </c>
      <c r="CI25" s="63">
        <v>3</v>
      </c>
      <c r="CJ25" s="207">
        <v>3</v>
      </c>
      <c r="CK25" s="208">
        <f t="shared" si="384"/>
        <v>17</v>
      </c>
      <c r="CL25" s="72">
        <f t="shared" si="306"/>
        <v>7.9</v>
      </c>
      <c r="CM25" s="93" t="str">
        <f t="shared" si="385"/>
        <v>7.90</v>
      </c>
      <c r="CN25" s="72">
        <f t="shared" si="308"/>
        <v>3.2941176470588234</v>
      </c>
      <c r="CO25" s="93" t="str">
        <f t="shared" si="386"/>
        <v>3.29</v>
      </c>
      <c r="CP25" s="285" t="str">
        <f t="shared" si="387"/>
        <v>Lên lớp</v>
      </c>
      <c r="CQ25" s="285">
        <f t="shared" si="311"/>
        <v>17</v>
      </c>
      <c r="CR25" s="72">
        <f t="shared" si="312"/>
        <v>7.9</v>
      </c>
      <c r="CS25" s="285" t="str">
        <f t="shared" si="388"/>
        <v>7.90</v>
      </c>
      <c r="CT25" s="72">
        <f t="shared" si="314"/>
        <v>3.2941176470588234</v>
      </c>
      <c r="CU25" s="285" t="str">
        <f t="shared" si="389"/>
        <v>3.29</v>
      </c>
      <c r="CV25" s="285" t="str">
        <f t="shared" si="390"/>
        <v>Lên lớp</v>
      </c>
      <c r="CW25" s="66">
        <v>8.6</v>
      </c>
      <c r="CX25" s="66">
        <v>8</v>
      </c>
      <c r="CY25" s="285"/>
      <c r="CZ25" s="66">
        <f t="shared" si="317"/>
        <v>8.1999999999999993</v>
      </c>
      <c r="DA25" s="67">
        <f t="shared" si="318"/>
        <v>8.1999999999999993</v>
      </c>
      <c r="DB25" s="60" t="str">
        <f t="shared" si="319"/>
        <v>8.2</v>
      </c>
      <c r="DC25" s="51" t="str">
        <f t="shared" si="320"/>
        <v>B+</v>
      </c>
      <c r="DD25" s="60">
        <f t="shared" si="321"/>
        <v>3.5</v>
      </c>
      <c r="DE25" s="60" t="str">
        <f t="shared" si="322"/>
        <v>3.5</v>
      </c>
      <c r="DF25" s="63"/>
      <c r="DG25" s="209"/>
      <c r="DH25" s="105">
        <v>8.4</v>
      </c>
      <c r="DI25" s="126">
        <v>8</v>
      </c>
      <c r="DJ25" s="126"/>
      <c r="DK25" s="66">
        <f t="shared" si="323"/>
        <v>8.1999999999999993</v>
      </c>
      <c r="DL25" s="67">
        <f t="shared" si="324"/>
        <v>8.1999999999999993</v>
      </c>
      <c r="DM25" s="60" t="str">
        <f t="shared" si="325"/>
        <v>8.2</v>
      </c>
      <c r="DN25" s="51" t="str">
        <f t="shared" si="326"/>
        <v>B+</v>
      </c>
      <c r="DO25" s="60">
        <f t="shared" si="327"/>
        <v>3.5</v>
      </c>
      <c r="DP25" s="60" t="str">
        <f t="shared" si="328"/>
        <v>3.5</v>
      </c>
      <c r="DQ25" s="63"/>
      <c r="DR25" s="209"/>
      <c r="DS25" s="67">
        <f t="shared" si="329"/>
        <v>8.1999999999999993</v>
      </c>
      <c r="DT25" s="60" t="str">
        <f t="shared" si="330"/>
        <v>8.2</v>
      </c>
      <c r="DU25" s="51" t="str">
        <f t="shared" si="331"/>
        <v>B+</v>
      </c>
      <c r="DV25" s="60">
        <f t="shared" si="332"/>
        <v>3.5</v>
      </c>
      <c r="DW25" s="60" t="str">
        <f t="shared" si="333"/>
        <v>3.5</v>
      </c>
      <c r="DX25" s="63">
        <v>3</v>
      </c>
      <c r="DY25" s="209">
        <v>3</v>
      </c>
      <c r="DZ25" s="210">
        <v>6.4</v>
      </c>
      <c r="EA25" s="57">
        <v>8</v>
      </c>
      <c r="EB25" s="58"/>
      <c r="EC25" s="66">
        <f t="shared" si="334"/>
        <v>7.4</v>
      </c>
      <c r="ED25" s="67">
        <f t="shared" si="335"/>
        <v>7.4</v>
      </c>
      <c r="EE25" s="67" t="str">
        <f t="shared" si="336"/>
        <v>7.4</v>
      </c>
      <c r="EF25" s="51" t="str">
        <f t="shared" si="337"/>
        <v>B</v>
      </c>
      <c r="EG25" s="68">
        <f t="shared" si="338"/>
        <v>3</v>
      </c>
      <c r="EH25" s="53" t="str">
        <f t="shared" si="339"/>
        <v>3.0</v>
      </c>
      <c r="EI25" s="63">
        <v>3</v>
      </c>
      <c r="EJ25" s="207">
        <v>3</v>
      </c>
      <c r="EK25" s="210">
        <v>7.8</v>
      </c>
      <c r="EL25" s="57">
        <v>8</v>
      </c>
      <c r="EM25" s="58"/>
      <c r="EN25" s="66">
        <f t="shared" si="391"/>
        <v>7.9</v>
      </c>
      <c r="EO25" s="67">
        <f t="shared" si="392"/>
        <v>7.9</v>
      </c>
      <c r="EP25" s="67" t="str">
        <f t="shared" si="393"/>
        <v>7.9</v>
      </c>
      <c r="EQ25" s="51" t="str">
        <f t="shared" si="394"/>
        <v>B</v>
      </c>
      <c r="ER25" s="60">
        <f t="shared" si="395"/>
        <v>3</v>
      </c>
      <c r="ES25" s="53" t="str">
        <f t="shared" si="396"/>
        <v>3.0</v>
      </c>
      <c r="ET25" s="63">
        <v>3</v>
      </c>
      <c r="EU25" s="207">
        <v>3</v>
      </c>
      <c r="EV25" s="210">
        <v>7.3</v>
      </c>
      <c r="EW25" s="57">
        <v>8</v>
      </c>
      <c r="EX25" s="58"/>
      <c r="EY25" s="66">
        <f t="shared" si="37"/>
        <v>7.7</v>
      </c>
      <c r="EZ25" s="67">
        <f t="shared" si="38"/>
        <v>7.7</v>
      </c>
      <c r="FA25" s="67" t="str">
        <f t="shared" si="39"/>
        <v>7.7</v>
      </c>
      <c r="FB25" s="51" t="str">
        <f t="shared" si="40"/>
        <v>B</v>
      </c>
      <c r="FC25" s="60">
        <f t="shared" si="41"/>
        <v>3</v>
      </c>
      <c r="FD25" s="53" t="str">
        <f t="shared" si="42"/>
        <v>3.0</v>
      </c>
      <c r="FE25" s="63">
        <v>2</v>
      </c>
      <c r="FF25" s="207">
        <v>2</v>
      </c>
      <c r="FG25" s="105">
        <v>9</v>
      </c>
      <c r="FH25" s="103">
        <v>8</v>
      </c>
      <c r="FI25" s="104"/>
      <c r="FJ25" s="66">
        <f t="shared" si="43"/>
        <v>8.4</v>
      </c>
      <c r="FK25" s="67">
        <f t="shared" si="44"/>
        <v>8.4</v>
      </c>
      <c r="FL25" s="67" t="str">
        <f t="shared" si="45"/>
        <v>8.4</v>
      </c>
      <c r="FM25" s="51" t="str">
        <f t="shared" si="46"/>
        <v>B+</v>
      </c>
      <c r="FN25" s="60">
        <f t="shared" si="47"/>
        <v>3.5</v>
      </c>
      <c r="FO25" s="53" t="str">
        <f t="shared" si="48"/>
        <v>3.5</v>
      </c>
      <c r="FP25" s="63">
        <v>2</v>
      </c>
      <c r="FQ25" s="207">
        <v>2</v>
      </c>
      <c r="FR25" s="105">
        <v>8.8000000000000007</v>
      </c>
      <c r="FS25" s="103">
        <v>9</v>
      </c>
      <c r="FT25" s="104"/>
      <c r="FU25" s="66"/>
      <c r="FV25" s="67">
        <f t="shared" si="49"/>
        <v>8.9</v>
      </c>
      <c r="FW25" s="67" t="str">
        <f t="shared" si="50"/>
        <v>8.9</v>
      </c>
      <c r="FX25" s="51" t="str">
        <f t="shared" si="51"/>
        <v>A</v>
      </c>
      <c r="FY25" s="60">
        <f t="shared" si="52"/>
        <v>4</v>
      </c>
      <c r="FZ25" s="53" t="str">
        <f t="shared" si="53"/>
        <v>4.0</v>
      </c>
      <c r="GA25" s="63">
        <v>2</v>
      </c>
      <c r="GB25" s="207">
        <v>2</v>
      </c>
      <c r="GC25" s="105">
        <v>7.7</v>
      </c>
      <c r="GD25" s="103">
        <v>7</v>
      </c>
      <c r="GE25" s="104"/>
      <c r="GF25" s="105"/>
      <c r="GG25" s="67">
        <f t="shared" si="397"/>
        <v>7.3</v>
      </c>
      <c r="GH25" s="67" t="str">
        <f t="shared" si="398"/>
        <v>7.3</v>
      </c>
      <c r="GI25" s="51" t="str">
        <f t="shared" si="399"/>
        <v>B</v>
      </c>
      <c r="GJ25" s="60">
        <f t="shared" si="400"/>
        <v>3</v>
      </c>
      <c r="GK25" s="53" t="str">
        <f t="shared" si="401"/>
        <v>3.0</v>
      </c>
      <c r="GL25" s="63">
        <v>3</v>
      </c>
      <c r="GM25" s="207">
        <v>3</v>
      </c>
      <c r="GN25" s="211">
        <f t="shared" si="402"/>
        <v>18</v>
      </c>
      <c r="GO25" s="156">
        <f t="shared" si="403"/>
        <v>7.9111111111111114</v>
      </c>
      <c r="GP25" s="158">
        <f t="shared" si="404"/>
        <v>3.25</v>
      </c>
      <c r="GQ25" s="157" t="str">
        <f t="shared" si="62"/>
        <v>3.25</v>
      </c>
      <c r="GR25" s="5" t="str">
        <f t="shared" si="63"/>
        <v>Lên lớp</v>
      </c>
      <c r="GS25" s="212">
        <f t="shared" si="405"/>
        <v>18</v>
      </c>
      <c r="GT25" s="213">
        <f t="shared" si="65"/>
        <v>7.9111111111111114</v>
      </c>
      <c r="GU25" s="214">
        <f t="shared" si="406"/>
        <v>3.25</v>
      </c>
      <c r="GV25" s="215">
        <f t="shared" si="407"/>
        <v>35</v>
      </c>
      <c r="GW25" s="211">
        <f t="shared" si="408"/>
        <v>35</v>
      </c>
      <c r="GX25" s="157">
        <f t="shared" si="409"/>
        <v>7.9057142857142866</v>
      </c>
      <c r="GY25" s="158">
        <f t="shared" si="410"/>
        <v>3.2714285714285714</v>
      </c>
      <c r="GZ25" s="157" t="str">
        <f t="shared" si="71"/>
        <v>3.27</v>
      </c>
      <c r="HA25" s="5" t="str">
        <f t="shared" si="72"/>
        <v>Lên lớp</v>
      </c>
      <c r="HB25" s="5"/>
      <c r="HC25" s="105">
        <v>6.1</v>
      </c>
      <c r="HD25" s="103">
        <v>8</v>
      </c>
      <c r="HE25" s="104"/>
      <c r="HF25" s="105"/>
      <c r="HG25" s="67">
        <f t="shared" si="411"/>
        <v>7.2</v>
      </c>
      <c r="HH25" s="67" t="str">
        <f t="shared" si="412"/>
        <v>7.2</v>
      </c>
      <c r="HI25" s="51" t="str">
        <f t="shared" si="413"/>
        <v>B</v>
      </c>
      <c r="HJ25" s="60">
        <f t="shared" si="414"/>
        <v>3</v>
      </c>
      <c r="HK25" s="53" t="str">
        <f t="shared" si="415"/>
        <v>3.0</v>
      </c>
      <c r="HL25" s="63">
        <v>3</v>
      </c>
      <c r="HM25" s="207">
        <v>3</v>
      </c>
      <c r="HN25" s="210">
        <v>8.3000000000000007</v>
      </c>
      <c r="HO25" s="57">
        <v>7</v>
      </c>
      <c r="HP25" s="58"/>
      <c r="HQ25" s="66">
        <f t="shared" si="78"/>
        <v>7.5</v>
      </c>
      <c r="HR25" s="110">
        <f t="shared" si="79"/>
        <v>7.5</v>
      </c>
      <c r="HS25" s="67" t="str">
        <f t="shared" si="80"/>
        <v>7.5</v>
      </c>
      <c r="HT25" s="111" t="str">
        <f t="shared" si="81"/>
        <v>B</v>
      </c>
      <c r="HU25" s="112">
        <f t="shared" si="82"/>
        <v>3</v>
      </c>
      <c r="HV25" s="113" t="str">
        <f t="shared" si="83"/>
        <v>3.0</v>
      </c>
      <c r="HW25" s="63">
        <v>1</v>
      </c>
      <c r="HX25" s="207">
        <v>1</v>
      </c>
      <c r="HY25" s="66">
        <f t="shared" si="261"/>
        <v>2.2999999999999998</v>
      </c>
      <c r="HZ25" s="167">
        <f t="shared" si="262"/>
        <v>7.3</v>
      </c>
      <c r="IA25" s="53" t="str">
        <f t="shared" si="85"/>
        <v>7.3</v>
      </c>
      <c r="IB25" s="51" t="str">
        <f t="shared" si="86"/>
        <v>B</v>
      </c>
      <c r="IC25" s="60">
        <f t="shared" si="87"/>
        <v>3</v>
      </c>
      <c r="ID25" s="53" t="str">
        <f t="shared" si="88"/>
        <v>3.0</v>
      </c>
      <c r="IE25" s="220">
        <v>4</v>
      </c>
      <c r="IF25" s="221">
        <v>4</v>
      </c>
      <c r="IG25" s="210">
        <v>8</v>
      </c>
      <c r="IH25" s="57">
        <v>8</v>
      </c>
      <c r="II25" s="58"/>
      <c r="IJ25" s="66">
        <f t="shared" si="416"/>
        <v>8</v>
      </c>
      <c r="IK25" s="67">
        <f t="shared" si="417"/>
        <v>8</v>
      </c>
      <c r="IL25" s="67" t="str">
        <f t="shared" si="418"/>
        <v>8.0</v>
      </c>
      <c r="IM25" s="51" t="str">
        <f t="shared" si="419"/>
        <v>B+</v>
      </c>
      <c r="IN25" s="60">
        <f t="shared" si="420"/>
        <v>3.5</v>
      </c>
      <c r="IO25" s="53" t="str">
        <f t="shared" si="421"/>
        <v>3.5</v>
      </c>
      <c r="IP25" s="63">
        <v>2</v>
      </c>
      <c r="IQ25" s="207">
        <v>2</v>
      </c>
      <c r="IR25" s="210">
        <v>7.7</v>
      </c>
      <c r="IS25" s="57">
        <v>7</v>
      </c>
      <c r="IT25" s="58"/>
      <c r="IU25" s="66">
        <f t="shared" si="95"/>
        <v>7.3</v>
      </c>
      <c r="IV25" s="67">
        <f t="shared" si="96"/>
        <v>7.3</v>
      </c>
      <c r="IW25" s="67" t="str">
        <f t="shared" si="97"/>
        <v>7.3</v>
      </c>
      <c r="IX25" s="51" t="str">
        <f t="shared" si="98"/>
        <v>B</v>
      </c>
      <c r="IY25" s="60">
        <f t="shared" si="99"/>
        <v>3</v>
      </c>
      <c r="IZ25" s="53" t="str">
        <f t="shared" si="100"/>
        <v>3.0</v>
      </c>
      <c r="JA25" s="63">
        <v>3</v>
      </c>
      <c r="JB25" s="207">
        <v>3</v>
      </c>
      <c r="JC25" s="65">
        <v>5.8</v>
      </c>
      <c r="JD25" s="57">
        <v>7</v>
      </c>
      <c r="JE25" s="58"/>
      <c r="JF25" s="66">
        <f t="shared" si="101"/>
        <v>6.5</v>
      </c>
      <c r="JG25" s="67">
        <f t="shared" si="102"/>
        <v>6.5</v>
      </c>
      <c r="JH25" s="50" t="str">
        <f t="shared" si="103"/>
        <v>6.5</v>
      </c>
      <c r="JI25" s="51" t="str">
        <f t="shared" si="104"/>
        <v>C+</v>
      </c>
      <c r="JJ25" s="60">
        <f t="shared" si="105"/>
        <v>2.5</v>
      </c>
      <c r="JK25" s="53" t="str">
        <f t="shared" si="106"/>
        <v>2.5</v>
      </c>
      <c r="JL25" s="61">
        <v>2</v>
      </c>
      <c r="JM25" s="62">
        <v>2</v>
      </c>
      <c r="JN25" s="65">
        <v>7.6</v>
      </c>
      <c r="JO25" s="57">
        <v>4</v>
      </c>
      <c r="JP25" s="58"/>
      <c r="JQ25" s="66">
        <f t="shared" si="107"/>
        <v>5.4</v>
      </c>
      <c r="JR25" s="67">
        <f t="shared" si="108"/>
        <v>5.4</v>
      </c>
      <c r="JS25" s="50" t="str">
        <f t="shared" si="109"/>
        <v>5.4</v>
      </c>
      <c r="JT25" s="51" t="str">
        <f t="shared" si="110"/>
        <v>D+</v>
      </c>
      <c r="JU25" s="60">
        <f t="shared" si="111"/>
        <v>1.5</v>
      </c>
      <c r="JV25" s="53" t="str">
        <f t="shared" si="112"/>
        <v>1.5</v>
      </c>
      <c r="JW25" s="61">
        <v>1</v>
      </c>
      <c r="JX25" s="62">
        <v>1</v>
      </c>
      <c r="JY25" s="65">
        <v>7.3</v>
      </c>
      <c r="JZ25" s="57">
        <v>6</v>
      </c>
      <c r="KA25" s="58"/>
      <c r="KB25" s="66">
        <f t="shared" si="113"/>
        <v>6.5</v>
      </c>
      <c r="KC25" s="67">
        <f t="shared" si="114"/>
        <v>6.5</v>
      </c>
      <c r="KD25" s="50" t="str">
        <f t="shared" si="115"/>
        <v>6.5</v>
      </c>
      <c r="KE25" s="51" t="str">
        <f t="shared" si="116"/>
        <v>C+</v>
      </c>
      <c r="KF25" s="60">
        <f t="shared" si="117"/>
        <v>2.5</v>
      </c>
      <c r="KG25" s="53" t="str">
        <f t="shared" si="118"/>
        <v>2.5</v>
      </c>
      <c r="KH25" s="61">
        <v>2</v>
      </c>
      <c r="KI25" s="62">
        <v>2</v>
      </c>
      <c r="KJ25" s="105">
        <v>7</v>
      </c>
      <c r="KK25" s="138">
        <v>7.5</v>
      </c>
      <c r="KL25" s="104"/>
      <c r="KM25" s="66">
        <f t="shared" si="119"/>
        <v>7.3</v>
      </c>
      <c r="KN25" s="110">
        <f t="shared" si="120"/>
        <v>7.3</v>
      </c>
      <c r="KO25" s="67" t="str">
        <f t="shared" si="121"/>
        <v>7.3</v>
      </c>
      <c r="KP25" s="300" t="str">
        <f t="shared" si="122"/>
        <v>B</v>
      </c>
      <c r="KQ25" s="112">
        <f t="shared" si="123"/>
        <v>3</v>
      </c>
      <c r="KR25" s="113" t="str">
        <f t="shared" si="124"/>
        <v>3.0</v>
      </c>
      <c r="KS25" s="63">
        <v>3</v>
      </c>
      <c r="KT25" s="207">
        <v>3</v>
      </c>
      <c r="KU25" s="105">
        <v>8.6999999999999993</v>
      </c>
      <c r="KV25" s="138">
        <v>8</v>
      </c>
      <c r="KW25" s="104"/>
      <c r="KX25" s="66">
        <f t="shared" si="125"/>
        <v>8.3000000000000007</v>
      </c>
      <c r="KY25" s="110">
        <f t="shared" si="126"/>
        <v>8.3000000000000007</v>
      </c>
      <c r="KZ25" s="67" t="str">
        <f t="shared" si="127"/>
        <v>8.3</v>
      </c>
      <c r="LA25" s="300" t="str">
        <f t="shared" si="128"/>
        <v>B+</v>
      </c>
      <c r="LB25" s="112">
        <f t="shared" si="129"/>
        <v>3.5</v>
      </c>
      <c r="LC25" s="113" t="str">
        <f t="shared" si="130"/>
        <v>3.5</v>
      </c>
      <c r="LD25" s="63">
        <v>2</v>
      </c>
      <c r="LE25" s="207">
        <v>2</v>
      </c>
      <c r="LF25" s="301">
        <f t="shared" si="172"/>
        <v>7.8</v>
      </c>
      <c r="LG25" s="302">
        <f t="shared" si="173"/>
        <v>7.8</v>
      </c>
      <c r="LH25" s="303" t="str">
        <f t="shared" si="174"/>
        <v>7.8</v>
      </c>
      <c r="LI25" s="304" t="str">
        <f t="shared" si="175"/>
        <v>B</v>
      </c>
      <c r="LJ25" s="305">
        <f t="shared" si="176"/>
        <v>3</v>
      </c>
      <c r="LK25" s="303" t="str">
        <f t="shared" si="177"/>
        <v>3.0</v>
      </c>
      <c r="LL25" s="306">
        <v>5</v>
      </c>
      <c r="LM25" s="307">
        <v>5</v>
      </c>
      <c r="LN25" s="211">
        <f t="shared" si="131"/>
        <v>19</v>
      </c>
      <c r="LO25" s="156">
        <f t="shared" si="132"/>
        <v>7.2052631578947368</v>
      </c>
      <c r="LP25" s="158">
        <f t="shared" si="133"/>
        <v>2.9210526315789473</v>
      </c>
      <c r="LQ25" s="157" t="str">
        <f t="shared" si="178"/>
        <v>2.92</v>
      </c>
      <c r="LR25" s="5" t="str">
        <f t="shared" si="179"/>
        <v>Lên lớp</v>
      </c>
      <c r="LS25" s="212">
        <f t="shared" si="134"/>
        <v>19</v>
      </c>
      <c r="LT25" s="156">
        <f t="shared" si="135"/>
        <v>7.2052631578947368</v>
      </c>
      <c r="LU25" s="309">
        <f t="shared" si="136"/>
        <v>2.9210526315789473</v>
      </c>
      <c r="LV25" s="215">
        <f t="shared" si="137"/>
        <v>54</v>
      </c>
      <c r="LW25" s="211">
        <f t="shared" si="138"/>
        <v>54</v>
      </c>
      <c r="LX25" s="157">
        <f t="shared" si="139"/>
        <v>7.6592592592592599</v>
      </c>
      <c r="LY25" s="157" t="str">
        <f t="shared" si="140"/>
        <v>7.66</v>
      </c>
      <c r="LZ25" s="158">
        <f t="shared" si="141"/>
        <v>3.1481481481481484</v>
      </c>
      <c r="MA25" s="157" t="str">
        <f t="shared" si="180"/>
        <v>3.15</v>
      </c>
      <c r="MB25" s="5" t="str">
        <f t="shared" si="181"/>
        <v>Lên lớp</v>
      </c>
      <c r="MC25" s="282">
        <v>8.6</v>
      </c>
      <c r="MD25" s="283">
        <v>2</v>
      </c>
      <c r="ME25" s="58"/>
      <c r="MF25" s="66">
        <f t="shared" si="182"/>
        <v>4.5999999999999996</v>
      </c>
      <c r="MG25" s="67">
        <f t="shared" si="183"/>
        <v>4.5999999999999996</v>
      </c>
      <c r="MH25" s="50" t="str">
        <f t="shared" si="184"/>
        <v>4.6</v>
      </c>
      <c r="MI25" s="51" t="str">
        <f t="shared" si="185"/>
        <v>D</v>
      </c>
      <c r="MJ25" s="60">
        <f t="shared" si="186"/>
        <v>1</v>
      </c>
      <c r="MK25" s="53" t="str">
        <f t="shared" si="187"/>
        <v>1.0</v>
      </c>
      <c r="ML25" s="61">
        <v>2</v>
      </c>
      <c r="MM25" s="62">
        <v>2</v>
      </c>
      <c r="MN25" s="282">
        <v>9</v>
      </c>
      <c r="MO25" s="283">
        <v>7</v>
      </c>
      <c r="MP25" s="104"/>
      <c r="MQ25" s="105">
        <f t="shared" si="188"/>
        <v>7.8</v>
      </c>
      <c r="MR25" s="67">
        <f t="shared" si="189"/>
        <v>7.8</v>
      </c>
      <c r="MS25" s="50" t="str">
        <f t="shared" si="190"/>
        <v>7.8</v>
      </c>
      <c r="MT25" s="51" t="str">
        <f t="shared" si="191"/>
        <v>B</v>
      </c>
      <c r="MU25" s="60">
        <f t="shared" si="192"/>
        <v>3</v>
      </c>
      <c r="MV25" s="53" t="str">
        <f t="shared" si="193"/>
        <v>3.0</v>
      </c>
      <c r="MW25" s="61">
        <v>2</v>
      </c>
      <c r="MX25" s="62">
        <v>2</v>
      </c>
      <c r="MY25" s="282">
        <v>8.6</v>
      </c>
      <c r="MZ25" s="283">
        <v>8</v>
      </c>
      <c r="NA25" s="104"/>
      <c r="NB25" s="105">
        <f t="shared" si="194"/>
        <v>8.1999999999999993</v>
      </c>
      <c r="NC25" s="67">
        <f t="shared" si="195"/>
        <v>8.1999999999999993</v>
      </c>
      <c r="ND25" s="50" t="str">
        <f t="shared" si="196"/>
        <v>8.2</v>
      </c>
      <c r="NE25" s="51" t="str">
        <f t="shared" si="197"/>
        <v>B+</v>
      </c>
      <c r="NF25" s="60">
        <f t="shared" si="198"/>
        <v>3.5</v>
      </c>
      <c r="NG25" s="53" t="str">
        <f t="shared" si="199"/>
        <v>3.5</v>
      </c>
      <c r="NH25" s="61">
        <v>2</v>
      </c>
      <c r="NI25" s="62">
        <v>2</v>
      </c>
      <c r="NJ25" s="105">
        <v>6.7</v>
      </c>
      <c r="NK25" s="138">
        <v>6</v>
      </c>
      <c r="NL25" s="104"/>
      <c r="NM25" s="66">
        <f t="shared" si="200"/>
        <v>6.3</v>
      </c>
      <c r="NN25" s="110">
        <f t="shared" si="201"/>
        <v>6.3</v>
      </c>
      <c r="NO25" s="67" t="str">
        <f t="shared" si="202"/>
        <v>6.3</v>
      </c>
      <c r="NP25" s="300" t="str">
        <f t="shared" si="203"/>
        <v>C</v>
      </c>
      <c r="NQ25" s="112">
        <f t="shared" si="204"/>
        <v>2</v>
      </c>
      <c r="NR25" s="113" t="str">
        <f t="shared" si="205"/>
        <v>2.0</v>
      </c>
      <c r="NS25" s="63">
        <v>2</v>
      </c>
      <c r="NT25" s="207">
        <v>2</v>
      </c>
      <c r="NU25" s="105">
        <v>8.4</v>
      </c>
      <c r="NV25" s="138">
        <v>8.5</v>
      </c>
      <c r="NW25" s="105"/>
      <c r="NX25" s="105">
        <f t="shared" si="206"/>
        <v>8.5</v>
      </c>
      <c r="NY25" s="110">
        <f t="shared" si="207"/>
        <v>8.5</v>
      </c>
      <c r="NZ25" s="67" t="str">
        <f t="shared" si="208"/>
        <v>8.5</v>
      </c>
      <c r="OA25" s="300" t="str">
        <f t="shared" si="209"/>
        <v>A</v>
      </c>
      <c r="OB25" s="112">
        <f t="shared" si="210"/>
        <v>4</v>
      </c>
      <c r="OC25" s="113" t="str">
        <f t="shared" si="211"/>
        <v>4.0</v>
      </c>
      <c r="OD25" s="63">
        <v>1</v>
      </c>
      <c r="OE25" s="207">
        <v>1</v>
      </c>
      <c r="OF25" s="210">
        <v>8</v>
      </c>
      <c r="OG25" s="133">
        <v>9</v>
      </c>
      <c r="OH25" s="210"/>
      <c r="OI25" s="66">
        <f t="shared" si="212"/>
        <v>8.6</v>
      </c>
      <c r="OJ25" s="67">
        <f t="shared" si="213"/>
        <v>8.6</v>
      </c>
      <c r="OK25" s="67" t="str">
        <f t="shared" si="214"/>
        <v>8.6</v>
      </c>
      <c r="OL25" s="51" t="str">
        <f t="shared" si="215"/>
        <v>A</v>
      </c>
      <c r="OM25" s="60">
        <f t="shared" si="216"/>
        <v>4</v>
      </c>
      <c r="ON25" s="53" t="str">
        <f t="shared" si="217"/>
        <v>4.0</v>
      </c>
      <c r="OO25" s="63">
        <v>6</v>
      </c>
      <c r="OP25" s="207">
        <v>6</v>
      </c>
      <c r="OQ25" s="105"/>
      <c r="OR25" s="138"/>
      <c r="OS25" s="104"/>
      <c r="OT25" s="105"/>
      <c r="OU25" s="67">
        <f t="shared" si="218"/>
        <v>0</v>
      </c>
      <c r="OV25" s="67" t="str">
        <f t="shared" si="219"/>
        <v>0.0</v>
      </c>
      <c r="OW25" s="51" t="str">
        <f t="shared" si="220"/>
        <v>F</v>
      </c>
      <c r="OX25" s="60">
        <f t="shared" si="221"/>
        <v>0</v>
      </c>
      <c r="OY25" s="53" t="str">
        <f t="shared" si="222"/>
        <v>0.0</v>
      </c>
      <c r="OZ25" s="63">
        <v>4</v>
      </c>
      <c r="PA25" s="207">
        <v>4</v>
      </c>
      <c r="PB25" s="211">
        <f t="shared" si="223"/>
        <v>19</v>
      </c>
      <c r="PC25" s="156">
        <f t="shared" si="224"/>
        <v>5.9947368421052625</v>
      </c>
      <c r="PD25" s="158">
        <f t="shared" si="225"/>
        <v>2.4736842105263159</v>
      </c>
      <c r="PE25" s="157" t="str">
        <f t="shared" si="226"/>
        <v>2.47</v>
      </c>
      <c r="PF25" s="5" t="str">
        <f t="shared" si="227"/>
        <v>Lên lớp</v>
      </c>
      <c r="PG25" s="212">
        <f t="shared" si="228"/>
        <v>19</v>
      </c>
      <c r="PH25" s="156">
        <f t="shared" si="229"/>
        <v>5.9947368421052625</v>
      </c>
      <c r="PI25" s="309">
        <f t="shared" si="230"/>
        <v>2.4736842105263159</v>
      </c>
      <c r="PJ25" s="215">
        <f t="shared" si="231"/>
        <v>73</v>
      </c>
      <c r="PK25" s="211">
        <f t="shared" si="232"/>
        <v>73</v>
      </c>
      <c r="PL25" s="157">
        <f t="shared" si="233"/>
        <v>7.2260273972602738</v>
      </c>
      <c r="PM25" s="157" t="str">
        <f t="shared" si="234"/>
        <v>7.23</v>
      </c>
      <c r="PN25" s="158">
        <f t="shared" si="235"/>
        <v>2.9726027397260273</v>
      </c>
      <c r="PO25" s="157" t="str">
        <f t="shared" si="236"/>
        <v>2.97</v>
      </c>
      <c r="PP25" s="5" t="str">
        <f t="shared" si="237"/>
        <v>Lên lớp</v>
      </c>
      <c r="PQ25" s="231">
        <v>7.5</v>
      </c>
      <c r="PR25" s="231">
        <v>8</v>
      </c>
      <c r="PS25" s="231"/>
      <c r="PT25" s="66">
        <f t="shared" si="346"/>
        <v>7.8</v>
      </c>
      <c r="PU25" s="67">
        <f t="shared" si="347"/>
        <v>7.8</v>
      </c>
      <c r="PV25" s="67" t="str">
        <f t="shared" si="240"/>
        <v>7.8</v>
      </c>
      <c r="PW25" s="51" t="str">
        <f t="shared" si="348"/>
        <v>B</v>
      </c>
      <c r="PX25" s="60">
        <f t="shared" si="242"/>
        <v>3</v>
      </c>
      <c r="PY25" s="53" t="str">
        <f t="shared" si="243"/>
        <v>3.0</v>
      </c>
      <c r="PZ25" s="63">
        <v>6</v>
      </c>
      <c r="QA25" s="207">
        <v>6</v>
      </c>
    </row>
    <row r="26" spans="1:443" s="8" customFormat="1" ht="18">
      <c r="A26" s="5">
        <v>26</v>
      </c>
      <c r="B26" s="9" t="s">
        <v>455</v>
      </c>
      <c r="C26" s="10" t="s">
        <v>480</v>
      </c>
      <c r="D26" s="11" t="s">
        <v>481</v>
      </c>
      <c r="E26" s="12" t="s">
        <v>218</v>
      </c>
      <c r="G26" s="47" t="s">
        <v>566</v>
      </c>
      <c r="H26" s="144" t="s">
        <v>427</v>
      </c>
      <c r="I26" s="48" t="s">
        <v>604</v>
      </c>
      <c r="J26" s="48" t="s">
        <v>630</v>
      </c>
      <c r="K26" s="98">
        <v>7.6</v>
      </c>
      <c r="L26" s="67" t="str">
        <f t="shared" si="350"/>
        <v>7.6</v>
      </c>
      <c r="M26" s="51" t="str">
        <f t="shared" si="351"/>
        <v>B</v>
      </c>
      <c r="N26" s="52">
        <f t="shared" si="352"/>
        <v>3</v>
      </c>
      <c r="O26" s="53" t="str">
        <f t="shared" si="353"/>
        <v>3.0</v>
      </c>
      <c r="P26" s="63">
        <v>2</v>
      </c>
      <c r="Q26" s="49">
        <v>6</v>
      </c>
      <c r="R26" s="67" t="str">
        <f t="shared" si="354"/>
        <v>6.0</v>
      </c>
      <c r="S26" s="51" t="str">
        <f t="shared" si="355"/>
        <v>C</v>
      </c>
      <c r="T26" s="52">
        <f t="shared" si="356"/>
        <v>2</v>
      </c>
      <c r="U26" s="53" t="str">
        <f t="shared" si="357"/>
        <v>2.0</v>
      </c>
      <c r="V26" s="63">
        <v>3</v>
      </c>
      <c r="W26" s="105">
        <v>8</v>
      </c>
      <c r="X26" s="103">
        <v>8</v>
      </c>
      <c r="Y26" s="104"/>
      <c r="Z26" s="66">
        <f t="shared" si="271"/>
        <v>8</v>
      </c>
      <c r="AA26" s="67">
        <f t="shared" si="272"/>
        <v>8</v>
      </c>
      <c r="AB26" s="67" t="str">
        <f t="shared" si="358"/>
        <v>8.0</v>
      </c>
      <c r="AC26" s="51" t="str">
        <f t="shared" si="274"/>
        <v>B+</v>
      </c>
      <c r="AD26" s="60">
        <f t="shared" si="359"/>
        <v>3.5</v>
      </c>
      <c r="AE26" s="53" t="str">
        <f t="shared" si="360"/>
        <v>3.5</v>
      </c>
      <c r="AF26" s="63">
        <v>4</v>
      </c>
      <c r="AG26" s="207">
        <v>4</v>
      </c>
      <c r="AH26" s="105">
        <v>8.3000000000000007</v>
      </c>
      <c r="AI26" s="103">
        <v>7</v>
      </c>
      <c r="AJ26" s="104"/>
      <c r="AK26" s="66">
        <f t="shared" si="277"/>
        <v>7.5</v>
      </c>
      <c r="AL26" s="67">
        <f t="shared" si="278"/>
        <v>7.5</v>
      </c>
      <c r="AM26" s="67" t="str">
        <f t="shared" si="361"/>
        <v>7.5</v>
      </c>
      <c r="AN26" s="51" t="str">
        <f t="shared" si="362"/>
        <v>B</v>
      </c>
      <c r="AO26" s="60">
        <f t="shared" si="363"/>
        <v>3</v>
      </c>
      <c r="AP26" s="53" t="str">
        <f t="shared" si="364"/>
        <v>3.0</v>
      </c>
      <c r="AQ26" s="63">
        <v>2</v>
      </c>
      <c r="AR26" s="207">
        <v>2</v>
      </c>
      <c r="AS26" s="105">
        <v>6.1</v>
      </c>
      <c r="AT26" s="103">
        <v>8</v>
      </c>
      <c r="AU26" s="104"/>
      <c r="AV26" s="66">
        <f t="shared" si="365"/>
        <v>7.2</v>
      </c>
      <c r="AW26" s="67">
        <f t="shared" si="366"/>
        <v>7.2</v>
      </c>
      <c r="AX26" s="67" t="str">
        <f t="shared" si="367"/>
        <v>7.2</v>
      </c>
      <c r="AY26" s="51" t="str">
        <f t="shared" si="368"/>
        <v>B</v>
      </c>
      <c r="AZ26" s="60">
        <f t="shared" si="369"/>
        <v>3</v>
      </c>
      <c r="BA26" s="53" t="str">
        <f t="shared" si="370"/>
        <v>3.0</v>
      </c>
      <c r="BB26" s="63">
        <v>3</v>
      </c>
      <c r="BC26" s="207">
        <v>3</v>
      </c>
      <c r="BD26" s="105">
        <v>6.3</v>
      </c>
      <c r="BE26" s="103">
        <v>6</v>
      </c>
      <c r="BF26" s="104"/>
      <c r="BG26" s="66">
        <f t="shared" si="371"/>
        <v>6.1</v>
      </c>
      <c r="BH26" s="67">
        <f t="shared" si="372"/>
        <v>6.1</v>
      </c>
      <c r="BI26" s="67" t="str">
        <f t="shared" si="373"/>
        <v>6.1</v>
      </c>
      <c r="BJ26" s="51" t="str">
        <f t="shared" si="374"/>
        <v>C</v>
      </c>
      <c r="BK26" s="60">
        <f t="shared" si="375"/>
        <v>2</v>
      </c>
      <c r="BL26" s="53" t="str">
        <f t="shared" si="376"/>
        <v>2.0</v>
      </c>
      <c r="BM26" s="63">
        <v>3</v>
      </c>
      <c r="BN26" s="207">
        <v>3</v>
      </c>
      <c r="BO26" s="105">
        <v>7</v>
      </c>
      <c r="BP26" s="103">
        <v>6</v>
      </c>
      <c r="BQ26" s="104"/>
      <c r="BR26" s="66">
        <f t="shared" si="295"/>
        <v>6.4</v>
      </c>
      <c r="BS26" s="67">
        <f t="shared" si="296"/>
        <v>6.4</v>
      </c>
      <c r="BT26" s="67" t="str">
        <f t="shared" si="377"/>
        <v>6.4</v>
      </c>
      <c r="BU26" s="51" t="str">
        <f t="shared" si="298"/>
        <v>C</v>
      </c>
      <c r="BV26" s="68">
        <f t="shared" si="299"/>
        <v>2</v>
      </c>
      <c r="BW26" s="53" t="str">
        <f t="shared" si="378"/>
        <v>2.0</v>
      </c>
      <c r="BX26" s="63">
        <v>2</v>
      </c>
      <c r="BY26" s="207">
        <v>2</v>
      </c>
      <c r="BZ26" s="105">
        <v>8</v>
      </c>
      <c r="CA26" s="103">
        <v>9</v>
      </c>
      <c r="CB26" s="104"/>
      <c r="CC26" s="105"/>
      <c r="CD26" s="67">
        <f t="shared" si="379"/>
        <v>8.6</v>
      </c>
      <c r="CE26" s="67" t="str">
        <f t="shared" si="380"/>
        <v>8.6</v>
      </c>
      <c r="CF26" s="51" t="str">
        <f t="shared" si="381"/>
        <v>A</v>
      </c>
      <c r="CG26" s="60">
        <f t="shared" si="382"/>
        <v>4</v>
      </c>
      <c r="CH26" s="53" t="str">
        <f t="shared" si="383"/>
        <v>4.0</v>
      </c>
      <c r="CI26" s="63">
        <v>3</v>
      </c>
      <c r="CJ26" s="207">
        <v>3</v>
      </c>
      <c r="CK26" s="208">
        <f t="shared" si="384"/>
        <v>17</v>
      </c>
      <c r="CL26" s="72">
        <f t="shared" si="306"/>
        <v>7.3823529411764701</v>
      </c>
      <c r="CM26" s="93" t="str">
        <f t="shared" si="385"/>
        <v>7.38</v>
      </c>
      <c r="CN26" s="72">
        <f t="shared" si="308"/>
        <v>3</v>
      </c>
      <c r="CO26" s="93" t="str">
        <f t="shared" si="386"/>
        <v>3.00</v>
      </c>
      <c r="CP26" s="285" t="str">
        <f t="shared" si="387"/>
        <v>Lên lớp</v>
      </c>
      <c r="CQ26" s="285">
        <f t="shared" si="311"/>
        <v>17</v>
      </c>
      <c r="CR26" s="72">
        <f t="shared" si="312"/>
        <v>7.3823529411764701</v>
      </c>
      <c r="CS26" s="285" t="str">
        <f t="shared" si="388"/>
        <v>7.38</v>
      </c>
      <c r="CT26" s="72">
        <f t="shared" si="314"/>
        <v>3</v>
      </c>
      <c r="CU26" s="285" t="str">
        <f t="shared" si="389"/>
        <v>3.00</v>
      </c>
      <c r="CV26" s="285" t="str">
        <f t="shared" si="390"/>
        <v>Lên lớp</v>
      </c>
      <c r="CW26" s="66">
        <v>8.4</v>
      </c>
      <c r="CX26" s="66">
        <v>8</v>
      </c>
      <c r="CY26" s="285"/>
      <c r="CZ26" s="66">
        <f t="shared" si="317"/>
        <v>8.1999999999999993</v>
      </c>
      <c r="DA26" s="67">
        <f t="shared" si="318"/>
        <v>8.1999999999999993</v>
      </c>
      <c r="DB26" s="60" t="str">
        <f t="shared" si="319"/>
        <v>8.2</v>
      </c>
      <c r="DC26" s="51" t="str">
        <f t="shared" si="320"/>
        <v>B+</v>
      </c>
      <c r="DD26" s="60">
        <f t="shared" si="321"/>
        <v>3.5</v>
      </c>
      <c r="DE26" s="60" t="str">
        <f t="shared" si="322"/>
        <v>3.5</v>
      </c>
      <c r="DF26" s="63"/>
      <c r="DG26" s="209"/>
      <c r="DH26" s="105">
        <v>7.2</v>
      </c>
      <c r="DI26" s="126">
        <v>7</v>
      </c>
      <c r="DJ26" s="126"/>
      <c r="DK26" s="66">
        <f t="shared" si="323"/>
        <v>7.1</v>
      </c>
      <c r="DL26" s="67">
        <f t="shared" si="324"/>
        <v>7.1</v>
      </c>
      <c r="DM26" s="60" t="str">
        <f t="shared" si="325"/>
        <v>7.1</v>
      </c>
      <c r="DN26" s="51" t="str">
        <f t="shared" si="326"/>
        <v>B</v>
      </c>
      <c r="DO26" s="60">
        <f t="shared" si="327"/>
        <v>3</v>
      </c>
      <c r="DP26" s="60" t="str">
        <f t="shared" si="328"/>
        <v>3.0</v>
      </c>
      <c r="DQ26" s="63"/>
      <c r="DR26" s="209"/>
      <c r="DS26" s="67">
        <f t="shared" si="329"/>
        <v>7.6499999999999995</v>
      </c>
      <c r="DT26" s="60" t="str">
        <f t="shared" si="330"/>
        <v>7.7</v>
      </c>
      <c r="DU26" s="51" t="str">
        <f t="shared" si="331"/>
        <v>B</v>
      </c>
      <c r="DV26" s="60">
        <f t="shared" si="332"/>
        <v>3</v>
      </c>
      <c r="DW26" s="60" t="str">
        <f t="shared" si="333"/>
        <v>3.0</v>
      </c>
      <c r="DX26" s="63">
        <v>3</v>
      </c>
      <c r="DY26" s="209">
        <v>3</v>
      </c>
      <c r="DZ26" s="210">
        <v>7</v>
      </c>
      <c r="EA26" s="57">
        <v>8</v>
      </c>
      <c r="EB26" s="58"/>
      <c r="EC26" s="66">
        <f t="shared" si="334"/>
        <v>7.6</v>
      </c>
      <c r="ED26" s="67">
        <f t="shared" si="335"/>
        <v>7.6</v>
      </c>
      <c r="EE26" s="67" t="str">
        <f t="shared" si="336"/>
        <v>7.6</v>
      </c>
      <c r="EF26" s="51" t="str">
        <f t="shared" si="337"/>
        <v>B</v>
      </c>
      <c r="EG26" s="68">
        <f t="shared" si="338"/>
        <v>3</v>
      </c>
      <c r="EH26" s="53" t="str">
        <f t="shared" si="339"/>
        <v>3.0</v>
      </c>
      <c r="EI26" s="63">
        <v>3</v>
      </c>
      <c r="EJ26" s="207">
        <v>3</v>
      </c>
      <c r="EK26" s="210">
        <v>6.7</v>
      </c>
      <c r="EL26" s="57">
        <v>9</v>
      </c>
      <c r="EM26" s="58"/>
      <c r="EN26" s="66">
        <f t="shared" si="391"/>
        <v>8.1</v>
      </c>
      <c r="EO26" s="67">
        <f t="shared" si="392"/>
        <v>8.1</v>
      </c>
      <c r="EP26" s="67" t="str">
        <f t="shared" si="393"/>
        <v>8.1</v>
      </c>
      <c r="EQ26" s="51" t="str">
        <f t="shared" si="394"/>
        <v>B+</v>
      </c>
      <c r="ER26" s="60">
        <f t="shared" si="395"/>
        <v>3.5</v>
      </c>
      <c r="ES26" s="53" t="str">
        <f t="shared" si="396"/>
        <v>3.5</v>
      </c>
      <c r="ET26" s="63">
        <v>3</v>
      </c>
      <c r="EU26" s="207">
        <v>3</v>
      </c>
      <c r="EV26" s="210">
        <v>9</v>
      </c>
      <c r="EW26" s="57">
        <v>3</v>
      </c>
      <c r="EX26" s="58"/>
      <c r="EY26" s="66">
        <f t="shared" si="37"/>
        <v>5.4</v>
      </c>
      <c r="EZ26" s="67">
        <f t="shared" si="38"/>
        <v>5.4</v>
      </c>
      <c r="FA26" s="67" t="str">
        <f t="shared" si="39"/>
        <v>5.4</v>
      </c>
      <c r="FB26" s="51" t="str">
        <f t="shared" si="40"/>
        <v>D+</v>
      </c>
      <c r="FC26" s="60">
        <f t="shared" si="41"/>
        <v>1.5</v>
      </c>
      <c r="FD26" s="53" t="str">
        <f t="shared" si="42"/>
        <v>1.5</v>
      </c>
      <c r="FE26" s="63">
        <v>2</v>
      </c>
      <c r="FF26" s="207">
        <v>2</v>
      </c>
      <c r="FG26" s="105">
        <v>8</v>
      </c>
      <c r="FH26" s="103">
        <v>8</v>
      </c>
      <c r="FI26" s="104"/>
      <c r="FJ26" s="66">
        <f t="shared" si="43"/>
        <v>8</v>
      </c>
      <c r="FK26" s="67">
        <f t="shared" si="44"/>
        <v>8</v>
      </c>
      <c r="FL26" s="67" t="str">
        <f t="shared" si="45"/>
        <v>8.0</v>
      </c>
      <c r="FM26" s="51" t="str">
        <f t="shared" si="46"/>
        <v>B+</v>
      </c>
      <c r="FN26" s="60">
        <f t="shared" si="47"/>
        <v>3.5</v>
      </c>
      <c r="FO26" s="53" t="str">
        <f t="shared" si="48"/>
        <v>3.5</v>
      </c>
      <c r="FP26" s="63">
        <v>2</v>
      </c>
      <c r="FQ26" s="207">
        <v>2</v>
      </c>
      <c r="FR26" s="105">
        <v>8.6</v>
      </c>
      <c r="FS26" s="103">
        <v>9</v>
      </c>
      <c r="FT26" s="104"/>
      <c r="FU26" s="66"/>
      <c r="FV26" s="67">
        <f t="shared" si="49"/>
        <v>8.8000000000000007</v>
      </c>
      <c r="FW26" s="67" t="str">
        <f t="shared" si="50"/>
        <v>8.8</v>
      </c>
      <c r="FX26" s="51" t="str">
        <f t="shared" si="51"/>
        <v>A</v>
      </c>
      <c r="FY26" s="60">
        <f t="shared" si="52"/>
        <v>4</v>
      </c>
      <c r="FZ26" s="53" t="str">
        <f t="shared" si="53"/>
        <v>4.0</v>
      </c>
      <c r="GA26" s="63">
        <v>2</v>
      </c>
      <c r="GB26" s="207">
        <v>2</v>
      </c>
      <c r="GC26" s="105">
        <v>8.3000000000000007</v>
      </c>
      <c r="GD26" s="103">
        <v>8</v>
      </c>
      <c r="GE26" s="104"/>
      <c r="GF26" s="105"/>
      <c r="GG26" s="67">
        <f t="shared" si="397"/>
        <v>8.1</v>
      </c>
      <c r="GH26" s="67" t="str">
        <f t="shared" si="398"/>
        <v>8.1</v>
      </c>
      <c r="GI26" s="51" t="str">
        <f t="shared" si="399"/>
        <v>B+</v>
      </c>
      <c r="GJ26" s="60">
        <f t="shared" si="400"/>
        <v>3.5</v>
      </c>
      <c r="GK26" s="53" t="str">
        <f t="shared" si="401"/>
        <v>3.5</v>
      </c>
      <c r="GL26" s="63">
        <v>3</v>
      </c>
      <c r="GM26" s="207">
        <v>3</v>
      </c>
      <c r="GN26" s="211">
        <f t="shared" si="402"/>
        <v>18</v>
      </c>
      <c r="GO26" s="156">
        <f t="shared" si="403"/>
        <v>7.708333333333333</v>
      </c>
      <c r="GP26" s="158">
        <f t="shared" si="404"/>
        <v>3.1666666666666665</v>
      </c>
      <c r="GQ26" s="157" t="str">
        <f t="shared" si="62"/>
        <v>3.17</v>
      </c>
      <c r="GR26" s="5" t="str">
        <f t="shared" si="63"/>
        <v>Lên lớp</v>
      </c>
      <c r="GS26" s="212">
        <f t="shared" si="405"/>
        <v>18</v>
      </c>
      <c r="GT26" s="213">
        <f t="shared" si="65"/>
        <v>7.708333333333333</v>
      </c>
      <c r="GU26" s="214">
        <f t="shared" si="406"/>
        <v>3.1666666666666665</v>
      </c>
      <c r="GV26" s="215">
        <f t="shared" si="407"/>
        <v>35</v>
      </c>
      <c r="GW26" s="211">
        <f t="shared" si="408"/>
        <v>35</v>
      </c>
      <c r="GX26" s="157">
        <f t="shared" si="409"/>
        <v>7.55</v>
      </c>
      <c r="GY26" s="158">
        <f t="shared" si="410"/>
        <v>3.0857142857142859</v>
      </c>
      <c r="GZ26" s="157" t="str">
        <f t="shared" si="71"/>
        <v>3.09</v>
      </c>
      <c r="HA26" s="5" t="str">
        <f t="shared" si="72"/>
        <v>Lên lớp</v>
      </c>
      <c r="HB26" s="5"/>
      <c r="HC26" s="105">
        <v>6</v>
      </c>
      <c r="HD26" s="103">
        <v>7</v>
      </c>
      <c r="HE26" s="104"/>
      <c r="HF26" s="105"/>
      <c r="HG26" s="67">
        <f t="shared" si="411"/>
        <v>6.6</v>
      </c>
      <c r="HH26" s="67" t="str">
        <f t="shared" si="412"/>
        <v>6.6</v>
      </c>
      <c r="HI26" s="51" t="str">
        <f t="shared" si="413"/>
        <v>C+</v>
      </c>
      <c r="HJ26" s="60">
        <f t="shared" si="414"/>
        <v>2.5</v>
      </c>
      <c r="HK26" s="53" t="str">
        <f t="shared" si="415"/>
        <v>2.5</v>
      </c>
      <c r="HL26" s="63">
        <v>3</v>
      </c>
      <c r="HM26" s="207">
        <v>3</v>
      </c>
      <c r="HN26" s="210">
        <v>8.3000000000000007</v>
      </c>
      <c r="HO26" s="57">
        <v>9</v>
      </c>
      <c r="HP26" s="58"/>
      <c r="HQ26" s="66">
        <f t="shared" si="78"/>
        <v>8.6999999999999993</v>
      </c>
      <c r="HR26" s="110">
        <f t="shared" si="79"/>
        <v>8.6999999999999993</v>
      </c>
      <c r="HS26" s="67" t="str">
        <f t="shared" si="80"/>
        <v>8.7</v>
      </c>
      <c r="HT26" s="111" t="str">
        <f t="shared" si="81"/>
        <v>A</v>
      </c>
      <c r="HU26" s="112">
        <f t="shared" si="82"/>
        <v>4</v>
      </c>
      <c r="HV26" s="113" t="str">
        <f t="shared" si="83"/>
        <v>4.0</v>
      </c>
      <c r="HW26" s="63">
        <v>1</v>
      </c>
      <c r="HX26" s="207">
        <v>1</v>
      </c>
      <c r="HY26" s="66">
        <f t="shared" si="261"/>
        <v>2.6</v>
      </c>
      <c r="HZ26" s="167">
        <f t="shared" si="262"/>
        <v>7.2</v>
      </c>
      <c r="IA26" s="53" t="str">
        <f t="shared" si="85"/>
        <v>7.2</v>
      </c>
      <c r="IB26" s="51" t="str">
        <f t="shared" si="86"/>
        <v>B</v>
      </c>
      <c r="IC26" s="60">
        <f t="shared" si="87"/>
        <v>3</v>
      </c>
      <c r="ID26" s="53" t="str">
        <f t="shared" si="88"/>
        <v>3.0</v>
      </c>
      <c r="IE26" s="220">
        <v>4</v>
      </c>
      <c r="IF26" s="221">
        <v>4</v>
      </c>
      <c r="IG26" s="210">
        <v>8.3000000000000007</v>
      </c>
      <c r="IH26" s="57">
        <v>8</v>
      </c>
      <c r="II26" s="58"/>
      <c r="IJ26" s="66">
        <f t="shared" si="416"/>
        <v>8.1</v>
      </c>
      <c r="IK26" s="67">
        <f t="shared" si="417"/>
        <v>8.1</v>
      </c>
      <c r="IL26" s="67" t="str">
        <f t="shared" si="418"/>
        <v>8.1</v>
      </c>
      <c r="IM26" s="51" t="str">
        <f t="shared" si="419"/>
        <v>B+</v>
      </c>
      <c r="IN26" s="60">
        <f t="shared" si="420"/>
        <v>3.5</v>
      </c>
      <c r="IO26" s="53" t="str">
        <f t="shared" si="421"/>
        <v>3.5</v>
      </c>
      <c r="IP26" s="63">
        <v>2</v>
      </c>
      <c r="IQ26" s="207">
        <v>2</v>
      </c>
      <c r="IR26" s="210">
        <v>8.8000000000000007</v>
      </c>
      <c r="IS26" s="57">
        <v>7</v>
      </c>
      <c r="IT26" s="58"/>
      <c r="IU26" s="66">
        <f t="shared" si="95"/>
        <v>7.7</v>
      </c>
      <c r="IV26" s="67">
        <f t="shared" si="96"/>
        <v>7.7</v>
      </c>
      <c r="IW26" s="67" t="str">
        <f t="shared" si="97"/>
        <v>7.7</v>
      </c>
      <c r="IX26" s="51" t="str">
        <f t="shared" si="98"/>
        <v>B</v>
      </c>
      <c r="IY26" s="60">
        <f t="shared" si="99"/>
        <v>3</v>
      </c>
      <c r="IZ26" s="53" t="str">
        <f t="shared" si="100"/>
        <v>3.0</v>
      </c>
      <c r="JA26" s="63">
        <v>3</v>
      </c>
      <c r="JB26" s="207">
        <v>3</v>
      </c>
      <c r="JC26" s="65">
        <v>7.4</v>
      </c>
      <c r="JD26" s="57">
        <v>6</v>
      </c>
      <c r="JE26" s="58"/>
      <c r="JF26" s="66">
        <f t="shared" si="101"/>
        <v>6.6</v>
      </c>
      <c r="JG26" s="67">
        <f t="shared" si="102"/>
        <v>6.6</v>
      </c>
      <c r="JH26" s="50" t="str">
        <f t="shared" si="103"/>
        <v>6.6</v>
      </c>
      <c r="JI26" s="51" t="str">
        <f t="shared" si="104"/>
        <v>C+</v>
      </c>
      <c r="JJ26" s="60">
        <f t="shared" si="105"/>
        <v>2.5</v>
      </c>
      <c r="JK26" s="53" t="str">
        <f t="shared" si="106"/>
        <v>2.5</v>
      </c>
      <c r="JL26" s="61">
        <v>2</v>
      </c>
      <c r="JM26" s="62">
        <v>2</v>
      </c>
      <c r="JN26" s="65">
        <v>7.2</v>
      </c>
      <c r="JO26" s="57">
        <v>7</v>
      </c>
      <c r="JP26" s="58"/>
      <c r="JQ26" s="66">
        <f t="shared" si="107"/>
        <v>7.1</v>
      </c>
      <c r="JR26" s="67">
        <f t="shared" si="108"/>
        <v>7.1</v>
      </c>
      <c r="JS26" s="50" t="str">
        <f t="shared" si="109"/>
        <v>7.1</v>
      </c>
      <c r="JT26" s="51" t="str">
        <f t="shared" si="110"/>
        <v>B</v>
      </c>
      <c r="JU26" s="60">
        <f t="shared" si="111"/>
        <v>3</v>
      </c>
      <c r="JV26" s="53" t="str">
        <f t="shared" si="112"/>
        <v>3.0</v>
      </c>
      <c r="JW26" s="61">
        <v>1</v>
      </c>
      <c r="JX26" s="62">
        <v>1</v>
      </c>
      <c r="JY26" s="65">
        <v>8</v>
      </c>
      <c r="JZ26" s="57">
        <v>7</v>
      </c>
      <c r="KA26" s="58"/>
      <c r="KB26" s="66">
        <f t="shared" si="113"/>
        <v>7.4</v>
      </c>
      <c r="KC26" s="67">
        <f t="shared" si="114"/>
        <v>7.4</v>
      </c>
      <c r="KD26" s="50" t="str">
        <f t="shared" si="115"/>
        <v>7.4</v>
      </c>
      <c r="KE26" s="51" t="str">
        <f t="shared" si="116"/>
        <v>B</v>
      </c>
      <c r="KF26" s="60">
        <f t="shared" si="117"/>
        <v>3</v>
      </c>
      <c r="KG26" s="53" t="str">
        <f t="shared" si="118"/>
        <v>3.0</v>
      </c>
      <c r="KH26" s="61">
        <v>2</v>
      </c>
      <c r="KI26" s="62">
        <v>2</v>
      </c>
      <c r="KJ26" s="105">
        <v>8.4</v>
      </c>
      <c r="KK26" s="138">
        <v>8</v>
      </c>
      <c r="KL26" s="104"/>
      <c r="KM26" s="66">
        <f t="shared" si="119"/>
        <v>8.1999999999999993</v>
      </c>
      <c r="KN26" s="110">
        <f t="shared" si="120"/>
        <v>8.1999999999999993</v>
      </c>
      <c r="KO26" s="67" t="str">
        <f t="shared" si="121"/>
        <v>8.2</v>
      </c>
      <c r="KP26" s="300" t="str">
        <f t="shared" si="122"/>
        <v>B+</v>
      </c>
      <c r="KQ26" s="112">
        <f t="shared" si="123"/>
        <v>3.5</v>
      </c>
      <c r="KR26" s="113" t="str">
        <f t="shared" si="124"/>
        <v>3.5</v>
      </c>
      <c r="KS26" s="63">
        <v>3</v>
      </c>
      <c r="KT26" s="207">
        <v>3</v>
      </c>
      <c r="KU26" s="105">
        <v>8</v>
      </c>
      <c r="KV26" s="138">
        <v>8</v>
      </c>
      <c r="KW26" s="104"/>
      <c r="KX26" s="66">
        <f t="shared" si="125"/>
        <v>8</v>
      </c>
      <c r="KY26" s="110">
        <f t="shared" si="126"/>
        <v>8</v>
      </c>
      <c r="KZ26" s="67" t="str">
        <f t="shared" si="127"/>
        <v>8.0</v>
      </c>
      <c r="LA26" s="300" t="str">
        <f t="shared" si="128"/>
        <v>B+</v>
      </c>
      <c r="LB26" s="112">
        <f t="shared" si="129"/>
        <v>3.5</v>
      </c>
      <c r="LC26" s="113" t="str">
        <f t="shared" si="130"/>
        <v>3.5</v>
      </c>
      <c r="LD26" s="63">
        <v>2</v>
      </c>
      <c r="LE26" s="207">
        <v>2</v>
      </c>
      <c r="LF26" s="301">
        <f t="shared" si="172"/>
        <v>8.1</v>
      </c>
      <c r="LG26" s="302">
        <f t="shared" si="173"/>
        <v>8.1</v>
      </c>
      <c r="LH26" s="303" t="str">
        <f t="shared" si="174"/>
        <v>8.1</v>
      </c>
      <c r="LI26" s="304" t="str">
        <f t="shared" si="175"/>
        <v>B+</v>
      </c>
      <c r="LJ26" s="305">
        <f t="shared" si="176"/>
        <v>3.5</v>
      </c>
      <c r="LK26" s="303" t="str">
        <f t="shared" si="177"/>
        <v>3.5</v>
      </c>
      <c r="LL26" s="306">
        <v>5</v>
      </c>
      <c r="LM26" s="307">
        <v>5</v>
      </c>
      <c r="LN26" s="211">
        <f t="shared" si="131"/>
        <v>19</v>
      </c>
      <c r="LO26" s="156">
        <f t="shared" si="132"/>
        <v>7.5526315789473681</v>
      </c>
      <c r="LP26" s="158">
        <f t="shared" si="133"/>
        <v>3.1052631578947367</v>
      </c>
      <c r="LQ26" s="157" t="str">
        <f t="shared" si="178"/>
        <v>3.11</v>
      </c>
      <c r="LR26" s="5" t="str">
        <f t="shared" si="179"/>
        <v>Lên lớp</v>
      </c>
      <c r="LS26" s="212">
        <f t="shared" si="134"/>
        <v>19</v>
      </c>
      <c r="LT26" s="156">
        <f t="shared" si="135"/>
        <v>7.5526315789473681</v>
      </c>
      <c r="LU26" s="309">
        <f t="shared" si="136"/>
        <v>3.1052631578947367</v>
      </c>
      <c r="LV26" s="215">
        <f t="shared" si="137"/>
        <v>54</v>
      </c>
      <c r="LW26" s="211">
        <f t="shared" si="138"/>
        <v>54</v>
      </c>
      <c r="LX26" s="157">
        <f t="shared" si="139"/>
        <v>7.5509259259259256</v>
      </c>
      <c r="LY26" s="157" t="str">
        <f t="shared" si="140"/>
        <v>7.55</v>
      </c>
      <c r="LZ26" s="158">
        <f t="shared" si="141"/>
        <v>3.0925925925925926</v>
      </c>
      <c r="MA26" s="157" t="str">
        <f t="shared" si="180"/>
        <v>3.09</v>
      </c>
      <c r="MB26" s="5" t="str">
        <f t="shared" si="181"/>
        <v>Lên lớp</v>
      </c>
      <c r="MC26" s="282">
        <v>8.1999999999999993</v>
      </c>
      <c r="MD26" s="283">
        <v>9</v>
      </c>
      <c r="ME26" s="58"/>
      <c r="MF26" s="66">
        <f t="shared" si="182"/>
        <v>8.6999999999999993</v>
      </c>
      <c r="MG26" s="67">
        <f t="shared" si="183"/>
        <v>8.6999999999999993</v>
      </c>
      <c r="MH26" s="50" t="str">
        <f t="shared" si="184"/>
        <v>8.7</v>
      </c>
      <c r="MI26" s="51" t="str">
        <f t="shared" si="185"/>
        <v>A</v>
      </c>
      <c r="MJ26" s="60">
        <f t="shared" si="186"/>
        <v>4</v>
      </c>
      <c r="MK26" s="53" t="str">
        <f t="shared" si="187"/>
        <v>4.0</v>
      </c>
      <c r="ML26" s="61">
        <v>2</v>
      </c>
      <c r="MM26" s="62">
        <v>2</v>
      </c>
      <c r="MN26" s="282">
        <v>8.6999999999999993</v>
      </c>
      <c r="MO26" s="283">
        <v>5</v>
      </c>
      <c r="MP26" s="104"/>
      <c r="MQ26" s="105">
        <f t="shared" si="188"/>
        <v>6.5</v>
      </c>
      <c r="MR26" s="67">
        <f t="shared" si="189"/>
        <v>6.5</v>
      </c>
      <c r="MS26" s="50" t="str">
        <f t="shared" si="190"/>
        <v>6.5</v>
      </c>
      <c r="MT26" s="51" t="str">
        <f t="shared" si="191"/>
        <v>C+</v>
      </c>
      <c r="MU26" s="60">
        <f t="shared" si="192"/>
        <v>2.5</v>
      </c>
      <c r="MV26" s="53" t="str">
        <f t="shared" si="193"/>
        <v>2.5</v>
      </c>
      <c r="MW26" s="61">
        <v>2</v>
      </c>
      <c r="MX26" s="62">
        <v>2</v>
      </c>
      <c r="MY26" s="282">
        <v>8.6</v>
      </c>
      <c r="MZ26" s="283">
        <v>8</v>
      </c>
      <c r="NA26" s="104"/>
      <c r="NB26" s="105">
        <f t="shared" si="194"/>
        <v>8.1999999999999993</v>
      </c>
      <c r="NC26" s="67">
        <f t="shared" si="195"/>
        <v>8.1999999999999993</v>
      </c>
      <c r="ND26" s="50" t="str">
        <f t="shared" si="196"/>
        <v>8.2</v>
      </c>
      <c r="NE26" s="51" t="str">
        <f t="shared" si="197"/>
        <v>B+</v>
      </c>
      <c r="NF26" s="60">
        <f t="shared" si="198"/>
        <v>3.5</v>
      </c>
      <c r="NG26" s="53" t="str">
        <f t="shared" si="199"/>
        <v>3.5</v>
      </c>
      <c r="NH26" s="61">
        <v>2</v>
      </c>
      <c r="NI26" s="62">
        <v>2</v>
      </c>
      <c r="NJ26" s="105">
        <v>8</v>
      </c>
      <c r="NK26" s="138">
        <v>8</v>
      </c>
      <c r="NL26" s="104"/>
      <c r="NM26" s="66">
        <f t="shared" si="200"/>
        <v>8</v>
      </c>
      <c r="NN26" s="110">
        <f t="shared" si="201"/>
        <v>8</v>
      </c>
      <c r="NO26" s="67" t="str">
        <f t="shared" si="202"/>
        <v>8.0</v>
      </c>
      <c r="NP26" s="300" t="str">
        <f t="shared" si="203"/>
        <v>B+</v>
      </c>
      <c r="NQ26" s="112">
        <f t="shared" si="204"/>
        <v>3.5</v>
      </c>
      <c r="NR26" s="113" t="str">
        <f t="shared" si="205"/>
        <v>3.5</v>
      </c>
      <c r="NS26" s="63">
        <v>2</v>
      </c>
      <c r="NT26" s="207">
        <v>2</v>
      </c>
      <c r="NU26" s="105">
        <v>8.4</v>
      </c>
      <c r="NV26" s="138">
        <v>8</v>
      </c>
      <c r="NW26" s="105"/>
      <c r="NX26" s="105">
        <f t="shared" si="206"/>
        <v>8.1999999999999993</v>
      </c>
      <c r="NY26" s="110">
        <f t="shared" si="207"/>
        <v>8.1999999999999993</v>
      </c>
      <c r="NZ26" s="67" t="str">
        <f t="shared" si="208"/>
        <v>8.2</v>
      </c>
      <c r="OA26" s="300" t="str">
        <f t="shared" si="209"/>
        <v>B+</v>
      </c>
      <c r="OB26" s="112">
        <f t="shared" si="210"/>
        <v>3.5</v>
      </c>
      <c r="OC26" s="113" t="str">
        <f t="shared" si="211"/>
        <v>3.5</v>
      </c>
      <c r="OD26" s="63">
        <v>1</v>
      </c>
      <c r="OE26" s="207">
        <v>1</v>
      </c>
      <c r="OF26" s="210">
        <v>9.4</v>
      </c>
      <c r="OG26" s="133">
        <v>8</v>
      </c>
      <c r="OH26" s="210"/>
      <c r="OI26" s="66">
        <f t="shared" si="212"/>
        <v>8.6</v>
      </c>
      <c r="OJ26" s="67">
        <f t="shared" si="213"/>
        <v>8.6</v>
      </c>
      <c r="OK26" s="67" t="str">
        <f t="shared" si="214"/>
        <v>8.6</v>
      </c>
      <c r="OL26" s="51" t="str">
        <f t="shared" si="215"/>
        <v>A</v>
      </c>
      <c r="OM26" s="60">
        <f t="shared" si="216"/>
        <v>4</v>
      </c>
      <c r="ON26" s="53" t="str">
        <f t="shared" si="217"/>
        <v>4.0</v>
      </c>
      <c r="OO26" s="63">
        <v>6</v>
      </c>
      <c r="OP26" s="207">
        <v>6</v>
      </c>
      <c r="OQ26" s="105"/>
      <c r="OR26" s="138"/>
      <c r="OS26" s="104"/>
      <c r="OT26" s="105"/>
      <c r="OU26" s="67">
        <f t="shared" si="218"/>
        <v>0</v>
      </c>
      <c r="OV26" s="67" t="str">
        <f t="shared" si="219"/>
        <v>0.0</v>
      </c>
      <c r="OW26" s="51" t="str">
        <f t="shared" si="220"/>
        <v>F</v>
      </c>
      <c r="OX26" s="60">
        <f t="shared" si="221"/>
        <v>0</v>
      </c>
      <c r="OY26" s="53" t="str">
        <f t="shared" si="222"/>
        <v>0.0</v>
      </c>
      <c r="OZ26" s="63">
        <v>4</v>
      </c>
      <c r="PA26" s="207">
        <v>4</v>
      </c>
      <c r="PB26" s="211">
        <f t="shared" si="223"/>
        <v>19</v>
      </c>
      <c r="PC26" s="156">
        <f t="shared" si="224"/>
        <v>6.4526315789473685</v>
      </c>
      <c r="PD26" s="158">
        <f t="shared" si="225"/>
        <v>2.8684210526315788</v>
      </c>
      <c r="PE26" s="157" t="str">
        <f t="shared" si="226"/>
        <v>2.87</v>
      </c>
      <c r="PF26" s="5" t="str">
        <f t="shared" si="227"/>
        <v>Lên lớp</v>
      </c>
      <c r="PG26" s="212">
        <f t="shared" si="228"/>
        <v>19</v>
      </c>
      <c r="PH26" s="156">
        <f t="shared" si="229"/>
        <v>6.4526315789473685</v>
      </c>
      <c r="PI26" s="309">
        <f t="shared" si="230"/>
        <v>2.8684210526315788</v>
      </c>
      <c r="PJ26" s="215">
        <f t="shared" si="231"/>
        <v>73</v>
      </c>
      <c r="PK26" s="211">
        <f t="shared" si="232"/>
        <v>73</v>
      </c>
      <c r="PL26" s="157">
        <f t="shared" si="233"/>
        <v>7.265068493150685</v>
      </c>
      <c r="PM26" s="157" t="str">
        <f t="shared" si="234"/>
        <v>7.27</v>
      </c>
      <c r="PN26" s="158">
        <f t="shared" si="235"/>
        <v>3.0342465753424657</v>
      </c>
      <c r="PO26" s="157" t="str">
        <f t="shared" si="236"/>
        <v>3.03</v>
      </c>
      <c r="PP26" s="5" t="str">
        <f t="shared" si="237"/>
        <v>Lên lớp</v>
      </c>
      <c r="PQ26" s="231">
        <v>9</v>
      </c>
      <c r="PR26" s="231">
        <v>8</v>
      </c>
      <c r="PS26" s="231"/>
      <c r="PT26" s="66">
        <f t="shared" si="346"/>
        <v>8.4</v>
      </c>
      <c r="PU26" s="67">
        <f t="shared" si="347"/>
        <v>8.4</v>
      </c>
      <c r="PV26" s="67" t="str">
        <f t="shared" si="240"/>
        <v>8.4</v>
      </c>
      <c r="PW26" s="51" t="str">
        <f t="shared" si="348"/>
        <v>B+</v>
      </c>
      <c r="PX26" s="60">
        <f t="shared" si="242"/>
        <v>3.5</v>
      </c>
      <c r="PY26" s="53" t="str">
        <f t="shared" si="243"/>
        <v>3.5</v>
      </c>
      <c r="PZ26" s="63">
        <v>6</v>
      </c>
      <c r="QA26" s="207">
        <v>6</v>
      </c>
    </row>
    <row r="27" spans="1:443" s="8" customFormat="1" ht="18">
      <c r="A27" s="5">
        <v>27</v>
      </c>
      <c r="B27" s="9" t="s">
        <v>455</v>
      </c>
      <c r="C27" s="10" t="s">
        <v>485</v>
      </c>
      <c r="D27" s="11" t="s">
        <v>297</v>
      </c>
      <c r="E27" s="12" t="s">
        <v>486</v>
      </c>
      <c r="G27" s="47" t="s">
        <v>722</v>
      </c>
      <c r="H27" s="144" t="s">
        <v>427</v>
      </c>
      <c r="I27" s="48" t="s">
        <v>741</v>
      </c>
      <c r="J27" s="48" t="s">
        <v>750</v>
      </c>
      <c r="K27" s="98">
        <v>7.4</v>
      </c>
      <c r="L27" s="67" t="str">
        <f t="shared" si="350"/>
        <v>7.4</v>
      </c>
      <c r="M27" s="51" t="str">
        <f t="shared" si="351"/>
        <v>B</v>
      </c>
      <c r="N27" s="52">
        <f t="shared" si="352"/>
        <v>3</v>
      </c>
      <c r="O27" s="53" t="str">
        <f t="shared" si="353"/>
        <v>3.0</v>
      </c>
      <c r="P27" s="63">
        <v>2</v>
      </c>
      <c r="Q27" s="49">
        <v>6</v>
      </c>
      <c r="R27" s="67" t="str">
        <f t="shared" si="354"/>
        <v>6.0</v>
      </c>
      <c r="S27" s="51" t="str">
        <f t="shared" si="355"/>
        <v>C</v>
      </c>
      <c r="T27" s="52">
        <f t="shared" si="356"/>
        <v>2</v>
      </c>
      <c r="U27" s="53" t="str">
        <f t="shared" si="357"/>
        <v>2.0</v>
      </c>
      <c r="V27" s="63">
        <v>3</v>
      </c>
      <c r="W27" s="105">
        <v>8.3000000000000007</v>
      </c>
      <c r="X27" s="103">
        <v>7</v>
      </c>
      <c r="Y27" s="104"/>
      <c r="Z27" s="66">
        <f t="shared" si="271"/>
        <v>7.5</v>
      </c>
      <c r="AA27" s="67">
        <f t="shared" si="272"/>
        <v>7.5</v>
      </c>
      <c r="AB27" s="67" t="str">
        <f t="shared" si="358"/>
        <v>7.5</v>
      </c>
      <c r="AC27" s="51" t="str">
        <f t="shared" si="274"/>
        <v>B</v>
      </c>
      <c r="AD27" s="60">
        <f t="shared" si="359"/>
        <v>3</v>
      </c>
      <c r="AE27" s="53" t="str">
        <f t="shared" si="360"/>
        <v>3.0</v>
      </c>
      <c r="AF27" s="63">
        <v>4</v>
      </c>
      <c r="AG27" s="207">
        <v>4</v>
      </c>
      <c r="AH27" s="105">
        <v>8</v>
      </c>
      <c r="AI27" s="103">
        <v>8</v>
      </c>
      <c r="AJ27" s="104"/>
      <c r="AK27" s="66">
        <f t="shared" si="277"/>
        <v>8</v>
      </c>
      <c r="AL27" s="67">
        <f t="shared" si="278"/>
        <v>8</v>
      </c>
      <c r="AM27" s="67" t="str">
        <f t="shared" si="361"/>
        <v>8.0</v>
      </c>
      <c r="AN27" s="51" t="str">
        <f t="shared" si="362"/>
        <v>B+</v>
      </c>
      <c r="AO27" s="60">
        <f t="shared" si="363"/>
        <v>3.5</v>
      </c>
      <c r="AP27" s="53" t="str">
        <f t="shared" si="364"/>
        <v>3.5</v>
      </c>
      <c r="AQ27" s="63">
        <v>2</v>
      </c>
      <c r="AR27" s="207">
        <v>2</v>
      </c>
      <c r="AS27" s="105">
        <v>7.7</v>
      </c>
      <c r="AT27" s="103">
        <v>5</v>
      </c>
      <c r="AU27" s="104"/>
      <c r="AV27" s="66">
        <f t="shared" si="365"/>
        <v>6.1</v>
      </c>
      <c r="AW27" s="67">
        <f t="shared" si="366"/>
        <v>6.1</v>
      </c>
      <c r="AX27" s="67" t="str">
        <f t="shared" si="367"/>
        <v>6.1</v>
      </c>
      <c r="AY27" s="51" t="str">
        <f t="shared" si="368"/>
        <v>C</v>
      </c>
      <c r="AZ27" s="60">
        <f t="shared" si="369"/>
        <v>2</v>
      </c>
      <c r="BA27" s="53" t="str">
        <f t="shared" si="370"/>
        <v>2.0</v>
      </c>
      <c r="BB27" s="63">
        <v>3</v>
      </c>
      <c r="BC27" s="207">
        <v>3</v>
      </c>
      <c r="BD27" s="105">
        <v>7.8</v>
      </c>
      <c r="BE27" s="103">
        <v>7</v>
      </c>
      <c r="BF27" s="104"/>
      <c r="BG27" s="66">
        <f t="shared" si="371"/>
        <v>7.3</v>
      </c>
      <c r="BH27" s="67">
        <f t="shared" si="372"/>
        <v>7.3</v>
      </c>
      <c r="BI27" s="67" t="str">
        <f t="shared" si="373"/>
        <v>7.3</v>
      </c>
      <c r="BJ27" s="51" t="str">
        <f t="shared" si="374"/>
        <v>B</v>
      </c>
      <c r="BK27" s="60">
        <f t="shared" si="375"/>
        <v>3</v>
      </c>
      <c r="BL27" s="53" t="str">
        <f t="shared" si="376"/>
        <v>3.0</v>
      </c>
      <c r="BM27" s="63">
        <v>3</v>
      </c>
      <c r="BN27" s="207">
        <v>3</v>
      </c>
      <c r="BO27" s="105">
        <v>8.1</v>
      </c>
      <c r="BP27" s="103">
        <v>5</v>
      </c>
      <c r="BQ27" s="104"/>
      <c r="BR27" s="66">
        <f t="shared" si="295"/>
        <v>6.2</v>
      </c>
      <c r="BS27" s="67">
        <f t="shared" si="296"/>
        <v>6.2</v>
      </c>
      <c r="BT27" s="67" t="str">
        <f t="shared" si="377"/>
        <v>6.2</v>
      </c>
      <c r="BU27" s="51" t="str">
        <f t="shared" si="298"/>
        <v>C</v>
      </c>
      <c r="BV27" s="68">
        <f t="shared" si="299"/>
        <v>2</v>
      </c>
      <c r="BW27" s="53" t="str">
        <f t="shared" si="378"/>
        <v>2.0</v>
      </c>
      <c r="BX27" s="63">
        <v>2</v>
      </c>
      <c r="BY27" s="207">
        <v>2</v>
      </c>
      <c r="BZ27" s="105">
        <v>7.3</v>
      </c>
      <c r="CA27" s="103">
        <v>9</v>
      </c>
      <c r="CB27" s="104"/>
      <c r="CC27" s="105"/>
      <c r="CD27" s="67">
        <f t="shared" si="379"/>
        <v>8.3000000000000007</v>
      </c>
      <c r="CE27" s="67" t="str">
        <f t="shared" si="380"/>
        <v>8.3</v>
      </c>
      <c r="CF27" s="51" t="str">
        <f t="shared" si="381"/>
        <v>B+</v>
      </c>
      <c r="CG27" s="60">
        <f t="shared" si="382"/>
        <v>3.5</v>
      </c>
      <c r="CH27" s="53" t="str">
        <f t="shared" si="383"/>
        <v>3.5</v>
      </c>
      <c r="CI27" s="63">
        <v>3</v>
      </c>
      <c r="CJ27" s="207">
        <v>3</v>
      </c>
      <c r="CK27" s="208">
        <f t="shared" si="384"/>
        <v>17</v>
      </c>
      <c r="CL27" s="72">
        <f t="shared" si="306"/>
        <v>7.2647058823529411</v>
      </c>
      <c r="CM27" s="93" t="str">
        <f t="shared" si="385"/>
        <v>7.26</v>
      </c>
      <c r="CN27" s="72">
        <f t="shared" si="308"/>
        <v>2.8529411764705883</v>
      </c>
      <c r="CO27" s="93" t="str">
        <f t="shared" si="386"/>
        <v>2.85</v>
      </c>
      <c r="CP27" s="285" t="str">
        <f t="shared" si="387"/>
        <v>Lên lớp</v>
      </c>
      <c r="CQ27" s="285">
        <f t="shared" si="311"/>
        <v>17</v>
      </c>
      <c r="CR27" s="72">
        <f t="shared" si="312"/>
        <v>7.2647058823529411</v>
      </c>
      <c r="CS27" s="285" t="str">
        <f t="shared" si="388"/>
        <v>7.26</v>
      </c>
      <c r="CT27" s="72">
        <f t="shared" si="314"/>
        <v>2.8529411764705883</v>
      </c>
      <c r="CU27" s="285" t="str">
        <f t="shared" si="389"/>
        <v>2.85</v>
      </c>
      <c r="CV27" s="285" t="str">
        <f t="shared" si="390"/>
        <v>Lên lớp</v>
      </c>
      <c r="CW27" s="66">
        <v>8.1999999999999993</v>
      </c>
      <c r="CX27" s="66">
        <v>8</v>
      </c>
      <c r="CY27" s="285"/>
      <c r="CZ27" s="66">
        <f t="shared" si="317"/>
        <v>8.1</v>
      </c>
      <c r="DA27" s="67">
        <f t="shared" si="318"/>
        <v>8.1</v>
      </c>
      <c r="DB27" s="60" t="str">
        <f t="shared" si="319"/>
        <v>8.1</v>
      </c>
      <c r="DC27" s="51" t="str">
        <f t="shared" si="320"/>
        <v>B+</v>
      </c>
      <c r="DD27" s="60">
        <f t="shared" si="321"/>
        <v>3.5</v>
      </c>
      <c r="DE27" s="60" t="str">
        <f t="shared" si="322"/>
        <v>3.5</v>
      </c>
      <c r="DF27" s="63"/>
      <c r="DG27" s="209"/>
      <c r="DH27" s="105">
        <v>7</v>
      </c>
      <c r="DI27" s="126">
        <v>8</v>
      </c>
      <c r="DJ27" s="126"/>
      <c r="DK27" s="66">
        <f t="shared" si="323"/>
        <v>7.6</v>
      </c>
      <c r="DL27" s="67">
        <f t="shared" si="324"/>
        <v>7.6</v>
      </c>
      <c r="DM27" s="60" t="str">
        <f t="shared" si="325"/>
        <v>7.6</v>
      </c>
      <c r="DN27" s="51" t="str">
        <f t="shared" si="326"/>
        <v>B</v>
      </c>
      <c r="DO27" s="60">
        <f t="shared" si="327"/>
        <v>3</v>
      </c>
      <c r="DP27" s="60" t="str">
        <f t="shared" si="328"/>
        <v>3.0</v>
      </c>
      <c r="DQ27" s="63"/>
      <c r="DR27" s="209"/>
      <c r="DS27" s="67">
        <f t="shared" si="329"/>
        <v>7.85</v>
      </c>
      <c r="DT27" s="60" t="str">
        <f t="shared" si="330"/>
        <v>7.9</v>
      </c>
      <c r="DU27" s="51" t="str">
        <f t="shared" si="331"/>
        <v>B</v>
      </c>
      <c r="DV27" s="60">
        <f t="shared" si="332"/>
        <v>3</v>
      </c>
      <c r="DW27" s="60" t="str">
        <f t="shared" si="333"/>
        <v>3.0</v>
      </c>
      <c r="DX27" s="63">
        <v>3</v>
      </c>
      <c r="DY27" s="209">
        <v>3</v>
      </c>
      <c r="DZ27" s="210">
        <v>7.4</v>
      </c>
      <c r="EA27" s="57">
        <v>7</v>
      </c>
      <c r="EB27" s="58"/>
      <c r="EC27" s="66">
        <f t="shared" si="334"/>
        <v>7.2</v>
      </c>
      <c r="ED27" s="67">
        <f t="shared" si="335"/>
        <v>7.2</v>
      </c>
      <c r="EE27" s="67" t="str">
        <f t="shared" si="336"/>
        <v>7.2</v>
      </c>
      <c r="EF27" s="51" t="str">
        <f t="shared" si="337"/>
        <v>B</v>
      </c>
      <c r="EG27" s="68">
        <f t="shared" si="338"/>
        <v>3</v>
      </c>
      <c r="EH27" s="53" t="str">
        <f t="shared" si="339"/>
        <v>3.0</v>
      </c>
      <c r="EI27" s="63">
        <v>3</v>
      </c>
      <c r="EJ27" s="207">
        <v>3</v>
      </c>
      <c r="EK27" s="210">
        <v>7.4</v>
      </c>
      <c r="EL27" s="57">
        <v>6</v>
      </c>
      <c r="EM27" s="58"/>
      <c r="EN27" s="66">
        <f t="shared" si="391"/>
        <v>6.6</v>
      </c>
      <c r="EO27" s="67">
        <f t="shared" si="392"/>
        <v>6.6</v>
      </c>
      <c r="EP27" s="67" t="str">
        <f t="shared" si="393"/>
        <v>6.6</v>
      </c>
      <c r="EQ27" s="51" t="str">
        <f t="shared" si="394"/>
        <v>C+</v>
      </c>
      <c r="ER27" s="60">
        <f t="shared" si="395"/>
        <v>2.5</v>
      </c>
      <c r="ES27" s="53" t="str">
        <f t="shared" si="396"/>
        <v>2.5</v>
      </c>
      <c r="ET27" s="63">
        <v>3</v>
      </c>
      <c r="EU27" s="207">
        <v>3</v>
      </c>
      <c r="EV27" s="210">
        <v>9.3000000000000007</v>
      </c>
      <c r="EW27" s="57">
        <v>8</v>
      </c>
      <c r="EX27" s="58"/>
      <c r="EY27" s="66">
        <f t="shared" si="37"/>
        <v>8.5</v>
      </c>
      <c r="EZ27" s="67">
        <f t="shared" si="38"/>
        <v>8.5</v>
      </c>
      <c r="FA27" s="67" t="str">
        <f t="shared" si="39"/>
        <v>8.5</v>
      </c>
      <c r="FB27" s="51" t="str">
        <f t="shared" si="40"/>
        <v>A</v>
      </c>
      <c r="FC27" s="60">
        <f t="shared" si="41"/>
        <v>4</v>
      </c>
      <c r="FD27" s="53" t="str">
        <f t="shared" si="42"/>
        <v>4.0</v>
      </c>
      <c r="FE27" s="63">
        <v>2</v>
      </c>
      <c r="FF27" s="207">
        <v>2</v>
      </c>
      <c r="FG27" s="105">
        <v>8</v>
      </c>
      <c r="FH27" s="103">
        <v>8</v>
      </c>
      <c r="FI27" s="104"/>
      <c r="FJ27" s="66">
        <f t="shared" si="43"/>
        <v>8</v>
      </c>
      <c r="FK27" s="67">
        <f t="shared" si="44"/>
        <v>8</v>
      </c>
      <c r="FL27" s="67" t="str">
        <f t="shared" si="45"/>
        <v>8.0</v>
      </c>
      <c r="FM27" s="51" t="str">
        <f t="shared" si="46"/>
        <v>B+</v>
      </c>
      <c r="FN27" s="60">
        <f t="shared" si="47"/>
        <v>3.5</v>
      </c>
      <c r="FO27" s="53" t="str">
        <f t="shared" si="48"/>
        <v>3.5</v>
      </c>
      <c r="FP27" s="63">
        <v>2</v>
      </c>
      <c r="FQ27" s="207">
        <v>2</v>
      </c>
      <c r="FR27" s="105">
        <v>9</v>
      </c>
      <c r="FS27" s="103">
        <v>9</v>
      </c>
      <c r="FT27" s="104"/>
      <c r="FU27" s="66"/>
      <c r="FV27" s="67">
        <f t="shared" si="49"/>
        <v>9</v>
      </c>
      <c r="FW27" s="67" t="str">
        <f t="shared" si="50"/>
        <v>9.0</v>
      </c>
      <c r="FX27" s="51" t="str">
        <f t="shared" si="51"/>
        <v>A</v>
      </c>
      <c r="FY27" s="60">
        <f t="shared" si="52"/>
        <v>4</v>
      </c>
      <c r="FZ27" s="53" t="str">
        <f t="shared" si="53"/>
        <v>4.0</v>
      </c>
      <c r="GA27" s="63">
        <v>2</v>
      </c>
      <c r="GB27" s="207">
        <v>2</v>
      </c>
      <c r="GC27" s="105">
        <v>8.6999999999999993</v>
      </c>
      <c r="GD27" s="103">
        <v>9</v>
      </c>
      <c r="GE27" s="104"/>
      <c r="GF27" s="105"/>
      <c r="GG27" s="67">
        <f t="shared" si="397"/>
        <v>8.9</v>
      </c>
      <c r="GH27" s="67" t="str">
        <f t="shared" si="398"/>
        <v>8.9</v>
      </c>
      <c r="GI27" s="51" t="str">
        <f t="shared" si="399"/>
        <v>A</v>
      </c>
      <c r="GJ27" s="60">
        <f t="shared" si="400"/>
        <v>4</v>
      </c>
      <c r="GK27" s="53" t="str">
        <f t="shared" si="401"/>
        <v>4.0</v>
      </c>
      <c r="GL27" s="63">
        <v>3</v>
      </c>
      <c r="GM27" s="207">
        <v>3</v>
      </c>
      <c r="GN27" s="211">
        <f t="shared" si="402"/>
        <v>18</v>
      </c>
      <c r="GO27" s="156">
        <f t="shared" si="403"/>
        <v>7.9249999999999989</v>
      </c>
      <c r="GP27" s="158">
        <f t="shared" si="404"/>
        <v>3.3611111111111112</v>
      </c>
      <c r="GQ27" s="157" t="str">
        <f t="shared" si="62"/>
        <v>3.36</v>
      </c>
      <c r="GR27" s="5" t="str">
        <f t="shared" si="63"/>
        <v>Lên lớp</v>
      </c>
      <c r="GS27" s="212">
        <f t="shared" si="405"/>
        <v>18</v>
      </c>
      <c r="GT27" s="213">
        <f t="shared" si="65"/>
        <v>7.9249999999999989</v>
      </c>
      <c r="GU27" s="214">
        <f t="shared" si="406"/>
        <v>3.3611111111111112</v>
      </c>
      <c r="GV27" s="215">
        <f t="shared" si="407"/>
        <v>35</v>
      </c>
      <c r="GW27" s="211">
        <f t="shared" si="408"/>
        <v>35</v>
      </c>
      <c r="GX27" s="157">
        <f t="shared" si="409"/>
        <v>7.6042857142857132</v>
      </c>
      <c r="GY27" s="158">
        <f t="shared" si="410"/>
        <v>3.1142857142857143</v>
      </c>
      <c r="GZ27" s="157" t="str">
        <f t="shared" si="71"/>
        <v>3.11</v>
      </c>
      <c r="HA27" s="5" t="str">
        <f t="shared" si="72"/>
        <v>Lên lớp</v>
      </c>
      <c r="HB27" s="5"/>
      <c r="HC27" s="105">
        <v>8.6999999999999993</v>
      </c>
      <c r="HD27" s="103">
        <v>5</v>
      </c>
      <c r="HE27" s="104"/>
      <c r="HF27" s="105"/>
      <c r="HG27" s="67">
        <f t="shared" si="411"/>
        <v>6.5</v>
      </c>
      <c r="HH27" s="67" t="str">
        <f t="shared" si="412"/>
        <v>6.5</v>
      </c>
      <c r="HI27" s="51" t="str">
        <f t="shared" si="413"/>
        <v>C+</v>
      </c>
      <c r="HJ27" s="60">
        <f t="shared" si="414"/>
        <v>2.5</v>
      </c>
      <c r="HK27" s="53" t="str">
        <f t="shared" si="415"/>
        <v>2.5</v>
      </c>
      <c r="HL27" s="63">
        <v>3</v>
      </c>
      <c r="HM27" s="207">
        <v>3</v>
      </c>
      <c r="HN27" s="210">
        <v>8.3000000000000007</v>
      </c>
      <c r="HO27" s="57">
        <v>7</v>
      </c>
      <c r="HP27" s="58"/>
      <c r="HQ27" s="66">
        <f t="shared" si="78"/>
        <v>7.5</v>
      </c>
      <c r="HR27" s="110">
        <f t="shared" si="79"/>
        <v>7.5</v>
      </c>
      <c r="HS27" s="67" t="str">
        <f t="shared" si="80"/>
        <v>7.5</v>
      </c>
      <c r="HT27" s="111" t="str">
        <f t="shared" si="81"/>
        <v>B</v>
      </c>
      <c r="HU27" s="112">
        <f t="shared" si="82"/>
        <v>3</v>
      </c>
      <c r="HV27" s="113" t="str">
        <f t="shared" si="83"/>
        <v>3.0</v>
      </c>
      <c r="HW27" s="63">
        <v>1</v>
      </c>
      <c r="HX27" s="207">
        <v>1</v>
      </c>
      <c r="HY27" s="66">
        <f t="shared" si="261"/>
        <v>2.2999999999999998</v>
      </c>
      <c r="HZ27" s="167">
        <f t="shared" si="262"/>
        <v>6.8</v>
      </c>
      <c r="IA27" s="53" t="str">
        <f t="shared" si="85"/>
        <v>6.8</v>
      </c>
      <c r="IB27" s="51" t="str">
        <f t="shared" si="86"/>
        <v>C+</v>
      </c>
      <c r="IC27" s="60">
        <f t="shared" si="87"/>
        <v>2.5</v>
      </c>
      <c r="ID27" s="53" t="str">
        <f t="shared" si="88"/>
        <v>2.5</v>
      </c>
      <c r="IE27" s="220">
        <v>4</v>
      </c>
      <c r="IF27" s="221">
        <v>4</v>
      </c>
      <c r="IG27" s="210">
        <v>7.3</v>
      </c>
      <c r="IH27" s="57">
        <v>6</v>
      </c>
      <c r="II27" s="58"/>
      <c r="IJ27" s="66">
        <f t="shared" si="416"/>
        <v>6.5</v>
      </c>
      <c r="IK27" s="67">
        <f t="shared" si="417"/>
        <v>6.5</v>
      </c>
      <c r="IL27" s="67" t="str">
        <f t="shared" si="418"/>
        <v>6.5</v>
      </c>
      <c r="IM27" s="51" t="str">
        <f t="shared" si="419"/>
        <v>C+</v>
      </c>
      <c r="IN27" s="60">
        <f t="shared" si="420"/>
        <v>2.5</v>
      </c>
      <c r="IO27" s="53" t="str">
        <f t="shared" si="421"/>
        <v>2.5</v>
      </c>
      <c r="IP27" s="63">
        <v>2</v>
      </c>
      <c r="IQ27" s="207">
        <v>2</v>
      </c>
      <c r="IR27" s="105">
        <v>8.3000000000000007</v>
      </c>
      <c r="IS27" s="103">
        <v>8</v>
      </c>
      <c r="IT27" s="58"/>
      <c r="IU27" s="66">
        <f t="shared" si="95"/>
        <v>8.1</v>
      </c>
      <c r="IV27" s="67">
        <f t="shared" si="96"/>
        <v>8.1</v>
      </c>
      <c r="IW27" s="67" t="str">
        <f t="shared" si="97"/>
        <v>8.1</v>
      </c>
      <c r="IX27" s="51" t="str">
        <f t="shared" si="98"/>
        <v>B+</v>
      </c>
      <c r="IY27" s="60">
        <f t="shared" si="99"/>
        <v>3.5</v>
      </c>
      <c r="IZ27" s="53" t="str">
        <f t="shared" si="100"/>
        <v>3.5</v>
      </c>
      <c r="JA27" s="63">
        <v>3</v>
      </c>
      <c r="JB27" s="207">
        <v>3</v>
      </c>
      <c r="JC27" s="65">
        <v>6</v>
      </c>
      <c r="JD27" s="57">
        <v>7</v>
      </c>
      <c r="JE27" s="58"/>
      <c r="JF27" s="66">
        <f t="shared" si="101"/>
        <v>6.6</v>
      </c>
      <c r="JG27" s="67">
        <f t="shared" si="102"/>
        <v>6.6</v>
      </c>
      <c r="JH27" s="50" t="str">
        <f t="shared" si="103"/>
        <v>6.6</v>
      </c>
      <c r="JI27" s="51" t="str">
        <f t="shared" si="104"/>
        <v>C+</v>
      </c>
      <c r="JJ27" s="60">
        <f t="shared" si="105"/>
        <v>2.5</v>
      </c>
      <c r="JK27" s="53" t="str">
        <f t="shared" si="106"/>
        <v>2.5</v>
      </c>
      <c r="JL27" s="61">
        <v>2</v>
      </c>
      <c r="JM27" s="62">
        <v>2</v>
      </c>
      <c r="JN27" s="65">
        <v>8.4</v>
      </c>
      <c r="JO27" s="57">
        <v>6</v>
      </c>
      <c r="JP27" s="58"/>
      <c r="JQ27" s="66">
        <f t="shared" si="107"/>
        <v>7</v>
      </c>
      <c r="JR27" s="67">
        <f t="shared" si="108"/>
        <v>7</v>
      </c>
      <c r="JS27" s="50" t="str">
        <f t="shared" si="109"/>
        <v>7.0</v>
      </c>
      <c r="JT27" s="51" t="str">
        <f t="shared" si="110"/>
        <v>B</v>
      </c>
      <c r="JU27" s="60">
        <f t="shared" si="111"/>
        <v>3</v>
      </c>
      <c r="JV27" s="53" t="str">
        <f t="shared" si="112"/>
        <v>3.0</v>
      </c>
      <c r="JW27" s="61">
        <v>1</v>
      </c>
      <c r="JX27" s="62">
        <v>1</v>
      </c>
      <c r="JY27" s="65">
        <v>7.3</v>
      </c>
      <c r="JZ27" s="57">
        <v>6</v>
      </c>
      <c r="KA27" s="58"/>
      <c r="KB27" s="66">
        <f t="shared" si="113"/>
        <v>6.5</v>
      </c>
      <c r="KC27" s="67">
        <f t="shared" si="114"/>
        <v>6.5</v>
      </c>
      <c r="KD27" s="50" t="str">
        <f t="shared" si="115"/>
        <v>6.5</v>
      </c>
      <c r="KE27" s="51" t="str">
        <f t="shared" si="116"/>
        <v>C+</v>
      </c>
      <c r="KF27" s="60">
        <f t="shared" si="117"/>
        <v>2.5</v>
      </c>
      <c r="KG27" s="53" t="str">
        <f t="shared" si="118"/>
        <v>2.5</v>
      </c>
      <c r="KH27" s="61">
        <v>2</v>
      </c>
      <c r="KI27" s="62">
        <v>2</v>
      </c>
      <c r="KJ27" s="105">
        <v>8.8000000000000007</v>
      </c>
      <c r="KK27" s="138">
        <v>9</v>
      </c>
      <c r="KL27" s="104"/>
      <c r="KM27" s="66">
        <f t="shared" si="119"/>
        <v>8.9</v>
      </c>
      <c r="KN27" s="110">
        <f t="shared" si="120"/>
        <v>8.9</v>
      </c>
      <c r="KO27" s="67" t="str">
        <f t="shared" si="121"/>
        <v>8.9</v>
      </c>
      <c r="KP27" s="300" t="str">
        <f t="shared" si="122"/>
        <v>A</v>
      </c>
      <c r="KQ27" s="112">
        <f t="shared" si="123"/>
        <v>4</v>
      </c>
      <c r="KR27" s="113" t="str">
        <f t="shared" si="124"/>
        <v>4.0</v>
      </c>
      <c r="KS27" s="63">
        <v>3</v>
      </c>
      <c r="KT27" s="207">
        <v>3</v>
      </c>
      <c r="KU27" s="105">
        <v>7.7</v>
      </c>
      <c r="KV27" s="138">
        <v>8</v>
      </c>
      <c r="KW27" s="104"/>
      <c r="KX27" s="66">
        <f t="shared" si="125"/>
        <v>7.9</v>
      </c>
      <c r="KY27" s="110">
        <f t="shared" si="126"/>
        <v>7.9</v>
      </c>
      <c r="KZ27" s="67" t="str">
        <f t="shared" si="127"/>
        <v>7.9</v>
      </c>
      <c r="LA27" s="300" t="str">
        <f t="shared" si="128"/>
        <v>B</v>
      </c>
      <c r="LB27" s="112">
        <f t="shared" si="129"/>
        <v>3</v>
      </c>
      <c r="LC27" s="113" t="str">
        <f t="shared" si="130"/>
        <v>3.0</v>
      </c>
      <c r="LD27" s="63">
        <v>2</v>
      </c>
      <c r="LE27" s="207">
        <v>2</v>
      </c>
      <c r="LF27" s="301">
        <f t="shared" si="172"/>
        <v>8.5</v>
      </c>
      <c r="LG27" s="302">
        <f t="shared" si="173"/>
        <v>8.5</v>
      </c>
      <c r="LH27" s="303" t="str">
        <f t="shared" si="174"/>
        <v>8.5</v>
      </c>
      <c r="LI27" s="304" t="str">
        <f t="shared" si="175"/>
        <v>A</v>
      </c>
      <c r="LJ27" s="305">
        <f t="shared" si="176"/>
        <v>4</v>
      </c>
      <c r="LK27" s="303" t="str">
        <f t="shared" si="177"/>
        <v>4.0</v>
      </c>
      <c r="LL27" s="306">
        <v>5</v>
      </c>
      <c r="LM27" s="307">
        <v>5</v>
      </c>
      <c r="LN27" s="211">
        <f t="shared" si="131"/>
        <v>19</v>
      </c>
      <c r="LO27" s="156">
        <f t="shared" si="132"/>
        <v>7.3684210526315788</v>
      </c>
      <c r="LP27" s="158">
        <f t="shared" si="133"/>
        <v>3</v>
      </c>
      <c r="LQ27" s="157" t="str">
        <f t="shared" si="178"/>
        <v>3.00</v>
      </c>
      <c r="LR27" s="5" t="str">
        <f t="shared" si="179"/>
        <v>Lên lớp</v>
      </c>
      <c r="LS27" s="212">
        <f t="shared" si="134"/>
        <v>19</v>
      </c>
      <c r="LT27" s="156">
        <f t="shared" si="135"/>
        <v>7.3684210526315788</v>
      </c>
      <c r="LU27" s="309">
        <f t="shared" si="136"/>
        <v>3</v>
      </c>
      <c r="LV27" s="215">
        <f t="shared" si="137"/>
        <v>54</v>
      </c>
      <c r="LW27" s="211">
        <f t="shared" si="138"/>
        <v>54</v>
      </c>
      <c r="LX27" s="157">
        <f t="shared" si="139"/>
        <v>7.5212962962962955</v>
      </c>
      <c r="LY27" s="157" t="str">
        <f t="shared" si="140"/>
        <v>7.52</v>
      </c>
      <c r="LZ27" s="158">
        <f t="shared" si="141"/>
        <v>3.074074074074074</v>
      </c>
      <c r="MA27" s="157" t="str">
        <f t="shared" si="180"/>
        <v>3.07</v>
      </c>
      <c r="MB27" s="5" t="str">
        <f t="shared" si="181"/>
        <v>Lên lớp</v>
      </c>
      <c r="MC27" s="282">
        <v>7.2</v>
      </c>
      <c r="MD27" s="283">
        <v>7</v>
      </c>
      <c r="ME27" s="58"/>
      <c r="MF27" s="66">
        <f t="shared" si="182"/>
        <v>7.1</v>
      </c>
      <c r="MG27" s="67">
        <f t="shared" si="183"/>
        <v>7.1</v>
      </c>
      <c r="MH27" s="50" t="str">
        <f t="shared" si="184"/>
        <v>7.1</v>
      </c>
      <c r="MI27" s="51" t="str">
        <f t="shared" si="185"/>
        <v>B</v>
      </c>
      <c r="MJ27" s="60">
        <f t="shared" si="186"/>
        <v>3</v>
      </c>
      <c r="MK27" s="53" t="str">
        <f t="shared" si="187"/>
        <v>3.0</v>
      </c>
      <c r="ML27" s="61">
        <v>2</v>
      </c>
      <c r="MM27" s="62">
        <v>2</v>
      </c>
      <c r="MN27" s="282">
        <v>8.6999999999999993</v>
      </c>
      <c r="MO27" s="283">
        <v>8</v>
      </c>
      <c r="MP27" s="104"/>
      <c r="MQ27" s="105">
        <f t="shared" si="188"/>
        <v>8.3000000000000007</v>
      </c>
      <c r="MR27" s="67">
        <f t="shared" si="189"/>
        <v>8.3000000000000007</v>
      </c>
      <c r="MS27" s="50" t="str">
        <f t="shared" si="190"/>
        <v>8.3</v>
      </c>
      <c r="MT27" s="51" t="str">
        <f t="shared" si="191"/>
        <v>B+</v>
      </c>
      <c r="MU27" s="60">
        <f t="shared" si="192"/>
        <v>3.5</v>
      </c>
      <c r="MV27" s="53" t="str">
        <f t="shared" si="193"/>
        <v>3.5</v>
      </c>
      <c r="MW27" s="61">
        <v>2</v>
      </c>
      <c r="MX27" s="62">
        <v>2</v>
      </c>
      <c r="MY27" s="282">
        <v>7.4</v>
      </c>
      <c r="MZ27" s="283">
        <v>9</v>
      </c>
      <c r="NA27" s="104"/>
      <c r="NB27" s="105">
        <f t="shared" si="194"/>
        <v>8.4</v>
      </c>
      <c r="NC27" s="67">
        <f t="shared" si="195"/>
        <v>8.4</v>
      </c>
      <c r="ND27" s="50" t="str">
        <f t="shared" si="196"/>
        <v>8.4</v>
      </c>
      <c r="NE27" s="51" t="str">
        <f t="shared" si="197"/>
        <v>B+</v>
      </c>
      <c r="NF27" s="60">
        <f t="shared" si="198"/>
        <v>3.5</v>
      </c>
      <c r="NG27" s="53" t="str">
        <f t="shared" si="199"/>
        <v>3.5</v>
      </c>
      <c r="NH27" s="61">
        <v>2</v>
      </c>
      <c r="NI27" s="62">
        <v>2</v>
      </c>
      <c r="NJ27" s="105">
        <v>8.6</v>
      </c>
      <c r="NK27" s="138">
        <v>8</v>
      </c>
      <c r="NL27" s="104"/>
      <c r="NM27" s="66">
        <f t="shared" si="200"/>
        <v>8.1999999999999993</v>
      </c>
      <c r="NN27" s="110">
        <f t="shared" si="201"/>
        <v>8.1999999999999993</v>
      </c>
      <c r="NO27" s="67" t="str">
        <f t="shared" si="202"/>
        <v>8.2</v>
      </c>
      <c r="NP27" s="300" t="str">
        <f t="shared" si="203"/>
        <v>B+</v>
      </c>
      <c r="NQ27" s="112">
        <f t="shared" si="204"/>
        <v>3.5</v>
      </c>
      <c r="NR27" s="113" t="str">
        <f t="shared" si="205"/>
        <v>3.5</v>
      </c>
      <c r="NS27" s="63">
        <v>2</v>
      </c>
      <c r="NT27" s="207">
        <v>2</v>
      </c>
      <c r="NU27" s="105">
        <v>8.4</v>
      </c>
      <c r="NV27" s="138">
        <v>7.5</v>
      </c>
      <c r="NW27" s="105"/>
      <c r="NX27" s="105">
        <f t="shared" si="206"/>
        <v>7.9</v>
      </c>
      <c r="NY27" s="110">
        <f t="shared" si="207"/>
        <v>7.9</v>
      </c>
      <c r="NZ27" s="67" t="str">
        <f t="shared" si="208"/>
        <v>7.9</v>
      </c>
      <c r="OA27" s="300" t="str">
        <f t="shared" si="209"/>
        <v>B</v>
      </c>
      <c r="OB27" s="112">
        <f t="shared" si="210"/>
        <v>3</v>
      </c>
      <c r="OC27" s="113" t="str">
        <f t="shared" si="211"/>
        <v>3.0</v>
      </c>
      <c r="OD27" s="63">
        <v>1</v>
      </c>
      <c r="OE27" s="207">
        <v>1</v>
      </c>
      <c r="OF27" s="210"/>
      <c r="OG27" s="133"/>
      <c r="OH27" s="210"/>
      <c r="OI27" s="66">
        <f t="shared" si="212"/>
        <v>0</v>
      </c>
      <c r="OJ27" s="67">
        <f t="shared" si="213"/>
        <v>0</v>
      </c>
      <c r="OK27" s="67" t="str">
        <f t="shared" si="214"/>
        <v>0.0</v>
      </c>
      <c r="OL27" s="51" t="str">
        <f t="shared" si="215"/>
        <v>F</v>
      </c>
      <c r="OM27" s="60">
        <f t="shared" si="216"/>
        <v>0</v>
      </c>
      <c r="ON27" s="53" t="str">
        <f t="shared" si="217"/>
        <v>0.0</v>
      </c>
      <c r="OO27" s="63">
        <v>6</v>
      </c>
      <c r="OP27" s="207">
        <v>6</v>
      </c>
      <c r="OQ27" s="105">
        <v>9</v>
      </c>
      <c r="OR27" s="138">
        <v>9</v>
      </c>
      <c r="OS27" s="104"/>
      <c r="OT27" s="105"/>
      <c r="OU27" s="67">
        <f t="shared" si="218"/>
        <v>9</v>
      </c>
      <c r="OV27" s="67" t="str">
        <f t="shared" si="219"/>
        <v>9.0</v>
      </c>
      <c r="OW27" s="51" t="str">
        <f t="shared" si="220"/>
        <v>A</v>
      </c>
      <c r="OX27" s="60">
        <f t="shared" si="221"/>
        <v>4</v>
      </c>
      <c r="OY27" s="53" t="str">
        <f t="shared" si="222"/>
        <v>4.0</v>
      </c>
      <c r="OZ27" s="63">
        <v>4</v>
      </c>
      <c r="PA27" s="207">
        <v>4</v>
      </c>
      <c r="PB27" s="211">
        <f t="shared" si="223"/>
        <v>19</v>
      </c>
      <c r="PC27" s="156">
        <f t="shared" si="224"/>
        <v>5.6789473684210527</v>
      </c>
      <c r="PD27" s="158">
        <f t="shared" si="225"/>
        <v>2.4210526315789473</v>
      </c>
      <c r="PE27" s="157" t="str">
        <f t="shared" si="226"/>
        <v>2.42</v>
      </c>
      <c r="PF27" s="5" t="str">
        <f t="shared" si="227"/>
        <v>Lên lớp</v>
      </c>
      <c r="PG27" s="212">
        <f t="shared" si="228"/>
        <v>19</v>
      </c>
      <c r="PH27" s="156">
        <f t="shared" si="229"/>
        <v>5.6789473684210527</v>
      </c>
      <c r="PI27" s="309">
        <f t="shared" si="230"/>
        <v>2.4210526315789473</v>
      </c>
      <c r="PJ27" s="215">
        <f t="shared" si="231"/>
        <v>73</v>
      </c>
      <c r="PK27" s="211">
        <f t="shared" si="232"/>
        <v>73</v>
      </c>
      <c r="PL27" s="157">
        <f t="shared" si="233"/>
        <v>7.0417808219178077</v>
      </c>
      <c r="PM27" s="157" t="str">
        <f t="shared" si="234"/>
        <v>7.04</v>
      </c>
      <c r="PN27" s="158">
        <f t="shared" si="235"/>
        <v>2.904109589041096</v>
      </c>
      <c r="PO27" s="157" t="str">
        <f t="shared" si="236"/>
        <v>2.90</v>
      </c>
      <c r="PP27" s="5" t="str">
        <f t="shared" si="237"/>
        <v>Lên lớp</v>
      </c>
      <c r="PQ27" s="231">
        <v>9</v>
      </c>
      <c r="PR27" s="231">
        <v>8</v>
      </c>
      <c r="PS27" s="231"/>
      <c r="PT27" s="66">
        <f t="shared" si="346"/>
        <v>8.4</v>
      </c>
      <c r="PU27" s="67">
        <f t="shared" si="347"/>
        <v>8.4</v>
      </c>
      <c r="PV27" s="67" t="str">
        <f t="shared" si="240"/>
        <v>8.4</v>
      </c>
      <c r="PW27" s="51" t="str">
        <f t="shared" si="348"/>
        <v>B+</v>
      </c>
      <c r="PX27" s="60">
        <f t="shared" si="242"/>
        <v>3.5</v>
      </c>
      <c r="PY27" s="53" t="str">
        <f t="shared" si="243"/>
        <v>3.5</v>
      </c>
      <c r="PZ27" s="63">
        <v>6</v>
      </c>
      <c r="QA27" s="207">
        <v>6</v>
      </c>
    </row>
    <row r="28" spans="1:443" s="8" customFormat="1" ht="18">
      <c r="A28" s="5">
        <v>28</v>
      </c>
      <c r="B28" s="9" t="s">
        <v>455</v>
      </c>
      <c r="C28" s="10" t="s">
        <v>491</v>
      </c>
      <c r="D28" s="11" t="s">
        <v>492</v>
      </c>
      <c r="E28" s="12" t="s">
        <v>206</v>
      </c>
      <c r="F28" s="6"/>
      <c r="G28" s="47" t="s">
        <v>724</v>
      </c>
      <c r="H28" s="144" t="s">
        <v>427</v>
      </c>
      <c r="I28" s="48" t="s">
        <v>619</v>
      </c>
      <c r="J28" s="48" t="s">
        <v>525</v>
      </c>
      <c r="K28" s="98"/>
      <c r="L28" s="67" t="str">
        <f t="shared" si="350"/>
        <v>0.0</v>
      </c>
      <c r="M28" s="51" t="str">
        <f t="shared" si="351"/>
        <v>F</v>
      </c>
      <c r="N28" s="52">
        <f t="shared" si="352"/>
        <v>0</v>
      </c>
      <c r="O28" s="53" t="str">
        <f t="shared" si="353"/>
        <v>0.0</v>
      </c>
      <c r="P28" s="63"/>
      <c r="Q28" s="49"/>
      <c r="R28" s="67" t="str">
        <f t="shared" si="354"/>
        <v>0.0</v>
      </c>
      <c r="S28" s="51" t="str">
        <f t="shared" si="355"/>
        <v>F</v>
      </c>
      <c r="T28" s="52">
        <f t="shared" si="356"/>
        <v>0</v>
      </c>
      <c r="U28" s="53" t="str">
        <f t="shared" si="357"/>
        <v>0.0</v>
      </c>
      <c r="V28" s="63"/>
      <c r="W28" s="105">
        <v>9</v>
      </c>
      <c r="X28" s="103">
        <v>9</v>
      </c>
      <c r="Y28" s="104"/>
      <c r="Z28" s="66">
        <f t="shared" si="271"/>
        <v>9</v>
      </c>
      <c r="AA28" s="67">
        <f t="shared" si="272"/>
        <v>9</v>
      </c>
      <c r="AB28" s="67" t="str">
        <f t="shared" si="358"/>
        <v>9.0</v>
      </c>
      <c r="AC28" s="51" t="str">
        <f t="shared" si="274"/>
        <v>A</v>
      </c>
      <c r="AD28" s="60">
        <f t="shared" si="359"/>
        <v>4</v>
      </c>
      <c r="AE28" s="53" t="str">
        <f t="shared" si="360"/>
        <v>4.0</v>
      </c>
      <c r="AF28" s="63">
        <v>4</v>
      </c>
      <c r="AG28" s="207">
        <v>4</v>
      </c>
      <c r="AH28" s="105">
        <v>7.3</v>
      </c>
      <c r="AI28" s="103">
        <v>8</v>
      </c>
      <c r="AJ28" s="104"/>
      <c r="AK28" s="66">
        <f t="shared" si="277"/>
        <v>7.7</v>
      </c>
      <c r="AL28" s="67">
        <f t="shared" si="278"/>
        <v>7.7</v>
      </c>
      <c r="AM28" s="67" t="str">
        <f t="shared" si="361"/>
        <v>7.7</v>
      </c>
      <c r="AN28" s="51" t="str">
        <f t="shared" si="362"/>
        <v>B</v>
      </c>
      <c r="AO28" s="60">
        <f t="shared" si="363"/>
        <v>3</v>
      </c>
      <c r="AP28" s="53" t="str">
        <f t="shared" si="364"/>
        <v>3.0</v>
      </c>
      <c r="AQ28" s="63">
        <v>2</v>
      </c>
      <c r="AR28" s="207">
        <v>2</v>
      </c>
      <c r="AS28" s="105">
        <v>7.7</v>
      </c>
      <c r="AT28" s="103">
        <v>9</v>
      </c>
      <c r="AU28" s="104"/>
      <c r="AV28" s="66">
        <f t="shared" si="365"/>
        <v>8.5</v>
      </c>
      <c r="AW28" s="67">
        <f t="shared" si="366"/>
        <v>8.5</v>
      </c>
      <c r="AX28" s="67" t="str">
        <f t="shared" si="367"/>
        <v>8.5</v>
      </c>
      <c r="AY28" s="51" t="str">
        <f t="shared" si="368"/>
        <v>A</v>
      </c>
      <c r="AZ28" s="60">
        <f t="shared" si="369"/>
        <v>4</v>
      </c>
      <c r="BA28" s="53" t="str">
        <f t="shared" si="370"/>
        <v>4.0</v>
      </c>
      <c r="BB28" s="63">
        <v>3</v>
      </c>
      <c r="BC28" s="207">
        <v>3</v>
      </c>
      <c r="BD28" s="105">
        <v>8.1999999999999993</v>
      </c>
      <c r="BE28" s="103">
        <v>9</v>
      </c>
      <c r="BF28" s="104"/>
      <c r="BG28" s="66">
        <f t="shared" si="371"/>
        <v>8.6999999999999993</v>
      </c>
      <c r="BH28" s="67">
        <f t="shared" si="372"/>
        <v>8.6999999999999993</v>
      </c>
      <c r="BI28" s="67" t="str">
        <f t="shared" si="373"/>
        <v>8.7</v>
      </c>
      <c r="BJ28" s="51" t="str">
        <f t="shared" si="374"/>
        <v>A</v>
      </c>
      <c r="BK28" s="60">
        <f t="shared" si="375"/>
        <v>4</v>
      </c>
      <c r="BL28" s="53" t="str">
        <f t="shared" si="376"/>
        <v>4.0</v>
      </c>
      <c r="BM28" s="63">
        <v>3</v>
      </c>
      <c r="BN28" s="207">
        <v>3</v>
      </c>
      <c r="BO28" s="105">
        <v>7.1</v>
      </c>
      <c r="BP28" s="103">
        <v>6</v>
      </c>
      <c r="BQ28" s="104"/>
      <c r="BR28" s="66">
        <f t="shared" si="295"/>
        <v>6.4</v>
      </c>
      <c r="BS28" s="67">
        <f t="shared" si="296"/>
        <v>6.4</v>
      </c>
      <c r="BT28" s="67" t="str">
        <f t="shared" si="377"/>
        <v>6.4</v>
      </c>
      <c r="BU28" s="51" t="str">
        <f t="shared" si="298"/>
        <v>C</v>
      </c>
      <c r="BV28" s="68">
        <f t="shared" si="299"/>
        <v>2</v>
      </c>
      <c r="BW28" s="53" t="str">
        <f t="shared" si="378"/>
        <v>2.0</v>
      </c>
      <c r="BX28" s="63">
        <v>2</v>
      </c>
      <c r="BY28" s="207">
        <v>2</v>
      </c>
      <c r="BZ28" s="105">
        <v>7.7</v>
      </c>
      <c r="CA28" s="103">
        <v>9</v>
      </c>
      <c r="CB28" s="104"/>
      <c r="CC28" s="105"/>
      <c r="CD28" s="67">
        <f t="shared" si="379"/>
        <v>8.5</v>
      </c>
      <c r="CE28" s="67" t="str">
        <f t="shared" si="380"/>
        <v>8.5</v>
      </c>
      <c r="CF28" s="51" t="str">
        <f t="shared" si="381"/>
        <v>A</v>
      </c>
      <c r="CG28" s="60">
        <f t="shared" si="382"/>
        <v>4</v>
      </c>
      <c r="CH28" s="53" t="str">
        <f t="shared" si="383"/>
        <v>4.0</v>
      </c>
      <c r="CI28" s="63">
        <v>3</v>
      </c>
      <c r="CJ28" s="207">
        <v>3</v>
      </c>
      <c r="CK28" s="208">
        <f t="shared" si="384"/>
        <v>17</v>
      </c>
      <c r="CL28" s="72">
        <f t="shared" si="306"/>
        <v>8.3117647058823536</v>
      </c>
      <c r="CM28" s="93" t="str">
        <f t="shared" si="385"/>
        <v>8.31</v>
      </c>
      <c r="CN28" s="72">
        <f t="shared" si="308"/>
        <v>3.6470588235294117</v>
      </c>
      <c r="CO28" s="93" t="str">
        <f t="shared" si="386"/>
        <v>3.65</v>
      </c>
      <c r="CP28" s="285" t="str">
        <f t="shared" si="387"/>
        <v>Lên lớp</v>
      </c>
      <c r="CQ28" s="285">
        <f t="shared" si="311"/>
        <v>17</v>
      </c>
      <c r="CR28" s="72">
        <f t="shared" si="312"/>
        <v>8.3117647058823536</v>
      </c>
      <c r="CS28" s="285" t="str">
        <f t="shared" si="388"/>
        <v>8.31</v>
      </c>
      <c r="CT28" s="72">
        <f t="shared" si="314"/>
        <v>3.6470588235294117</v>
      </c>
      <c r="CU28" s="285" t="str">
        <f t="shared" si="389"/>
        <v>3.65</v>
      </c>
      <c r="CV28" s="285" t="str">
        <f t="shared" si="390"/>
        <v>Lên lớp</v>
      </c>
      <c r="CW28" s="66">
        <v>8.4</v>
      </c>
      <c r="CX28" s="66">
        <v>7</v>
      </c>
      <c r="CY28" s="285"/>
      <c r="CZ28" s="66">
        <f t="shared" si="317"/>
        <v>7.6</v>
      </c>
      <c r="DA28" s="67">
        <f t="shared" si="318"/>
        <v>7.6</v>
      </c>
      <c r="DB28" s="60" t="str">
        <f t="shared" si="319"/>
        <v>7.6</v>
      </c>
      <c r="DC28" s="51" t="str">
        <f t="shared" si="320"/>
        <v>B</v>
      </c>
      <c r="DD28" s="60">
        <f t="shared" si="321"/>
        <v>3</v>
      </c>
      <c r="DE28" s="60" t="str">
        <f t="shared" si="322"/>
        <v>3.0</v>
      </c>
      <c r="DF28" s="63"/>
      <c r="DG28" s="209"/>
      <c r="DH28" s="105">
        <v>6</v>
      </c>
      <c r="DI28" s="126">
        <v>7</v>
      </c>
      <c r="DJ28" s="126"/>
      <c r="DK28" s="66">
        <f t="shared" si="323"/>
        <v>6.6</v>
      </c>
      <c r="DL28" s="67">
        <f t="shared" si="324"/>
        <v>6.6</v>
      </c>
      <c r="DM28" s="60" t="str">
        <f t="shared" si="325"/>
        <v>6.6</v>
      </c>
      <c r="DN28" s="51" t="str">
        <f t="shared" si="326"/>
        <v>C+</v>
      </c>
      <c r="DO28" s="60">
        <f t="shared" si="327"/>
        <v>2.5</v>
      </c>
      <c r="DP28" s="60" t="str">
        <f t="shared" si="328"/>
        <v>2.5</v>
      </c>
      <c r="DQ28" s="63"/>
      <c r="DR28" s="209"/>
      <c r="DS28" s="67">
        <f t="shared" si="329"/>
        <v>7.1</v>
      </c>
      <c r="DT28" s="60" t="str">
        <f t="shared" si="330"/>
        <v>7.1</v>
      </c>
      <c r="DU28" s="51" t="str">
        <f t="shared" si="331"/>
        <v>B</v>
      </c>
      <c r="DV28" s="60">
        <f t="shared" si="332"/>
        <v>3</v>
      </c>
      <c r="DW28" s="60" t="str">
        <f t="shared" si="333"/>
        <v>3.0</v>
      </c>
      <c r="DX28" s="63">
        <v>3</v>
      </c>
      <c r="DY28" s="209">
        <v>3</v>
      </c>
      <c r="DZ28" s="210">
        <v>7</v>
      </c>
      <c r="EA28" s="57">
        <v>8</v>
      </c>
      <c r="EB28" s="58"/>
      <c r="EC28" s="66">
        <f t="shared" si="334"/>
        <v>7.6</v>
      </c>
      <c r="ED28" s="67">
        <f t="shared" si="335"/>
        <v>7.6</v>
      </c>
      <c r="EE28" s="67" t="str">
        <f t="shared" si="336"/>
        <v>7.6</v>
      </c>
      <c r="EF28" s="51" t="str">
        <f t="shared" si="337"/>
        <v>B</v>
      </c>
      <c r="EG28" s="68">
        <f t="shared" si="338"/>
        <v>3</v>
      </c>
      <c r="EH28" s="53" t="str">
        <f t="shared" si="339"/>
        <v>3.0</v>
      </c>
      <c r="EI28" s="63">
        <v>3</v>
      </c>
      <c r="EJ28" s="207">
        <v>3</v>
      </c>
      <c r="EK28" s="149"/>
      <c r="EL28" s="70"/>
      <c r="EM28" s="121"/>
      <c r="EN28" s="66">
        <f t="shared" si="391"/>
        <v>0</v>
      </c>
      <c r="EO28" s="67">
        <f t="shared" si="392"/>
        <v>0</v>
      </c>
      <c r="EP28" s="67" t="str">
        <f t="shared" si="393"/>
        <v>0.0</v>
      </c>
      <c r="EQ28" s="51" t="str">
        <f t="shared" si="394"/>
        <v>F</v>
      </c>
      <c r="ER28" s="60">
        <f t="shared" si="395"/>
        <v>0</v>
      </c>
      <c r="ES28" s="53" t="str">
        <f t="shared" si="396"/>
        <v>0.0</v>
      </c>
      <c r="ET28" s="63"/>
      <c r="EU28" s="207"/>
      <c r="EV28" s="210">
        <v>9</v>
      </c>
      <c r="EW28" s="57">
        <v>9</v>
      </c>
      <c r="EX28" s="58"/>
      <c r="EY28" s="66">
        <f t="shared" si="37"/>
        <v>9</v>
      </c>
      <c r="EZ28" s="67">
        <f t="shared" si="38"/>
        <v>9</v>
      </c>
      <c r="FA28" s="67" t="str">
        <f t="shared" si="39"/>
        <v>9.0</v>
      </c>
      <c r="FB28" s="51" t="str">
        <f t="shared" si="40"/>
        <v>A</v>
      </c>
      <c r="FC28" s="60">
        <f t="shared" si="41"/>
        <v>4</v>
      </c>
      <c r="FD28" s="53" t="str">
        <f t="shared" si="42"/>
        <v>4.0</v>
      </c>
      <c r="FE28" s="63">
        <v>2</v>
      </c>
      <c r="FF28" s="207">
        <v>2</v>
      </c>
      <c r="FG28" s="105">
        <v>8.6999999999999993</v>
      </c>
      <c r="FH28" s="103">
        <v>7</v>
      </c>
      <c r="FI28" s="104"/>
      <c r="FJ28" s="66">
        <f t="shared" si="43"/>
        <v>7.7</v>
      </c>
      <c r="FK28" s="67">
        <f t="shared" si="44"/>
        <v>7.7</v>
      </c>
      <c r="FL28" s="67" t="str">
        <f t="shared" si="45"/>
        <v>7.7</v>
      </c>
      <c r="FM28" s="51" t="str">
        <f t="shared" si="46"/>
        <v>B</v>
      </c>
      <c r="FN28" s="60">
        <f t="shared" si="47"/>
        <v>3</v>
      </c>
      <c r="FO28" s="53" t="str">
        <f t="shared" si="48"/>
        <v>3.0</v>
      </c>
      <c r="FP28" s="63">
        <v>2</v>
      </c>
      <c r="FQ28" s="207">
        <v>2</v>
      </c>
      <c r="FR28" s="105">
        <v>8.4</v>
      </c>
      <c r="FS28" s="103">
        <v>8</v>
      </c>
      <c r="FT28" s="104"/>
      <c r="FU28" s="66"/>
      <c r="FV28" s="67">
        <f t="shared" si="49"/>
        <v>8.1999999999999993</v>
      </c>
      <c r="FW28" s="67" t="str">
        <f t="shared" si="50"/>
        <v>8.2</v>
      </c>
      <c r="FX28" s="51" t="str">
        <f t="shared" si="51"/>
        <v>B+</v>
      </c>
      <c r="FY28" s="60">
        <f t="shared" si="52"/>
        <v>3.5</v>
      </c>
      <c r="FZ28" s="53" t="str">
        <f t="shared" si="53"/>
        <v>3.5</v>
      </c>
      <c r="GA28" s="63">
        <v>2</v>
      </c>
      <c r="GB28" s="207">
        <v>2</v>
      </c>
      <c r="GC28" s="105">
        <v>8.3000000000000007</v>
      </c>
      <c r="GD28" s="103">
        <v>9</v>
      </c>
      <c r="GE28" s="104"/>
      <c r="GF28" s="105"/>
      <c r="GG28" s="67">
        <f t="shared" si="397"/>
        <v>8.6999999999999993</v>
      </c>
      <c r="GH28" s="67" t="str">
        <f t="shared" si="398"/>
        <v>8.7</v>
      </c>
      <c r="GI28" s="51" t="str">
        <f t="shared" si="399"/>
        <v>A</v>
      </c>
      <c r="GJ28" s="60">
        <f t="shared" si="400"/>
        <v>4</v>
      </c>
      <c r="GK28" s="53" t="str">
        <f t="shared" si="401"/>
        <v>4.0</v>
      </c>
      <c r="GL28" s="63">
        <v>3</v>
      </c>
      <c r="GM28" s="207">
        <v>3</v>
      </c>
      <c r="GN28" s="211">
        <f t="shared" si="402"/>
        <v>15</v>
      </c>
      <c r="GO28" s="156">
        <f t="shared" si="403"/>
        <v>8</v>
      </c>
      <c r="GP28" s="158">
        <f t="shared" si="404"/>
        <v>3.4</v>
      </c>
      <c r="GQ28" s="157" t="str">
        <f t="shared" si="62"/>
        <v>3.40</v>
      </c>
      <c r="GR28" s="5" t="str">
        <f t="shared" si="63"/>
        <v>Lên lớp</v>
      </c>
      <c r="GS28" s="212">
        <f t="shared" si="405"/>
        <v>15</v>
      </c>
      <c r="GT28" s="213">
        <f t="shared" si="65"/>
        <v>8</v>
      </c>
      <c r="GU28" s="214">
        <f t="shared" si="406"/>
        <v>3.4</v>
      </c>
      <c r="GV28" s="215">
        <f t="shared" si="407"/>
        <v>32</v>
      </c>
      <c r="GW28" s="211">
        <f t="shared" si="408"/>
        <v>32</v>
      </c>
      <c r="GX28" s="157">
        <f t="shared" si="409"/>
        <v>8.1656250000000004</v>
      </c>
      <c r="GY28" s="158">
        <f t="shared" si="410"/>
        <v>3.53125</v>
      </c>
      <c r="GZ28" s="157" t="str">
        <f t="shared" si="71"/>
        <v>3.53</v>
      </c>
      <c r="HA28" s="5" t="str">
        <f t="shared" si="72"/>
        <v>Lên lớp</v>
      </c>
      <c r="HB28" s="5"/>
      <c r="HC28" s="105">
        <v>7.7</v>
      </c>
      <c r="HD28" s="103">
        <v>8</v>
      </c>
      <c r="HE28" s="104"/>
      <c r="HF28" s="105"/>
      <c r="HG28" s="67">
        <f t="shared" si="411"/>
        <v>7.9</v>
      </c>
      <c r="HH28" s="67" t="str">
        <f t="shared" si="412"/>
        <v>7.9</v>
      </c>
      <c r="HI28" s="51" t="str">
        <f t="shared" si="413"/>
        <v>B</v>
      </c>
      <c r="HJ28" s="60">
        <f t="shared" si="414"/>
        <v>3</v>
      </c>
      <c r="HK28" s="53" t="str">
        <f t="shared" si="415"/>
        <v>3.0</v>
      </c>
      <c r="HL28" s="63">
        <v>3</v>
      </c>
      <c r="HM28" s="207">
        <v>3</v>
      </c>
      <c r="HN28" s="210">
        <v>7.3</v>
      </c>
      <c r="HO28" s="57">
        <v>8</v>
      </c>
      <c r="HP28" s="58"/>
      <c r="HQ28" s="66">
        <f t="shared" si="78"/>
        <v>7.7</v>
      </c>
      <c r="HR28" s="110">
        <f t="shared" si="79"/>
        <v>7.7</v>
      </c>
      <c r="HS28" s="67" t="str">
        <f t="shared" si="80"/>
        <v>7.7</v>
      </c>
      <c r="HT28" s="111" t="str">
        <f t="shared" si="81"/>
        <v>B</v>
      </c>
      <c r="HU28" s="112">
        <f t="shared" si="82"/>
        <v>3</v>
      </c>
      <c r="HV28" s="113" t="str">
        <f t="shared" si="83"/>
        <v>3.0</v>
      </c>
      <c r="HW28" s="63">
        <v>1</v>
      </c>
      <c r="HX28" s="207">
        <v>1</v>
      </c>
      <c r="HY28" s="66">
        <f t="shared" si="261"/>
        <v>2.2999999999999998</v>
      </c>
      <c r="HZ28" s="167">
        <f t="shared" si="262"/>
        <v>7.8</v>
      </c>
      <c r="IA28" s="53" t="str">
        <f t="shared" si="85"/>
        <v>7.8</v>
      </c>
      <c r="IB28" s="51" t="str">
        <f t="shared" si="86"/>
        <v>B</v>
      </c>
      <c r="IC28" s="60">
        <f t="shared" si="87"/>
        <v>3</v>
      </c>
      <c r="ID28" s="53" t="str">
        <f t="shared" si="88"/>
        <v>3.0</v>
      </c>
      <c r="IE28" s="220">
        <v>4</v>
      </c>
      <c r="IF28" s="221">
        <v>4</v>
      </c>
      <c r="IG28" s="210">
        <v>8.6999999999999993</v>
      </c>
      <c r="IH28" s="57">
        <v>9</v>
      </c>
      <c r="II28" s="58"/>
      <c r="IJ28" s="66">
        <f t="shared" si="416"/>
        <v>8.9</v>
      </c>
      <c r="IK28" s="67">
        <f t="shared" si="417"/>
        <v>8.9</v>
      </c>
      <c r="IL28" s="67" t="str">
        <f t="shared" si="418"/>
        <v>8.9</v>
      </c>
      <c r="IM28" s="51" t="str">
        <f t="shared" si="419"/>
        <v>A</v>
      </c>
      <c r="IN28" s="60">
        <f t="shared" si="420"/>
        <v>4</v>
      </c>
      <c r="IO28" s="53" t="str">
        <f t="shared" si="421"/>
        <v>4.0</v>
      </c>
      <c r="IP28" s="63">
        <v>2</v>
      </c>
      <c r="IQ28" s="207">
        <v>2</v>
      </c>
      <c r="IR28" s="105">
        <v>7.7</v>
      </c>
      <c r="IS28" s="103">
        <v>7</v>
      </c>
      <c r="IT28" s="104"/>
      <c r="IU28" s="66">
        <f t="shared" si="95"/>
        <v>7.3</v>
      </c>
      <c r="IV28" s="67">
        <f t="shared" si="96"/>
        <v>7.3</v>
      </c>
      <c r="IW28" s="67" t="str">
        <f t="shared" si="97"/>
        <v>7.3</v>
      </c>
      <c r="IX28" s="51" t="str">
        <f t="shared" si="98"/>
        <v>B</v>
      </c>
      <c r="IY28" s="60">
        <f t="shared" si="99"/>
        <v>3</v>
      </c>
      <c r="IZ28" s="53" t="str">
        <f t="shared" si="100"/>
        <v>3.0</v>
      </c>
      <c r="JA28" s="63">
        <v>3</v>
      </c>
      <c r="JB28" s="207">
        <v>3</v>
      </c>
      <c r="JC28" s="65">
        <v>8</v>
      </c>
      <c r="JD28" s="57">
        <v>8</v>
      </c>
      <c r="JE28" s="58"/>
      <c r="JF28" s="66">
        <f t="shared" si="101"/>
        <v>8</v>
      </c>
      <c r="JG28" s="67">
        <f t="shared" si="102"/>
        <v>8</v>
      </c>
      <c r="JH28" s="50" t="str">
        <f t="shared" si="103"/>
        <v>8.0</v>
      </c>
      <c r="JI28" s="51" t="str">
        <f t="shared" si="104"/>
        <v>B+</v>
      </c>
      <c r="JJ28" s="60">
        <f t="shared" si="105"/>
        <v>3.5</v>
      </c>
      <c r="JK28" s="53" t="str">
        <f t="shared" si="106"/>
        <v>3.5</v>
      </c>
      <c r="JL28" s="61">
        <v>2</v>
      </c>
      <c r="JM28" s="62">
        <v>2</v>
      </c>
      <c r="JN28" s="65">
        <v>8</v>
      </c>
      <c r="JO28" s="57">
        <v>7</v>
      </c>
      <c r="JP28" s="58"/>
      <c r="JQ28" s="66">
        <f t="shared" si="107"/>
        <v>7.4</v>
      </c>
      <c r="JR28" s="67">
        <f t="shared" si="108"/>
        <v>7.4</v>
      </c>
      <c r="JS28" s="50" t="str">
        <f t="shared" si="109"/>
        <v>7.4</v>
      </c>
      <c r="JT28" s="51" t="str">
        <f t="shared" si="110"/>
        <v>B</v>
      </c>
      <c r="JU28" s="60">
        <f t="shared" si="111"/>
        <v>3</v>
      </c>
      <c r="JV28" s="53" t="str">
        <f t="shared" si="112"/>
        <v>3.0</v>
      </c>
      <c r="JW28" s="61">
        <v>1</v>
      </c>
      <c r="JX28" s="62">
        <v>1</v>
      </c>
      <c r="JY28" s="56"/>
      <c r="JZ28" s="70"/>
      <c r="KA28" s="121"/>
      <c r="KB28" s="149">
        <f t="shared" si="113"/>
        <v>0</v>
      </c>
      <c r="KC28" s="67">
        <f t="shared" si="114"/>
        <v>0</v>
      </c>
      <c r="KD28" s="50" t="str">
        <f t="shared" si="115"/>
        <v>0.0</v>
      </c>
      <c r="KE28" s="51" t="str">
        <f t="shared" si="116"/>
        <v>F</v>
      </c>
      <c r="KF28" s="60">
        <f t="shared" si="117"/>
        <v>0</v>
      </c>
      <c r="KG28" s="53" t="str">
        <f t="shared" si="118"/>
        <v>0.0</v>
      </c>
      <c r="KH28" s="61"/>
      <c r="KI28" s="62"/>
      <c r="KJ28" s="105">
        <v>8.6</v>
      </c>
      <c r="KK28" s="138">
        <v>9</v>
      </c>
      <c r="KL28" s="104"/>
      <c r="KM28" s="66">
        <f t="shared" si="119"/>
        <v>8.8000000000000007</v>
      </c>
      <c r="KN28" s="110">
        <f t="shared" si="120"/>
        <v>8.8000000000000007</v>
      </c>
      <c r="KO28" s="67" t="str">
        <f t="shared" si="121"/>
        <v>8.8</v>
      </c>
      <c r="KP28" s="300" t="str">
        <f t="shared" si="122"/>
        <v>A</v>
      </c>
      <c r="KQ28" s="112">
        <f t="shared" si="123"/>
        <v>4</v>
      </c>
      <c r="KR28" s="113" t="str">
        <f t="shared" si="124"/>
        <v>4.0</v>
      </c>
      <c r="KS28" s="63">
        <v>3</v>
      </c>
      <c r="KT28" s="207">
        <v>3</v>
      </c>
      <c r="KU28" s="105">
        <v>9</v>
      </c>
      <c r="KV28" s="138">
        <v>8</v>
      </c>
      <c r="KW28" s="104"/>
      <c r="KX28" s="66">
        <f t="shared" si="125"/>
        <v>8.4</v>
      </c>
      <c r="KY28" s="110">
        <f t="shared" si="126"/>
        <v>8.4</v>
      </c>
      <c r="KZ28" s="67" t="str">
        <f t="shared" si="127"/>
        <v>8.4</v>
      </c>
      <c r="LA28" s="300" t="str">
        <f t="shared" si="128"/>
        <v>B+</v>
      </c>
      <c r="LB28" s="112">
        <f t="shared" si="129"/>
        <v>3.5</v>
      </c>
      <c r="LC28" s="113" t="str">
        <f t="shared" si="130"/>
        <v>3.5</v>
      </c>
      <c r="LD28" s="63">
        <v>2</v>
      </c>
      <c r="LE28" s="207">
        <v>2</v>
      </c>
      <c r="LF28" s="301">
        <f t="shared" si="172"/>
        <v>8.6</v>
      </c>
      <c r="LG28" s="302">
        <f t="shared" si="173"/>
        <v>8.6</v>
      </c>
      <c r="LH28" s="303" t="str">
        <f t="shared" si="174"/>
        <v>8.6</v>
      </c>
      <c r="LI28" s="304" t="str">
        <f t="shared" si="175"/>
        <v>A</v>
      </c>
      <c r="LJ28" s="305">
        <f t="shared" si="176"/>
        <v>4</v>
      </c>
      <c r="LK28" s="303" t="str">
        <f t="shared" si="177"/>
        <v>4.0</v>
      </c>
      <c r="LL28" s="306">
        <v>5</v>
      </c>
      <c r="LM28" s="307">
        <v>5</v>
      </c>
      <c r="LN28" s="211">
        <f t="shared" si="131"/>
        <v>17</v>
      </c>
      <c r="LO28" s="156">
        <f t="shared" si="132"/>
        <v>8.1000000000000014</v>
      </c>
      <c r="LP28" s="158">
        <f t="shared" si="133"/>
        <v>3.4117647058823528</v>
      </c>
      <c r="LQ28" s="157" t="str">
        <f t="shared" si="178"/>
        <v>3.41</v>
      </c>
      <c r="LR28" s="5" t="str">
        <f t="shared" si="179"/>
        <v>Lên lớp</v>
      </c>
      <c r="LS28" s="212">
        <f t="shared" si="134"/>
        <v>17</v>
      </c>
      <c r="LT28" s="156">
        <f t="shared" si="135"/>
        <v>8.1000000000000014</v>
      </c>
      <c r="LU28" s="309">
        <f t="shared" si="136"/>
        <v>3.4117647058823528</v>
      </c>
      <c r="LV28" s="215">
        <f t="shared" si="137"/>
        <v>49</v>
      </c>
      <c r="LW28" s="211">
        <f t="shared" si="138"/>
        <v>49</v>
      </c>
      <c r="LX28" s="157">
        <f t="shared" si="139"/>
        <v>8.1428571428571423</v>
      </c>
      <c r="LY28" s="157" t="str">
        <f t="shared" si="140"/>
        <v>8.14</v>
      </c>
      <c r="LZ28" s="158">
        <f t="shared" si="141"/>
        <v>3.489795918367347</v>
      </c>
      <c r="MA28" s="157" t="str">
        <f t="shared" si="180"/>
        <v>3.49</v>
      </c>
      <c r="MB28" s="5" t="str">
        <f t="shared" si="181"/>
        <v>Lên lớp</v>
      </c>
      <c r="MC28" s="282">
        <v>7.6</v>
      </c>
      <c r="MD28" s="283">
        <v>8</v>
      </c>
      <c r="ME28" s="58"/>
      <c r="MF28" s="66">
        <f t="shared" si="182"/>
        <v>7.8</v>
      </c>
      <c r="MG28" s="67">
        <f t="shared" si="183"/>
        <v>7.8</v>
      </c>
      <c r="MH28" s="50" t="str">
        <f t="shared" si="184"/>
        <v>7.8</v>
      </c>
      <c r="MI28" s="51" t="str">
        <f t="shared" si="185"/>
        <v>B</v>
      </c>
      <c r="MJ28" s="60">
        <f t="shared" si="186"/>
        <v>3</v>
      </c>
      <c r="MK28" s="53" t="str">
        <f t="shared" si="187"/>
        <v>3.0</v>
      </c>
      <c r="ML28" s="61">
        <v>2</v>
      </c>
      <c r="MM28" s="62">
        <v>2</v>
      </c>
      <c r="MN28" s="282">
        <v>8.6999999999999993</v>
      </c>
      <c r="MO28" s="283">
        <v>8</v>
      </c>
      <c r="MP28" s="104"/>
      <c r="MQ28" s="105">
        <f t="shared" si="188"/>
        <v>8.3000000000000007</v>
      </c>
      <c r="MR28" s="67">
        <f t="shared" si="189"/>
        <v>8.3000000000000007</v>
      </c>
      <c r="MS28" s="50" t="str">
        <f t="shared" si="190"/>
        <v>8.3</v>
      </c>
      <c r="MT28" s="51" t="str">
        <f t="shared" si="191"/>
        <v>B+</v>
      </c>
      <c r="MU28" s="60">
        <f t="shared" si="192"/>
        <v>3.5</v>
      </c>
      <c r="MV28" s="53" t="str">
        <f t="shared" si="193"/>
        <v>3.5</v>
      </c>
      <c r="MW28" s="61">
        <v>2</v>
      </c>
      <c r="MX28" s="62">
        <v>2</v>
      </c>
      <c r="MY28" s="282">
        <v>8</v>
      </c>
      <c r="MZ28" s="283">
        <v>9</v>
      </c>
      <c r="NA28" s="104"/>
      <c r="NB28" s="105">
        <f t="shared" si="194"/>
        <v>8.6</v>
      </c>
      <c r="NC28" s="67">
        <f t="shared" si="195"/>
        <v>8.6</v>
      </c>
      <c r="ND28" s="50" t="str">
        <f t="shared" si="196"/>
        <v>8.6</v>
      </c>
      <c r="NE28" s="51" t="str">
        <f t="shared" si="197"/>
        <v>A</v>
      </c>
      <c r="NF28" s="60">
        <f t="shared" si="198"/>
        <v>4</v>
      </c>
      <c r="NG28" s="53" t="str">
        <f t="shared" si="199"/>
        <v>4.0</v>
      </c>
      <c r="NH28" s="61">
        <v>2</v>
      </c>
      <c r="NI28" s="62">
        <v>2</v>
      </c>
      <c r="NJ28" s="105">
        <v>8.3000000000000007</v>
      </c>
      <c r="NK28" s="138">
        <v>9</v>
      </c>
      <c r="NL28" s="104"/>
      <c r="NM28" s="66">
        <f t="shared" si="200"/>
        <v>8.6999999999999993</v>
      </c>
      <c r="NN28" s="110">
        <f t="shared" si="201"/>
        <v>8.6999999999999993</v>
      </c>
      <c r="NO28" s="67" t="str">
        <f t="shared" si="202"/>
        <v>8.7</v>
      </c>
      <c r="NP28" s="300" t="str">
        <f t="shared" si="203"/>
        <v>A</v>
      </c>
      <c r="NQ28" s="112">
        <f t="shared" si="204"/>
        <v>4</v>
      </c>
      <c r="NR28" s="113" t="str">
        <f t="shared" si="205"/>
        <v>4.0</v>
      </c>
      <c r="NS28" s="63">
        <v>2</v>
      </c>
      <c r="NT28" s="207">
        <v>2</v>
      </c>
      <c r="NU28" s="105">
        <v>8.8000000000000007</v>
      </c>
      <c r="NV28" s="138">
        <v>9</v>
      </c>
      <c r="NW28" s="105"/>
      <c r="NX28" s="105">
        <f t="shared" si="206"/>
        <v>8.9</v>
      </c>
      <c r="NY28" s="110">
        <f t="shared" si="207"/>
        <v>8.9</v>
      </c>
      <c r="NZ28" s="67" t="str">
        <f t="shared" si="208"/>
        <v>8.9</v>
      </c>
      <c r="OA28" s="300" t="str">
        <f t="shared" si="209"/>
        <v>A</v>
      </c>
      <c r="OB28" s="112">
        <f t="shared" si="210"/>
        <v>4</v>
      </c>
      <c r="OC28" s="113" t="str">
        <f t="shared" si="211"/>
        <v>4.0</v>
      </c>
      <c r="OD28" s="63">
        <v>1</v>
      </c>
      <c r="OE28" s="207">
        <v>1</v>
      </c>
      <c r="OF28" s="210">
        <v>9</v>
      </c>
      <c r="OG28" s="133">
        <v>9</v>
      </c>
      <c r="OH28" s="210"/>
      <c r="OI28" s="66">
        <f t="shared" si="212"/>
        <v>9</v>
      </c>
      <c r="OJ28" s="67">
        <f t="shared" si="213"/>
        <v>9</v>
      </c>
      <c r="OK28" s="67" t="str">
        <f t="shared" si="214"/>
        <v>9.0</v>
      </c>
      <c r="OL28" s="51" t="str">
        <f t="shared" si="215"/>
        <v>A</v>
      </c>
      <c r="OM28" s="60">
        <f t="shared" si="216"/>
        <v>4</v>
      </c>
      <c r="ON28" s="53" t="str">
        <f t="shared" si="217"/>
        <v>4.0</v>
      </c>
      <c r="OO28" s="63">
        <v>6</v>
      </c>
      <c r="OP28" s="207">
        <v>6</v>
      </c>
      <c r="OQ28" s="105"/>
      <c r="OR28" s="138"/>
      <c r="OS28" s="104"/>
      <c r="OT28" s="105"/>
      <c r="OU28" s="67">
        <f t="shared" si="218"/>
        <v>0</v>
      </c>
      <c r="OV28" s="67" t="str">
        <f t="shared" si="219"/>
        <v>0.0</v>
      </c>
      <c r="OW28" s="51" t="str">
        <f t="shared" si="220"/>
        <v>F</v>
      </c>
      <c r="OX28" s="60">
        <f t="shared" si="221"/>
        <v>0</v>
      </c>
      <c r="OY28" s="53" t="str">
        <f t="shared" si="222"/>
        <v>0.0</v>
      </c>
      <c r="OZ28" s="63">
        <v>4</v>
      </c>
      <c r="PA28" s="207">
        <v>4</v>
      </c>
      <c r="PB28" s="211">
        <f t="shared" si="223"/>
        <v>19</v>
      </c>
      <c r="PC28" s="156">
        <f t="shared" si="224"/>
        <v>6.8263157894736848</v>
      </c>
      <c r="PD28" s="158">
        <f t="shared" si="225"/>
        <v>3</v>
      </c>
      <c r="PE28" s="157" t="str">
        <f t="shared" si="226"/>
        <v>3.00</v>
      </c>
      <c r="PF28" s="5" t="str">
        <f t="shared" si="227"/>
        <v>Lên lớp</v>
      </c>
      <c r="PG28" s="212">
        <f t="shared" si="228"/>
        <v>19</v>
      </c>
      <c r="PH28" s="156">
        <f t="shared" si="229"/>
        <v>6.8263157894736848</v>
      </c>
      <c r="PI28" s="309">
        <f t="shared" si="230"/>
        <v>3</v>
      </c>
      <c r="PJ28" s="215">
        <f t="shared" si="231"/>
        <v>68</v>
      </c>
      <c r="PK28" s="211">
        <f t="shared" si="232"/>
        <v>68</v>
      </c>
      <c r="PL28" s="157">
        <f t="shared" si="233"/>
        <v>7.7750000000000004</v>
      </c>
      <c r="PM28" s="157" t="str">
        <f t="shared" si="234"/>
        <v>7.78</v>
      </c>
      <c r="PN28" s="158">
        <f t="shared" si="235"/>
        <v>3.3529411764705883</v>
      </c>
      <c r="PO28" s="157" t="str">
        <f t="shared" si="236"/>
        <v>3.35</v>
      </c>
      <c r="PP28" s="5" t="str">
        <f t="shared" si="237"/>
        <v>Lên lớp</v>
      </c>
      <c r="PQ28" s="231">
        <v>8.5</v>
      </c>
      <c r="PR28" s="231">
        <v>8</v>
      </c>
      <c r="PS28" s="231"/>
      <c r="PT28" s="66">
        <f t="shared" si="346"/>
        <v>8.1999999999999993</v>
      </c>
      <c r="PU28" s="67">
        <f t="shared" si="347"/>
        <v>8.1999999999999993</v>
      </c>
      <c r="PV28" s="67" t="str">
        <f t="shared" si="240"/>
        <v>8.2</v>
      </c>
      <c r="PW28" s="51" t="str">
        <f t="shared" si="348"/>
        <v>B+</v>
      </c>
      <c r="PX28" s="60">
        <f t="shared" si="242"/>
        <v>3.5</v>
      </c>
      <c r="PY28" s="53" t="str">
        <f t="shared" si="243"/>
        <v>3.5</v>
      </c>
      <c r="PZ28" s="63">
        <v>6</v>
      </c>
      <c r="QA28" s="207">
        <v>6</v>
      </c>
    </row>
    <row r="29" spans="1:443" s="8" customFormat="1" ht="18">
      <c r="A29" s="5">
        <v>29</v>
      </c>
      <c r="B29" s="9" t="s">
        <v>455</v>
      </c>
      <c r="C29" s="10" t="s">
        <v>495</v>
      </c>
      <c r="D29" s="11" t="s">
        <v>302</v>
      </c>
      <c r="E29" s="12" t="s">
        <v>477</v>
      </c>
      <c r="F29" s="6"/>
      <c r="G29" s="47" t="s">
        <v>644</v>
      </c>
      <c r="H29" s="144" t="s">
        <v>427</v>
      </c>
      <c r="I29" s="48" t="s">
        <v>596</v>
      </c>
      <c r="J29" s="48" t="s">
        <v>525</v>
      </c>
      <c r="K29" s="98">
        <v>7.2</v>
      </c>
      <c r="L29" s="67" t="str">
        <f t="shared" si="350"/>
        <v>7.2</v>
      </c>
      <c r="M29" s="51" t="str">
        <f t="shared" si="351"/>
        <v>B</v>
      </c>
      <c r="N29" s="52">
        <f t="shared" si="352"/>
        <v>3</v>
      </c>
      <c r="O29" s="53" t="str">
        <f t="shared" si="353"/>
        <v>3.0</v>
      </c>
      <c r="P29" s="63">
        <v>2</v>
      </c>
      <c r="Q29" s="49">
        <v>7</v>
      </c>
      <c r="R29" s="67" t="str">
        <f t="shared" si="354"/>
        <v>7.0</v>
      </c>
      <c r="S29" s="51" t="str">
        <f t="shared" si="355"/>
        <v>B</v>
      </c>
      <c r="T29" s="52">
        <f t="shared" si="356"/>
        <v>3</v>
      </c>
      <c r="U29" s="53" t="str">
        <f t="shared" si="357"/>
        <v>3.0</v>
      </c>
      <c r="V29" s="63">
        <v>3</v>
      </c>
      <c r="W29" s="105">
        <v>9.1999999999999993</v>
      </c>
      <c r="X29" s="103">
        <v>10</v>
      </c>
      <c r="Y29" s="104"/>
      <c r="Z29" s="66">
        <f t="shared" si="271"/>
        <v>9.6999999999999993</v>
      </c>
      <c r="AA29" s="67">
        <f t="shared" si="272"/>
        <v>9.6999999999999993</v>
      </c>
      <c r="AB29" s="67" t="str">
        <f t="shared" si="358"/>
        <v>9.7</v>
      </c>
      <c r="AC29" s="51" t="str">
        <f t="shared" si="274"/>
        <v>A</v>
      </c>
      <c r="AD29" s="60">
        <f t="shared" si="359"/>
        <v>4</v>
      </c>
      <c r="AE29" s="53" t="str">
        <f t="shared" si="360"/>
        <v>4.0</v>
      </c>
      <c r="AF29" s="63">
        <v>4</v>
      </c>
      <c r="AG29" s="207">
        <v>4</v>
      </c>
      <c r="AH29" s="105">
        <v>8</v>
      </c>
      <c r="AI29" s="103">
        <v>8</v>
      </c>
      <c r="AJ29" s="104"/>
      <c r="AK29" s="66">
        <f t="shared" si="277"/>
        <v>8</v>
      </c>
      <c r="AL29" s="67">
        <f t="shared" si="278"/>
        <v>8</v>
      </c>
      <c r="AM29" s="67" t="str">
        <f t="shared" si="361"/>
        <v>8.0</v>
      </c>
      <c r="AN29" s="51" t="str">
        <f t="shared" si="362"/>
        <v>B+</v>
      </c>
      <c r="AO29" s="60">
        <f t="shared" si="363"/>
        <v>3.5</v>
      </c>
      <c r="AP29" s="53" t="str">
        <f t="shared" si="364"/>
        <v>3.5</v>
      </c>
      <c r="AQ29" s="63">
        <v>2</v>
      </c>
      <c r="AR29" s="207">
        <v>2</v>
      </c>
      <c r="AS29" s="105">
        <v>8.3000000000000007</v>
      </c>
      <c r="AT29" s="103">
        <v>9</v>
      </c>
      <c r="AU29" s="104"/>
      <c r="AV29" s="66">
        <f t="shared" si="365"/>
        <v>8.6999999999999993</v>
      </c>
      <c r="AW29" s="67">
        <f t="shared" si="366"/>
        <v>8.6999999999999993</v>
      </c>
      <c r="AX29" s="67" t="str">
        <f t="shared" si="367"/>
        <v>8.7</v>
      </c>
      <c r="AY29" s="51" t="str">
        <f t="shared" si="368"/>
        <v>A</v>
      </c>
      <c r="AZ29" s="60">
        <f t="shared" si="369"/>
        <v>4</v>
      </c>
      <c r="BA29" s="53" t="str">
        <f t="shared" si="370"/>
        <v>4.0</v>
      </c>
      <c r="BB29" s="63">
        <v>3</v>
      </c>
      <c r="BC29" s="207">
        <v>3</v>
      </c>
      <c r="BD29" s="105">
        <v>6.2</v>
      </c>
      <c r="BE29" s="103">
        <v>7</v>
      </c>
      <c r="BF29" s="104"/>
      <c r="BG29" s="66">
        <f t="shared" si="371"/>
        <v>6.7</v>
      </c>
      <c r="BH29" s="67">
        <f t="shared" si="372"/>
        <v>6.7</v>
      </c>
      <c r="BI29" s="67" t="str">
        <f t="shared" si="373"/>
        <v>6.7</v>
      </c>
      <c r="BJ29" s="51" t="str">
        <f t="shared" si="374"/>
        <v>C+</v>
      </c>
      <c r="BK29" s="60">
        <f t="shared" si="375"/>
        <v>2.5</v>
      </c>
      <c r="BL29" s="53" t="str">
        <f t="shared" si="376"/>
        <v>2.5</v>
      </c>
      <c r="BM29" s="63">
        <v>3</v>
      </c>
      <c r="BN29" s="207">
        <v>3</v>
      </c>
      <c r="BO29" s="105">
        <v>7.6</v>
      </c>
      <c r="BP29" s="103">
        <v>5</v>
      </c>
      <c r="BQ29" s="104"/>
      <c r="BR29" s="66">
        <f t="shared" si="295"/>
        <v>6</v>
      </c>
      <c r="BS29" s="67">
        <f t="shared" si="296"/>
        <v>6</v>
      </c>
      <c r="BT29" s="67" t="str">
        <f t="shared" si="377"/>
        <v>6.0</v>
      </c>
      <c r="BU29" s="51" t="str">
        <f t="shared" si="298"/>
        <v>C</v>
      </c>
      <c r="BV29" s="68">
        <f t="shared" si="299"/>
        <v>2</v>
      </c>
      <c r="BW29" s="53" t="str">
        <f t="shared" si="378"/>
        <v>2.0</v>
      </c>
      <c r="BX29" s="63">
        <v>2</v>
      </c>
      <c r="BY29" s="207">
        <v>2</v>
      </c>
      <c r="BZ29" s="105">
        <v>8.1999999999999993</v>
      </c>
      <c r="CA29" s="103">
        <v>9</v>
      </c>
      <c r="CB29" s="104"/>
      <c r="CC29" s="105"/>
      <c r="CD29" s="67">
        <f t="shared" si="379"/>
        <v>8.6999999999999993</v>
      </c>
      <c r="CE29" s="67" t="str">
        <f t="shared" si="380"/>
        <v>8.7</v>
      </c>
      <c r="CF29" s="51" t="str">
        <f t="shared" si="381"/>
        <v>A</v>
      </c>
      <c r="CG29" s="60">
        <f t="shared" si="382"/>
        <v>4</v>
      </c>
      <c r="CH29" s="53" t="str">
        <f t="shared" si="383"/>
        <v>4.0</v>
      </c>
      <c r="CI29" s="63">
        <v>3</v>
      </c>
      <c r="CJ29" s="207">
        <v>3</v>
      </c>
      <c r="CK29" s="208">
        <f t="shared" si="384"/>
        <v>17</v>
      </c>
      <c r="CL29" s="72">
        <f t="shared" si="306"/>
        <v>8.1823529411764699</v>
      </c>
      <c r="CM29" s="93" t="str">
        <f t="shared" si="385"/>
        <v>8.18</v>
      </c>
      <c r="CN29" s="72">
        <f t="shared" si="308"/>
        <v>3.4411764705882355</v>
      </c>
      <c r="CO29" s="93" t="str">
        <f t="shared" si="386"/>
        <v>3.44</v>
      </c>
      <c r="CP29" s="285" t="str">
        <f t="shared" si="387"/>
        <v>Lên lớp</v>
      </c>
      <c r="CQ29" s="285">
        <f t="shared" si="311"/>
        <v>17</v>
      </c>
      <c r="CR29" s="72">
        <f t="shared" si="312"/>
        <v>8.1823529411764699</v>
      </c>
      <c r="CS29" s="285" t="str">
        <f t="shared" si="388"/>
        <v>8.18</v>
      </c>
      <c r="CT29" s="72">
        <f t="shared" si="314"/>
        <v>3.4411764705882355</v>
      </c>
      <c r="CU29" s="285" t="str">
        <f t="shared" si="389"/>
        <v>3.44</v>
      </c>
      <c r="CV29" s="285" t="str">
        <f t="shared" si="390"/>
        <v>Lên lớp</v>
      </c>
      <c r="CW29" s="66">
        <v>8.6</v>
      </c>
      <c r="CX29" s="66">
        <v>9</v>
      </c>
      <c r="CY29" s="285"/>
      <c r="CZ29" s="66">
        <f t="shared" si="317"/>
        <v>8.8000000000000007</v>
      </c>
      <c r="DA29" s="67">
        <f t="shared" si="318"/>
        <v>8.8000000000000007</v>
      </c>
      <c r="DB29" s="60" t="str">
        <f t="shared" si="319"/>
        <v>8.8</v>
      </c>
      <c r="DC29" s="51" t="str">
        <f t="shared" si="320"/>
        <v>A</v>
      </c>
      <c r="DD29" s="60">
        <f t="shared" si="321"/>
        <v>4</v>
      </c>
      <c r="DE29" s="60" t="str">
        <f t="shared" si="322"/>
        <v>4.0</v>
      </c>
      <c r="DF29" s="63"/>
      <c r="DG29" s="209"/>
      <c r="DH29" s="105">
        <v>6</v>
      </c>
      <c r="DI29" s="126">
        <v>8</v>
      </c>
      <c r="DJ29" s="126"/>
      <c r="DK29" s="66">
        <f t="shared" si="323"/>
        <v>7.2</v>
      </c>
      <c r="DL29" s="67">
        <f t="shared" si="324"/>
        <v>7.2</v>
      </c>
      <c r="DM29" s="60" t="str">
        <f t="shared" si="325"/>
        <v>7.2</v>
      </c>
      <c r="DN29" s="51" t="str">
        <f t="shared" si="326"/>
        <v>B</v>
      </c>
      <c r="DO29" s="60">
        <f t="shared" si="327"/>
        <v>3</v>
      </c>
      <c r="DP29" s="60" t="str">
        <f t="shared" si="328"/>
        <v>3.0</v>
      </c>
      <c r="DQ29" s="63"/>
      <c r="DR29" s="209"/>
      <c r="DS29" s="67">
        <f t="shared" si="329"/>
        <v>8</v>
      </c>
      <c r="DT29" s="60" t="str">
        <f t="shared" si="330"/>
        <v>8.0</v>
      </c>
      <c r="DU29" s="51" t="str">
        <f t="shared" si="331"/>
        <v>B+</v>
      </c>
      <c r="DV29" s="60">
        <f t="shared" si="332"/>
        <v>3.5</v>
      </c>
      <c r="DW29" s="60" t="str">
        <f t="shared" si="333"/>
        <v>3.5</v>
      </c>
      <c r="DX29" s="63">
        <v>3</v>
      </c>
      <c r="DY29" s="209">
        <v>3</v>
      </c>
      <c r="DZ29" s="210">
        <v>6.8</v>
      </c>
      <c r="EA29" s="57">
        <v>7</v>
      </c>
      <c r="EB29" s="58"/>
      <c r="EC29" s="66">
        <f t="shared" si="334"/>
        <v>6.9</v>
      </c>
      <c r="ED29" s="67">
        <f t="shared" si="335"/>
        <v>6.9</v>
      </c>
      <c r="EE29" s="67" t="str">
        <f t="shared" si="336"/>
        <v>6.9</v>
      </c>
      <c r="EF29" s="51" t="str">
        <f t="shared" si="337"/>
        <v>C+</v>
      </c>
      <c r="EG29" s="68">
        <f t="shared" si="338"/>
        <v>2.5</v>
      </c>
      <c r="EH29" s="53" t="str">
        <f t="shared" si="339"/>
        <v>2.5</v>
      </c>
      <c r="EI29" s="63">
        <v>3</v>
      </c>
      <c r="EJ29" s="207">
        <v>3</v>
      </c>
      <c r="EK29" s="210">
        <v>8.8000000000000007</v>
      </c>
      <c r="EL29" s="57">
        <v>7</v>
      </c>
      <c r="EM29" s="58"/>
      <c r="EN29" s="66">
        <f t="shared" si="391"/>
        <v>7.7</v>
      </c>
      <c r="EO29" s="67">
        <f t="shared" si="392"/>
        <v>7.7</v>
      </c>
      <c r="EP29" s="67" t="str">
        <f t="shared" si="393"/>
        <v>7.7</v>
      </c>
      <c r="EQ29" s="51" t="str">
        <f t="shared" si="394"/>
        <v>B</v>
      </c>
      <c r="ER29" s="60">
        <f t="shared" si="395"/>
        <v>3</v>
      </c>
      <c r="ES29" s="53" t="str">
        <f t="shared" si="396"/>
        <v>3.0</v>
      </c>
      <c r="ET29" s="63">
        <v>3</v>
      </c>
      <c r="EU29" s="207">
        <v>3</v>
      </c>
      <c r="EV29" s="210">
        <v>9.3000000000000007</v>
      </c>
      <c r="EW29" s="57">
        <v>8</v>
      </c>
      <c r="EX29" s="58"/>
      <c r="EY29" s="66">
        <f t="shared" si="37"/>
        <v>8.5</v>
      </c>
      <c r="EZ29" s="67">
        <f t="shared" si="38"/>
        <v>8.5</v>
      </c>
      <c r="FA29" s="67" t="str">
        <f t="shared" si="39"/>
        <v>8.5</v>
      </c>
      <c r="FB29" s="51" t="str">
        <f t="shared" si="40"/>
        <v>A</v>
      </c>
      <c r="FC29" s="60">
        <f t="shared" si="41"/>
        <v>4</v>
      </c>
      <c r="FD29" s="53" t="str">
        <f t="shared" si="42"/>
        <v>4.0</v>
      </c>
      <c r="FE29" s="63">
        <v>2</v>
      </c>
      <c r="FF29" s="207">
        <v>2</v>
      </c>
      <c r="FG29" s="105">
        <v>9</v>
      </c>
      <c r="FH29" s="103">
        <v>9</v>
      </c>
      <c r="FI29" s="104"/>
      <c r="FJ29" s="66">
        <f t="shared" si="43"/>
        <v>9</v>
      </c>
      <c r="FK29" s="67">
        <f t="shared" si="44"/>
        <v>9</v>
      </c>
      <c r="FL29" s="67" t="str">
        <f t="shared" si="45"/>
        <v>9.0</v>
      </c>
      <c r="FM29" s="51" t="str">
        <f t="shared" si="46"/>
        <v>A</v>
      </c>
      <c r="FN29" s="60">
        <f t="shared" si="47"/>
        <v>4</v>
      </c>
      <c r="FO29" s="53" t="str">
        <f t="shared" si="48"/>
        <v>4.0</v>
      </c>
      <c r="FP29" s="63">
        <v>2</v>
      </c>
      <c r="FQ29" s="207">
        <v>2</v>
      </c>
      <c r="FR29" s="105">
        <v>8</v>
      </c>
      <c r="FS29" s="103">
        <v>8</v>
      </c>
      <c r="FT29" s="104"/>
      <c r="FU29" s="66"/>
      <c r="FV29" s="67">
        <f t="shared" si="49"/>
        <v>8</v>
      </c>
      <c r="FW29" s="67" t="str">
        <f t="shared" si="50"/>
        <v>8.0</v>
      </c>
      <c r="FX29" s="51" t="str">
        <f t="shared" si="51"/>
        <v>B+</v>
      </c>
      <c r="FY29" s="60">
        <f t="shared" si="52"/>
        <v>3.5</v>
      </c>
      <c r="FZ29" s="53" t="str">
        <f t="shared" si="53"/>
        <v>3.5</v>
      </c>
      <c r="GA29" s="63">
        <v>2</v>
      </c>
      <c r="GB29" s="207">
        <v>2</v>
      </c>
      <c r="GC29" s="105">
        <v>7.7</v>
      </c>
      <c r="GD29" s="103">
        <v>8</v>
      </c>
      <c r="GE29" s="104"/>
      <c r="GF29" s="105"/>
      <c r="GG29" s="67">
        <f t="shared" si="397"/>
        <v>7.9</v>
      </c>
      <c r="GH29" s="67" t="str">
        <f t="shared" si="398"/>
        <v>7.9</v>
      </c>
      <c r="GI29" s="51" t="str">
        <f t="shared" si="399"/>
        <v>B</v>
      </c>
      <c r="GJ29" s="60">
        <f t="shared" si="400"/>
        <v>3</v>
      </c>
      <c r="GK29" s="53" t="str">
        <f t="shared" si="401"/>
        <v>3.0</v>
      </c>
      <c r="GL29" s="63">
        <v>3</v>
      </c>
      <c r="GM29" s="207">
        <v>3</v>
      </c>
      <c r="GN29" s="211">
        <f t="shared" si="402"/>
        <v>18</v>
      </c>
      <c r="GO29" s="156">
        <f t="shared" si="403"/>
        <v>7.916666666666667</v>
      </c>
      <c r="GP29" s="158">
        <f t="shared" si="404"/>
        <v>3.2777777777777777</v>
      </c>
      <c r="GQ29" s="157" t="str">
        <f t="shared" si="62"/>
        <v>3.28</v>
      </c>
      <c r="GR29" s="5" t="str">
        <f t="shared" si="63"/>
        <v>Lên lớp</v>
      </c>
      <c r="GS29" s="212">
        <f t="shared" si="405"/>
        <v>18</v>
      </c>
      <c r="GT29" s="213">
        <f t="shared" si="65"/>
        <v>7.916666666666667</v>
      </c>
      <c r="GU29" s="214">
        <f t="shared" si="406"/>
        <v>3.2777777777777777</v>
      </c>
      <c r="GV29" s="215">
        <f t="shared" si="407"/>
        <v>35</v>
      </c>
      <c r="GW29" s="211">
        <f t="shared" si="408"/>
        <v>35</v>
      </c>
      <c r="GX29" s="157">
        <f t="shared" si="409"/>
        <v>8.0457142857142863</v>
      </c>
      <c r="GY29" s="158">
        <f t="shared" si="410"/>
        <v>3.3571428571428572</v>
      </c>
      <c r="GZ29" s="157" t="str">
        <f t="shared" si="71"/>
        <v>3.36</v>
      </c>
      <c r="HA29" s="5" t="str">
        <f t="shared" si="72"/>
        <v>Lên lớp</v>
      </c>
      <c r="HB29" s="5"/>
      <c r="HC29" s="105">
        <v>7</v>
      </c>
      <c r="HD29" s="103">
        <v>7</v>
      </c>
      <c r="HE29" s="104"/>
      <c r="HF29" s="105"/>
      <c r="HG29" s="67">
        <f t="shared" si="411"/>
        <v>7</v>
      </c>
      <c r="HH29" s="67" t="str">
        <f t="shared" si="412"/>
        <v>7.0</v>
      </c>
      <c r="HI29" s="51" t="str">
        <f t="shared" si="413"/>
        <v>B</v>
      </c>
      <c r="HJ29" s="60">
        <f t="shared" si="414"/>
        <v>3</v>
      </c>
      <c r="HK29" s="53" t="str">
        <f t="shared" si="415"/>
        <v>3.0</v>
      </c>
      <c r="HL29" s="63">
        <v>3</v>
      </c>
      <c r="HM29" s="207">
        <v>3</v>
      </c>
      <c r="HN29" s="210">
        <v>7</v>
      </c>
      <c r="HO29" s="57">
        <v>8</v>
      </c>
      <c r="HP29" s="58"/>
      <c r="HQ29" s="66">
        <f t="shared" si="78"/>
        <v>7.6</v>
      </c>
      <c r="HR29" s="110">
        <f t="shared" si="79"/>
        <v>7.6</v>
      </c>
      <c r="HS29" s="67" t="str">
        <f t="shared" si="80"/>
        <v>7.6</v>
      </c>
      <c r="HT29" s="111" t="str">
        <f t="shared" si="81"/>
        <v>B</v>
      </c>
      <c r="HU29" s="112">
        <f t="shared" si="82"/>
        <v>3</v>
      </c>
      <c r="HV29" s="113" t="str">
        <f t="shared" si="83"/>
        <v>3.0</v>
      </c>
      <c r="HW29" s="63">
        <v>1</v>
      </c>
      <c r="HX29" s="207">
        <v>1</v>
      </c>
      <c r="HY29" s="66">
        <f t="shared" si="261"/>
        <v>2.2999999999999998</v>
      </c>
      <c r="HZ29" s="167">
        <f t="shared" si="262"/>
        <v>7.2</v>
      </c>
      <c r="IA29" s="53" t="str">
        <f t="shared" si="85"/>
        <v>7.2</v>
      </c>
      <c r="IB29" s="51" t="str">
        <f t="shared" si="86"/>
        <v>B</v>
      </c>
      <c r="IC29" s="60">
        <f t="shared" si="87"/>
        <v>3</v>
      </c>
      <c r="ID29" s="53" t="str">
        <f t="shared" si="88"/>
        <v>3.0</v>
      </c>
      <c r="IE29" s="220">
        <v>4</v>
      </c>
      <c r="IF29" s="221">
        <v>4</v>
      </c>
      <c r="IG29" s="210">
        <v>8.3000000000000007</v>
      </c>
      <c r="IH29" s="57">
        <v>9</v>
      </c>
      <c r="II29" s="58"/>
      <c r="IJ29" s="66">
        <f t="shared" si="416"/>
        <v>8.6999999999999993</v>
      </c>
      <c r="IK29" s="67">
        <f t="shared" si="417"/>
        <v>8.6999999999999993</v>
      </c>
      <c r="IL29" s="67" t="str">
        <f t="shared" si="418"/>
        <v>8.7</v>
      </c>
      <c r="IM29" s="51" t="str">
        <f t="shared" si="419"/>
        <v>A</v>
      </c>
      <c r="IN29" s="60">
        <f t="shared" si="420"/>
        <v>4</v>
      </c>
      <c r="IO29" s="53" t="str">
        <f t="shared" si="421"/>
        <v>4.0</v>
      </c>
      <c r="IP29" s="63">
        <v>2</v>
      </c>
      <c r="IQ29" s="207">
        <v>2</v>
      </c>
      <c r="IR29" s="210">
        <v>8.5</v>
      </c>
      <c r="IS29" s="57">
        <v>8</v>
      </c>
      <c r="IT29" s="58"/>
      <c r="IU29" s="66">
        <f t="shared" si="95"/>
        <v>8.1999999999999993</v>
      </c>
      <c r="IV29" s="67">
        <f t="shared" si="96"/>
        <v>8.1999999999999993</v>
      </c>
      <c r="IW29" s="67" t="str">
        <f t="shared" si="97"/>
        <v>8.2</v>
      </c>
      <c r="IX29" s="51" t="str">
        <f t="shared" si="98"/>
        <v>B+</v>
      </c>
      <c r="IY29" s="60">
        <f t="shared" si="99"/>
        <v>3.5</v>
      </c>
      <c r="IZ29" s="53" t="str">
        <f t="shared" si="100"/>
        <v>3.5</v>
      </c>
      <c r="JA29" s="63">
        <v>3</v>
      </c>
      <c r="JB29" s="207">
        <v>3</v>
      </c>
      <c r="JC29" s="65">
        <v>7.2</v>
      </c>
      <c r="JD29" s="57">
        <v>9</v>
      </c>
      <c r="JE29" s="58"/>
      <c r="JF29" s="66">
        <f t="shared" si="101"/>
        <v>8.3000000000000007</v>
      </c>
      <c r="JG29" s="67">
        <f t="shared" si="102"/>
        <v>8.3000000000000007</v>
      </c>
      <c r="JH29" s="50" t="str">
        <f t="shared" si="103"/>
        <v>8.3</v>
      </c>
      <c r="JI29" s="51" t="str">
        <f t="shared" si="104"/>
        <v>B+</v>
      </c>
      <c r="JJ29" s="60">
        <f t="shared" si="105"/>
        <v>3.5</v>
      </c>
      <c r="JK29" s="53" t="str">
        <f t="shared" si="106"/>
        <v>3.5</v>
      </c>
      <c r="JL29" s="61">
        <v>2</v>
      </c>
      <c r="JM29" s="62">
        <v>2</v>
      </c>
      <c r="JN29" s="65">
        <v>7.6</v>
      </c>
      <c r="JO29" s="57">
        <v>6</v>
      </c>
      <c r="JP29" s="58"/>
      <c r="JQ29" s="66">
        <f t="shared" si="107"/>
        <v>6.6</v>
      </c>
      <c r="JR29" s="67">
        <f t="shared" si="108"/>
        <v>6.6</v>
      </c>
      <c r="JS29" s="50" t="str">
        <f t="shared" si="109"/>
        <v>6.6</v>
      </c>
      <c r="JT29" s="51" t="str">
        <f t="shared" si="110"/>
        <v>C+</v>
      </c>
      <c r="JU29" s="60">
        <f t="shared" si="111"/>
        <v>2.5</v>
      </c>
      <c r="JV29" s="53" t="str">
        <f t="shared" si="112"/>
        <v>2.5</v>
      </c>
      <c r="JW29" s="61">
        <v>1</v>
      </c>
      <c r="JX29" s="62">
        <v>1</v>
      </c>
      <c r="JY29" s="65">
        <v>9.3000000000000007</v>
      </c>
      <c r="JZ29" s="57">
        <v>8</v>
      </c>
      <c r="KA29" s="58"/>
      <c r="KB29" s="66">
        <f t="shared" si="113"/>
        <v>8.5</v>
      </c>
      <c r="KC29" s="67">
        <f t="shared" si="114"/>
        <v>8.5</v>
      </c>
      <c r="KD29" s="50" t="str">
        <f t="shared" si="115"/>
        <v>8.5</v>
      </c>
      <c r="KE29" s="51" t="str">
        <f t="shared" si="116"/>
        <v>A</v>
      </c>
      <c r="KF29" s="60">
        <f t="shared" si="117"/>
        <v>4</v>
      </c>
      <c r="KG29" s="53" t="str">
        <f t="shared" si="118"/>
        <v>4.0</v>
      </c>
      <c r="KH29" s="61">
        <v>2</v>
      </c>
      <c r="KI29" s="62">
        <v>2</v>
      </c>
      <c r="KJ29" s="105">
        <v>6.2</v>
      </c>
      <c r="KK29" s="138">
        <v>7</v>
      </c>
      <c r="KL29" s="104"/>
      <c r="KM29" s="66">
        <f t="shared" si="119"/>
        <v>6.7</v>
      </c>
      <c r="KN29" s="110">
        <f t="shared" si="120"/>
        <v>6.7</v>
      </c>
      <c r="KO29" s="67" t="str">
        <f t="shared" si="121"/>
        <v>6.7</v>
      </c>
      <c r="KP29" s="300" t="str">
        <f t="shared" si="122"/>
        <v>C+</v>
      </c>
      <c r="KQ29" s="112">
        <f t="shared" si="123"/>
        <v>2.5</v>
      </c>
      <c r="KR29" s="113" t="str">
        <f t="shared" si="124"/>
        <v>2.5</v>
      </c>
      <c r="KS29" s="63">
        <v>3</v>
      </c>
      <c r="KT29" s="207">
        <v>3</v>
      </c>
      <c r="KU29" s="105">
        <v>8.5</v>
      </c>
      <c r="KV29" s="138">
        <v>8</v>
      </c>
      <c r="KW29" s="104"/>
      <c r="KX29" s="66">
        <f t="shared" si="125"/>
        <v>8.1999999999999993</v>
      </c>
      <c r="KY29" s="110">
        <f t="shared" si="126"/>
        <v>8.1999999999999993</v>
      </c>
      <c r="KZ29" s="67" t="str">
        <f t="shared" si="127"/>
        <v>8.2</v>
      </c>
      <c r="LA29" s="300" t="str">
        <f t="shared" si="128"/>
        <v>B+</v>
      </c>
      <c r="LB29" s="112">
        <f t="shared" si="129"/>
        <v>3.5</v>
      </c>
      <c r="LC29" s="113" t="str">
        <f t="shared" si="130"/>
        <v>3.5</v>
      </c>
      <c r="LD29" s="63">
        <v>2</v>
      </c>
      <c r="LE29" s="207">
        <v>2</v>
      </c>
      <c r="LF29" s="301">
        <f t="shared" si="172"/>
        <v>7.4</v>
      </c>
      <c r="LG29" s="302">
        <f t="shared" si="173"/>
        <v>7.4</v>
      </c>
      <c r="LH29" s="303" t="str">
        <f t="shared" si="174"/>
        <v>7.4</v>
      </c>
      <c r="LI29" s="304" t="str">
        <f t="shared" si="175"/>
        <v>B</v>
      </c>
      <c r="LJ29" s="305">
        <f t="shared" si="176"/>
        <v>3</v>
      </c>
      <c r="LK29" s="303" t="str">
        <f t="shared" si="177"/>
        <v>3.0</v>
      </c>
      <c r="LL29" s="306">
        <v>5</v>
      </c>
      <c r="LM29" s="307">
        <v>5</v>
      </c>
      <c r="LN29" s="211">
        <f t="shared" si="131"/>
        <v>19</v>
      </c>
      <c r="LO29" s="156">
        <f t="shared" si="132"/>
        <v>7.7526315789473674</v>
      </c>
      <c r="LP29" s="158">
        <f t="shared" si="133"/>
        <v>3.2894736842105261</v>
      </c>
      <c r="LQ29" s="157" t="str">
        <f t="shared" si="178"/>
        <v>3.29</v>
      </c>
      <c r="LR29" s="5" t="str">
        <f t="shared" si="179"/>
        <v>Lên lớp</v>
      </c>
      <c r="LS29" s="212">
        <f t="shared" si="134"/>
        <v>19</v>
      </c>
      <c r="LT29" s="156">
        <f t="shared" si="135"/>
        <v>7.7526315789473674</v>
      </c>
      <c r="LU29" s="309">
        <f t="shared" si="136"/>
        <v>3.2894736842105261</v>
      </c>
      <c r="LV29" s="215">
        <f t="shared" si="137"/>
        <v>54</v>
      </c>
      <c r="LW29" s="211">
        <f t="shared" si="138"/>
        <v>54</v>
      </c>
      <c r="LX29" s="157">
        <f t="shared" si="139"/>
        <v>7.9425925925925922</v>
      </c>
      <c r="LY29" s="157" t="str">
        <f t="shared" si="140"/>
        <v>7.94</v>
      </c>
      <c r="LZ29" s="158">
        <f t="shared" si="141"/>
        <v>3.3333333333333335</v>
      </c>
      <c r="MA29" s="157" t="str">
        <f t="shared" si="180"/>
        <v>3.33</v>
      </c>
      <c r="MB29" s="5" t="str">
        <f t="shared" si="181"/>
        <v>Lên lớp</v>
      </c>
      <c r="MC29" s="282">
        <v>7.2</v>
      </c>
      <c r="MD29" s="283">
        <v>9</v>
      </c>
      <c r="ME29" s="58"/>
      <c r="MF29" s="66">
        <f t="shared" si="182"/>
        <v>8.3000000000000007</v>
      </c>
      <c r="MG29" s="67">
        <f t="shared" si="183"/>
        <v>8.3000000000000007</v>
      </c>
      <c r="MH29" s="50" t="str">
        <f t="shared" si="184"/>
        <v>8.3</v>
      </c>
      <c r="MI29" s="51" t="str">
        <f t="shared" si="185"/>
        <v>B+</v>
      </c>
      <c r="MJ29" s="60">
        <f t="shared" si="186"/>
        <v>3.5</v>
      </c>
      <c r="MK29" s="53" t="str">
        <f t="shared" si="187"/>
        <v>3.5</v>
      </c>
      <c r="ML29" s="61">
        <v>2</v>
      </c>
      <c r="MM29" s="62">
        <v>2</v>
      </c>
      <c r="MN29" s="282">
        <v>8.6999999999999993</v>
      </c>
      <c r="MO29" s="283">
        <v>8</v>
      </c>
      <c r="MP29" s="104"/>
      <c r="MQ29" s="105">
        <f t="shared" si="188"/>
        <v>8.3000000000000007</v>
      </c>
      <c r="MR29" s="67">
        <f t="shared" si="189"/>
        <v>8.3000000000000007</v>
      </c>
      <c r="MS29" s="50" t="str">
        <f t="shared" si="190"/>
        <v>8.3</v>
      </c>
      <c r="MT29" s="51" t="str">
        <f t="shared" si="191"/>
        <v>B+</v>
      </c>
      <c r="MU29" s="60">
        <f t="shared" si="192"/>
        <v>3.5</v>
      </c>
      <c r="MV29" s="53" t="str">
        <f t="shared" si="193"/>
        <v>3.5</v>
      </c>
      <c r="MW29" s="61">
        <v>2</v>
      </c>
      <c r="MX29" s="62">
        <v>2</v>
      </c>
      <c r="MY29" s="282">
        <v>8.6</v>
      </c>
      <c r="MZ29" s="283">
        <v>9</v>
      </c>
      <c r="NA29" s="104"/>
      <c r="NB29" s="105">
        <f t="shared" si="194"/>
        <v>8.8000000000000007</v>
      </c>
      <c r="NC29" s="67">
        <f t="shared" si="195"/>
        <v>8.8000000000000007</v>
      </c>
      <c r="ND29" s="50" t="str">
        <f t="shared" si="196"/>
        <v>8.8</v>
      </c>
      <c r="NE29" s="51" t="str">
        <f t="shared" si="197"/>
        <v>A</v>
      </c>
      <c r="NF29" s="60">
        <f t="shared" si="198"/>
        <v>4</v>
      </c>
      <c r="NG29" s="53" t="str">
        <f t="shared" si="199"/>
        <v>4.0</v>
      </c>
      <c r="NH29" s="61">
        <v>2</v>
      </c>
      <c r="NI29" s="62">
        <v>2</v>
      </c>
      <c r="NJ29" s="105">
        <v>8</v>
      </c>
      <c r="NK29" s="138">
        <v>8.5</v>
      </c>
      <c r="NL29" s="104"/>
      <c r="NM29" s="66">
        <f t="shared" si="200"/>
        <v>8.3000000000000007</v>
      </c>
      <c r="NN29" s="110">
        <f t="shared" si="201"/>
        <v>8.3000000000000007</v>
      </c>
      <c r="NO29" s="67" t="str">
        <f t="shared" si="202"/>
        <v>8.3</v>
      </c>
      <c r="NP29" s="300" t="str">
        <f t="shared" si="203"/>
        <v>B+</v>
      </c>
      <c r="NQ29" s="112">
        <f t="shared" si="204"/>
        <v>3.5</v>
      </c>
      <c r="NR29" s="113" t="str">
        <f t="shared" si="205"/>
        <v>3.5</v>
      </c>
      <c r="NS29" s="63">
        <v>2</v>
      </c>
      <c r="NT29" s="207">
        <v>2</v>
      </c>
      <c r="NU29" s="105">
        <v>8.4</v>
      </c>
      <c r="NV29" s="138">
        <v>9</v>
      </c>
      <c r="NW29" s="105"/>
      <c r="NX29" s="105">
        <f t="shared" si="206"/>
        <v>8.8000000000000007</v>
      </c>
      <c r="NY29" s="110">
        <f t="shared" si="207"/>
        <v>8.8000000000000007</v>
      </c>
      <c r="NZ29" s="67" t="str">
        <f t="shared" si="208"/>
        <v>8.8</v>
      </c>
      <c r="OA29" s="300" t="str">
        <f t="shared" si="209"/>
        <v>A</v>
      </c>
      <c r="OB29" s="112">
        <f t="shared" si="210"/>
        <v>4</v>
      </c>
      <c r="OC29" s="113" t="str">
        <f t="shared" si="211"/>
        <v>4.0</v>
      </c>
      <c r="OD29" s="63">
        <v>1</v>
      </c>
      <c r="OE29" s="207">
        <v>1</v>
      </c>
      <c r="OF29" s="210">
        <v>9</v>
      </c>
      <c r="OG29" s="133">
        <v>9</v>
      </c>
      <c r="OH29" s="210"/>
      <c r="OI29" s="66">
        <f t="shared" si="212"/>
        <v>9</v>
      </c>
      <c r="OJ29" s="67">
        <f t="shared" si="213"/>
        <v>9</v>
      </c>
      <c r="OK29" s="67" t="str">
        <f t="shared" si="214"/>
        <v>9.0</v>
      </c>
      <c r="OL29" s="51" t="str">
        <f t="shared" si="215"/>
        <v>A</v>
      </c>
      <c r="OM29" s="60">
        <f t="shared" si="216"/>
        <v>4</v>
      </c>
      <c r="ON29" s="53" t="str">
        <f t="shared" si="217"/>
        <v>4.0</v>
      </c>
      <c r="OO29" s="63">
        <v>6</v>
      </c>
      <c r="OP29" s="207">
        <v>6</v>
      </c>
      <c r="OQ29" s="105"/>
      <c r="OR29" s="138"/>
      <c r="OS29" s="105"/>
      <c r="OT29" s="105"/>
      <c r="OU29" s="67">
        <f t="shared" si="218"/>
        <v>0</v>
      </c>
      <c r="OV29" s="67" t="str">
        <f t="shared" si="219"/>
        <v>0.0</v>
      </c>
      <c r="OW29" s="51" t="str">
        <f t="shared" si="220"/>
        <v>F</v>
      </c>
      <c r="OX29" s="60">
        <f t="shared" si="221"/>
        <v>0</v>
      </c>
      <c r="OY29" s="53" t="str">
        <f t="shared" si="222"/>
        <v>0.0</v>
      </c>
      <c r="OZ29" s="63">
        <v>4</v>
      </c>
      <c r="PA29" s="207">
        <v>4</v>
      </c>
      <c r="PB29" s="211">
        <f t="shared" si="223"/>
        <v>19</v>
      </c>
      <c r="PC29" s="156">
        <f t="shared" si="224"/>
        <v>6.852631578947368</v>
      </c>
      <c r="PD29" s="158">
        <f t="shared" si="225"/>
        <v>3</v>
      </c>
      <c r="PE29" s="157" t="str">
        <f t="shared" si="226"/>
        <v>3.00</v>
      </c>
      <c r="PF29" s="5" t="str">
        <f t="shared" si="227"/>
        <v>Lên lớp</v>
      </c>
      <c r="PG29" s="212">
        <f t="shared" si="228"/>
        <v>19</v>
      </c>
      <c r="PH29" s="156">
        <f t="shared" si="229"/>
        <v>6.852631578947368</v>
      </c>
      <c r="PI29" s="309">
        <f t="shared" si="230"/>
        <v>3</v>
      </c>
      <c r="PJ29" s="215">
        <f t="shared" si="231"/>
        <v>73</v>
      </c>
      <c r="PK29" s="211">
        <f t="shared" si="232"/>
        <v>73</v>
      </c>
      <c r="PL29" s="157">
        <f t="shared" si="233"/>
        <v>7.6589041095890398</v>
      </c>
      <c r="PM29" s="157" t="str">
        <f t="shared" si="234"/>
        <v>7.66</v>
      </c>
      <c r="PN29" s="158">
        <f t="shared" si="235"/>
        <v>3.2465753424657535</v>
      </c>
      <c r="PO29" s="157" t="str">
        <f t="shared" si="236"/>
        <v>3.25</v>
      </c>
      <c r="PP29" s="5" t="str">
        <f t="shared" si="237"/>
        <v>Lên lớp</v>
      </c>
      <c r="PQ29" s="231">
        <v>9</v>
      </c>
      <c r="PR29" s="231">
        <v>8</v>
      </c>
      <c r="PS29" s="231"/>
      <c r="PT29" s="66">
        <f t="shared" si="346"/>
        <v>8.4</v>
      </c>
      <c r="PU29" s="67">
        <f t="shared" si="347"/>
        <v>8.4</v>
      </c>
      <c r="PV29" s="67" t="str">
        <f t="shared" si="240"/>
        <v>8.4</v>
      </c>
      <c r="PW29" s="51" t="str">
        <f t="shared" si="348"/>
        <v>B+</v>
      </c>
      <c r="PX29" s="60">
        <f t="shared" si="242"/>
        <v>3.5</v>
      </c>
      <c r="PY29" s="53" t="str">
        <f t="shared" si="243"/>
        <v>3.5</v>
      </c>
      <c r="PZ29" s="63">
        <v>6</v>
      </c>
      <c r="QA29" s="207">
        <v>6</v>
      </c>
    </row>
    <row r="30" spans="1:443" s="8" customFormat="1" ht="18">
      <c r="A30" s="5">
        <v>30</v>
      </c>
      <c r="B30" s="8" t="s">
        <v>455</v>
      </c>
      <c r="C30" s="8" t="s">
        <v>501</v>
      </c>
      <c r="D30" s="234" t="s">
        <v>502</v>
      </c>
      <c r="E30" s="235" t="s">
        <v>286</v>
      </c>
      <c r="F30" s="6"/>
      <c r="G30" s="47" t="s">
        <v>728</v>
      </c>
      <c r="H30" s="144" t="s">
        <v>427</v>
      </c>
      <c r="I30" s="48" t="s">
        <v>599</v>
      </c>
      <c r="J30" s="48" t="s">
        <v>627</v>
      </c>
      <c r="K30" s="98">
        <v>8.4</v>
      </c>
      <c r="L30" s="67" t="str">
        <f t="shared" si="350"/>
        <v>8.4</v>
      </c>
      <c r="M30" s="51" t="str">
        <f t="shared" si="351"/>
        <v>B+</v>
      </c>
      <c r="N30" s="52">
        <f t="shared" si="352"/>
        <v>3.5</v>
      </c>
      <c r="O30" s="53" t="str">
        <f t="shared" si="353"/>
        <v>3.5</v>
      </c>
      <c r="P30" s="63">
        <v>2</v>
      </c>
      <c r="Q30" s="49">
        <v>6</v>
      </c>
      <c r="R30" s="67" t="str">
        <f t="shared" si="354"/>
        <v>6.0</v>
      </c>
      <c r="S30" s="51" t="str">
        <f t="shared" si="355"/>
        <v>C</v>
      </c>
      <c r="T30" s="52">
        <f t="shared" si="356"/>
        <v>2</v>
      </c>
      <c r="U30" s="53" t="str">
        <f t="shared" si="357"/>
        <v>2.0</v>
      </c>
      <c r="V30" s="63">
        <v>3</v>
      </c>
      <c r="W30" s="105">
        <v>8.5</v>
      </c>
      <c r="X30" s="103">
        <v>9</v>
      </c>
      <c r="Y30" s="104"/>
      <c r="Z30" s="66">
        <f t="shared" si="271"/>
        <v>8.8000000000000007</v>
      </c>
      <c r="AA30" s="67">
        <f t="shared" si="272"/>
        <v>8.8000000000000007</v>
      </c>
      <c r="AB30" s="67" t="str">
        <f t="shared" si="358"/>
        <v>8.8</v>
      </c>
      <c r="AC30" s="51" t="str">
        <f t="shared" si="274"/>
        <v>A</v>
      </c>
      <c r="AD30" s="60">
        <f t="shared" si="359"/>
        <v>4</v>
      </c>
      <c r="AE30" s="53" t="str">
        <f t="shared" si="360"/>
        <v>4.0</v>
      </c>
      <c r="AF30" s="63">
        <v>4</v>
      </c>
      <c r="AG30" s="207">
        <v>4</v>
      </c>
      <c r="AH30" s="105">
        <v>8</v>
      </c>
      <c r="AI30" s="103">
        <v>8</v>
      </c>
      <c r="AJ30" s="104"/>
      <c r="AK30" s="66">
        <f t="shared" si="277"/>
        <v>8</v>
      </c>
      <c r="AL30" s="67">
        <f t="shared" si="278"/>
        <v>8</v>
      </c>
      <c r="AM30" s="67" t="str">
        <f t="shared" si="361"/>
        <v>8.0</v>
      </c>
      <c r="AN30" s="51" t="str">
        <f t="shared" si="362"/>
        <v>B+</v>
      </c>
      <c r="AO30" s="60">
        <f t="shared" si="363"/>
        <v>3.5</v>
      </c>
      <c r="AP30" s="53" t="str">
        <f t="shared" si="364"/>
        <v>3.5</v>
      </c>
      <c r="AQ30" s="63">
        <v>2</v>
      </c>
      <c r="AR30" s="207">
        <v>2</v>
      </c>
      <c r="AS30" s="105">
        <v>6.1</v>
      </c>
      <c r="AT30" s="103">
        <v>5</v>
      </c>
      <c r="AU30" s="104"/>
      <c r="AV30" s="66">
        <f t="shared" si="365"/>
        <v>5.4</v>
      </c>
      <c r="AW30" s="67">
        <f t="shared" si="366"/>
        <v>5.4</v>
      </c>
      <c r="AX30" s="67" t="str">
        <f t="shared" si="367"/>
        <v>5.4</v>
      </c>
      <c r="AY30" s="51" t="str">
        <f t="shared" si="368"/>
        <v>D+</v>
      </c>
      <c r="AZ30" s="60">
        <f t="shared" si="369"/>
        <v>1.5</v>
      </c>
      <c r="BA30" s="53" t="str">
        <f t="shared" si="370"/>
        <v>1.5</v>
      </c>
      <c r="BB30" s="63">
        <v>3</v>
      </c>
      <c r="BC30" s="207">
        <v>3</v>
      </c>
      <c r="BD30" s="105">
        <v>6</v>
      </c>
      <c r="BE30" s="103">
        <v>3</v>
      </c>
      <c r="BF30" s="104"/>
      <c r="BG30" s="66">
        <f t="shared" si="371"/>
        <v>4.2</v>
      </c>
      <c r="BH30" s="67">
        <f t="shared" si="372"/>
        <v>4.2</v>
      </c>
      <c r="BI30" s="67" t="str">
        <f t="shared" si="373"/>
        <v>4.2</v>
      </c>
      <c r="BJ30" s="51" t="str">
        <f t="shared" si="374"/>
        <v>D</v>
      </c>
      <c r="BK30" s="60">
        <f t="shared" si="375"/>
        <v>1</v>
      </c>
      <c r="BL30" s="53" t="str">
        <f t="shared" si="376"/>
        <v>1.0</v>
      </c>
      <c r="BM30" s="63">
        <v>3</v>
      </c>
      <c r="BN30" s="207">
        <v>3</v>
      </c>
      <c r="BO30" s="105">
        <v>7.3</v>
      </c>
      <c r="BP30" s="103">
        <v>6</v>
      </c>
      <c r="BQ30" s="104"/>
      <c r="BR30" s="66">
        <f t="shared" si="295"/>
        <v>6.5</v>
      </c>
      <c r="BS30" s="67">
        <f t="shared" si="296"/>
        <v>6.5</v>
      </c>
      <c r="BT30" s="67" t="str">
        <f t="shared" si="377"/>
        <v>6.5</v>
      </c>
      <c r="BU30" s="51" t="str">
        <f t="shared" si="298"/>
        <v>C+</v>
      </c>
      <c r="BV30" s="68">
        <f t="shared" si="299"/>
        <v>2.5</v>
      </c>
      <c r="BW30" s="53" t="str">
        <f t="shared" si="378"/>
        <v>2.5</v>
      </c>
      <c r="BX30" s="63">
        <v>2</v>
      </c>
      <c r="BY30" s="207">
        <v>2</v>
      </c>
      <c r="BZ30" s="105">
        <v>6.7</v>
      </c>
      <c r="CA30" s="103">
        <v>9</v>
      </c>
      <c r="CB30" s="104"/>
      <c r="CC30" s="105"/>
      <c r="CD30" s="67">
        <f t="shared" si="379"/>
        <v>8.1</v>
      </c>
      <c r="CE30" s="67" t="str">
        <f t="shared" si="380"/>
        <v>8.1</v>
      </c>
      <c r="CF30" s="51" t="str">
        <f t="shared" si="381"/>
        <v>B+</v>
      </c>
      <c r="CG30" s="60">
        <f t="shared" si="382"/>
        <v>3.5</v>
      </c>
      <c r="CH30" s="53" t="str">
        <f t="shared" si="383"/>
        <v>3.5</v>
      </c>
      <c r="CI30" s="63">
        <v>3</v>
      </c>
      <c r="CJ30" s="207">
        <v>3</v>
      </c>
      <c r="CK30" s="208">
        <f t="shared" si="384"/>
        <v>17</v>
      </c>
      <c r="CL30" s="72">
        <f t="shared" si="306"/>
        <v>6.8999999999999995</v>
      </c>
      <c r="CM30" s="93" t="str">
        <f t="shared" si="385"/>
        <v>6.90</v>
      </c>
      <c r="CN30" s="72">
        <f t="shared" si="308"/>
        <v>2.7058823529411766</v>
      </c>
      <c r="CO30" s="93" t="str">
        <f t="shared" si="386"/>
        <v>2.71</v>
      </c>
      <c r="CP30" s="285" t="str">
        <f t="shared" si="387"/>
        <v>Lên lớp</v>
      </c>
      <c r="CQ30" s="285">
        <f t="shared" si="311"/>
        <v>17</v>
      </c>
      <c r="CR30" s="72">
        <f t="shared" si="312"/>
        <v>6.8999999999999995</v>
      </c>
      <c r="CS30" s="285" t="str">
        <f t="shared" si="388"/>
        <v>6.90</v>
      </c>
      <c r="CT30" s="72">
        <f t="shared" si="314"/>
        <v>2.7058823529411766</v>
      </c>
      <c r="CU30" s="285" t="str">
        <f t="shared" si="389"/>
        <v>2.71</v>
      </c>
      <c r="CV30" s="285" t="str">
        <f t="shared" si="390"/>
        <v>Lên lớp</v>
      </c>
      <c r="CW30" s="66">
        <v>6.6</v>
      </c>
      <c r="CX30" s="66">
        <v>6</v>
      </c>
      <c r="CY30" s="285"/>
      <c r="CZ30" s="66">
        <f t="shared" si="317"/>
        <v>6.2</v>
      </c>
      <c r="DA30" s="67">
        <f t="shared" si="318"/>
        <v>6.2</v>
      </c>
      <c r="DB30" s="60" t="str">
        <f t="shared" si="319"/>
        <v>6.2</v>
      </c>
      <c r="DC30" s="51" t="str">
        <f t="shared" si="320"/>
        <v>C</v>
      </c>
      <c r="DD30" s="60">
        <f t="shared" si="321"/>
        <v>2</v>
      </c>
      <c r="DE30" s="60" t="str">
        <f t="shared" si="322"/>
        <v>2.0</v>
      </c>
      <c r="DF30" s="63"/>
      <c r="DG30" s="209"/>
      <c r="DH30" s="105">
        <v>7.8</v>
      </c>
      <c r="DI30" s="126">
        <v>7</v>
      </c>
      <c r="DJ30" s="126"/>
      <c r="DK30" s="66">
        <f t="shared" si="323"/>
        <v>7.3</v>
      </c>
      <c r="DL30" s="67">
        <f t="shared" si="324"/>
        <v>7.3</v>
      </c>
      <c r="DM30" s="60" t="str">
        <f t="shared" si="325"/>
        <v>7.3</v>
      </c>
      <c r="DN30" s="51" t="str">
        <f t="shared" si="326"/>
        <v>B</v>
      </c>
      <c r="DO30" s="60">
        <f t="shared" si="327"/>
        <v>3</v>
      </c>
      <c r="DP30" s="60" t="str">
        <f t="shared" si="328"/>
        <v>3.0</v>
      </c>
      <c r="DQ30" s="63"/>
      <c r="DR30" s="209"/>
      <c r="DS30" s="67">
        <f t="shared" si="329"/>
        <v>6.75</v>
      </c>
      <c r="DT30" s="60" t="str">
        <f t="shared" si="330"/>
        <v>6.8</v>
      </c>
      <c r="DU30" s="51" t="str">
        <f t="shared" si="331"/>
        <v>C+</v>
      </c>
      <c r="DV30" s="60">
        <f t="shared" si="332"/>
        <v>2.5</v>
      </c>
      <c r="DW30" s="60" t="str">
        <f t="shared" si="333"/>
        <v>2.5</v>
      </c>
      <c r="DX30" s="63">
        <v>3</v>
      </c>
      <c r="DY30" s="209">
        <v>3</v>
      </c>
      <c r="DZ30" s="210">
        <v>5</v>
      </c>
      <c r="EA30" s="57">
        <v>7</v>
      </c>
      <c r="EB30" s="58"/>
      <c r="EC30" s="66">
        <f t="shared" si="334"/>
        <v>6.2</v>
      </c>
      <c r="ED30" s="67">
        <f t="shared" si="335"/>
        <v>6.2</v>
      </c>
      <c r="EE30" s="67" t="str">
        <f t="shared" si="336"/>
        <v>6.2</v>
      </c>
      <c r="EF30" s="51" t="str">
        <f t="shared" si="337"/>
        <v>C</v>
      </c>
      <c r="EG30" s="68">
        <f t="shared" si="338"/>
        <v>2</v>
      </c>
      <c r="EH30" s="53" t="str">
        <f t="shared" si="339"/>
        <v>2.0</v>
      </c>
      <c r="EI30" s="63">
        <v>3</v>
      </c>
      <c r="EJ30" s="207">
        <v>3</v>
      </c>
      <c r="EK30" s="210">
        <v>8.8000000000000007</v>
      </c>
      <c r="EL30" s="57">
        <v>9</v>
      </c>
      <c r="EM30" s="58"/>
      <c r="EN30" s="66">
        <f t="shared" si="391"/>
        <v>8.9</v>
      </c>
      <c r="EO30" s="67">
        <f t="shared" si="392"/>
        <v>8.9</v>
      </c>
      <c r="EP30" s="67" t="str">
        <f t="shared" si="393"/>
        <v>8.9</v>
      </c>
      <c r="EQ30" s="51" t="str">
        <f t="shared" si="394"/>
        <v>A</v>
      </c>
      <c r="ER30" s="60">
        <f t="shared" si="395"/>
        <v>4</v>
      </c>
      <c r="ES30" s="53" t="str">
        <f t="shared" si="396"/>
        <v>4.0</v>
      </c>
      <c r="ET30" s="63">
        <v>3</v>
      </c>
      <c r="EU30" s="207">
        <v>3</v>
      </c>
      <c r="EV30" s="171">
        <v>6.7</v>
      </c>
      <c r="EW30" s="122">
        <v>1</v>
      </c>
      <c r="EX30" s="123">
        <v>4</v>
      </c>
      <c r="EY30" s="66">
        <f t="shared" si="37"/>
        <v>3.3</v>
      </c>
      <c r="EZ30" s="67">
        <f t="shared" si="38"/>
        <v>5.0999999999999996</v>
      </c>
      <c r="FA30" s="67" t="str">
        <f t="shared" si="39"/>
        <v>5.1</v>
      </c>
      <c r="FB30" s="51" t="str">
        <f t="shared" si="40"/>
        <v>D+</v>
      </c>
      <c r="FC30" s="60">
        <f t="shared" si="41"/>
        <v>1.5</v>
      </c>
      <c r="FD30" s="53" t="str">
        <f t="shared" si="42"/>
        <v>1.5</v>
      </c>
      <c r="FE30" s="63">
        <v>2</v>
      </c>
      <c r="FF30" s="207">
        <v>2</v>
      </c>
      <c r="FG30" s="105">
        <v>8</v>
      </c>
      <c r="FH30" s="103">
        <v>9</v>
      </c>
      <c r="FI30" s="104"/>
      <c r="FJ30" s="66">
        <f t="shared" si="43"/>
        <v>8.6</v>
      </c>
      <c r="FK30" s="67">
        <f t="shared" si="44"/>
        <v>8.6</v>
      </c>
      <c r="FL30" s="67" t="str">
        <f t="shared" si="45"/>
        <v>8.6</v>
      </c>
      <c r="FM30" s="51" t="str">
        <f t="shared" si="46"/>
        <v>A</v>
      </c>
      <c r="FN30" s="60">
        <f t="shared" si="47"/>
        <v>4</v>
      </c>
      <c r="FO30" s="53" t="str">
        <f t="shared" si="48"/>
        <v>4.0</v>
      </c>
      <c r="FP30" s="63">
        <v>2</v>
      </c>
      <c r="FQ30" s="207">
        <v>2</v>
      </c>
      <c r="FR30" s="105">
        <v>7.2</v>
      </c>
      <c r="FS30" s="103">
        <v>7</v>
      </c>
      <c r="FT30" s="104"/>
      <c r="FU30" s="66"/>
      <c r="FV30" s="67">
        <f t="shared" si="49"/>
        <v>7.1</v>
      </c>
      <c r="FW30" s="67" t="str">
        <f t="shared" si="50"/>
        <v>7.1</v>
      </c>
      <c r="FX30" s="51" t="str">
        <f t="shared" si="51"/>
        <v>B</v>
      </c>
      <c r="FY30" s="60">
        <f t="shared" si="52"/>
        <v>3</v>
      </c>
      <c r="FZ30" s="53" t="str">
        <f t="shared" si="53"/>
        <v>3.0</v>
      </c>
      <c r="GA30" s="63">
        <v>2</v>
      </c>
      <c r="GB30" s="207">
        <v>2</v>
      </c>
      <c r="GC30" s="150">
        <v>5</v>
      </c>
      <c r="GD30" s="124">
        <v>1</v>
      </c>
      <c r="GE30" s="125">
        <v>5</v>
      </c>
      <c r="GF30" s="150"/>
      <c r="GG30" s="67">
        <f t="shared" si="397"/>
        <v>5</v>
      </c>
      <c r="GH30" s="67" t="str">
        <f t="shared" si="398"/>
        <v>5.0</v>
      </c>
      <c r="GI30" s="51" t="str">
        <f t="shared" si="399"/>
        <v>D+</v>
      </c>
      <c r="GJ30" s="60">
        <f t="shared" si="400"/>
        <v>1.5</v>
      </c>
      <c r="GK30" s="53" t="str">
        <f t="shared" si="401"/>
        <v>1.5</v>
      </c>
      <c r="GL30" s="63">
        <v>3</v>
      </c>
      <c r="GM30" s="207">
        <v>3</v>
      </c>
      <c r="GN30" s="211">
        <f t="shared" si="402"/>
        <v>18</v>
      </c>
      <c r="GO30" s="156">
        <f t="shared" si="403"/>
        <v>6.7861111111111123</v>
      </c>
      <c r="GP30" s="158">
        <f t="shared" si="404"/>
        <v>2.6111111111111112</v>
      </c>
      <c r="GQ30" s="157" t="str">
        <f t="shared" si="62"/>
        <v>2.61</v>
      </c>
      <c r="GR30" s="5" t="str">
        <f t="shared" si="63"/>
        <v>Lên lớp</v>
      </c>
      <c r="GS30" s="212">
        <f t="shared" si="405"/>
        <v>18</v>
      </c>
      <c r="GT30" s="213">
        <f t="shared" si="65"/>
        <v>6.7861111111111123</v>
      </c>
      <c r="GU30" s="214">
        <f t="shared" si="406"/>
        <v>2.6111111111111112</v>
      </c>
      <c r="GV30" s="215">
        <f t="shared" si="407"/>
        <v>35</v>
      </c>
      <c r="GW30" s="211">
        <f t="shared" si="408"/>
        <v>35</v>
      </c>
      <c r="GX30" s="157">
        <f t="shared" si="409"/>
        <v>6.8414285714285716</v>
      </c>
      <c r="GY30" s="158">
        <f t="shared" si="410"/>
        <v>2.657142857142857</v>
      </c>
      <c r="GZ30" s="157" t="str">
        <f t="shared" si="71"/>
        <v>2.66</v>
      </c>
      <c r="HA30" s="5" t="str">
        <f t="shared" si="72"/>
        <v>Lên lớp</v>
      </c>
      <c r="HB30" s="5"/>
      <c r="HC30" s="105">
        <v>6.7</v>
      </c>
      <c r="HD30" s="103">
        <v>7</v>
      </c>
      <c r="HE30" s="104"/>
      <c r="HF30" s="105"/>
      <c r="HG30" s="67">
        <f t="shared" si="411"/>
        <v>6.9</v>
      </c>
      <c r="HH30" s="67" t="str">
        <f t="shared" si="412"/>
        <v>6.9</v>
      </c>
      <c r="HI30" s="51" t="str">
        <f t="shared" si="413"/>
        <v>C+</v>
      </c>
      <c r="HJ30" s="60">
        <f t="shared" si="414"/>
        <v>2.5</v>
      </c>
      <c r="HK30" s="53" t="str">
        <f t="shared" si="415"/>
        <v>2.5</v>
      </c>
      <c r="HL30" s="63">
        <v>3</v>
      </c>
      <c r="HM30" s="207">
        <v>3</v>
      </c>
      <c r="HN30" s="210">
        <v>7.7</v>
      </c>
      <c r="HO30" s="57">
        <v>9</v>
      </c>
      <c r="HP30" s="58"/>
      <c r="HQ30" s="66">
        <f t="shared" si="78"/>
        <v>8.5</v>
      </c>
      <c r="HR30" s="110">
        <f t="shared" si="79"/>
        <v>8.5</v>
      </c>
      <c r="HS30" s="67" t="str">
        <f t="shared" si="80"/>
        <v>8.5</v>
      </c>
      <c r="HT30" s="111" t="str">
        <f t="shared" si="81"/>
        <v>A</v>
      </c>
      <c r="HU30" s="112">
        <f t="shared" si="82"/>
        <v>4</v>
      </c>
      <c r="HV30" s="113" t="str">
        <f t="shared" si="83"/>
        <v>4.0</v>
      </c>
      <c r="HW30" s="63">
        <v>1</v>
      </c>
      <c r="HX30" s="207">
        <v>1</v>
      </c>
      <c r="HY30" s="66">
        <f t="shared" si="261"/>
        <v>2.6</v>
      </c>
      <c r="HZ30" s="167">
        <f t="shared" si="262"/>
        <v>7.4</v>
      </c>
      <c r="IA30" s="53" t="str">
        <f t="shared" si="85"/>
        <v>7.4</v>
      </c>
      <c r="IB30" s="51" t="str">
        <f t="shared" si="86"/>
        <v>B</v>
      </c>
      <c r="IC30" s="60">
        <f t="shared" si="87"/>
        <v>3</v>
      </c>
      <c r="ID30" s="53" t="str">
        <f t="shared" si="88"/>
        <v>3.0</v>
      </c>
      <c r="IE30" s="220">
        <v>4</v>
      </c>
      <c r="IF30" s="221">
        <v>4</v>
      </c>
      <c r="IG30" s="210">
        <v>8</v>
      </c>
      <c r="IH30" s="57">
        <v>5</v>
      </c>
      <c r="II30" s="58"/>
      <c r="IJ30" s="66">
        <f t="shared" si="416"/>
        <v>6.2</v>
      </c>
      <c r="IK30" s="67">
        <f t="shared" si="417"/>
        <v>6.2</v>
      </c>
      <c r="IL30" s="67" t="str">
        <f t="shared" si="418"/>
        <v>6.2</v>
      </c>
      <c r="IM30" s="51" t="str">
        <f t="shared" si="419"/>
        <v>C</v>
      </c>
      <c r="IN30" s="60">
        <f t="shared" si="420"/>
        <v>2</v>
      </c>
      <c r="IO30" s="53" t="str">
        <f t="shared" si="421"/>
        <v>2.0</v>
      </c>
      <c r="IP30" s="63">
        <v>2</v>
      </c>
      <c r="IQ30" s="207">
        <v>2</v>
      </c>
      <c r="IR30" s="105">
        <v>4.2</v>
      </c>
      <c r="IS30" s="103"/>
      <c r="IT30" s="104"/>
      <c r="IU30" s="105">
        <f t="shared" si="95"/>
        <v>1.7</v>
      </c>
      <c r="IV30" s="120">
        <f t="shared" si="96"/>
        <v>1.7</v>
      </c>
      <c r="IW30" s="67" t="str">
        <f t="shared" si="97"/>
        <v>1.7</v>
      </c>
      <c r="IX30" s="51" t="str">
        <f t="shared" si="98"/>
        <v>F</v>
      </c>
      <c r="IY30" s="60">
        <f t="shared" si="99"/>
        <v>0</v>
      </c>
      <c r="IZ30" s="53" t="str">
        <f t="shared" si="100"/>
        <v>0.0</v>
      </c>
      <c r="JA30" s="63">
        <v>3</v>
      </c>
      <c r="JB30" s="207"/>
      <c r="JC30" s="65">
        <v>6</v>
      </c>
      <c r="JD30" s="57">
        <v>5</v>
      </c>
      <c r="JE30" s="58"/>
      <c r="JF30" s="66">
        <f t="shared" si="101"/>
        <v>5.4</v>
      </c>
      <c r="JG30" s="67">
        <f t="shared" si="102"/>
        <v>5.4</v>
      </c>
      <c r="JH30" s="50" t="str">
        <f t="shared" si="103"/>
        <v>5.4</v>
      </c>
      <c r="JI30" s="51" t="str">
        <f t="shared" si="104"/>
        <v>D+</v>
      </c>
      <c r="JJ30" s="60">
        <f t="shared" si="105"/>
        <v>1.5</v>
      </c>
      <c r="JK30" s="53" t="str">
        <f t="shared" si="106"/>
        <v>1.5</v>
      </c>
      <c r="JL30" s="61">
        <v>2</v>
      </c>
      <c r="JM30" s="62">
        <v>2</v>
      </c>
      <c r="JN30" s="65">
        <v>7.2</v>
      </c>
      <c r="JO30" s="57">
        <v>6</v>
      </c>
      <c r="JP30" s="58"/>
      <c r="JQ30" s="66">
        <f t="shared" si="107"/>
        <v>6.5</v>
      </c>
      <c r="JR30" s="67">
        <f t="shared" si="108"/>
        <v>6.5</v>
      </c>
      <c r="JS30" s="50" t="str">
        <f t="shared" si="109"/>
        <v>6.5</v>
      </c>
      <c r="JT30" s="51" t="str">
        <f t="shared" si="110"/>
        <v>C+</v>
      </c>
      <c r="JU30" s="60">
        <f t="shared" si="111"/>
        <v>2.5</v>
      </c>
      <c r="JV30" s="53" t="str">
        <f t="shared" si="112"/>
        <v>2.5</v>
      </c>
      <c r="JW30" s="61">
        <v>1</v>
      </c>
      <c r="JX30" s="62">
        <v>1</v>
      </c>
      <c r="JY30" s="65">
        <v>6</v>
      </c>
      <c r="JZ30" s="57">
        <v>6</v>
      </c>
      <c r="KA30" s="58"/>
      <c r="KB30" s="66">
        <f t="shared" si="113"/>
        <v>6</v>
      </c>
      <c r="KC30" s="67">
        <f t="shared" si="114"/>
        <v>6</v>
      </c>
      <c r="KD30" s="50" t="str">
        <f t="shared" si="115"/>
        <v>6.0</v>
      </c>
      <c r="KE30" s="51" t="str">
        <f t="shared" si="116"/>
        <v>C</v>
      </c>
      <c r="KF30" s="60">
        <f t="shared" si="117"/>
        <v>2</v>
      </c>
      <c r="KG30" s="53" t="str">
        <f t="shared" si="118"/>
        <v>2.0</v>
      </c>
      <c r="KH30" s="61">
        <v>2</v>
      </c>
      <c r="KI30" s="62">
        <v>2</v>
      </c>
      <c r="KJ30" s="105">
        <v>7</v>
      </c>
      <c r="KK30" s="138">
        <v>7.5</v>
      </c>
      <c r="KL30" s="104"/>
      <c r="KM30" s="66">
        <f t="shared" si="119"/>
        <v>7.3</v>
      </c>
      <c r="KN30" s="110">
        <f t="shared" si="120"/>
        <v>7.3</v>
      </c>
      <c r="KO30" s="67" t="str">
        <f t="shared" si="121"/>
        <v>7.3</v>
      </c>
      <c r="KP30" s="300" t="str">
        <f t="shared" si="122"/>
        <v>B</v>
      </c>
      <c r="KQ30" s="112">
        <f t="shared" si="123"/>
        <v>3</v>
      </c>
      <c r="KR30" s="113" t="str">
        <f t="shared" si="124"/>
        <v>3.0</v>
      </c>
      <c r="KS30" s="63">
        <v>3</v>
      </c>
      <c r="KT30" s="207">
        <v>3</v>
      </c>
      <c r="KU30" s="105">
        <v>8</v>
      </c>
      <c r="KV30" s="138">
        <v>6</v>
      </c>
      <c r="KW30" s="104"/>
      <c r="KX30" s="66">
        <f t="shared" si="125"/>
        <v>6.8</v>
      </c>
      <c r="KY30" s="110">
        <f t="shared" si="126"/>
        <v>6.8</v>
      </c>
      <c r="KZ30" s="67" t="str">
        <f t="shared" si="127"/>
        <v>6.8</v>
      </c>
      <c r="LA30" s="300" t="str">
        <f t="shared" si="128"/>
        <v>C+</v>
      </c>
      <c r="LB30" s="112">
        <f t="shared" si="129"/>
        <v>2.5</v>
      </c>
      <c r="LC30" s="113" t="str">
        <f t="shared" si="130"/>
        <v>2.5</v>
      </c>
      <c r="LD30" s="63">
        <v>2</v>
      </c>
      <c r="LE30" s="207">
        <v>2</v>
      </c>
      <c r="LF30" s="301">
        <f t="shared" si="172"/>
        <v>7.1</v>
      </c>
      <c r="LG30" s="302">
        <f t="shared" si="173"/>
        <v>7.1</v>
      </c>
      <c r="LH30" s="303" t="str">
        <f t="shared" si="174"/>
        <v>7.1</v>
      </c>
      <c r="LI30" s="304" t="str">
        <f t="shared" si="175"/>
        <v>B</v>
      </c>
      <c r="LJ30" s="305">
        <f t="shared" si="176"/>
        <v>3</v>
      </c>
      <c r="LK30" s="303" t="str">
        <f t="shared" si="177"/>
        <v>3.0</v>
      </c>
      <c r="LL30" s="306">
        <v>5</v>
      </c>
      <c r="LM30" s="307">
        <v>5</v>
      </c>
      <c r="LN30" s="211">
        <f t="shared" si="131"/>
        <v>19</v>
      </c>
      <c r="LO30" s="156">
        <f t="shared" si="132"/>
        <v>5.8684210526315788</v>
      </c>
      <c r="LP30" s="158">
        <f t="shared" si="133"/>
        <v>2.0526315789473686</v>
      </c>
      <c r="LQ30" s="157" t="str">
        <f t="shared" si="178"/>
        <v>2.05</v>
      </c>
      <c r="LR30" s="5" t="str">
        <f t="shared" si="179"/>
        <v>Lên lớp</v>
      </c>
      <c r="LS30" s="212">
        <f t="shared" si="134"/>
        <v>16</v>
      </c>
      <c r="LT30" s="156">
        <f t="shared" si="135"/>
        <v>6.65</v>
      </c>
      <c r="LU30" s="309">
        <f t="shared" si="136"/>
        <v>2.4375</v>
      </c>
      <c r="LV30" s="215">
        <f t="shared" si="137"/>
        <v>54</v>
      </c>
      <c r="LW30" s="211">
        <f t="shared" si="138"/>
        <v>51</v>
      </c>
      <c r="LX30" s="157">
        <f t="shared" si="139"/>
        <v>6.7813725490196086</v>
      </c>
      <c r="LY30" s="157" t="str">
        <f t="shared" si="140"/>
        <v>6.78</v>
      </c>
      <c r="LZ30" s="158">
        <f t="shared" si="141"/>
        <v>2.5882352941176472</v>
      </c>
      <c r="MA30" s="157" t="str">
        <f t="shared" si="180"/>
        <v>2.59</v>
      </c>
      <c r="MB30" s="5" t="str">
        <f t="shared" si="181"/>
        <v>Lên lớp</v>
      </c>
      <c r="MC30" s="282">
        <v>6.6</v>
      </c>
      <c r="MD30" s="283">
        <v>6</v>
      </c>
      <c r="ME30" s="58"/>
      <c r="MF30" s="66">
        <f t="shared" si="182"/>
        <v>6.2</v>
      </c>
      <c r="MG30" s="67">
        <f t="shared" si="183"/>
        <v>6.2</v>
      </c>
      <c r="MH30" s="50" t="str">
        <f t="shared" si="184"/>
        <v>6.2</v>
      </c>
      <c r="MI30" s="51" t="str">
        <f t="shared" si="185"/>
        <v>C</v>
      </c>
      <c r="MJ30" s="60">
        <f t="shared" si="186"/>
        <v>2</v>
      </c>
      <c r="MK30" s="53" t="str">
        <f t="shared" si="187"/>
        <v>2.0</v>
      </c>
      <c r="ML30" s="61">
        <v>2</v>
      </c>
      <c r="MM30" s="62">
        <v>2</v>
      </c>
      <c r="MN30" s="282">
        <v>8</v>
      </c>
      <c r="MO30" s="283">
        <v>8</v>
      </c>
      <c r="MP30" s="104"/>
      <c r="MQ30" s="105">
        <f t="shared" si="188"/>
        <v>8</v>
      </c>
      <c r="MR30" s="67">
        <f t="shared" si="189"/>
        <v>8</v>
      </c>
      <c r="MS30" s="50" t="str">
        <f t="shared" si="190"/>
        <v>8.0</v>
      </c>
      <c r="MT30" s="51" t="str">
        <f t="shared" si="191"/>
        <v>B+</v>
      </c>
      <c r="MU30" s="60">
        <f t="shared" si="192"/>
        <v>3.5</v>
      </c>
      <c r="MV30" s="53" t="str">
        <f t="shared" si="193"/>
        <v>3.5</v>
      </c>
      <c r="MW30" s="61">
        <v>2</v>
      </c>
      <c r="MX30" s="62">
        <v>2</v>
      </c>
      <c r="MY30" s="282">
        <v>7.2</v>
      </c>
      <c r="MZ30" s="283">
        <v>8</v>
      </c>
      <c r="NA30" s="104"/>
      <c r="NB30" s="105">
        <f t="shared" si="194"/>
        <v>7.7</v>
      </c>
      <c r="NC30" s="67">
        <f t="shared" si="195"/>
        <v>7.7</v>
      </c>
      <c r="ND30" s="50" t="str">
        <f t="shared" si="196"/>
        <v>7.7</v>
      </c>
      <c r="NE30" s="51" t="str">
        <f t="shared" si="197"/>
        <v>B</v>
      </c>
      <c r="NF30" s="60">
        <f t="shared" si="198"/>
        <v>3</v>
      </c>
      <c r="NG30" s="53" t="str">
        <f t="shared" si="199"/>
        <v>3.0</v>
      </c>
      <c r="NH30" s="61">
        <v>2</v>
      </c>
      <c r="NI30" s="62">
        <v>2</v>
      </c>
      <c r="NJ30" s="171">
        <v>6</v>
      </c>
      <c r="NK30" s="323">
        <v>2</v>
      </c>
      <c r="NL30" s="171">
        <v>6</v>
      </c>
      <c r="NM30" s="171">
        <f t="shared" si="200"/>
        <v>3.6</v>
      </c>
      <c r="NN30" s="110">
        <f t="shared" si="201"/>
        <v>6</v>
      </c>
      <c r="NO30" s="67" t="str">
        <f t="shared" si="202"/>
        <v>6.0</v>
      </c>
      <c r="NP30" s="300" t="str">
        <f t="shared" si="203"/>
        <v>C</v>
      </c>
      <c r="NQ30" s="112">
        <f t="shared" si="204"/>
        <v>2</v>
      </c>
      <c r="NR30" s="113" t="str">
        <f t="shared" si="205"/>
        <v>2.0</v>
      </c>
      <c r="NS30" s="63">
        <v>2</v>
      </c>
      <c r="NT30" s="207">
        <v>2</v>
      </c>
      <c r="NU30" s="105">
        <v>6.4</v>
      </c>
      <c r="NV30" s="138">
        <v>6.5</v>
      </c>
      <c r="NW30" s="105"/>
      <c r="NX30" s="105">
        <f t="shared" si="206"/>
        <v>6.5</v>
      </c>
      <c r="NY30" s="110">
        <f t="shared" si="207"/>
        <v>6.5</v>
      </c>
      <c r="NZ30" s="67" t="str">
        <f t="shared" si="208"/>
        <v>6.5</v>
      </c>
      <c r="OA30" s="300" t="str">
        <f t="shared" si="209"/>
        <v>C+</v>
      </c>
      <c r="OB30" s="112">
        <f t="shared" si="210"/>
        <v>2.5</v>
      </c>
      <c r="OC30" s="113" t="str">
        <f t="shared" si="211"/>
        <v>2.5</v>
      </c>
      <c r="OD30" s="63">
        <v>1</v>
      </c>
      <c r="OE30" s="207">
        <v>1</v>
      </c>
      <c r="OF30" s="210">
        <v>9</v>
      </c>
      <c r="OG30" s="133">
        <v>8</v>
      </c>
      <c r="OH30" s="210"/>
      <c r="OI30" s="66">
        <f t="shared" si="212"/>
        <v>8.4</v>
      </c>
      <c r="OJ30" s="67">
        <f t="shared" si="213"/>
        <v>8.4</v>
      </c>
      <c r="OK30" s="67" t="str">
        <f t="shared" si="214"/>
        <v>8.4</v>
      </c>
      <c r="OL30" s="51" t="str">
        <f t="shared" si="215"/>
        <v>B+</v>
      </c>
      <c r="OM30" s="60">
        <f t="shared" si="216"/>
        <v>3.5</v>
      </c>
      <c r="ON30" s="53" t="str">
        <f t="shared" si="217"/>
        <v>3.5</v>
      </c>
      <c r="OO30" s="63">
        <v>6</v>
      </c>
      <c r="OP30" s="207">
        <v>6</v>
      </c>
      <c r="OQ30" s="105"/>
      <c r="OR30" s="138"/>
      <c r="OS30" s="104"/>
      <c r="OT30" s="105"/>
      <c r="OU30" s="67">
        <f t="shared" si="218"/>
        <v>0</v>
      </c>
      <c r="OV30" s="67" t="str">
        <f t="shared" si="219"/>
        <v>0.0</v>
      </c>
      <c r="OW30" s="51" t="str">
        <f t="shared" si="220"/>
        <v>F</v>
      </c>
      <c r="OX30" s="60">
        <f t="shared" si="221"/>
        <v>0</v>
      </c>
      <c r="OY30" s="53" t="str">
        <f t="shared" si="222"/>
        <v>0.0</v>
      </c>
      <c r="OZ30" s="63">
        <v>4</v>
      </c>
      <c r="PA30" s="207">
        <v>4</v>
      </c>
      <c r="PB30" s="211">
        <f t="shared" si="223"/>
        <v>19</v>
      </c>
      <c r="PC30" s="156">
        <f t="shared" si="224"/>
        <v>5.9315789473684211</v>
      </c>
      <c r="PD30" s="158">
        <f t="shared" si="225"/>
        <v>2.3421052631578947</v>
      </c>
      <c r="PE30" s="157" t="str">
        <f t="shared" si="226"/>
        <v>2.34</v>
      </c>
      <c r="PF30" s="5" t="str">
        <f t="shared" si="227"/>
        <v>Lên lớp</v>
      </c>
      <c r="PG30" s="212">
        <f t="shared" si="228"/>
        <v>19</v>
      </c>
      <c r="PH30" s="156">
        <f t="shared" si="229"/>
        <v>5.9315789473684211</v>
      </c>
      <c r="PI30" s="309">
        <f t="shared" si="230"/>
        <v>2.3421052631578947</v>
      </c>
      <c r="PJ30" s="215">
        <f t="shared" si="231"/>
        <v>73</v>
      </c>
      <c r="PK30" s="211">
        <f t="shared" si="232"/>
        <v>70</v>
      </c>
      <c r="PL30" s="157">
        <f t="shared" si="233"/>
        <v>6.5507142857142862</v>
      </c>
      <c r="PM30" s="157" t="str">
        <f t="shared" si="234"/>
        <v>6.55</v>
      </c>
      <c r="PN30" s="158">
        <f t="shared" si="235"/>
        <v>2.5214285714285714</v>
      </c>
      <c r="PO30" s="157" t="str">
        <f t="shared" si="236"/>
        <v>2.52</v>
      </c>
      <c r="PP30" s="5" t="str">
        <f t="shared" si="237"/>
        <v>Lên lớp</v>
      </c>
      <c r="PQ30" s="231">
        <v>0</v>
      </c>
      <c r="PR30" s="231"/>
      <c r="PS30" s="231"/>
      <c r="PT30" s="66">
        <f t="shared" si="346"/>
        <v>0</v>
      </c>
      <c r="PU30" s="67">
        <f t="shared" si="347"/>
        <v>0</v>
      </c>
      <c r="PV30" s="67" t="str">
        <f t="shared" si="240"/>
        <v>0.0</v>
      </c>
      <c r="PW30" s="51" t="str">
        <f t="shared" si="348"/>
        <v>F</v>
      </c>
      <c r="PX30" s="60">
        <f t="shared" si="242"/>
        <v>0</v>
      </c>
      <c r="PY30" s="53" t="str">
        <f t="shared" si="243"/>
        <v>0.0</v>
      </c>
      <c r="PZ30" s="63">
        <v>6</v>
      </c>
      <c r="QA30" s="207">
        <v>6</v>
      </c>
    </row>
    <row r="31" spans="1:443" s="8" customFormat="1" ht="18">
      <c r="A31" s="5">
        <v>31</v>
      </c>
      <c r="B31" s="8" t="s">
        <v>356</v>
      </c>
      <c r="C31" s="8" t="s">
        <v>1073</v>
      </c>
      <c r="D31" s="234" t="s">
        <v>1074</v>
      </c>
      <c r="E31" s="235" t="s">
        <v>1075</v>
      </c>
      <c r="F31" s="8" t="s">
        <v>1111</v>
      </c>
      <c r="G31" s="8" t="s">
        <v>1076</v>
      </c>
      <c r="H31" s="8" t="s">
        <v>674</v>
      </c>
      <c r="I31" s="8" t="s">
        <v>675</v>
      </c>
      <c r="J31" s="8" t="s">
        <v>525</v>
      </c>
      <c r="K31" s="94">
        <v>7</v>
      </c>
      <c r="L31" s="67" t="str">
        <f t="shared" si="350"/>
        <v>7.0</v>
      </c>
      <c r="M31" s="51" t="str">
        <f t="shared" ref="M31:M38" si="422">IF(K31&gt;=8.5,"A",IF(K31&gt;=8,"B+",IF(K31&gt;=7,"B",IF(K31&gt;=6.5,"C+",IF(K31&gt;=5.5,"C",IF(K31&gt;=5,"D+",IF(K31&gt;=4,"D","F")))))))</f>
        <v>B</v>
      </c>
      <c r="N31" s="52">
        <f t="shared" ref="N31:N38" si="423">IF(M31="A",4,IF(M31="B+",3.5,IF(M31="B",3,IF(M31="C+",2.5,IF(M31="C",2,IF(M31="D+",1.5,IF(M31="D",1,0)))))))</f>
        <v>3</v>
      </c>
      <c r="O31" s="53" t="str">
        <f t="shared" ref="O31:O38" si="424">TEXT(N31,"0.0")</f>
        <v>3.0</v>
      </c>
      <c r="P31" s="63">
        <v>2</v>
      </c>
      <c r="Q31" s="94">
        <v>8</v>
      </c>
      <c r="R31" s="67" t="str">
        <f t="shared" si="354"/>
        <v>8.0</v>
      </c>
      <c r="S31" s="8" t="str">
        <f t="shared" ref="S31:S38" si="425">IF(Q31&gt;=8.5,"A",IF(Q31&gt;=8,"B+",IF(Q31&gt;=7,"B",IF(Q31&gt;=6.5,"C+",IF(Q31&gt;=5.5,"C",IF(Q31&gt;=5,"D+",IF(Q31&gt;=4,"D","F")))))))</f>
        <v>B+</v>
      </c>
      <c r="T31" s="52">
        <f t="shared" ref="T31:T38" si="426">IF(S31="A",4,IF(S31="B+",3.5,IF(S31="B",3,IF(S31="C+",2.5,IF(S31="C",2,IF(S31="D+",1.5,IF(S31="D",1,0)))))))</f>
        <v>3.5</v>
      </c>
      <c r="U31" s="53" t="str">
        <f t="shared" ref="U31:U38" si="427">TEXT(T31,"0.0")</f>
        <v>3.5</v>
      </c>
      <c r="V31" s="63">
        <v>3</v>
      </c>
      <c r="W31" s="99">
        <v>8.3000000000000007</v>
      </c>
      <c r="X31" s="103">
        <v>9</v>
      </c>
      <c r="Y31" s="58"/>
      <c r="Z31" s="66">
        <f t="shared" ref="Z31:Z38" si="428">ROUND((W31*0.4+X31*0.6),1)</f>
        <v>8.6999999999999993</v>
      </c>
      <c r="AA31" s="67">
        <f t="shared" ref="AA31:AA38" si="429">ROUND(MAX((W31*0.4+X31*0.6),(W31*0.4+Y31*0.6)),1)</f>
        <v>8.6999999999999993</v>
      </c>
      <c r="AB31" s="67" t="str">
        <f t="shared" ref="AB31:AB38" si="430">TEXT(AA31,"0.0")</f>
        <v>8.7</v>
      </c>
      <c r="AC31" s="51" t="str">
        <f t="shared" ref="AC31:AC38" si="431">IF(AA31&gt;=8.5,"A",IF(AA31&gt;=8,"B+",IF(AA31&gt;=7,"B",IF(AA31&gt;=6.5,"C+",IF(AA31&gt;=5.5,"C",IF(AA31&gt;=5,"D+",IF(AA31&gt;=4,"D","F")))))))</f>
        <v>A</v>
      </c>
      <c r="AD31" s="60">
        <f t="shared" ref="AD31:AD38" si="432">IF(AC31="A",4,IF(AC31="B+",3.5,IF(AC31="B",3,IF(AC31="C+",2.5,IF(AC31="C",2,IF(AC31="D+",1.5,IF(AC31="D",1,0)))))))</f>
        <v>4</v>
      </c>
      <c r="AE31" s="53" t="str">
        <f t="shared" ref="AE31:AE38" si="433">TEXT(AD31,"0.0")</f>
        <v>4.0</v>
      </c>
      <c r="AF31" s="63">
        <v>4</v>
      </c>
      <c r="AG31" s="207">
        <v>4</v>
      </c>
      <c r="AH31" s="65">
        <v>6.7</v>
      </c>
      <c r="AI31" s="57">
        <v>8</v>
      </c>
      <c r="AJ31" s="58"/>
      <c r="AK31" s="66">
        <f t="shared" ref="AK31:AK38" si="434">ROUND((AH31*0.4+AI31*0.6),1)</f>
        <v>7.5</v>
      </c>
      <c r="AL31" s="67">
        <f t="shared" ref="AL31:AL38" si="435">ROUND(MAX((AH31*0.4+AI31*0.6),(AH31*0.4+AJ31*0.6)),1)</f>
        <v>7.5</v>
      </c>
      <c r="AM31" s="67" t="str">
        <f t="shared" ref="AM31:AM38" si="436">TEXT(AL31,"0.0")</f>
        <v>7.5</v>
      </c>
      <c r="AN31" s="51" t="str">
        <f t="shared" ref="AN31:AN38" si="437">IF(AL31&gt;=8.5,"A",IF(AL31&gt;=8,"B+",IF(AL31&gt;=7,"B",IF(AL31&gt;=6.5,"C+",IF(AL31&gt;=5.5,"C",IF(AL31&gt;=5,"D+",IF(AL31&gt;=4,"D","F")))))))</f>
        <v>B</v>
      </c>
      <c r="AO31" s="60">
        <f t="shared" ref="AO31:AO38" si="438">IF(AN31="A",4,IF(AN31="B+",3.5,IF(AN31="B",3,IF(AN31="C+",2.5,IF(AN31="C",2,IF(AN31="D+",1.5,IF(AN31="D",1,0)))))))</f>
        <v>3</v>
      </c>
      <c r="AP31" s="53" t="str">
        <f t="shared" ref="AP31:AP38" si="439">TEXT(AO31,"0.0")</f>
        <v>3.0</v>
      </c>
      <c r="AQ31" s="63">
        <v>2</v>
      </c>
      <c r="AR31" s="207">
        <v>2</v>
      </c>
      <c r="AS31" s="284">
        <v>6</v>
      </c>
      <c r="AT31" s="338">
        <v>7</v>
      </c>
      <c r="AU31" s="338"/>
      <c r="AV31" s="66">
        <f t="shared" ref="AV31:AV38" si="440">ROUND((AS31*0.4+AT31*0.6),1)</f>
        <v>6.6</v>
      </c>
      <c r="AW31" s="67">
        <f t="shared" ref="AW31:AW38" si="441">ROUND(MAX((AS31*0.4+AT31*0.6),(AS31*0.4+AU31*0.6)),1)</f>
        <v>6.6</v>
      </c>
      <c r="AX31" s="67" t="str">
        <f t="shared" ref="AX31:AX38" si="442">TEXT(AW31,"0.0")</f>
        <v>6.6</v>
      </c>
      <c r="AY31" s="51" t="str">
        <f t="shared" ref="AY31:AY38" si="443">IF(AW31&gt;=8.5,"A",IF(AW31&gt;=8,"B+",IF(AW31&gt;=7,"B",IF(AW31&gt;=6.5,"C+",IF(AW31&gt;=5.5,"C",IF(AW31&gt;=5,"D+",IF(AW31&gt;=4,"D","F")))))))</f>
        <v>C+</v>
      </c>
      <c r="AZ31" s="60">
        <f t="shared" ref="AZ31:AZ38" si="444">IF(AY31="A",4,IF(AY31="B+",3.5,IF(AY31="B",3,IF(AY31="C+",2.5,IF(AY31="C",2,IF(AY31="D+",1.5,IF(AY31="D",1,0)))))))</f>
        <v>2.5</v>
      </c>
      <c r="BA31" s="53" t="str">
        <f t="shared" ref="BA31:BA38" si="445">TEXT(AZ31,"0.0")</f>
        <v>2.5</v>
      </c>
      <c r="BB31" s="63">
        <v>3</v>
      </c>
      <c r="BC31" s="207">
        <v>3</v>
      </c>
      <c r="BD31" s="65">
        <v>6.4</v>
      </c>
      <c r="BE31" s="57">
        <v>5</v>
      </c>
      <c r="BF31" s="58"/>
      <c r="BG31" s="66">
        <f t="shared" ref="BG31:BG38" si="446">ROUND((BD31*0.4+BE31*0.6),1)</f>
        <v>5.6</v>
      </c>
      <c r="BH31" s="67">
        <f t="shared" ref="BH31:BH38" si="447">ROUND(MAX((BD31*0.4+BE31*0.6),(BD31*0.4+BF31*0.6)),1)</f>
        <v>5.6</v>
      </c>
      <c r="BI31" s="67" t="str">
        <f t="shared" ref="BI31:BI38" si="448">TEXT(BH31,"0.0")</f>
        <v>5.6</v>
      </c>
      <c r="BJ31" s="51" t="str">
        <f t="shared" ref="BJ31:BJ38" si="449">IF(BH31&gt;=8.5,"A",IF(BH31&gt;=8,"B+",IF(BH31&gt;=7,"B",IF(BH31&gt;=6.5,"C+",IF(BH31&gt;=5.5,"C",IF(BH31&gt;=5,"D+",IF(BH31&gt;=4,"D","F")))))))</f>
        <v>C</v>
      </c>
      <c r="BK31" s="60">
        <f t="shared" ref="BK31:BK38" si="450">IF(BJ31="A",4,IF(BJ31="B+",3.5,IF(BJ31="B",3,IF(BJ31="C+",2.5,IF(BJ31="C",2,IF(BJ31="D+",1.5,IF(BJ31="D",1,0)))))))</f>
        <v>2</v>
      </c>
      <c r="BL31" s="53" t="str">
        <f t="shared" ref="BL31:BL38" si="451">TEXT(BK31,"0.0")</f>
        <v>2.0</v>
      </c>
      <c r="BM31" s="63">
        <v>3</v>
      </c>
      <c r="BN31" s="207">
        <v>3</v>
      </c>
      <c r="BO31" s="65">
        <v>7.3</v>
      </c>
      <c r="BP31" s="57">
        <v>7</v>
      </c>
      <c r="BQ31" s="58"/>
      <c r="BR31" s="66"/>
      <c r="BS31" s="67">
        <f t="shared" ref="BS31:BS38" si="452">ROUND(MAX((BO31*0.4+BP31*0.6),(BO31*0.4+BQ31*0.6)),1)</f>
        <v>7.1</v>
      </c>
      <c r="BT31" s="67" t="str">
        <f t="shared" ref="BT31:BT38" si="453">TEXT(BS31,"0.0")</f>
        <v>7.1</v>
      </c>
      <c r="BU31" s="51" t="str">
        <f t="shared" ref="BU31:BU38" si="454">IF(BS31&gt;=8.5,"A",IF(BS31&gt;=8,"B+",IF(BS31&gt;=7,"B",IF(BS31&gt;=6.5,"C+",IF(BS31&gt;=5.5,"C",IF(BS31&gt;=5,"D+",IF(BS31&gt;=4,"D","F")))))))</f>
        <v>B</v>
      </c>
      <c r="BV31" s="68">
        <f t="shared" ref="BV31:BV38" si="455">IF(BU31="A",4,IF(BU31="B+",3.5,IF(BU31="B",3,IF(BU31="C+",2.5,IF(BU31="C",2,IF(BU31="D+",1.5,IF(BU31="D",1,0)))))))</f>
        <v>3</v>
      </c>
      <c r="BW31" s="53" t="str">
        <f t="shared" ref="BW31:BW38" si="456">TEXT(BV31,"0.0")</f>
        <v>3.0</v>
      </c>
      <c r="BX31" s="63">
        <v>2</v>
      </c>
      <c r="BY31" s="207">
        <v>2</v>
      </c>
      <c r="BZ31" s="65">
        <v>8.3000000000000007</v>
      </c>
      <c r="CA31" s="57">
        <v>6</v>
      </c>
      <c r="CB31" s="58"/>
      <c r="CC31" s="66">
        <f t="shared" ref="CC31:CC38" si="457">ROUND((BZ31*0.4+CA31*0.6),1)</f>
        <v>6.9</v>
      </c>
      <c r="CD31" s="67">
        <f t="shared" ref="CD31:CD38" si="458">ROUND(MAX((BZ31*0.4+CA31*0.6),(BZ31*0.4+CB31*0.6)),1)</f>
        <v>6.9</v>
      </c>
      <c r="CE31" s="67" t="str">
        <f t="shared" ref="CE31:CE38" si="459">TEXT(CD31,"0.0")</f>
        <v>6.9</v>
      </c>
      <c r="CF31" s="51" t="str">
        <f t="shared" ref="CF31:CF38" si="460">IF(CD31&gt;=8.5,"A",IF(CD31&gt;=8,"B+",IF(CD31&gt;=7,"B",IF(CD31&gt;=6.5,"C+",IF(CD31&gt;=5.5,"C",IF(CD31&gt;=5,"D+",IF(CD31&gt;=4,"D","F")))))))</f>
        <v>C+</v>
      </c>
      <c r="CG31" s="60">
        <f t="shared" ref="CG31:CG38" si="461">IF(CF31="A",4,IF(CF31="B+",3.5,IF(CF31="B",3,IF(CF31="C+",2.5,IF(CF31="C",2,IF(CF31="D+",1.5,IF(CF31="D",1,0)))))))</f>
        <v>2.5</v>
      </c>
      <c r="CH31" s="53" t="str">
        <f t="shared" ref="CH31:CH38" si="462">TEXT(CG31,"0.0")</f>
        <v>2.5</v>
      </c>
      <c r="CI31" s="63">
        <v>3</v>
      </c>
      <c r="CJ31" s="207">
        <v>3</v>
      </c>
      <c r="CK31" s="208">
        <f t="shared" ref="CK31:CK38" si="463">AF31+AQ31+BB31+BM31+BX31+CI31</f>
        <v>17</v>
      </c>
      <c r="CL31" s="72">
        <f t="shared" ref="CL31:CL38" si="464">(AA31*AF31+AL31*AQ31+AW31*BB31+BH31*BM31+BS31*BX31+CD31*CI31)/CK31</f>
        <v>7.1352941176470583</v>
      </c>
      <c r="CM31" s="93" t="str">
        <f t="shared" ref="CM31:CM38" si="465">TEXT(CL31,"0.00")</f>
        <v>7.14</v>
      </c>
      <c r="CN31" s="72">
        <f t="shared" ref="CN31:CN38" si="466">(AD31*AF31+AO31*AQ31+AZ31*BB31+BK31*BM31+BV31*BX31+CG31*CI31)/CK31</f>
        <v>2.8823529411764706</v>
      </c>
      <c r="CO31" s="93" t="str">
        <f t="shared" ref="CO31:CO38" si="467">TEXT(CN31,"0.00")</f>
        <v>2.88</v>
      </c>
      <c r="CP31" s="285" t="str">
        <f t="shared" ref="CP31:CP38" si="468">IF(AND(CN31&lt;0.8),"Cảnh báo KQHT","Lên lớp")</f>
        <v>Lên lớp</v>
      </c>
      <c r="CQ31" s="285">
        <f t="shared" ref="CQ31:CQ38" si="469">CJ31+BY31+BN31+BC31+AR31+AG31</f>
        <v>17</v>
      </c>
      <c r="CR31" s="72">
        <f t="shared" ref="CR31:CR38" si="470">(AA31*AG31+AL31*AR31+AW31*BC31+BH31*BN31+BS31*BY31+CD31*CJ31)/CQ31</f>
        <v>7.1352941176470583</v>
      </c>
      <c r="CS31" s="285" t="str">
        <f t="shared" ref="CS31:CS38" si="471">TEXT(CR31,"0.00")</f>
        <v>7.14</v>
      </c>
      <c r="CT31" s="72">
        <f t="shared" ref="CT31:CT38" si="472">(AD31*AG31+AO31*AR31+AZ31*BC31+BK31*BN31+BV31*BY31+CG31*CJ31)/CQ31</f>
        <v>2.8823529411764706</v>
      </c>
      <c r="CU31" s="285" t="str">
        <f t="shared" ref="CU31:CU38" si="473">TEXT(CT31,"0.00")</f>
        <v>2.88</v>
      </c>
      <c r="CV31" s="285" t="str">
        <f t="shared" ref="CV31:CV38" si="474">IF(AND(CT31&lt;1.2),"Cảnh báo KQHT","Lên lớp")</f>
        <v>Lên lớp</v>
      </c>
      <c r="CW31" s="284">
        <v>9</v>
      </c>
      <c r="CX31" s="338">
        <v>9</v>
      </c>
      <c r="CY31" s="285"/>
      <c r="CZ31" s="66">
        <f t="shared" ref="CZ31:CZ38" si="475">ROUND((CW31*0.4+CX31*0.6),1)</f>
        <v>9</v>
      </c>
      <c r="DA31" s="67">
        <f t="shared" ref="DA31:DA38" si="476">ROUND(MAX((CW31*0.4+CX31*0.6),(CW31*0.4+CY31*0.6)),1)</f>
        <v>9</v>
      </c>
      <c r="DB31" s="60" t="str">
        <f t="shared" ref="DB31:DB38" si="477">TEXT(DA31,"0.0")</f>
        <v>9.0</v>
      </c>
      <c r="DC31" s="51" t="str">
        <f t="shared" ref="DC31:DC38" si="478">IF(DA31&gt;=8.5,"A",IF(DA31&gt;=8,"B+",IF(DA31&gt;=7,"B",IF(DA31&gt;=6.5,"C+",IF(DA31&gt;=5.5,"C",IF(DA31&gt;=5,"D+",IF(DA31&gt;=4,"D","F")))))))</f>
        <v>A</v>
      </c>
      <c r="DD31" s="60">
        <f t="shared" ref="DD31:DD38" si="479">IF(DC31="A",4,IF(DC31="B+",3.5,IF(DC31="B",3,IF(DC31="C+",2.5,IF(DC31="C",2,IF(DC31="D+",1.5,IF(DC31="D",1,0)))))))</f>
        <v>4</v>
      </c>
      <c r="DE31" s="60" t="str">
        <f t="shared" ref="DE31:DE38" si="480">TEXT(DD31,"0.0")</f>
        <v>4.0</v>
      </c>
      <c r="DF31" s="63"/>
      <c r="DG31" s="209"/>
      <c r="DH31" s="355">
        <v>8</v>
      </c>
      <c r="DI31" s="126">
        <v>8</v>
      </c>
      <c r="DJ31" s="126"/>
      <c r="DK31" s="66">
        <f t="shared" ref="DK31:DK38" si="481">ROUND((DH31*0.4+DI31*0.6),1)</f>
        <v>8</v>
      </c>
      <c r="DL31" s="67">
        <f t="shared" ref="DL31:DL38" si="482">ROUND(MAX((DH31*0.4+DI31*0.6),(DH31*0.4+DJ31*0.6)),1)</f>
        <v>8</v>
      </c>
      <c r="DM31" s="60" t="str">
        <f t="shared" ref="DM31:DM38" si="483">TEXT(DL31,"0.0")</f>
        <v>8.0</v>
      </c>
      <c r="DN31" s="51" t="str">
        <f t="shared" ref="DN31:DN38" si="484">IF(DL31&gt;=8.5,"A",IF(DL31&gt;=8,"B+",IF(DL31&gt;=7,"B",IF(DL31&gt;=6.5,"C+",IF(DL31&gt;=5.5,"C",IF(DL31&gt;=5,"D+",IF(DL31&gt;=4,"D","F")))))))</f>
        <v>B+</v>
      </c>
      <c r="DO31" s="60">
        <f t="shared" ref="DO31:DO38" si="485">IF(DN31="A",4,IF(DN31="B+",3.5,IF(DN31="B",3,IF(DN31="C+",2.5,IF(DN31="C",2,IF(DN31="D+",1.5,IF(DN31="D",1,0)))))))</f>
        <v>3.5</v>
      </c>
      <c r="DP31" s="60" t="str">
        <f t="shared" ref="DP31:DP38" si="486">TEXT(DO31,"0.0")</f>
        <v>3.5</v>
      </c>
      <c r="DQ31" s="63"/>
      <c r="DR31" s="209"/>
      <c r="DS31" s="67">
        <f>(DA31+DL31)/2</f>
        <v>8.5</v>
      </c>
      <c r="DT31" s="60" t="str">
        <f t="shared" ref="DT31:DT38" si="487">TEXT(DS31,"0.0")</f>
        <v>8.5</v>
      </c>
      <c r="DU31" s="51" t="str">
        <f t="shared" ref="DU31:DU38" si="488">IF(DS31&gt;=8.5,"A",IF(DS31&gt;=8,"B+",IF(DS31&gt;=7,"B",IF(DS31&gt;=6.5,"C+",IF(DS31&gt;=5.5,"C",IF(DS31&gt;=5,"D+",IF(DS31&gt;=4,"D","F")))))))</f>
        <v>A</v>
      </c>
      <c r="DV31" s="60">
        <f t="shared" ref="DV31:DV38" si="489">IF(DU31="A",4,IF(DU31="B+",3.5,IF(DU31="B",3,IF(DU31="C+",2.5,IF(DU31="C",2,IF(DU31="D+",1.5,IF(DU31="D",1,0)))))))</f>
        <v>4</v>
      </c>
      <c r="DW31" s="60" t="str">
        <f t="shared" ref="DW31:DW38" si="490">TEXT(DV31,"0.0")</f>
        <v>4.0</v>
      </c>
      <c r="DX31" s="63">
        <v>3</v>
      </c>
      <c r="DY31" s="209">
        <v>3</v>
      </c>
      <c r="DZ31" s="284">
        <v>7.6</v>
      </c>
      <c r="EA31" s="338">
        <v>7</v>
      </c>
      <c r="EB31" s="285"/>
      <c r="EC31" s="66">
        <f t="shared" si="334"/>
        <v>7.2</v>
      </c>
      <c r="ED31" s="67">
        <f t="shared" si="335"/>
        <v>7.2</v>
      </c>
      <c r="EE31" s="60" t="str">
        <f t="shared" si="336"/>
        <v>7.2</v>
      </c>
      <c r="EF31" s="51" t="str">
        <f t="shared" si="337"/>
        <v>B</v>
      </c>
      <c r="EG31" s="60">
        <f t="shared" si="338"/>
        <v>3</v>
      </c>
      <c r="EH31" s="60" t="str">
        <f t="shared" si="339"/>
        <v>3.0</v>
      </c>
      <c r="EI31" s="63">
        <v>3</v>
      </c>
      <c r="EJ31" s="209">
        <v>3</v>
      </c>
      <c r="EK31" s="99">
        <v>8.3000000000000007</v>
      </c>
      <c r="EL31" s="103">
        <v>7</v>
      </c>
      <c r="EM31" s="58"/>
      <c r="EN31" s="66">
        <f t="shared" si="391"/>
        <v>7.5</v>
      </c>
      <c r="EO31" s="67">
        <f t="shared" si="392"/>
        <v>7.5</v>
      </c>
      <c r="EP31" s="60" t="str">
        <f t="shared" si="393"/>
        <v>7.5</v>
      </c>
      <c r="EQ31" s="51" t="str">
        <f t="shared" si="394"/>
        <v>B</v>
      </c>
      <c r="ER31" s="60">
        <f t="shared" si="395"/>
        <v>3</v>
      </c>
      <c r="ES31" s="60" t="str">
        <f t="shared" si="396"/>
        <v>3.0</v>
      </c>
      <c r="ET31" s="63">
        <v>3</v>
      </c>
      <c r="EU31" s="207">
        <v>3</v>
      </c>
      <c r="EV31" s="284">
        <v>7.3</v>
      </c>
      <c r="EW31" s="338">
        <v>8</v>
      </c>
      <c r="EX31" s="338"/>
      <c r="EY31" s="66">
        <f t="shared" si="37"/>
        <v>7.7</v>
      </c>
      <c r="EZ31" s="67">
        <f t="shared" si="38"/>
        <v>7.7</v>
      </c>
      <c r="FA31" s="67" t="str">
        <f t="shared" si="39"/>
        <v>7.7</v>
      </c>
      <c r="FB31" s="51" t="str">
        <f t="shared" si="40"/>
        <v>B</v>
      </c>
      <c r="FC31" s="60">
        <f t="shared" si="41"/>
        <v>3</v>
      </c>
      <c r="FD31" s="53" t="str">
        <f t="shared" si="42"/>
        <v>3.0</v>
      </c>
      <c r="FE31" s="63">
        <v>2</v>
      </c>
      <c r="FF31" s="207">
        <v>2</v>
      </c>
      <c r="FG31" s="284">
        <v>9</v>
      </c>
      <c r="FH31" s="338">
        <v>9</v>
      </c>
      <c r="FI31" s="338"/>
      <c r="FJ31" s="66">
        <f t="shared" si="43"/>
        <v>9</v>
      </c>
      <c r="FK31" s="67">
        <f t="shared" si="44"/>
        <v>9</v>
      </c>
      <c r="FL31" s="67" t="str">
        <f t="shared" si="45"/>
        <v>9.0</v>
      </c>
      <c r="FM31" s="51" t="str">
        <f t="shared" si="46"/>
        <v>A</v>
      </c>
      <c r="FN31" s="60">
        <f t="shared" si="47"/>
        <v>4</v>
      </c>
      <c r="FO31" s="53" t="str">
        <f t="shared" si="48"/>
        <v>4.0</v>
      </c>
      <c r="FP31" s="63">
        <v>2</v>
      </c>
      <c r="FQ31" s="207">
        <v>2</v>
      </c>
      <c r="FR31" s="284">
        <v>7.1</v>
      </c>
      <c r="FS31" s="338">
        <v>9</v>
      </c>
      <c r="FT31" s="338"/>
      <c r="FU31" s="66"/>
      <c r="FV31" s="67">
        <f t="shared" si="49"/>
        <v>8.1999999999999993</v>
      </c>
      <c r="FW31" s="67" t="str">
        <f t="shared" si="50"/>
        <v>8.2</v>
      </c>
      <c r="FX31" s="51" t="str">
        <f t="shared" si="51"/>
        <v>B+</v>
      </c>
      <c r="FY31" s="60">
        <f t="shared" si="52"/>
        <v>3.5</v>
      </c>
      <c r="FZ31" s="53" t="str">
        <f t="shared" si="53"/>
        <v>3.5</v>
      </c>
      <c r="GA31" s="63">
        <v>2</v>
      </c>
      <c r="GB31" s="207">
        <v>2</v>
      </c>
      <c r="GC31" s="284">
        <v>7.7</v>
      </c>
      <c r="GD31" s="338">
        <v>9</v>
      </c>
      <c r="GE31" s="338"/>
      <c r="GF31" s="105"/>
      <c r="GG31" s="67">
        <f t="shared" ref="GG31:GG38" si="491">ROUND(MAX((GC31*0.4+GD31*0.6),(GC31*0.4+GE31*0.6)),1)</f>
        <v>8.5</v>
      </c>
      <c r="GH31" s="67" t="str">
        <f t="shared" ref="GH31:GH38" si="492">TEXT(GG31,"0.0")</f>
        <v>8.5</v>
      </c>
      <c r="GI31" s="51" t="str">
        <f t="shared" ref="GI31:GI38" si="493">IF(GG31&gt;=8.5,"A",IF(GG31&gt;=8,"B+",IF(GG31&gt;=7,"B",IF(GG31&gt;=6.5,"C+",IF(GG31&gt;=5.5,"C",IF(GG31&gt;=5,"D+",IF(GG31&gt;=4,"D","F")))))))</f>
        <v>A</v>
      </c>
      <c r="GJ31" s="60">
        <f t="shared" ref="GJ31:GJ38" si="494">IF(GI31="A",4,IF(GI31="B+",3.5,IF(GI31="B",3,IF(GI31="C+",2.5,IF(GI31="C",2,IF(GI31="D+",1.5,IF(GI31="D",1,0)))))))</f>
        <v>4</v>
      </c>
      <c r="GK31" s="53" t="str">
        <f t="shared" ref="GK31:GK38" si="495">TEXT(GJ31,"0.0")</f>
        <v>4.0</v>
      </c>
      <c r="GL31" s="63">
        <v>3</v>
      </c>
      <c r="GM31" s="207">
        <v>3</v>
      </c>
      <c r="GN31" s="211">
        <f t="shared" ref="GN31:GN38" si="496">DX31+EI31+ET31+FE31+FP31+GA31+GL31</f>
        <v>18</v>
      </c>
      <c r="GO31" s="156">
        <f t="shared" ref="GO31:GO38" si="497">(DS31*DX31+ED31*EI31+EO31*ET31+EZ31*FE31+FK31*FP31+FV31*GA31+GG31*GL31)/GN31</f>
        <v>8.0500000000000007</v>
      </c>
      <c r="GP31" s="158">
        <f t="shared" ref="GP31:GP38" si="498">(DV31*DX31+EG31*EI31+ER31*ET31+FC31*FE31+FN31*FP31+FY31*GA31+GJ31*GL31)/GN31</f>
        <v>3.5</v>
      </c>
      <c r="GQ31" s="157" t="str">
        <f t="shared" si="62"/>
        <v>3.50</v>
      </c>
      <c r="GR31" s="5" t="str">
        <f t="shared" si="63"/>
        <v>Lên lớp</v>
      </c>
      <c r="GS31" s="212">
        <f t="shared" ref="GS31:GS38" si="499">DY31+EJ31+EU31+FF31+FQ31+GB31+GM31</f>
        <v>18</v>
      </c>
      <c r="GT31" s="213">
        <f t="shared" si="65"/>
        <v>8.0500000000000007</v>
      </c>
      <c r="GU31" s="214">
        <f t="shared" ref="GU31:GU38" si="500" xml:space="preserve"> (DV31*DY31+EG31*EJ31+ER31*EU31+FC31*FF31+FN31*FQ31+FY31*GB31+GJ31*GM31)/GS31</f>
        <v>3.5</v>
      </c>
      <c r="GV31" s="215">
        <f t="shared" ref="GV31:GV38" si="501">CK31+GN31</f>
        <v>35</v>
      </c>
      <c r="GW31" s="211">
        <f t="shared" ref="GW31:GW38" si="502">CQ31+GS31</f>
        <v>35</v>
      </c>
      <c r="GX31" s="157">
        <f t="shared" ref="GX31:GX38" si="503">(CQ31*CR31+GT31*GS31)/GW31</f>
        <v>7.605714285714285</v>
      </c>
      <c r="GY31" s="158">
        <f t="shared" ref="GY31:GY38" si="504">(CT31*CQ31+GU31*GS31)/GW31</f>
        <v>3.2</v>
      </c>
      <c r="GZ31" s="157" t="str">
        <f t="shared" si="71"/>
        <v>3.20</v>
      </c>
      <c r="HA31" s="5" t="str">
        <f t="shared" si="72"/>
        <v>Lên lớp</v>
      </c>
      <c r="HB31" s="5"/>
      <c r="HC31" s="65">
        <v>8.4</v>
      </c>
      <c r="HD31" s="57">
        <v>9</v>
      </c>
      <c r="HE31" s="104"/>
      <c r="HF31" s="105"/>
      <c r="HG31" s="67">
        <f t="shared" ref="HG31:HG38" si="505">ROUND(MAX((HC31*0.4+HD31*0.6),(HC31*0.4+HE31*0.6)),1)</f>
        <v>8.8000000000000007</v>
      </c>
      <c r="HH31" s="67" t="str">
        <f t="shared" ref="HH31:HH38" si="506">TEXT(HG31,"0.0")</f>
        <v>8.8</v>
      </c>
      <c r="HI31" s="51" t="str">
        <f t="shared" ref="HI31:HI38" si="507">IF(HG31&gt;=8.5,"A",IF(HG31&gt;=8,"B+",IF(HG31&gt;=7,"B",IF(HG31&gt;=6.5,"C+",IF(HG31&gt;=5.5,"C",IF(HG31&gt;=5,"D+",IF(HG31&gt;=4,"D","F")))))))</f>
        <v>A</v>
      </c>
      <c r="HJ31" s="60">
        <f t="shared" ref="HJ31:HJ38" si="508">IF(HI31="A",4,IF(HI31="B+",3.5,IF(HI31="B",3,IF(HI31="C+",2.5,IF(HI31="C",2,IF(HI31="D+",1.5,IF(HI31="D",1,0)))))))</f>
        <v>4</v>
      </c>
      <c r="HK31" s="53" t="str">
        <f t="shared" ref="HK31:HK38" si="509">TEXT(HJ31,"0.0")</f>
        <v>4.0</v>
      </c>
      <c r="HL31" s="63">
        <v>3</v>
      </c>
      <c r="HM31" s="207">
        <v>3</v>
      </c>
      <c r="HN31" s="99">
        <v>8.4</v>
      </c>
      <c r="HO31" s="103">
        <v>8</v>
      </c>
      <c r="HP31" s="104"/>
      <c r="HQ31" s="105">
        <f t="shared" ref="HQ31:HQ38" si="510">ROUND((HN31*0.4+HO31*0.6),1)</f>
        <v>8.1999999999999993</v>
      </c>
      <c r="HR31" s="362">
        <f t="shared" si="79"/>
        <v>8.1999999999999993</v>
      </c>
      <c r="HS31" s="120" t="str">
        <f t="shared" si="80"/>
        <v>8.2</v>
      </c>
      <c r="HT31" s="363" t="str">
        <f t="shared" si="81"/>
        <v>B+</v>
      </c>
      <c r="HU31" s="362">
        <f t="shared" si="82"/>
        <v>3.5</v>
      </c>
      <c r="HV31" s="364" t="str">
        <f t="shared" si="83"/>
        <v>3.5</v>
      </c>
      <c r="HW31" s="63">
        <v>1</v>
      </c>
      <c r="HX31" s="207">
        <v>1</v>
      </c>
      <c r="HY31" s="66">
        <f t="shared" si="261"/>
        <v>2.5</v>
      </c>
      <c r="HZ31" s="167">
        <f t="shared" si="262"/>
        <v>8.6</v>
      </c>
      <c r="IA31" s="53" t="str">
        <f t="shared" si="85"/>
        <v>8.6</v>
      </c>
      <c r="IB31" s="51" t="str">
        <f t="shared" si="86"/>
        <v>A</v>
      </c>
      <c r="IC31" s="60">
        <f t="shared" si="87"/>
        <v>4</v>
      </c>
      <c r="ID31" s="53" t="str">
        <f t="shared" si="88"/>
        <v>4.0</v>
      </c>
      <c r="IE31" s="220">
        <v>4</v>
      </c>
      <c r="IF31" s="221">
        <v>4</v>
      </c>
      <c r="IG31" s="65">
        <v>8</v>
      </c>
      <c r="IH31" s="57">
        <v>6</v>
      </c>
      <c r="II31" s="58"/>
      <c r="IJ31" s="66">
        <f t="shared" ref="IJ31:IJ38" si="511">ROUND((IG31*0.4+IH31*0.6),1)</f>
        <v>6.8</v>
      </c>
      <c r="IK31" s="67">
        <f t="shared" ref="IK31:IK38" si="512">ROUND(MAX((IG31*0.4+IH31*0.6),(IG31*0.4+II31*0.6)),1)</f>
        <v>6.8</v>
      </c>
      <c r="IL31" s="67" t="str">
        <f t="shared" ref="IL31:IL38" si="513">TEXT(IK31,"0.0")</f>
        <v>6.8</v>
      </c>
      <c r="IM31" s="51" t="str">
        <f t="shared" ref="IM31:IM38" si="514">IF(IK31&gt;=8.5,"A",IF(IK31&gt;=8,"B+",IF(IK31&gt;=7,"B",IF(IK31&gt;=6.5,"C+",IF(IK31&gt;=5.5,"C",IF(IK31&gt;=5,"D+",IF(IK31&gt;=4,"D","F")))))))</f>
        <v>C+</v>
      </c>
      <c r="IN31" s="60">
        <f t="shared" ref="IN31:IN38" si="515">IF(IM31="A",4,IF(IM31="B+",3.5,IF(IM31="B",3,IF(IM31="C+",2.5,IF(IM31="C",2,IF(IM31="D+",1.5,IF(IM31="D",1,0)))))))</f>
        <v>2.5</v>
      </c>
      <c r="IO31" s="53" t="str">
        <f t="shared" ref="IO31:IO38" si="516">TEXT(IN31,"0.0")</f>
        <v>2.5</v>
      </c>
      <c r="IP31" s="63">
        <v>2</v>
      </c>
      <c r="IQ31" s="207">
        <v>2</v>
      </c>
      <c r="IR31" s="65">
        <v>8.6999999999999993</v>
      </c>
      <c r="IS31" s="57">
        <v>9</v>
      </c>
      <c r="IT31" s="104"/>
      <c r="IU31" s="105">
        <f t="shared" ref="IU31:IU38" si="517">ROUND((IR31*0.4+IS31*0.6),1)</f>
        <v>8.9</v>
      </c>
      <c r="IV31" s="120">
        <f t="shared" si="96"/>
        <v>8.9</v>
      </c>
      <c r="IW31" s="67" t="str">
        <f t="shared" si="97"/>
        <v>8.9</v>
      </c>
      <c r="IX31" s="51" t="str">
        <f t="shared" si="98"/>
        <v>A</v>
      </c>
      <c r="IY31" s="60">
        <f t="shared" si="99"/>
        <v>4</v>
      </c>
      <c r="IZ31" s="53" t="str">
        <f t="shared" si="100"/>
        <v>4.0</v>
      </c>
      <c r="JA31" s="63">
        <v>3</v>
      </c>
      <c r="JB31" s="207">
        <v>3</v>
      </c>
      <c r="JC31" s="65">
        <v>8.1999999999999993</v>
      </c>
      <c r="JD31" s="57">
        <v>8</v>
      </c>
      <c r="JE31" s="58"/>
      <c r="JF31" s="66">
        <f t="shared" ref="JF31:JF38" si="518">ROUND((JC31*0.4+JD31*0.6),1)</f>
        <v>8.1</v>
      </c>
      <c r="JG31" s="67">
        <f t="shared" si="102"/>
        <v>8.1</v>
      </c>
      <c r="JH31" s="50" t="str">
        <f t="shared" si="103"/>
        <v>8.1</v>
      </c>
      <c r="JI31" s="51" t="str">
        <f t="shared" si="104"/>
        <v>B+</v>
      </c>
      <c r="JJ31" s="60">
        <f t="shared" si="105"/>
        <v>3.5</v>
      </c>
      <c r="JK31" s="53" t="str">
        <f t="shared" si="106"/>
        <v>3.5</v>
      </c>
      <c r="JL31" s="61">
        <v>2</v>
      </c>
      <c r="JM31" s="62">
        <v>2</v>
      </c>
      <c r="JN31" s="99">
        <v>7.8</v>
      </c>
      <c r="JO31" s="103">
        <v>6</v>
      </c>
      <c r="JP31" s="104"/>
      <c r="JQ31" s="105">
        <f t="shared" ref="JQ31:JQ49" si="519">ROUND((JN31*0.4+JO31*0.6),1)</f>
        <v>6.7</v>
      </c>
      <c r="JR31" s="67">
        <f t="shared" ref="JR31:JR49" si="520">ROUND(MAX((JN31*0.4+JO31*0.6),(JN31*0.4+JP31*0.6)),1)</f>
        <v>6.7</v>
      </c>
      <c r="JS31" s="50" t="str">
        <f t="shared" ref="JS31:JS49" si="521">TEXT(JR31,"0.0")</f>
        <v>6.7</v>
      </c>
      <c r="JT31" s="51" t="str">
        <f t="shared" ref="JT31:JT49" si="522">IF(JR31&gt;=8.5,"A",IF(JR31&gt;=8,"B+",IF(JR31&gt;=7,"B",IF(JR31&gt;=6.5,"C+",IF(JR31&gt;=5.5,"C",IF(JR31&gt;=5,"D+",IF(JR31&gt;=4,"D","F")))))))</f>
        <v>C+</v>
      </c>
      <c r="JU31" s="60">
        <f t="shared" ref="JU31:JU49" si="523">IF(JT31="A",4,IF(JT31="B+",3.5,IF(JT31="B",3,IF(JT31="C+",2.5,IF(JT31="C",2,IF(JT31="D+",1.5,IF(JT31="D",1,0)))))))</f>
        <v>2.5</v>
      </c>
      <c r="JV31" s="53" t="str">
        <f t="shared" ref="JV31:JV49" si="524">TEXT(JU31,"0.0")</f>
        <v>2.5</v>
      </c>
      <c r="JW31" s="61">
        <v>1</v>
      </c>
      <c r="JX31" s="62">
        <v>1</v>
      </c>
      <c r="JY31" s="361">
        <v>9</v>
      </c>
      <c r="JZ31" s="126">
        <v>7</v>
      </c>
      <c r="KA31" s="104"/>
      <c r="KB31" s="105">
        <f t="shared" ref="KB31:KB49" si="525">ROUND((JY31*0.4+JZ31*0.6),1)</f>
        <v>7.8</v>
      </c>
      <c r="KC31" s="67">
        <f t="shared" ref="KC31:KC49" si="526">ROUND(MAX((JY31*0.4+JZ31*0.6),(JY31*0.4+KA31*0.6)),1)</f>
        <v>7.8</v>
      </c>
      <c r="KD31" s="50" t="str">
        <f t="shared" ref="KD31:KD49" si="527">TEXT(KC31,"0.0")</f>
        <v>7.8</v>
      </c>
      <c r="KE31" s="51" t="str">
        <f t="shared" ref="KE31:KE49" si="528">IF(KC31&gt;=8.5,"A",IF(KC31&gt;=8,"B+",IF(KC31&gt;=7,"B",IF(KC31&gt;=6.5,"C+",IF(KC31&gt;=5.5,"C",IF(KC31&gt;=5,"D+",IF(KC31&gt;=4,"D","F")))))))</f>
        <v>B</v>
      </c>
      <c r="KF31" s="60">
        <f t="shared" ref="KF31:KF49" si="529">IF(KE31="A",4,IF(KE31="B+",3.5,IF(KE31="B",3,IF(KE31="C+",2.5,IF(KE31="C",2,IF(KE31="D+",1.5,IF(KE31="D",1,0)))))))</f>
        <v>3</v>
      </c>
      <c r="KG31" s="53" t="str">
        <f t="shared" ref="KG31:KG49" si="530">TEXT(KF31,"0.0")</f>
        <v>3.0</v>
      </c>
      <c r="KH31" s="61">
        <v>2</v>
      </c>
      <c r="KI31" s="62">
        <v>2</v>
      </c>
      <c r="KJ31" s="365">
        <v>8.1999999999999993</v>
      </c>
      <c r="KK31" s="366">
        <v>9</v>
      </c>
      <c r="KL31" s="367"/>
      <c r="KM31" s="66">
        <f t="shared" ref="KM31:KM49" si="531">ROUND((KJ31*0.4+KK31*0.6),1)</f>
        <v>8.6999999999999993</v>
      </c>
      <c r="KN31" s="110">
        <f t="shared" ref="KN31:KN49" si="532">ROUND(MAX((KJ31*0.4+KK31*0.6),(KJ31*0.4+KL31*0.6)),1)</f>
        <v>8.6999999999999993</v>
      </c>
      <c r="KO31" s="67" t="str">
        <f t="shared" ref="KO31:KO49" si="533">TEXT(KN31,"0.0")</f>
        <v>8.7</v>
      </c>
      <c r="KP31" s="300" t="str">
        <f t="shared" ref="KP31:KP49" si="534">IF(KN31&gt;=8.5,"A",IF(KN31&gt;=8,"B+",IF(KN31&gt;=7,"B",IF(KN31&gt;=6.5,"C+",IF(KN31&gt;=5.5,"C",IF(KN31&gt;=5,"D+",IF(KN31&gt;=4,"D","F")))))))</f>
        <v>A</v>
      </c>
      <c r="KQ31" s="112">
        <f t="shared" ref="KQ31:KQ49" si="535">IF(KP31="A",4,IF(KP31="B+",3.5,IF(KP31="B",3,IF(KP31="C+",2.5,IF(KP31="C",2,IF(KP31="D+",1.5,IF(KP31="D",1,0)))))))</f>
        <v>4</v>
      </c>
      <c r="KR31" s="113" t="str">
        <f t="shared" ref="KR31:KR49" si="536">TEXT(KQ31,"0.0")</f>
        <v>4.0</v>
      </c>
      <c r="KS31" s="63">
        <v>3</v>
      </c>
      <c r="KT31" s="207">
        <v>3</v>
      </c>
      <c r="KU31" s="369">
        <v>7.7</v>
      </c>
      <c r="KV31" s="370">
        <v>9</v>
      </c>
      <c r="KW31" s="371"/>
      <c r="KX31" s="77">
        <f t="shared" ref="KX31:KX36" si="537">ROUND((KU31*0.4+KV31*0.6),1)</f>
        <v>8.5</v>
      </c>
      <c r="KY31" s="372">
        <f t="shared" ref="KY31:KY36" si="538">ROUND(MAX((KU31*0.4+KV31*0.6),(KU31*0.4+KW31*0.6)),1)</f>
        <v>8.5</v>
      </c>
      <c r="KZ31" s="78" t="str">
        <f t="shared" ref="KZ31:KZ36" si="539">TEXT(KY31,"0.0")</f>
        <v>8.5</v>
      </c>
      <c r="LA31" s="373" t="str">
        <f t="shared" ref="LA31:LA36" si="540">IF(KY31&gt;=8.5,"A",IF(KY31&gt;=8,"B+",IF(KY31&gt;=7,"B",IF(KY31&gt;=6.5,"C+",IF(KY31&gt;=5.5,"C",IF(KY31&gt;=5,"D+",IF(KY31&gt;=4,"D","F")))))))</f>
        <v>A</v>
      </c>
      <c r="LB31" s="374">
        <f t="shared" ref="LB31:LB36" si="541">IF(LA31="A",4,IF(LA31="B+",3.5,IF(LA31="B",3,IF(LA31="C+",2.5,IF(LA31="C",2,IF(LA31="D+",1.5,IF(LA31="D",1,0)))))))</f>
        <v>4</v>
      </c>
      <c r="LC31" s="375" t="str">
        <f t="shared" ref="LC31:LC36" si="542">TEXT(LB31,"0.0")</f>
        <v>4.0</v>
      </c>
      <c r="LD31" s="376">
        <v>2</v>
      </c>
      <c r="LE31" s="377">
        <v>2</v>
      </c>
      <c r="LF31" s="301">
        <f t="shared" ref="LF31:LF49" si="543">ROUND((KM31*0.55+KX31*0.45),1)</f>
        <v>8.6</v>
      </c>
      <c r="LG31" s="302">
        <f t="shared" ref="LG31:LG49" si="544">ROUND((KN31*0.55+KY31*0.45),1)</f>
        <v>8.6</v>
      </c>
      <c r="LH31" s="303" t="str">
        <f t="shared" ref="LH31:LH49" si="545">TEXT(LG31,"0.0")</f>
        <v>8.6</v>
      </c>
      <c r="LI31" s="304" t="str">
        <f t="shared" ref="LI31:LI49" si="546">IF(LG31&gt;=8.5,"A",IF(LG31&gt;=8,"B+",IF(LG31&gt;=7,"B",IF(LG31&gt;=6.5,"C+",IF(LG31&gt;=5.5,"C",IF(LG31&gt;=5,"D+",IF(LG31&gt;=4,"D","F")))))))</f>
        <v>A</v>
      </c>
      <c r="LJ31" s="305">
        <f t="shared" ref="LJ31:LJ49" si="547">IF(LI31="A",4,IF(LI31="B+",3.5,IF(LI31="B",3,IF(LI31="C+",2.5,IF(LI31="C",2,IF(LI31="D+",1.5,IF(LI31="D",1,0)))))))</f>
        <v>4</v>
      </c>
      <c r="LK31" s="303" t="str">
        <f t="shared" ref="LK31:LK49" si="548">TEXT(LJ31,"0.0")</f>
        <v>4.0</v>
      </c>
      <c r="LL31" s="306">
        <v>5</v>
      </c>
      <c r="LM31" s="307">
        <v>5</v>
      </c>
      <c r="LN31" s="211">
        <f t="shared" ref="LN31:LN49" si="549">HW31+IP31+JA31+JL31+JW31+KH31+KS31+LD31+HL31</f>
        <v>19</v>
      </c>
      <c r="LO31" s="156">
        <f t="shared" ref="LO31:LO49" si="550">(HG31*HL31+HR31*HW31+IK31*IP31+IV31*JA31+JG31*JL31+JR31*JW31+KC31*KH31+KN31*KS31+KY31*LD31)/LN31</f>
        <v>8.2368421052631575</v>
      </c>
      <c r="LP31" s="158">
        <f t="shared" ref="LP31:LP49" si="551">(HJ31*HL31+HU31*HW31+IN31*IP31+IY31*JA31+JJ31*JL31+JU31*JW31+KF31*KH31+KQ31*KS31+LB31*LD31)/LN31</f>
        <v>3.5789473684210527</v>
      </c>
      <c r="LQ31" s="157" t="str">
        <f t="shared" ref="LQ31:LQ49" si="552">TEXT(LP31,"0.00")</f>
        <v>3.58</v>
      </c>
      <c r="LR31" s="5" t="str">
        <f t="shared" ref="LR31:LR49" si="553">IF(AND(LP31&lt;1),"Cảnh báo KQHT","Lên lớp")</f>
        <v>Lên lớp</v>
      </c>
      <c r="LS31" s="212">
        <f t="shared" ref="LS31:LS49" si="554">HM31+HX31+IQ31+JB31+JM31+JX31+KI31+KT31+LE31</f>
        <v>19</v>
      </c>
      <c r="LT31" s="156">
        <f t="shared" ref="LT31:LT49" si="555">(HG31*HM31+HR31*HX31+IK31*IQ31+IV31*JB31+JG31*JM31+JR31*JX31+KC31*KI31+KN31*KT31+KY31*LE31)/LS31</f>
        <v>8.2368421052631575</v>
      </c>
      <c r="LU31" s="309">
        <f t="shared" ref="LU31:LU49" si="556">(HJ31*HM31+HU31*HX31+IN31*IQ31+IY31*JB31+JJ31*JM31+JU31*JX31+KF31*KI31+KQ31*KT31+LB31*LE31)/LS31</f>
        <v>3.5789473684210527</v>
      </c>
      <c r="LV31" s="215">
        <f t="shared" ref="LV31:LV49" si="557">GV31+LN31</f>
        <v>54</v>
      </c>
      <c r="LW31" s="211">
        <f t="shared" ref="LW31:LW49" si="558">GW31+LS31</f>
        <v>54</v>
      </c>
      <c r="LX31" s="157">
        <f t="shared" ref="LX31:LX49" si="559">(GX31*GW31+LT31*LS31)/LW31</f>
        <v>7.8277777777777775</v>
      </c>
      <c r="LY31" s="157" t="str">
        <f t="shared" ref="LY31:LY49" si="560">TEXT(LX31,"0.00")</f>
        <v>7.83</v>
      </c>
      <c r="LZ31" s="158">
        <f t="shared" ref="LZ31:LZ49" si="561">(GW31*GY31+LU31*LS31)/LW31</f>
        <v>3.3333333333333335</v>
      </c>
      <c r="MA31" s="157" t="str">
        <f t="shared" ref="MA31:MA49" si="562">TEXT(LZ31,"0.00")</f>
        <v>3.33</v>
      </c>
      <c r="MB31" s="5" t="str">
        <f t="shared" ref="MB31:MB49" si="563">IF(AND(LZ31&lt;1.4),"Cảnh báo KQHT","Lên lớp")</f>
        <v>Lên lớp</v>
      </c>
      <c r="MC31" s="99">
        <v>8.4</v>
      </c>
      <c r="MD31" s="103">
        <v>9</v>
      </c>
      <c r="ME31" s="104"/>
      <c r="MF31" s="66">
        <f t="shared" si="182"/>
        <v>8.8000000000000007</v>
      </c>
      <c r="MG31" s="67">
        <f t="shared" si="183"/>
        <v>8.8000000000000007</v>
      </c>
      <c r="MH31" s="50" t="str">
        <f t="shared" si="184"/>
        <v>8.8</v>
      </c>
      <c r="MI31" s="51" t="str">
        <f t="shared" si="185"/>
        <v>A</v>
      </c>
      <c r="MJ31" s="60">
        <f t="shared" si="186"/>
        <v>4</v>
      </c>
      <c r="MK31" s="53" t="str">
        <f t="shared" si="187"/>
        <v>4.0</v>
      </c>
      <c r="ML31" s="61">
        <v>2</v>
      </c>
      <c r="MM31" s="62">
        <v>2</v>
      </c>
      <c r="MN31" s="99">
        <v>7.7</v>
      </c>
      <c r="MO31" s="103">
        <v>8</v>
      </c>
      <c r="MP31" s="104"/>
      <c r="MQ31" s="105">
        <f t="shared" si="188"/>
        <v>7.9</v>
      </c>
      <c r="MR31" s="67">
        <f t="shared" si="189"/>
        <v>7.9</v>
      </c>
      <c r="MS31" s="50" t="str">
        <f t="shared" si="190"/>
        <v>7.9</v>
      </c>
      <c r="MT31" s="51" t="str">
        <f t="shared" si="191"/>
        <v>B</v>
      </c>
      <c r="MU31" s="60">
        <f t="shared" si="192"/>
        <v>3</v>
      </c>
      <c r="MV31" s="53" t="str">
        <f t="shared" si="193"/>
        <v>3.0</v>
      </c>
      <c r="MW31" s="61">
        <v>2</v>
      </c>
      <c r="MX31" s="62">
        <v>2</v>
      </c>
      <c r="MY31" s="99">
        <v>8.4</v>
      </c>
      <c r="MZ31" s="103">
        <v>8</v>
      </c>
      <c r="NA31" s="104"/>
      <c r="NB31" s="105">
        <f t="shared" si="194"/>
        <v>8.1999999999999993</v>
      </c>
      <c r="NC31" s="67">
        <f t="shared" si="195"/>
        <v>8.1999999999999993</v>
      </c>
      <c r="ND31" s="50" t="str">
        <f t="shared" si="196"/>
        <v>8.2</v>
      </c>
      <c r="NE31" s="51" t="str">
        <f t="shared" si="197"/>
        <v>B+</v>
      </c>
      <c r="NF31" s="60">
        <f t="shared" si="198"/>
        <v>3.5</v>
      </c>
      <c r="NG31" s="53" t="str">
        <f t="shared" si="199"/>
        <v>3.5</v>
      </c>
      <c r="NH31" s="61">
        <v>2</v>
      </c>
      <c r="NI31" s="62">
        <v>2</v>
      </c>
      <c r="NJ31" s="105">
        <v>8</v>
      </c>
      <c r="NK31" s="138">
        <v>9</v>
      </c>
      <c r="NL31" s="104"/>
      <c r="NM31" s="66">
        <f t="shared" si="200"/>
        <v>8.6</v>
      </c>
      <c r="NN31" s="110">
        <f t="shared" si="201"/>
        <v>8.6</v>
      </c>
      <c r="NO31" s="67" t="str">
        <f t="shared" si="202"/>
        <v>8.6</v>
      </c>
      <c r="NP31" s="300" t="str">
        <f t="shared" si="203"/>
        <v>A</v>
      </c>
      <c r="NQ31" s="112">
        <f t="shared" si="204"/>
        <v>4</v>
      </c>
      <c r="NR31" s="113" t="str">
        <f t="shared" si="205"/>
        <v>4.0</v>
      </c>
      <c r="NS31" s="63">
        <v>2</v>
      </c>
      <c r="NT31" s="207">
        <v>2</v>
      </c>
      <c r="NU31" s="105">
        <v>8.4</v>
      </c>
      <c r="NV31" s="138">
        <v>8.5</v>
      </c>
      <c r="NW31" s="105"/>
      <c r="NX31" s="105">
        <f t="shared" si="206"/>
        <v>8.5</v>
      </c>
      <c r="NY31" s="110">
        <f t="shared" si="207"/>
        <v>8.5</v>
      </c>
      <c r="NZ31" s="67" t="str">
        <f t="shared" si="208"/>
        <v>8.5</v>
      </c>
      <c r="OA31" s="300" t="str">
        <f t="shared" si="209"/>
        <v>A</v>
      </c>
      <c r="OB31" s="112">
        <f t="shared" si="210"/>
        <v>4</v>
      </c>
      <c r="OC31" s="113" t="str">
        <f t="shared" si="211"/>
        <v>4.0</v>
      </c>
      <c r="OD31" s="63">
        <v>1</v>
      </c>
      <c r="OE31" s="207">
        <v>1</v>
      </c>
      <c r="OF31" s="210">
        <v>9</v>
      </c>
      <c r="OG31" s="133">
        <v>9</v>
      </c>
      <c r="OH31" s="210"/>
      <c r="OI31" s="66">
        <f t="shared" si="212"/>
        <v>9</v>
      </c>
      <c r="OJ31" s="67">
        <f t="shared" si="213"/>
        <v>9</v>
      </c>
      <c r="OK31" s="67" t="str">
        <f t="shared" si="214"/>
        <v>9.0</v>
      </c>
      <c r="OL31" s="51" t="str">
        <f t="shared" si="215"/>
        <v>A</v>
      </c>
      <c r="OM31" s="60">
        <f t="shared" si="216"/>
        <v>4</v>
      </c>
      <c r="ON31" s="53" t="str">
        <f t="shared" si="217"/>
        <v>4.0</v>
      </c>
      <c r="OO31" s="63">
        <v>6</v>
      </c>
      <c r="OP31" s="207">
        <v>6</v>
      </c>
      <c r="OQ31" s="105"/>
      <c r="OR31" s="138"/>
      <c r="OS31" s="104"/>
      <c r="OT31" s="105"/>
      <c r="OU31" s="67">
        <f t="shared" si="218"/>
        <v>0</v>
      </c>
      <c r="OV31" s="67" t="str">
        <f t="shared" si="219"/>
        <v>0.0</v>
      </c>
      <c r="OW31" s="51" t="str">
        <f t="shared" si="220"/>
        <v>F</v>
      </c>
      <c r="OX31" s="60">
        <f t="shared" si="221"/>
        <v>0</v>
      </c>
      <c r="OY31" s="53" t="str">
        <f t="shared" si="222"/>
        <v>0.0</v>
      </c>
      <c r="OZ31" s="63">
        <v>4</v>
      </c>
      <c r="PA31" s="207">
        <v>4</v>
      </c>
      <c r="PB31" s="211">
        <f t="shared" si="223"/>
        <v>19</v>
      </c>
      <c r="PC31" s="156">
        <f t="shared" si="224"/>
        <v>6.8157894736842106</v>
      </c>
      <c r="PD31" s="158">
        <f t="shared" si="225"/>
        <v>3</v>
      </c>
      <c r="PE31" s="157" t="str">
        <f t="shared" si="226"/>
        <v>3.00</v>
      </c>
      <c r="PF31" s="5" t="str">
        <f t="shared" si="227"/>
        <v>Lên lớp</v>
      </c>
      <c r="PG31" s="212">
        <f t="shared" si="228"/>
        <v>19</v>
      </c>
      <c r="PH31" s="156">
        <f t="shared" si="229"/>
        <v>6.8157894736842106</v>
      </c>
      <c r="PI31" s="309">
        <f t="shared" si="230"/>
        <v>3</v>
      </c>
      <c r="PJ31" s="215">
        <f t="shared" si="231"/>
        <v>73</v>
      </c>
      <c r="PK31" s="211">
        <f t="shared" si="232"/>
        <v>73</v>
      </c>
      <c r="PL31" s="157">
        <f t="shared" si="233"/>
        <v>7.5643835616438366</v>
      </c>
      <c r="PM31" s="157" t="str">
        <f t="shared" si="234"/>
        <v>7.56</v>
      </c>
      <c r="PN31" s="158">
        <f t="shared" si="235"/>
        <v>3.2465753424657535</v>
      </c>
      <c r="PO31" s="157" t="str">
        <f t="shared" si="236"/>
        <v>3.25</v>
      </c>
      <c r="PP31" s="5" t="str">
        <f t="shared" si="237"/>
        <v>Lên lớp</v>
      </c>
      <c r="PQ31" s="231">
        <v>8</v>
      </c>
      <c r="PR31" s="231">
        <v>7</v>
      </c>
      <c r="PS31" s="231"/>
      <c r="PT31" s="66">
        <f t="shared" si="346"/>
        <v>7.4</v>
      </c>
      <c r="PU31" s="67">
        <f t="shared" si="347"/>
        <v>7.4</v>
      </c>
      <c r="PV31" s="67" t="str">
        <f t="shared" si="240"/>
        <v>7.4</v>
      </c>
      <c r="PW31" s="51" t="str">
        <f t="shared" si="348"/>
        <v>B</v>
      </c>
      <c r="PX31" s="60">
        <f t="shared" si="242"/>
        <v>3</v>
      </c>
      <c r="PY31" s="53" t="str">
        <f t="shared" si="243"/>
        <v>3.0</v>
      </c>
      <c r="PZ31" s="63">
        <v>6</v>
      </c>
      <c r="QA31" s="207">
        <v>6</v>
      </c>
    </row>
    <row r="32" spans="1:443" s="8" customFormat="1" ht="18">
      <c r="A32" s="5">
        <v>32</v>
      </c>
      <c r="B32" s="8" t="s">
        <v>455</v>
      </c>
      <c r="C32" s="8" t="s">
        <v>1077</v>
      </c>
      <c r="D32" s="234" t="s">
        <v>1078</v>
      </c>
      <c r="E32" s="235" t="s">
        <v>1079</v>
      </c>
      <c r="F32" s="8" t="s">
        <v>1109</v>
      </c>
      <c r="G32" s="8" t="s">
        <v>1080</v>
      </c>
      <c r="H32" s="8" t="s">
        <v>427</v>
      </c>
      <c r="I32" s="8" t="s">
        <v>524</v>
      </c>
      <c r="J32" s="8" t="s">
        <v>525</v>
      </c>
      <c r="K32" s="341">
        <v>5.3</v>
      </c>
      <c r="L32" s="67" t="str">
        <f t="shared" si="350"/>
        <v>5.3</v>
      </c>
      <c r="M32" s="51" t="str">
        <f t="shared" si="422"/>
        <v>D+</v>
      </c>
      <c r="N32" s="52">
        <f t="shared" si="423"/>
        <v>1.5</v>
      </c>
      <c r="O32" s="53" t="str">
        <f t="shared" si="424"/>
        <v>1.5</v>
      </c>
      <c r="P32" s="63">
        <v>2</v>
      </c>
      <c r="Q32" s="341">
        <v>7.1</v>
      </c>
      <c r="R32" s="67" t="str">
        <f t="shared" si="354"/>
        <v>7.1</v>
      </c>
      <c r="S32" s="8" t="str">
        <f t="shared" si="425"/>
        <v>B</v>
      </c>
      <c r="T32" s="52">
        <f t="shared" si="426"/>
        <v>3</v>
      </c>
      <c r="U32" s="53" t="str">
        <f t="shared" si="427"/>
        <v>3.0</v>
      </c>
      <c r="V32" s="63">
        <v>3</v>
      </c>
      <c r="W32" s="342">
        <v>8.5</v>
      </c>
      <c r="X32" s="343">
        <v>4</v>
      </c>
      <c r="Y32" s="58"/>
      <c r="Z32" s="66">
        <f t="shared" si="428"/>
        <v>5.8</v>
      </c>
      <c r="AA32" s="67">
        <f t="shared" si="429"/>
        <v>5.8</v>
      </c>
      <c r="AB32" s="67" t="str">
        <f t="shared" si="430"/>
        <v>5.8</v>
      </c>
      <c r="AC32" s="51" t="str">
        <f t="shared" si="431"/>
        <v>C</v>
      </c>
      <c r="AD32" s="60">
        <f t="shared" si="432"/>
        <v>2</v>
      </c>
      <c r="AE32" s="53" t="str">
        <f t="shared" si="433"/>
        <v>2.0</v>
      </c>
      <c r="AF32" s="63">
        <v>4</v>
      </c>
      <c r="AG32" s="207">
        <v>4</v>
      </c>
      <c r="AH32" s="342">
        <v>7.3</v>
      </c>
      <c r="AI32" s="343">
        <v>8</v>
      </c>
      <c r="AJ32" s="344"/>
      <c r="AK32" s="66">
        <f t="shared" si="434"/>
        <v>7.7</v>
      </c>
      <c r="AL32" s="67">
        <f t="shared" si="435"/>
        <v>7.7</v>
      </c>
      <c r="AM32" s="67" t="str">
        <f t="shared" si="436"/>
        <v>7.7</v>
      </c>
      <c r="AN32" s="51" t="str">
        <f t="shared" si="437"/>
        <v>B</v>
      </c>
      <c r="AO32" s="60">
        <f t="shared" si="438"/>
        <v>3</v>
      </c>
      <c r="AP32" s="53" t="str">
        <f t="shared" si="439"/>
        <v>3.0</v>
      </c>
      <c r="AQ32" s="63">
        <v>2</v>
      </c>
      <c r="AR32" s="207">
        <v>2</v>
      </c>
      <c r="AS32" s="348">
        <v>5</v>
      </c>
      <c r="AT32" s="354">
        <v>2</v>
      </c>
      <c r="AU32" s="354">
        <v>2</v>
      </c>
      <c r="AV32" s="66">
        <f t="shared" si="440"/>
        <v>3.2</v>
      </c>
      <c r="AW32" s="67">
        <f t="shared" si="441"/>
        <v>3.2</v>
      </c>
      <c r="AX32" s="67" t="str">
        <f t="shared" si="442"/>
        <v>3.2</v>
      </c>
      <c r="AY32" s="51" t="str">
        <f t="shared" si="443"/>
        <v>F</v>
      </c>
      <c r="AZ32" s="60">
        <f t="shared" si="444"/>
        <v>0</v>
      </c>
      <c r="BA32" s="53" t="str">
        <f t="shared" si="445"/>
        <v>0.0</v>
      </c>
      <c r="BB32" s="63">
        <v>3</v>
      </c>
      <c r="BC32" s="207"/>
      <c r="BD32" s="351">
        <v>5.4</v>
      </c>
      <c r="BE32" s="352">
        <v>5</v>
      </c>
      <c r="BF32" s="353"/>
      <c r="BG32" s="66">
        <f t="shared" si="446"/>
        <v>5.2</v>
      </c>
      <c r="BH32" s="67">
        <f t="shared" si="447"/>
        <v>5.2</v>
      </c>
      <c r="BI32" s="67" t="str">
        <f t="shared" si="448"/>
        <v>5.2</v>
      </c>
      <c r="BJ32" s="51" t="str">
        <f t="shared" si="449"/>
        <v>D+</v>
      </c>
      <c r="BK32" s="60">
        <f t="shared" si="450"/>
        <v>1.5</v>
      </c>
      <c r="BL32" s="53" t="str">
        <f t="shared" si="451"/>
        <v>1.5</v>
      </c>
      <c r="BM32" s="63">
        <v>3</v>
      </c>
      <c r="BN32" s="207">
        <v>3</v>
      </c>
      <c r="BO32" s="351">
        <v>6.3</v>
      </c>
      <c r="BP32" s="352">
        <v>6</v>
      </c>
      <c r="BQ32" s="353"/>
      <c r="BR32" s="66"/>
      <c r="BS32" s="67">
        <f t="shared" si="452"/>
        <v>6.1</v>
      </c>
      <c r="BT32" s="67" t="str">
        <f t="shared" si="453"/>
        <v>6.1</v>
      </c>
      <c r="BU32" s="51" t="str">
        <f t="shared" si="454"/>
        <v>C</v>
      </c>
      <c r="BV32" s="68">
        <f t="shared" si="455"/>
        <v>2</v>
      </c>
      <c r="BW32" s="53" t="str">
        <f t="shared" si="456"/>
        <v>2.0</v>
      </c>
      <c r="BX32" s="63">
        <v>2</v>
      </c>
      <c r="BY32" s="207">
        <v>2</v>
      </c>
      <c r="BZ32" s="342">
        <v>6</v>
      </c>
      <c r="CA32" s="343">
        <v>3</v>
      </c>
      <c r="CB32" s="344"/>
      <c r="CC32" s="66">
        <f t="shared" si="457"/>
        <v>4.2</v>
      </c>
      <c r="CD32" s="67">
        <f t="shared" si="458"/>
        <v>4.2</v>
      </c>
      <c r="CE32" s="67" t="str">
        <f t="shared" si="459"/>
        <v>4.2</v>
      </c>
      <c r="CF32" s="51" t="str">
        <f t="shared" si="460"/>
        <v>D</v>
      </c>
      <c r="CG32" s="60">
        <f t="shared" si="461"/>
        <v>1</v>
      </c>
      <c r="CH32" s="53" t="str">
        <f t="shared" si="462"/>
        <v>1.0</v>
      </c>
      <c r="CI32" s="63">
        <v>3</v>
      </c>
      <c r="CJ32" s="207">
        <v>3</v>
      </c>
      <c r="CK32" s="208">
        <f t="shared" si="463"/>
        <v>17</v>
      </c>
      <c r="CL32" s="72">
        <f t="shared" si="464"/>
        <v>5.2117647058823522</v>
      </c>
      <c r="CM32" s="93" t="str">
        <f t="shared" si="465"/>
        <v>5.21</v>
      </c>
      <c r="CN32" s="72">
        <f t="shared" si="466"/>
        <v>1.5</v>
      </c>
      <c r="CO32" s="93" t="str">
        <f t="shared" si="467"/>
        <v>1.50</v>
      </c>
      <c r="CP32" s="285" t="str">
        <f t="shared" si="468"/>
        <v>Lên lớp</v>
      </c>
      <c r="CQ32" s="285">
        <f t="shared" si="469"/>
        <v>14</v>
      </c>
      <c r="CR32" s="72">
        <f t="shared" si="470"/>
        <v>5.6428571428571432</v>
      </c>
      <c r="CS32" s="285" t="str">
        <f t="shared" si="471"/>
        <v>5.64</v>
      </c>
      <c r="CT32" s="72">
        <f t="shared" si="472"/>
        <v>1.8214285714285714</v>
      </c>
      <c r="CU32" s="285" t="str">
        <f t="shared" si="473"/>
        <v>1.82</v>
      </c>
      <c r="CV32" s="285" t="str">
        <f t="shared" si="474"/>
        <v>Lên lớp</v>
      </c>
      <c r="CW32" s="348">
        <v>6.6</v>
      </c>
      <c r="CX32" s="354">
        <v>5</v>
      </c>
      <c r="CY32" s="285"/>
      <c r="CZ32" s="66">
        <f t="shared" si="475"/>
        <v>5.6</v>
      </c>
      <c r="DA32" s="67">
        <f t="shared" si="476"/>
        <v>5.6</v>
      </c>
      <c r="DB32" s="60" t="str">
        <f t="shared" si="477"/>
        <v>5.6</v>
      </c>
      <c r="DC32" s="51" t="str">
        <f t="shared" si="478"/>
        <v>C</v>
      </c>
      <c r="DD32" s="60">
        <f t="shared" si="479"/>
        <v>2</v>
      </c>
      <c r="DE32" s="60" t="str">
        <f t="shared" si="480"/>
        <v>2.0</v>
      </c>
      <c r="DF32" s="63"/>
      <c r="DG32" s="209"/>
      <c r="DH32" s="351">
        <v>5</v>
      </c>
      <c r="DI32" s="358">
        <v>4</v>
      </c>
      <c r="DJ32" s="262"/>
      <c r="DK32" s="66">
        <f t="shared" si="481"/>
        <v>4.4000000000000004</v>
      </c>
      <c r="DL32" s="67">
        <f t="shared" si="482"/>
        <v>4.4000000000000004</v>
      </c>
      <c r="DM32" s="60" t="str">
        <f t="shared" si="483"/>
        <v>4.4</v>
      </c>
      <c r="DN32" s="51" t="str">
        <f t="shared" si="484"/>
        <v>D</v>
      </c>
      <c r="DO32" s="60">
        <f t="shared" si="485"/>
        <v>1</v>
      </c>
      <c r="DP32" s="60" t="str">
        <f t="shared" si="486"/>
        <v>1.0</v>
      </c>
      <c r="DQ32" s="63"/>
      <c r="DR32" s="209"/>
      <c r="DS32" s="67">
        <f>(DA32+DL32)/2</f>
        <v>5</v>
      </c>
      <c r="DT32" s="357" t="str">
        <f t="shared" si="487"/>
        <v>5.0</v>
      </c>
      <c r="DU32" s="51" t="str">
        <f t="shared" si="488"/>
        <v>D+</v>
      </c>
      <c r="DV32" s="60">
        <f t="shared" si="489"/>
        <v>1.5</v>
      </c>
      <c r="DW32" s="60" t="str">
        <f t="shared" si="490"/>
        <v>1.5</v>
      </c>
      <c r="DX32" s="63">
        <v>3</v>
      </c>
      <c r="DY32" s="209">
        <v>3</v>
      </c>
      <c r="DZ32" s="351">
        <v>6.3</v>
      </c>
      <c r="EA32" s="358">
        <v>6</v>
      </c>
      <c r="EB32" s="285"/>
      <c r="EC32" s="66">
        <f t="shared" si="334"/>
        <v>6.1</v>
      </c>
      <c r="ED32" s="67">
        <f t="shared" si="335"/>
        <v>6.1</v>
      </c>
      <c r="EE32" s="60" t="str">
        <f t="shared" si="336"/>
        <v>6.1</v>
      </c>
      <c r="EF32" s="51" t="str">
        <f t="shared" si="337"/>
        <v>C</v>
      </c>
      <c r="EG32" s="60">
        <f t="shared" si="338"/>
        <v>2</v>
      </c>
      <c r="EH32" s="60" t="str">
        <f t="shared" si="339"/>
        <v>2.0</v>
      </c>
      <c r="EI32" s="63">
        <v>3</v>
      </c>
      <c r="EJ32" s="209">
        <v>3</v>
      </c>
      <c r="EK32" s="342">
        <v>7.2</v>
      </c>
      <c r="EL32" s="343">
        <v>7</v>
      </c>
      <c r="EM32" s="344"/>
      <c r="EN32" s="66">
        <f t="shared" si="391"/>
        <v>7.1</v>
      </c>
      <c r="EO32" s="67">
        <f t="shared" si="392"/>
        <v>7.1</v>
      </c>
      <c r="EP32" s="60" t="str">
        <f t="shared" si="393"/>
        <v>7.1</v>
      </c>
      <c r="EQ32" s="51" t="str">
        <f t="shared" si="394"/>
        <v>B</v>
      </c>
      <c r="ER32" s="60">
        <f t="shared" si="395"/>
        <v>3</v>
      </c>
      <c r="ES32" s="60" t="str">
        <f t="shared" si="396"/>
        <v>3.0</v>
      </c>
      <c r="ET32" s="63">
        <v>3</v>
      </c>
      <c r="EU32" s="207">
        <v>3</v>
      </c>
      <c r="EV32" s="348">
        <v>6.3</v>
      </c>
      <c r="EW32" s="354">
        <v>1</v>
      </c>
      <c r="EX32" s="354">
        <v>3</v>
      </c>
      <c r="EY32" s="66">
        <f t="shared" si="37"/>
        <v>3.1</v>
      </c>
      <c r="EZ32" s="67">
        <f t="shared" si="38"/>
        <v>4.3</v>
      </c>
      <c r="FA32" s="67" t="str">
        <f t="shared" si="39"/>
        <v>4.3</v>
      </c>
      <c r="FB32" s="51" t="str">
        <f t="shared" si="40"/>
        <v>D</v>
      </c>
      <c r="FC32" s="60">
        <f t="shared" si="41"/>
        <v>1</v>
      </c>
      <c r="FD32" s="53" t="str">
        <f t="shared" si="42"/>
        <v>1.0</v>
      </c>
      <c r="FE32" s="63">
        <v>2</v>
      </c>
      <c r="FF32" s="207">
        <v>2</v>
      </c>
      <c r="FG32" s="348">
        <v>8</v>
      </c>
      <c r="FH32" s="354">
        <v>8</v>
      </c>
      <c r="FI32" s="227"/>
      <c r="FJ32" s="66">
        <f t="shared" si="43"/>
        <v>8</v>
      </c>
      <c r="FK32" s="67">
        <f t="shared" si="44"/>
        <v>8</v>
      </c>
      <c r="FL32" s="67" t="str">
        <f t="shared" si="45"/>
        <v>8.0</v>
      </c>
      <c r="FM32" s="51" t="str">
        <f t="shared" si="46"/>
        <v>B+</v>
      </c>
      <c r="FN32" s="60">
        <f t="shared" si="47"/>
        <v>3.5</v>
      </c>
      <c r="FO32" s="53" t="str">
        <f t="shared" si="48"/>
        <v>3.5</v>
      </c>
      <c r="FP32" s="63">
        <v>2</v>
      </c>
      <c r="FQ32" s="207">
        <v>2</v>
      </c>
      <c r="FR32" s="360">
        <v>5</v>
      </c>
      <c r="FS32" s="227">
        <v>5</v>
      </c>
      <c r="FT32" s="227"/>
      <c r="FU32" s="66"/>
      <c r="FV32" s="67">
        <f t="shared" si="49"/>
        <v>5</v>
      </c>
      <c r="FW32" s="67" t="str">
        <f t="shared" si="50"/>
        <v>5.0</v>
      </c>
      <c r="FX32" s="51" t="str">
        <f t="shared" si="51"/>
        <v>D+</v>
      </c>
      <c r="FY32" s="60">
        <f t="shared" si="52"/>
        <v>1.5</v>
      </c>
      <c r="FZ32" s="53" t="str">
        <f t="shared" si="53"/>
        <v>1.5</v>
      </c>
      <c r="GA32" s="63">
        <v>2</v>
      </c>
      <c r="GB32" s="207">
        <v>2</v>
      </c>
      <c r="GC32" s="348">
        <v>5</v>
      </c>
      <c r="GD32" s="354">
        <v>1</v>
      </c>
      <c r="GE32" s="354">
        <v>5</v>
      </c>
      <c r="GF32" s="105"/>
      <c r="GG32" s="67">
        <f t="shared" si="491"/>
        <v>5</v>
      </c>
      <c r="GH32" s="67" t="str">
        <f t="shared" si="492"/>
        <v>5.0</v>
      </c>
      <c r="GI32" s="51" t="str">
        <f t="shared" si="493"/>
        <v>D+</v>
      </c>
      <c r="GJ32" s="60">
        <f t="shared" si="494"/>
        <v>1.5</v>
      </c>
      <c r="GK32" s="53" t="str">
        <f t="shared" si="495"/>
        <v>1.5</v>
      </c>
      <c r="GL32" s="63">
        <v>3</v>
      </c>
      <c r="GM32" s="207">
        <v>3</v>
      </c>
      <c r="GN32" s="211">
        <f t="shared" si="496"/>
        <v>18</v>
      </c>
      <c r="GO32" s="156">
        <f t="shared" si="497"/>
        <v>5.7888888888888879</v>
      </c>
      <c r="GP32" s="158">
        <f t="shared" si="498"/>
        <v>2</v>
      </c>
      <c r="GQ32" s="157" t="str">
        <f t="shared" si="62"/>
        <v>2.00</v>
      </c>
      <c r="GR32" s="5" t="str">
        <f t="shared" si="63"/>
        <v>Lên lớp</v>
      </c>
      <c r="GS32" s="212">
        <f t="shared" si="499"/>
        <v>18</v>
      </c>
      <c r="GT32" s="213">
        <f t="shared" si="65"/>
        <v>5.7888888888888879</v>
      </c>
      <c r="GU32" s="214">
        <f t="shared" si="500"/>
        <v>2</v>
      </c>
      <c r="GV32" s="215">
        <f t="shared" si="501"/>
        <v>35</v>
      </c>
      <c r="GW32" s="211">
        <f t="shared" si="502"/>
        <v>32</v>
      </c>
      <c r="GX32" s="157">
        <f t="shared" si="503"/>
        <v>5.7249999999999996</v>
      </c>
      <c r="GY32" s="158">
        <f t="shared" si="504"/>
        <v>1.921875</v>
      </c>
      <c r="GZ32" s="157" t="str">
        <f t="shared" si="71"/>
        <v>1.92</v>
      </c>
      <c r="HA32" s="5" t="str">
        <f t="shared" si="72"/>
        <v>Lên lớp</v>
      </c>
      <c r="HB32" s="5"/>
      <c r="HC32" s="348">
        <v>5.9</v>
      </c>
      <c r="HD32" s="349">
        <v>4</v>
      </c>
      <c r="HE32" s="104"/>
      <c r="HF32" s="105"/>
      <c r="HG32" s="67">
        <f t="shared" si="505"/>
        <v>4.8</v>
      </c>
      <c r="HH32" s="67" t="str">
        <f t="shared" si="506"/>
        <v>4.8</v>
      </c>
      <c r="HI32" s="51" t="str">
        <f t="shared" si="507"/>
        <v>D</v>
      </c>
      <c r="HJ32" s="60">
        <f t="shared" si="508"/>
        <v>1</v>
      </c>
      <c r="HK32" s="53" t="str">
        <f t="shared" si="509"/>
        <v>1.0</v>
      </c>
      <c r="HL32" s="63">
        <v>3</v>
      </c>
      <c r="HM32" s="207">
        <v>3</v>
      </c>
      <c r="HN32" s="348">
        <v>5.7</v>
      </c>
      <c r="HO32" s="349">
        <v>6</v>
      </c>
      <c r="HP32" s="104"/>
      <c r="HQ32" s="105">
        <f t="shared" si="510"/>
        <v>5.9</v>
      </c>
      <c r="HR32" s="362">
        <f t="shared" si="79"/>
        <v>5.9</v>
      </c>
      <c r="HS32" s="120" t="str">
        <f t="shared" si="80"/>
        <v>5.9</v>
      </c>
      <c r="HT32" s="363" t="str">
        <f t="shared" si="81"/>
        <v>C</v>
      </c>
      <c r="HU32" s="362">
        <f t="shared" si="82"/>
        <v>2</v>
      </c>
      <c r="HV32" s="364" t="str">
        <f t="shared" si="83"/>
        <v>2.0</v>
      </c>
      <c r="HW32" s="63">
        <v>1</v>
      </c>
      <c r="HX32" s="207">
        <v>1</v>
      </c>
      <c r="HY32" s="66">
        <f t="shared" si="261"/>
        <v>1.8</v>
      </c>
      <c r="HZ32" s="167">
        <f t="shared" si="262"/>
        <v>5.0999999999999996</v>
      </c>
      <c r="IA32" s="53" t="str">
        <f t="shared" si="85"/>
        <v>5.1</v>
      </c>
      <c r="IB32" s="51" t="str">
        <f t="shared" si="86"/>
        <v>D+</v>
      </c>
      <c r="IC32" s="60">
        <f t="shared" si="87"/>
        <v>1.5</v>
      </c>
      <c r="ID32" s="53" t="str">
        <f t="shared" si="88"/>
        <v>1.5</v>
      </c>
      <c r="IE32" s="220">
        <v>4</v>
      </c>
      <c r="IF32" s="221">
        <v>4</v>
      </c>
      <c r="IG32" s="348">
        <v>5</v>
      </c>
      <c r="IH32" s="349">
        <v>5</v>
      </c>
      <c r="II32" s="58"/>
      <c r="IJ32" s="66">
        <f t="shared" si="511"/>
        <v>5</v>
      </c>
      <c r="IK32" s="67">
        <f t="shared" si="512"/>
        <v>5</v>
      </c>
      <c r="IL32" s="67" t="str">
        <f t="shared" si="513"/>
        <v>5.0</v>
      </c>
      <c r="IM32" s="51" t="str">
        <f t="shared" si="514"/>
        <v>D+</v>
      </c>
      <c r="IN32" s="60">
        <f t="shared" si="515"/>
        <v>1.5</v>
      </c>
      <c r="IO32" s="53" t="str">
        <f t="shared" si="516"/>
        <v>1.5</v>
      </c>
      <c r="IP32" s="63">
        <v>2</v>
      </c>
      <c r="IQ32" s="207">
        <v>2</v>
      </c>
      <c r="IR32" s="342">
        <v>6.3</v>
      </c>
      <c r="IS32" s="343">
        <v>4</v>
      </c>
      <c r="IT32" s="104"/>
      <c r="IU32" s="105">
        <f t="shared" si="517"/>
        <v>4.9000000000000004</v>
      </c>
      <c r="IV32" s="120">
        <f t="shared" si="96"/>
        <v>4.9000000000000004</v>
      </c>
      <c r="IW32" s="67" t="str">
        <f t="shared" si="97"/>
        <v>4.9</v>
      </c>
      <c r="IX32" s="51" t="str">
        <f t="shared" si="98"/>
        <v>D</v>
      </c>
      <c r="IY32" s="60">
        <f t="shared" si="99"/>
        <v>1</v>
      </c>
      <c r="IZ32" s="53" t="str">
        <f t="shared" si="100"/>
        <v>1.0</v>
      </c>
      <c r="JA32" s="63">
        <v>3</v>
      </c>
      <c r="JB32" s="207">
        <v>3</v>
      </c>
      <c r="JC32" s="348">
        <v>8.6</v>
      </c>
      <c r="JD32" s="349">
        <v>4</v>
      </c>
      <c r="JE32" s="58"/>
      <c r="JF32" s="66">
        <f t="shared" si="518"/>
        <v>5.8</v>
      </c>
      <c r="JG32" s="67">
        <f t="shared" si="102"/>
        <v>5.8</v>
      </c>
      <c r="JH32" s="50" t="str">
        <f t="shared" si="103"/>
        <v>5.8</v>
      </c>
      <c r="JI32" s="51" t="str">
        <f t="shared" si="104"/>
        <v>C</v>
      </c>
      <c r="JJ32" s="60">
        <f t="shared" si="105"/>
        <v>2</v>
      </c>
      <c r="JK32" s="53" t="str">
        <f t="shared" si="106"/>
        <v>2.0</v>
      </c>
      <c r="JL32" s="61">
        <v>2</v>
      </c>
      <c r="JM32" s="62">
        <v>2</v>
      </c>
      <c r="JN32" s="348"/>
      <c r="JO32" s="349"/>
      <c r="JP32" s="104"/>
      <c r="JQ32" s="105">
        <f t="shared" si="519"/>
        <v>0</v>
      </c>
      <c r="JR32" s="67">
        <f t="shared" si="520"/>
        <v>0</v>
      </c>
      <c r="JS32" s="50" t="str">
        <f t="shared" si="521"/>
        <v>0.0</v>
      </c>
      <c r="JT32" s="51" t="str">
        <f t="shared" si="522"/>
        <v>F</v>
      </c>
      <c r="JU32" s="60">
        <f t="shared" si="523"/>
        <v>0</v>
      </c>
      <c r="JV32" s="53" t="str">
        <f t="shared" si="524"/>
        <v>0.0</v>
      </c>
      <c r="JW32" s="61">
        <v>1</v>
      </c>
      <c r="JX32" s="62"/>
      <c r="JY32" s="348">
        <v>6.7</v>
      </c>
      <c r="JZ32" s="354">
        <v>7</v>
      </c>
      <c r="KA32" s="104"/>
      <c r="KB32" s="105">
        <f t="shared" si="525"/>
        <v>6.9</v>
      </c>
      <c r="KC32" s="67">
        <f t="shared" si="526"/>
        <v>6.9</v>
      </c>
      <c r="KD32" s="50" t="str">
        <f t="shared" si="527"/>
        <v>6.9</v>
      </c>
      <c r="KE32" s="51" t="str">
        <f t="shared" si="528"/>
        <v>C+</v>
      </c>
      <c r="KF32" s="60">
        <f t="shared" si="529"/>
        <v>2.5</v>
      </c>
      <c r="KG32" s="53" t="str">
        <f t="shared" si="530"/>
        <v>2.5</v>
      </c>
      <c r="KH32" s="61">
        <v>2</v>
      </c>
      <c r="KI32" s="62">
        <v>2</v>
      </c>
      <c r="KJ32" s="348"/>
      <c r="KK32" s="368"/>
      <c r="KL32" s="350"/>
      <c r="KM32" s="66">
        <f t="shared" si="531"/>
        <v>0</v>
      </c>
      <c r="KN32" s="110">
        <f t="shared" si="532"/>
        <v>0</v>
      </c>
      <c r="KO32" s="67" t="str">
        <f t="shared" si="533"/>
        <v>0.0</v>
      </c>
      <c r="KP32" s="300" t="str">
        <f t="shared" si="534"/>
        <v>F</v>
      </c>
      <c r="KQ32" s="112">
        <f t="shared" si="535"/>
        <v>0</v>
      </c>
      <c r="KR32" s="113" t="str">
        <f t="shared" si="536"/>
        <v>0.0</v>
      </c>
      <c r="KS32" s="63">
        <v>3</v>
      </c>
      <c r="KT32" s="207"/>
      <c r="KU32" s="348"/>
      <c r="KV32" s="368"/>
      <c r="KW32" s="350"/>
      <c r="KX32" s="360">
        <f t="shared" si="537"/>
        <v>0</v>
      </c>
      <c r="KY32" s="378">
        <f t="shared" si="538"/>
        <v>0</v>
      </c>
      <c r="KZ32" s="356" t="str">
        <f t="shared" si="539"/>
        <v>0.0</v>
      </c>
      <c r="LA32" s="379" t="str">
        <f t="shared" si="540"/>
        <v>F</v>
      </c>
      <c r="LB32" s="380">
        <f t="shared" si="541"/>
        <v>0</v>
      </c>
      <c r="LC32" s="381" t="str">
        <f t="shared" si="542"/>
        <v>0.0</v>
      </c>
      <c r="LD32" s="382">
        <v>2</v>
      </c>
      <c r="LE32" s="383"/>
      <c r="LF32" s="301">
        <f t="shared" si="543"/>
        <v>0</v>
      </c>
      <c r="LG32" s="302">
        <f t="shared" si="544"/>
        <v>0</v>
      </c>
      <c r="LH32" s="303" t="str">
        <f t="shared" si="545"/>
        <v>0.0</v>
      </c>
      <c r="LI32" s="304" t="str">
        <f t="shared" si="546"/>
        <v>F</v>
      </c>
      <c r="LJ32" s="305">
        <f t="shared" si="547"/>
        <v>0</v>
      </c>
      <c r="LK32" s="303" t="str">
        <f t="shared" si="548"/>
        <v>0.0</v>
      </c>
      <c r="LL32" s="306">
        <v>5</v>
      </c>
      <c r="LM32" s="307">
        <v>5</v>
      </c>
      <c r="LN32" s="211">
        <f t="shared" si="549"/>
        <v>19</v>
      </c>
      <c r="LO32" s="156">
        <f t="shared" si="550"/>
        <v>3.7052631578947373</v>
      </c>
      <c r="LP32" s="158">
        <f t="shared" si="551"/>
        <v>1.0526315789473684</v>
      </c>
      <c r="LQ32" s="157" t="str">
        <f t="shared" si="552"/>
        <v>1.05</v>
      </c>
      <c r="LR32" s="5" t="str">
        <f t="shared" si="553"/>
        <v>Lên lớp</v>
      </c>
      <c r="LS32" s="212">
        <f t="shared" si="554"/>
        <v>13</v>
      </c>
      <c r="LT32" s="156">
        <f t="shared" si="555"/>
        <v>5.4153846153846157</v>
      </c>
      <c r="LU32" s="309">
        <f t="shared" si="556"/>
        <v>1.5384615384615385</v>
      </c>
      <c r="LV32" s="215">
        <f t="shared" si="557"/>
        <v>54</v>
      </c>
      <c r="LW32" s="211">
        <f t="shared" si="558"/>
        <v>45</v>
      </c>
      <c r="LX32" s="157">
        <f t="shared" si="559"/>
        <v>5.6355555555555554</v>
      </c>
      <c r="LY32" s="157" t="str">
        <f t="shared" si="560"/>
        <v>5.64</v>
      </c>
      <c r="LZ32" s="158">
        <f t="shared" si="561"/>
        <v>1.8111111111111111</v>
      </c>
      <c r="MA32" s="157" t="str">
        <f t="shared" si="562"/>
        <v>1.81</v>
      </c>
      <c r="MB32" s="5" t="str">
        <f t="shared" si="563"/>
        <v>Lên lớp</v>
      </c>
      <c r="MC32" s="348">
        <v>6.8</v>
      </c>
      <c r="MD32" s="349">
        <v>3</v>
      </c>
      <c r="ME32" s="350"/>
      <c r="MF32" s="66">
        <f t="shared" si="182"/>
        <v>4.5</v>
      </c>
      <c r="MG32" s="67">
        <f t="shared" si="183"/>
        <v>4.5</v>
      </c>
      <c r="MH32" s="50" t="str">
        <f t="shared" si="184"/>
        <v>4.5</v>
      </c>
      <c r="MI32" s="51" t="str">
        <f t="shared" si="185"/>
        <v>D</v>
      </c>
      <c r="MJ32" s="60">
        <f t="shared" si="186"/>
        <v>1</v>
      </c>
      <c r="MK32" s="53" t="str">
        <f t="shared" si="187"/>
        <v>1.0</v>
      </c>
      <c r="ML32" s="61">
        <v>2</v>
      </c>
      <c r="MM32" s="62">
        <v>2</v>
      </c>
      <c r="MN32" s="348">
        <v>6</v>
      </c>
      <c r="MO32" s="349">
        <v>7</v>
      </c>
      <c r="MP32" s="350"/>
      <c r="MQ32" s="105">
        <f t="shared" si="188"/>
        <v>6.6</v>
      </c>
      <c r="MR32" s="67">
        <f t="shared" si="189"/>
        <v>6.6</v>
      </c>
      <c r="MS32" s="50" t="str">
        <f t="shared" si="190"/>
        <v>6.6</v>
      </c>
      <c r="MT32" s="51" t="str">
        <f t="shared" si="191"/>
        <v>C+</v>
      </c>
      <c r="MU32" s="60">
        <f t="shared" si="192"/>
        <v>2.5</v>
      </c>
      <c r="MV32" s="53" t="str">
        <f t="shared" si="193"/>
        <v>2.5</v>
      </c>
      <c r="MW32" s="61">
        <v>2</v>
      </c>
      <c r="MX32" s="62">
        <v>2</v>
      </c>
      <c r="MY32" s="348">
        <v>5.2</v>
      </c>
      <c r="MZ32" s="349">
        <v>5</v>
      </c>
      <c r="NA32" s="350"/>
      <c r="NB32" s="105">
        <f t="shared" si="194"/>
        <v>5.0999999999999996</v>
      </c>
      <c r="NC32" s="67">
        <f t="shared" si="195"/>
        <v>5.0999999999999996</v>
      </c>
      <c r="ND32" s="50" t="str">
        <f t="shared" si="196"/>
        <v>5.1</v>
      </c>
      <c r="NE32" s="51" t="str">
        <f t="shared" si="197"/>
        <v>D+</v>
      </c>
      <c r="NF32" s="60">
        <f t="shared" si="198"/>
        <v>1.5</v>
      </c>
      <c r="NG32" s="53" t="str">
        <f t="shared" si="199"/>
        <v>1.5</v>
      </c>
      <c r="NH32" s="61">
        <v>2</v>
      </c>
      <c r="NI32" s="62">
        <v>2</v>
      </c>
      <c r="NJ32" s="342">
        <v>6.1</v>
      </c>
      <c r="NK32" s="343">
        <v>6</v>
      </c>
      <c r="NL32" s="344"/>
      <c r="NM32" s="105">
        <f t="shared" si="200"/>
        <v>6</v>
      </c>
      <c r="NN32" s="110">
        <f t="shared" si="201"/>
        <v>6</v>
      </c>
      <c r="NO32" s="67" t="str">
        <f t="shared" si="202"/>
        <v>6.0</v>
      </c>
      <c r="NP32" s="300" t="str">
        <f t="shared" si="203"/>
        <v>C</v>
      </c>
      <c r="NQ32" s="112">
        <f t="shared" si="204"/>
        <v>2</v>
      </c>
      <c r="NR32" s="113" t="str">
        <f t="shared" si="205"/>
        <v>2.0</v>
      </c>
      <c r="NS32" s="63">
        <v>2</v>
      </c>
      <c r="NT32" s="207">
        <v>2</v>
      </c>
      <c r="NU32" s="342">
        <v>5</v>
      </c>
      <c r="NV32" s="343">
        <v>2</v>
      </c>
      <c r="NW32" s="344">
        <v>5</v>
      </c>
      <c r="NX32" s="105">
        <f t="shared" si="206"/>
        <v>3.2</v>
      </c>
      <c r="NY32" s="110">
        <f t="shared" si="207"/>
        <v>5</v>
      </c>
      <c r="NZ32" s="67" t="str">
        <f t="shared" si="208"/>
        <v>5.0</v>
      </c>
      <c r="OA32" s="300" t="str">
        <f t="shared" si="209"/>
        <v>D+</v>
      </c>
      <c r="OB32" s="112">
        <f t="shared" si="210"/>
        <v>1.5</v>
      </c>
      <c r="OC32" s="113" t="str">
        <f t="shared" si="211"/>
        <v>1.5</v>
      </c>
      <c r="OD32" s="63">
        <v>1</v>
      </c>
      <c r="OE32" s="207">
        <v>1</v>
      </c>
      <c r="OF32" s="210">
        <v>5.2</v>
      </c>
      <c r="OG32" s="133">
        <v>5</v>
      </c>
      <c r="OH32" s="210"/>
      <c r="OI32" s="66">
        <f t="shared" si="212"/>
        <v>5.0999999999999996</v>
      </c>
      <c r="OJ32" s="67">
        <f t="shared" si="213"/>
        <v>5.0999999999999996</v>
      </c>
      <c r="OK32" s="67" t="str">
        <f t="shared" si="214"/>
        <v>5.1</v>
      </c>
      <c r="OL32" s="51" t="str">
        <f t="shared" si="215"/>
        <v>D+</v>
      </c>
      <c r="OM32" s="60">
        <f t="shared" si="216"/>
        <v>1.5</v>
      </c>
      <c r="ON32" s="53" t="str">
        <f t="shared" si="217"/>
        <v>1.5</v>
      </c>
      <c r="OO32" s="63">
        <v>6</v>
      </c>
      <c r="OP32" s="207">
        <v>6</v>
      </c>
      <c r="OQ32" s="105"/>
      <c r="OR32" s="138"/>
      <c r="OS32" s="104"/>
      <c r="OT32" s="105"/>
      <c r="OU32" s="67">
        <f t="shared" si="218"/>
        <v>0</v>
      </c>
      <c r="OV32" s="67" t="str">
        <f t="shared" si="219"/>
        <v>0.0</v>
      </c>
      <c r="OW32" s="51" t="str">
        <f t="shared" si="220"/>
        <v>F</v>
      </c>
      <c r="OX32" s="60">
        <f t="shared" si="221"/>
        <v>0</v>
      </c>
      <c r="OY32" s="53" t="str">
        <f t="shared" si="222"/>
        <v>0.0</v>
      </c>
      <c r="OZ32" s="63">
        <v>4</v>
      </c>
      <c r="PA32" s="207">
        <v>4</v>
      </c>
      <c r="PB32" s="211">
        <f t="shared" si="223"/>
        <v>19</v>
      </c>
      <c r="PC32" s="156">
        <f t="shared" si="224"/>
        <v>4.2105263157894735</v>
      </c>
      <c r="PD32" s="158">
        <f t="shared" si="225"/>
        <v>1.2894736842105263</v>
      </c>
      <c r="PE32" s="157" t="str">
        <f t="shared" si="226"/>
        <v>1.29</v>
      </c>
      <c r="PF32" s="5" t="str">
        <f t="shared" si="227"/>
        <v>Lên lớp</v>
      </c>
      <c r="PG32" s="212">
        <f t="shared" si="228"/>
        <v>19</v>
      </c>
      <c r="PH32" s="156">
        <f t="shared" si="229"/>
        <v>4.2105263157894735</v>
      </c>
      <c r="PI32" s="309">
        <f t="shared" si="230"/>
        <v>1.2894736842105263</v>
      </c>
      <c r="PJ32" s="215">
        <f t="shared" si="231"/>
        <v>73</v>
      </c>
      <c r="PK32" s="211">
        <f t="shared" si="232"/>
        <v>64</v>
      </c>
      <c r="PL32" s="157">
        <f t="shared" si="233"/>
        <v>5.2125000000000004</v>
      </c>
      <c r="PM32" s="157" t="str">
        <f t="shared" si="234"/>
        <v>5.21</v>
      </c>
      <c r="PN32" s="158">
        <f t="shared" si="235"/>
        <v>1.65625</v>
      </c>
      <c r="PO32" s="157" t="str">
        <f t="shared" si="236"/>
        <v>1.66</v>
      </c>
      <c r="PP32" s="5" t="str">
        <f t="shared" si="237"/>
        <v>Lên lớp</v>
      </c>
      <c r="PQ32" s="231">
        <v>6</v>
      </c>
      <c r="PR32" s="231">
        <v>5</v>
      </c>
      <c r="PS32" s="231"/>
      <c r="PT32" s="66">
        <f t="shared" si="346"/>
        <v>5.4</v>
      </c>
      <c r="PU32" s="67">
        <f t="shared" si="347"/>
        <v>5.4</v>
      </c>
      <c r="PV32" s="67" t="str">
        <f t="shared" si="240"/>
        <v>5.4</v>
      </c>
      <c r="PW32" s="51" t="str">
        <f t="shared" si="348"/>
        <v>D+</v>
      </c>
      <c r="PX32" s="60">
        <f t="shared" si="242"/>
        <v>1.5</v>
      </c>
      <c r="PY32" s="53" t="str">
        <f t="shared" si="243"/>
        <v>1.5</v>
      </c>
      <c r="PZ32" s="63">
        <v>6</v>
      </c>
      <c r="QA32" s="207">
        <v>6</v>
      </c>
    </row>
    <row r="33" spans="1:443" s="8" customFormat="1" ht="18">
      <c r="A33" s="5">
        <v>33</v>
      </c>
      <c r="B33" s="8" t="s">
        <v>455</v>
      </c>
      <c r="C33" s="8" t="s">
        <v>1081</v>
      </c>
      <c r="D33" s="234" t="s">
        <v>302</v>
      </c>
      <c r="E33" s="235" t="s">
        <v>314</v>
      </c>
      <c r="F33" s="8" t="s">
        <v>1109</v>
      </c>
      <c r="G33" s="8" t="s">
        <v>1082</v>
      </c>
      <c r="H33" s="8" t="s">
        <v>427</v>
      </c>
      <c r="I33" s="8" t="s">
        <v>1083</v>
      </c>
      <c r="J33" s="8" t="s">
        <v>627</v>
      </c>
      <c r="K33" s="49">
        <v>7.5</v>
      </c>
      <c r="L33" s="67" t="str">
        <f>TEXT(K33,"0.0")</f>
        <v>7.5</v>
      </c>
      <c r="M33" s="51" t="str">
        <f>IF(K33&gt;=8.5,"A",IF(K33&gt;=8,"B+",IF(K33&gt;=7,"B",IF(K33&gt;=6.5,"C+",IF(K33&gt;=5.5,"C",IF(K33&gt;=5,"D+",IF(K33&gt;=4,"D","F")))))))</f>
        <v>B</v>
      </c>
      <c r="N33" s="52">
        <f>IF(M33="A",4,IF(M33="B+",3.5,IF(M33="B",3,IF(M33="C+",2.5,IF(M33="C",2,IF(M33="D+",1.5,IF(M33="D",1,0)))))))</f>
        <v>3</v>
      </c>
      <c r="O33" s="53" t="str">
        <f>TEXT(N33,"0.0")</f>
        <v>3.0</v>
      </c>
      <c r="P33" s="63">
        <v>2</v>
      </c>
      <c r="Q33" s="49">
        <v>7</v>
      </c>
      <c r="R33" s="67" t="str">
        <f>TEXT(Q33,"0.0")</f>
        <v>7.0</v>
      </c>
      <c r="S33" s="8" t="str">
        <f>IF(Q33&gt;=8.5,"A",IF(Q33&gt;=8,"B+",IF(Q33&gt;=7,"B",IF(Q33&gt;=6.5,"C+",IF(Q33&gt;=5.5,"C",IF(Q33&gt;=5,"D+",IF(Q33&gt;=4,"D","F")))))))</f>
        <v>B</v>
      </c>
      <c r="T33" s="52">
        <f>IF(S33="A",4,IF(S33="B+",3.5,IF(S33="B",3,IF(S33="C+",2.5,IF(S33="C",2,IF(S33="D+",1.5,IF(S33="D",1,0)))))))</f>
        <v>3</v>
      </c>
      <c r="U33" s="53" t="str">
        <f>TEXT(T33,"0.0")</f>
        <v>3.0</v>
      </c>
      <c r="V33" s="63">
        <v>3</v>
      </c>
      <c r="W33" s="210">
        <v>8.6999999999999993</v>
      </c>
      <c r="X33" s="57">
        <v>7</v>
      </c>
      <c r="Y33" s="58"/>
      <c r="Z33" s="66">
        <f>ROUND((W33*0.4+X33*0.6),1)</f>
        <v>7.7</v>
      </c>
      <c r="AA33" s="67">
        <f>ROUND(MAX((W33*0.4+X33*0.6),(W33*0.4+Y33*0.6)),1)</f>
        <v>7.7</v>
      </c>
      <c r="AB33" s="67" t="str">
        <f>TEXT(AA33,"0.0")</f>
        <v>7.7</v>
      </c>
      <c r="AC33" s="51" t="str">
        <f>IF(AA33&gt;=8.5,"A",IF(AA33&gt;=8,"B+",IF(AA33&gt;=7,"B",IF(AA33&gt;=6.5,"C+",IF(AA33&gt;=5.5,"C",IF(AA33&gt;=5,"D+",IF(AA33&gt;=4,"D","F")))))))</f>
        <v>B</v>
      </c>
      <c r="AD33" s="60">
        <f>IF(AC33="A",4,IF(AC33="B+",3.5,IF(AC33="B",3,IF(AC33="C+",2.5,IF(AC33="C",2,IF(AC33="D+",1.5,IF(AC33="D",1,0)))))))</f>
        <v>3</v>
      </c>
      <c r="AE33" s="53" t="str">
        <f>TEXT(AD33,"0.0")</f>
        <v>3.0</v>
      </c>
      <c r="AF33" s="63">
        <v>4</v>
      </c>
      <c r="AG33" s="207">
        <v>4</v>
      </c>
      <c r="AH33" s="210">
        <v>8</v>
      </c>
      <c r="AI33" s="57">
        <v>8</v>
      </c>
      <c r="AJ33" s="58"/>
      <c r="AK33" s="66">
        <f>ROUND((AH33*0.4+AI33*0.6),1)</f>
        <v>8</v>
      </c>
      <c r="AL33" s="67">
        <f>ROUND(MAX((AH33*0.4+AI33*0.6),(AH33*0.4+AJ33*0.6)),1)</f>
        <v>8</v>
      </c>
      <c r="AM33" s="67" t="str">
        <f>TEXT(AL33,"0.0")</f>
        <v>8.0</v>
      </c>
      <c r="AN33" s="51" t="str">
        <f>IF(AL33&gt;=8.5,"A",IF(AL33&gt;=8,"B+",IF(AL33&gt;=7,"B",IF(AL33&gt;=6.5,"C+",IF(AL33&gt;=5.5,"C",IF(AL33&gt;=5,"D+",IF(AL33&gt;=4,"D","F")))))))</f>
        <v>B+</v>
      </c>
      <c r="AO33" s="60">
        <f>IF(AN33="A",4,IF(AN33="B+",3.5,IF(AN33="B",3,IF(AN33="C+",2.5,IF(AN33="C",2,IF(AN33="D+",1.5,IF(AN33="D",1,0)))))))</f>
        <v>3.5</v>
      </c>
      <c r="AP33" s="53" t="str">
        <f>TEXT(AO33,"0.0")</f>
        <v>3.5</v>
      </c>
      <c r="AQ33" s="63">
        <v>2</v>
      </c>
      <c r="AR33" s="207">
        <v>2</v>
      </c>
      <c r="AS33" s="66">
        <v>6.6</v>
      </c>
      <c r="AT33" s="338">
        <v>3</v>
      </c>
      <c r="AU33" s="338"/>
      <c r="AV33" s="66">
        <f>ROUND((AS33*0.4+AT33*0.6),1)</f>
        <v>4.4000000000000004</v>
      </c>
      <c r="AW33" s="67">
        <f>ROUND(MAX((AS33*0.4+AT33*0.6),(AS33*0.4+AU33*0.6)),1)</f>
        <v>4.4000000000000004</v>
      </c>
      <c r="AX33" s="67" t="str">
        <f>TEXT(AW33,"0.0")</f>
        <v>4.4</v>
      </c>
      <c r="AY33" s="51" t="str">
        <f>IF(AW33&gt;=8.5,"A",IF(AW33&gt;=8,"B+",IF(AW33&gt;=7,"B",IF(AW33&gt;=6.5,"C+",IF(AW33&gt;=5.5,"C",IF(AW33&gt;=5,"D+",IF(AW33&gt;=4,"D","F")))))))</f>
        <v>D</v>
      </c>
      <c r="AZ33" s="60">
        <f>IF(AY33="A",4,IF(AY33="B+",3.5,IF(AY33="B",3,IF(AY33="C+",2.5,IF(AY33="C",2,IF(AY33="D+",1.5,IF(AY33="D",1,0)))))))</f>
        <v>1</v>
      </c>
      <c r="BA33" s="53" t="str">
        <f>TEXT(AZ33,"0.0")</f>
        <v>1.0</v>
      </c>
      <c r="BB33" s="63">
        <v>3</v>
      </c>
      <c r="BC33" s="207">
        <v>3</v>
      </c>
      <c r="BD33" s="210">
        <v>5.2</v>
      </c>
      <c r="BE33" s="57">
        <v>6</v>
      </c>
      <c r="BF33" s="58"/>
      <c r="BG33" s="66">
        <f>ROUND((BD33*0.4+BE33*0.6),1)</f>
        <v>5.7</v>
      </c>
      <c r="BH33" s="67">
        <f>ROUND(MAX((BD33*0.4+BE33*0.6),(BD33*0.4+BF33*0.6)),1)</f>
        <v>5.7</v>
      </c>
      <c r="BI33" s="67" t="str">
        <f>TEXT(BH33,"0.0")</f>
        <v>5.7</v>
      </c>
      <c r="BJ33" s="51" t="str">
        <f>IF(BH33&gt;=8.5,"A",IF(BH33&gt;=8,"B+",IF(BH33&gt;=7,"B",IF(BH33&gt;=6.5,"C+",IF(BH33&gt;=5.5,"C",IF(BH33&gt;=5,"D+",IF(BH33&gt;=4,"D","F")))))))</f>
        <v>C</v>
      </c>
      <c r="BK33" s="60">
        <f>IF(BJ33="A",4,IF(BJ33="B+",3.5,IF(BJ33="B",3,IF(BJ33="C+",2.5,IF(BJ33="C",2,IF(BJ33="D+",1.5,IF(BJ33="D",1,0)))))))</f>
        <v>2</v>
      </c>
      <c r="BL33" s="53" t="str">
        <f>TEXT(BK33,"0.0")</f>
        <v>2.0</v>
      </c>
      <c r="BM33" s="63">
        <v>3</v>
      </c>
      <c r="BN33" s="207">
        <v>3</v>
      </c>
      <c r="BO33" s="210">
        <v>6.6</v>
      </c>
      <c r="BP33" s="57">
        <v>5</v>
      </c>
      <c r="BQ33" s="58"/>
      <c r="BR33" s="66"/>
      <c r="BS33" s="67">
        <f>ROUND(MAX((BO33*0.4+BP33*0.6),(BO33*0.4+BQ33*0.6)),1)</f>
        <v>5.6</v>
      </c>
      <c r="BT33" s="67" t="str">
        <f>TEXT(BS33,"0.0")</f>
        <v>5.6</v>
      </c>
      <c r="BU33" s="51" t="str">
        <f>IF(BS33&gt;=8.5,"A",IF(BS33&gt;=8,"B+",IF(BS33&gt;=7,"B",IF(BS33&gt;=6.5,"C+",IF(BS33&gt;=5.5,"C",IF(BS33&gt;=5,"D+",IF(BS33&gt;=4,"D","F")))))))</f>
        <v>C</v>
      </c>
      <c r="BV33" s="68">
        <f>IF(BU33="A",4,IF(BU33="B+",3.5,IF(BU33="B",3,IF(BU33="C+",2.5,IF(BU33="C",2,IF(BU33="D+",1.5,IF(BU33="D",1,0)))))))</f>
        <v>2</v>
      </c>
      <c r="BW33" s="53" t="str">
        <f>TEXT(BV33,"0.0")</f>
        <v>2.0</v>
      </c>
      <c r="BX33" s="63">
        <v>2</v>
      </c>
      <c r="BY33" s="207">
        <v>2</v>
      </c>
      <c r="BZ33" s="210">
        <v>6.3</v>
      </c>
      <c r="CA33" s="57">
        <v>7</v>
      </c>
      <c r="CB33" s="58"/>
      <c r="CC33" s="66">
        <f>ROUND((BZ33*0.4+CA33*0.6),1)</f>
        <v>6.7</v>
      </c>
      <c r="CD33" s="67">
        <f>ROUND(MAX((BZ33*0.4+CA33*0.6),(BZ33*0.4+CB33*0.6)),1)</f>
        <v>6.7</v>
      </c>
      <c r="CE33" s="67" t="str">
        <f>TEXT(CD33,"0.0")</f>
        <v>6.7</v>
      </c>
      <c r="CF33" s="51" t="str">
        <f>IF(CD33&gt;=8.5,"A",IF(CD33&gt;=8,"B+",IF(CD33&gt;=7,"B",IF(CD33&gt;=6.5,"C+",IF(CD33&gt;=5.5,"C",IF(CD33&gt;=5,"D+",IF(CD33&gt;=4,"D","F")))))))</f>
        <v>C+</v>
      </c>
      <c r="CG33" s="60">
        <f>IF(CF33="A",4,IF(CF33="B+",3.5,IF(CF33="B",3,IF(CF33="C+",2.5,IF(CF33="C",2,IF(CF33="D+",1.5,IF(CF33="D",1,0)))))))</f>
        <v>2.5</v>
      </c>
      <c r="CH33" s="53" t="str">
        <f>TEXT(CG33,"0.0")</f>
        <v>2.5</v>
      </c>
      <c r="CI33" s="63">
        <v>3</v>
      </c>
      <c r="CJ33" s="207">
        <v>3</v>
      </c>
      <c r="CK33" s="208">
        <f>AF33+AQ33+BB33+BM33+BX33+CI33</f>
        <v>17</v>
      </c>
      <c r="CL33" s="72">
        <f>(AA33*AF33+AL33*AQ33+AW33*BB33+BH33*BM33+BS33*BX33+CD33*CI33)/CK33</f>
        <v>6.3764705882352946</v>
      </c>
      <c r="CM33" s="93" t="str">
        <f>TEXT(CL33,"0.00")</f>
        <v>6.38</v>
      </c>
      <c r="CN33" s="72">
        <f>(AD33*AF33+AO33*AQ33+AZ33*BB33+BK33*BM33+BV33*BX33+CG33*CI33)/CK33</f>
        <v>2.3235294117647061</v>
      </c>
      <c r="CO33" s="93" t="str">
        <f>TEXT(CN33,"0.00")</f>
        <v>2.32</v>
      </c>
      <c r="CP33" s="338" t="str">
        <f>IF(AND(CN33&lt;0.8),"Cảnh báo KQHT","Lên lớp")</f>
        <v>Lên lớp</v>
      </c>
      <c r="CQ33" s="338">
        <f>CJ33+BY33+BN33+BC33+AR33+AG33</f>
        <v>17</v>
      </c>
      <c r="CR33" s="72">
        <f>(AA33*AG33+AL33*AR33+AW33*BC33+BH33*BN33+BS33*BY33+CD33*CJ33)/CQ33</f>
        <v>6.3764705882352946</v>
      </c>
      <c r="CS33" s="338" t="str">
        <f>TEXT(CR33,"0.00")</f>
        <v>6.38</v>
      </c>
      <c r="CT33" s="72">
        <f>(AD33*AG33+AO33*AR33+AZ33*BC33+BK33*BN33+BV33*BY33+CG33*CJ33)/CQ33</f>
        <v>2.3235294117647061</v>
      </c>
      <c r="CU33" s="338" t="str">
        <f>TEXT(CT33,"0.00")</f>
        <v>2.32</v>
      </c>
      <c r="CV33" s="338" t="str">
        <f>IF(AND(CT33&lt;1.2),"Cảnh báo KQHT","Lên lớp")</f>
        <v>Lên lớp</v>
      </c>
      <c r="CW33" s="66">
        <v>7</v>
      </c>
      <c r="CX33" s="338">
        <v>3</v>
      </c>
      <c r="CY33" s="338"/>
      <c r="CZ33" s="66">
        <f>ROUND((CW33*0.4+CX33*0.6),1)</f>
        <v>4.5999999999999996</v>
      </c>
      <c r="DA33" s="67">
        <f>ROUND(MAX((CW33*0.4+CX33*0.6),(CW33*0.4+CY33*0.6)),1)</f>
        <v>4.5999999999999996</v>
      </c>
      <c r="DB33" s="60" t="str">
        <f>TEXT(DA33,"0.0")</f>
        <v>4.6</v>
      </c>
      <c r="DC33" s="51" t="str">
        <f>IF(DA33&gt;=8.5,"A",IF(DA33&gt;=8,"B+",IF(DA33&gt;=7,"B",IF(DA33&gt;=6.5,"C+",IF(DA33&gt;=5.5,"C",IF(DA33&gt;=5,"D+",IF(DA33&gt;=4,"D","F")))))))</f>
        <v>D</v>
      </c>
      <c r="DD33" s="60">
        <f>IF(DC33="A",4,IF(DC33="B+",3.5,IF(DC33="B",3,IF(DC33="C+",2.5,IF(DC33="C",2,IF(DC33="D+",1.5,IF(DC33="D",1,0)))))))</f>
        <v>1</v>
      </c>
      <c r="DE33" s="60" t="str">
        <f>TEXT(DD33,"0.0")</f>
        <v>1.0</v>
      </c>
      <c r="DF33" s="63"/>
      <c r="DG33" s="209"/>
      <c r="DH33" s="105">
        <v>7</v>
      </c>
      <c r="DI33" s="126">
        <v>5</v>
      </c>
      <c r="DJ33" s="126"/>
      <c r="DK33" s="66">
        <f>ROUND((DH33*0.4+DI33*0.6),1)</f>
        <v>5.8</v>
      </c>
      <c r="DL33" s="67">
        <f>ROUND(MAX((DH33*0.4+DI33*0.6),(DH33*0.4+DJ33*0.6)),1)</f>
        <v>5.8</v>
      </c>
      <c r="DM33" s="60" t="str">
        <f>TEXT(DL33,"0.0")</f>
        <v>5.8</v>
      </c>
      <c r="DN33" s="51" t="str">
        <f>IF(DL33&gt;=8.5,"A",IF(DL33&gt;=8,"B+",IF(DL33&gt;=7,"B",IF(DL33&gt;=6.5,"C+",IF(DL33&gt;=5.5,"C",IF(DL33&gt;=5,"D+",IF(DL33&gt;=4,"D","F")))))))</f>
        <v>C</v>
      </c>
      <c r="DO33" s="60">
        <f>IF(DN33="A",4,IF(DN33="B+",3.5,IF(DN33="B",3,IF(DN33="C+",2.5,IF(DN33="C",2,IF(DN33="D+",1.5,IF(DN33="D",1,0)))))))</f>
        <v>2</v>
      </c>
      <c r="DP33" s="60" t="str">
        <f>TEXT(DO33,"0.0")</f>
        <v>2.0</v>
      </c>
      <c r="DQ33" s="63"/>
      <c r="DR33" s="209"/>
      <c r="DS33" s="67">
        <f t="shared" ref="DS33:DS38" si="564">(DA33+DL33)/2</f>
        <v>5.1999999999999993</v>
      </c>
      <c r="DT33" s="60" t="str">
        <f t="shared" si="487"/>
        <v>5.2</v>
      </c>
      <c r="DU33" s="51" t="str">
        <f>IF(DS33&gt;=8.5,"A",IF(DS33&gt;=8,"B+",IF(DS33&gt;=7,"B",IF(DS33&gt;=6.5,"C+",IF(DS33&gt;=5.5,"C",IF(DS33&gt;=5,"D+",IF(DS33&gt;=4,"D","F")))))))</f>
        <v>D+</v>
      </c>
      <c r="DV33" s="60">
        <f>IF(DU33="A",4,IF(DU33="B+",3.5,IF(DU33="B",3,IF(DU33="C+",2.5,IF(DU33="C",2,IF(DU33="D+",1.5,IF(DU33="D",1,0)))))))</f>
        <v>1.5</v>
      </c>
      <c r="DW33" s="60" t="str">
        <f>TEXT(DV33,"0.0")</f>
        <v>1.5</v>
      </c>
      <c r="DX33" s="63">
        <v>3</v>
      </c>
      <c r="DY33" s="209">
        <v>3</v>
      </c>
      <c r="DZ33" s="66">
        <v>6.4</v>
      </c>
      <c r="EA33" s="338">
        <v>3</v>
      </c>
      <c r="EB33" s="338"/>
      <c r="EC33" s="66">
        <f t="shared" ref="EC33:EC38" si="565">ROUND((DZ33*0.4+EA33*0.6),1)</f>
        <v>4.4000000000000004</v>
      </c>
      <c r="ED33" s="67">
        <f t="shared" ref="ED33:ED38" si="566">ROUND(MAX((DZ33*0.4+EA33*0.6),(DZ33*0.4+EB33*0.6)),1)</f>
        <v>4.4000000000000004</v>
      </c>
      <c r="EE33" s="60" t="str">
        <f t="shared" ref="EE33:EE38" si="567">TEXT(ED33,"0.0")</f>
        <v>4.4</v>
      </c>
      <c r="EF33" s="51" t="str">
        <f t="shared" ref="EF33:EF38" si="568">IF(ED33&gt;=8.5,"A",IF(ED33&gt;=8,"B+",IF(ED33&gt;=7,"B",IF(ED33&gt;=6.5,"C+",IF(ED33&gt;=5.5,"C",IF(ED33&gt;=5,"D+",IF(ED33&gt;=4,"D","F")))))))</f>
        <v>D</v>
      </c>
      <c r="EG33" s="60">
        <f t="shared" ref="EG33:EG38" si="569">IF(EF33="A",4,IF(EF33="B+",3.5,IF(EF33="B",3,IF(EF33="C+",2.5,IF(EF33="C",2,IF(EF33="D+",1.5,IF(EF33="D",1,0)))))))</f>
        <v>1</v>
      </c>
      <c r="EH33" s="60" t="str">
        <f t="shared" ref="EH33:EH38" si="570">TEXT(EG33,"0.0")</f>
        <v>1.0</v>
      </c>
      <c r="EI33" s="63">
        <v>3</v>
      </c>
      <c r="EJ33" s="209">
        <v>3</v>
      </c>
      <c r="EK33" s="210">
        <v>5.3</v>
      </c>
      <c r="EL33" s="57">
        <v>4</v>
      </c>
      <c r="EM33" s="58"/>
      <c r="EN33" s="66">
        <f>ROUND((EK33*0.4+EL33*0.6),1)</f>
        <v>4.5</v>
      </c>
      <c r="EO33" s="67">
        <f>ROUND(MAX((EK33*0.4+EL33*0.6),(EK33*0.4+EM33*0.6)),1)</f>
        <v>4.5</v>
      </c>
      <c r="EP33" s="60" t="str">
        <f>TEXT(EO33,"0.0")</f>
        <v>4.5</v>
      </c>
      <c r="EQ33" s="51" t="str">
        <f>IF(EO33&gt;=8.5,"A",IF(EO33&gt;=8,"B+",IF(EO33&gt;=7,"B",IF(EO33&gt;=6.5,"C+",IF(EO33&gt;=5.5,"C",IF(EO33&gt;=5,"D+",IF(EO33&gt;=4,"D","F")))))))</f>
        <v>D</v>
      </c>
      <c r="ER33" s="60">
        <f>IF(EQ33="A",4,IF(EQ33="B+",3.5,IF(EQ33="B",3,IF(EQ33="C+",2.5,IF(EQ33="C",2,IF(EQ33="D+",1.5,IF(EQ33="D",1,0)))))))</f>
        <v>1</v>
      </c>
      <c r="ES33" s="60" t="str">
        <f>TEXT(ER33,"0.0")</f>
        <v>1.0</v>
      </c>
      <c r="ET33" s="63">
        <v>3</v>
      </c>
      <c r="EU33" s="207">
        <v>3</v>
      </c>
      <c r="EV33" s="66">
        <v>5</v>
      </c>
      <c r="EW33" s="338">
        <v>5</v>
      </c>
      <c r="EX33" s="338"/>
      <c r="EY33" s="66">
        <f>ROUND((EV33*0.4+EW33*0.6),1)</f>
        <v>5</v>
      </c>
      <c r="EZ33" s="67">
        <f>ROUND(MAX((EV33*0.4+EW33*0.6),(EV33*0.4+EX33*0.6)),1)</f>
        <v>5</v>
      </c>
      <c r="FA33" s="67" t="str">
        <f>TEXT(EZ33,"0.0")</f>
        <v>5.0</v>
      </c>
      <c r="FB33" s="51" t="str">
        <f>IF(EZ33&gt;=8.5,"A",IF(EZ33&gt;=8,"B+",IF(EZ33&gt;=7,"B",IF(EZ33&gt;=6.5,"C+",IF(EZ33&gt;=5.5,"C",IF(EZ33&gt;=5,"D+",IF(EZ33&gt;=4,"D","F")))))))</f>
        <v>D+</v>
      </c>
      <c r="FC33" s="60">
        <f>IF(FB33="A",4,IF(FB33="B+",3.5,IF(FB33="B",3,IF(FB33="C+",2.5,IF(FB33="C",2,IF(FB33="D+",1.5,IF(FB33="D",1,0)))))))</f>
        <v>1.5</v>
      </c>
      <c r="FD33" s="53" t="str">
        <f>TEXT(FC33,"0.0")</f>
        <v>1.5</v>
      </c>
      <c r="FE33" s="63">
        <v>2</v>
      </c>
      <c r="FF33" s="207">
        <v>2</v>
      </c>
      <c r="FG33" s="66">
        <v>7.7</v>
      </c>
      <c r="FH33" s="338">
        <v>7</v>
      </c>
      <c r="FI33" s="338"/>
      <c r="FJ33" s="66">
        <f>ROUND((FG33*0.4+FH33*0.6),1)</f>
        <v>7.3</v>
      </c>
      <c r="FK33" s="67">
        <f>ROUND(MAX((FG33*0.4+FH33*0.6),(FG33*0.4+FI33*0.6)),1)</f>
        <v>7.3</v>
      </c>
      <c r="FL33" s="67" t="str">
        <f>TEXT(FK33,"0.0")</f>
        <v>7.3</v>
      </c>
      <c r="FM33" s="51" t="str">
        <f>IF(FK33&gt;=8.5,"A",IF(FK33&gt;=8,"B+",IF(FK33&gt;=7,"B",IF(FK33&gt;=6.5,"C+",IF(FK33&gt;=5.5,"C",IF(FK33&gt;=5,"D+",IF(FK33&gt;=4,"D","F")))))))</f>
        <v>B</v>
      </c>
      <c r="FN33" s="60">
        <f>IF(FM33="A",4,IF(FM33="B+",3.5,IF(FM33="B",3,IF(FM33="C+",2.5,IF(FM33="C",2,IF(FM33="D+",1.5,IF(FM33="D",1,0)))))))</f>
        <v>3</v>
      </c>
      <c r="FO33" s="53" t="str">
        <f>TEXT(FN33,"0.0")</f>
        <v>3.0</v>
      </c>
      <c r="FP33" s="63">
        <v>2</v>
      </c>
      <c r="FQ33" s="207">
        <v>2</v>
      </c>
      <c r="FR33" s="66">
        <v>5.6</v>
      </c>
      <c r="FS33" s="338">
        <v>7</v>
      </c>
      <c r="FT33" s="338"/>
      <c r="FU33" s="66"/>
      <c r="FV33" s="67">
        <f>ROUND(MAX((FR33*0.4+FS33*0.6),(FR33*0.4+FT33*0.6)),1)</f>
        <v>6.4</v>
      </c>
      <c r="FW33" s="67" t="str">
        <f>TEXT(FV33,"0.0")</f>
        <v>6.4</v>
      </c>
      <c r="FX33" s="51" t="str">
        <f>IF(FV33&gt;=8.5,"A",IF(FV33&gt;=8,"B+",IF(FV33&gt;=7,"B",IF(FV33&gt;=6.5,"C+",IF(FV33&gt;=5.5,"C",IF(FV33&gt;=5,"D+",IF(FV33&gt;=4,"D","F")))))))</f>
        <v>C</v>
      </c>
      <c r="FY33" s="60">
        <f>IF(FX33="A",4,IF(FX33="B+",3.5,IF(FX33="B",3,IF(FX33="C+",2.5,IF(FX33="C",2,IF(FX33="D+",1.5,IF(FX33="D",1,0)))))))</f>
        <v>2</v>
      </c>
      <c r="FZ33" s="53" t="str">
        <f>TEXT(FY33,"0.0")</f>
        <v>2.0</v>
      </c>
      <c r="GA33" s="63">
        <v>2</v>
      </c>
      <c r="GB33" s="207">
        <v>2</v>
      </c>
      <c r="GC33" s="66">
        <v>6.3</v>
      </c>
      <c r="GD33" s="338">
        <v>4</v>
      </c>
      <c r="GE33" s="338"/>
      <c r="GF33" s="105"/>
      <c r="GG33" s="67">
        <f t="shared" si="491"/>
        <v>4.9000000000000004</v>
      </c>
      <c r="GH33" s="67" t="str">
        <f t="shared" si="492"/>
        <v>4.9</v>
      </c>
      <c r="GI33" s="51" t="str">
        <f t="shared" si="493"/>
        <v>D</v>
      </c>
      <c r="GJ33" s="60">
        <f t="shared" si="494"/>
        <v>1</v>
      </c>
      <c r="GK33" s="53" t="str">
        <f t="shared" si="495"/>
        <v>1.0</v>
      </c>
      <c r="GL33" s="63">
        <v>3</v>
      </c>
      <c r="GM33" s="207">
        <v>3</v>
      </c>
      <c r="GN33" s="211">
        <f t="shared" si="496"/>
        <v>18</v>
      </c>
      <c r="GO33" s="156">
        <f t="shared" si="497"/>
        <v>5.2444444444444436</v>
      </c>
      <c r="GP33" s="158">
        <f t="shared" si="498"/>
        <v>1.4722222222222223</v>
      </c>
      <c r="GQ33" s="157" t="str">
        <f>TEXT(GP33,"0.00")</f>
        <v>1.47</v>
      </c>
      <c r="GR33" s="5" t="str">
        <f>IF(AND(GP33&lt;1),"Cảnh báo KQHT","Lên lớp")</f>
        <v>Lên lớp</v>
      </c>
      <c r="GS33" s="212">
        <f t="shared" si="499"/>
        <v>18</v>
      </c>
      <c r="GT33" s="213">
        <f xml:space="preserve"> (DS33*DY33+ED33*EJ33+EO33*EU33+EZ33*FF33+FK33*FQ33+FV33*GB33+GG33*GM33)/GS33</f>
        <v>5.2444444444444436</v>
      </c>
      <c r="GU33" s="214">
        <f t="shared" si="500"/>
        <v>1.4722222222222223</v>
      </c>
      <c r="GV33" s="215">
        <f t="shared" si="501"/>
        <v>35</v>
      </c>
      <c r="GW33" s="211">
        <f t="shared" si="502"/>
        <v>35</v>
      </c>
      <c r="GX33" s="157">
        <f t="shared" si="503"/>
        <v>5.7942857142857136</v>
      </c>
      <c r="GY33" s="158">
        <f t="shared" si="504"/>
        <v>1.8857142857142857</v>
      </c>
      <c r="GZ33" s="157" t="str">
        <f>TEXT(GY33,"0.00")</f>
        <v>1.89</v>
      </c>
      <c r="HA33" s="5" t="str">
        <f>IF(AND(GY33&lt;1.2),"Cảnh báo KQHT","Lên lớp")</f>
        <v>Lên lớp</v>
      </c>
      <c r="HB33" s="5"/>
      <c r="HC33" s="210">
        <v>7.6</v>
      </c>
      <c r="HD33" s="57">
        <v>3</v>
      </c>
      <c r="HE33" s="104"/>
      <c r="HF33" s="105"/>
      <c r="HG33" s="67">
        <f t="shared" si="505"/>
        <v>4.8</v>
      </c>
      <c r="HH33" s="67" t="str">
        <f t="shared" si="506"/>
        <v>4.8</v>
      </c>
      <c r="HI33" s="51" t="str">
        <f t="shared" si="507"/>
        <v>D</v>
      </c>
      <c r="HJ33" s="60">
        <f t="shared" si="508"/>
        <v>1</v>
      </c>
      <c r="HK33" s="53" t="str">
        <f t="shared" si="509"/>
        <v>1.0</v>
      </c>
      <c r="HL33" s="63">
        <v>3</v>
      </c>
      <c r="HM33" s="207">
        <v>3</v>
      </c>
      <c r="HN33" s="105">
        <v>9</v>
      </c>
      <c r="HO33" s="103">
        <v>7</v>
      </c>
      <c r="HP33" s="104"/>
      <c r="HQ33" s="105">
        <f t="shared" si="510"/>
        <v>7.8</v>
      </c>
      <c r="HR33" s="362">
        <f>ROUND(MAX((HN33*0.4+HO33*0.6),(HN33*0.4+HP33*0.6)),1)</f>
        <v>7.8</v>
      </c>
      <c r="HS33" s="120" t="str">
        <f>TEXT(HR33,"0.0")</f>
        <v>7.8</v>
      </c>
      <c r="HT33" s="363" t="str">
        <f>IF(HR33&gt;=8.5,"A",IF(HR33&gt;=8,"B+",IF(HR33&gt;=7,"B",IF(HR33&gt;=6.5,"C+",IF(HR33&gt;=5.5,"C",IF(HR33&gt;=5,"D+",IF(HR33&gt;=4,"D","F")))))))</f>
        <v>B</v>
      </c>
      <c r="HU33" s="362">
        <f>IF(HT33="A",4,IF(HT33="B+",3.5,IF(HT33="B",3,IF(HT33="C+",2.5,IF(HT33="C",2,IF(HT33="D+",1.5,IF(HT33="D",1,0)))))))</f>
        <v>3</v>
      </c>
      <c r="HV33" s="364" t="str">
        <f>TEXT(HU33,"0.0")</f>
        <v>3.0</v>
      </c>
      <c r="HW33" s="63">
        <v>1</v>
      </c>
      <c r="HX33" s="207">
        <v>1</v>
      </c>
      <c r="HY33" s="66">
        <f t="shared" ref="HY33:HZ36" si="571">ROUND((HF33*0.7+HQ33*0.3),1)</f>
        <v>2.2999999999999998</v>
      </c>
      <c r="HZ33" s="167">
        <f t="shared" si="571"/>
        <v>5.7</v>
      </c>
      <c r="IA33" s="53" t="str">
        <f>TEXT(HZ33,"0.0")</f>
        <v>5.7</v>
      </c>
      <c r="IB33" s="51" t="str">
        <f>IF(HZ33&gt;=8.5,"A",IF(HZ33&gt;=8,"B+",IF(HZ33&gt;=7,"B",IF(HZ33&gt;=6.5,"C+",IF(HZ33&gt;=5.5,"C",IF(HZ33&gt;=5,"D+",IF(HZ33&gt;=4,"D","F")))))))</f>
        <v>C</v>
      </c>
      <c r="IC33" s="60">
        <f>IF(IB33="A",4,IF(IB33="B+",3.5,IF(IB33="B",3,IF(IB33="C+",2.5,IF(IB33="C",2,IF(IB33="D+",1.5,IF(IB33="D",1,0)))))))</f>
        <v>2</v>
      </c>
      <c r="ID33" s="53" t="str">
        <f>TEXT(IC33,"0.0")</f>
        <v>2.0</v>
      </c>
      <c r="IE33" s="220">
        <v>4</v>
      </c>
      <c r="IF33" s="221">
        <v>4</v>
      </c>
      <c r="IG33" s="210">
        <v>7.3</v>
      </c>
      <c r="IH33" s="57">
        <v>6</v>
      </c>
      <c r="II33" s="58"/>
      <c r="IJ33" s="66">
        <f t="shared" si="511"/>
        <v>6.5</v>
      </c>
      <c r="IK33" s="67">
        <f t="shared" si="512"/>
        <v>6.5</v>
      </c>
      <c r="IL33" s="67" t="str">
        <f t="shared" si="513"/>
        <v>6.5</v>
      </c>
      <c r="IM33" s="51" t="str">
        <f t="shared" si="514"/>
        <v>C+</v>
      </c>
      <c r="IN33" s="60">
        <f t="shared" si="515"/>
        <v>2.5</v>
      </c>
      <c r="IO33" s="53" t="str">
        <f t="shared" si="516"/>
        <v>2.5</v>
      </c>
      <c r="IP33" s="63">
        <v>2</v>
      </c>
      <c r="IQ33" s="207">
        <v>2</v>
      </c>
      <c r="IR33" s="210">
        <v>6.9</v>
      </c>
      <c r="IS33" s="57">
        <v>7</v>
      </c>
      <c r="IT33" s="104"/>
      <c r="IU33" s="105">
        <f t="shared" si="517"/>
        <v>7</v>
      </c>
      <c r="IV33" s="120">
        <f>ROUND(MAX((IR33*0.4+IS33*0.6),(IR33*0.4+IT33*0.6)),1)</f>
        <v>7</v>
      </c>
      <c r="IW33" s="67" t="str">
        <f>TEXT(IV33,"0.0")</f>
        <v>7.0</v>
      </c>
      <c r="IX33" s="51" t="str">
        <f>IF(IV33&gt;=8.5,"A",IF(IV33&gt;=8,"B+",IF(IV33&gt;=7,"B",IF(IV33&gt;=6.5,"C+",IF(IV33&gt;=5.5,"C",IF(IV33&gt;=5,"D+",IF(IV33&gt;=4,"D","F")))))))</f>
        <v>B</v>
      </c>
      <c r="IY33" s="60">
        <f>IF(IX33="A",4,IF(IX33="B+",3.5,IF(IX33="B",3,IF(IX33="C+",2.5,IF(IX33="C",2,IF(IX33="D+",1.5,IF(IX33="D",1,0)))))))</f>
        <v>3</v>
      </c>
      <c r="IZ33" s="53" t="str">
        <f>TEXT(IY33,"0.0")</f>
        <v>3.0</v>
      </c>
      <c r="JA33" s="63">
        <v>3</v>
      </c>
      <c r="JB33" s="207">
        <v>3</v>
      </c>
      <c r="JC33" s="210">
        <v>8.1999999999999993</v>
      </c>
      <c r="JD33" s="57">
        <v>8</v>
      </c>
      <c r="JE33" s="58"/>
      <c r="JF33" s="66">
        <f t="shared" si="518"/>
        <v>8.1</v>
      </c>
      <c r="JG33" s="67">
        <f>ROUND(MAX((JC33*0.4+JD33*0.6),(JC33*0.4+JE33*0.6)),1)</f>
        <v>8.1</v>
      </c>
      <c r="JH33" s="50" t="str">
        <f>TEXT(JG33,"0.0")</f>
        <v>8.1</v>
      </c>
      <c r="JI33" s="51" t="str">
        <f>IF(JG33&gt;=8.5,"A",IF(JG33&gt;=8,"B+",IF(JG33&gt;=7,"B",IF(JG33&gt;=6.5,"C+",IF(JG33&gt;=5.5,"C",IF(JG33&gt;=5,"D+",IF(JG33&gt;=4,"D","F")))))))</f>
        <v>B+</v>
      </c>
      <c r="JJ33" s="60">
        <f>IF(JI33="A",4,IF(JI33="B+",3.5,IF(JI33="B",3,IF(JI33="C+",2.5,IF(JI33="C",2,IF(JI33="D+",1.5,IF(JI33="D",1,0)))))))</f>
        <v>3.5</v>
      </c>
      <c r="JK33" s="53" t="str">
        <f>TEXT(JJ33,"0.0")</f>
        <v>3.5</v>
      </c>
      <c r="JL33" s="61">
        <v>2</v>
      </c>
      <c r="JM33" s="62">
        <v>2</v>
      </c>
      <c r="JN33" s="105">
        <v>5.2</v>
      </c>
      <c r="JO33" s="103">
        <v>6</v>
      </c>
      <c r="JP33" s="104"/>
      <c r="JQ33" s="105">
        <f>ROUND((JN33*0.4+JO33*0.6),1)</f>
        <v>5.7</v>
      </c>
      <c r="JR33" s="67">
        <f>ROUND(MAX((JN33*0.4+JO33*0.6),(JN33*0.4+JP33*0.6)),1)</f>
        <v>5.7</v>
      </c>
      <c r="JS33" s="50" t="str">
        <f>TEXT(JR33,"0.0")</f>
        <v>5.7</v>
      </c>
      <c r="JT33" s="51" t="str">
        <f>IF(JR33&gt;=8.5,"A",IF(JR33&gt;=8,"B+",IF(JR33&gt;=7,"B",IF(JR33&gt;=6.5,"C+",IF(JR33&gt;=5.5,"C",IF(JR33&gt;=5,"D+",IF(JR33&gt;=4,"D","F")))))))</f>
        <v>C</v>
      </c>
      <c r="JU33" s="60">
        <f>IF(JT33="A",4,IF(JT33="B+",3.5,IF(JT33="B",3,IF(JT33="C+",2.5,IF(JT33="C",2,IF(JT33="D+",1.5,IF(JT33="D",1,0)))))))</f>
        <v>2</v>
      </c>
      <c r="JV33" s="53" t="str">
        <f>TEXT(JU33,"0.0")</f>
        <v>2.0</v>
      </c>
      <c r="JW33" s="61">
        <v>1</v>
      </c>
      <c r="JX33" s="62">
        <v>1</v>
      </c>
      <c r="JY33" s="105">
        <v>7.3</v>
      </c>
      <c r="JZ33" s="126">
        <v>3</v>
      </c>
      <c r="KA33" s="104"/>
      <c r="KB33" s="105">
        <f>ROUND((JY33*0.4+JZ33*0.6),1)</f>
        <v>4.7</v>
      </c>
      <c r="KC33" s="67">
        <f>ROUND(MAX((JY33*0.4+JZ33*0.6),(JY33*0.4+KA33*0.6)),1)</f>
        <v>4.7</v>
      </c>
      <c r="KD33" s="50" t="str">
        <f>TEXT(KC33,"0.0")</f>
        <v>4.7</v>
      </c>
      <c r="KE33" s="51" t="str">
        <f>IF(KC33&gt;=8.5,"A",IF(KC33&gt;=8,"B+",IF(KC33&gt;=7,"B",IF(KC33&gt;=6.5,"C+",IF(KC33&gt;=5.5,"C",IF(KC33&gt;=5,"D+",IF(KC33&gt;=4,"D","F")))))))</f>
        <v>D</v>
      </c>
      <c r="KF33" s="60">
        <f>IF(KE33="A",4,IF(KE33="B+",3.5,IF(KE33="B",3,IF(KE33="C+",2.5,IF(KE33="C",2,IF(KE33="D+",1.5,IF(KE33="D",1,0)))))))</f>
        <v>1</v>
      </c>
      <c r="KG33" s="53" t="str">
        <f>TEXT(KF33,"0.0")</f>
        <v>1.0</v>
      </c>
      <c r="KH33" s="61">
        <v>2</v>
      </c>
      <c r="KI33" s="62">
        <v>2</v>
      </c>
      <c r="KJ33" s="216"/>
      <c r="KK33" s="337"/>
      <c r="KL33" s="174"/>
      <c r="KM33" s="66">
        <f>ROUND((KJ33*0.4+KK33*0.6),1)</f>
        <v>0</v>
      </c>
      <c r="KN33" s="110">
        <f>ROUND(MAX((KJ33*0.4+KK33*0.6),(KJ33*0.4+KL33*0.6)),1)</f>
        <v>0</v>
      </c>
      <c r="KO33" s="67" t="str">
        <f>TEXT(KN33,"0.0")</f>
        <v>0.0</v>
      </c>
      <c r="KP33" s="300" t="str">
        <f>IF(KN33&gt;=8.5,"A",IF(KN33&gt;=8,"B+",IF(KN33&gt;=7,"B",IF(KN33&gt;=6.5,"C+",IF(KN33&gt;=5.5,"C",IF(KN33&gt;=5,"D+",IF(KN33&gt;=4,"D","F")))))))</f>
        <v>F</v>
      </c>
      <c r="KQ33" s="112">
        <f>IF(KP33="A",4,IF(KP33="B+",3.5,IF(KP33="B",3,IF(KP33="C+",2.5,IF(KP33="C",2,IF(KP33="D+",1.5,IF(KP33="D",1,0)))))))</f>
        <v>0</v>
      </c>
      <c r="KR33" s="113" t="str">
        <f>TEXT(KQ33,"0.0")</f>
        <v>0.0</v>
      </c>
      <c r="KS33" s="63">
        <v>3</v>
      </c>
      <c r="KT33" s="207"/>
      <c r="KU33" s="216">
        <v>6.8</v>
      </c>
      <c r="KV33" s="337">
        <v>2</v>
      </c>
      <c r="KW33" s="174">
        <v>6</v>
      </c>
      <c r="KX33" s="66">
        <f t="shared" si="537"/>
        <v>3.9</v>
      </c>
      <c r="KY33" s="110">
        <f t="shared" si="538"/>
        <v>6.3</v>
      </c>
      <c r="KZ33" s="67" t="str">
        <f t="shared" si="539"/>
        <v>6.3</v>
      </c>
      <c r="LA33" s="300" t="str">
        <f t="shared" si="540"/>
        <v>C</v>
      </c>
      <c r="LB33" s="112">
        <f t="shared" si="541"/>
        <v>2</v>
      </c>
      <c r="LC33" s="113" t="str">
        <f t="shared" si="542"/>
        <v>2.0</v>
      </c>
      <c r="LD33" s="63">
        <v>2</v>
      </c>
      <c r="LE33" s="207">
        <v>2</v>
      </c>
      <c r="LF33" s="301">
        <f t="shared" ref="LF33:LG36" si="572">ROUND((KM33*0.55+KX33*0.45),1)</f>
        <v>1.8</v>
      </c>
      <c r="LG33" s="302">
        <f t="shared" si="572"/>
        <v>2.8</v>
      </c>
      <c r="LH33" s="303" t="str">
        <f>TEXT(LG33,"0.0")</f>
        <v>2.8</v>
      </c>
      <c r="LI33" s="304" t="str">
        <f>IF(LG33&gt;=8.5,"A",IF(LG33&gt;=8,"B+",IF(LG33&gt;=7,"B",IF(LG33&gt;=6.5,"C+",IF(LG33&gt;=5.5,"C",IF(LG33&gt;=5,"D+",IF(LG33&gt;=4,"D","F")))))))</f>
        <v>F</v>
      </c>
      <c r="LJ33" s="305">
        <f>IF(LI33="A",4,IF(LI33="B+",3.5,IF(LI33="B",3,IF(LI33="C+",2.5,IF(LI33="C",2,IF(LI33="D+",1.5,IF(LI33="D",1,0)))))))</f>
        <v>0</v>
      </c>
      <c r="LK33" s="303" t="str">
        <f>TEXT(LJ33,"0.0")</f>
        <v>0.0</v>
      </c>
      <c r="LL33" s="306">
        <v>5</v>
      </c>
      <c r="LM33" s="307">
        <v>5</v>
      </c>
      <c r="LN33" s="211">
        <f>HW33+IP33+JA33+JL33+JW33+KH33+KS33+LD33+HL33</f>
        <v>19</v>
      </c>
      <c r="LO33" s="156">
        <f>(HG33*HL33+HR33*HW33+IK33*IP33+IV33*JA33+JG33*JL33+JR33*JW33+KC33*KH33+KN33*KS33+KY33*LD33)/LN33</f>
        <v>5.2684210526315791</v>
      </c>
      <c r="LP33" s="158">
        <f>(HJ33*HL33+HU33*HW33+IN33*IP33+IY33*JA33+JJ33*JL33+JU33*JW33+KF33*KH33+KQ33*KS33+LB33*LD33)/LN33</f>
        <v>1.8421052631578947</v>
      </c>
      <c r="LQ33" s="157" t="str">
        <f>TEXT(LP33,"0.00")</f>
        <v>1.84</v>
      </c>
      <c r="LR33" s="5" t="str">
        <f>IF(AND(LP33&lt;1),"Cảnh báo KQHT","Lên lớp")</f>
        <v>Lên lớp</v>
      </c>
      <c r="LS33" s="212">
        <f>HM33+HX33+IQ33+JB33+JM33+JX33+KI33+KT33+LE33</f>
        <v>16</v>
      </c>
      <c r="LT33" s="156">
        <f>(HG33*HM33+HR33*HX33+IK33*IQ33+IV33*JB33+JG33*JM33+JR33*JX33+KC33*KI33+KN33*KT33+KY33*LE33)/LS33</f>
        <v>6.2562500000000005</v>
      </c>
      <c r="LU33" s="309">
        <f>(HJ33*HM33+HU33*HX33+IN33*IQ33+IY33*JB33+JJ33*JM33+JU33*JX33+KF33*KI33+KQ33*KT33+LB33*LE33)/LS33</f>
        <v>2.1875</v>
      </c>
      <c r="LV33" s="215">
        <f>GV33+LN33</f>
        <v>54</v>
      </c>
      <c r="LW33" s="211">
        <f>GW33+LS33</f>
        <v>51</v>
      </c>
      <c r="LX33" s="157">
        <f>(GX33*GW33+LT33*LS33)/LW33</f>
        <v>5.9392156862745091</v>
      </c>
      <c r="LY33" s="157" t="str">
        <f>TEXT(LX33,"0.00")</f>
        <v>5.94</v>
      </c>
      <c r="LZ33" s="158">
        <f>(GW33*GY33+LU33*LS33)/LW33</f>
        <v>1.9803921568627452</v>
      </c>
      <c r="MA33" s="157" t="str">
        <f>TEXT(LZ33,"0.00")</f>
        <v>1.98</v>
      </c>
      <c r="MB33" s="5" t="str">
        <f>IF(AND(LZ33&lt;1.4),"Cảnh báo KQHT","Lên lớp")</f>
        <v>Lên lớp</v>
      </c>
      <c r="MC33" s="105">
        <v>7</v>
      </c>
      <c r="MD33" s="103">
        <v>5</v>
      </c>
      <c r="ME33" s="104"/>
      <c r="MF33" s="66">
        <f>ROUND((MC33*0.4+MD33*0.6),1)</f>
        <v>5.8</v>
      </c>
      <c r="MG33" s="67">
        <f>ROUND(MAX((MC33*0.4+MD33*0.6),(MC33*0.4+ME33*0.6)),1)</f>
        <v>5.8</v>
      </c>
      <c r="MH33" s="50" t="str">
        <f>TEXT(MG33,"0.0")</f>
        <v>5.8</v>
      </c>
      <c r="MI33" s="51" t="str">
        <f>IF(MG33&gt;=8.5,"A",IF(MG33&gt;=8,"B+",IF(MG33&gt;=7,"B",IF(MG33&gt;=6.5,"C+",IF(MG33&gt;=5.5,"C",IF(MG33&gt;=5,"D+",IF(MG33&gt;=4,"D","F")))))))</f>
        <v>C</v>
      </c>
      <c r="MJ33" s="60">
        <f>IF(MI33="A",4,IF(MI33="B+",3.5,IF(MI33="B",3,IF(MI33="C+",2.5,IF(MI33="C",2,IF(MI33="D+",1.5,IF(MI33="D",1,0)))))))</f>
        <v>2</v>
      </c>
      <c r="MK33" s="53" t="str">
        <f>TEXT(MJ33,"0.0")</f>
        <v>2.0</v>
      </c>
      <c r="ML33" s="61">
        <v>2</v>
      </c>
      <c r="MM33" s="62">
        <v>2</v>
      </c>
      <c r="MN33" s="105">
        <v>8</v>
      </c>
      <c r="MO33" s="103">
        <v>9</v>
      </c>
      <c r="MP33" s="104"/>
      <c r="MQ33" s="105">
        <f>ROUND((MN33*0.4+MO33*0.6),1)</f>
        <v>8.6</v>
      </c>
      <c r="MR33" s="67">
        <f>ROUND(MAX((MN33*0.4+MO33*0.6),(MN33*0.4+MP33*0.6)),1)</f>
        <v>8.6</v>
      </c>
      <c r="MS33" s="50" t="str">
        <f>TEXT(MR33,"0.0")</f>
        <v>8.6</v>
      </c>
      <c r="MT33" s="51" t="str">
        <f>IF(MR33&gt;=8.5,"A",IF(MR33&gt;=8,"B+",IF(MR33&gt;=7,"B",IF(MR33&gt;=6.5,"C+",IF(MR33&gt;=5.5,"C",IF(MR33&gt;=5,"D+",IF(MR33&gt;=4,"D","F")))))))</f>
        <v>A</v>
      </c>
      <c r="MU33" s="60">
        <f>IF(MT33="A",4,IF(MT33="B+",3.5,IF(MT33="B",3,IF(MT33="C+",2.5,IF(MT33="C",2,IF(MT33="D+",1.5,IF(MT33="D",1,0)))))))</f>
        <v>4</v>
      </c>
      <c r="MV33" s="53" t="str">
        <f>TEXT(MU33,"0.0")</f>
        <v>4.0</v>
      </c>
      <c r="MW33" s="61">
        <v>2</v>
      </c>
      <c r="MX33" s="62">
        <v>2</v>
      </c>
      <c r="MY33" s="210">
        <v>6.8</v>
      </c>
      <c r="MZ33" s="57">
        <v>6</v>
      </c>
      <c r="NA33" s="58"/>
      <c r="NB33" s="105">
        <f>ROUND((MY33*0.4+MZ33*0.6),1)</f>
        <v>6.3</v>
      </c>
      <c r="NC33" s="67">
        <f>ROUND(MAX((MY33*0.4+MZ33*0.6),(MY33*0.4+NA33*0.6)),1)</f>
        <v>6.3</v>
      </c>
      <c r="ND33" s="50" t="str">
        <f>TEXT(NC33,"0.0")</f>
        <v>6.3</v>
      </c>
      <c r="NE33" s="51" t="str">
        <f>IF(NC33&gt;=8.5,"A",IF(NC33&gt;=8,"B+",IF(NC33&gt;=7,"B",IF(NC33&gt;=6.5,"C+",IF(NC33&gt;=5.5,"C",IF(NC33&gt;=5,"D+",IF(NC33&gt;=4,"D","F")))))))</f>
        <v>C</v>
      </c>
      <c r="NF33" s="60">
        <f>IF(NE33="A",4,IF(NE33="B+",3.5,IF(NE33="B",3,IF(NE33="C+",2.5,IF(NE33="C",2,IF(NE33="D+",1.5,IF(NE33="D",1,0)))))))</f>
        <v>2</v>
      </c>
      <c r="NG33" s="53" t="str">
        <f>TEXT(NF33,"0.0")</f>
        <v>2.0</v>
      </c>
      <c r="NH33" s="61">
        <v>2</v>
      </c>
      <c r="NI33" s="62">
        <v>2</v>
      </c>
      <c r="NJ33" s="171">
        <v>6</v>
      </c>
      <c r="NK33" s="323">
        <v>2</v>
      </c>
      <c r="NL33" s="171">
        <v>6</v>
      </c>
      <c r="NM33" s="171">
        <f t="shared" si="200"/>
        <v>3.6</v>
      </c>
      <c r="NN33" s="110">
        <f t="shared" si="201"/>
        <v>6</v>
      </c>
      <c r="NO33" s="67" t="str">
        <f t="shared" si="202"/>
        <v>6.0</v>
      </c>
      <c r="NP33" s="300" t="str">
        <f t="shared" si="203"/>
        <v>C</v>
      </c>
      <c r="NQ33" s="112">
        <f t="shared" si="204"/>
        <v>2</v>
      </c>
      <c r="NR33" s="113" t="str">
        <f t="shared" si="205"/>
        <v>2.0</v>
      </c>
      <c r="NS33" s="63">
        <v>2</v>
      </c>
      <c r="NT33" s="207">
        <v>2</v>
      </c>
      <c r="NU33" s="105">
        <v>5.4</v>
      </c>
      <c r="NV33" s="138">
        <v>2</v>
      </c>
      <c r="NW33" s="105">
        <v>5</v>
      </c>
      <c r="NX33" s="105">
        <f t="shared" si="206"/>
        <v>3.4</v>
      </c>
      <c r="NY33" s="110">
        <f t="shared" si="207"/>
        <v>5.2</v>
      </c>
      <c r="NZ33" s="67" t="str">
        <f t="shared" si="208"/>
        <v>5.2</v>
      </c>
      <c r="OA33" s="300" t="str">
        <f t="shared" si="209"/>
        <v>D+</v>
      </c>
      <c r="OB33" s="112">
        <f t="shared" si="210"/>
        <v>1.5</v>
      </c>
      <c r="OC33" s="113" t="str">
        <f t="shared" si="211"/>
        <v>1.5</v>
      </c>
      <c r="OD33" s="63">
        <v>1</v>
      </c>
      <c r="OE33" s="207">
        <v>1</v>
      </c>
      <c r="OF33" s="210">
        <v>0.4</v>
      </c>
      <c r="OG33" s="133"/>
      <c r="OH33" s="210"/>
      <c r="OI33" s="66">
        <f t="shared" si="212"/>
        <v>0.2</v>
      </c>
      <c r="OJ33" s="67">
        <f t="shared" si="213"/>
        <v>0.2</v>
      </c>
      <c r="OK33" s="67" t="str">
        <f t="shared" si="214"/>
        <v>0.2</v>
      </c>
      <c r="OL33" s="51" t="str">
        <f t="shared" si="215"/>
        <v>F</v>
      </c>
      <c r="OM33" s="60">
        <f t="shared" si="216"/>
        <v>0</v>
      </c>
      <c r="ON33" s="53" t="str">
        <f t="shared" si="217"/>
        <v>0.0</v>
      </c>
      <c r="OO33" s="63">
        <v>6</v>
      </c>
      <c r="OP33" s="207">
        <v>6</v>
      </c>
      <c r="OQ33" s="105"/>
      <c r="OR33" s="138"/>
      <c r="OS33" s="104"/>
      <c r="OT33" s="105"/>
      <c r="OU33" s="67">
        <f t="shared" si="218"/>
        <v>0</v>
      </c>
      <c r="OV33" s="67" t="str">
        <f t="shared" si="219"/>
        <v>0.0</v>
      </c>
      <c r="OW33" s="51" t="str">
        <f t="shared" si="220"/>
        <v>F</v>
      </c>
      <c r="OX33" s="60">
        <f t="shared" si="221"/>
        <v>0</v>
      </c>
      <c r="OY33" s="53" t="str">
        <f t="shared" si="222"/>
        <v>0.0</v>
      </c>
      <c r="OZ33" s="63">
        <v>4</v>
      </c>
      <c r="PA33" s="207">
        <v>4</v>
      </c>
      <c r="PB33" s="211">
        <f t="shared" si="223"/>
        <v>19</v>
      </c>
      <c r="PC33" s="156">
        <f t="shared" si="224"/>
        <v>3.1473684210526316</v>
      </c>
      <c r="PD33" s="158">
        <f t="shared" si="225"/>
        <v>1.131578947368421</v>
      </c>
      <c r="PE33" s="157" t="str">
        <f t="shared" si="226"/>
        <v>1.13</v>
      </c>
      <c r="PF33" s="5" t="str">
        <f t="shared" si="227"/>
        <v>Lên lớp</v>
      </c>
      <c r="PG33" s="212">
        <f t="shared" si="228"/>
        <v>19</v>
      </c>
      <c r="PH33" s="156">
        <f t="shared" si="229"/>
        <v>3.1473684210526316</v>
      </c>
      <c r="PI33" s="309">
        <f t="shared" si="230"/>
        <v>1.131578947368421</v>
      </c>
      <c r="PJ33" s="215">
        <f t="shared" si="231"/>
        <v>73</v>
      </c>
      <c r="PK33" s="211">
        <f t="shared" si="232"/>
        <v>70</v>
      </c>
      <c r="PL33" s="157">
        <f t="shared" si="233"/>
        <v>5.1814285714285715</v>
      </c>
      <c r="PM33" s="157" t="str">
        <f t="shared" si="234"/>
        <v>5.18</v>
      </c>
      <c r="PN33" s="158">
        <f t="shared" si="235"/>
        <v>1.75</v>
      </c>
      <c r="PO33" s="157" t="str">
        <f t="shared" si="236"/>
        <v>1.75</v>
      </c>
      <c r="PP33" s="5" t="str">
        <f t="shared" si="237"/>
        <v>Lên lớp</v>
      </c>
      <c r="PQ33" s="231"/>
      <c r="PR33" s="231"/>
      <c r="PS33" s="231"/>
      <c r="PT33" s="66">
        <f t="shared" si="346"/>
        <v>0</v>
      </c>
      <c r="PU33" s="67">
        <f t="shared" si="347"/>
        <v>0</v>
      </c>
      <c r="PV33" s="67" t="str">
        <f t="shared" si="240"/>
        <v>0.0</v>
      </c>
      <c r="PW33" s="51" t="str">
        <f t="shared" si="348"/>
        <v>F</v>
      </c>
      <c r="PX33" s="60">
        <f t="shared" si="242"/>
        <v>0</v>
      </c>
      <c r="PY33" s="53" t="str">
        <f t="shared" si="243"/>
        <v>0.0</v>
      </c>
      <c r="PZ33" s="63">
        <v>6</v>
      </c>
      <c r="QA33" s="207">
        <v>6</v>
      </c>
    </row>
    <row r="34" spans="1:443" s="8" customFormat="1" ht="18">
      <c r="A34" s="5">
        <v>34</v>
      </c>
      <c r="B34" s="8" t="s">
        <v>455</v>
      </c>
      <c r="C34" s="8" t="s">
        <v>1084</v>
      </c>
      <c r="D34" s="234" t="s">
        <v>1085</v>
      </c>
      <c r="E34" s="235" t="s">
        <v>218</v>
      </c>
      <c r="F34" s="8" t="s">
        <v>1110</v>
      </c>
      <c r="G34" s="8" t="s">
        <v>1086</v>
      </c>
      <c r="H34" s="8" t="s">
        <v>427</v>
      </c>
      <c r="I34" s="8" t="s">
        <v>1087</v>
      </c>
      <c r="J34" s="8" t="s">
        <v>525</v>
      </c>
      <c r="K34" s="49">
        <v>7</v>
      </c>
      <c r="L34" s="67" t="str">
        <f>TEXT(K34,"0.0")</f>
        <v>7.0</v>
      </c>
      <c r="M34" s="51" t="str">
        <f>IF(K34&gt;=8.5,"A",IF(K34&gt;=8,"B+",IF(K34&gt;=7,"B",IF(K34&gt;=6.5,"C+",IF(K34&gt;=5.5,"C",IF(K34&gt;=5,"D+",IF(K34&gt;=4,"D","F")))))))</f>
        <v>B</v>
      </c>
      <c r="N34" s="52">
        <f>IF(M34="A",4,IF(M34="B+",3.5,IF(M34="B",3,IF(M34="C+",2.5,IF(M34="C",2,IF(M34="D+",1.5,IF(M34="D",1,0)))))))</f>
        <v>3</v>
      </c>
      <c r="O34" s="53" t="str">
        <f>TEXT(N34,"0.0")</f>
        <v>3.0</v>
      </c>
      <c r="P34" s="63">
        <v>2</v>
      </c>
      <c r="Q34" s="49">
        <v>5</v>
      </c>
      <c r="R34" s="67" t="str">
        <f>TEXT(Q34,"0.0")</f>
        <v>5.0</v>
      </c>
      <c r="S34" s="8" t="str">
        <f>IF(Q34&gt;=8.5,"A",IF(Q34&gt;=8,"B+",IF(Q34&gt;=7,"B",IF(Q34&gt;=6.5,"C+",IF(Q34&gt;=5.5,"C",IF(Q34&gt;=5,"D+",IF(Q34&gt;=4,"D","F")))))))</f>
        <v>D+</v>
      </c>
      <c r="T34" s="52">
        <f>IF(S34="A",4,IF(S34="B+",3.5,IF(S34="B",3,IF(S34="C+",2.5,IF(S34="C",2,IF(S34="D+",1.5,IF(S34="D",1,0)))))))</f>
        <v>1.5</v>
      </c>
      <c r="U34" s="53" t="str">
        <f>TEXT(T34,"0.0")</f>
        <v>1.5</v>
      </c>
      <c r="V34" s="63">
        <v>3</v>
      </c>
      <c r="W34" s="105">
        <v>8.5</v>
      </c>
      <c r="X34" s="103">
        <v>7</v>
      </c>
      <c r="Y34" s="58"/>
      <c r="Z34" s="66">
        <f>ROUND((W34*0.4+X34*0.6),1)</f>
        <v>7.6</v>
      </c>
      <c r="AA34" s="67">
        <f>ROUND(MAX((W34*0.4+X34*0.6),(W34*0.4+Y34*0.6)),1)</f>
        <v>7.6</v>
      </c>
      <c r="AB34" s="67" t="str">
        <f>TEXT(AA34,"0.0")</f>
        <v>7.6</v>
      </c>
      <c r="AC34" s="51" t="str">
        <f>IF(AA34&gt;=8.5,"A",IF(AA34&gt;=8,"B+",IF(AA34&gt;=7,"B",IF(AA34&gt;=6.5,"C+",IF(AA34&gt;=5.5,"C",IF(AA34&gt;=5,"D+",IF(AA34&gt;=4,"D","F")))))))</f>
        <v>B</v>
      </c>
      <c r="AD34" s="60">
        <f>IF(AC34="A",4,IF(AC34="B+",3.5,IF(AC34="B",3,IF(AC34="C+",2.5,IF(AC34="C",2,IF(AC34="D+",1.5,IF(AC34="D",1,0)))))))</f>
        <v>3</v>
      </c>
      <c r="AE34" s="53" t="str">
        <f>TEXT(AD34,"0.0")</f>
        <v>3.0</v>
      </c>
      <c r="AF34" s="63">
        <v>4</v>
      </c>
      <c r="AG34" s="207">
        <v>4</v>
      </c>
      <c r="AH34" s="210">
        <v>6</v>
      </c>
      <c r="AI34" s="57">
        <v>8</v>
      </c>
      <c r="AJ34" s="58"/>
      <c r="AK34" s="66">
        <f>ROUND((AH34*0.4+AI34*0.6),1)</f>
        <v>7.2</v>
      </c>
      <c r="AL34" s="67">
        <f>ROUND(MAX((AH34*0.4+AI34*0.6),(AH34*0.4+AJ34*0.6)),1)</f>
        <v>7.2</v>
      </c>
      <c r="AM34" s="67" t="str">
        <f>TEXT(AL34,"0.0")</f>
        <v>7.2</v>
      </c>
      <c r="AN34" s="51" t="str">
        <f>IF(AL34&gt;=8.5,"A",IF(AL34&gt;=8,"B+",IF(AL34&gt;=7,"B",IF(AL34&gt;=6.5,"C+",IF(AL34&gt;=5.5,"C",IF(AL34&gt;=5,"D+",IF(AL34&gt;=4,"D","F")))))))</f>
        <v>B</v>
      </c>
      <c r="AO34" s="60">
        <f>IF(AN34="A",4,IF(AN34="B+",3.5,IF(AN34="B",3,IF(AN34="C+",2.5,IF(AN34="C",2,IF(AN34="D+",1.5,IF(AN34="D",1,0)))))))</f>
        <v>3</v>
      </c>
      <c r="AP34" s="53" t="str">
        <f>TEXT(AO34,"0.0")</f>
        <v>3.0</v>
      </c>
      <c r="AQ34" s="63">
        <v>2</v>
      </c>
      <c r="AR34" s="207">
        <v>2</v>
      </c>
      <c r="AS34" s="219">
        <v>7.1</v>
      </c>
      <c r="AT34" s="359">
        <v>6</v>
      </c>
      <c r="AU34" s="359"/>
      <c r="AV34" s="66">
        <f>ROUND((AS34*0.4+AT34*0.6),1)</f>
        <v>6.4</v>
      </c>
      <c r="AW34" s="67">
        <f>ROUND(MAX((AS34*0.4+AT34*0.6),(AS34*0.4+AU34*0.6)),1)</f>
        <v>6.4</v>
      </c>
      <c r="AX34" s="67" t="str">
        <f>TEXT(AW34,"0.0")</f>
        <v>6.4</v>
      </c>
      <c r="AY34" s="51" t="str">
        <f>IF(AW34&gt;=8.5,"A",IF(AW34&gt;=8,"B+",IF(AW34&gt;=7,"B",IF(AW34&gt;=6.5,"C+",IF(AW34&gt;=5.5,"C",IF(AW34&gt;=5,"D+",IF(AW34&gt;=4,"D","F")))))))</f>
        <v>C</v>
      </c>
      <c r="AZ34" s="60">
        <f>IF(AY34="A",4,IF(AY34="B+",3.5,IF(AY34="B",3,IF(AY34="C+",2.5,IF(AY34="C",2,IF(AY34="D+",1.5,IF(AY34="D",1,0)))))))</f>
        <v>2</v>
      </c>
      <c r="BA34" s="53" t="str">
        <f>TEXT(AZ34,"0.0")</f>
        <v>2.0</v>
      </c>
      <c r="BB34" s="63">
        <v>3</v>
      </c>
      <c r="BC34" s="207">
        <v>3</v>
      </c>
      <c r="BD34" s="219">
        <v>8.4</v>
      </c>
      <c r="BE34" s="140">
        <v>7</v>
      </c>
      <c r="BF34" s="141"/>
      <c r="BG34" s="66">
        <f>ROUND((BD34*0.4+BE34*0.6),1)</f>
        <v>7.6</v>
      </c>
      <c r="BH34" s="67">
        <f>ROUND(MAX((BD34*0.4+BE34*0.6),(BD34*0.4+BF34*0.6)),1)</f>
        <v>7.6</v>
      </c>
      <c r="BI34" s="67" t="str">
        <f>TEXT(BH34,"0.0")</f>
        <v>7.6</v>
      </c>
      <c r="BJ34" s="51" t="str">
        <f>IF(BH34&gt;=8.5,"A",IF(BH34&gt;=8,"B+",IF(BH34&gt;=7,"B",IF(BH34&gt;=6.5,"C+",IF(BH34&gt;=5.5,"C",IF(BH34&gt;=5,"D+",IF(BH34&gt;=4,"D","F")))))))</f>
        <v>B</v>
      </c>
      <c r="BK34" s="60">
        <f>IF(BJ34="A",4,IF(BJ34="B+",3.5,IF(BJ34="B",3,IF(BJ34="C+",2.5,IF(BJ34="C",2,IF(BJ34="D+",1.5,IF(BJ34="D",1,0)))))))</f>
        <v>3</v>
      </c>
      <c r="BL34" s="53" t="str">
        <f>TEXT(BK34,"0.0")</f>
        <v>3.0</v>
      </c>
      <c r="BM34" s="63">
        <v>3</v>
      </c>
      <c r="BN34" s="207">
        <v>3</v>
      </c>
      <c r="BO34" s="149">
        <v>6.6</v>
      </c>
      <c r="BP34" s="70">
        <v>5</v>
      </c>
      <c r="BQ34" s="58"/>
      <c r="BR34" s="66"/>
      <c r="BS34" s="67">
        <f>ROUND(MAX((BO34*0.4+BP34*0.6),(BO34*0.4+BQ34*0.6)),1)</f>
        <v>5.6</v>
      </c>
      <c r="BT34" s="67" t="str">
        <f>TEXT(BS34,"0.0")</f>
        <v>5.6</v>
      </c>
      <c r="BU34" s="51" t="str">
        <f>IF(BS34&gt;=8.5,"A",IF(BS34&gt;=8,"B+",IF(BS34&gt;=7,"B",IF(BS34&gt;=6.5,"C+",IF(BS34&gt;=5.5,"C",IF(BS34&gt;=5,"D+",IF(BS34&gt;=4,"D","F")))))))</f>
        <v>C</v>
      </c>
      <c r="BV34" s="68">
        <f>IF(BU34="A",4,IF(BU34="B+",3.5,IF(BU34="B",3,IF(BU34="C+",2.5,IF(BU34="C",2,IF(BU34="D+",1.5,IF(BU34="D",1,0)))))))</f>
        <v>2</v>
      </c>
      <c r="BW34" s="53" t="str">
        <f>TEXT(BV34,"0.0")</f>
        <v>2.0</v>
      </c>
      <c r="BX34" s="63">
        <v>2</v>
      </c>
      <c r="BY34" s="207">
        <v>2</v>
      </c>
      <c r="BZ34" s="105">
        <v>6.7</v>
      </c>
      <c r="CA34" s="103">
        <v>8</v>
      </c>
      <c r="CB34" s="104"/>
      <c r="CC34" s="66">
        <f>ROUND((BZ34*0.4+CA34*0.6),1)</f>
        <v>7.5</v>
      </c>
      <c r="CD34" s="67">
        <f>ROUND(MAX((BZ34*0.4+CA34*0.6),(BZ34*0.4+CB34*0.6)),1)</f>
        <v>7.5</v>
      </c>
      <c r="CE34" s="67" t="str">
        <f>TEXT(CD34,"0.0")</f>
        <v>7.5</v>
      </c>
      <c r="CF34" s="51" t="str">
        <f>IF(CD34&gt;=8.5,"A",IF(CD34&gt;=8,"B+",IF(CD34&gt;=7,"B",IF(CD34&gt;=6.5,"C+",IF(CD34&gt;=5.5,"C",IF(CD34&gt;=5,"D+",IF(CD34&gt;=4,"D","F")))))))</f>
        <v>B</v>
      </c>
      <c r="CG34" s="60">
        <f>IF(CF34="A",4,IF(CF34="B+",3.5,IF(CF34="B",3,IF(CF34="C+",2.5,IF(CF34="C",2,IF(CF34="D+",1.5,IF(CF34="D",1,0)))))))</f>
        <v>3</v>
      </c>
      <c r="CH34" s="53" t="str">
        <f>TEXT(CG34,"0.0")</f>
        <v>3.0</v>
      </c>
      <c r="CI34" s="63">
        <v>3</v>
      </c>
      <c r="CJ34" s="207">
        <v>3</v>
      </c>
      <c r="CK34" s="208">
        <f>AF34+AQ34+BB34+BM34+BX34+CI34</f>
        <v>17</v>
      </c>
      <c r="CL34" s="72">
        <f>(AA34*AF34+AL34*AQ34+AW34*BB34+BH34*BM34+BS34*BX34+CD34*CI34)/CK34</f>
        <v>7.0882352941176467</v>
      </c>
      <c r="CM34" s="93" t="str">
        <f>TEXT(CL34,"0.00")</f>
        <v>7.09</v>
      </c>
      <c r="CN34" s="72">
        <f>(AD34*AF34+AO34*AQ34+AZ34*BB34+BK34*BM34+BV34*BX34+CG34*CI34)/CK34</f>
        <v>2.7058823529411766</v>
      </c>
      <c r="CO34" s="93" t="str">
        <f>TEXT(CN34,"0.00")</f>
        <v>2.71</v>
      </c>
      <c r="CP34" s="338" t="str">
        <f>IF(AND(CN34&lt;0.8),"Cảnh báo KQHT","Lên lớp")</f>
        <v>Lên lớp</v>
      </c>
      <c r="CQ34" s="338">
        <f>CJ34+BY34+BN34+BC34+AR34+AG34</f>
        <v>17</v>
      </c>
      <c r="CR34" s="72">
        <f>(AA34*AG34+AL34*AR34+AW34*BC34+BH34*BN34+BS34*BY34+CD34*CJ34)/CQ34</f>
        <v>7.0882352941176467</v>
      </c>
      <c r="CS34" s="338" t="str">
        <f>TEXT(CR34,"0.00")</f>
        <v>7.09</v>
      </c>
      <c r="CT34" s="72">
        <f>(AD34*AG34+AO34*AR34+AZ34*BC34+BK34*BN34+BV34*BY34+CG34*CJ34)/CQ34</f>
        <v>2.7058823529411766</v>
      </c>
      <c r="CU34" s="338" t="str">
        <f>TEXT(CT34,"0.00")</f>
        <v>2.71</v>
      </c>
      <c r="CV34" s="338" t="str">
        <f>IF(AND(CT34&lt;1.2),"Cảnh báo KQHT","Lên lớp")</f>
        <v>Lên lớp</v>
      </c>
      <c r="CW34" s="66">
        <v>7.6</v>
      </c>
      <c r="CX34" s="338">
        <v>8</v>
      </c>
      <c r="CY34" s="338"/>
      <c r="CZ34" s="66">
        <f>ROUND((CW34*0.4+CX34*0.6),1)</f>
        <v>7.8</v>
      </c>
      <c r="DA34" s="67">
        <f>ROUND(MAX((CW34*0.4+CX34*0.6),(CW34*0.4+CY34*0.6)),1)</f>
        <v>7.8</v>
      </c>
      <c r="DB34" s="60" t="str">
        <f>TEXT(DA34,"0.0")</f>
        <v>7.8</v>
      </c>
      <c r="DC34" s="51" t="str">
        <f>IF(DA34&gt;=8.5,"A",IF(DA34&gt;=8,"B+",IF(DA34&gt;=7,"B",IF(DA34&gt;=6.5,"C+",IF(DA34&gt;=5.5,"C",IF(DA34&gt;=5,"D+",IF(DA34&gt;=4,"D","F")))))))</f>
        <v>B</v>
      </c>
      <c r="DD34" s="60">
        <f>IF(DC34="A",4,IF(DC34="B+",3.5,IF(DC34="B",3,IF(DC34="C+",2.5,IF(DC34="C",2,IF(DC34="D+",1.5,IF(DC34="D",1,0)))))))</f>
        <v>3</v>
      </c>
      <c r="DE34" s="60" t="str">
        <f>TEXT(DD34,"0.0")</f>
        <v>3.0</v>
      </c>
      <c r="DF34" s="63"/>
      <c r="DG34" s="209"/>
      <c r="DH34" s="105">
        <v>7.4</v>
      </c>
      <c r="DI34" s="126">
        <v>8</v>
      </c>
      <c r="DJ34" s="126"/>
      <c r="DK34" s="66">
        <f>ROUND((DH34*0.4+DI34*0.6),1)</f>
        <v>7.8</v>
      </c>
      <c r="DL34" s="67">
        <f>ROUND(MAX((DH34*0.4+DI34*0.6),(DH34*0.4+DJ34*0.6)),1)</f>
        <v>7.8</v>
      </c>
      <c r="DM34" s="60" t="str">
        <f>TEXT(DL34,"0.0")</f>
        <v>7.8</v>
      </c>
      <c r="DN34" s="51" t="str">
        <f>IF(DL34&gt;=8.5,"A",IF(DL34&gt;=8,"B+",IF(DL34&gt;=7,"B",IF(DL34&gt;=6.5,"C+",IF(DL34&gt;=5.5,"C",IF(DL34&gt;=5,"D+",IF(DL34&gt;=4,"D","F")))))))</f>
        <v>B</v>
      </c>
      <c r="DO34" s="60">
        <f>IF(DN34="A",4,IF(DN34="B+",3.5,IF(DN34="B",3,IF(DN34="C+",2.5,IF(DN34="C",2,IF(DN34="D+",1.5,IF(DN34="D",1,0)))))))</f>
        <v>3</v>
      </c>
      <c r="DP34" s="60" t="str">
        <f>TEXT(DO34,"0.0")</f>
        <v>3.0</v>
      </c>
      <c r="DQ34" s="63"/>
      <c r="DR34" s="209"/>
      <c r="DS34" s="67">
        <f t="shared" si="564"/>
        <v>7.8</v>
      </c>
      <c r="DT34" s="60" t="str">
        <f t="shared" si="487"/>
        <v>7.8</v>
      </c>
      <c r="DU34" s="51" t="str">
        <f>IF(DS34&gt;=8.5,"A",IF(DS34&gt;=8,"B+",IF(DS34&gt;=7,"B",IF(DS34&gt;=6.5,"C+",IF(DS34&gt;=5.5,"C",IF(DS34&gt;=5,"D+",IF(DS34&gt;=4,"D","F")))))))</f>
        <v>B</v>
      </c>
      <c r="DV34" s="60">
        <f>IF(DU34="A",4,IF(DU34="B+",3.5,IF(DU34="B",3,IF(DU34="C+",2.5,IF(DU34="C",2,IF(DU34="D+",1.5,IF(DU34="D",1,0)))))))</f>
        <v>3</v>
      </c>
      <c r="DW34" s="60" t="str">
        <f>TEXT(DV34,"0.0")</f>
        <v>3.0</v>
      </c>
      <c r="DX34" s="63">
        <v>3</v>
      </c>
      <c r="DY34" s="209">
        <v>3</v>
      </c>
      <c r="DZ34" s="66">
        <v>6.6</v>
      </c>
      <c r="EA34" s="338">
        <v>7</v>
      </c>
      <c r="EB34" s="338"/>
      <c r="EC34" s="66">
        <f t="shared" si="565"/>
        <v>6.8</v>
      </c>
      <c r="ED34" s="67">
        <f t="shared" si="566"/>
        <v>6.8</v>
      </c>
      <c r="EE34" s="60" t="str">
        <f t="shared" si="567"/>
        <v>6.8</v>
      </c>
      <c r="EF34" s="51" t="str">
        <f t="shared" si="568"/>
        <v>C+</v>
      </c>
      <c r="EG34" s="60">
        <f t="shared" si="569"/>
        <v>2.5</v>
      </c>
      <c r="EH34" s="60" t="str">
        <f t="shared" si="570"/>
        <v>2.5</v>
      </c>
      <c r="EI34" s="63">
        <v>3</v>
      </c>
      <c r="EJ34" s="209">
        <v>3</v>
      </c>
      <c r="EK34" s="345">
        <v>6</v>
      </c>
      <c r="EL34" s="346">
        <v>8</v>
      </c>
      <c r="EM34" s="347"/>
      <c r="EN34" s="66">
        <f>ROUND((EK34*0.4+EL34*0.6),1)</f>
        <v>7.2</v>
      </c>
      <c r="EO34" s="67">
        <f>ROUND(MAX((EK34*0.4+EL34*0.6),(EK34*0.4+EM34*0.6)),1)</f>
        <v>7.2</v>
      </c>
      <c r="EP34" s="60" t="str">
        <f>TEXT(EO34,"0.0")</f>
        <v>7.2</v>
      </c>
      <c r="EQ34" s="51" t="str">
        <f>IF(EO34&gt;=8.5,"A",IF(EO34&gt;=8,"B+",IF(EO34&gt;=7,"B",IF(EO34&gt;=6.5,"C+",IF(EO34&gt;=5.5,"C",IF(EO34&gt;=5,"D+",IF(EO34&gt;=4,"D","F")))))))</f>
        <v>B</v>
      </c>
      <c r="ER34" s="60">
        <f>IF(EQ34="A",4,IF(EQ34="B+",3.5,IF(EQ34="B",3,IF(EQ34="C+",2.5,IF(EQ34="C",2,IF(EQ34="D+",1.5,IF(EQ34="D",1,0)))))))</f>
        <v>3</v>
      </c>
      <c r="ES34" s="60" t="str">
        <f>TEXT(ER34,"0.0")</f>
        <v>3.0</v>
      </c>
      <c r="ET34" s="63">
        <v>3</v>
      </c>
      <c r="EU34" s="207">
        <v>3</v>
      </c>
      <c r="EV34" s="66">
        <v>5.2</v>
      </c>
      <c r="EW34" s="338">
        <v>1</v>
      </c>
      <c r="EX34" s="338">
        <v>4</v>
      </c>
      <c r="EY34" s="66">
        <f>ROUND((EV34*0.4+EW34*0.6),1)</f>
        <v>2.7</v>
      </c>
      <c r="EZ34" s="67">
        <f>ROUND(MAX((EV34*0.4+EW34*0.6),(EV34*0.4+EX34*0.6)),1)</f>
        <v>4.5</v>
      </c>
      <c r="FA34" s="67" t="str">
        <f>TEXT(EZ34,"0.0")</f>
        <v>4.5</v>
      </c>
      <c r="FB34" s="51" t="str">
        <f>IF(EZ34&gt;=8.5,"A",IF(EZ34&gt;=8,"B+",IF(EZ34&gt;=7,"B",IF(EZ34&gt;=6.5,"C+",IF(EZ34&gt;=5.5,"C",IF(EZ34&gt;=5,"D+",IF(EZ34&gt;=4,"D","F")))))))</f>
        <v>D</v>
      </c>
      <c r="FC34" s="60">
        <f>IF(FB34="A",4,IF(FB34="B+",3.5,IF(FB34="B",3,IF(FB34="C+",2.5,IF(FB34="C",2,IF(FB34="D+",1.5,IF(FB34="D",1,0)))))))</f>
        <v>1</v>
      </c>
      <c r="FD34" s="53" t="str">
        <f>TEXT(FC34,"0.0")</f>
        <v>1.0</v>
      </c>
      <c r="FE34" s="63">
        <v>2</v>
      </c>
      <c r="FF34" s="207">
        <v>2</v>
      </c>
      <c r="FG34" s="66">
        <v>8</v>
      </c>
      <c r="FH34" s="338">
        <v>8</v>
      </c>
      <c r="FI34" s="338"/>
      <c r="FJ34" s="66">
        <f>ROUND((FG34*0.4+FH34*0.6),1)</f>
        <v>8</v>
      </c>
      <c r="FK34" s="67">
        <f>ROUND(MAX((FG34*0.4+FH34*0.6),(FG34*0.4+FI34*0.6)),1)</f>
        <v>8</v>
      </c>
      <c r="FL34" s="67" t="str">
        <f>TEXT(FK34,"0.0")</f>
        <v>8.0</v>
      </c>
      <c r="FM34" s="51" t="str">
        <f>IF(FK34&gt;=8.5,"A",IF(FK34&gt;=8,"B+",IF(FK34&gt;=7,"B",IF(FK34&gt;=6.5,"C+",IF(FK34&gt;=5.5,"C",IF(FK34&gt;=5,"D+",IF(FK34&gt;=4,"D","F")))))))</f>
        <v>B+</v>
      </c>
      <c r="FN34" s="60">
        <f>IF(FM34="A",4,IF(FM34="B+",3.5,IF(FM34="B",3,IF(FM34="C+",2.5,IF(FM34="C",2,IF(FM34="D+",1.5,IF(FM34="D",1,0)))))))</f>
        <v>3.5</v>
      </c>
      <c r="FO34" s="53" t="str">
        <f>TEXT(FN34,"0.0")</f>
        <v>3.5</v>
      </c>
      <c r="FP34" s="63">
        <v>2</v>
      </c>
      <c r="FQ34" s="207">
        <v>2</v>
      </c>
      <c r="FR34" s="66">
        <v>8</v>
      </c>
      <c r="FS34" s="338">
        <v>7</v>
      </c>
      <c r="FT34" s="338"/>
      <c r="FU34" s="66"/>
      <c r="FV34" s="67">
        <f>ROUND(MAX((FR34*0.4+FS34*0.6),(FR34*0.4+FT34*0.6)),1)</f>
        <v>7.4</v>
      </c>
      <c r="FW34" s="67" t="str">
        <f>TEXT(FV34,"0.0")</f>
        <v>7.4</v>
      </c>
      <c r="FX34" s="51" t="str">
        <f>IF(FV34&gt;=8.5,"A",IF(FV34&gt;=8,"B+",IF(FV34&gt;=7,"B",IF(FV34&gt;=6.5,"C+",IF(FV34&gt;=5.5,"C",IF(FV34&gt;=5,"D+",IF(FV34&gt;=4,"D","F")))))))</f>
        <v>B</v>
      </c>
      <c r="FY34" s="60">
        <f>IF(FX34="A",4,IF(FX34="B+",3.5,IF(FX34="B",3,IF(FX34="C+",2.5,IF(FX34="C",2,IF(FX34="D+",1.5,IF(FX34="D",1,0)))))))</f>
        <v>3</v>
      </c>
      <c r="FZ34" s="53" t="str">
        <f>TEXT(FY34,"0.0")</f>
        <v>3.0</v>
      </c>
      <c r="GA34" s="63">
        <v>2</v>
      </c>
      <c r="GB34" s="207">
        <v>2</v>
      </c>
      <c r="GC34" s="66">
        <v>7.1</v>
      </c>
      <c r="GD34" s="338">
        <v>7</v>
      </c>
      <c r="GE34" s="338"/>
      <c r="GF34" s="105"/>
      <c r="GG34" s="67">
        <f t="shared" si="491"/>
        <v>7</v>
      </c>
      <c r="GH34" s="67" t="str">
        <f t="shared" si="492"/>
        <v>7.0</v>
      </c>
      <c r="GI34" s="51" t="str">
        <f t="shared" si="493"/>
        <v>B</v>
      </c>
      <c r="GJ34" s="60">
        <f t="shared" si="494"/>
        <v>3</v>
      </c>
      <c r="GK34" s="53" t="str">
        <f t="shared" si="495"/>
        <v>3.0</v>
      </c>
      <c r="GL34" s="63">
        <v>3</v>
      </c>
      <c r="GM34" s="207">
        <v>3</v>
      </c>
      <c r="GN34" s="211">
        <f t="shared" si="496"/>
        <v>18</v>
      </c>
      <c r="GO34" s="156">
        <f t="shared" si="497"/>
        <v>7.0111111111111111</v>
      </c>
      <c r="GP34" s="158">
        <f t="shared" si="498"/>
        <v>2.75</v>
      </c>
      <c r="GQ34" s="157" t="str">
        <f>TEXT(GP34,"0.00")</f>
        <v>2.75</v>
      </c>
      <c r="GR34" s="5" t="str">
        <f>IF(AND(GP34&lt;1),"Cảnh báo KQHT","Lên lớp")</f>
        <v>Lên lớp</v>
      </c>
      <c r="GS34" s="212">
        <f t="shared" si="499"/>
        <v>18</v>
      </c>
      <c r="GT34" s="213">
        <f xml:space="preserve"> (DS34*DY34+ED34*EJ34+EO34*EU34+EZ34*FF34+FK34*FQ34+FV34*GB34+GG34*GM34)/GS34</f>
        <v>7.0111111111111111</v>
      </c>
      <c r="GU34" s="214">
        <f t="shared" si="500"/>
        <v>2.75</v>
      </c>
      <c r="GV34" s="215">
        <f t="shared" si="501"/>
        <v>35</v>
      </c>
      <c r="GW34" s="211">
        <f t="shared" si="502"/>
        <v>35</v>
      </c>
      <c r="GX34" s="157">
        <f t="shared" si="503"/>
        <v>7.048571428571428</v>
      </c>
      <c r="GY34" s="158">
        <f t="shared" si="504"/>
        <v>2.7285714285714286</v>
      </c>
      <c r="GZ34" s="157" t="str">
        <f>TEXT(GY34,"0.00")</f>
        <v>2.73</v>
      </c>
      <c r="HA34" s="5" t="str">
        <f>IF(AND(GY34&lt;1.2),"Cảnh báo KQHT","Lên lớp")</f>
        <v>Lên lớp</v>
      </c>
      <c r="HB34" s="5"/>
      <c r="HC34" s="105">
        <v>5.7</v>
      </c>
      <c r="HD34" s="103">
        <v>5</v>
      </c>
      <c r="HE34" s="104"/>
      <c r="HF34" s="105"/>
      <c r="HG34" s="67">
        <f t="shared" si="505"/>
        <v>5.3</v>
      </c>
      <c r="HH34" s="67" t="str">
        <f t="shared" si="506"/>
        <v>5.3</v>
      </c>
      <c r="HI34" s="51" t="str">
        <f t="shared" si="507"/>
        <v>D+</v>
      </c>
      <c r="HJ34" s="60">
        <f t="shared" si="508"/>
        <v>1.5</v>
      </c>
      <c r="HK34" s="53" t="str">
        <f t="shared" si="509"/>
        <v>1.5</v>
      </c>
      <c r="HL34" s="63">
        <v>3</v>
      </c>
      <c r="HM34" s="207">
        <v>3</v>
      </c>
      <c r="HN34" s="105">
        <v>6.6</v>
      </c>
      <c r="HO34" s="103">
        <v>7</v>
      </c>
      <c r="HP34" s="104"/>
      <c r="HQ34" s="105">
        <f t="shared" si="510"/>
        <v>6.8</v>
      </c>
      <c r="HR34" s="362">
        <f>ROUND(MAX((HN34*0.4+HO34*0.6),(HN34*0.4+HP34*0.6)),1)</f>
        <v>6.8</v>
      </c>
      <c r="HS34" s="120" t="str">
        <f>TEXT(HR34,"0.0")</f>
        <v>6.8</v>
      </c>
      <c r="HT34" s="363" t="str">
        <f>IF(HR34&gt;=8.5,"A",IF(HR34&gt;=8,"B+",IF(HR34&gt;=7,"B",IF(HR34&gt;=6.5,"C+",IF(HR34&gt;=5.5,"C",IF(HR34&gt;=5,"D+",IF(HR34&gt;=4,"D","F")))))))</f>
        <v>C+</v>
      </c>
      <c r="HU34" s="362">
        <f>IF(HT34="A",4,IF(HT34="B+",3.5,IF(HT34="B",3,IF(HT34="C+",2.5,IF(HT34="C",2,IF(HT34="D+",1.5,IF(HT34="D",1,0)))))))</f>
        <v>2.5</v>
      </c>
      <c r="HV34" s="364" t="str">
        <f>TEXT(HU34,"0.0")</f>
        <v>2.5</v>
      </c>
      <c r="HW34" s="63">
        <v>1</v>
      </c>
      <c r="HX34" s="207">
        <v>1</v>
      </c>
      <c r="HY34" s="66">
        <f t="shared" si="571"/>
        <v>2</v>
      </c>
      <c r="HZ34" s="167">
        <f t="shared" si="571"/>
        <v>5.8</v>
      </c>
      <c r="IA34" s="53" t="str">
        <f>TEXT(HZ34,"0.0")</f>
        <v>5.8</v>
      </c>
      <c r="IB34" s="51" t="str">
        <f>IF(HZ34&gt;=8.5,"A",IF(HZ34&gt;=8,"B+",IF(HZ34&gt;=7,"B",IF(HZ34&gt;=6.5,"C+",IF(HZ34&gt;=5.5,"C",IF(HZ34&gt;=5,"D+",IF(HZ34&gt;=4,"D","F")))))))</f>
        <v>C</v>
      </c>
      <c r="IC34" s="60">
        <f>IF(IB34="A",4,IF(IB34="B+",3.5,IF(IB34="B",3,IF(IB34="C+",2.5,IF(IB34="C",2,IF(IB34="D+",1.5,IF(IB34="D",1,0)))))))</f>
        <v>2</v>
      </c>
      <c r="ID34" s="53" t="str">
        <f>TEXT(IC34,"0.0")</f>
        <v>2.0</v>
      </c>
      <c r="IE34" s="220">
        <v>4</v>
      </c>
      <c r="IF34" s="221">
        <v>4</v>
      </c>
      <c r="IG34" s="210">
        <v>7.7</v>
      </c>
      <c r="IH34" s="57">
        <v>7</v>
      </c>
      <c r="II34" s="58"/>
      <c r="IJ34" s="66">
        <f t="shared" si="511"/>
        <v>7.3</v>
      </c>
      <c r="IK34" s="67">
        <f t="shared" si="512"/>
        <v>7.3</v>
      </c>
      <c r="IL34" s="67" t="str">
        <f t="shared" si="513"/>
        <v>7.3</v>
      </c>
      <c r="IM34" s="51" t="str">
        <f t="shared" si="514"/>
        <v>B</v>
      </c>
      <c r="IN34" s="60">
        <f t="shared" si="515"/>
        <v>3</v>
      </c>
      <c r="IO34" s="53" t="str">
        <f t="shared" si="516"/>
        <v>3.0</v>
      </c>
      <c r="IP34" s="63">
        <v>2</v>
      </c>
      <c r="IQ34" s="207">
        <v>2</v>
      </c>
      <c r="IR34" s="210">
        <v>7.8</v>
      </c>
      <c r="IS34" s="57">
        <v>4</v>
      </c>
      <c r="IT34" s="104"/>
      <c r="IU34" s="105">
        <f t="shared" si="517"/>
        <v>5.5</v>
      </c>
      <c r="IV34" s="120">
        <f>ROUND(MAX((IR34*0.4+IS34*0.6),(IR34*0.4+IT34*0.6)),1)</f>
        <v>5.5</v>
      </c>
      <c r="IW34" s="67" t="str">
        <f>TEXT(IV34,"0.0")</f>
        <v>5.5</v>
      </c>
      <c r="IX34" s="51" t="str">
        <f>IF(IV34&gt;=8.5,"A",IF(IV34&gt;=8,"B+",IF(IV34&gt;=7,"B",IF(IV34&gt;=6.5,"C+",IF(IV34&gt;=5.5,"C",IF(IV34&gt;=5,"D+",IF(IV34&gt;=4,"D","F")))))))</f>
        <v>C</v>
      </c>
      <c r="IY34" s="60">
        <f>IF(IX34="A",4,IF(IX34="B+",3.5,IF(IX34="B",3,IF(IX34="C+",2.5,IF(IX34="C",2,IF(IX34="D+",1.5,IF(IX34="D",1,0)))))))</f>
        <v>2</v>
      </c>
      <c r="IZ34" s="53" t="str">
        <f>TEXT(IY34,"0.0")</f>
        <v>2.0</v>
      </c>
      <c r="JA34" s="63">
        <v>3</v>
      </c>
      <c r="JB34" s="207">
        <v>3</v>
      </c>
      <c r="JC34" s="210">
        <v>8</v>
      </c>
      <c r="JD34" s="57">
        <v>7</v>
      </c>
      <c r="JE34" s="58"/>
      <c r="JF34" s="66">
        <f t="shared" si="518"/>
        <v>7.4</v>
      </c>
      <c r="JG34" s="67">
        <f>ROUND(MAX((JC34*0.4+JD34*0.6),(JC34*0.4+JE34*0.6)),1)</f>
        <v>7.4</v>
      </c>
      <c r="JH34" s="50" t="str">
        <f>TEXT(JG34,"0.0")</f>
        <v>7.4</v>
      </c>
      <c r="JI34" s="51" t="str">
        <f>IF(JG34&gt;=8.5,"A",IF(JG34&gt;=8,"B+",IF(JG34&gt;=7,"B",IF(JG34&gt;=6.5,"C+",IF(JG34&gt;=5.5,"C",IF(JG34&gt;=5,"D+",IF(JG34&gt;=4,"D","F")))))))</f>
        <v>B</v>
      </c>
      <c r="JJ34" s="60">
        <f>IF(JI34="A",4,IF(JI34="B+",3.5,IF(JI34="B",3,IF(JI34="C+",2.5,IF(JI34="C",2,IF(JI34="D+",1.5,IF(JI34="D",1,0)))))))</f>
        <v>3</v>
      </c>
      <c r="JK34" s="53" t="str">
        <f>TEXT(JJ34,"0.0")</f>
        <v>3.0</v>
      </c>
      <c r="JL34" s="61">
        <v>2</v>
      </c>
      <c r="JM34" s="62">
        <v>2</v>
      </c>
      <c r="JN34" s="105">
        <v>8.1999999999999993</v>
      </c>
      <c r="JO34" s="103">
        <v>6</v>
      </c>
      <c r="JP34" s="104"/>
      <c r="JQ34" s="105">
        <f>ROUND((JN34*0.4+JO34*0.6),1)</f>
        <v>6.9</v>
      </c>
      <c r="JR34" s="67">
        <f>ROUND(MAX((JN34*0.4+JO34*0.6),(JN34*0.4+JP34*0.6)),1)</f>
        <v>6.9</v>
      </c>
      <c r="JS34" s="50" t="str">
        <f>TEXT(JR34,"0.0")</f>
        <v>6.9</v>
      </c>
      <c r="JT34" s="51" t="str">
        <f>IF(JR34&gt;=8.5,"A",IF(JR34&gt;=8,"B+",IF(JR34&gt;=7,"B",IF(JR34&gt;=6.5,"C+",IF(JR34&gt;=5.5,"C",IF(JR34&gt;=5,"D+",IF(JR34&gt;=4,"D","F")))))))</f>
        <v>C+</v>
      </c>
      <c r="JU34" s="60">
        <f>IF(JT34="A",4,IF(JT34="B+",3.5,IF(JT34="B",3,IF(JT34="C+",2.5,IF(JT34="C",2,IF(JT34="D+",1.5,IF(JT34="D",1,0)))))))</f>
        <v>2.5</v>
      </c>
      <c r="JV34" s="53" t="str">
        <f>TEXT(JU34,"0.0")</f>
        <v>2.5</v>
      </c>
      <c r="JW34" s="61">
        <v>1</v>
      </c>
      <c r="JX34" s="62">
        <v>1</v>
      </c>
      <c r="JY34" s="105">
        <v>7.3</v>
      </c>
      <c r="JZ34" s="126">
        <v>7</v>
      </c>
      <c r="KA34" s="104"/>
      <c r="KB34" s="105">
        <f>ROUND((JY34*0.4+JZ34*0.6),1)</f>
        <v>7.1</v>
      </c>
      <c r="KC34" s="67">
        <f>ROUND(MAX((JY34*0.4+JZ34*0.6),(JY34*0.4+KA34*0.6)),1)</f>
        <v>7.1</v>
      </c>
      <c r="KD34" s="50" t="str">
        <f>TEXT(KC34,"0.0")</f>
        <v>7.1</v>
      </c>
      <c r="KE34" s="51" t="str">
        <f>IF(KC34&gt;=8.5,"A",IF(KC34&gt;=8,"B+",IF(KC34&gt;=7,"B",IF(KC34&gt;=6.5,"C+",IF(KC34&gt;=5.5,"C",IF(KC34&gt;=5,"D+",IF(KC34&gt;=4,"D","F")))))))</f>
        <v>B</v>
      </c>
      <c r="KF34" s="60">
        <f>IF(KE34="A",4,IF(KE34="B+",3.5,IF(KE34="B",3,IF(KE34="C+",2.5,IF(KE34="C",2,IF(KE34="D+",1.5,IF(KE34="D",1,0)))))))</f>
        <v>3</v>
      </c>
      <c r="KG34" s="53" t="str">
        <f>TEXT(KF34,"0.0")</f>
        <v>3.0</v>
      </c>
      <c r="KH34" s="61">
        <v>2</v>
      </c>
      <c r="KI34" s="62">
        <v>2</v>
      </c>
      <c r="KJ34" s="216">
        <v>7.2</v>
      </c>
      <c r="KK34" s="337">
        <v>7</v>
      </c>
      <c r="KL34" s="174"/>
      <c r="KM34" s="66">
        <f>ROUND((KJ34*0.4+KK34*0.6),1)</f>
        <v>7.1</v>
      </c>
      <c r="KN34" s="110">
        <f>ROUND(MAX((KJ34*0.4+KK34*0.6),(KJ34*0.4+KL34*0.6)),1)</f>
        <v>7.1</v>
      </c>
      <c r="KO34" s="67" t="str">
        <f>TEXT(KN34,"0.0")</f>
        <v>7.1</v>
      </c>
      <c r="KP34" s="300" t="str">
        <f>IF(KN34&gt;=8.5,"A",IF(KN34&gt;=8,"B+",IF(KN34&gt;=7,"B",IF(KN34&gt;=6.5,"C+",IF(KN34&gt;=5.5,"C",IF(KN34&gt;=5,"D+",IF(KN34&gt;=4,"D","F")))))))</f>
        <v>B</v>
      </c>
      <c r="KQ34" s="112">
        <f>IF(KP34="A",4,IF(KP34="B+",3.5,IF(KP34="B",3,IF(KP34="C+",2.5,IF(KP34="C",2,IF(KP34="D+",1.5,IF(KP34="D",1,0)))))))</f>
        <v>3</v>
      </c>
      <c r="KR34" s="113" t="str">
        <f>TEXT(KQ34,"0.0")</f>
        <v>3.0</v>
      </c>
      <c r="KS34" s="63">
        <v>3</v>
      </c>
      <c r="KT34" s="207">
        <v>3</v>
      </c>
      <c r="KU34" s="216">
        <v>6.3</v>
      </c>
      <c r="KV34" s="337">
        <v>5</v>
      </c>
      <c r="KW34" s="174"/>
      <c r="KX34" s="66">
        <f t="shared" si="537"/>
        <v>5.5</v>
      </c>
      <c r="KY34" s="110">
        <f t="shared" si="538"/>
        <v>5.5</v>
      </c>
      <c r="KZ34" s="67" t="str">
        <f t="shared" si="539"/>
        <v>5.5</v>
      </c>
      <c r="LA34" s="300" t="str">
        <f t="shared" si="540"/>
        <v>C</v>
      </c>
      <c r="LB34" s="112">
        <f t="shared" si="541"/>
        <v>2</v>
      </c>
      <c r="LC34" s="113" t="str">
        <f t="shared" si="542"/>
        <v>2.0</v>
      </c>
      <c r="LD34" s="63">
        <v>2</v>
      </c>
      <c r="LE34" s="207">
        <v>2</v>
      </c>
      <c r="LF34" s="301">
        <f t="shared" si="572"/>
        <v>6.4</v>
      </c>
      <c r="LG34" s="302">
        <f t="shared" si="572"/>
        <v>6.4</v>
      </c>
      <c r="LH34" s="303" t="str">
        <f>TEXT(LG34,"0.0")</f>
        <v>6.4</v>
      </c>
      <c r="LI34" s="304" t="str">
        <f>IF(LG34&gt;=8.5,"A",IF(LG34&gt;=8,"B+",IF(LG34&gt;=7,"B",IF(LG34&gt;=6.5,"C+",IF(LG34&gt;=5.5,"C",IF(LG34&gt;=5,"D+",IF(LG34&gt;=4,"D","F")))))))</f>
        <v>C</v>
      </c>
      <c r="LJ34" s="305">
        <f>IF(LI34="A",4,IF(LI34="B+",3.5,IF(LI34="B",3,IF(LI34="C+",2.5,IF(LI34="C",2,IF(LI34="D+",1.5,IF(LI34="D",1,0)))))))</f>
        <v>2</v>
      </c>
      <c r="LK34" s="303" t="str">
        <f>TEXT(LJ34,"0.0")</f>
        <v>2.0</v>
      </c>
      <c r="LL34" s="306">
        <v>5</v>
      </c>
      <c r="LM34" s="307">
        <v>5</v>
      </c>
      <c r="LN34" s="211">
        <f>HW34+IP34+JA34+JL34+JW34+KH34+KS34+LD34+HL34</f>
        <v>19</v>
      </c>
      <c r="LO34" s="156">
        <f>(HG34*HL34+HR34*HW34+IK34*IP34+IV34*JA34+JG34*JL34+JR34*JW34+KC34*KH34+KN34*KS34+KY34*LD34)/LN34</f>
        <v>6.4210526315789478</v>
      </c>
      <c r="LP34" s="158">
        <f>(HJ34*HL34+HU34*HW34+IN34*IP34+IY34*JA34+JJ34*JL34+JU34*JW34+KF34*KH34+KQ34*KS34+LB34*LD34)/LN34</f>
        <v>2.4473684210526314</v>
      </c>
      <c r="LQ34" s="157" t="str">
        <f>TEXT(LP34,"0.00")</f>
        <v>2.45</v>
      </c>
      <c r="LR34" s="5" t="str">
        <f>IF(AND(LP34&lt;1),"Cảnh báo KQHT","Lên lớp")</f>
        <v>Lên lớp</v>
      </c>
      <c r="LS34" s="212">
        <f>HM34+HX34+IQ34+JB34+JM34+JX34+KI34+KT34+LE34</f>
        <v>19</v>
      </c>
      <c r="LT34" s="156">
        <f>(HG34*HM34+HR34*HX34+IK34*IQ34+IV34*JB34+JG34*JM34+JR34*JX34+KC34*KI34+KN34*KT34+KY34*LE34)/LS34</f>
        <v>6.4210526315789478</v>
      </c>
      <c r="LU34" s="309">
        <f>(HJ34*HM34+HU34*HX34+IN34*IQ34+IY34*JB34+JJ34*JM34+JU34*JX34+KF34*KI34+KQ34*KT34+LB34*LE34)/LS34</f>
        <v>2.4473684210526314</v>
      </c>
      <c r="LV34" s="215">
        <f>GV34+LN34</f>
        <v>54</v>
      </c>
      <c r="LW34" s="211">
        <f>GW34+LS34</f>
        <v>54</v>
      </c>
      <c r="LX34" s="157">
        <f>(GX34*GW34+LT34*LS34)/LW34</f>
        <v>6.8277777777777775</v>
      </c>
      <c r="LY34" s="157" t="str">
        <f>TEXT(LX34,"0.00")</f>
        <v>6.83</v>
      </c>
      <c r="LZ34" s="158">
        <f>(GW34*GY34+LU34*LS34)/LW34</f>
        <v>2.6296296296296298</v>
      </c>
      <c r="MA34" s="157" t="str">
        <f>TEXT(LZ34,"0.00")</f>
        <v>2.63</v>
      </c>
      <c r="MB34" s="5" t="str">
        <f>IF(AND(LZ34&lt;1.4),"Cảnh báo KQHT","Lên lớp")</f>
        <v>Lên lớp</v>
      </c>
      <c r="MC34" s="105">
        <v>7.4</v>
      </c>
      <c r="MD34" s="103">
        <v>7</v>
      </c>
      <c r="ME34" s="104"/>
      <c r="MF34" s="66">
        <f>ROUND((MC34*0.4+MD34*0.6),1)</f>
        <v>7.2</v>
      </c>
      <c r="MG34" s="67">
        <f>ROUND(MAX((MC34*0.4+MD34*0.6),(MC34*0.4+ME34*0.6)),1)</f>
        <v>7.2</v>
      </c>
      <c r="MH34" s="50" t="str">
        <f>TEXT(MG34,"0.0")</f>
        <v>7.2</v>
      </c>
      <c r="MI34" s="51" t="str">
        <f>IF(MG34&gt;=8.5,"A",IF(MG34&gt;=8,"B+",IF(MG34&gt;=7,"B",IF(MG34&gt;=6.5,"C+",IF(MG34&gt;=5.5,"C",IF(MG34&gt;=5,"D+",IF(MG34&gt;=4,"D","F")))))))</f>
        <v>B</v>
      </c>
      <c r="MJ34" s="60">
        <f>IF(MI34="A",4,IF(MI34="B+",3.5,IF(MI34="B",3,IF(MI34="C+",2.5,IF(MI34="C",2,IF(MI34="D+",1.5,IF(MI34="D",1,0)))))))</f>
        <v>3</v>
      </c>
      <c r="MK34" s="53" t="str">
        <f>TEXT(MJ34,"0.0")</f>
        <v>3.0</v>
      </c>
      <c r="ML34" s="61">
        <v>2</v>
      </c>
      <c r="MM34" s="62">
        <v>2</v>
      </c>
      <c r="MN34" s="105">
        <v>7.7</v>
      </c>
      <c r="MO34" s="103">
        <v>8</v>
      </c>
      <c r="MP34" s="104"/>
      <c r="MQ34" s="105">
        <f>ROUND((MN34*0.4+MO34*0.6),1)</f>
        <v>7.9</v>
      </c>
      <c r="MR34" s="67">
        <f>ROUND(MAX((MN34*0.4+MO34*0.6),(MN34*0.4+MP34*0.6)),1)</f>
        <v>7.9</v>
      </c>
      <c r="MS34" s="50" t="str">
        <f>TEXT(MR34,"0.0")</f>
        <v>7.9</v>
      </c>
      <c r="MT34" s="51" t="str">
        <f>IF(MR34&gt;=8.5,"A",IF(MR34&gt;=8,"B+",IF(MR34&gt;=7,"B",IF(MR34&gt;=6.5,"C+",IF(MR34&gt;=5.5,"C",IF(MR34&gt;=5,"D+",IF(MR34&gt;=4,"D","F")))))))</f>
        <v>B</v>
      </c>
      <c r="MU34" s="60">
        <f>IF(MT34="A",4,IF(MT34="B+",3.5,IF(MT34="B",3,IF(MT34="C+",2.5,IF(MT34="C",2,IF(MT34="D+",1.5,IF(MT34="D",1,0)))))))</f>
        <v>3</v>
      </c>
      <c r="MV34" s="53" t="str">
        <f>TEXT(MU34,"0.0")</f>
        <v>3.0</v>
      </c>
      <c r="MW34" s="61">
        <v>2</v>
      </c>
      <c r="MX34" s="62">
        <v>2</v>
      </c>
      <c r="MY34" s="105">
        <v>7</v>
      </c>
      <c r="MZ34" s="103">
        <v>6</v>
      </c>
      <c r="NA34" s="104"/>
      <c r="NB34" s="105">
        <f>ROUND((MY34*0.4+MZ34*0.6),1)</f>
        <v>6.4</v>
      </c>
      <c r="NC34" s="67">
        <f>ROUND(MAX((MY34*0.4+MZ34*0.6),(MY34*0.4+NA34*0.6)),1)</f>
        <v>6.4</v>
      </c>
      <c r="ND34" s="50" t="str">
        <f>TEXT(NC34,"0.0")</f>
        <v>6.4</v>
      </c>
      <c r="NE34" s="51" t="str">
        <f>IF(NC34&gt;=8.5,"A",IF(NC34&gt;=8,"B+",IF(NC34&gt;=7,"B",IF(NC34&gt;=6.5,"C+",IF(NC34&gt;=5.5,"C",IF(NC34&gt;=5,"D+",IF(NC34&gt;=4,"D","F")))))))</f>
        <v>C</v>
      </c>
      <c r="NF34" s="60">
        <f>IF(NE34="A",4,IF(NE34="B+",3.5,IF(NE34="B",3,IF(NE34="C+",2.5,IF(NE34="C",2,IF(NE34="D+",1.5,IF(NE34="D",1,0)))))))</f>
        <v>2</v>
      </c>
      <c r="NG34" s="53" t="str">
        <f>TEXT(NF34,"0.0")</f>
        <v>2.0</v>
      </c>
      <c r="NH34" s="61">
        <v>2</v>
      </c>
      <c r="NI34" s="62">
        <v>2</v>
      </c>
      <c r="NJ34" s="171">
        <v>6</v>
      </c>
      <c r="NK34" s="323">
        <v>2</v>
      </c>
      <c r="NL34" s="171">
        <v>5.5</v>
      </c>
      <c r="NM34" s="171">
        <f t="shared" si="200"/>
        <v>3.6</v>
      </c>
      <c r="NN34" s="110">
        <f t="shared" si="201"/>
        <v>5.7</v>
      </c>
      <c r="NO34" s="67" t="str">
        <f t="shared" si="202"/>
        <v>5.7</v>
      </c>
      <c r="NP34" s="300" t="str">
        <f t="shared" si="203"/>
        <v>C</v>
      </c>
      <c r="NQ34" s="112">
        <f t="shared" si="204"/>
        <v>2</v>
      </c>
      <c r="NR34" s="113" t="str">
        <f t="shared" si="205"/>
        <v>2.0</v>
      </c>
      <c r="NS34" s="63">
        <v>2</v>
      </c>
      <c r="NT34" s="207">
        <v>2</v>
      </c>
      <c r="NU34" s="389">
        <v>6.7</v>
      </c>
      <c r="NV34" s="390">
        <v>1</v>
      </c>
      <c r="NW34" s="391">
        <v>5</v>
      </c>
      <c r="NX34" s="105">
        <f t="shared" si="206"/>
        <v>3.3</v>
      </c>
      <c r="NY34" s="110">
        <f t="shared" si="207"/>
        <v>5.7</v>
      </c>
      <c r="NZ34" s="67" t="str">
        <f t="shared" si="208"/>
        <v>5.7</v>
      </c>
      <c r="OA34" s="300" t="str">
        <f t="shared" si="209"/>
        <v>C</v>
      </c>
      <c r="OB34" s="112">
        <f t="shared" si="210"/>
        <v>2</v>
      </c>
      <c r="OC34" s="113" t="str">
        <f t="shared" si="211"/>
        <v>2.0</v>
      </c>
      <c r="OD34" s="63">
        <v>1</v>
      </c>
      <c r="OE34" s="207">
        <v>1</v>
      </c>
      <c r="OF34" s="210"/>
      <c r="OG34" s="133"/>
      <c r="OH34" s="210"/>
      <c r="OI34" s="66">
        <f t="shared" si="212"/>
        <v>0</v>
      </c>
      <c r="OJ34" s="67">
        <f t="shared" si="213"/>
        <v>0</v>
      </c>
      <c r="OK34" s="67" t="str">
        <f t="shared" si="214"/>
        <v>0.0</v>
      </c>
      <c r="OL34" s="51" t="str">
        <f t="shared" si="215"/>
        <v>F</v>
      </c>
      <c r="OM34" s="60">
        <f t="shared" si="216"/>
        <v>0</v>
      </c>
      <c r="ON34" s="53" t="str">
        <f t="shared" si="217"/>
        <v>0.0</v>
      </c>
      <c r="OO34" s="63">
        <v>6</v>
      </c>
      <c r="OP34" s="207">
        <v>6</v>
      </c>
      <c r="OQ34" s="105">
        <v>7.5</v>
      </c>
      <c r="OR34" s="138">
        <v>8</v>
      </c>
      <c r="OS34" s="104"/>
      <c r="OT34" s="105"/>
      <c r="OU34" s="67">
        <f t="shared" si="218"/>
        <v>7.8</v>
      </c>
      <c r="OV34" s="67" t="str">
        <f t="shared" si="219"/>
        <v>7.8</v>
      </c>
      <c r="OW34" s="51" t="str">
        <f t="shared" si="220"/>
        <v>B</v>
      </c>
      <c r="OX34" s="60">
        <f t="shared" si="221"/>
        <v>3</v>
      </c>
      <c r="OY34" s="53" t="str">
        <f t="shared" si="222"/>
        <v>3.0</v>
      </c>
      <c r="OZ34" s="63">
        <v>4</v>
      </c>
      <c r="PA34" s="207">
        <v>4</v>
      </c>
      <c r="PB34" s="211">
        <f t="shared" si="223"/>
        <v>19</v>
      </c>
      <c r="PC34" s="156">
        <f t="shared" si="224"/>
        <v>4.8052631578947365</v>
      </c>
      <c r="PD34" s="158">
        <f t="shared" si="225"/>
        <v>1.7894736842105263</v>
      </c>
      <c r="PE34" s="157" t="str">
        <f t="shared" si="226"/>
        <v>1.79</v>
      </c>
      <c r="PF34" s="5" t="str">
        <f t="shared" si="227"/>
        <v>Lên lớp</v>
      </c>
      <c r="PG34" s="212">
        <f t="shared" si="228"/>
        <v>19</v>
      </c>
      <c r="PH34" s="156">
        <f t="shared" si="229"/>
        <v>4.8052631578947365</v>
      </c>
      <c r="PI34" s="309">
        <f t="shared" si="230"/>
        <v>1.7894736842105263</v>
      </c>
      <c r="PJ34" s="215">
        <f t="shared" si="231"/>
        <v>73</v>
      </c>
      <c r="PK34" s="211">
        <f t="shared" si="232"/>
        <v>73</v>
      </c>
      <c r="PL34" s="157">
        <f t="shared" si="233"/>
        <v>6.3013698630136989</v>
      </c>
      <c r="PM34" s="157" t="str">
        <f t="shared" si="234"/>
        <v>6.30</v>
      </c>
      <c r="PN34" s="158">
        <f t="shared" si="235"/>
        <v>2.4109589041095889</v>
      </c>
      <c r="PO34" s="157" t="str">
        <f t="shared" si="236"/>
        <v>2.41</v>
      </c>
      <c r="PP34" s="5" t="str">
        <f t="shared" si="237"/>
        <v>Lên lớp</v>
      </c>
      <c r="PQ34" s="231">
        <v>8</v>
      </c>
      <c r="PR34" s="231">
        <v>6</v>
      </c>
      <c r="PS34" s="231"/>
      <c r="PT34" s="66">
        <f t="shared" si="346"/>
        <v>6.8</v>
      </c>
      <c r="PU34" s="67">
        <f t="shared" si="347"/>
        <v>6.8</v>
      </c>
      <c r="PV34" s="67" t="str">
        <f t="shared" si="240"/>
        <v>6.8</v>
      </c>
      <c r="PW34" s="51" t="str">
        <f t="shared" si="348"/>
        <v>C+</v>
      </c>
      <c r="PX34" s="60">
        <f t="shared" si="242"/>
        <v>2.5</v>
      </c>
      <c r="PY34" s="53" t="str">
        <f t="shared" si="243"/>
        <v>2.5</v>
      </c>
      <c r="PZ34" s="63">
        <v>6</v>
      </c>
      <c r="QA34" s="207">
        <v>6</v>
      </c>
    </row>
    <row r="35" spans="1:443" s="8" customFormat="1" ht="18">
      <c r="A35" s="5">
        <v>35</v>
      </c>
      <c r="B35" s="8" t="s">
        <v>455</v>
      </c>
      <c r="C35" s="8" t="s">
        <v>1088</v>
      </c>
      <c r="D35" s="234" t="s">
        <v>1089</v>
      </c>
      <c r="E35" s="235" t="s">
        <v>383</v>
      </c>
      <c r="F35" s="8" t="s">
        <v>1110</v>
      </c>
      <c r="G35" s="8" t="s">
        <v>1090</v>
      </c>
      <c r="H35" s="8" t="s">
        <v>427</v>
      </c>
      <c r="I35" s="8" t="s">
        <v>1091</v>
      </c>
      <c r="J35" s="8" t="s">
        <v>525</v>
      </c>
      <c r="K35" s="49">
        <v>7</v>
      </c>
      <c r="L35" s="67" t="str">
        <f>TEXT(K35,"0.0")</f>
        <v>7.0</v>
      </c>
      <c r="M35" s="51" t="str">
        <f>IF(K35&gt;=8.5,"A",IF(K35&gt;=8,"B+",IF(K35&gt;=7,"B",IF(K35&gt;=6.5,"C+",IF(K35&gt;=5.5,"C",IF(K35&gt;=5,"D+",IF(K35&gt;=4,"D","F")))))))</f>
        <v>B</v>
      </c>
      <c r="N35" s="52">
        <f>IF(M35="A",4,IF(M35="B+",3.5,IF(M35="B",3,IF(M35="C+",2.5,IF(M35="C",2,IF(M35="D+",1.5,IF(M35="D",1,0)))))))</f>
        <v>3</v>
      </c>
      <c r="O35" s="53" t="str">
        <f>TEXT(N35,"0.0")</f>
        <v>3.0</v>
      </c>
      <c r="P35" s="63">
        <v>2</v>
      </c>
      <c r="Q35" s="49">
        <v>7</v>
      </c>
      <c r="R35" s="67" t="str">
        <f>TEXT(Q35,"0.0")</f>
        <v>7.0</v>
      </c>
      <c r="S35" s="8" t="str">
        <f>IF(Q35&gt;=8.5,"A",IF(Q35&gt;=8,"B+",IF(Q35&gt;=7,"B",IF(Q35&gt;=6.5,"C+",IF(Q35&gt;=5.5,"C",IF(Q35&gt;=5,"D+",IF(Q35&gt;=4,"D","F")))))))</f>
        <v>B</v>
      </c>
      <c r="T35" s="52">
        <f>IF(S35="A",4,IF(S35="B+",3.5,IF(S35="B",3,IF(S35="C+",2.5,IF(S35="C",2,IF(S35="D+",1.5,IF(S35="D",1,0)))))))</f>
        <v>3</v>
      </c>
      <c r="U35" s="53" t="str">
        <f>TEXT(T35,"0.0")</f>
        <v>3.0</v>
      </c>
      <c r="V35" s="63">
        <v>3</v>
      </c>
      <c r="W35" s="105">
        <v>8</v>
      </c>
      <c r="X35" s="103">
        <v>8</v>
      </c>
      <c r="Y35" s="58"/>
      <c r="Z35" s="66">
        <f>ROUND((W35*0.4+X35*0.6),1)</f>
        <v>8</v>
      </c>
      <c r="AA35" s="67">
        <f>ROUND(MAX((W35*0.4+X35*0.6),(W35*0.4+Y35*0.6)),1)</f>
        <v>8</v>
      </c>
      <c r="AB35" s="67" t="str">
        <f>TEXT(AA35,"0.0")</f>
        <v>8.0</v>
      </c>
      <c r="AC35" s="51" t="str">
        <f>IF(AA35&gt;=8.5,"A",IF(AA35&gt;=8,"B+",IF(AA35&gt;=7,"B",IF(AA35&gt;=6.5,"C+",IF(AA35&gt;=5.5,"C",IF(AA35&gt;=5,"D+",IF(AA35&gt;=4,"D","F")))))))</f>
        <v>B+</v>
      </c>
      <c r="AD35" s="60">
        <f>IF(AC35="A",4,IF(AC35="B+",3.5,IF(AC35="B",3,IF(AC35="C+",2.5,IF(AC35="C",2,IF(AC35="D+",1.5,IF(AC35="D",1,0)))))))</f>
        <v>3.5</v>
      </c>
      <c r="AE35" s="53" t="str">
        <f>TEXT(AD35,"0.0")</f>
        <v>3.5</v>
      </c>
      <c r="AF35" s="63">
        <v>4</v>
      </c>
      <c r="AG35" s="207">
        <v>4</v>
      </c>
      <c r="AH35" s="219">
        <v>7.7</v>
      </c>
      <c r="AI35" s="140">
        <v>8</v>
      </c>
      <c r="AJ35" s="58"/>
      <c r="AK35" s="66">
        <f>ROUND((AH35*0.4+AI35*0.6),1)</f>
        <v>7.9</v>
      </c>
      <c r="AL35" s="67">
        <f>ROUND(MAX((AH35*0.4+AI35*0.6),(AH35*0.4+AJ35*0.6)),1)</f>
        <v>7.9</v>
      </c>
      <c r="AM35" s="67" t="str">
        <f>TEXT(AL35,"0.0")</f>
        <v>7.9</v>
      </c>
      <c r="AN35" s="51" t="str">
        <f>IF(AL35&gt;=8.5,"A",IF(AL35&gt;=8,"B+",IF(AL35&gt;=7,"B",IF(AL35&gt;=6.5,"C+",IF(AL35&gt;=5.5,"C",IF(AL35&gt;=5,"D+",IF(AL35&gt;=4,"D","F")))))))</f>
        <v>B</v>
      </c>
      <c r="AO35" s="60">
        <f>IF(AN35="A",4,IF(AN35="B+",3.5,IF(AN35="B",3,IF(AN35="C+",2.5,IF(AN35="C",2,IF(AN35="D+",1.5,IF(AN35="D",1,0)))))))</f>
        <v>3</v>
      </c>
      <c r="AP35" s="53" t="str">
        <f>TEXT(AO35,"0.0")</f>
        <v>3.0</v>
      </c>
      <c r="AQ35" s="63">
        <v>2</v>
      </c>
      <c r="AR35" s="207">
        <v>2</v>
      </c>
      <c r="AS35" s="219">
        <v>5.6</v>
      </c>
      <c r="AT35" s="359">
        <v>6</v>
      </c>
      <c r="AU35" s="359"/>
      <c r="AV35" s="66">
        <f>ROUND((AS35*0.4+AT35*0.6),1)</f>
        <v>5.8</v>
      </c>
      <c r="AW35" s="67">
        <f>ROUND(MAX((AS35*0.4+AT35*0.6),(AS35*0.4+AU35*0.6)),1)</f>
        <v>5.8</v>
      </c>
      <c r="AX35" s="67" t="str">
        <f>TEXT(AW35,"0.0")</f>
        <v>5.8</v>
      </c>
      <c r="AY35" s="51" t="str">
        <f>IF(AW35&gt;=8.5,"A",IF(AW35&gt;=8,"B+",IF(AW35&gt;=7,"B",IF(AW35&gt;=6.5,"C+",IF(AW35&gt;=5.5,"C",IF(AW35&gt;=5,"D+",IF(AW35&gt;=4,"D","F")))))))</f>
        <v>C</v>
      </c>
      <c r="AZ35" s="60">
        <f>IF(AY35="A",4,IF(AY35="B+",3.5,IF(AY35="B",3,IF(AY35="C+",2.5,IF(AY35="C",2,IF(AY35="D+",1.5,IF(AY35="D",1,0)))))))</f>
        <v>2</v>
      </c>
      <c r="BA35" s="53" t="str">
        <f>TEXT(AZ35,"0.0")</f>
        <v>2.0</v>
      </c>
      <c r="BB35" s="63">
        <v>3</v>
      </c>
      <c r="BC35" s="207">
        <v>3</v>
      </c>
      <c r="BD35" s="210">
        <v>7</v>
      </c>
      <c r="BE35" s="57">
        <v>5</v>
      </c>
      <c r="BF35" s="58"/>
      <c r="BG35" s="66">
        <f>ROUND((BD35*0.4+BE35*0.6),1)</f>
        <v>5.8</v>
      </c>
      <c r="BH35" s="67">
        <f>ROUND(MAX((BD35*0.4+BE35*0.6),(BD35*0.4+BF35*0.6)),1)</f>
        <v>5.8</v>
      </c>
      <c r="BI35" s="67" t="str">
        <f>TEXT(BH35,"0.0")</f>
        <v>5.8</v>
      </c>
      <c r="BJ35" s="51" t="str">
        <f>IF(BH35&gt;=8.5,"A",IF(BH35&gt;=8,"B+",IF(BH35&gt;=7,"B",IF(BH35&gt;=6.5,"C+",IF(BH35&gt;=5.5,"C",IF(BH35&gt;=5,"D+",IF(BH35&gt;=4,"D","F")))))))</f>
        <v>C</v>
      </c>
      <c r="BK35" s="60">
        <f>IF(BJ35="A",4,IF(BJ35="B+",3.5,IF(BJ35="B",3,IF(BJ35="C+",2.5,IF(BJ35="C",2,IF(BJ35="D+",1.5,IF(BJ35="D",1,0)))))))</f>
        <v>2</v>
      </c>
      <c r="BL35" s="53" t="str">
        <f>TEXT(BK35,"0.0")</f>
        <v>2.0</v>
      </c>
      <c r="BM35" s="63">
        <v>3</v>
      </c>
      <c r="BN35" s="207">
        <v>3</v>
      </c>
      <c r="BO35" s="210">
        <v>6.9</v>
      </c>
      <c r="BP35" s="57">
        <v>6</v>
      </c>
      <c r="BQ35" s="58"/>
      <c r="BR35" s="66"/>
      <c r="BS35" s="67">
        <f>ROUND(MAX((BO35*0.4+BP35*0.6),(BO35*0.4+BQ35*0.6)),1)</f>
        <v>6.4</v>
      </c>
      <c r="BT35" s="67" t="str">
        <f>TEXT(BS35,"0.0")</f>
        <v>6.4</v>
      </c>
      <c r="BU35" s="51" t="str">
        <f>IF(BS35&gt;=8.5,"A",IF(BS35&gt;=8,"B+",IF(BS35&gt;=7,"B",IF(BS35&gt;=6.5,"C+",IF(BS35&gt;=5.5,"C",IF(BS35&gt;=5,"D+",IF(BS35&gt;=4,"D","F")))))))</f>
        <v>C</v>
      </c>
      <c r="BV35" s="68">
        <f>IF(BU35="A",4,IF(BU35="B+",3.5,IF(BU35="B",3,IF(BU35="C+",2.5,IF(BU35="C",2,IF(BU35="D+",1.5,IF(BU35="D",1,0)))))))</f>
        <v>2</v>
      </c>
      <c r="BW35" s="53" t="str">
        <f>TEXT(BV35,"0.0")</f>
        <v>2.0</v>
      </c>
      <c r="BX35" s="63">
        <v>2</v>
      </c>
      <c r="BY35" s="207">
        <v>2</v>
      </c>
      <c r="BZ35" s="210">
        <v>7</v>
      </c>
      <c r="CA35" s="57">
        <v>6</v>
      </c>
      <c r="CB35" s="58"/>
      <c r="CC35" s="66">
        <f>ROUND((BZ35*0.4+CA35*0.6),1)</f>
        <v>6.4</v>
      </c>
      <c r="CD35" s="67">
        <f>ROUND(MAX((BZ35*0.4+CA35*0.6),(BZ35*0.4+CB35*0.6)),1)</f>
        <v>6.4</v>
      </c>
      <c r="CE35" s="67" t="str">
        <f>TEXT(CD35,"0.0")</f>
        <v>6.4</v>
      </c>
      <c r="CF35" s="51" t="str">
        <f>IF(CD35&gt;=8.5,"A",IF(CD35&gt;=8,"B+",IF(CD35&gt;=7,"B",IF(CD35&gt;=6.5,"C+",IF(CD35&gt;=5.5,"C",IF(CD35&gt;=5,"D+",IF(CD35&gt;=4,"D","F")))))))</f>
        <v>C</v>
      </c>
      <c r="CG35" s="60">
        <f>IF(CF35="A",4,IF(CF35="B+",3.5,IF(CF35="B",3,IF(CF35="C+",2.5,IF(CF35="C",2,IF(CF35="D+",1.5,IF(CF35="D",1,0)))))))</f>
        <v>2</v>
      </c>
      <c r="CH35" s="53" t="str">
        <f>TEXT(CG35,"0.0")</f>
        <v>2.0</v>
      </c>
      <c r="CI35" s="63">
        <v>3</v>
      </c>
      <c r="CJ35" s="207">
        <v>3</v>
      </c>
      <c r="CK35" s="208">
        <f>AF35+AQ35+BB35+BM35+BX35+CI35</f>
        <v>17</v>
      </c>
      <c r="CL35" s="72">
        <f>(AA35*AF35+AL35*AQ35+AW35*BB35+BH35*BM35+BS35*BX35+CD35*CI35)/CK35</f>
        <v>6.7411764705882353</v>
      </c>
      <c r="CM35" s="93" t="str">
        <f>TEXT(CL35,"0.00")</f>
        <v>6.74</v>
      </c>
      <c r="CN35" s="72">
        <f>(AD35*AF35+AO35*AQ35+AZ35*BB35+BK35*BM35+BV35*BX35+CG35*CI35)/CK35</f>
        <v>2.4705882352941178</v>
      </c>
      <c r="CO35" s="93" t="str">
        <f>TEXT(CN35,"0.00")</f>
        <v>2.47</v>
      </c>
      <c r="CP35" s="338" t="str">
        <f>IF(AND(CN35&lt;0.8),"Cảnh báo KQHT","Lên lớp")</f>
        <v>Lên lớp</v>
      </c>
      <c r="CQ35" s="338">
        <f>CJ35+BY35+BN35+BC35+AR35+AG35</f>
        <v>17</v>
      </c>
      <c r="CR35" s="72">
        <f>(AA35*AG35+AL35*AR35+AW35*BC35+BH35*BN35+BS35*BY35+CD35*CJ35)/CQ35</f>
        <v>6.7411764705882353</v>
      </c>
      <c r="CS35" s="338" t="str">
        <f>TEXT(CR35,"0.00")</f>
        <v>6.74</v>
      </c>
      <c r="CT35" s="72">
        <f>(AD35*AG35+AO35*AR35+AZ35*BC35+BK35*BN35+BV35*BY35+CG35*CJ35)/CQ35</f>
        <v>2.4705882352941178</v>
      </c>
      <c r="CU35" s="338" t="str">
        <f>TEXT(CT35,"0.00")</f>
        <v>2.47</v>
      </c>
      <c r="CV35" s="338" t="str">
        <f>IF(AND(CT35&lt;1.2),"Cảnh báo KQHT","Lên lớp")</f>
        <v>Lên lớp</v>
      </c>
      <c r="CW35" s="66">
        <v>6.6</v>
      </c>
      <c r="CX35" s="338">
        <v>7</v>
      </c>
      <c r="CY35" s="338"/>
      <c r="CZ35" s="66">
        <f>ROUND((CW35*0.4+CX35*0.6),1)</f>
        <v>6.8</v>
      </c>
      <c r="DA35" s="67">
        <f>ROUND(MAX((CW35*0.4+CX35*0.6),(CW35*0.4+CY35*0.6)),1)</f>
        <v>6.8</v>
      </c>
      <c r="DB35" s="60" t="str">
        <f>TEXT(DA35,"0.0")</f>
        <v>6.8</v>
      </c>
      <c r="DC35" s="51" t="str">
        <f>IF(DA35&gt;=8.5,"A",IF(DA35&gt;=8,"B+",IF(DA35&gt;=7,"B",IF(DA35&gt;=6.5,"C+",IF(DA35&gt;=5.5,"C",IF(DA35&gt;=5,"D+",IF(DA35&gt;=4,"D","F")))))))</f>
        <v>C+</v>
      </c>
      <c r="DD35" s="60">
        <f>IF(DC35="A",4,IF(DC35="B+",3.5,IF(DC35="B",3,IF(DC35="C+",2.5,IF(DC35="C",2,IF(DC35="D+",1.5,IF(DC35="D",1,0)))))))</f>
        <v>2.5</v>
      </c>
      <c r="DE35" s="60" t="str">
        <f>TEXT(DD35,"0.0")</f>
        <v>2.5</v>
      </c>
      <c r="DF35" s="63"/>
      <c r="DG35" s="209"/>
      <c r="DH35" s="105">
        <v>6.4</v>
      </c>
      <c r="DI35" s="126">
        <v>10</v>
      </c>
      <c r="DJ35" s="126"/>
      <c r="DK35" s="66">
        <f>ROUND((DH35*0.4+DI35*0.6),1)</f>
        <v>8.6</v>
      </c>
      <c r="DL35" s="67">
        <f>ROUND(MAX((DH35*0.4+DI35*0.6),(DH35*0.4+DJ35*0.6)),1)</f>
        <v>8.6</v>
      </c>
      <c r="DM35" s="60" t="str">
        <f>TEXT(DL35,"0.0")</f>
        <v>8.6</v>
      </c>
      <c r="DN35" s="51" t="str">
        <f>IF(DL35&gt;=8.5,"A",IF(DL35&gt;=8,"B+",IF(DL35&gt;=7,"B",IF(DL35&gt;=6.5,"C+",IF(DL35&gt;=5.5,"C",IF(DL35&gt;=5,"D+",IF(DL35&gt;=4,"D","F")))))))</f>
        <v>A</v>
      </c>
      <c r="DO35" s="60">
        <f>IF(DN35="A",4,IF(DN35="B+",3.5,IF(DN35="B",3,IF(DN35="C+",2.5,IF(DN35="C",2,IF(DN35="D+",1.5,IF(DN35="D",1,0)))))))</f>
        <v>4</v>
      </c>
      <c r="DP35" s="60" t="str">
        <f>TEXT(DO35,"0.0")</f>
        <v>4.0</v>
      </c>
      <c r="DQ35" s="63"/>
      <c r="DR35" s="209"/>
      <c r="DS35" s="67">
        <f t="shared" si="564"/>
        <v>7.6999999999999993</v>
      </c>
      <c r="DT35" s="60" t="str">
        <f t="shared" si="487"/>
        <v>7.7</v>
      </c>
      <c r="DU35" s="51" t="str">
        <f>IF(DS35&gt;=8.5,"A",IF(DS35&gt;=8,"B+",IF(DS35&gt;=7,"B",IF(DS35&gt;=6.5,"C+",IF(DS35&gt;=5.5,"C",IF(DS35&gt;=5,"D+",IF(DS35&gt;=4,"D","F")))))))</f>
        <v>B</v>
      </c>
      <c r="DV35" s="60">
        <f>IF(DU35="A",4,IF(DU35="B+",3.5,IF(DU35="B",3,IF(DU35="C+",2.5,IF(DU35="C",2,IF(DU35="D+",1.5,IF(DU35="D",1,0)))))))</f>
        <v>3</v>
      </c>
      <c r="DW35" s="60" t="str">
        <f>TEXT(DV35,"0.0")</f>
        <v>3.0</v>
      </c>
      <c r="DX35" s="63">
        <v>3</v>
      </c>
      <c r="DY35" s="209">
        <v>3</v>
      </c>
      <c r="DZ35" s="219">
        <v>6.4</v>
      </c>
      <c r="EA35" s="359">
        <v>9</v>
      </c>
      <c r="EB35" s="338"/>
      <c r="EC35" s="66">
        <f t="shared" si="565"/>
        <v>8</v>
      </c>
      <c r="ED35" s="67">
        <f t="shared" si="566"/>
        <v>8</v>
      </c>
      <c r="EE35" s="60" t="str">
        <f t="shared" si="567"/>
        <v>8.0</v>
      </c>
      <c r="EF35" s="51" t="str">
        <f t="shared" si="568"/>
        <v>B+</v>
      </c>
      <c r="EG35" s="60">
        <f t="shared" si="569"/>
        <v>3.5</v>
      </c>
      <c r="EH35" s="60" t="str">
        <f t="shared" si="570"/>
        <v>3.5</v>
      </c>
      <c r="EI35" s="63">
        <v>3</v>
      </c>
      <c r="EJ35" s="209">
        <v>3</v>
      </c>
      <c r="EK35" s="105">
        <v>7.3</v>
      </c>
      <c r="EL35" s="103">
        <v>6</v>
      </c>
      <c r="EM35" s="58"/>
      <c r="EN35" s="66">
        <f>ROUND((EK35*0.4+EL35*0.6),1)</f>
        <v>6.5</v>
      </c>
      <c r="EO35" s="67">
        <f>ROUND(MAX((EK35*0.4+EL35*0.6),(EK35*0.4+EM35*0.6)),1)</f>
        <v>6.5</v>
      </c>
      <c r="EP35" s="60" t="str">
        <f>TEXT(EO35,"0.0")</f>
        <v>6.5</v>
      </c>
      <c r="EQ35" s="51" t="str">
        <f>IF(EO35&gt;=8.5,"A",IF(EO35&gt;=8,"B+",IF(EO35&gt;=7,"B",IF(EO35&gt;=6.5,"C+",IF(EO35&gt;=5.5,"C",IF(EO35&gt;=5,"D+",IF(EO35&gt;=4,"D","F")))))))</f>
        <v>C+</v>
      </c>
      <c r="ER35" s="60">
        <f>IF(EQ35="A",4,IF(EQ35="B+",3.5,IF(EQ35="B",3,IF(EQ35="C+",2.5,IF(EQ35="C",2,IF(EQ35="D+",1.5,IF(EQ35="D",1,0)))))))</f>
        <v>2.5</v>
      </c>
      <c r="ES35" s="60" t="str">
        <f>TEXT(ER35,"0.0")</f>
        <v>2.5</v>
      </c>
      <c r="ET35" s="63">
        <v>3</v>
      </c>
      <c r="EU35" s="207">
        <v>3</v>
      </c>
      <c r="EV35" s="219">
        <v>7</v>
      </c>
      <c r="EW35" s="359">
        <v>6</v>
      </c>
      <c r="EX35" s="359"/>
      <c r="EY35" s="66">
        <f>ROUND((EV35*0.4+EW35*0.6),1)</f>
        <v>6.4</v>
      </c>
      <c r="EZ35" s="67">
        <f>ROUND(MAX((EV35*0.4+EW35*0.6),(EV35*0.4+EX35*0.6)),1)</f>
        <v>6.4</v>
      </c>
      <c r="FA35" s="67" t="str">
        <f>TEXT(EZ35,"0.0")</f>
        <v>6.4</v>
      </c>
      <c r="FB35" s="51" t="str">
        <f>IF(EZ35&gt;=8.5,"A",IF(EZ35&gt;=8,"B+",IF(EZ35&gt;=7,"B",IF(EZ35&gt;=6.5,"C+",IF(EZ35&gt;=5.5,"C",IF(EZ35&gt;=5,"D+",IF(EZ35&gt;=4,"D","F")))))))</f>
        <v>C</v>
      </c>
      <c r="FC35" s="60">
        <f>IF(FB35="A",4,IF(FB35="B+",3.5,IF(FB35="B",3,IF(FB35="C+",2.5,IF(FB35="C",2,IF(FB35="D+",1.5,IF(FB35="D",1,0)))))))</f>
        <v>2</v>
      </c>
      <c r="FD35" s="53" t="str">
        <f>TEXT(FC35,"0.0")</f>
        <v>2.0</v>
      </c>
      <c r="FE35" s="63">
        <v>2</v>
      </c>
      <c r="FF35" s="207">
        <v>2</v>
      </c>
      <c r="FG35" s="66">
        <v>6.7</v>
      </c>
      <c r="FH35" s="338">
        <v>8</v>
      </c>
      <c r="FI35" s="338"/>
      <c r="FJ35" s="66">
        <f>ROUND((FG35*0.4+FH35*0.6),1)</f>
        <v>7.5</v>
      </c>
      <c r="FK35" s="67">
        <f>ROUND(MAX((FG35*0.4+FH35*0.6),(FG35*0.4+FI35*0.6)),1)</f>
        <v>7.5</v>
      </c>
      <c r="FL35" s="67" t="str">
        <f>TEXT(FK35,"0.0")</f>
        <v>7.5</v>
      </c>
      <c r="FM35" s="51" t="str">
        <f>IF(FK35&gt;=8.5,"A",IF(FK35&gt;=8,"B+",IF(FK35&gt;=7,"B",IF(FK35&gt;=6.5,"C+",IF(FK35&gt;=5.5,"C",IF(FK35&gt;=5,"D+",IF(FK35&gt;=4,"D","F")))))))</f>
        <v>B</v>
      </c>
      <c r="FN35" s="60">
        <f>IF(FM35="A",4,IF(FM35="B+",3.5,IF(FM35="B",3,IF(FM35="C+",2.5,IF(FM35="C",2,IF(FM35="D+",1.5,IF(FM35="D",1,0)))))))</f>
        <v>3</v>
      </c>
      <c r="FO35" s="53" t="str">
        <f>TEXT(FN35,"0.0")</f>
        <v>3.0</v>
      </c>
      <c r="FP35" s="63">
        <v>2</v>
      </c>
      <c r="FQ35" s="207">
        <v>2</v>
      </c>
      <c r="FR35" s="66">
        <v>0</v>
      </c>
      <c r="FS35" s="338"/>
      <c r="FT35" s="338"/>
      <c r="FU35" s="66"/>
      <c r="FV35" s="67">
        <f>ROUND(MAX((FR35*0.4+FS35*0.6),(FR35*0.4+FT35*0.6)),1)</f>
        <v>0</v>
      </c>
      <c r="FW35" s="67" t="str">
        <f>TEXT(FV35,"0.0")</f>
        <v>0.0</v>
      </c>
      <c r="FX35" s="51" t="str">
        <f>IF(FV35&gt;=8.5,"A",IF(FV35&gt;=8,"B+",IF(FV35&gt;=7,"B",IF(FV35&gt;=6.5,"C+",IF(FV35&gt;=5.5,"C",IF(FV35&gt;=5,"D+",IF(FV35&gt;=4,"D","F")))))))</f>
        <v>F</v>
      </c>
      <c r="FY35" s="60">
        <f>IF(FX35="A",4,IF(FX35="B+",3.5,IF(FX35="B",3,IF(FX35="C+",2.5,IF(FX35="C",2,IF(FX35="D+",1.5,IF(FX35="D",1,0)))))))</f>
        <v>0</v>
      </c>
      <c r="FZ35" s="53" t="str">
        <f>TEXT(FY35,"0.0")</f>
        <v>0.0</v>
      </c>
      <c r="GA35" s="63">
        <v>2</v>
      </c>
      <c r="GB35" s="207"/>
      <c r="GC35" s="105">
        <v>6.6</v>
      </c>
      <c r="GD35" s="126">
        <v>0</v>
      </c>
      <c r="GE35" s="126">
        <v>6</v>
      </c>
      <c r="GF35" s="105"/>
      <c r="GG35" s="67">
        <f t="shared" si="491"/>
        <v>6.2</v>
      </c>
      <c r="GH35" s="67" t="str">
        <f t="shared" si="492"/>
        <v>6.2</v>
      </c>
      <c r="GI35" s="51" t="str">
        <f t="shared" si="493"/>
        <v>C</v>
      </c>
      <c r="GJ35" s="60">
        <f t="shared" si="494"/>
        <v>2</v>
      </c>
      <c r="GK35" s="53" t="str">
        <f t="shared" si="495"/>
        <v>2.0</v>
      </c>
      <c r="GL35" s="63">
        <v>3</v>
      </c>
      <c r="GM35" s="207">
        <v>3</v>
      </c>
      <c r="GN35" s="211">
        <f t="shared" si="496"/>
        <v>18</v>
      </c>
      <c r="GO35" s="156">
        <f t="shared" si="497"/>
        <v>6.2777777777777777</v>
      </c>
      <c r="GP35" s="158">
        <f t="shared" si="498"/>
        <v>2.3888888888888888</v>
      </c>
      <c r="GQ35" s="157" t="str">
        <f>TEXT(GP35,"0.00")</f>
        <v>2.39</v>
      </c>
      <c r="GR35" s="5" t="str">
        <f>IF(AND(GP35&lt;1),"Cảnh báo KQHT","Lên lớp")</f>
        <v>Lên lớp</v>
      </c>
      <c r="GS35" s="212">
        <f t="shared" si="499"/>
        <v>16</v>
      </c>
      <c r="GT35" s="213">
        <f xml:space="preserve"> (DS35*DY35+ED35*EJ35+EO35*EU35+EZ35*FF35+FK35*FQ35+FV35*GB35+GG35*GM35)/GS35</f>
        <v>7.0625</v>
      </c>
      <c r="GU35" s="214">
        <f t="shared" si="500"/>
        <v>2.6875</v>
      </c>
      <c r="GV35" s="215">
        <f t="shared" si="501"/>
        <v>35</v>
      </c>
      <c r="GW35" s="211">
        <f t="shared" si="502"/>
        <v>33</v>
      </c>
      <c r="GX35" s="157">
        <f t="shared" si="503"/>
        <v>6.8969696969696965</v>
      </c>
      <c r="GY35" s="158">
        <f t="shared" si="504"/>
        <v>2.5757575757575757</v>
      </c>
      <c r="GZ35" s="157" t="str">
        <f>TEXT(GY35,"0.00")</f>
        <v>2.58</v>
      </c>
      <c r="HA35" s="5" t="str">
        <f>IF(AND(GY35&lt;1.2),"Cảnh báo KQHT","Lên lớp")</f>
        <v>Lên lớp</v>
      </c>
      <c r="HB35" s="5"/>
      <c r="HC35" s="210">
        <v>6</v>
      </c>
      <c r="HD35" s="57">
        <v>8</v>
      </c>
      <c r="HE35" s="104"/>
      <c r="HF35" s="105"/>
      <c r="HG35" s="67">
        <f t="shared" si="505"/>
        <v>7.2</v>
      </c>
      <c r="HH35" s="67" t="str">
        <f t="shared" si="506"/>
        <v>7.2</v>
      </c>
      <c r="HI35" s="51" t="str">
        <f t="shared" si="507"/>
        <v>B</v>
      </c>
      <c r="HJ35" s="60">
        <f t="shared" si="508"/>
        <v>3</v>
      </c>
      <c r="HK35" s="53" t="str">
        <f t="shared" si="509"/>
        <v>3.0</v>
      </c>
      <c r="HL35" s="63">
        <v>3</v>
      </c>
      <c r="HM35" s="207">
        <v>3</v>
      </c>
      <c r="HN35" s="105">
        <v>6.6</v>
      </c>
      <c r="HO35" s="103">
        <v>8</v>
      </c>
      <c r="HP35" s="104"/>
      <c r="HQ35" s="105">
        <f t="shared" si="510"/>
        <v>7.4</v>
      </c>
      <c r="HR35" s="362">
        <f>ROUND(MAX((HN35*0.4+HO35*0.6),(HN35*0.4+HP35*0.6)),1)</f>
        <v>7.4</v>
      </c>
      <c r="HS35" s="120" t="str">
        <f>TEXT(HR35,"0.0")</f>
        <v>7.4</v>
      </c>
      <c r="HT35" s="363" t="str">
        <f>IF(HR35&gt;=8.5,"A",IF(HR35&gt;=8,"B+",IF(HR35&gt;=7,"B",IF(HR35&gt;=6.5,"C+",IF(HR35&gt;=5.5,"C",IF(HR35&gt;=5,"D+",IF(HR35&gt;=4,"D","F")))))))</f>
        <v>B</v>
      </c>
      <c r="HU35" s="362">
        <f>IF(HT35="A",4,IF(HT35="B+",3.5,IF(HT35="B",3,IF(HT35="C+",2.5,IF(HT35="C",2,IF(HT35="D+",1.5,IF(HT35="D",1,0)))))))</f>
        <v>3</v>
      </c>
      <c r="HV35" s="364" t="str">
        <f>TEXT(HU35,"0.0")</f>
        <v>3.0</v>
      </c>
      <c r="HW35" s="63">
        <v>1</v>
      </c>
      <c r="HX35" s="207">
        <v>1</v>
      </c>
      <c r="HY35" s="66">
        <f t="shared" si="571"/>
        <v>2.2000000000000002</v>
      </c>
      <c r="HZ35" s="167">
        <f t="shared" si="571"/>
        <v>7.3</v>
      </c>
      <c r="IA35" s="53" t="str">
        <f>TEXT(HZ35,"0.0")</f>
        <v>7.3</v>
      </c>
      <c r="IB35" s="51" t="str">
        <f>IF(HZ35&gt;=8.5,"A",IF(HZ35&gt;=8,"B+",IF(HZ35&gt;=7,"B",IF(HZ35&gt;=6.5,"C+",IF(HZ35&gt;=5.5,"C",IF(HZ35&gt;=5,"D+",IF(HZ35&gt;=4,"D","F")))))))</f>
        <v>B</v>
      </c>
      <c r="IC35" s="60">
        <f>IF(IB35="A",4,IF(IB35="B+",3.5,IF(IB35="B",3,IF(IB35="C+",2.5,IF(IB35="C",2,IF(IB35="D+",1.5,IF(IB35="D",1,0)))))))</f>
        <v>3</v>
      </c>
      <c r="ID35" s="53" t="str">
        <f>TEXT(IC35,"0.0")</f>
        <v>3.0</v>
      </c>
      <c r="IE35" s="220">
        <v>4</v>
      </c>
      <c r="IF35" s="221">
        <v>4</v>
      </c>
      <c r="IG35" s="210">
        <v>5</v>
      </c>
      <c r="IH35" s="57">
        <v>6</v>
      </c>
      <c r="II35" s="58"/>
      <c r="IJ35" s="66">
        <f t="shared" si="511"/>
        <v>5.6</v>
      </c>
      <c r="IK35" s="67">
        <f t="shared" si="512"/>
        <v>5.6</v>
      </c>
      <c r="IL35" s="67" t="str">
        <f t="shared" si="513"/>
        <v>5.6</v>
      </c>
      <c r="IM35" s="51" t="str">
        <f t="shared" si="514"/>
        <v>C</v>
      </c>
      <c r="IN35" s="60">
        <f t="shared" si="515"/>
        <v>2</v>
      </c>
      <c r="IO35" s="53" t="str">
        <f t="shared" si="516"/>
        <v>2.0</v>
      </c>
      <c r="IP35" s="63">
        <v>2</v>
      </c>
      <c r="IQ35" s="207">
        <v>2</v>
      </c>
      <c r="IR35" s="210">
        <v>7.5</v>
      </c>
      <c r="IS35" s="57">
        <v>8</v>
      </c>
      <c r="IT35" s="104"/>
      <c r="IU35" s="105">
        <f t="shared" si="517"/>
        <v>7.8</v>
      </c>
      <c r="IV35" s="120">
        <f>ROUND(MAX((IR35*0.4+IS35*0.6),(IR35*0.4+IT35*0.6)),1)</f>
        <v>7.8</v>
      </c>
      <c r="IW35" s="67" t="str">
        <f>TEXT(IV35,"0.0")</f>
        <v>7.8</v>
      </c>
      <c r="IX35" s="51" t="str">
        <f>IF(IV35&gt;=8.5,"A",IF(IV35&gt;=8,"B+",IF(IV35&gt;=7,"B",IF(IV35&gt;=6.5,"C+",IF(IV35&gt;=5.5,"C",IF(IV35&gt;=5,"D+",IF(IV35&gt;=4,"D","F")))))))</f>
        <v>B</v>
      </c>
      <c r="IY35" s="60">
        <f>IF(IX35="A",4,IF(IX35="B+",3.5,IF(IX35="B",3,IF(IX35="C+",2.5,IF(IX35="C",2,IF(IX35="D+",1.5,IF(IX35="D",1,0)))))))</f>
        <v>3</v>
      </c>
      <c r="IZ35" s="53" t="str">
        <f>TEXT(IY35,"0.0")</f>
        <v>3.0</v>
      </c>
      <c r="JA35" s="63">
        <v>3</v>
      </c>
      <c r="JB35" s="207">
        <v>3</v>
      </c>
      <c r="JC35" s="210">
        <v>5.4</v>
      </c>
      <c r="JD35" s="57">
        <v>7</v>
      </c>
      <c r="JE35" s="58"/>
      <c r="JF35" s="66">
        <f t="shared" si="518"/>
        <v>6.4</v>
      </c>
      <c r="JG35" s="67">
        <f>ROUND(MAX((JC35*0.4+JD35*0.6),(JC35*0.4+JE35*0.6)),1)</f>
        <v>6.4</v>
      </c>
      <c r="JH35" s="50" t="str">
        <f>TEXT(JG35,"0.0")</f>
        <v>6.4</v>
      </c>
      <c r="JI35" s="51" t="str">
        <f>IF(JG35&gt;=8.5,"A",IF(JG35&gt;=8,"B+",IF(JG35&gt;=7,"B",IF(JG35&gt;=6.5,"C+",IF(JG35&gt;=5.5,"C",IF(JG35&gt;=5,"D+",IF(JG35&gt;=4,"D","F")))))))</f>
        <v>C</v>
      </c>
      <c r="JJ35" s="60">
        <f>IF(JI35="A",4,IF(JI35="B+",3.5,IF(JI35="B",3,IF(JI35="C+",2.5,IF(JI35="C",2,IF(JI35="D+",1.5,IF(JI35="D",1,0)))))))</f>
        <v>2</v>
      </c>
      <c r="JK35" s="53" t="str">
        <f>TEXT(JJ35,"0.0")</f>
        <v>2.0</v>
      </c>
      <c r="JL35" s="61">
        <v>2</v>
      </c>
      <c r="JM35" s="62">
        <v>2</v>
      </c>
      <c r="JN35" s="105">
        <v>5.4</v>
      </c>
      <c r="JO35" s="103">
        <v>5</v>
      </c>
      <c r="JP35" s="104"/>
      <c r="JQ35" s="105">
        <f>ROUND((JN35*0.4+JO35*0.6),1)</f>
        <v>5.2</v>
      </c>
      <c r="JR35" s="67">
        <f>ROUND(MAX((JN35*0.4+JO35*0.6),(JN35*0.4+JP35*0.6)),1)</f>
        <v>5.2</v>
      </c>
      <c r="JS35" s="50" t="str">
        <f>TEXT(JR35,"0.0")</f>
        <v>5.2</v>
      </c>
      <c r="JT35" s="51" t="str">
        <f>IF(JR35&gt;=8.5,"A",IF(JR35&gt;=8,"B+",IF(JR35&gt;=7,"B",IF(JR35&gt;=6.5,"C+",IF(JR35&gt;=5.5,"C",IF(JR35&gt;=5,"D+",IF(JR35&gt;=4,"D","F")))))))</f>
        <v>D+</v>
      </c>
      <c r="JU35" s="60">
        <f>IF(JT35="A",4,IF(JT35="B+",3.5,IF(JT35="B",3,IF(JT35="C+",2.5,IF(JT35="C",2,IF(JT35="D+",1.5,IF(JT35="D",1,0)))))))</f>
        <v>1.5</v>
      </c>
      <c r="JV35" s="53" t="str">
        <f>TEXT(JU35,"0.0")</f>
        <v>1.5</v>
      </c>
      <c r="JW35" s="61">
        <v>1</v>
      </c>
      <c r="JX35" s="62">
        <v>1</v>
      </c>
      <c r="JY35" s="105">
        <v>8.6999999999999993</v>
      </c>
      <c r="JZ35" s="126">
        <v>8</v>
      </c>
      <c r="KA35" s="104"/>
      <c r="KB35" s="105">
        <f>ROUND((JY35*0.4+JZ35*0.6),1)</f>
        <v>8.3000000000000007</v>
      </c>
      <c r="KC35" s="67">
        <f>ROUND(MAX((JY35*0.4+JZ35*0.6),(JY35*0.4+KA35*0.6)),1)</f>
        <v>8.3000000000000007</v>
      </c>
      <c r="KD35" s="50" t="str">
        <f>TEXT(KC35,"0.0")</f>
        <v>8.3</v>
      </c>
      <c r="KE35" s="51" t="str">
        <f>IF(KC35&gt;=8.5,"A",IF(KC35&gt;=8,"B+",IF(KC35&gt;=7,"B",IF(KC35&gt;=6.5,"C+",IF(KC35&gt;=5.5,"C",IF(KC35&gt;=5,"D+",IF(KC35&gt;=4,"D","F")))))))</f>
        <v>B+</v>
      </c>
      <c r="KF35" s="60">
        <f>IF(KE35="A",4,IF(KE35="B+",3.5,IF(KE35="B",3,IF(KE35="C+",2.5,IF(KE35="C",2,IF(KE35="D+",1.5,IF(KE35="D",1,0)))))))</f>
        <v>3.5</v>
      </c>
      <c r="KG35" s="53" t="str">
        <f>TEXT(KF35,"0.0")</f>
        <v>3.5</v>
      </c>
      <c r="KH35" s="61">
        <v>2</v>
      </c>
      <c r="KI35" s="62">
        <v>2</v>
      </c>
      <c r="KJ35" s="216"/>
      <c r="KK35" s="337"/>
      <c r="KL35" s="174"/>
      <c r="KM35" s="66">
        <f>ROUND((KJ35*0.4+KK35*0.6),1)</f>
        <v>0</v>
      </c>
      <c r="KN35" s="110">
        <f>ROUND(MAX((KJ35*0.4+KK35*0.6),(KJ35*0.4+KL35*0.6)),1)</f>
        <v>0</v>
      </c>
      <c r="KO35" s="67" t="str">
        <f>TEXT(KN35,"0.0")</f>
        <v>0.0</v>
      </c>
      <c r="KP35" s="300" t="str">
        <f>IF(KN35&gt;=8.5,"A",IF(KN35&gt;=8,"B+",IF(KN35&gt;=7,"B",IF(KN35&gt;=6.5,"C+",IF(KN35&gt;=5.5,"C",IF(KN35&gt;=5,"D+",IF(KN35&gt;=4,"D","F")))))))</f>
        <v>F</v>
      </c>
      <c r="KQ35" s="112">
        <f>IF(KP35="A",4,IF(KP35="B+",3.5,IF(KP35="B",3,IF(KP35="C+",2.5,IF(KP35="C",2,IF(KP35="D+",1.5,IF(KP35="D",1,0)))))))</f>
        <v>0</v>
      </c>
      <c r="KR35" s="113" t="str">
        <f>TEXT(KQ35,"0.0")</f>
        <v>0.0</v>
      </c>
      <c r="KS35" s="63">
        <v>3</v>
      </c>
      <c r="KT35" s="207"/>
      <c r="KU35" s="105">
        <v>0</v>
      </c>
      <c r="KV35" s="138"/>
      <c r="KW35" s="104"/>
      <c r="KX35" s="66">
        <f t="shared" si="537"/>
        <v>0</v>
      </c>
      <c r="KY35" s="110">
        <f t="shared" si="538"/>
        <v>0</v>
      </c>
      <c r="KZ35" s="67" t="str">
        <f t="shared" si="539"/>
        <v>0.0</v>
      </c>
      <c r="LA35" s="300" t="str">
        <f t="shared" si="540"/>
        <v>F</v>
      </c>
      <c r="LB35" s="112">
        <f t="shared" si="541"/>
        <v>0</v>
      </c>
      <c r="LC35" s="113" t="str">
        <f t="shared" si="542"/>
        <v>0.0</v>
      </c>
      <c r="LD35" s="63">
        <v>2</v>
      </c>
      <c r="LE35" s="207"/>
      <c r="LF35" s="301">
        <f t="shared" si="572"/>
        <v>0</v>
      </c>
      <c r="LG35" s="302">
        <f t="shared" si="572"/>
        <v>0</v>
      </c>
      <c r="LH35" s="303" t="str">
        <f>TEXT(LG35,"0.0")</f>
        <v>0.0</v>
      </c>
      <c r="LI35" s="304" t="str">
        <f>IF(LG35&gt;=8.5,"A",IF(LG35&gt;=8,"B+",IF(LG35&gt;=7,"B",IF(LG35&gt;=6.5,"C+",IF(LG35&gt;=5.5,"C",IF(LG35&gt;=5,"D+",IF(LG35&gt;=4,"D","F")))))))</f>
        <v>F</v>
      </c>
      <c r="LJ35" s="305">
        <f>IF(LI35="A",4,IF(LI35="B+",3.5,IF(LI35="B",3,IF(LI35="C+",2.5,IF(LI35="C",2,IF(LI35="D+",1.5,IF(LI35="D",1,0)))))))</f>
        <v>0</v>
      </c>
      <c r="LK35" s="303" t="str">
        <f>TEXT(LJ35,"0.0")</f>
        <v>0.0</v>
      </c>
      <c r="LL35" s="306">
        <v>5</v>
      </c>
      <c r="LM35" s="307">
        <v>5</v>
      </c>
      <c r="LN35" s="211">
        <f>HW35+IP35+JA35+JL35+JW35+KH35+KS35+LD35+HL35</f>
        <v>19</v>
      </c>
      <c r="LO35" s="156">
        <f>(HG35*HL35+HR35*HW35+IK35*IP35+IV35*JA35+JG35*JL35+JR35*JW35+KC35*KH35+KN35*KS35+KY35*LD35)/LN35</f>
        <v>5.1684210526315795</v>
      </c>
      <c r="LP35" s="158">
        <f>(HJ35*HL35+HU35*HW35+IN35*IP35+IY35*JA35+JJ35*JL35+JU35*JW35+KF35*KH35+KQ35*KS35+LB35*LD35)/LN35</f>
        <v>1.9736842105263157</v>
      </c>
      <c r="LQ35" s="157" t="str">
        <f>TEXT(LP35,"0.00")</f>
        <v>1.97</v>
      </c>
      <c r="LR35" s="5" t="str">
        <f>IF(AND(LP35&lt;1),"Cảnh báo KQHT","Lên lớp")</f>
        <v>Lên lớp</v>
      </c>
      <c r="LS35" s="212">
        <f>HM35+HX35+IQ35+JB35+JM35+JX35+KI35+KT35+LE35</f>
        <v>14</v>
      </c>
      <c r="LT35" s="156">
        <f>(HG35*HM35+HR35*HX35+IK35*IQ35+IV35*JB35+JG35*JM35+JR35*JX35+KC35*KI35+KN35*KT35+KY35*LE35)/LS35</f>
        <v>7.0142857142857151</v>
      </c>
      <c r="LU35" s="309">
        <f>(HJ35*HM35+HU35*HX35+IN35*IQ35+IY35*JB35+JJ35*JM35+JU35*JX35+KF35*KI35+KQ35*KT35+LB35*LE35)/LS35</f>
        <v>2.6785714285714284</v>
      </c>
      <c r="LV35" s="215">
        <f>GV35+LN35</f>
        <v>54</v>
      </c>
      <c r="LW35" s="211">
        <f>GW35+LS35</f>
        <v>47</v>
      </c>
      <c r="LX35" s="157">
        <f>(GX35*GW35+LT35*LS35)/LW35</f>
        <v>6.9319148936170212</v>
      </c>
      <c r="LY35" s="157" t="str">
        <f>TEXT(LX35,"0.00")</f>
        <v>6.93</v>
      </c>
      <c r="LZ35" s="158">
        <f>(GW35*GY35+LU35*LS35)/LW35</f>
        <v>2.6063829787234041</v>
      </c>
      <c r="MA35" s="157" t="str">
        <f>TEXT(LZ35,"0.00")</f>
        <v>2.61</v>
      </c>
      <c r="MB35" s="5" t="str">
        <f>IF(AND(LZ35&lt;1.4),"Cảnh báo KQHT","Lên lớp")</f>
        <v>Lên lớp</v>
      </c>
      <c r="MC35" s="105">
        <v>8</v>
      </c>
      <c r="MD35" s="103">
        <v>8</v>
      </c>
      <c r="ME35" s="104"/>
      <c r="MF35" s="66">
        <f>ROUND((MC35*0.4+MD35*0.6),1)</f>
        <v>8</v>
      </c>
      <c r="MG35" s="67">
        <f>ROUND(MAX((MC35*0.4+MD35*0.6),(MC35*0.4+ME35*0.6)),1)</f>
        <v>8</v>
      </c>
      <c r="MH35" s="50" t="str">
        <f>TEXT(MG35,"0.0")</f>
        <v>8.0</v>
      </c>
      <c r="MI35" s="51" t="str">
        <f>IF(MG35&gt;=8.5,"A",IF(MG35&gt;=8,"B+",IF(MG35&gt;=7,"B",IF(MG35&gt;=6.5,"C+",IF(MG35&gt;=5.5,"C",IF(MG35&gt;=5,"D+",IF(MG35&gt;=4,"D","F")))))))</f>
        <v>B+</v>
      </c>
      <c r="MJ35" s="60">
        <f>IF(MI35="A",4,IF(MI35="B+",3.5,IF(MI35="B",3,IF(MI35="C+",2.5,IF(MI35="C",2,IF(MI35="D+",1.5,IF(MI35="D",1,0)))))))</f>
        <v>3.5</v>
      </c>
      <c r="MK35" s="53" t="str">
        <f>TEXT(MJ35,"0.0")</f>
        <v>3.5</v>
      </c>
      <c r="ML35" s="61">
        <v>2</v>
      </c>
      <c r="MM35" s="62">
        <v>2</v>
      </c>
      <c r="MN35" s="105">
        <v>7</v>
      </c>
      <c r="MO35" s="103">
        <v>8</v>
      </c>
      <c r="MP35" s="104"/>
      <c r="MQ35" s="105">
        <f>ROUND((MN35*0.4+MO35*0.6),1)</f>
        <v>7.6</v>
      </c>
      <c r="MR35" s="67">
        <f>ROUND(MAX((MN35*0.4+MO35*0.6),(MN35*0.4+MP35*0.6)),1)</f>
        <v>7.6</v>
      </c>
      <c r="MS35" s="50" t="str">
        <f>TEXT(MR35,"0.0")</f>
        <v>7.6</v>
      </c>
      <c r="MT35" s="51" t="str">
        <f>IF(MR35&gt;=8.5,"A",IF(MR35&gt;=8,"B+",IF(MR35&gt;=7,"B",IF(MR35&gt;=6.5,"C+",IF(MR35&gt;=5.5,"C",IF(MR35&gt;=5,"D+",IF(MR35&gt;=4,"D","F")))))))</f>
        <v>B</v>
      </c>
      <c r="MU35" s="60">
        <f>IF(MT35="A",4,IF(MT35="B+",3.5,IF(MT35="B",3,IF(MT35="C+",2.5,IF(MT35="C",2,IF(MT35="D+",1.5,IF(MT35="D",1,0)))))))</f>
        <v>3</v>
      </c>
      <c r="MV35" s="53" t="str">
        <f>TEXT(MU35,"0.0")</f>
        <v>3.0</v>
      </c>
      <c r="MW35" s="61">
        <v>2</v>
      </c>
      <c r="MX35" s="62">
        <v>2</v>
      </c>
      <c r="MY35" s="105">
        <v>7</v>
      </c>
      <c r="MZ35" s="103">
        <v>6</v>
      </c>
      <c r="NA35" s="104"/>
      <c r="NB35" s="105">
        <f>ROUND((MY35*0.4+MZ35*0.6),1)</f>
        <v>6.4</v>
      </c>
      <c r="NC35" s="67">
        <f>ROUND(MAX((MY35*0.4+MZ35*0.6),(MY35*0.4+NA35*0.6)),1)</f>
        <v>6.4</v>
      </c>
      <c r="ND35" s="50" t="str">
        <f>TEXT(NC35,"0.0")</f>
        <v>6.4</v>
      </c>
      <c r="NE35" s="51" t="str">
        <f>IF(NC35&gt;=8.5,"A",IF(NC35&gt;=8,"B+",IF(NC35&gt;=7,"B",IF(NC35&gt;=6.5,"C+",IF(NC35&gt;=5.5,"C",IF(NC35&gt;=5,"D+",IF(NC35&gt;=4,"D","F")))))))</f>
        <v>C</v>
      </c>
      <c r="NF35" s="60">
        <f>IF(NE35="A",4,IF(NE35="B+",3.5,IF(NE35="B",3,IF(NE35="C+",2.5,IF(NE35="C",2,IF(NE35="D+",1.5,IF(NE35="D",1,0)))))))</f>
        <v>2</v>
      </c>
      <c r="NG35" s="53" t="str">
        <f>TEXT(NF35,"0.0")</f>
        <v>2.0</v>
      </c>
      <c r="NH35" s="61">
        <v>2</v>
      </c>
      <c r="NI35" s="62">
        <v>2</v>
      </c>
      <c r="NJ35" s="149"/>
      <c r="NK35" s="137"/>
      <c r="NL35" s="149"/>
      <c r="NM35" s="149">
        <f t="shared" si="200"/>
        <v>0</v>
      </c>
      <c r="NN35" s="110">
        <f t="shared" si="201"/>
        <v>0</v>
      </c>
      <c r="NO35" s="67" t="str">
        <f t="shared" si="202"/>
        <v>0.0</v>
      </c>
      <c r="NP35" s="300" t="str">
        <f t="shared" si="203"/>
        <v>F</v>
      </c>
      <c r="NQ35" s="112">
        <f t="shared" si="204"/>
        <v>0</v>
      </c>
      <c r="NR35" s="113" t="str">
        <f t="shared" si="205"/>
        <v>0.0</v>
      </c>
      <c r="NS35" s="63">
        <v>2</v>
      </c>
      <c r="NT35" s="207"/>
      <c r="NU35" s="105">
        <v>5.8</v>
      </c>
      <c r="NV35" s="138">
        <v>5</v>
      </c>
      <c r="NW35" s="105"/>
      <c r="NX35" s="105">
        <f t="shared" si="206"/>
        <v>5.3</v>
      </c>
      <c r="NY35" s="110">
        <f t="shared" si="207"/>
        <v>5.3</v>
      </c>
      <c r="NZ35" s="67" t="str">
        <f t="shared" si="208"/>
        <v>5.3</v>
      </c>
      <c r="OA35" s="300" t="str">
        <f t="shared" si="209"/>
        <v>D+</v>
      </c>
      <c r="OB35" s="112">
        <f t="shared" si="210"/>
        <v>1.5</v>
      </c>
      <c r="OC35" s="113" t="str">
        <f t="shared" si="211"/>
        <v>1.5</v>
      </c>
      <c r="OD35" s="63">
        <v>1</v>
      </c>
      <c r="OE35" s="207">
        <v>1</v>
      </c>
      <c r="OF35" s="210">
        <v>5</v>
      </c>
      <c r="OG35" s="133"/>
      <c r="OH35" s="210"/>
      <c r="OI35" s="66">
        <f t="shared" si="212"/>
        <v>2</v>
      </c>
      <c r="OJ35" s="67">
        <f t="shared" si="213"/>
        <v>2</v>
      </c>
      <c r="OK35" s="67" t="str">
        <f t="shared" si="214"/>
        <v>2.0</v>
      </c>
      <c r="OL35" s="51" t="str">
        <f t="shared" si="215"/>
        <v>F</v>
      </c>
      <c r="OM35" s="60">
        <f t="shared" si="216"/>
        <v>0</v>
      </c>
      <c r="ON35" s="53" t="str">
        <f t="shared" si="217"/>
        <v>0.0</v>
      </c>
      <c r="OO35" s="63">
        <v>6</v>
      </c>
      <c r="OP35" s="207">
        <v>6</v>
      </c>
      <c r="OQ35" s="105"/>
      <c r="OR35" s="138"/>
      <c r="OS35" s="104"/>
      <c r="OT35" s="105"/>
      <c r="OU35" s="67">
        <f t="shared" si="218"/>
        <v>0</v>
      </c>
      <c r="OV35" s="67" t="str">
        <f t="shared" si="219"/>
        <v>0.0</v>
      </c>
      <c r="OW35" s="51" t="str">
        <f t="shared" si="220"/>
        <v>F</v>
      </c>
      <c r="OX35" s="60">
        <f t="shared" si="221"/>
        <v>0</v>
      </c>
      <c r="OY35" s="53" t="str">
        <f t="shared" si="222"/>
        <v>0.0</v>
      </c>
      <c r="OZ35" s="63">
        <v>4</v>
      </c>
      <c r="PA35" s="207">
        <v>4</v>
      </c>
      <c r="PB35" s="211">
        <f t="shared" si="223"/>
        <v>19</v>
      </c>
      <c r="PC35" s="156">
        <f t="shared" si="224"/>
        <v>3.2263157894736842</v>
      </c>
      <c r="PD35" s="158">
        <f t="shared" si="225"/>
        <v>0.97368421052631582</v>
      </c>
      <c r="PE35" s="157" t="str">
        <f t="shared" si="226"/>
        <v>0.97</v>
      </c>
      <c r="PF35" s="5" t="str">
        <f t="shared" si="227"/>
        <v>Cảnh báo KQHT</v>
      </c>
      <c r="PG35" s="212">
        <f t="shared" si="228"/>
        <v>17</v>
      </c>
      <c r="PH35" s="156">
        <f t="shared" si="229"/>
        <v>3.6058823529411761</v>
      </c>
      <c r="PI35" s="309">
        <f t="shared" si="230"/>
        <v>1.088235294117647</v>
      </c>
      <c r="PJ35" s="215">
        <f t="shared" si="231"/>
        <v>73</v>
      </c>
      <c r="PK35" s="211">
        <f t="shared" si="232"/>
        <v>64</v>
      </c>
      <c r="PL35" s="157">
        <f t="shared" si="233"/>
        <v>6.0484375000000004</v>
      </c>
      <c r="PM35" s="157" t="str">
        <f t="shared" si="234"/>
        <v>6.05</v>
      </c>
      <c r="PN35" s="158">
        <f t="shared" si="235"/>
        <v>2.203125</v>
      </c>
      <c r="PO35" s="157" t="str">
        <f t="shared" si="236"/>
        <v>2.20</v>
      </c>
      <c r="PP35" s="5" t="str">
        <f t="shared" si="237"/>
        <v>Lên lớp</v>
      </c>
      <c r="PQ35" s="231">
        <v>5</v>
      </c>
      <c r="PR35" s="231">
        <v>5</v>
      </c>
      <c r="PS35" s="231"/>
      <c r="PT35" s="66">
        <f t="shared" si="346"/>
        <v>5</v>
      </c>
      <c r="PU35" s="67">
        <f t="shared" si="347"/>
        <v>5</v>
      </c>
      <c r="PV35" s="67" t="str">
        <f t="shared" si="240"/>
        <v>5.0</v>
      </c>
      <c r="PW35" s="51" t="str">
        <f t="shared" si="348"/>
        <v>D+</v>
      </c>
      <c r="PX35" s="60">
        <f t="shared" si="242"/>
        <v>1.5</v>
      </c>
      <c r="PY35" s="53" t="str">
        <f t="shared" si="243"/>
        <v>1.5</v>
      </c>
      <c r="PZ35" s="63">
        <v>6</v>
      </c>
      <c r="QA35" s="207">
        <v>6</v>
      </c>
    </row>
    <row r="36" spans="1:443" s="8" customFormat="1" ht="18">
      <c r="A36" s="5">
        <v>36</v>
      </c>
      <c r="B36" s="8" t="s">
        <v>356</v>
      </c>
      <c r="C36" s="8" t="s">
        <v>1092</v>
      </c>
      <c r="D36" s="234" t="s">
        <v>1093</v>
      </c>
      <c r="E36" s="235" t="s">
        <v>1094</v>
      </c>
      <c r="F36" s="8" t="s">
        <v>1110</v>
      </c>
      <c r="G36" s="8" t="s">
        <v>1095</v>
      </c>
      <c r="H36" s="8" t="s">
        <v>674</v>
      </c>
      <c r="I36" s="8" t="s">
        <v>690</v>
      </c>
      <c r="J36" s="8" t="s">
        <v>627</v>
      </c>
      <c r="K36" s="49">
        <v>7.7</v>
      </c>
      <c r="L36" s="67" t="str">
        <f>TEXT(K36,"0.0")</f>
        <v>7.7</v>
      </c>
      <c r="M36" s="51" t="str">
        <f>IF(K36&gt;=8.5,"A",IF(K36&gt;=8,"B+",IF(K36&gt;=7,"B",IF(K36&gt;=6.5,"C+",IF(K36&gt;=5.5,"C",IF(K36&gt;=5,"D+",IF(K36&gt;=4,"D","F")))))))</f>
        <v>B</v>
      </c>
      <c r="N36" s="52">
        <f>IF(M36="A",4,IF(M36="B+",3.5,IF(M36="B",3,IF(M36="C+",2.5,IF(M36="C",2,IF(M36="D+",1.5,IF(M36="D",1,0)))))))</f>
        <v>3</v>
      </c>
      <c r="O36" s="53" t="str">
        <f>TEXT(N36,"0.0")</f>
        <v>3.0</v>
      </c>
      <c r="P36" s="63">
        <v>2</v>
      </c>
      <c r="Q36" s="49">
        <v>6</v>
      </c>
      <c r="R36" s="67" t="str">
        <f>TEXT(Q36,"0.0")</f>
        <v>6.0</v>
      </c>
      <c r="S36" s="8" t="str">
        <f>IF(Q36&gt;=8.5,"A",IF(Q36&gt;=8,"B+",IF(Q36&gt;=7,"B",IF(Q36&gt;=6.5,"C+",IF(Q36&gt;=5.5,"C",IF(Q36&gt;=5,"D+",IF(Q36&gt;=4,"D","F")))))))</f>
        <v>C</v>
      </c>
      <c r="T36" s="52">
        <f>IF(S36="A",4,IF(S36="B+",3.5,IF(S36="B",3,IF(S36="C+",2.5,IF(S36="C",2,IF(S36="D+",1.5,IF(S36="D",1,0)))))))</f>
        <v>2</v>
      </c>
      <c r="U36" s="53" t="str">
        <f>TEXT(T36,"0.0")</f>
        <v>2.0</v>
      </c>
      <c r="V36" s="63">
        <v>3</v>
      </c>
      <c r="W36" s="105">
        <v>8.3000000000000007</v>
      </c>
      <c r="X36" s="103">
        <v>9</v>
      </c>
      <c r="Y36" s="58"/>
      <c r="Z36" s="66">
        <f>ROUND((W36*0.4+X36*0.6),1)</f>
        <v>8.6999999999999993</v>
      </c>
      <c r="AA36" s="67">
        <f>ROUND(MAX((W36*0.4+X36*0.6),(W36*0.4+Y36*0.6)),1)</f>
        <v>8.6999999999999993</v>
      </c>
      <c r="AB36" s="67" t="str">
        <f>TEXT(AA36,"0.0")</f>
        <v>8.7</v>
      </c>
      <c r="AC36" s="51" t="str">
        <f>IF(AA36&gt;=8.5,"A",IF(AA36&gt;=8,"B+",IF(AA36&gt;=7,"B",IF(AA36&gt;=6.5,"C+",IF(AA36&gt;=5.5,"C",IF(AA36&gt;=5,"D+",IF(AA36&gt;=4,"D","F")))))))</f>
        <v>A</v>
      </c>
      <c r="AD36" s="60">
        <f>IF(AC36="A",4,IF(AC36="B+",3.5,IF(AC36="B",3,IF(AC36="C+",2.5,IF(AC36="C",2,IF(AC36="D+",1.5,IF(AC36="D",1,0)))))))</f>
        <v>4</v>
      </c>
      <c r="AE36" s="53" t="str">
        <f>TEXT(AD36,"0.0")</f>
        <v>4.0</v>
      </c>
      <c r="AF36" s="63">
        <v>4</v>
      </c>
      <c r="AG36" s="207">
        <v>4</v>
      </c>
      <c r="AH36" s="210">
        <v>8.3000000000000007</v>
      </c>
      <c r="AI36" s="57">
        <v>7</v>
      </c>
      <c r="AJ36" s="58"/>
      <c r="AK36" s="66">
        <f>ROUND((AH36*0.4+AI36*0.6),1)</f>
        <v>7.5</v>
      </c>
      <c r="AL36" s="67">
        <f>ROUND(MAX((AH36*0.4+AI36*0.6),(AH36*0.4+AJ36*0.6)),1)</f>
        <v>7.5</v>
      </c>
      <c r="AM36" s="67" t="str">
        <f>TEXT(AL36,"0.0")</f>
        <v>7.5</v>
      </c>
      <c r="AN36" s="51" t="str">
        <f>IF(AL36&gt;=8.5,"A",IF(AL36&gt;=8,"B+",IF(AL36&gt;=7,"B",IF(AL36&gt;=6.5,"C+",IF(AL36&gt;=5.5,"C",IF(AL36&gt;=5,"D+",IF(AL36&gt;=4,"D","F")))))))</f>
        <v>B</v>
      </c>
      <c r="AO36" s="60">
        <f>IF(AN36="A",4,IF(AN36="B+",3.5,IF(AN36="B",3,IF(AN36="C+",2.5,IF(AN36="C",2,IF(AN36="D+",1.5,IF(AN36="D",1,0)))))))</f>
        <v>3</v>
      </c>
      <c r="AP36" s="53" t="str">
        <f>TEXT(AO36,"0.0")</f>
        <v>3.0</v>
      </c>
      <c r="AQ36" s="63">
        <v>2</v>
      </c>
      <c r="AR36" s="207">
        <v>2</v>
      </c>
      <c r="AS36" s="66">
        <v>5.7</v>
      </c>
      <c r="AT36" s="338">
        <v>6</v>
      </c>
      <c r="AU36" s="338"/>
      <c r="AV36" s="66">
        <f>ROUND((AS36*0.4+AT36*0.6),1)</f>
        <v>5.9</v>
      </c>
      <c r="AW36" s="67">
        <f>ROUND(MAX((AS36*0.4+AT36*0.6),(AS36*0.4+AU36*0.6)),1)</f>
        <v>5.9</v>
      </c>
      <c r="AX36" s="67" t="str">
        <f>TEXT(AW36,"0.0")</f>
        <v>5.9</v>
      </c>
      <c r="AY36" s="51" t="str">
        <f>IF(AW36&gt;=8.5,"A",IF(AW36&gt;=8,"B+",IF(AW36&gt;=7,"B",IF(AW36&gt;=6.5,"C+",IF(AW36&gt;=5.5,"C",IF(AW36&gt;=5,"D+",IF(AW36&gt;=4,"D","F")))))))</f>
        <v>C</v>
      </c>
      <c r="AZ36" s="60">
        <f>IF(AY36="A",4,IF(AY36="B+",3.5,IF(AY36="B",3,IF(AY36="C+",2.5,IF(AY36="C",2,IF(AY36="D+",1.5,IF(AY36="D",1,0)))))))</f>
        <v>2</v>
      </c>
      <c r="BA36" s="53" t="str">
        <f>TEXT(AZ36,"0.0")</f>
        <v>2.0</v>
      </c>
      <c r="BB36" s="63">
        <v>3</v>
      </c>
      <c r="BC36" s="207">
        <v>3</v>
      </c>
      <c r="BD36" s="210">
        <v>7</v>
      </c>
      <c r="BE36" s="57">
        <v>4</v>
      </c>
      <c r="BF36" s="58"/>
      <c r="BG36" s="66">
        <f>ROUND((BD36*0.4+BE36*0.6),1)</f>
        <v>5.2</v>
      </c>
      <c r="BH36" s="67">
        <f>ROUND(MAX((BD36*0.4+BE36*0.6),(BD36*0.4+BF36*0.6)),1)</f>
        <v>5.2</v>
      </c>
      <c r="BI36" s="67" t="str">
        <f>TEXT(BH36,"0.0")</f>
        <v>5.2</v>
      </c>
      <c r="BJ36" s="51" t="str">
        <f>IF(BH36&gt;=8.5,"A",IF(BH36&gt;=8,"B+",IF(BH36&gt;=7,"B",IF(BH36&gt;=6.5,"C+",IF(BH36&gt;=5.5,"C",IF(BH36&gt;=5,"D+",IF(BH36&gt;=4,"D","F")))))))</f>
        <v>D+</v>
      </c>
      <c r="BK36" s="60">
        <f>IF(BJ36="A",4,IF(BJ36="B+",3.5,IF(BJ36="B",3,IF(BJ36="C+",2.5,IF(BJ36="C",2,IF(BJ36="D+",1.5,IF(BJ36="D",1,0)))))))</f>
        <v>1.5</v>
      </c>
      <c r="BL36" s="53" t="str">
        <f>TEXT(BK36,"0.0")</f>
        <v>1.5</v>
      </c>
      <c r="BM36" s="63">
        <v>3</v>
      </c>
      <c r="BN36" s="207">
        <v>3</v>
      </c>
      <c r="BO36" s="210">
        <v>7</v>
      </c>
      <c r="BP36" s="57">
        <v>7</v>
      </c>
      <c r="BQ36" s="58"/>
      <c r="BR36" s="66"/>
      <c r="BS36" s="67">
        <f>ROUND(MAX((BO36*0.4+BP36*0.6),(BO36*0.4+BQ36*0.6)),1)</f>
        <v>7</v>
      </c>
      <c r="BT36" s="67" t="str">
        <f>TEXT(BS36,"0.0")</f>
        <v>7.0</v>
      </c>
      <c r="BU36" s="51" t="str">
        <f>IF(BS36&gt;=8.5,"A",IF(BS36&gt;=8,"B+",IF(BS36&gt;=7,"B",IF(BS36&gt;=6.5,"C+",IF(BS36&gt;=5.5,"C",IF(BS36&gt;=5,"D+",IF(BS36&gt;=4,"D","F")))))))</f>
        <v>B</v>
      </c>
      <c r="BV36" s="68">
        <f>IF(BU36="A",4,IF(BU36="B+",3.5,IF(BU36="B",3,IF(BU36="C+",2.5,IF(BU36="C",2,IF(BU36="D+",1.5,IF(BU36="D",1,0)))))))</f>
        <v>3</v>
      </c>
      <c r="BW36" s="53" t="str">
        <f>TEXT(BV36,"0.0")</f>
        <v>3.0</v>
      </c>
      <c r="BX36" s="63">
        <v>2</v>
      </c>
      <c r="BY36" s="207">
        <v>2</v>
      </c>
      <c r="BZ36" s="210">
        <v>7.2</v>
      </c>
      <c r="CA36" s="57">
        <v>5</v>
      </c>
      <c r="CB36" s="58"/>
      <c r="CC36" s="66">
        <f>ROUND((BZ36*0.4+CA36*0.6),1)</f>
        <v>5.9</v>
      </c>
      <c r="CD36" s="67">
        <f>ROUND(MAX((BZ36*0.4+CA36*0.6),(BZ36*0.4+CB36*0.6)),1)</f>
        <v>5.9</v>
      </c>
      <c r="CE36" s="67" t="str">
        <f>TEXT(CD36,"0.0")</f>
        <v>5.9</v>
      </c>
      <c r="CF36" s="51" t="str">
        <f>IF(CD36&gt;=8.5,"A",IF(CD36&gt;=8,"B+",IF(CD36&gt;=7,"B",IF(CD36&gt;=6.5,"C+",IF(CD36&gt;=5.5,"C",IF(CD36&gt;=5,"D+",IF(CD36&gt;=4,"D","F")))))))</f>
        <v>C</v>
      </c>
      <c r="CG36" s="60">
        <f>IF(CF36="A",4,IF(CF36="B+",3.5,IF(CF36="B",3,IF(CF36="C+",2.5,IF(CF36="C",2,IF(CF36="D+",1.5,IF(CF36="D",1,0)))))))</f>
        <v>2</v>
      </c>
      <c r="CH36" s="53" t="str">
        <f>TEXT(CG36,"0.0")</f>
        <v>2.0</v>
      </c>
      <c r="CI36" s="63">
        <v>3</v>
      </c>
      <c r="CJ36" s="207">
        <v>3</v>
      </c>
      <c r="CK36" s="208">
        <f>AF36+AQ36+BB36+BM36+BX36+CI36</f>
        <v>17</v>
      </c>
      <c r="CL36" s="72">
        <f>(AA36*AF36+AL36*AQ36+AW36*BB36+BH36*BM36+BS36*BX36+CD36*CI36)/CK36</f>
        <v>6.7529411764705882</v>
      </c>
      <c r="CM36" s="93" t="str">
        <f>TEXT(CL36,"0.00")</f>
        <v>6.75</v>
      </c>
      <c r="CN36" s="72">
        <f>(AD36*AF36+AO36*AQ36+AZ36*BB36+BK36*BM36+BV36*BX36+CG36*CI36)/CK36</f>
        <v>2.6176470588235294</v>
      </c>
      <c r="CO36" s="93" t="str">
        <f>TEXT(CN36,"0.00")</f>
        <v>2.62</v>
      </c>
      <c r="CP36" s="338" t="str">
        <f>IF(AND(CN36&lt;0.8),"Cảnh báo KQHT","Lên lớp")</f>
        <v>Lên lớp</v>
      </c>
      <c r="CQ36" s="338">
        <f>CJ36+BY36+BN36+BC36+AR36+AG36</f>
        <v>17</v>
      </c>
      <c r="CR36" s="72">
        <f>(AA36*AG36+AL36*AR36+AW36*BC36+BH36*BN36+BS36*BY36+CD36*CJ36)/CQ36</f>
        <v>6.7529411764705882</v>
      </c>
      <c r="CS36" s="338" t="str">
        <f>TEXT(CR36,"0.00")</f>
        <v>6.75</v>
      </c>
      <c r="CT36" s="72">
        <f>(AD36*AG36+AO36*AR36+AZ36*BC36+BK36*BN36+BV36*BY36+CG36*CJ36)/CQ36</f>
        <v>2.6176470588235294</v>
      </c>
      <c r="CU36" s="338" t="str">
        <f>TEXT(CT36,"0.00")</f>
        <v>2.62</v>
      </c>
      <c r="CV36" s="338" t="str">
        <f>IF(AND(CT36&lt;1.2),"Cảnh báo KQHT","Lên lớp")</f>
        <v>Lên lớp</v>
      </c>
      <c r="CW36" s="66">
        <v>6.8</v>
      </c>
      <c r="CX36" s="338">
        <v>7</v>
      </c>
      <c r="CY36" s="338"/>
      <c r="CZ36" s="66">
        <f>ROUND((CW36*0.4+CX36*0.6),1)</f>
        <v>6.9</v>
      </c>
      <c r="DA36" s="67">
        <f>ROUND(MAX((CW36*0.4+CX36*0.6),(CW36*0.4+CY36*0.6)),1)</f>
        <v>6.9</v>
      </c>
      <c r="DB36" s="60" t="str">
        <f>TEXT(DA36,"0.0")</f>
        <v>6.9</v>
      </c>
      <c r="DC36" s="51" t="str">
        <f>IF(DA36&gt;=8.5,"A",IF(DA36&gt;=8,"B+",IF(DA36&gt;=7,"B",IF(DA36&gt;=6.5,"C+",IF(DA36&gt;=5.5,"C",IF(DA36&gt;=5,"D+",IF(DA36&gt;=4,"D","F")))))))</f>
        <v>C+</v>
      </c>
      <c r="DD36" s="60">
        <f>IF(DC36="A",4,IF(DC36="B+",3.5,IF(DC36="B",3,IF(DC36="C+",2.5,IF(DC36="C",2,IF(DC36="D+",1.5,IF(DC36="D",1,0)))))))</f>
        <v>2.5</v>
      </c>
      <c r="DE36" s="60" t="str">
        <f>TEXT(DD36,"0.0")</f>
        <v>2.5</v>
      </c>
      <c r="DF36" s="63"/>
      <c r="DG36" s="209"/>
      <c r="DH36" s="105">
        <v>6.8</v>
      </c>
      <c r="DI36" s="126">
        <v>9</v>
      </c>
      <c r="DJ36" s="126"/>
      <c r="DK36" s="66">
        <f>ROUND((DH36*0.4+DI36*0.6),1)</f>
        <v>8.1</v>
      </c>
      <c r="DL36" s="67">
        <f>ROUND(MAX((DH36*0.4+DI36*0.6),(DH36*0.4+DJ36*0.6)),1)</f>
        <v>8.1</v>
      </c>
      <c r="DM36" s="60" t="str">
        <f>TEXT(DL36,"0.0")</f>
        <v>8.1</v>
      </c>
      <c r="DN36" s="51" t="str">
        <f>IF(DL36&gt;=8.5,"A",IF(DL36&gt;=8,"B+",IF(DL36&gt;=7,"B",IF(DL36&gt;=6.5,"C+",IF(DL36&gt;=5.5,"C",IF(DL36&gt;=5,"D+",IF(DL36&gt;=4,"D","F")))))))</f>
        <v>B+</v>
      </c>
      <c r="DO36" s="60">
        <f>IF(DN36="A",4,IF(DN36="B+",3.5,IF(DN36="B",3,IF(DN36="C+",2.5,IF(DN36="C",2,IF(DN36="D+",1.5,IF(DN36="D",1,0)))))))</f>
        <v>3.5</v>
      </c>
      <c r="DP36" s="60" t="str">
        <f>TEXT(DO36,"0.0")</f>
        <v>3.5</v>
      </c>
      <c r="DQ36" s="63"/>
      <c r="DR36" s="209"/>
      <c r="DS36" s="67">
        <f t="shared" si="564"/>
        <v>7.5</v>
      </c>
      <c r="DT36" s="60" t="str">
        <f t="shared" si="487"/>
        <v>7.5</v>
      </c>
      <c r="DU36" s="51" t="str">
        <f>IF(DS36&gt;=8.5,"A",IF(DS36&gt;=8,"B+",IF(DS36&gt;=7,"B",IF(DS36&gt;=6.5,"C+",IF(DS36&gt;=5.5,"C",IF(DS36&gt;=5,"D+",IF(DS36&gt;=4,"D","F")))))))</f>
        <v>B</v>
      </c>
      <c r="DV36" s="60">
        <f>IF(DU36="A",4,IF(DU36="B+",3.5,IF(DU36="B",3,IF(DU36="C+",2.5,IF(DU36="C",2,IF(DU36="D+",1.5,IF(DU36="D",1,0)))))))</f>
        <v>3</v>
      </c>
      <c r="DW36" s="60" t="str">
        <f>TEXT(DV36,"0.0")</f>
        <v>3.0</v>
      </c>
      <c r="DX36" s="63">
        <v>3</v>
      </c>
      <c r="DY36" s="209">
        <v>3</v>
      </c>
      <c r="DZ36" s="66">
        <v>7</v>
      </c>
      <c r="EA36" s="338">
        <v>7</v>
      </c>
      <c r="EB36" s="338"/>
      <c r="EC36" s="66">
        <f t="shared" si="565"/>
        <v>7</v>
      </c>
      <c r="ED36" s="67">
        <f t="shared" si="566"/>
        <v>7</v>
      </c>
      <c r="EE36" s="60" t="str">
        <f t="shared" si="567"/>
        <v>7.0</v>
      </c>
      <c r="EF36" s="51" t="str">
        <f t="shared" si="568"/>
        <v>B</v>
      </c>
      <c r="EG36" s="60">
        <f t="shared" si="569"/>
        <v>3</v>
      </c>
      <c r="EH36" s="60" t="str">
        <f t="shared" si="570"/>
        <v>3.0</v>
      </c>
      <c r="EI36" s="63">
        <v>3</v>
      </c>
      <c r="EJ36" s="209">
        <v>3</v>
      </c>
      <c r="EK36" s="105">
        <v>7.3</v>
      </c>
      <c r="EL36" s="103">
        <v>4</v>
      </c>
      <c r="EM36" s="58"/>
      <c r="EN36" s="66">
        <f>ROUND((EK36*0.4+EL36*0.6),1)</f>
        <v>5.3</v>
      </c>
      <c r="EO36" s="67">
        <f>ROUND(MAX((EK36*0.4+EL36*0.6),(EK36*0.4+EM36*0.6)),1)</f>
        <v>5.3</v>
      </c>
      <c r="EP36" s="60" t="str">
        <f>TEXT(EO36,"0.0")</f>
        <v>5.3</v>
      </c>
      <c r="EQ36" s="51" t="str">
        <f>IF(EO36&gt;=8.5,"A",IF(EO36&gt;=8,"B+",IF(EO36&gt;=7,"B",IF(EO36&gt;=6.5,"C+",IF(EO36&gt;=5.5,"C",IF(EO36&gt;=5,"D+",IF(EO36&gt;=4,"D","F")))))))</f>
        <v>D+</v>
      </c>
      <c r="ER36" s="60">
        <f>IF(EQ36="A",4,IF(EQ36="B+",3.5,IF(EQ36="B",3,IF(EQ36="C+",2.5,IF(EQ36="C",2,IF(EQ36="D+",1.5,IF(EQ36="D",1,0)))))))</f>
        <v>1.5</v>
      </c>
      <c r="ES36" s="60" t="str">
        <f>TEXT(ER36,"0.0")</f>
        <v>1.5</v>
      </c>
      <c r="ET36" s="63">
        <v>3</v>
      </c>
      <c r="EU36" s="207">
        <v>3</v>
      </c>
      <c r="EV36" s="66">
        <v>5</v>
      </c>
      <c r="EW36" s="338">
        <v>5</v>
      </c>
      <c r="EX36" s="338"/>
      <c r="EY36" s="66">
        <f>ROUND((EV36*0.4+EW36*0.6),1)</f>
        <v>5</v>
      </c>
      <c r="EZ36" s="67">
        <f>ROUND(MAX((EV36*0.4+EW36*0.6),(EV36*0.4+EX36*0.6)),1)</f>
        <v>5</v>
      </c>
      <c r="FA36" s="67" t="str">
        <f>TEXT(EZ36,"0.0")</f>
        <v>5.0</v>
      </c>
      <c r="FB36" s="51" t="str">
        <f>IF(EZ36&gt;=8.5,"A",IF(EZ36&gt;=8,"B+",IF(EZ36&gt;=7,"B",IF(EZ36&gt;=6.5,"C+",IF(EZ36&gt;=5.5,"C",IF(EZ36&gt;=5,"D+",IF(EZ36&gt;=4,"D","F")))))))</f>
        <v>D+</v>
      </c>
      <c r="FC36" s="60">
        <f>IF(FB36="A",4,IF(FB36="B+",3.5,IF(FB36="B",3,IF(FB36="C+",2.5,IF(FB36="C",2,IF(FB36="D+",1.5,IF(FB36="D",1,0)))))))</f>
        <v>1.5</v>
      </c>
      <c r="FD36" s="53" t="str">
        <f>TEXT(FC36,"0.0")</f>
        <v>1.5</v>
      </c>
      <c r="FE36" s="63">
        <v>2</v>
      </c>
      <c r="FF36" s="207">
        <v>2</v>
      </c>
      <c r="FG36" s="66">
        <v>8</v>
      </c>
      <c r="FH36" s="338">
        <v>9</v>
      </c>
      <c r="FI36" s="338"/>
      <c r="FJ36" s="66">
        <f>ROUND((FG36*0.4+FH36*0.6),1)</f>
        <v>8.6</v>
      </c>
      <c r="FK36" s="67">
        <f>ROUND(MAX((FG36*0.4+FH36*0.6),(FG36*0.4+FI36*0.6)),1)</f>
        <v>8.6</v>
      </c>
      <c r="FL36" s="67" t="str">
        <f>TEXT(FK36,"0.0")</f>
        <v>8.6</v>
      </c>
      <c r="FM36" s="51" t="str">
        <f>IF(FK36&gt;=8.5,"A",IF(FK36&gt;=8,"B+",IF(FK36&gt;=7,"B",IF(FK36&gt;=6.5,"C+",IF(FK36&gt;=5.5,"C",IF(FK36&gt;=5,"D+",IF(FK36&gt;=4,"D","F")))))))</f>
        <v>A</v>
      </c>
      <c r="FN36" s="60">
        <f>IF(FM36="A",4,IF(FM36="B+",3.5,IF(FM36="B",3,IF(FM36="C+",2.5,IF(FM36="C",2,IF(FM36="D+",1.5,IF(FM36="D",1,0)))))))</f>
        <v>4</v>
      </c>
      <c r="FO36" s="53" t="str">
        <f>TEXT(FN36,"0.0")</f>
        <v>4.0</v>
      </c>
      <c r="FP36" s="63">
        <v>2</v>
      </c>
      <c r="FQ36" s="207">
        <v>2</v>
      </c>
      <c r="FR36" s="66">
        <v>7.1</v>
      </c>
      <c r="FS36" s="338">
        <v>6</v>
      </c>
      <c r="FT36" s="338"/>
      <c r="FU36" s="66"/>
      <c r="FV36" s="67">
        <f>ROUND(MAX((FR36*0.4+FS36*0.6),(FR36*0.4+FT36*0.6)),1)</f>
        <v>6.4</v>
      </c>
      <c r="FW36" s="67" t="str">
        <f>TEXT(FV36,"0.0")</f>
        <v>6.4</v>
      </c>
      <c r="FX36" s="51" t="str">
        <f>IF(FV36&gt;=8.5,"A",IF(FV36&gt;=8,"B+",IF(FV36&gt;=7,"B",IF(FV36&gt;=6.5,"C+",IF(FV36&gt;=5.5,"C",IF(FV36&gt;=5,"D+",IF(FV36&gt;=4,"D","F")))))))</f>
        <v>C</v>
      </c>
      <c r="FY36" s="60">
        <f>IF(FX36="A",4,IF(FX36="B+",3.5,IF(FX36="B",3,IF(FX36="C+",2.5,IF(FX36="C",2,IF(FX36="D+",1.5,IF(FX36="D",1,0)))))))</f>
        <v>2</v>
      </c>
      <c r="FZ36" s="53" t="str">
        <f>TEXT(FY36,"0.0")</f>
        <v>2.0</v>
      </c>
      <c r="GA36" s="63">
        <v>2</v>
      </c>
      <c r="GB36" s="207">
        <v>2</v>
      </c>
      <c r="GC36" s="66">
        <v>7.4</v>
      </c>
      <c r="GD36" s="338">
        <v>6</v>
      </c>
      <c r="GE36" s="338"/>
      <c r="GF36" s="105"/>
      <c r="GG36" s="67">
        <f t="shared" si="491"/>
        <v>6.6</v>
      </c>
      <c r="GH36" s="67" t="str">
        <f t="shared" si="492"/>
        <v>6.6</v>
      </c>
      <c r="GI36" s="51" t="str">
        <f t="shared" si="493"/>
        <v>C+</v>
      </c>
      <c r="GJ36" s="60">
        <f t="shared" si="494"/>
        <v>2.5</v>
      </c>
      <c r="GK36" s="53" t="str">
        <f t="shared" si="495"/>
        <v>2.5</v>
      </c>
      <c r="GL36" s="63">
        <v>3</v>
      </c>
      <c r="GM36" s="207">
        <v>3</v>
      </c>
      <c r="GN36" s="211">
        <f t="shared" si="496"/>
        <v>18</v>
      </c>
      <c r="GO36" s="156">
        <f t="shared" si="497"/>
        <v>6.6222222222222227</v>
      </c>
      <c r="GP36" s="158">
        <f t="shared" si="498"/>
        <v>2.5</v>
      </c>
      <c r="GQ36" s="157" t="str">
        <f>TEXT(GP36,"0.00")</f>
        <v>2.50</v>
      </c>
      <c r="GR36" s="5" t="str">
        <f>IF(AND(GP36&lt;1),"Cảnh báo KQHT","Lên lớp")</f>
        <v>Lên lớp</v>
      </c>
      <c r="GS36" s="212">
        <f t="shared" si="499"/>
        <v>18</v>
      </c>
      <c r="GT36" s="213">
        <f xml:space="preserve"> (DS36*DY36+ED36*EJ36+EO36*EU36+EZ36*FF36+FK36*FQ36+FV36*GB36+GG36*GM36)/GS36</f>
        <v>6.6222222222222227</v>
      </c>
      <c r="GU36" s="214">
        <f t="shared" si="500"/>
        <v>2.5</v>
      </c>
      <c r="GV36" s="215">
        <f t="shared" si="501"/>
        <v>35</v>
      </c>
      <c r="GW36" s="211">
        <f t="shared" si="502"/>
        <v>35</v>
      </c>
      <c r="GX36" s="157">
        <f t="shared" si="503"/>
        <v>6.6857142857142859</v>
      </c>
      <c r="GY36" s="158">
        <f t="shared" si="504"/>
        <v>2.5571428571428569</v>
      </c>
      <c r="GZ36" s="157" t="str">
        <f>TEXT(GY36,"0.00")</f>
        <v>2.56</v>
      </c>
      <c r="HA36" s="5" t="str">
        <f>IF(AND(GY36&lt;1.2),"Cảnh báo KQHT","Lên lớp")</f>
        <v>Lên lớp</v>
      </c>
      <c r="HB36" s="5"/>
      <c r="HC36" s="210">
        <v>7</v>
      </c>
      <c r="HD36" s="57">
        <v>8</v>
      </c>
      <c r="HE36" s="104"/>
      <c r="HF36" s="105"/>
      <c r="HG36" s="67">
        <f t="shared" si="505"/>
        <v>7.6</v>
      </c>
      <c r="HH36" s="67" t="str">
        <f t="shared" si="506"/>
        <v>7.6</v>
      </c>
      <c r="HI36" s="51" t="str">
        <f t="shared" si="507"/>
        <v>B</v>
      </c>
      <c r="HJ36" s="60">
        <f t="shared" si="508"/>
        <v>3</v>
      </c>
      <c r="HK36" s="53" t="str">
        <f t="shared" si="509"/>
        <v>3.0</v>
      </c>
      <c r="HL36" s="63">
        <v>3</v>
      </c>
      <c r="HM36" s="207">
        <v>3</v>
      </c>
      <c r="HN36" s="105">
        <v>7.8</v>
      </c>
      <c r="HO36" s="103">
        <v>8</v>
      </c>
      <c r="HP36" s="104"/>
      <c r="HQ36" s="105">
        <f t="shared" si="510"/>
        <v>7.9</v>
      </c>
      <c r="HR36" s="362">
        <f>ROUND(MAX((HN36*0.4+HO36*0.6),(HN36*0.4+HP36*0.6)),1)</f>
        <v>7.9</v>
      </c>
      <c r="HS36" s="120" t="str">
        <f>TEXT(HR36,"0.0")</f>
        <v>7.9</v>
      </c>
      <c r="HT36" s="363" t="str">
        <f>IF(HR36&gt;=8.5,"A",IF(HR36&gt;=8,"B+",IF(HR36&gt;=7,"B",IF(HR36&gt;=6.5,"C+",IF(HR36&gt;=5.5,"C",IF(HR36&gt;=5,"D+",IF(HR36&gt;=4,"D","F")))))))</f>
        <v>B</v>
      </c>
      <c r="HU36" s="362">
        <f>IF(HT36="A",4,IF(HT36="B+",3.5,IF(HT36="B",3,IF(HT36="C+",2.5,IF(HT36="C",2,IF(HT36="D+",1.5,IF(HT36="D",1,0)))))))</f>
        <v>3</v>
      </c>
      <c r="HV36" s="364" t="str">
        <f>TEXT(HU36,"0.0")</f>
        <v>3.0</v>
      </c>
      <c r="HW36" s="63">
        <v>1</v>
      </c>
      <c r="HX36" s="207">
        <v>1</v>
      </c>
      <c r="HY36" s="66">
        <f t="shared" si="571"/>
        <v>2.4</v>
      </c>
      <c r="HZ36" s="167">
        <f t="shared" si="571"/>
        <v>7.7</v>
      </c>
      <c r="IA36" s="53" t="str">
        <f>TEXT(HZ36,"0.0")</f>
        <v>7.7</v>
      </c>
      <c r="IB36" s="51" t="str">
        <f>IF(HZ36&gt;=8.5,"A",IF(HZ36&gt;=8,"B+",IF(HZ36&gt;=7,"B",IF(HZ36&gt;=6.5,"C+",IF(HZ36&gt;=5.5,"C",IF(HZ36&gt;=5,"D+",IF(HZ36&gt;=4,"D","F")))))))</f>
        <v>B</v>
      </c>
      <c r="IC36" s="60">
        <f>IF(IB36="A",4,IF(IB36="B+",3.5,IF(IB36="B",3,IF(IB36="C+",2.5,IF(IB36="C",2,IF(IB36="D+",1.5,IF(IB36="D",1,0)))))))</f>
        <v>3</v>
      </c>
      <c r="ID36" s="53" t="str">
        <f>TEXT(IC36,"0.0")</f>
        <v>3.0</v>
      </c>
      <c r="IE36" s="220">
        <v>4</v>
      </c>
      <c r="IF36" s="221">
        <v>4</v>
      </c>
      <c r="IG36" s="210">
        <v>8.6999999999999993</v>
      </c>
      <c r="IH36" s="57">
        <v>3</v>
      </c>
      <c r="II36" s="58"/>
      <c r="IJ36" s="66">
        <f t="shared" si="511"/>
        <v>5.3</v>
      </c>
      <c r="IK36" s="67">
        <f t="shared" si="512"/>
        <v>5.3</v>
      </c>
      <c r="IL36" s="67" t="str">
        <f t="shared" si="513"/>
        <v>5.3</v>
      </c>
      <c r="IM36" s="51" t="str">
        <f t="shared" si="514"/>
        <v>D+</v>
      </c>
      <c r="IN36" s="60">
        <f t="shared" si="515"/>
        <v>1.5</v>
      </c>
      <c r="IO36" s="53" t="str">
        <f t="shared" si="516"/>
        <v>1.5</v>
      </c>
      <c r="IP36" s="63">
        <v>2</v>
      </c>
      <c r="IQ36" s="207">
        <v>2</v>
      </c>
      <c r="IR36" s="210">
        <v>8</v>
      </c>
      <c r="IS36" s="57">
        <v>5</v>
      </c>
      <c r="IT36" s="104"/>
      <c r="IU36" s="105">
        <f t="shared" si="517"/>
        <v>6.2</v>
      </c>
      <c r="IV36" s="120">
        <f>ROUND(MAX((IR36*0.4+IS36*0.6),(IR36*0.4+IT36*0.6)),1)</f>
        <v>6.2</v>
      </c>
      <c r="IW36" s="67" t="str">
        <f>TEXT(IV36,"0.0")</f>
        <v>6.2</v>
      </c>
      <c r="IX36" s="51" t="str">
        <f>IF(IV36&gt;=8.5,"A",IF(IV36&gt;=8,"B+",IF(IV36&gt;=7,"B",IF(IV36&gt;=6.5,"C+",IF(IV36&gt;=5.5,"C",IF(IV36&gt;=5,"D+",IF(IV36&gt;=4,"D","F")))))))</f>
        <v>C</v>
      </c>
      <c r="IY36" s="60">
        <f>IF(IX36="A",4,IF(IX36="B+",3.5,IF(IX36="B",3,IF(IX36="C+",2.5,IF(IX36="C",2,IF(IX36="D+",1.5,IF(IX36="D",1,0)))))))</f>
        <v>2</v>
      </c>
      <c r="IZ36" s="53" t="str">
        <f>TEXT(IY36,"0.0")</f>
        <v>2.0</v>
      </c>
      <c r="JA36" s="63">
        <v>3</v>
      </c>
      <c r="JB36" s="207">
        <v>3</v>
      </c>
      <c r="JC36" s="210">
        <v>8.1999999999999993</v>
      </c>
      <c r="JD36" s="57">
        <v>6</v>
      </c>
      <c r="JE36" s="58"/>
      <c r="JF36" s="66">
        <f t="shared" si="518"/>
        <v>6.9</v>
      </c>
      <c r="JG36" s="67">
        <f>ROUND(MAX((JC36*0.4+JD36*0.6),(JC36*0.4+JE36*0.6)),1)</f>
        <v>6.9</v>
      </c>
      <c r="JH36" s="50" t="str">
        <f>TEXT(JG36,"0.0")</f>
        <v>6.9</v>
      </c>
      <c r="JI36" s="51" t="str">
        <f>IF(JG36&gt;=8.5,"A",IF(JG36&gt;=8,"B+",IF(JG36&gt;=7,"B",IF(JG36&gt;=6.5,"C+",IF(JG36&gt;=5.5,"C",IF(JG36&gt;=5,"D+",IF(JG36&gt;=4,"D","F")))))))</f>
        <v>C+</v>
      </c>
      <c r="JJ36" s="60">
        <f>IF(JI36="A",4,IF(JI36="B+",3.5,IF(JI36="B",3,IF(JI36="C+",2.5,IF(JI36="C",2,IF(JI36="D+",1.5,IF(JI36="D",1,0)))))))</f>
        <v>2.5</v>
      </c>
      <c r="JK36" s="53" t="str">
        <f>TEXT(JJ36,"0.0")</f>
        <v>2.5</v>
      </c>
      <c r="JL36" s="61">
        <v>2</v>
      </c>
      <c r="JM36" s="62">
        <v>2</v>
      </c>
      <c r="JN36" s="105">
        <v>7</v>
      </c>
      <c r="JO36" s="103">
        <v>5</v>
      </c>
      <c r="JP36" s="104"/>
      <c r="JQ36" s="105">
        <f>ROUND((JN36*0.4+JO36*0.6),1)</f>
        <v>5.8</v>
      </c>
      <c r="JR36" s="67">
        <f>ROUND(MAX((JN36*0.4+JO36*0.6),(JN36*0.4+JP36*0.6)),1)</f>
        <v>5.8</v>
      </c>
      <c r="JS36" s="50" t="str">
        <f>TEXT(JR36,"0.0")</f>
        <v>5.8</v>
      </c>
      <c r="JT36" s="51" t="str">
        <f>IF(JR36&gt;=8.5,"A",IF(JR36&gt;=8,"B+",IF(JR36&gt;=7,"B",IF(JR36&gt;=6.5,"C+",IF(JR36&gt;=5.5,"C",IF(JR36&gt;=5,"D+",IF(JR36&gt;=4,"D","F")))))))</f>
        <v>C</v>
      </c>
      <c r="JU36" s="60">
        <f>IF(JT36="A",4,IF(JT36="B+",3.5,IF(JT36="B",3,IF(JT36="C+",2.5,IF(JT36="C",2,IF(JT36="D+",1.5,IF(JT36="D",1,0)))))))</f>
        <v>2</v>
      </c>
      <c r="JV36" s="53" t="str">
        <f>TEXT(JU36,"0.0")</f>
        <v>2.0</v>
      </c>
      <c r="JW36" s="61">
        <v>1</v>
      </c>
      <c r="JX36" s="62">
        <v>1</v>
      </c>
      <c r="JY36" s="105">
        <v>6.7</v>
      </c>
      <c r="JZ36" s="126">
        <v>6</v>
      </c>
      <c r="KA36" s="104"/>
      <c r="KB36" s="105">
        <f>ROUND((JY36*0.4+JZ36*0.6),1)</f>
        <v>6.3</v>
      </c>
      <c r="KC36" s="67">
        <f>ROUND(MAX((JY36*0.4+JZ36*0.6),(JY36*0.4+KA36*0.6)),1)</f>
        <v>6.3</v>
      </c>
      <c r="KD36" s="50" t="str">
        <f>TEXT(KC36,"0.0")</f>
        <v>6.3</v>
      </c>
      <c r="KE36" s="51" t="str">
        <f>IF(KC36&gt;=8.5,"A",IF(KC36&gt;=8,"B+",IF(KC36&gt;=7,"B",IF(KC36&gt;=6.5,"C+",IF(KC36&gt;=5.5,"C",IF(KC36&gt;=5,"D+",IF(KC36&gt;=4,"D","F")))))))</f>
        <v>C</v>
      </c>
      <c r="KF36" s="60">
        <f>IF(KE36="A",4,IF(KE36="B+",3.5,IF(KE36="B",3,IF(KE36="C+",2.5,IF(KE36="C",2,IF(KE36="D+",1.5,IF(KE36="D",1,0)))))))</f>
        <v>2</v>
      </c>
      <c r="KG36" s="53" t="str">
        <f>TEXT(KF36,"0.0")</f>
        <v>2.0</v>
      </c>
      <c r="KH36" s="61">
        <v>2</v>
      </c>
      <c r="KI36" s="62">
        <v>2</v>
      </c>
      <c r="KJ36" s="216">
        <v>7.4</v>
      </c>
      <c r="KK36" s="337">
        <v>7</v>
      </c>
      <c r="KL36" s="174"/>
      <c r="KM36" s="66">
        <f>ROUND((KJ36*0.4+KK36*0.6),1)</f>
        <v>7.2</v>
      </c>
      <c r="KN36" s="110">
        <f>ROUND(MAX((KJ36*0.4+KK36*0.6),(KJ36*0.4+KL36*0.6)),1)</f>
        <v>7.2</v>
      </c>
      <c r="KO36" s="67" t="str">
        <f>TEXT(KN36,"0.0")</f>
        <v>7.2</v>
      </c>
      <c r="KP36" s="300" t="str">
        <f>IF(KN36&gt;=8.5,"A",IF(KN36&gt;=8,"B+",IF(KN36&gt;=7,"B",IF(KN36&gt;=6.5,"C+",IF(KN36&gt;=5.5,"C",IF(KN36&gt;=5,"D+",IF(KN36&gt;=4,"D","F")))))))</f>
        <v>B</v>
      </c>
      <c r="KQ36" s="112">
        <f>IF(KP36="A",4,IF(KP36="B+",3.5,IF(KP36="B",3,IF(KP36="C+",2.5,IF(KP36="C",2,IF(KP36="D+",1.5,IF(KP36="D",1,0)))))))</f>
        <v>3</v>
      </c>
      <c r="KR36" s="113" t="str">
        <f>TEXT(KQ36,"0.0")</f>
        <v>3.0</v>
      </c>
      <c r="KS36" s="63">
        <v>3</v>
      </c>
      <c r="KT36" s="207">
        <v>3</v>
      </c>
      <c r="KU36" s="216">
        <v>7.7</v>
      </c>
      <c r="KV36" s="337">
        <v>8</v>
      </c>
      <c r="KW36" s="174"/>
      <c r="KX36" s="66">
        <f t="shared" si="537"/>
        <v>7.9</v>
      </c>
      <c r="KY36" s="110">
        <f t="shared" si="538"/>
        <v>7.9</v>
      </c>
      <c r="KZ36" s="67" t="str">
        <f t="shared" si="539"/>
        <v>7.9</v>
      </c>
      <c r="LA36" s="300" t="str">
        <f t="shared" si="540"/>
        <v>B</v>
      </c>
      <c r="LB36" s="112">
        <f t="shared" si="541"/>
        <v>3</v>
      </c>
      <c r="LC36" s="113" t="str">
        <f t="shared" si="542"/>
        <v>3.0</v>
      </c>
      <c r="LD36" s="63">
        <v>2</v>
      </c>
      <c r="LE36" s="207">
        <v>2</v>
      </c>
      <c r="LF36" s="301">
        <f t="shared" si="572"/>
        <v>7.5</v>
      </c>
      <c r="LG36" s="302">
        <f t="shared" si="572"/>
        <v>7.5</v>
      </c>
      <c r="LH36" s="303" t="str">
        <f>TEXT(LG36,"0.0")</f>
        <v>7.5</v>
      </c>
      <c r="LI36" s="304" t="str">
        <f>IF(LG36&gt;=8.5,"A",IF(LG36&gt;=8,"B+",IF(LG36&gt;=7,"B",IF(LG36&gt;=6.5,"C+",IF(LG36&gt;=5.5,"C",IF(LG36&gt;=5,"D+",IF(LG36&gt;=4,"D","F")))))))</f>
        <v>B</v>
      </c>
      <c r="LJ36" s="305">
        <f>IF(LI36="A",4,IF(LI36="B+",3.5,IF(LI36="B",3,IF(LI36="C+",2.5,IF(LI36="C",2,IF(LI36="D+",1.5,IF(LI36="D",1,0)))))))</f>
        <v>3</v>
      </c>
      <c r="LK36" s="303" t="str">
        <f>TEXT(LJ36,"0.0")</f>
        <v>3.0</v>
      </c>
      <c r="LL36" s="306">
        <v>5</v>
      </c>
      <c r="LM36" s="307">
        <v>5</v>
      </c>
      <c r="LN36" s="211">
        <f>HW36+IP36+JA36+JL36+JW36+KH36+KS36+LD36+HL36</f>
        <v>19</v>
      </c>
      <c r="LO36" s="156">
        <f>(HG36*HL36+HR36*HW36+IK36*IP36+IV36*JA36+JG36*JL36+JR36*JW36+KC36*KH36+KN36*KS36+KY36*LD36)/LN36</f>
        <v>6.8157894736842106</v>
      </c>
      <c r="LP36" s="158">
        <f>(HJ36*HL36+HU36*HW36+IN36*IP36+IY36*JA36+JJ36*JL36+JU36*JW36+KF36*KH36+KQ36*KS36+LB36*LD36)/LN36</f>
        <v>2.4736842105263159</v>
      </c>
      <c r="LQ36" s="157" t="str">
        <f>TEXT(LP36,"0.00")</f>
        <v>2.47</v>
      </c>
      <c r="LR36" s="5" t="str">
        <f>IF(AND(LP36&lt;1),"Cảnh báo KQHT","Lên lớp")</f>
        <v>Lên lớp</v>
      </c>
      <c r="LS36" s="212">
        <f>HM36+HX36+IQ36+JB36+JM36+JX36+KI36+KT36+LE36</f>
        <v>19</v>
      </c>
      <c r="LT36" s="156">
        <f>(HG36*HM36+HR36*HX36+IK36*IQ36+IV36*JB36+JG36*JM36+JR36*JX36+KC36*KI36+KN36*KT36+KY36*LE36)/LS36</f>
        <v>6.8157894736842106</v>
      </c>
      <c r="LU36" s="309">
        <f>(HJ36*HM36+HU36*HX36+IN36*IQ36+IY36*JB36+JJ36*JM36+JU36*JX36+KF36*KI36+KQ36*KT36+LB36*LE36)/LS36</f>
        <v>2.4736842105263159</v>
      </c>
      <c r="LV36" s="215">
        <f>GV36+LN36</f>
        <v>54</v>
      </c>
      <c r="LW36" s="211">
        <f>GW36+LS36</f>
        <v>54</v>
      </c>
      <c r="LX36" s="157">
        <f>(GX36*GW36+LT36*LS36)/LW36</f>
        <v>6.7314814814814818</v>
      </c>
      <c r="LY36" s="157" t="str">
        <f>TEXT(LX36,"0.00")</f>
        <v>6.73</v>
      </c>
      <c r="LZ36" s="158">
        <f>(GW36*GY36+LU36*LS36)/LW36</f>
        <v>2.5277777777777777</v>
      </c>
      <c r="MA36" s="157" t="str">
        <f>TEXT(LZ36,"0.00")</f>
        <v>2.53</v>
      </c>
      <c r="MB36" s="5" t="str">
        <f>IF(AND(LZ36&lt;1.4),"Cảnh báo KQHT","Lên lớp")</f>
        <v>Lên lớp</v>
      </c>
      <c r="MC36" s="105">
        <v>8</v>
      </c>
      <c r="MD36" s="103">
        <v>0</v>
      </c>
      <c r="ME36" s="104">
        <v>4</v>
      </c>
      <c r="MF36" s="66">
        <f>ROUND((MC36*0.4+MD36*0.6),1)</f>
        <v>3.2</v>
      </c>
      <c r="MG36" s="67">
        <f>ROUND(MAX((MC36*0.4+MD36*0.6),(MC36*0.4+ME36*0.6)),1)</f>
        <v>5.6</v>
      </c>
      <c r="MH36" s="50" t="str">
        <f>TEXT(MG36,"0.0")</f>
        <v>5.6</v>
      </c>
      <c r="MI36" s="51" t="str">
        <f>IF(MG36&gt;=8.5,"A",IF(MG36&gt;=8,"B+",IF(MG36&gt;=7,"B",IF(MG36&gt;=6.5,"C+",IF(MG36&gt;=5.5,"C",IF(MG36&gt;=5,"D+",IF(MG36&gt;=4,"D","F")))))))</f>
        <v>C</v>
      </c>
      <c r="MJ36" s="60">
        <f>IF(MI36="A",4,IF(MI36="B+",3.5,IF(MI36="B",3,IF(MI36="C+",2.5,IF(MI36="C",2,IF(MI36="D+",1.5,IF(MI36="D",1,0)))))))</f>
        <v>2</v>
      </c>
      <c r="MK36" s="53" t="str">
        <f>TEXT(MJ36,"0.0")</f>
        <v>2.0</v>
      </c>
      <c r="ML36" s="61">
        <v>2</v>
      </c>
      <c r="MM36" s="62">
        <v>2</v>
      </c>
      <c r="MN36" s="105">
        <v>7</v>
      </c>
      <c r="MO36" s="103">
        <v>8</v>
      </c>
      <c r="MP36" s="104"/>
      <c r="MQ36" s="105">
        <f>ROUND((MN36*0.4+MO36*0.6),1)</f>
        <v>7.6</v>
      </c>
      <c r="MR36" s="67">
        <f>ROUND(MAX((MN36*0.4+MO36*0.6),(MN36*0.4+MP36*0.6)),1)</f>
        <v>7.6</v>
      </c>
      <c r="MS36" s="50" t="str">
        <f>TEXT(MR36,"0.0")</f>
        <v>7.6</v>
      </c>
      <c r="MT36" s="51" t="str">
        <f>IF(MR36&gt;=8.5,"A",IF(MR36&gt;=8,"B+",IF(MR36&gt;=7,"B",IF(MR36&gt;=6.5,"C+",IF(MR36&gt;=5.5,"C",IF(MR36&gt;=5,"D+",IF(MR36&gt;=4,"D","F")))))))</f>
        <v>B</v>
      </c>
      <c r="MU36" s="60">
        <f>IF(MT36="A",4,IF(MT36="B+",3.5,IF(MT36="B",3,IF(MT36="C+",2.5,IF(MT36="C",2,IF(MT36="D+",1.5,IF(MT36="D",1,0)))))))</f>
        <v>3</v>
      </c>
      <c r="MV36" s="53" t="str">
        <f>TEXT(MU36,"0.0")</f>
        <v>3.0</v>
      </c>
      <c r="MW36" s="61">
        <v>2</v>
      </c>
      <c r="MX36" s="62">
        <v>2</v>
      </c>
      <c r="MY36" s="105">
        <v>8</v>
      </c>
      <c r="MZ36" s="103">
        <v>8</v>
      </c>
      <c r="NA36" s="104"/>
      <c r="NB36" s="105">
        <f>ROUND((MY36*0.4+MZ36*0.6),1)</f>
        <v>8</v>
      </c>
      <c r="NC36" s="67">
        <f>ROUND(MAX((MY36*0.4+MZ36*0.6),(MY36*0.4+NA36*0.6)),1)</f>
        <v>8</v>
      </c>
      <c r="ND36" s="50" t="str">
        <f>TEXT(NC36,"0.0")</f>
        <v>8.0</v>
      </c>
      <c r="NE36" s="51" t="str">
        <f>IF(NC36&gt;=8.5,"A",IF(NC36&gt;=8,"B+",IF(NC36&gt;=7,"B",IF(NC36&gt;=6.5,"C+",IF(NC36&gt;=5.5,"C",IF(NC36&gt;=5,"D+",IF(NC36&gt;=4,"D","F")))))))</f>
        <v>B+</v>
      </c>
      <c r="NF36" s="60">
        <f>IF(NE36="A",4,IF(NE36="B+",3.5,IF(NE36="B",3,IF(NE36="C+",2.5,IF(NE36="C",2,IF(NE36="D+",1.5,IF(NE36="D",1,0)))))))</f>
        <v>3.5</v>
      </c>
      <c r="NG36" s="53" t="str">
        <f>TEXT(NF36,"0.0")</f>
        <v>3.5</v>
      </c>
      <c r="NH36" s="61">
        <v>2</v>
      </c>
      <c r="NI36" s="62">
        <v>2</v>
      </c>
      <c r="NJ36" s="105">
        <v>7.7</v>
      </c>
      <c r="NK36" s="138">
        <v>7.5</v>
      </c>
      <c r="NL36" s="104"/>
      <c r="NM36" s="66">
        <f t="shared" si="200"/>
        <v>7.6</v>
      </c>
      <c r="NN36" s="110">
        <f t="shared" si="201"/>
        <v>7.6</v>
      </c>
      <c r="NO36" s="67" t="str">
        <f t="shared" si="202"/>
        <v>7.6</v>
      </c>
      <c r="NP36" s="300" t="str">
        <f t="shared" si="203"/>
        <v>B</v>
      </c>
      <c r="NQ36" s="112">
        <f t="shared" si="204"/>
        <v>3</v>
      </c>
      <c r="NR36" s="113" t="str">
        <f t="shared" si="205"/>
        <v>3.0</v>
      </c>
      <c r="NS36" s="63">
        <v>2</v>
      </c>
      <c r="NT36" s="207">
        <v>2</v>
      </c>
      <c r="NU36" s="105">
        <v>8</v>
      </c>
      <c r="NV36" s="138">
        <v>8</v>
      </c>
      <c r="NW36" s="105"/>
      <c r="NX36" s="105">
        <f t="shared" si="206"/>
        <v>8</v>
      </c>
      <c r="NY36" s="110">
        <f t="shared" si="207"/>
        <v>8</v>
      </c>
      <c r="NZ36" s="67" t="str">
        <f t="shared" si="208"/>
        <v>8.0</v>
      </c>
      <c r="OA36" s="300" t="str">
        <f t="shared" si="209"/>
        <v>B+</v>
      </c>
      <c r="OB36" s="112">
        <f t="shared" si="210"/>
        <v>3.5</v>
      </c>
      <c r="OC36" s="113" t="str">
        <f t="shared" si="211"/>
        <v>3.5</v>
      </c>
      <c r="OD36" s="63">
        <v>1</v>
      </c>
      <c r="OE36" s="207">
        <v>1</v>
      </c>
      <c r="OF36" s="210">
        <v>8.3000000000000007</v>
      </c>
      <c r="OG36" s="133">
        <v>7</v>
      </c>
      <c r="OH36" s="210"/>
      <c r="OI36" s="66">
        <f t="shared" si="212"/>
        <v>7.5</v>
      </c>
      <c r="OJ36" s="67">
        <f t="shared" si="213"/>
        <v>7.5</v>
      </c>
      <c r="OK36" s="67" t="str">
        <f t="shared" si="214"/>
        <v>7.5</v>
      </c>
      <c r="OL36" s="51" t="str">
        <f t="shared" si="215"/>
        <v>B</v>
      </c>
      <c r="OM36" s="60">
        <f t="shared" si="216"/>
        <v>3</v>
      </c>
      <c r="ON36" s="53" t="str">
        <f t="shared" si="217"/>
        <v>3.0</v>
      </c>
      <c r="OO36" s="63">
        <v>6</v>
      </c>
      <c r="OP36" s="207">
        <v>6</v>
      </c>
      <c r="OQ36" s="105"/>
      <c r="OR36" s="138"/>
      <c r="OS36" s="104"/>
      <c r="OT36" s="105"/>
      <c r="OU36" s="67">
        <f t="shared" si="218"/>
        <v>0</v>
      </c>
      <c r="OV36" s="67" t="str">
        <f t="shared" si="219"/>
        <v>0.0</v>
      </c>
      <c r="OW36" s="51" t="str">
        <f t="shared" si="220"/>
        <v>F</v>
      </c>
      <c r="OX36" s="60">
        <f t="shared" si="221"/>
        <v>0</v>
      </c>
      <c r="OY36" s="53" t="str">
        <f t="shared" si="222"/>
        <v>0.0</v>
      </c>
      <c r="OZ36" s="63">
        <v>4</v>
      </c>
      <c r="PA36" s="207">
        <v>4</v>
      </c>
      <c r="PB36" s="211">
        <f t="shared" si="223"/>
        <v>19</v>
      </c>
      <c r="PC36" s="156">
        <f t="shared" si="224"/>
        <v>5.8210526315789473</v>
      </c>
      <c r="PD36" s="158">
        <f t="shared" si="225"/>
        <v>2.3421052631578947</v>
      </c>
      <c r="PE36" s="157" t="str">
        <f t="shared" si="226"/>
        <v>2.34</v>
      </c>
      <c r="PF36" s="5" t="str">
        <f t="shared" si="227"/>
        <v>Lên lớp</v>
      </c>
      <c r="PG36" s="212">
        <f t="shared" si="228"/>
        <v>19</v>
      </c>
      <c r="PH36" s="156">
        <f t="shared" si="229"/>
        <v>5.8210526315789473</v>
      </c>
      <c r="PI36" s="309">
        <f t="shared" si="230"/>
        <v>2.3421052631578947</v>
      </c>
      <c r="PJ36" s="215">
        <f t="shared" si="231"/>
        <v>73</v>
      </c>
      <c r="PK36" s="211">
        <f t="shared" si="232"/>
        <v>73</v>
      </c>
      <c r="PL36" s="157">
        <f t="shared" si="233"/>
        <v>6.4945205479452062</v>
      </c>
      <c r="PM36" s="157" t="str">
        <f t="shared" si="234"/>
        <v>6.49</v>
      </c>
      <c r="PN36" s="158">
        <f t="shared" si="235"/>
        <v>2.4794520547945207</v>
      </c>
      <c r="PO36" s="157" t="str">
        <f t="shared" si="236"/>
        <v>2.48</v>
      </c>
      <c r="PP36" s="5" t="str">
        <f t="shared" si="237"/>
        <v>Lên lớp</v>
      </c>
      <c r="PQ36" s="231">
        <v>7</v>
      </c>
      <c r="PR36" s="231">
        <v>7</v>
      </c>
      <c r="PS36" s="231"/>
      <c r="PT36" s="66">
        <f t="shared" si="346"/>
        <v>7</v>
      </c>
      <c r="PU36" s="67">
        <f t="shared" si="347"/>
        <v>7</v>
      </c>
      <c r="PV36" s="67" t="str">
        <f t="shared" si="240"/>
        <v>7.0</v>
      </c>
      <c r="PW36" s="51" t="str">
        <f t="shared" si="348"/>
        <v>B</v>
      </c>
      <c r="PX36" s="60">
        <f t="shared" si="242"/>
        <v>3</v>
      </c>
      <c r="PY36" s="53" t="str">
        <f t="shared" si="243"/>
        <v>3.0</v>
      </c>
      <c r="PZ36" s="63">
        <v>6</v>
      </c>
      <c r="QA36" s="207">
        <v>6</v>
      </c>
    </row>
    <row r="37" spans="1:443" s="8" customFormat="1" ht="18">
      <c r="A37" s="5">
        <v>20</v>
      </c>
      <c r="B37" s="9" t="s">
        <v>11</v>
      </c>
      <c r="C37" s="10" t="s">
        <v>351</v>
      </c>
      <c r="D37" s="11" t="s">
        <v>352</v>
      </c>
      <c r="E37" s="12" t="s">
        <v>353</v>
      </c>
      <c r="F37" s="6"/>
      <c r="G37" s="47" t="s">
        <v>590</v>
      </c>
      <c r="H37" s="132" t="s">
        <v>427</v>
      </c>
      <c r="I37" s="132" t="s">
        <v>625</v>
      </c>
      <c r="J37" s="48" t="s">
        <v>625</v>
      </c>
      <c r="K37" s="98">
        <v>6.3</v>
      </c>
      <c r="L37" s="67" t="str">
        <f>TEXT(K37,"0.0")</f>
        <v>6.3</v>
      </c>
      <c r="M37" s="51" t="str">
        <f>IF(K37&gt;=8.5,"A",IF(K37&gt;=8,"B+",IF(K37&gt;=7,"B",IF(K37&gt;=6.5,"C+",IF(K37&gt;=5.5,"C",IF(K37&gt;=5,"D+",IF(K37&gt;=4,"D","F")))))))</f>
        <v>C</v>
      </c>
      <c r="N37" s="52">
        <f>IF(M37="A",4,IF(M37="B+",3.5,IF(M37="B",3,IF(M37="C+",2.5,IF(M37="C",2,IF(M37="D+",1.5,IF(M37="D",1,0)))))))</f>
        <v>2</v>
      </c>
      <c r="O37" s="53" t="str">
        <f>TEXT(N37,"0.0")</f>
        <v>2.0</v>
      </c>
      <c r="P37" s="63">
        <v>2</v>
      </c>
      <c r="Q37" s="49">
        <v>5</v>
      </c>
      <c r="R37" s="67" t="str">
        <f>TEXT(Q37,"0.0")</f>
        <v>5.0</v>
      </c>
      <c r="S37" s="51" t="str">
        <f>IF(Q37&gt;=8.5,"A",IF(Q37&gt;=8,"B+",IF(Q37&gt;=7,"B",IF(Q37&gt;=6.5,"C+",IF(Q37&gt;=5.5,"C",IF(Q37&gt;=5,"D+",IF(Q37&gt;=4,"D","F")))))))</f>
        <v>D+</v>
      </c>
      <c r="T37" s="52">
        <f>IF(S37="A",4,IF(S37="B+",3.5,IF(S37="B",3,IF(S37="C+",2.5,IF(S37="C",2,IF(S37="D+",1.5,IF(S37="D",1,0)))))))</f>
        <v>1.5</v>
      </c>
      <c r="U37" s="53" t="str">
        <f>TEXT(T37,"0.0")</f>
        <v>1.5</v>
      </c>
      <c r="V37" s="63">
        <v>3</v>
      </c>
      <c r="W37" s="105">
        <v>7.8</v>
      </c>
      <c r="X37" s="103">
        <v>5</v>
      </c>
      <c r="Y37" s="104"/>
      <c r="Z37" s="66">
        <f>ROUND((W37*0.4+X37*0.6),1)</f>
        <v>6.1</v>
      </c>
      <c r="AA37" s="67">
        <f>ROUND(MAX((W37*0.4+X37*0.6),(W37*0.4+Y37*0.6)),1)</f>
        <v>6.1</v>
      </c>
      <c r="AB37" s="67" t="str">
        <f>TEXT(AA37,"0.0")</f>
        <v>6.1</v>
      </c>
      <c r="AC37" s="51" t="str">
        <f>IF(AA37&gt;=8.5,"A",IF(AA37&gt;=8,"B+",IF(AA37&gt;=7,"B",IF(AA37&gt;=6.5,"C+",IF(AA37&gt;=5.5,"C",IF(AA37&gt;=5,"D+",IF(AA37&gt;=4,"D","F")))))))</f>
        <v>C</v>
      </c>
      <c r="AD37" s="60">
        <f>IF(AC37="A",4,IF(AC37="B+",3.5,IF(AC37="B",3,IF(AC37="C+",2.5,IF(AC37="C",2,IF(AC37="D+",1.5,IF(AC37="D",1,0)))))))</f>
        <v>2</v>
      </c>
      <c r="AE37" s="53" t="str">
        <f>TEXT(AD37,"0.0")</f>
        <v>2.0</v>
      </c>
      <c r="AF37" s="63">
        <v>4</v>
      </c>
      <c r="AG37" s="207">
        <v>4</v>
      </c>
      <c r="AH37" s="105">
        <v>7.7</v>
      </c>
      <c r="AI37" s="103">
        <v>6</v>
      </c>
      <c r="AJ37" s="104"/>
      <c r="AK37" s="66">
        <f>ROUND((AH37*0.4+AI37*0.6),1)</f>
        <v>6.7</v>
      </c>
      <c r="AL37" s="67">
        <f>ROUND(MAX((AH37*0.4+AI37*0.6),(AH37*0.4+AJ37*0.6)),1)</f>
        <v>6.7</v>
      </c>
      <c r="AM37" s="67" t="str">
        <f>TEXT(AL37,"0.0")</f>
        <v>6.7</v>
      </c>
      <c r="AN37" s="51" t="str">
        <f>IF(AL37&gt;=8.5,"A",IF(AL37&gt;=8,"B+",IF(AL37&gt;=7,"B",IF(AL37&gt;=6.5,"C+",IF(AL37&gt;=5.5,"C",IF(AL37&gt;=5,"D+",IF(AL37&gt;=4,"D","F")))))))</f>
        <v>C+</v>
      </c>
      <c r="AO37" s="60">
        <f>IF(AN37="A",4,IF(AN37="B+",3.5,IF(AN37="B",3,IF(AN37="C+",2.5,IF(AN37="C",2,IF(AN37="D+",1.5,IF(AN37="D",1,0)))))))</f>
        <v>2.5</v>
      </c>
      <c r="AP37" s="53" t="str">
        <f>TEXT(AO37,"0.0")</f>
        <v>2.5</v>
      </c>
      <c r="AQ37" s="63">
        <v>2</v>
      </c>
      <c r="AR37" s="207">
        <v>2</v>
      </c>
      <c r="AS37" s="171">
        <v>5</v>
      </c>
      <c r="AT37" s="122">
        <v>0</v>
      </c>
      <c r="AU37" s="123">
        <v>0</v>
      </c>
      <c r="AV37" s="66">
        <f>ROUND((AS37*0.4+AT37*0.6),1)</f>
        <v>2</v>
      </c>
      <c r="AW37" s="67">
        <f>ROUND(MAX((AS37*0.4+AT37*0.6),(AS37*0.4+AU37*0.6)),1)</f>
        <v>2</v>
      </c>
      <c r="AX37" s="67" t="str">
        <f>TEXT(AW37,"0.0")</f>
        <v>2.0</v>
      </c>
      <c r="AY37" s="51" t="str">
        <f>IF(AW37&gt;=8.5,"A",IF(AW37&gt;=8,"B+",IF(AW37&gt;=7,"B",IF(AW37&gt;=6.5,"C+",IF(AW37&gt;=5.5,"C",IF(AW37&gt;=5,"D+",IF(AW37&gt;=4,"D","F")))))))</f>
        <v>F</v>
      </c>
      <c r="AZ37" s="60">
        <f>IF(AY37="A",4,IF(AY37="B+",3.5,IF(AY37="B",3,IF(AY37="C+",2.5,IF(AY37="C",2,IF(AY37="D+",1.5,IF(AY37="D",1,0)))))))</f>
        <v>0</v>
      </c>
      <c r="BA37" s="53" t="str">
        <f>TEXT(AZ37,"0.0")</f>
        <v>0.0</v>
      </c>
      <c r="BB37" s="63">
        <v>3</v>
      </c>
      <c r="BC37" s="207"/>
      <c r="BD37" s="105">
        <v>7</v>
      </c>
      <c r="BE37" s="103">
        <v>5</v>
      </c>
      <c r="BF37" s="104"/>
      <c r="BG37" s="66">
        <f>ROUND((BD37*0.4+BE37*0.6),1)</f>
        <v>5.8</v>
      </c>
      <c r="BH37" s="67">
        <f>ROUND(MAX((BD37*0.4+BE37*0.6),(BD37*0.4+BF37*0.6)),1)</f>
        <v>5.8</v>
      </c>
      <c r="BI37" s="67" t="str">
        <f>TEXT(BH37,"0.0")</f>
        <v>5.8</v>
      </c>
      <c r="BJ37" s="51" t="str">
        <f>IF(BH37&gt;=8.5,"A",IF(BH37&gt;=8,"B+",IF(BH37&gt;=7,"B",IF(BH37&gt;=6.5,"C+",IF(BH37&gt;=5.5,"C",IF(BH37&gt;=5,"D+",IF(BH37&gt;=4,"D","F")))))))</f>
        <v>C</v>
      </c>
      <c r="BK37" s="60">
        <f>IF(BJ37="A",4,IF(BJ37="B+",3.5,IF(BJ37="B",3,IF(BJ37="C+",2.5,IF(BJ37="C",2,IF(BJ37="D+",1.5,IF(BJ37="D",1,0)))))))</f>
        <v>2</v>
      </c>
      <c r="BL37" s="53" t="str">
        <f>TEXT(BK37,"0.0")</f>
        <v>2.0</v>
      </c>
      <c r="BM37" s="63">
        <v>3</v>
      </c>
      <c r="BN37" s="207">
        <v>3</v>
      </c>
      <c r="BO37" s="105">
        <v>7.9</v>
      </c>
      <c r="BP37" s="103">
        <v>7</v>
      </c>
      <c r="BQ37" s="104"/>
      <c r="BR37" s="66">
        <f>ROUND((BO37*0.4+BP37*0.6),1)</f>
        <v>7.4</v>
      </c>
      <c r="BS37" s="67">
        <f>ROUND(MAX((BO37*0.4+BP37*0.6),(BO37*0.4+BQ37*0.6)),1)</f>
        <v>7.4</v>
      </c>
      <c r="BT37" s="67" t="str">
        <f>TEXT(BS37,"0.0")</f>
        <v>7.4</v>
      </c>
      <c r="BU37" s="51" t="str">
        <f>IF(BS37&gt;=8.5,"A",IF(BS37&gt;=8,"B+",IF(BS37&gt;=7,"B",IF(BS37&gt;=6.5,"C+",IF(BS37&gt;=5.5,"C",IF(BS37&gt;=5,"D+",IF(BS37&gt;=4,"D","F")))))))</f>
        <v>B</v>
      </c>
      <c r="BV37" s="68">
        <f>IF(BU37="A",4,IF(BU37="B+",3.5,IF(BU37="B",3,IF(BU37="C+",2.5,IF(BU37="C",2,IF(BU37="D+",1.5,IF(BU37="D",1,0)))))))</f>
        <v>3</v>
      </c>
      <c r="BW37" s="53" t="str">
        <f>TEXT(BV37,"0.0")</f>
        <v>3.0</v>
      </c>
      <c r="BX37" s="63">
        <v>2</v>
      </c>
      <c r="BY37" s="207">
        <v>2</v>
      </c>
      <c r="BZ37" s="105">
        <v>5</v>
      </c>
      <c r="CA37" s="103">
        <v>6</v>
      </c>
      <c r="CB37" s="104"/>
      <c r="CC37" s="105"/>
      <c r="CD37" s="67">
        <f>ROUND(MAX((BZ37*0.4+CA37*0.6),(BZ37*0.4+CB37*0.6)),1)</f>
        <v>5.6</v>
      </c>
      <c r="CE37" s="67" t="str">
        <f>TEXT(CD37,"0.0")</f>
        <v>5.6</v>
      </c>
      <c r="CF37" s="51" t="str">
        <f>IF(CD37&gt;=8.5,"A",IF(CD37&gt;=8,"B+",IF(CD37&gt;=7,"B",IF(CD37&gt;=6.5,"C+",IF(CD37&gt;=5.5,"C",IF(CD37&gt;=5,"D+",IF(CD37&gt;=4,"D","F")))))))</f>
        <v>C</v>
      </c>
      <c r="CG37" s="60">
        <f>IF(CF37="A",4,IF(CF37="B+",3.5,IF(CF37="B",3,IF(CF37="C+",2.5,IF(CF37="C",2,IF(CF37="D+",1.5,IF(CF37="D",1,0)))))))</f>
        <v>2</v>
      </c>
      <c r="CH37" s="53" t="str">
        <f>TEXT(CG37,"0.0")</f>
        <v>2.0</v>
      </c>
      <c r="CI37" s="63">
        <v>3</v>
      </c>
      <c r="CJ37" s="207">
        <v>3</v>
      </c>
      <c r="CK37" s="208">
        <f>AQ37+BB37+BM37+BX37+CI37+AF37</f>
        <v>17</v>
      </c>
      <c r="CL37" s="72">
        <f>(AL37*AQ37+AA37*AF37+AW37*BB37+BH37*BM37+BS37*BX37+CD37*CI37)/CK37</f>
        <v>5.4588235294117649</v>
      </c>
      <c r="CM37" s="93" t="str">
        <f>TEXT(CL37,"0.00")</f>
        <v>5.46</v>
      </c>
      <c r="CN37" s="72">
        <f>(AO37*AQ37+AD37*AF37+AZ37*BB37+BK37*BM37+BV37*BX37+CG37*CI37)/CK37</f>
        <v>1.8235294117647058</v>
      </c>
      <c r="CO37" s="93" t="str">
        <f>TEXT(CN37,"0.00")</f>
        <v>1.82</v>
      </c>
      <c r="CP37" s="394" t="str">
        <f>IF(AND(CN37&lt;0.8),"Cảnh báo KQHT","Lên lớp")</f>
        <v>Lên lớp</v>
      </c>
      <c r="CQ37" s="394">
        <f>CJ37+BY37+BN37+BC37+AG37+AR37</f>
        <v>14</v>
      </c>
      <c r="CR37" s="72">
        <f>(AL37*AR37+AA37*AG37+AW37*BC37+BH37*BN37+BS37*BY37+CD37*CJ37)/CQ37</f>
        <v>6.2</v>
      </c>
      <c r="CS37" s="394" t="str">
        <f>TEXT(CR37,"0.00")</f>
        <v>6.20</v>
      </c>
      <c r="CT37" s="72">
        <f>(AO37*AR37+AD37*AG37+AZ37*BC37+BK37*BN37+BV37*BY37+CG37*CJ37)/CQ37</f>
        <v>2.2142857142857144</v>
      </c>
      <c r="CU37" s="394" t="str">
        <f>TEXT(CT37,"0.00")</f>
        <v>2.21</v>
      </c>
      <c r="CV37" s="394" t="str">
        <f>IF(AND(CT37&lt;1.2),"Cảnh báo KQHT","Lên lớp")</f>
        <v>Lên lớp</v>
      </c>
      <c r="CW37" s="66">
        <v>7.4</v>
      </c>
      <c r="CX37" s="394">
        <v>7</v>
      </c>
      <c r="CY37" s="394"/>
      <c r="CZ37" s="66">
        <f>ROUND((CW37*0.4+CX37*0.6),1)</f>
        <v>7.2</v>
      </c>
      <c r="DA37" s="67">
        <f>ROUND(MAX((CW37*0.4+CX37*0.6),(CW37*0.4+CY37*0.6)),1)</f>
        <v>7.2</v>
      </c>
      <c r="DB37" s="60" t="str">
        <f>TEXT(DA37,"0.0")</f>
        <v>7.2</v>
      </c>
      <c r="DC37" s="51" t="str">
        <f>IF(DA37&gt;=8.5,"A",IF(DA37&gt;=8,"B+",IF(DA37&gt;=7,"B",IF(DA37&gt;=6.5,"C+",IF(DA37&gt;=5.5,"C",IF(DA37&gt;=5,"D+",IF(DA37&gt;=4,"D","F")))))))</f>
        <v>B</v>
      </c>
      <c r="DD37" s="60">
        <f>IF(DC37="A",4,IF(DC37="B+",3.5,IF(DC37="B",3,IF(DC37="C+",2.5,IF(DC37="C",2,IF(DC37="D+",1.5,IF(DC37="D",1,0)))))))</f>
        <v>3</v>
      </c>
      <c r="DE37" s="60" t="str">
        <f>TEXT(DD37,"0.0")</f>
        <v>3.0</v>
      </c>
      <c r="DF37" s="63"/>
      <c r="DG37" s="209"/>
      <c r="DH37" s="105">
        <v>6.2</v>
      </c>
      <c r="DI37" s="126">
        <v>6</v>
      </c>
      <c r="DJ37" s="126"/>
      <c r="DK37" s="66">
        <f>ROUND((DH37*0.4+DI37*0.6),1)</f>
        <v>6.1</v>
      </c>
      <c r="DL37" s="67">
        <f>ROUND(MAX((DH37*0.4+DI37*0.6),(DH37*0.4+DJ37*0.6)),1)</f>
        <v>6.1</v>
      </c>
      <c r="DM37" s="60" t="str">
        <f>TEXT(DL37,"0.0")</f>
        <v>6.1</v>
      </c>
      <c r="DN37" s="51" t="str">
        <f>IF(DL37&gt;=8.5,"A",IF(DL37&gt;=8,"B+",IF(DL37&gt;=7,"B",IF(DL37&gt;=6.5,"C+",IF(DL37&gt;=5.5,"C",IF(DL37&gt;=5,"D+",IF(DL37&gt;=4,"D","F")))))))</f>
        <v>C</v>
      </c>
      <c r="DO37" s="60">
        <f>IF(DN37="A",4,IF(DN37="B+",3.5,IF(DN37="B",3,IF(DN37="C+",2.5,IF(DN37="C",2,IF(DN37="D+",1.5,IF(DN37="D",1,0)))))))</f>
        <v>2</v>
      </c>
      <c r="DP37" s="60" t="str">
        <f>TEXT(DO37,"0.0")</f>
        <v>2.0</v>
      </c>
      <c r="DQ37" s="63"/>
      <c r="DR37" s="209"/>
      <c r="DS37" s="67">
        <f>(DA37+DL37)/2</f>
        <v>6.65</v>
      </c>
      <c r="DT37" s="60" t="str">
        <f>TEXT(DS37,"0.0")</f>
        <v>6.7</v>
      </c>
      <c r="DU37" s="51" t="str">
        <f>IF(DS37&gt;=8.5,"A",IF(DS37&gt;=8,"B+",IF(DS37&gt;=7,"B",IF(DS37&gt;=6.5,"C+",IF(DS37&gt;=5.5,"C",IF(DS37&gt;=5,"D+",IF(DS37&gt;=4,"D","F")))))))</f>
        <v>C+</v>
      </c>
      <c r="DV37" s="60">
        <f>IF(DU37="A",4,IF(DU37="B+",3.5,IF(DU37="B",3,IF(DU37="C+",2.5,IF(DU37="C",2,IF(DU37="D+",1.5,IF(DU37="D",1,0)))))))</f>
        <v>2.5</v>
      </c>
      <c r="DW37" s="60" t="str">
        <f>TEXT(DV37,"0.0")</f>
        <v>2.5</v>
      </c>
      <c r="DX37" s="63">
        <v>3</v>
      </c>
      <c r="DY37" s="209">
        <v>3</v>
      </c>
      <c r="DZ37" s="149">
        <v>0</v>
      </c>
      <c r="EA37" s="70"/>
      <c r="EB37" s="121"/>
      <c r="EC37" s="66">
        <f t="shared" si="565"/>
        <v>0</v>
      </c>
      <c r="ED37" s="67">
        <f t="shared" si="566"/>
        <v>0</v>
      </c>
      <c r="EE37" s="67" t="str">
        <f t="shared" si="567"/>
        <v>0.0</v>
      </c>
      <c r="EF37" s="51" t="str">
        <f t="shared" si="568"/>
        <v>F</v>
      </c>
      <c r="EG37" s="68">
        <f t="shared" si="569"/>
        <v>0</v>
      </c>
      <c r="EH37" s="53" t="str">
        <f t="shared" si="570"/>
        <v>0.0</v>
      </c>
      <c r="EI37" s="63">
        <v>3</v>
      </c>
      <c r="EJ37" s="207"/>
      <c r="EK37" s="149">
        <v>2.8</v>
      </c>
      <c r="EL37" s="70"/>
      <c r="EM37" s="121"/>
      <c r="EN37" s="66">
        <f>ROUND((EK37*0.4+EL37*0.6),1)</f>
        <v>1.1000000000000001</v>
      </c>
      <c r="EO37" s="67">
        <f>ROUND(MAX((EK37*0.4+EL37*0.6),(EK37*0.4+EM37*0.6)),1)</f>
        <v>1.1000000000000001</v>
      </c>
      <c r="EP37" s="67" t="str">
        <f>TEXT(EO37,"0.0")</f>
        <v>1.1</v>
      </c>
      <c r="EQ37" s="51" t="str">
        <f>IF(EO37&gt;=8.5,"A",IF(EO37&gt;=8,"B+",IF(EO37&gt;=7,"B",IF(EO37&gt;=6.5,"C+",IF(EO37&gt;=5.5,"C",IF(EO37&gt;=5,"D+",IF(EO37&gt;=4,"D","F")))))))</f>
        <v>F</v>
      </c>
      <c r="ER37" s="60">
        <f>IF(EQ37="A",4,IF(EQ37="B+",3.5,IF(EQ37="B",3,IF(EQ37="C+",2.5,IF(EQ37="C",2,IF(EQ37="D+",1.5,IF(EQ37="D",1,0)))))))</f>
        <v>0</v>
      </c>
      <c r="ES37" s="53" t="str">
        <f>TEXT(ER37,"0.0")</f>
        <v>0.0</v>
      </c>
      <c r="ET37" s="63">
        <v>3</v>
      </c>
      <c r="EU37" s="207"/>
      <c r="EV37" s="171">
        <v>6.3</v>
      </c>
      <c r="EW37" s="122"/>
      <c r="EX37" s="123">
        <v>6</v>
      </c>
      <c r="EY37" s="66">
        <f>ROUND((EV37*0.4+EW37*0.6),1)</f>
        <v>2.5</v>
      </c>
      <c r="EZ37" s="67">
        <f>ROUND(MAX((EV37*0.4+EW37*0.6),(EV37*0.4+EX37*0.6)),1)</f>
        <v>6.1</v>
      </c>
      <c r="FA37" s="67" t="str">
        <f>TEXT(EZ37,"0.0")</f>
        <v>6.1</v>
      </c>
      <c r="FB37" s="51" t="str">
        <f>IF(EZ37&gt;=8.5,"A",IF(EZ37&gt;=8,"B+",IF(EZ37&gt;=7,"B",IF(EZ37&gt;=6.5,"C+",IF(EZ37&gt;=5.5,"C",IF(EZ37&gt;=5,"D+",IF(EZ37&gt;=4,"D","F")))))))</f>
        <v>C</v>
      </c>
      <c r="FC37" s="60">
        <f>IF(FB37="A",4,IF(FB37="B+",3.5,IF(FB37="B",3,IF(FB37="C+",2.5,IF(FB37="C",2,IF(FB37="D+",1.5,IF(FB37="D",1,0)))))))</f>
        <v>2</v>
      </c>
      <c r="FD37" s="53" t="str">
        <f>TEXT(FC37,"0.0")</f>
        <v>2.0</v>
      </c>
      <c r="FE37" s="63">
        <v>2</v>
      </c>
      <c r="FF37" s="207">
        <v>2</v>
      </c>
      <c r="FG37" s="105">
        <v>8</v>
      </c>
      <c r="FH37" s="103">
        <v>7</v>
      </c>
      <c r="FI37" s="104"/>
      <c r="FJ37" s="66">
        <f>ROUND((FG37*0.4+FH37*0.6),1)</f>
        <v>7.4</v>
      </c>
      <c r="FK37" s="67">
        <f>ROUND(MAX((FG37*0.4+FH37*0.6),(FG37*0.4+FI37*0.6)),1)</f>
        <v>7.4</v>
      </c>
      <c r="FL37" s="67" t="str">
        <f>TEXT(FK37,"0.0")</f>
        <v>7.4</v>
      </c>
      <c r="FM37" s="51" t="str">
        <f>IF(FK37&gt;=8.5,"A",IF(FK37&gt;=8,"B+",IF(FK37&gt;=7,"B",IF(FK37&gt;=6.5,"C+",IF(FK37&gt;=5.5,"C",IF(FK37&gt;=5,"D+",IF(FK37&gt;=4,"D","F")))))))</f>
        <v>B</v>
      </c>
      <c r="FN37" s="60">
        <f>IF(FM37="A",4,IF(FM37="B+",3.5,IF(FM37="B",3,IF(FM37="C+",2.5,IF(FM37="C",2,IF(FM37="D+",1.5,IF(FM37="D",1,0)))))))</f>
        <v>3</v>
      </c>
      <c r="FO37" s="53" t="str">
        <f>TEXT(FN37,"0.0")</f>
        <v>3.0</v>
      </c>
      <c r="FP37" s="63">
        <v>2</v>
      </c>
      <c r="FQ37" s="207">
        <v>2</v>
      </c>
      <c r="FR37" s="149">
        <v>0</v>
      </c>
      <c r="FS37" s="70"/>
      <c r="FT37" s="121"/>
      <c r="FU37" s="149"/>
      <c r="FV37" s="67">
        <f>ROUND(MAX((FR37*0.4+FS37*0.6),(FR37*0.4+FT37*0.6)),1)</f>
        <v>0</v>
      </c>
      <c r="FW37" s="67" t="str">
        <f>TEXT(FV37,"0.0")</f>
        <v>0.0</v>
      </c>
      <c r="FX37" s="51" t="str">
        <f>IF(FV37&gt;=8.5,"A",IF(FV37&gt;=8,"B+",IF(FV37&gt;=7,"B",IF(FV37&gt;=6.5,"C+",IF(FV37&gt;=5.5,"C",IF(FV37&gt;=5,"D+",IF(FV37&gt;=4,"D","F")))))))</f>
        <v>F</v>
      </c>
      <c r="FY37" s="60">
        <f>IF(FX37="A",4,IF(FX37="B+",3.5,IF(FX37="B",3,IF(FX37="C+",2.5,IF(FX37="C",2,IF(FX37="D+",1.5,IF(FX37="D",1,0)))))))</f>
        <v>0</v>
      </c>
      <c r="FZ37" s="53" t="str">
        <f>TEXT(FY37,"0.0")</f>
        <v>0.0</v>
      </c>
      <c r="GA37" s="63">
        <v>2</v>
      </c>
      <c r="GB37" s="207"/>
      <c r="GC37" s="105">
        <v>5</v>
      </c>
      <c r="GD37" s="103">
        <v>8</v>
      </c>
      <c r="GE37" s="104"/>
      <c r="GF37" s="105"/>
      <c r="GG37" s="67">
        <f>ROUND(MAX((GC37*0.4+GD37*0.6),(GC37*0.4+GE37*0.6)),1)</f>
        <v>6.8</v>
      </c>
      <c r="GH37" s="67" t="str">
        <f>TEXT(GG37,"0.0")</f>
        <v>6.8</v>
      </c>
      <c r="GI37" s="51" t="str">
        <f>IF(GG37&gt;=8.5,"A",IF(GG37&gt;=8,"B+",IF(GG37&gt;=7,"B",IF(GG37&gt;=6.5,"C+",IF(GG37&gt;=5.5,"C",IF(GG37&gt;=5,"D+",IF(GG37&gt;=4,"D","F")))))))</f>
        <v>C+</v>
      </c>
      <c r="GJ37" s="60">
        <f>IF(GI37="A",4,IF(GI37="B+",3.5,IF(GI37="B",3,IF(GI37="C+",2.5,IF(GI37="C",2,IF(GI37="D+",1.5,IF(GI37="D",1,0)))))))</f>
        <v>2.5</v>
      </c>
      <c r="GK37" s="53" t="str">
        <f>TEXT(GJ37,"0.0")</f>
        <v>2.5</v>
      </c>
      <c r="GL37" s="63">
        <v>3</v>
      </c>
      <c r="GM37" s="207">
        <v>3</v>
      </c>
      <c r="GN37" s="211">
        <f>DX37+EI37+ET37+FE37+FP37+GA37+GL37</f>
        <v>18</v>
      </c>
      <c r="GO37" s="156">
        <f>(DS37*DX37+ED37*EI37+EO37*ET37+EZ37*FE37+FK37*FP37+FV37*GA37+GG37*GL37)/GN37</f>
        <v>3.9250000000000003</v>
      </c>
      <c r="GP37" s="158">
        <f>(DV37*DX37+EG37*EI37+ER37*ET37+FC37*FE37+FN37*FP37+FY37*GA37+GJ37*GL37)/GN37</f>
        <v>1.3888888888888888</v>
      </c>
      <c r="GQ37" s="157" t="str">
        <f>TEXT(GP37,"0.00")</f>
        <v>1.39</v>
      </c>
      <c r="GR37" s="5" t="str">
        <f>IF(AND(GP37&lt;1),"Cảnh báo KQHT","Lên lớp")</f>
        <v>Lên lớp</v>
      </c>
      <c r="GS37" s="212">
        <f>DY37+EJ37+EU37+FF37+FQ37+GB37+GM37</f>
        <v>10</v>
      </c>
      <c r="GT37" s="213">
        <f xml:space="preserve"> (DS37*DY37+ED37*EJ37+EO37*EU37+EZ37*FF37+FK37*FQ37+FV37*GB37+GG37*GM37)/GS37</f>
        <v>6.7349999999999994</v>
      </c>
      <c r="GU37" s="214">
        <f xml:space="preserve"> (DV37*DY37+EG37*EJ37+ER37*EU37+FC37*FF37+FN37*FQ37+FY37*GB37+GJ37*GM37)/GS37</f>
        <v>2.5</v>
      </c>
      <c r="GV37" s="215">
        <f>CK37+GN37</f>
        <v>35</v>
      </c>
      <c r="GW37" s="211">
        <f>CQ37+GS37</f>
        <v>24</v>
      </c>
      <c r="GX37" s="157">
        <f>(CQ37*CR37+GT37*GS37)/GW37</f>
        <v>6.4229166666666657</v>
      </c>
      <c r="GY37" s="158">
        <f>(CT37*CQ37+GU37*GS37)/GW37</f>
        <v>2.3333333333333335</v>
      </c>
      <c r="GZ37" s="157" t="str">
        <f>TEXT(GY37,"0.00")</f>
        <v>2.33</v>
      </c>
      <c r="HA37" s="5" t="str">
        <f>IF(AND(GY37&lt;1.2),"Cảnh báo KQHT","Lên lớp")</f>
        <v>Lên lớp</v>
      </c>
      <c r="HB37" s="5"/>
      <c r="HC37" s="149">
        <v>1.7</v>
      </c>
      <c r="HD37" s="70"/>
      <c r="HE37" s="121"/>
      <c r="HF37" s="149"/>
      <c r="HG37" s="67">
        <f>ROUND(MAX((HC37*0.4+HD37*0.6),(HC37*0.4+HE37*0.6)),1)</f>
        <v>0.7</v>
      </c>
      <c r="HH37" s="67" t="str">
        <f>TEXT(HG37,"0.0")</f>
        <v>0.7</v>
      </c>
      <c r="HI37" s="51" t="str">
        <f>IF(HG37&gt;=8.5,"A",IF(HG37&gt;=8,"B+",IF(HG37&gt;=7,"B",IF(HG37&gt;=6.5,"C+",IF(HG37&gt;=5.5,"C",IF(HG37&gt;=5,"D+",IF(HG37&gt;=4,"D","F")))))))</f>
        <v>F</v>
      </c>
      <c r="HJ37" s="60">
        <f>IF(HI37="A",4,IF(HI37="B+",3.5,IF(HI37="B",3,IF(HI37="C+",2.5,IF(HI37="C",2,IF(HI37="D+",1.5,IF(HI37="D",1,0)))))))</f>
        <v>0</v>
      </c>
      <c r="HK37" s="53" t="str">
        <f>TEXT(HJ37,"0.0")</f>
        <v>0.0</v>
      </c>
      <c r="HL37" s="63">
        <v>3</v>
      </c>
      <c r="HM37" s="207"/>
      <c r="HN37" s="149">
        <v>0</v>
      </c>
      <c r="HO37" s="70"/>
      <c r="HP37" s="121"/>
      <c r="HQ37" s="149">
        <f>ROUND((HN37*0.4+HO37*0.6),1)</f>
        <v>0</v>
      </c>
      <c r="HR37" s="110">
        <f>ROUND(MAX((HN37*0.4+HO37*0.6),(HN37*0.4+HP37*0.6)),1)</f>
        <v>0</v>
      </c>
      <c r="HS37" s="67" t="str">
        <f>TEXT(HR37,"0.0")</f>
        <v>0.0</v>
      </c>
      <c r="HT37" s="111" t="str">
        <f>IF(HR37&gt;=8.5,"A",IF(HR37&gt;=8,"B+",IF(HR37&gt;=7,"B",IF(HR37&gt;=6.5,"C+",IF(HR37&gt;=5.5,"C",IF(HR37&gt;=5,"D+",IF(HR37&gt;=4,"D","F")))))))</f>
        <v>F</v>
      </c>
      <c r="HU37" s="112">
        <f>IF(HT37="A",4,IF(HT37="B+",3.5,IF(HT37="B",3,IF(HT37="C+",2.5,IF(HT37="C",2,IF(HT37="D+",1.5,IF(HT37="D",1,0)))))))</f>
        <v>0</v>
      </c>
      <c r="HV37" s="113" t="str">
        <f>TEXT(HU37,"0.0")</f>
        <v>0.0</v>
      </c>
      <c r="HW37" s="63">
        <v>1</v>
      </c>
      <c r="HX37" s="207"/>
      <c r="HY37" s="66">
        <f>ROUND((HF37*0.7+HQ37*0.3),1)</f>
        <v>0</v>
      </c>
      <c r="HZ37" s="167">
        <f>ROUND((HG37*0.7+HR37*0.3),1)</f>
        <v>0.5</v>
      </c>
      <c r="IA37" s="53" t="str">
        <f>TEXT(HZ37,"0.0")</f>
        <v>0.5</v>
      </c>
      <c r="IB37" s="51" t="str">
        <f>IF(HZ37&gt;=8.5,"A",IF(HZ37&gt;=8,"B+",IF(HZ37&gt;=7,"B",IF(HZ37&gt;=6.5,"C+",IF(HZ37&gt;=5.5,"C",IF(HZ37&gt;=5,"D+",IF(HZ37&gt;=4,"D","F")))))))</f>
        <v>F</v>
      </c>
      <c r="IC37" s="60">
        <f>IF(IB37="A",4,IF(IB37="B+",3.5,IF(IB37="B",3,IF(IB37="C+",2.5,IF(IB37="C",2,IF(IB37="D+",1.5,IF(IB37="D",1,0)))))))</f>
        <v>0</v>
      </c>
      <c r="ID37" s="53" t="str">
        <f>TEXT(IC37,"0.0")</f>
        <v>0.0</v>
      </c>
      <c r="IE37" s="220">
        <v>4</v>
      </c>
      <c r="IF37" s="221"/>
      <c r="IG37" s="149">
        <v>0</v>
      </c>
      <c r="IH37" s="70"/>
      <c r="II37" s="121"/>
      <c r="IJ37" s="66">
        <f>ROUND((IG37*0.4+IH37*0.6),1)</f>
        <v>0</v>
      </c>
      <c r="IK37" s="67">
        <f>ROUND(MAX((IG37*0.4+IH37*0.6),(IG37*0.4+II37*0.6)),1)</f>
        <v>0</v>
      </c>
      <c r="IL37" s="67" t="str">
        <f>TEXT(IK37,"0.0")</f>
        <v>0.0</v>
      </c>
      <c r="IM37" s="51" t="str">
        <f>IF(IK37&gt;=8.5,"A",IF(IK37&gt;=8,"B+",IF(IK37&gt;=7,"B",IF(IK37&gt;=6.5,"C+",IF(IK37&gt;=5.5,"C",IF(IK37&gt;=5,"D+",IF(IK37&gt;=4,"D","F")))))))</f>
        <v>F</v>
      </c>
      <c r="IN37" s="60">
        <f>IF(IM37="A",4,IF(IM37="B+",3.5,IF(IM37="B",3,IF(IM37="C+",2.5,IF(IM37="C",2,IF(IM37="D+",1.5,IF(IM37="D",1,0)))))))</f>
        <v>0</v>
      </c>
      <c r="IO37" s="53" t="str">
        <f>TEXT(IN37,"0.0")</f>
        <v>0.0</v>
      </c>
      <c r="IP37" s="63">
        <v>2</v>
      </c>
      <c r="IQ37" s="207"/>
      <c r="IR37" s="149">
        <v>4</v>
      </c>
      <c r="IS37" s="70"/>
      <c r="IT37" s="121"/>
      <c r="IU37" s="149">
        <f>ROUND((IR37*0.4+IS37*0.6),1)</f>
        <v>1.6</v>
      </c>
      <c r="IV37" s="67">
        <f>ROUND(MAX((IR37*0.4+IS37*0.6),(IR37*0.4+IT37*0.6)),1)</f>
        <v>1.6</v>
      </c>
      <c r="IW37" s="67" t="str">
        <f>TEXT(IV37,"0.0")</f>
        <v>1.6</v>
      </c>
      <c r="IX37" s="51" t="str">
        <f>IF(IV37&gt;=8.5,"A",IF(IV37&gt;=8,"B+",IF(IV37&gt;=7,"B",IF(IV37&gt;=6.5,"C+",IF(IV37&gt;=5.5,"C",IF(IV37&gt;=5,"D+",IF(IV37&gt;=4,"D","F")))))))</f>
        <v>F</v>
      </c>
      <c r="IY37" s="60">
        <f>IF(IX37="A",4,IF(IX37="B+",3.5,IF(IX37="B",3,IF(IX37="C+",2.5,IF(IX37="C",2,IF(IX37="D+",1.5,IF(IX37="D",1,0)))))))</f>
        <v>0</v>
      </c>
      <c r="IZ37" s="53" t="str">
        <f>TEXT(IY37,"0.0")</f>
        <v>0.0</v>
      </c>
      <c r="JA37" s="63">
        <v>3</v>
      </c>
      <c r="JB37" s="207"/>
      <c r="JC37" s="271">
        <v>5.4</v>
      </c>
      <c r="JD37" s="122"/>
      <c r="JE37" s="123">
        <v>7</v>
      </c>
      <c r="JF37" s="171">
        <f>ROUND((JC37*0.4+JD37*0.6),1)</f>
        <v>2.2000000000000002</v>
      </c>
      <c r="JG37" s="67">
        <f>ROUND(MAX((JC37*0.4+JD37*0.6),(JC37*0.4+JE37*0.6)),1)</f>
        <v>6.4</v>
      </c>
      <c r="JH37" s="50" t="str">
        <f>TEXT(JG37,"0.0")</f>
        <v>6.4</v>
      </c>
      <c r="JI37" s="51" t="str">
        <f>IF(JG37&gt;=8.5,"A",IF(JG37&gt;=8,"B+",IF(JG37&gt;=7,"B",IF(JG37&gt;=6.5,"C+",IF(JG37&gt;=5.5,"C",IF(JG37&gt;=5,"D+",IF(JG37&gt;=4,"D","F")))))))</f>
        <v>C</v>
      </c>
      <c r="JJ37" s="60">
        <f>IF(JI37="A",4,IF(JI37="B+",3.5,IF(JI37="B",3,IF(JI37="C+",2.5,IF(JI37="C",2,IF(JI37="D+",1.5,IF(JI37="D",1,0)))))))</f>
        <v>2</v>
      </c>
      <c r="JK37" s="53" t="str">
        <f>TEXT(JJ37,"0.0")</f>
        <v>2.0</v>
      </c>
      <c r="JL37" s="61">
        <v>2</v>
      </c>
      <c r="JM37" s="62">
        <v>2</v>
      </c>
      <c r="JN37" s="56">
        <v>2</v>
      </c>
      <c r="JO37" s="70"/>
      <c r="JP37" s="121"/>
      <c r="JQ37" s="149">
        <f>ROUND((JN37*0.4+JO37*0.6),1)</f>
        <v>0.8</v>
      </c>
      <c r="JR37" s="67">
        <f>ROUND(MAX((JN37*0.4+JO37*0.6),(JN37*0.4+JP37*0.6)),1)</f>
        <v>0.8</v>
      </c>
      <c r="JS37" s="50" t="str">
        <f>TEXT(JR37,"0.0")</f>
        <v>0.8</v>
      </c>
      <c r="JT37" s="51" t="str">
        <f>IF(JR37&gt;=8.5,"A",IF(JR37&gt;=8,"B+",IF(JR37&gt;=7,"B",IF(JR37&gt;=6.5,"C+",IF(JR37&gt;=5.5,"C",IF(JR37&gt;=5,"D+",IF(JR37&gt;=4,"D","F")))))))</f>
        <v>F</v>
      </c>
      <c r="JU37" s="60">
        <f>IF(JT37="A",4,IF(JT37="B+",3.5,IF(JT37="B",3,IF(JT37="C+",2.5,IF(JT37="C",2,IF(JT37="D+",1.5,IF(JT37="D",1,0)))))))</f>
        <v>0</v>
      </c>
      <c r="JV37" s="53" t="str">
        <f>TEXT(JU37,"0.0")</f>
        <v>0.0</v>
      </c>
      <c r="JW37" s="61">
        <v>1</v>
      </c>
      <c r="JX37" s="62"/>
      <c r="JY37" s="56">
        <v>4</v>
      </c>
      <c r="JZ37" s="70"/>
      <c r="KA37" s="121"/>
      <c r="KB37" s="149">
        <f>ROUND((JY37*0.4+JZ37*0.6),1)</f>
        <v>1.6</v>
      </c>
      <c r="KC37" s="67">
        <f>ROUND(MAX((JY37*0.4+JZ37*0.6),(JY37*0.4+KA37*0.6)),1)</f>
        <v>1.6</v>
      </c>
      <c r="KD37" s="50" t="str">
        <f>TEXT(KC37,"0.0")</f>
        <v>1.6</v>
      </c>
      <c r="KE37" s="51" t="str">
        <f>IF(KC37&gt;=8.5,"A",IF(KC37&gt;=8,"B+",IF(KC37&gt;=7,"B",IF(KC37&gt;=6.5,"C+",IF(KC37&gt;=5.5,"C",IF(KC37&gt;=5,"D+",IF(KC37&gt;=4,"D","F")))))))</f>
        <v>F</v>
      </c>
      <c r="KF37" s="60">
        <f>IF(KE37="A",4,IF(KE37="B+",3.5,IF(KE37="B",3,IF(KE37="C+",2.5,IF(KE37="C",2,IF(KE37="D+",1.5,IF(KE37="D",1,0)))))))</f>
        <v>0</v>
      </c>
      <c r="KG37" s="53" t="str">
        <f>TEXT(KF37,"0.0")</f>
        <v>0.0</v>
      </c>
      <c r="KH37" s="61">
        <v>2</v>
      </c>
      <c r="KI37" s="62"/>
      <c r="KJ37" s="105"/>
      <c r="KK37" s="138"/>
      <c r="KL37" s="104"/>
      <c r="KM37" s="66">
        <f t="shared" si="531"/>
        <v>0</v>
      </c>
      <c r="KN37" s="110">
        <f t="shared" si="532"/>
        <v>0</v>
      </c>
      <c r="KO37" s="67" t="str">
        <f t="shared" si="533"/>
        <v>0.0</v>
      </c>
      <c r="KP37" s="300" t="str">
        <f t="shared" si="534"/>
        <v>F</v>
      </c>
      <c r="KQ37" s="112">
        <f t="shared" si="535"/>
        <v>0</v>
      </c>
      <c r="KR37" s="113" t="str">
        <f t="shared" si="536"/>
        <v>0.0</v>
      </c>
      <c r="KS37" s="63">
        <v>3</v>
      </c>
      <c r="KT37" s="207"/>
      <c r="KU37" s="105"/>
      <c r="KV37" s="138"/>
      <c r="KW37" s="104"/>
      <c r="KX37" s="66">
        <f t="shared" ref="KX37:KX49" si="573">ROUND((KU37*0.4+KV37*0.6),1)</f>
        <v>0</v>
      </c>
      <c r="KY37" s="110">
        <f t="shared" ref="KY37:KY49" si="574">ROUND(MAX((KU37*0.4+KV37*0.6),(KU37*0.4+KW37*0.6)),1)</f>
        <v>0</v>
      </c>
      <c r="KZ37" s="67" t="str">
        <f t="shared" ref="KZ37:KZ49" si="575">TEXT(KY37,"0.0")</f>
        <v>0.0</v>
      </c>
      <c r="LA37" s="300" t="str">
        <f t="shared" ref="LA37:LA49" si="576">IF(KY37&gt;=8.5,"A",IF(KY37&gt;=8,"B+",IF(KY37&gt;=7,"B",IF(KY37&gt;=6.5,"C+",IF(KY37&gt;=5.5,"C",IF(KY37&gt;=5,"D+",IF(KY37&gt;=4,"D","F")))))))</f>
        <v>F</v>
      </c>
      <c r="LB37" s="112">
        <f t="shared" ref="LB37:LB49" si="577">IF(LA37="A",4,IF(LA37="B+",3.5,IF(LA37="B",3,IF(LA37="C+",2.5,IF(LA37="C",2,IF(LA37="D+",1.5,IF(LA37="D",1,0)))))))</f>
        <v>0</v>
      </c>
      <c r="LC37" s="113" t="str">
        <f t="shared" ref="LC37:LC49" si="578">TEXT(LB37,"0.0")</f>
        <v>0.0</v>
      </c>
      <c r="LD37" s="63">
        <v>2</v>
      </c>
      <c r="LE37" s="207"/>
      <c r="LF37" s="301">
        <f t="shared" si="543"/>
        <v>0</v>
      </c>
      <c r="LG37" s="302">
        <f t="shared" si="544"/>
        <v>0</v>
      </c>
      <c r="LH37" s="303" t="str">
        <f t="shared" si="545"/>
        <v>0.0</v>
      </c>
      <c r="LI37" s="304" t="str">
        <f t="shared" si="546"/>
        <v>F</v>
      </c>
      <c r="LJ37" s="305">
        <f t="shared" si="547"/>
        <v>0</v>
      </c>
      <c r="LK37" s="303" t="str">
        <f t="shared" si="548"/>
        <v>0.0</v>
      </c>
      <c r="LL37" s="306">
        <v>5</v>
      </c>
      <c r="LM37" s="307"/>
      <c r="LN37" s="211">
        <f t="shared" si="549"/>
        <v>19</v>
      </c>
      <c r="LO37" s="156">
        <f t="shared" si="550"/>
        <v>1.2473684210526317</v>
      </c>
      <c r="LP37" s="158">
        <f t="shared" si="551"/>
        <v>0.21052631578947367</v>
      </c>
      <c r="LQ37" s="157" t="str">
        <f t="shared" si="552"/>
        <v>0.21</v>
      </c>
      <c r="LR37" s="5" t="str">
        <f t="shared" si="553"/>
        <v>Cảnh báo KQHT</v>
      </c>
      <c r="LS37" s="212">
        <f t="shared" si="554"/>
        <v>2</v>
      </c>
      <c r="LT37" s="156">
        <f t="shared" si="555"/>
        <v>6.4</v>
      </c>
      <c r="LU37" s="309">
        <f t="shared" si="556"/>
        <v>2</v>
      </c>
      <c r="LV37" s="215">
        <f t="shared" si="557"/>
        <v>54</v>
      </c>
      <c r="LW37" s="211">
        <f t="shared" si="558"/>
        <v>26</v>
      </c>
      <c r="LX37" s="157">
        <f t="shared" si="559"/>
        <v>6.421153846153846</v>
      </c>
      <c r="LY37" s="157" t="str">
        <f t="shared" si="560"/>
        <v>6.42</v>
      </c>
      <c r="LZ37" s="158">
        <f t="shared" si="561"/>
        <v>2.3076923076923075</v>
      </c>
      <c r="MA37" s="157" t="str">
        <f t="shared" si="562"/>
        <v>2.31</v>
      </c>
      <c r="MB37" s="5" t="str">
        <f t="shared" si="563"/>
        <v>Lên lớp</v>
      </c>
      <c r="MC37" s="282"/>
      <c r="MD37" s="283"/>
      <c r="ME37" s="58"/>
      <c r="MF37" s="66">
        <f t="shared" si="182"/>
        <v>0</v>
      </c>
      <c r="MG37" s="67">
        <f t="shared" si="183"/>
        <v>0</v>
      </c>
      <c r="MH37" s="50" t="str">
        <f t="shared" si="184"/>
        <v>0.0</v>
      </c>
      <c r="MI37" s="51" t="str">
        <f t="shared" si="185"/>
        <v>F</v>
      </c>
      <c r="MJ37" s="60">
        <f t="shared" si="186"/>
        <v>0</v>
      </c>
      <c r="MK37" s="53" t="str">
        <f t="shared" si="187"/>
        <v>0.0</v>
      </c>
      <c r="ML37" s="61">
        <v>2</v>
      </c>
      <c r="MM37" s="62"/>
      <c r="MN37" s="282"/>
      <c r="MO37" s="283"/>
      <c r="MP37" s="104"/>
      <c r="MQ37" s="105">
        <f t="shared" si="188"/>
        <v>0</v>
      </c>
      <c r="MR37" s="67">
        <f t="shared" si="189"/>
        <v>0</v>
      </c>
      <c r="MS37" s="50" t="str">
        <f t="shared" si="190"/>
        <v>0.0</v>
      </c>
      <c r="MT37" s="51" t="str">
        <f t="shared" si="191"/>
        <v>F</v>
      </c>
      <c r="MU37" s="60">
        <f t="shared" si="192"/>
        <v>0</v>
      </c>
      <c r="MV37" s="53" t="str">
        <f t="shared" si="193"/>
        <v>0.0</v>
      </c>
      <c r="MW37" s="61">
        <v>2</v>
      </c>
      <c r="MX37" s="62"/>
      <c r="MY37" s="282"/>
      <c r="MZ37" s="283"/>
      <c r="NA37" s="104"/>
      <c r="NB37" s="105">
        <f t="shared" si="194"/>
        <v>0</v>
      </c>
      <c r="NC37" s="67">
        <f t="shared" si="195"/>
        <v>0</v>
      </c>
      <c r="ND37" s="50" t="str">
        <f t="shared" si="196"/>
        <v>0.0</v>
      </c>
      <c r="NE37" s="51" t="str">
        <f t="shared" si="197"/>
        <v>F</v>
      </c>
      <c r="NF37" s="60">
        <f t="shared" si="198"/>
        <v>0</v>
      </c>
      <c r="NG37" s="53" t="str">
        <f t="shared" si="199"/>
        <v>0.0</v>
      </c>
      <c r="NH37" s="61">
        <v>2</v>
      </c>
      <c r="NI37" s="62"/>
      <c r="NJ37" s="105"/>
      <c r="NK37" s="138"/>
      <c r="NL37" s="105"/>
      <c r="NM37" s="66">
        <f t="shared" si="200"/>
        <v>0</v>
      </c>
      <c r="NN37" s="110">
        <f t="shared" si="201"/>
        <v>0</v>
      </c>
      <c r="NO37" s="67" t="str">
        <f t="shared" si="202"/>
        <v>0.0</v>
      </c>
      <c r="NP37" s="300" t="str">
        <f t="shared" si="203"/>
        <v>F</v>
      </c>
      <c r="NQ37" s="112">
        <f t="shared" si="204"/>
        <v>0</v>
      </c>
      <c r="NR37" s="113" t="str">
        <f t="shared" si="205"/>
        <v>0.0</v>
      </c>
      <c r="NS37" s="63">
        <v>2</v>
      </c>
      <c r="NT37" s="207"/>
      <c r="NU37" s="105"/>
      <c r="NV37" s="138"/>
      <c r="NW37" s="105"/>
      <c r="NX37" s="105">
        <f t="shared" si="206"/>
        <v>0</v>
      </c>
      <c r="NY37" s="110">
        <f t="shared" si="207"/>
        <v>0</v>
      </c>
      <c r="NZ37" s="67" t="str">
        <f t="shared" si="208"/>
        <v>0.0</v>
      </c>
      <c r="OA37" s="300" t="str">
        <f t="shared" si="209"/>
        <v>F</v>
      </c>
      <c r="OB37" s="112">
        <f t="shared" si="210"/>
        <v>0</v>
      </c>
      <c r="OC37" s="113" t="str">
        <f t="shared" si="211"/>
        <v>0.0</v>
      </c>
      <c r="OD37" s="63">
        <v>1</v>
      </c>
      <c r="OE37" s="207"/>
      <c r="OF37" s="210">
        <v>5.6</v>
      </c>
      <c r="OG37" s="133">
        <v>8</v>
      </c>
      <c r="OH37" s="210"/>
      <c r="OI37" s="66">
        <f t="shared" si="212"/>
        <v>7</v>
      </c>
      <c r="OJ37" s="67">
        <f t="shared" si="213"/>
        <v>7</v>
      </c>
      <c r="OK37" s="67" t="str">
        <f t="shared" si="214"/>
        <v>7.0</v>
      </c>
      <c r="OL37" s="51" t="str">
        <f t="shared" si="215"/>
        <v>B</v>
      </c>
      <c r="OM37" s="60">
        <f t="shared" si="216"/>
        <v>3</v>
      </c>
      <c r="ON37" s="53" t="str">
        <f t="shared" si="217"/>
        <v>3.0</v>
      </c>
      <c r="OO37" s="63">
        <v>6</v>
      </c>
      <c r="OP37" s="207">
        <v>6</v>
      </c>
      <c r="OQ37" s="105"/>
      <c r="OR37" s="138"/>
      <c r="OS37" s="104"/>
      <c r="OT37" s="105"/>
      <c r="OU37" s="67">
        <f t="shared" si="218"/>
        <v>0</v>
      </c>
      <c r="OV37" s="67" t="str">
        <f t="shared" si="219"/>
        <v>0.0</v>
      </c>
      <c r="OW37" s="51" t="str">
        <f t="shared" si="220"/>
        <v>F</v>
      </c>
      <c r="OX37" s="60">
        <f t="shared" si="221"/>
        <v>0</v>
      </c>
      <c r="OY37" s="53" t="str">
        <f t="shared" si="222"/>
        <v>0.0</v>
      </c>
      <c r="OZ37" s="63">
        <v>4</v>
      </c>
      <c r="PA37" s="207">
        <v>4</v>
      </c>
      <c r="PB37" s="211">
        <f t="shared" si="223"/>
        <v>19</v>
      </c>
      <c r="PC37" s="156">
        <f t="shared" si="224"/>
        <v>2.2105263157894739</v>
      </c>
      <c r="PD37" s="158">
        <f t="shared" si="225"/>
        <v>0.94736842105263153</v>
      </c>
      <c r="PE37" s="157" t="str">
        <f t="shared" si="226"/>
        <v>0.95</v>
      </c>
      <c r="PF37" s="5" t="str">
        <f t="shared" si="227"/>
        <v>Cảnh báo KQHT</v>
      </c>
      <c r="PG37" s="212">
        <f t="shared" si="228"/>
        <v>10</v>
      </c>
      <c r="PH37" s="156">
        <f t="shared" si="229"/>
        <v>4.2</v>
      </c>
      <c r="PI37" s="309">
        <f t="shared" si="230"/>
        <v>1.8</v>
      </c>
      <c r="PJ37" s="215">
        <f t="shared" si="231"/>
        <v>73</v>
      </c>
      <c r="PK37" s="211">
        <f t="shared" si="232"/>
        <v>36</v>
      </c>
      <c r="PL37" s="157">
        <f t="shared" si="233"/>
        <v>5.8041666666666663</v>
      </c>
      <c r="PM37" s="157" t="str">
        <f t="shared" si="234"/>
        <v>5.80</v>
      </c>
      <c r="PN37" s="158">
        <f t="shared" si="235"/>
        <v>2.1666666666666665</v>
      </c>
      <c r="PO37" s="157" t="str">
        <f t="shared" si="236"/>
        <v>2.17</v>
      </c>
      <c r="PP37" s="5" t="str">
        <f t="shared" si="237"/>
        <v>Lên lớp</v>
      </c>
      <c r="PQ37" s="210">
        <v>7.5</v>
      </c>
      <c r="PR37" s="57">
        <v>7</v>
      </c>
      <c r="PS37" s="58"/>
      <c r="PT37" s="66">
        <f t="shared" si="346"/>
        <v>7.2</v>
      </c>
      <c r="PU37" s="67">
        <f t="shared" si="347"/>
        <v>7.2</v>
      </c>
      <c r="PV37" s="67" t="str">
        <f t="shared" si="240"/>
        <v>7.2</v>
      </c>
      <c r="PW37" s="51" t="str">
        <f t="shared" si="348"/>
        <v>B</v>
      </c>
      <c r="PX37" s="60">
        <f t="shared" si="242"/>
        <v>3</v>
      </c>
      <c r="PY37" s="53" t="str">
        <f t="shared" si="243"/>
        <v>3.0</v>
      </c>
      <c r="PZ37" s="63">
        <v>6</v>
      </c>
      <c r="QA37" s="207">
        <v>6</v>
      </c>
    </row>
    <row r="38" spans="1:443" s="8" customFormat="1" ht="18">
      <c r="D38" s="234"/>
      <c r="E38" s="235"/>
      <c r="K38" s="206"/>
      <c r="L38" s="67" t="str">
        <f t="shared" si="350"/>
        <v>0.0</v>
      </c>
      <c r="M38" s="51" t="str">
        <f t="shared" si="422"/>
        <v>F</v>
      </c>
      <c r="N38" s="52">
        <f t="shared" si="423"/>
        <v>0</v>
      </c>
      <c r="O38" s="53" t="str">
        <f t="shared" si="424"/>
        <v>0.0</v>
      </c>
      <c r="P38" s="63"/>
      <c r="Q38" s="49"/>
      <c r="R38" s="67" t="str">
        <f t="shared" si="354"/>
        <v>0.0</v>
      </c>
      <c r="S38" s="8" t="str">
        <f t="shared" si="425"/>
        <v>F</v>
      </c>
      <c r="T38" s="52">
        <f t="shared" si="426"/>
        <v>0</v>
      </c>
      <c r="U38" s="53" t="str">
        <f t="shared" si="427"/>
        <v>0.0</v>
      </c>
      <c r="V38" s="63">
        <v>3</v>
      </c>
      <c r="W38" s="105"/>
      <c r="X38" s="103"/>
      <c r="Y38" s="58"/>
      <c r="Z38" s="66">
        <f t="shared" si="428"/>
        <v>0</v>
      </c>
      <c r="AA38" s="67">
        <f t="shared" si="429"/>
        <v>0</v>
      </c>
      <c r="AB38" s="67" t="str">
        <f t="shared" si="430"/>
        <v>0.0</v>
      </c>
      <c r="AC38" s="51" t="str">
        <f t="shared" si="431"/>
        <v>F</v>
      </c>
      <c r="AD38" s="60">
        <f t="shared" si="432"/>
        <v>0</v>
      </c>
      <c r="AE38" s="53" t="str">
        <f t="shared" si="433"/>
        <v>0.0</v>
      </c>
      <c r="AF38" s="63"/>
      <c r="AG38" s="207"/>
      <c r="AH38" s="210"/>
      <c r="AI38" s="57"/>
      <c r="AJ38" s="58"/>
      <c r="AK38" s="66">
        <f t="shared" si="434"/>
        <v>0</v>
      </c>
      <c r="AL38" s="67">
        <f t="shared" si="435"/>
        <v>0</v>
      </c>
      <c r="AM38" s="67" t="str">
        <f t="shared" si="436"/>
        <v>0.0</v>
      </c>
      <c r="AN38" s="51" t="str">
        <f t="shared" si="437"/>
        <v>F</v>
      </c>
      <c r="AO38" s="60">
        <f t="shared" si="438"/>
        <v>0</v>
      </c>
      <c r="AP38" s="53" t="str">
        <f t="shared" si="439"/>
        <v>0.0</v>
      </c>
      <c r="AQ38" s="63">
        <v>2</v>
      </c>
      <c r="AR38" s="207">
        <v>2</v>
      </c>
      <c r="AS38" s="66"/>
      <c r="AT38" s="285"/>
      <c r="AU38" s="285"/>
      <c r="AV38" s="66">
        <f t="shared" si="440"/>
        <v>0</v>
      </c>
      <c r="AW38" s="67">
        <f t="shared" si="441"/>
        <v>0</v>
      </c>
      <c r="AX38" s="67" t="str">
        <f t="shared" si="442"/>
        <v>0.0</v>
      </c>
      <c r="AY38" s="51" t="str">
        <f t="shared" si="443"/>
        <v>F</v>
      </c>
      <c r="AZ38" s="60">
        <f t="shared" si="444"/>
        <v>0</v>
      </c>
      <c r="BA38" s="53" t="str">
        <f t="shared" si="445"/>
        <v>0.0</v>
      </c>
      <c r="BB38" s="63">
        <v>3</v>
      </c>
      <c r="BC38" s="207">
        <v>3</v>
      </c>
      <c r="BD38" s="105"/>
      <c r="BE38" s="103"/>
      <c r="BF38" s="58"/>
      <c r="BG38" s="66">
        <f t="shared" si="446"/>
        <v>0</v>
      </c>
      <c r="BH38" s="67">
        <f t="shared" si="447"/>
        <v>0</v>
      </c>
      <c r="BI38" s="67" t="str">
        <f t="shared" si="448"/>
        <v>0.0</v>
      </c>
      <c r="BJ38" s="51" t="str">
        <f t="shared" si="449"/>
        <v>F</v>
      </c>
      <c r="BK38" s="60">
        <f t="shared" si="450"/>
        <v>0</v>
      </c>
      <c r="BL38" s="53" t="str">
        <f t="shared" si="451"/>
        <v>0.0</v>
      </c>
      <c r="BM38" s="63">
        <v>3</v>
      </c>
      <c r="BN38" s="207">
        <v>3</v>
      </c>
      <c r="BO38" s="210"/>
      <c r="BP38" s="57"/>
      <c r="BQ38" s="58"/>
      <c r="BR38" s="66"/>
      <c r="BS38" s="67">
        <f t="shared" si="452"/>
        <v>0</v>
      </c>
      <c r="BT38" s="67" t="str">
        <f t="shared" si="453"/>
        <v>0.0</v>
      </c>
      <c r="BU38" s="51" t="str">
        <f t="shared" si="454"/>
        <v>F</v>
      </c>
      <c r="BV38" s="68">
        <f t="shared" si="455"/>
        <v>0</v>
      </c>
      <c r="BW38" s="53" t="str">
        <f t="shared" si="456"/>
        <v>0.0</v>
      </c>
      <c r="BX38" s="63">
        <v>2</v>
      </c>
      <c r="BY38" s="207">
        <v>2</v>
      </c>
      <c r="BZ38" s="210"/>
      <c r="CA38" s="57"/>
      <c r="CB38" s="58"/>
      <c r="CC38" s="66">
        <f t="shared" si="457"/>
        <v>0</v>
      </c>
      <c r="CD38" s="67">
        <f t="shared" si="458"/>
        <v>0</v>
      </c>
      <c r="CE38" s="67" t="str">
        <f t="shared" si="459"/>
        <v>0.0</v>
      </c>
      <c r="CF38" s="51" t="str">
        <f t="shared" si="460"/>
        <v>F</v>
      </c>
      <c r="CG38" s="60">
        <f t="shared" si="461"/>
        <v>0</v>
      </c>
      <c r="CH38" s="53" t="str">
        <f t="shared" si="462"/>
        <v>0.0</v>
      </c>
      <c r="CI38" s="63">
        <v>3</v>
      </c>
      <c r="CJ38" s="207">
        <v>3</v>
      </c>
      <c r="CK38" s="208">
        <f t="shared" si="463"/>
        <v>13</v>
      </c>
      <c r="CL38" s="72">
        <f t="shared" si="464"/>
        <v>0</v>
      </c>
      <c r="CM38" s="93" t="str">
        <f t="shared" si="465"/>
        <v>0.00</v>
      </c>
      <c r="CN38" s="72">
        <f t="shared" si="466"/>
        <v>0</v>
      </c>
      <c r="CO38" s="93" t="str">
        <f t="shared" si="467"/>
        <v>0.00</v>
      </c>
      <c r="CP38" s="285" t="str">
        <f t="shared" si="468"/>
        <v>Cảnh báo KQHT</v>
      </c>
      <c r="CQ38" s="285">
        <f t="shared" si="469"/>
        <v>13</v>
      </c>
      <c r="CR38" s="72">
        <f t="shared" si="470"/>
        <v>0</v>
      </c>
      <c r="CS38" s="285" t="str">
        <f t="shared" si="471"/>
        <v>0.00</v>
      </c>
      <c r="CT38" s="72">
        <f t="shared" si="472"/>
        <v>0</v>
      </c>
      <c r="CU38" s="285" t="str">
        <f t="shared" si="473"/>
        <v>0.00</v>
      </c>
      <c r="CV38" s="285" t="str">
        <f t="shared" si="474"/>
        <v>Cảnh báo KQHT</v>
      </c>
      <c r="CW38" s="66"/>
      <c r="CX38" s="285"/>
      <c r="CY38" s="285"/>
      <c r="CZ38" s="66">
        <f t="shared" si="475"/>
        <v>0</v>
      </c>
      <c r="DA38" s="67">
        <f t="shared" si="476"/>
        <v>0</v>
      </c>
      <c r="DB38" s="60" t="str">
        <f t="shared" si="477"/>
        <v>0.0</v>
      </c>
      <c r="DC38" s="51" t="str">
        <f t="shared" si="478"/>
        <v>F</v>
      </c>
      <c r="DD38" s="60">
        <f t="shared" si="479"/>
        <v>0</v>
      </c>
      <c r="DE38" s="60" t="str">
        <f t="shared" si="480"/>
        <v>0.0</v>
      </c>
      <c r="DF38" s="63"/>
      <c r="DG38" s="209"/>
      <c r="DH38" s="105"/>
      <c r="DI38" s="126"/>
      <c r="DJ38" s="126"/>
      <c r="DK38" s="66">
        <f t="shared" si="481"/>
        <v>0</v>
      </c>
      <c r="DL38" s="67">
        <f t="shared" si="482"/>
        <v>0</v>
      </c>
      <c r="DM38" s="60" t="str">
        <f t="shared" si="483"/>
        <v>0.0</v>
      </c>
      <c r="DN38" s="51" t="str">
        <f t="shared" si="484"/>
        <v>F</v>
      </c>
      <c r="DO38" s="60">
        <f t="shared" si="485"/>
        <v>0</v>
      </c>
      <c r="DP38" s="60" t="str">
        <f t="shared" si="486"/>
        <v>0.0</v>
      </c>
      <c r="DQ38" s="63"/>
      <c r="DR38" s="209"/>
      <c r="DS38" s="67">
        <f t="shared" si="564"/>
        <v>0</v>
      </c>
      <c r="DT38" s="60" t="str">
        <f t="shared" si="487"/>
        <v>0.0</v>
      </c>
      <c r="DU38" s="51" t="str">
        <f t="shared" si="488"/>
        <v>F</v>
      </c>
      <c r="DV38" s="60">
        <f t="shared" si="489"/>
        <v>0</v>
      </c>
      <c r="DW38" s="60" t="str">
        <f t="shared" si="490"/>
        <v>0.0</v>
      </c>
      <c r="DX38" s="63">
        <v>3</v>
      </c>
      <c r="DY38" s="209">
        <v>3</v>
      </c>
      <c r="DZ38" s="66"/>
      <c r="EA38" s="285"/>
      <c r="EB38" s="285"/>
      <c r="EC38" s="66">
        <f t="shared" si="565"/>
        <v>0</v>
      </c>
      <c r="ED38" s="67">
        <f t="shared" si="566"/>
        <v>0</v>
      </c>
      <c r="EE38" s="60" t="str">
        <f t="shared" si="567"/>
        <v>0.0</v>
      </c>
      <c r="EF38" s="51" t="str">
        <f t="shared" si="568"/>
        <v>F</v>
      </c>
      <c r="EG38" s="60">
        <f t="shared" si="569"/>
        <v>0</v>
      </c>
      <c r="EH38" s="60" t="str">
        <f t="shared" si="570"/>
        <v>0.0</v>
      </c>
      <c r="EI38" s="63">
        <v>3</v>
      </c>
      <c r="EJ38" s="209">
        <v>3</v>
      </c>
      <c r="EK38" s="210"/>
      <c r="EL38" s="57"/>
      <c r="EM38" s="285"/>
      <c r="EN38" s="66">
        <f t="shared" si="391"/>
        <v>0</v>
      </c>
      <c r="EO38" s="67">
        <f t="shared" si="392"/>
        <v>0</v>
      </c>
      <c r="EP38" s="60" t="str">
        <f t="shared" si="393"/>
        <v>0.0</v>
      </c>
      <c r="EQ38" s="51" t="str">
        <f t="shared" si="394"/>
        <v>F</v>
      </c>
      <c r="ER38" s="60">
        <f t="shared" si="395"/>
        <v>0</v>
      </c>
      <c r="ES38" s="60" t="str">
        <f t="shared" si="396"/>
        <v>0.0</v>
      </c>
      <c r="ET38" s="63">
        <v>3</v>
      </c>
      <c r="EU38" s="207">
        <v>3</v>
      </c>
      <c r="EV38" s="149"/>
      <c r="EW38" s="70"/>
      <c r="EX38" s="121"/>
      <c r="EY38" s="66">
        <f t="shared" si="37"/>
        <v>0</v>
      </c>
      <c r="EZ38" s="67">
        <f t="shared" si="38"/>
        <v>0</v>
      </c>
      <c r="FA38" s="67" t="str">
        <f t="shared" si="39"/>
        <v>0.0</v>
      </c>
      <c r="FB38" s="51" t="str">
        <f t="shared" si="40"/>
        <v>F</v>
      </c>
      <c r="FC38" s="60">
        <f t="shared" si="41"/>
        <v>0</v>
      </c>
      <c r="FD38" s="53" t="str">
        <f t="shared" si="42"/>
        <v>0.0</v>
      </c>
      <c r="FE38" s="63">
        <v>2</v>
      </c>
      <c r="FF38" s="207"/>
      <c r="FG38" s="66"/>
      <c r="FH38" s="285"/>
      <c r="FI38" s="104"/>
      <c r="FJ38" s="66">
        <f t="shared" si="43"/>
        <v>0</v>
      </c>
      <c r="FK38" s="67">
        <f t="shared" si="44"/>
        <v>0</v>
      </c>
      <c r="FL38" s="67" t="str">
        <f t="shared" si="45"/>
        <v>0.0</v>
      </c>
      <c r="FM38" s="51" t="str">
        <f t="shared" si="46"/>
        <v>F</v>
      </c>
      <c r="FN38" s="60">
        <f t="shared" si="47"/>
        <v>0</v>
      </c>
      <c r="FO38" s="53" t="str">
        <f t="shared" si="48"/>
        <v>0.0</v>
      </c>
      <c r="FP38" s="63">
        <v>2</v>
      </c>
      <c r="FQ38" s="207">
        <v>2</v>
      </c>
      <c r="FR38" s="66"/>
      <c r="FS38" s="285"/>
      <c r="FT38" s="285"/>
      <c r="FU38" s="66"/>
      <c r="FV38" s="67">
        <f t="shared" si="49"/>
        <v>0</v>
      </c>
      <c r="FW38" s="67" t="str">
        <f t="shared" si="50"/>
        <v>0.0</v>
      </c>
      <c r="FX38" s="51" t="str">
        <f t="shared" si="51"/>
        <v>F</v>
      </c>
      <c r="FY38" s="60">
        <f t="shared" si="52"/>
        <v>0</v>
      </c>
      <c r="FZ38" s="53" t="str">
        <f t="shared" si="53"/>
        <v>0.0</v>
      </c>
      <c r="GA38" s="63">
        <v>2</v>
      </c>
      <c r="GB38" s="207">
        <v>2</v>
      </c>
      <c r="GC38" s="105"/>
      <c r="GD38" s="103"/>
      <c r="GE38" s="104"/>
      <c r="GF38" s="105"/>
      <c r="GG38" s="67">
        <f t="shared" si="491"/>
        <v>0</v>
      </c>
      <c r="GH38" s="67" t="str">
        <f t="shared" si="492"/>
        <v>0.0</v>
      </c>
      <c r="GI38" s="51" t="str">
        <f t="shared" si="493"/>
        <v>F</v>
      </c>
      <c r="GJ38" s="60">
        <f t="shared" si="494"/>
        <v>0</v>
      </c>
      <c r="GK38" s="53" t="str">
        <f t="shared" si="495"/>
        <v>0.0</v>
      </c>
      <c r="GL38" s="63">
        <v>3</v>
      </c>
      <c r="GM38" s="207"/>
      <c r="GN38" s="211">
        <f t="shared" si="496"/>
        <v>18</v>
      </c>
      <c r="GO38" s="156">
        <f t="shared" si="497"/>
        <v>0</v>
      </c>
      <c r="GP38" s="158">
        <f t="shared" si="498"/>
        <v>0</v>
      </c>
      <c r="GQ38" s="157" t="str">
        <f t="shared" si="62"/>
        <v>0.00</v>
      </c>
      <c r="GR38" s="5" t="str">
        <f t="shared" si="63"/>
        <v>Cảnh báo KQHT</v>
      </c>
      <c r="GS38" s="212">
        <f t="shared" si="499"/>
        <v>13</v>
      </c>
      <c r="GT38" s="213">
        <f t="shared" si="65"/>
        <v>0</v>
      </c>
      <c r="GU38" s="214">
        <f t="shared" si="500"/>
        <v>0</v>
      </c>
      <c r="GV38" s="215">
        <f t="shared" si="501"/>
        <v>31</v>
      </c>
      <c r="GW38" s="211">
        <f t="shared" si="502"/>
        <v>26</v>
      </c>
      <c r="GX38" s="157">
        <f t="shared" si="503"/>
        <v>0</v>
      </c>
      <c r="GY38" s="158">
        <f t="shared" si="504"/>
        <v>0</v>
      </c>
      <c r="GZ38" s="157" t="str">
        <f t="shared" si="71"/>
        <v>0.00</v>
      </c>
      <c r="HA38" s="5" t="str">
        <f t="shared" si="72"/>
        <v>Cảnh báo KQHT</v>
      </c>
      <c r="HB38" s="5"/>
      <c r="HC38" s="105"/>
      <c r="HD38" s="103"/>
      <c r="HE38" s="104"/>
      <c r="HF38" s="105"/>
      <c r="HG38" s="67">
        <f t="shared" si="505"/>
        <v>0</v>
      </c>
      <c r="HH38" s="67" t="str">
        <f t="shared" si="506"/>
        <v>0.0</v>
      </c>
      <c r="HI38" s="51" t="str">
        <f t="shared" si="507"/>
        <v>F</v>
      </c>
      <c r="HJ38" s="60">
        <f t="shared" si="508"/>
        <v>0</v>
      </c>
      <c r="HK38" s="53" t="str">
        <f t="shared" si="509"/>
        <v>0.0</v>
      </c>
      <c r="HL38" s="63">
        <v>3</v>
      </c>
      <c r="HM38" s="207"/>
      <c r="HN38" s="149"/>
      <c r="HO38" s="70"/>
      <c r="HP38" s="121"/>
      <c r="HQ38" s="149">
        <f t="shared" si="510"/>
        <v>0</v>
      </c>
      <c r="HR38" s="110">
        <f t="shared" si="79"/>
        <v>0</v>
      </c>
      <c r="HS38" s="67" t="str">
        <f t="shared" si="80"/>
        <v>0.0</v>
      </c>
      <c r="HT38" s="111" t="str">
        <f t="shared" si="81"/>
        <v>F</v>
      </c>
      <c r="HU38" s="112">
        <f t="shared" si="82"/>
        <v>0</v>
      </c>
      <c r="HV38" s="113" t="str">
        <f t="shared" si="83"/>
        <v>0.0</v>
      </c>
      <c r="HW38" s="63">
        <v>1</v>
      </c>
      <c r="HX38" s="207"/>
      <c r="HY38" s="66">
        <f t="shared" si="261"/>
        <v>0</v>
      </c>
      <c r="HZ38" s="167">
        <f t="shared" si="262"/>
        <v>0</v>
      </c>
      <c r="IA38" s="53" t="str">
        <f t="shared" si="85"/>
        <v>0.0</v>
      </c>
      <c r="IB38" s="51" t="str">
        <f t="shared" si="86"/>
        <v>F</v>
      </c>
      <c r="IC38" s="60">
        <f t="shared" si="87"/>
        <v>0</v>
      </c>
      <c r="ID38" s="53" t="str">
        <f t="shared" si="88"/>
        <v>0.0</v>
      </c>
      <c r="IE38" s="220">
        <v>4</v>
      </c>
      <c r="IF38" s="221"/>
      <c r="IG38" s="210"/>
      <c r="IH38" s="57"/>
      <c r="II38" s="58"/>
      <c r="IJ38" s="66">
        <f t="shared" si="511"/>
        <v>0</v>
      </c>
      <c r="IK38" s="67">
        <f t="shared" si="512"/>
        <v>0</v>
      </c>
      <c r="IL38" s="67" t="str">
        <f t="shared" si="513"/>
        <v>0.0</v>
      </c>
      <c r="IM38" s="51" t="str">
        <f t="shared" si="514"/>
        <v>F</v>
      </c>
      <c r="IN38" s="60">
        <f t="shared" si="515"/>
        <v>0</v>
      </c>
      <c r="IO38" s="53" t="str">
        <f t="shared" si="516"/>
        <v>0.0</v>
      </c>
      <c r="IP38" s="63">
        <v>2</v>
      </c>
      <c r="IQ38" s="207"/>
      <c r="IR38" s="149"/>
      <c r="IS38" s="70"/>
      <c r="IT38" s="121"/>
      <c r="IU38" s="149">
        <f t="shared" si="517"/>
        <v>0</v>
      </c>
      <c r="IV38" s="67">
        <f t="shared" si="96"/>
        <v>0</v>
      </c>
      <c r="IW38" s="67" t="str">
        <f t="shared" si="97"/>
        <v>0.0</v>
      </c>
      <c r="IX38" s="51" t="str">
        <f t="shared" si="98"/>
        <v>F</v>
      </c>
      <c r="IY38" s="60">
        <f t="shared" si="99"/>
        <v>0</v>
      </c>
      <c r="IZ38" s="53" t="str">
        <f t="shared" si="100"/>
        <v>0.0</v>
      </c>
      <c r="JA38" s="63">
        <v>3</v>
      </c>
      <c r="JB38" s="207"/>
      <c r="JC38" s="65"/>
      <c r="JD38" s="57"/>
      <c r="JE38" s="58"/>
      <c r="JF38" s="66">
        <f t="shared" si="518"/>
        <v>0</v>
      </c>
      <c r="JG38" s="67">
        <f t="shared" si="102"/>
        <v>0</v>
      </c>
      <c r="JH38" s="50" t="str">
        <f t="shared" si="103"/>
        <v>0.0</v>
      </c>
      <c r="JI38" s="51" t="str">
        <f t="shared" si="104"/>
        <v>F</v>
      </c>
      <c r="JJ38" s="60">
        <f t="shared" si="105"/>
        <v>0</v>
      </c>
      <c r="JK38" s="53" t="str">
        <f t="shared" si="106"/>
        <v>0.0</v>
      </c>
      <c r="JL38" s="61">
        <v>2</v>
      </c>
      <c r="JM38" s="62"/>
      <c r="JN38" s="99"/>
      <c r="JO38" s="103"/>
      <c r="JP38" s="104"/>
      <c r="JQ38" s="105">
        <f t="shared" si="519"/>
        <v>0</v>
      </c>
      <c r="JR38" s="67">
        <f t="shared" si="520"/>
        <v>0</v>
      </c>
      <c r="JS38" s="50" t="str">
        <f t="shared" si="521"/>
        <v>0.0</v>
      </c>
      <c r="JT38" s="51" t="str">
        <f t="shared" si="522"/>
        <v>F</v>
      </c>
      <c r="JU38" s="60">
        <f t="shared" si="523"/>
        <v>0</v>
      </c>
      <c r="JV38" s="53" t="str">
        <f t="shared" si="524"/>
        <v>0.0</v>
      </c>
      <c r="JW38" s="61">
        <v>1</v>
      </c>
      <c r="JX38" s="62"/>
      <c r="JY38" s="56"/>
      <c r="JZ38" s="70"/>
      <c r="KA38" s="121"/>
      <c r="KB38" s="149">
        <f t="shared" si="525"/>
        <v>0</v>
      </c>
      <c r="KC38" s="67">
        <f t="shared" si="526"/>
        <v>0</v>
      </c>
      <c r="KD38" s="50" t="str">
        <f t="shared" si="527"/>
        <v>0.0</v>
      </c>
      <c r="KE38" s="51" t="str">
        <f t="shared" si="528"/>
        <v>F</v>
      </c>
      <c r="KF38" s="60">
        <f t="shared" si="529"/>
        <v>0</v>
      </c>
      <c r="KG38" s="53" t="str">
        <f t="shared" si="530"/>
        <v>0.0</v>
      </c>
      <c r="KH38" s="61">
        <v>2</v>
      </c>
      <c r="KI38" s="62"/>
      <c r="KJ38" s="105"/>
      <c r="KK38" s="138"/>
      <c r="KL38" s="104"/>
      <c r="KM38" s="66">
        <f t="shared" si="531"/>
        <v>0</v>
      </c>
      <c r="KN38" s="110">
        <f t="shared" si="532"/>
        <v>0</v>
      </c>
      <c r="KO38" s="67" t="str">
        <f t="shared" si="533"/>
        <v>0.0</v>
      </c>
      <c r="KP38" s="300" t="str">
        <f t="shared" si="534"/>
        <v>F</v>
      </c>
      <c r="KQ38" s="112">
        <f t="shared" si="535"/>
        <v>0</v>
      </c>
      <c r="KR38" s="113" t="str">
        <f t="shared" si="536"/>
        <v>0.0</v>
      </c>
      <c r="KS38" s="63">
        <v>3</v>
      </c>
      <c r="KT38" s="207"/>
      <c r="KU38" s="105"/>
      <c r="KV38" s="138"/>
      <c r="KW38" s="104"/>
      <c r="KX38" s="66">
        <f t="shared" si="573"/>
        <v>0</v>
      </c>
      <c r="KY38" s="110">
        <f t="shared" si="574"/>
        <v>0</v>
      </c>
      <c r="KZ38" s="67" t="str">
        <f t="shared" si="575"/>
        <v>0.0</v>
      </c>
      <c r="LA38" s="300" t="str">
        <f t="shared" si="576"/>
        <v>F</v>
      </c>
      <c r="LB38" s="112">
        <f t="shared" si="577"/>
        <v>0</v>
      </c>
      <c r="LC38" s="113" t="str">
        <f t="shared" si="578"/>
        <v>0.0</v>
      </c>
      <c r="LD38" s="63">
        <v>2</v>
      </c>
      <c r="LE38" s="207"/>
      <c r="LF38" s="301">
        <f t="shared" si="543"/>
        <v>0</v>
      </c>
      <c r="LG38" s="302">
        <f t="shared" si="544"/>
        <v>0</v>
      </c>
      <c r="LH38" s="303" t="str">
        <f t="shared" si="545"/>
        <v>0.0</v>
      </c>
      <c r="LI38" s="304" t="str">
        <f t="shared" si="546"/>
        <v>F</v>
      </c>
      <c r="LJ38" s="305">
        <f t="shared" si="547"/>
        <v>0</v>
      </c>
      <c r="LK38" s="303" t="str">
        <f t="shared" si="548"/>
        <v>0.0</v>
      </c>
      <c r="LL38" s="306">
        <v>5</v>
      </c>
      <c r="LM38" s="307"/>
      <c r="LN38" s="211">
        <f t="shared" si="549"/>
        <v>19</v>
      </c>
      <c r="LO38" s="156">
        <f t="shared" si="550"/>
        <v>0</v>
      </c>
      <c r="LP38" s="158">
        <f t="shared" si="551"/>
        <v>0</v>
      </c>
      <c r="LQ38" s="157" t="str">
        <f t="shared" si="552"/>
        <v>0.00</v>
      </c>
      <c r="LR38" s="5" t="str">
        <f t="shared" si="553"/>
        <v>Cảnh báo KQHT</v>
      </c>
      <c r="LS38" s="212">
        <f t="shared" si="554"/>
        <v>0</v>
      </c>
      <c r="LT38" s="156" t="e">
        <f t="shared" si="555"/>
        <v>#DIV/0!</v>
      </c>
      <c r="LU38" s="309" t="e">
        <f t="shared" si="556"/>
        <v>#DIV/0!</v>
      </c>
      <c r="LV38" s="215">
        <f t="shared" si="557"/>
        <v>50</v>
      </c>
      <c r="LW38" s="211">
        <f t="shared" si="558"/>
        <v>26</v>
      </c>
      <c r="LX38" s="157" t="e">
        <f t="shared" si="559"/>
        <v>#DIV/0!</v>
      </c>
      <c r="LY38" s="157" t="e">
        <f t="shared" si="560"/>
        <v>#DIV/0!</v>
      </c>
      <c r="LZ38" s="158" t="e">
        <f t="shared" si="561"/>
        <v>#DIV/0!</v>
      </c>
      <c r="MA38" s="157" t="e">
        <f t="shared" si="562"/>
        <v>#DIV/0!</v>
      </c>
      <c r="MB38" s="5" t="e">
        <f t="shared" si="563"/>
        <v>#DIV/0!</v>
      </c>
      <c r="MC38" s="282"/>
      <c r="MD38" s="283"/>
      <c r="ME38" s="58"/>
      <c r="MF38" s="66">
        <f t="shared" si="182"/>
        <v>0</v>
      </c>
      <c r="MG38" s="67">
        <f t="shared" si="183"/>
        <v>0</v>
      </c>
      <c r="MH38" s="50" t="str">
        <f t="shared" si="184"/>
        <v>0.0</v>
      </c>
      <c r="MI38" s="51" t="str">
        <f t="shared" si="185"/>
        <v>F</v>
      </c>
      <c r="MJ38" s="60">
        <f t="shared" si="186"/>
        <v>0</v>
      </c>
      <c r="MK38" s="53" t="str">
        <f t="shared" si="187"/>
        <v>0.0</v>
      </c>
      <c r="ML38" s="61">
        <v>2</v>
      </c>
      <c r="MM38" s="62"/>
      <c r="MN38" s="282"/>
      <c r="MO38" s="283"/>
      <c r="MP38" s="104"/>
      <c r="MQ38" s="105">
        <f t="shared" si="188"/>
        <v>0</v>
      </c>
      <c r="MR38" s="67">
        <f t="shared" si="189"/>
        <v>0</v>
      </c>
      <c r="MS38" s="50" t="str">
        <f t="shared" si="190"/>
        <v>0.0</v>
      </c>
      <c r="MT38" s="51" t="str">
        <f t="shared" si="191"/>
        <v>F</v>
      </c>
      <c r="MU38" s="60">
        <f t="shared" si="192"/>
        <v>0</v>
      </c>
      <c r="MV38" s="53" t="str">
        <f t="shared" si="193"/>
        <v>0.0</v>
      </c>
      <c r="MW38" s="61">
        <v>2</v>
      </c>
      <c r="MX38" s="62"/>
      <c r="MY38" s="282"/>
      <c r="MZ38" s="283"/>
      <c r="NA38" s="104"/>
      <c r="NB38" s="105">
        <f t="shared" si="194"/>
        <v>0</v>
      </c>
      <c r="NC38" s="67">
        <f t="shared" si="195"/>
        <v>0</v>
      </c>
      <c r="ND38" s="50" t="str">
        <f t="shared" si="196"/>
        <v>0.0</v>
      </c>
      <c r="NE38" s="51" t="str">
        <f t="shared" si="197"/>
        <v>F</v>
      </c>
      <c r="NF38" s="60">
        <f t="shared" si="198"/>
        <v>0</v>
      </c>
      <c r="NG38" s="53" t="str">
        <f t="shared" si="199"/>
        <v>0.0</v>
      </c>
      <c r="NH38" s="61">
        <v>2</v>
      </c>
      <c r="NI38" s="62"/>
      <c r="NJ38" s="105"/>
      <c r="NK38" s="138"/>
      <c r="NL38" s="105"/>
      <c r="NM38" s="66">
        <f t="shared" si="200"/>
        <v>0</v>
      </c>
      <c r="NN38" s="110">
        <f t="shared" si="201"/>
        <v>0</v>
      </c>
      <c r="NO38" s="67" t="str">
        <f t="shared" si="202"/>
        <v>0.0</v>
      </c>
      <c r="NP38" s="300" t="str">
        <f t="shared" si="203"/>
        <v>F</v>
      </c>
      <c r="NQ38" s="112">
        <f t="shared" si="204"/>
        <v>0</v>
      </c>
      <c r="NR38" s="113" t="str">
        <f t="shared" si="205"/>
        <v>0.0</v>
      </c>
      <c r="NS38" s="63">
        <v>2</v>
      </c>
      <c r="NT38" s="207"/>
      <c r="NU38" s="105"/>
      <c r="NV38" s="138"/>
      <c r="NW38" s="105"/>
      <c r="NX38" s="105">
        <f t="shared" si="206"/>
        <v>0</v>
      </c>
      <c r="NY38" s="110">
        <f t="shared" si="207"/>
        <v>0</v>
      </c>
      <c r="NZ38" s="67" t="str">
        <f t="shared" si="208"/>
        <v>0.0</v>
      </c>
      <c r="OA38" s="300" t="str">
        <f t="shared" si="209"/>
        <v>F</v>
      </c>
      <c r="OB38" s="112">
        <f t="shared" si="210"/>
        <v>0</v>
      </c>
      <c r="OC38" s="113" t="str">
        <f t="shared" si="211"/>
        <v>0.0</v>
      </c>
      <c r="OD38" s="63">
        <v>1</v>
      </c>
      <c r="OE38" s="207"/>
      <c r="OF38" s="210"/>
      <c r="OG38" s="133"/>
      <c r="OH38" s="210"/>
      <c r="OI38" s="66">
        <f t="shared" si="212"/>
        <v>0</v>
      </c>
      <c r="OJ38" s="67">
        <f t="shared" si="213"/>
        <v>0</v>
      </c>
      <c r="OK38" s="67" t="str">
        <f t="shared" si="214"/>
        <v>0.0</v>
      </c>
      <c r="OL38" s="51" t="str">
        <f t="shared" si="215"/>
        <v>F</v>
      </c>
      <c r="OM38" s="60">
        <f t="shared" si="216"/>
        <v>0</v>
      </c>
      <c r="ON38" s="53" t="str">
        <f t="shared" si="217"/>
        <v>0.0</v>
      </c>
      <c r="OO38" s="63">
        <v>6</v>
      </c>
      <c r="OP38" s="207">
        <v>6</v>
      </c>
      <c r="OQ38" s="105"/>
      <c r="OR38" s="138"/>
      <c r="OS38" s="104"/>
      <c r="OT38" s="105"/>
      <c r="OU38" s="67">
        <f t="shared" si="218"/>
        <v>0</v>
      </c>
      <c r="OV38" s="67" t="str">
        <f t="shared" si="219"/>
        <v>0.0</v>
      </c>
      <c r="OW38" s="51" t="str">
        <f t="shared" si="220"/>
        <v>F</v>
      </c>
      <c r="OX38" s="60">
        <f t="shared" si="221"/>
        <v>0</v>
      </c>
      <c r="OY38" s="53" t="str">
        <f t="shared" si="222"/>
        <v>0.0</v>
      </c>
      <c r="OZ38" s="63">
        <v>4</v>
      </c>
      <c r="PA38" s="207">
        <v>4</v>
      </c>
      <c r="PB38" s="211">
        <f t="shared" si="223"/>
        <v>19</v>
      </c>
      <c r="PC38" s="156">
        <f t="shared" si="224"/>
        <v>0</v>
      </c>
      <c r="PD38" s="158">
        <f t="shared" si="225"/>
        <v>0</v>
      </c>
      <c r="PE38" s="157" t="str">
        <f t="shared" si="226"/>
        <v>0.00</v>
      </c>
      <c r="PF38" s="5" t="str">
        <f t="shared" si="227"/>
        <v>Cảnh báo KQHT</v>
      </c>
      <c r="PG38" s="212">
        <f t="shared" si="228"/>
        <v>10</v>
      </c>
      <c r="PH38" s="156">
        <f t="shared" si="229"/>
        <v>0</v>
      </c>
      <c r="PI38" s="309">
        <f t="shared" si="230"/>
        <v>0</v>
      </c>
      <c r="PJ38" s="215">
        <f t="shared" si="231"/>
        <v>69</v>
      </c>
      <c r="PK38" s="211">
        <f t="shared" si="232"/>
        <v>36</v>
      </c>
      <c r="PL38" s="157" t="e">
        <f t="shared" si="233"/>
        <v>#DIV/0!</v>
      </c>
      <c r="PM38" s="157" t="e">
        <f t="shared" si="234"/>
        <v>#DIV/0!</v>
      </c>
      <c r="PN38" s="158" t="e">
        <f t="shared" si="235"/>
        <v>#DIV/0!</v>
      </c>
      <c r="PO38" s="157" t="e">
        <f t="shared" si="236"/>
        <v>#DIV/0!</v>
      </c>
      <c r="PP38" s="5" t="e">
        <f t="shared" si="237"/>
        <v>#DIV/0!</v>
      </c>
      <c r="PQ38" s="210"/>
      <c r="PR38" s="57"/>
      <c r="PS38" s="58"/>
      <c r="PT38" s="66">
        <f t="shared" ref="PT38:PT49" si="579">ROUND((PQ38*0.4+PR38*0.6),1)</f>
        <v>0</v>
      </c>
      <c r="PU38" s="67">
        <f t="shared" ref="PU38:PU49" si="580">ROUND(MAX((PQ38*0.4+PR38*0.6),(PQ38*0.4+PS38*0.6)),1)</f>
        <v>0</v>
      </c>
      <c r="PV38" s="67" t="str">
        <f t="shared" ref="PV38:PV49" si="581">TEXT(PU38,"0.0")</f>
        <v>0.0</v>
      </c>
      <c r="PW38" s="51" t="str">
        <f t="shared" ref="PW38:PW49" si="582">IF(PU38&gt;=8.5,"A",IF(PU38&gt;=8,"B+",IF(PU38&gt;=7,"B",IF(PU38&gt;=6.5,"C+",IF(PU38&gt;=5.5,"C",IF(PU38&gt;=5,"D+",IF(PU38&gt;=4,"D","F")))))))</f>
        <v>F</v>
      </c>
      <c r="PX38" s="60">
        <f t="shared" ref="PX38:PX49" si="583">IF(PW38="A",4,IF(PW38="B+",3.5,IF(PW38="B",3,IF(PW38="C+",2.5,IF(PW38="C",2,IF(PW38="D+",1.5,IF(PW38="D",1,0)))))))</f>
        <v>0</v>
      </c>
      <c r="PY38" s="53" t="str">
        <f t="shared" ref="PY38:PY49" si="584">TEXT(PX38,"0.0")</f>
        <v>0.0</v>
      </c>
      <c r="PZ38" s="63">
        <v>6</v>
      </c>
      <c r="QA38" s="207">
        <v>6</v>
      </c>
    </row>
    <row r="39" spans="1:443" s="8" customFormat="1" ht="18">
      <c r="D39" s="234"/>
      <c r="E39" s="235"/>
      <c r="CQ39" s="285"/>
      <c r="CR39" s="285"/>
      <c r="CS39" s="285"/>
      <c r="CT39" s="285"/>
      <c r="CU39" s="285"/>
      <c r="JN39" s="56"/>
      <c r="JO39" s="70"/>
      <c r="JP39" s="121"/>
      <c r="JQ39" s="149">
        <f t="shared" si="519"/>
        <v>0</v>
      </c>
      <c r="JR39" s="67">
        <f t="shared" si="520"/>
        <v>0</v>
      </c>
      <c r="JS39" s="50" t="str">
        <f t="shared" si="521"/>
        <v>0.0</v>
      </c>
      <c r="JT39" s="51" t="str">
        <f t="shared" si="522"/>
        <v>F</v>
      </c>
      <c r="JU39" s="60">
        <f t="shared" si="523"/>
        <v>0</v>
      </c>
      <c r="JV39" s="53" t="str">
        <f t="shared" si="524"/>
        <v>0.0</v>
      </c>
      <c r="JW39" s="61">
        <v>1</v>
      </c>
      <c r="JX39" s="62"/>
      <c r="JY39" s="56"/>
      <c r="JZ39" s="70"/>
      <c r="KA39" s="121"/>
      <c r="KB39" s="149">
        <f t="shared" si="525"/>
        <v>0</v>
      </c>
      <c r="KC39" s="67">
        <f t="shared" si="526"/>
        <v>0</v>
      </c>
      <c r="KD39" s="50" t="str">
        <f t="shared" si="527"/>
        <v>0.0</v>
      </c>
      <c r="KE39" s="51" t="str">
        <f t="shared" si="528"/>
        <v>F</v>
      </c>
      <c r="KF39" s="60">
        <f t="shared" si="529"/>
        <v>0</v>
      </c>
      <c r="KG39" s="53" t="str">
        <f t="shared" si="530"/>
        <v>0.0</v>
      </c>
      <c r="KH39" s="61">
        <v>2</v>
      </c>
      <c r="KI39" s="62"/>
      <c r="KJ39" s="105"/>
      <c r="KK39" s="138"/>
      <c r="KL39" s="105"/>
      <c r="KM39" s="66">
        <f t="shared" si="531"/>
        <v>0</v>
      </c>
      <c r="KN39" s="110">
        <f t="shared" si="532"/>
        <v>0</v>
      </c>
      <c r="KO39" s="67" t="str">
        <f t="shared" si="533"/>
        <v>0.0</v>
      </c>
      <c r="KP39" s="300" t="str">
        <f t="shared" si="534"/>
        <v>F</v>
      </c>
      <c r="KQ39" s="112">
        <f t="shared" si="535"/>
        <v>0</v>
      </c>
      <c r="KR39" s="113" t="str">
        <f t="shared" si="536"/>
        <v>0.0</v>
      </c>
      <c r="KS39" s="63">
        <v>3</v>
      </c>
      <c r="KT39" s="207"/>
      <c r="KU39" s="105"/>
      <c r="KV39" s="138"/>
      <c r="KW39" s="104"/>
      <c r="KX39" s="66">
        <f t="shared" si="573"/>
        <v>0</v>
      </c>
      <c r="KY39" s="110">
        <f t="shared" si="574"/>
        <v>0</v>
      </c>
      <c r="KZ39" s="67" t="str">
        <f t="shared" si="575"/>
        <v>0.0</v>
      </c>
      <c r="LA39" s="300" t="str">
        <f t="shared" si="576"/>
        <v>F</v>
      </c>
      <c r="LB39" s="112">
        <f t="shared" si="577"/>
        <v>0</v>
      </c>
      <c r="LC39" s="113" t="str">
        <f t="shared" si="578"/>
        <v>0.0</v>
      </c>
      <c r="LD39" s="63">
        <v>2</v>
      </c>
      <c r="LE39" s="207"/>
      <c r="LF39" s="301">
        <f t="shared" si="543"/>
        <v>0</v>
      </c>
      <c r="LG39" s="302">
        <f t="shared" si="544"/>
        <v>0</v>
      </c>
      <c r="LH39" s="303" t="str">
        <f t="shared" si="545"/>
        <v>0.0</v>
      </c>
      <c r="LI39" s="304" t="str">
        <f t="shared" si="546"/>
        <v>F</v>
      </c>
      <c r="LJ39" s="305">
        <f t="shared" si="547"/>
        <v>0</v>
      </c>
      <c r="LK39" s="303" t="str">
        <f t="shared" si="548"/>
        <v>0.0</v>
      </c>
      <c r="LL39" s="306">
        <v>5</v>
      </c>
      <c r="LM39" s="307"/>
      <c r="LN39" s="211">
        <f t="shared" si="549"/>
        <v>8</v>
      </c>
      <c r="LO39" s="156">
        <f t="shared" si="550"/>
        <v>0</v>
      </c>
      <c r="LP39" s="158">
        <f t="shared" si="551"/>
        <v>0</v>
      </c>
      <c r="LQ39" s="157" t="str">
        <f t="shared" si="552"/>
        <v>0.00</v>
      </c>
      <c r="LR39" s="5" t="str">
        <f t="shared" si="553"/>
        <v>Cảnh báo KQHT</v>
      </c>
      <c r="LS39" s="212">
        <f t="shared" si="554"/>
        <v>0</v>
      </c>
      <c r="LT39" s="156" t="e">
        <f t="shared" si="555"/>
        <v>#DIV/0!</v>
      </c>
      <c r="LU39" s="309" t="e">
        <f t="shared" si="556"/>
        <v>#DIV/0!</v>
      </c>
      <c r="LV39" s="215">
        <f t="shared" si="557"/>
        <v>8</v>
      </c>
      <c r="LW39" s="211">
        <f t="shared" si="558"/>
        <v>0</v>
      </c>
      <c r="LX39" s="157" t="e">
        <f t="shared" si="559"/>
        <v>#DIV/0!</v>
      </c>
      <c r="LY39" s="157" t="e">
        <f t="shared" si="560"/>
        <v>#DIV/0!</v>
      </c>
      <c r="LZ39" s="158" t="e">
        <f t="shared" si="561"/>
        <v>#DIV/0!</v>
      </c>
      <c r="MA39" s="157" t="e">
        <f t="shared" si="562"/>
        <v>#DIV/0!</v>
      </c>
      <c r="MB39" s="5" t="e">
        <f t="shared" si="563"/>
        <v>#DIV/0!</v>
      </c>
      <c r="MC39" s="282"/>
      <c r="MD39" s="283"/>
      <c r="ME39" s="58"/>
      <c r="MF39" s="66">
        <f t="shared" si="182"/>
        <v>0</v>
      </c>
      <c r="MG39" s="67">
        <f t="shared" si="183"/>
        <v>0</v>
      </c>
      <c r="MH39" s="50" t="str">
        <f t="shared" si="184"/>
        <v>0.0</v>
      </c>
      <c r="MI39" s="51" t="str">
        <f t="shared" si="185"/>
        <v>F</v>
      </c>
      <c r="MJ39" s="60">
        <f t="shared" si="186"/>
        <v>0</v>
      </c>
      <c r="MK39" s="53" t="str">
        <f t="shared" si="187"/>
        <v>0.0</v>
      </c>
      <c r="ML39" s="61">
        <v>2</v>
      </c>
      <c r="MM39" s="62"/>
      <c r="MN39" s="282"/>
      <c r="MO39" s="283"/>
      <c r="MP39" s="104"/>
      <c r="MQ39" s="105">
        <f t="shared" si="188"/>
        <v>0</v>
      </c>
      <c r="MR39" s="67">
        <f t="shared" si="189"/>
        <v>0</v>
      </c>
      <c r="MS39" s="50" t="str">
        <f t="shared" si="190"/>
        <v>0.0</v>
      </c>
      <c r="MT39" s="51" t="str">
        <f t="shared" si="191"/>
        <v>F</v>
      </c>
      <c r="MU39" s="60">
        <f t="shared" si="192"/>
        <v>0</v>
      </c>
      <c r="MV39" s="53" t="str">
        <f t="shared" si="193"/>
        <v>0.0</v>
      </c>
      <c r="MW39" s="61">
        <v>2</v>
      </c>
      <c r="MX39" s="62"/>
      <c r="MY39" s="282"/>
      <c r="MZ39" s="283"/>
      <c r="NA39" s="104"/>
      <c r="NB39" s="105">
        <f t="shared" si="194"/>
        <v>0</v>
      </c>
      <c r="NC39" s="67">
        <f t="shared" si="195"/>
        <v>0</v>
      </c>
      <c r="ND39" s="50" t="str">
        <f t="shared" si="196"/>
        <v>0.0</v>
      </c>
      <c r="NE39" s="51" t="str">
        <f t="shared" si="197"/>
        <v>F</v>
      </c>
      <c r="NF39" s="60">
        <f t="shared" si="198"/>
        <v>0</v>
      </c>
      <c r="NG39" s="53" t="str">
        <f t="shared" si="199"/>
        <v>0.0</v>
      </c>
      <c r="NH39" s="61">
        <v>2</v>
      </c>
      <c r="NI39" s="62"/>
      <c r="NJ39" s="105"/>
      <c r="NK39" s="138"/>
      <c r="NL39" s="105"/>
      <c r="NM39" s="66">
        <f t="shared" si="200"/>
        <v>0</v>
      </c>
      <c r="NN39" s="110">
        <f t="shared" si="201"/>
        <v>0</v>
      </c>
      <c r="NO39" s="67" t="str">
        <f t="shared" si="202"/>
        <v>0.0</v>
      </c>
      <c r="NP39" s="300" t="str">
        <f t="shared" si="203"/>
        <v>F</v>
      </c>
      <c r="NQ39" s="112">
        <f t="shared" si="204"/>
        <v>0</v>
      </c>
      <c r="NR39" s="113" t="str">
        <f t="shared" si="205"/>
        <v>0.0</v>
      </c>
      <c r="NS39" s="63">
        <v>2</v>
      </c>
      <c r="NT39" s="207"/>
      <c r="NU39" s="105"/>
      <c r="NV39" s="138"/>
      <c r="NW39" s="105"/>
      <c r="NX39" s="105">
        <f t="shared" si="206"/>
        <v>0</v>
      </c>
      <c r="NY39" s="110">
        <f t="shared" si="207"/>
        <v>0</v>
      </c>
      <c r="NZ39" s="67" t="str">
        <f t="shared" si="208"/>
        <v>0.0</v>
      </c>
      <c r="OA39" s="300" t="str">
        <f t="shared" si="209"/>
        <v>F</v>
      </c>
      <c r="OB39" s="112">
        <f t="shared" si="210"/>
        <v>0</v>
      </c>
      <c r="OC39" s="113" t="str">
        <f t="shared" si="211"/>
        <v>0.0</v>
      </c>
      <c r="OD39" s="63">
        <v>1</v>
      </c>
      <c r="OE39" s="207"/>
      <c r="OF39" s="210"/>
      <c r="OG39" s="133"/>
      <c r="OH39" s="210"/>
      <c r="OI39" s="66">
        <f t="shared" si="212"/>
        <v>0</v>
      </c>
      <c r="OJ39" s="67">
        <f t="shared" si="213"/>
        <v>0</v>
      </c>
      <c r="OK39" s="67" t="str">
        <f t="shared" si="214"/>
        <v>0.0</v>
      </c>
      <c r="OL39" s="51" t="str">
        <f t="shared" si="215"/>
        <v>F</v>
      </c>
      <c r="OM39" s="60">
        <f t="shared" si="216"/>
        <v>0</v>
      </c>
      <c r="ON39" s="53" t="str">
        <f t="shared" si="217"/>
        <v>0.0</v>
      </c>
      <c r="OO39" s="63">
        <v>6</v>
      </c>
      <c r="OP39" s="207">
        <v>6</v>
      </c>
      <c r="OQ39" s="105"/>
      <c r="OR39" s="138"/>
      <c r="OS39" s="104"/>
      <c r="OT39" s="105"/>
      <c r="OU39" s="67">
        <f t="shared" si="218"/>
        <v>0</v>
      </c>
      <c r="OV39" s="67" t="str">
        <f t="shared" si="219"/>
        <v>0.0</v>
      </c>
      <c r="OW39" s="51" t="str">
        <f t="shared" si="220"/>
        <v>F</v>
      </c>
      <c r="OX39" s="60">
        <f t="shared" si="221"/>
        <v>0</v>
      </c>
      <c r="OY39" s="53" t="str">
        <f t="shared" si="222"/>
        <v>0.0</v>
      </c>
      <c r="OZ39" s="63">
        <v>4</v>
      </c>
      <c r="PA39" s="207">
        <v>4</v>
      </c>
      <c r="PB39" s="211">
        <f t="shared" si="223"/>
        <v>19</v>
      </c>
      <c r="PC39" s="156">
        <f t="shared" si="224"/>
        <v>0</v>
      </c>
      <c r="PD39" s="158">
        <f t="shared" si="225"/>
        <v>0</v>
      </c>
      <c r="PE39" s="157" t="str">
        <f t="shared" si="226"/>
        <v>0.00</v>
      </c>
      <c r="PF39" s="5" t="str">
        <f t="shared" si="227"/>
        <v>Cảnh báo KQHT</v>
      </c>
      <c r="PG39" s="212">
        <f t="shared" si="228"/>
        <v>10</v>
      </c>
      <c r="PH39" s="156">
        <f t="shared" si="229"/>
        <v>0</v>
      </c>
      <c r="PI39" s="309">
        <f t="shared" si="230"/>
        <v>0</v>
      </c>
      <c r="PJ39" s="215">
        <f t="shared" si="231"/>
        <v>27</v>
      </c>
      <c r="PK39" s="211">
        <f t="shared" si="232"/>
        <v>10</v>
      </c>
      <c r="PL39" s="157" t="e">
        <f t="shared" si="233"/>
        <v>#DIV/0!</v>
      </c>
      <c r="PM39" s="157" t="e">
        <f t="shared" si="234"/>
        <v>#DIV/0!</v>
      </c>
      <c r="PN39" s="158" t="e">
        <f t="shared" si="235"/>
        <v>#DIV/0!</v>
      </c>
      <c r="PO39" s="157" t="e">
        <f t="shared" si="236"/>
        <v>#DIV/0!</v>
      </c>
      <c r="PP39" s="5" t="e">
        <f t="shared" si="237"/>
        <v>#DIV/0!</v>
      </c>
      <c r="PQ39" s="210"/>
      <c r="PR39" s="57"/>
      <c r="PS39" s="58"/>
      <c r="PT39" s="66">
        <f t="shared" si="579"/>
        <v>0</v>
      </c>
      <c r="PU39" s="67">
        <f t="shared" si="580"/>
        <v>0</v>
      </c>
      <c r="PV39" s="67" t="str">
        <f t="shared" si="581"/>
        <v>0.0</v>
      </c>
      <c r="PW39" s="51" t="str">
        <f t="shared" si="582"/>
        <v>F</v>
      </c>
      <c r="PX39" s="60">
        <f t="shared" si="583"/>
        <v>0</v>
      </c>
      <c r="PY39" s="53" t="str">
        <f t="shared" si="584"/>
        <v>0.0</v>
      </c>
      <c r="PZ39" s="63">
        <v>6</v>
      </c>
      <c r="QA39" s="207">
        <v>6</v>
      </c>
    </row>
    <row r="40" spans="1:443" s="8" customFormat="1" ht="18">
      <c r="D40" s="234"/>
      <c r="E40" s="235"/>
      <c r="CQ40" s="285"/>
      <c r="CR40" s="285"/>
      <c r="CS40" s="285"/>
      <c r="CT40" s="285"/>
      <c r="CU40" s="285"/>
      <c r="JN40" s="56"/>
      <c r="JO40" s="70"/>
      <c r="JP40" s="121"/>
      <c r="JQ40" s="149">
        <f t="shared" si="519"/>
        <v>0</v>
      </c>
      <c r="JR40" s="67">
        <f t="shared" si="520"/>
        <v>0</v>
      </c>
      <c r="JS40" s="50" t="str">
        <f t="shared" si="521"/>
        <v>0.0</v>
      </c>
      <c r="JT40" s="51" t="str">
        <f t="shared" si="522"/>
        <v>F</v>
      </c>
      <c r="JU40" s="60">
        <f t="shared" si="523"/>
        <v>0</v>
      </c>
      <c r="JV40" s="53" t="str">
        <f t="shared" si="524"/>
        <v>0.0</v>
      </c>
      <c r="JW40" s="61">
        <v>1</v>
      </c>
      <c r="JX40" s="62"/>
      <c r="JY40" s="56"/>
      <c r="JZ40" s="70"/>
      <c r="KA40" s="121"/>
      <c r="KB40" s="149">
        <f t="shared" si="525"/>
        <v>0</v>
      </c>
      <c r="KC40" s="67">
        <f t="shared" si="526"/>
        <v>0</v>
      </c>
      <c r="KD40" s="50" t="str">
        <f t="shared" si="527"/>
        <v>0.0</v>
      </c>
      <c r="KE40" s="51" t="str">
        <f t="shared" si="528"/>
        <v>F</v>
      </c>
      <c r="KF40" s="60">
        <f t="shared" si="529"/>
        <v>0</v>
      </c>
      <c r="KG40" s="53" t="str">
        <f t="shared" si="530"/>
        <v>0.0</v>
      </c>
      <c r="KH40" s="61">
        <v>2</v>
      </c>
      <c r="KI40" s="62"/>
      <c r="KJ40" s="105"/>
      <c r="KK40" s="138"/>
      <c r="KL40" s="105"/>
      <c r="KM40" s="66">
        <f t="shared" si="531"/>
        <v>0</v>
      </c>
      <c r="KN40" s="110">
        <f t="shared" si="532"/>
        <v>0</v>
      </c>
      <c r="KO40" s="67" t="str">
        <f t="shared" si="533"/>
        <v>0.0</v>
      </c>
      <c r="KP40" s="300" t="str">
        <f t="shared" si="534"/>
        <v>F</v>
      </c>
      <c r="KQ40" s="112">
        <f t="shared" si="535"/>
        <v>0</v>
      </c>
      <c r="KR40" s="113" t="str">
        <f t="shared" si="536"/>
        <v>0.0</v>
      </c>
      <c r="KS40" s="63">
        <v>3</v>
      </c>
      <c r="KT40" s="207"/>
      <c r="KU40" s="105"/>
      <c r="KV40" s="138"/>
      <c r="KW40" s="104"/>
      <c r="KX40" s="66">
        <f t="shared" si="573"/>
        <v>0</v>
      </c>
      <c r="KY40" s="110">
        <f t="shared" si="574"/>
        <v>0</v>
      </c>
      <c r="KZ40" s="67" t="str">
        <f t="shared" si="575"/>
        <v>0.0</v>
      </c>
      <c r="LA40" s="300" t="str">
        <f t="shared" si="576"/>
        <v>F</v>
      </c>
      <c r="LB40" s="112">
        <f t="shared" si="577"/>
        <v>0</v>
      </c>
      <c r="LC40" s="113" t="str">
        <f t="shared" si="578"/>
        <v>0.0</v>
      </c>
      <c r="LD40" s="63">
        <v>2</v>
      </c>
      <c r="LE40" s="207"/>
      <c r="LF40" s="301">
        <f t="shared" si="543"/>
        <v>0</v>
      </c>
      <c r="LG40" s="302">
        <f t="shared" si="544"/>
        <v>0</v>
      </c>
      <c r="LH40" s="303" t="str">
        <f t="shared" si="545"/>
        <v>0.0</v>
      </c>
      <c r="LI40" s="304" t="str">
        <f t="shared" si="546"/>
        <v>F</v>
      </c>
      <c r="LJ40" s="305">
        <f t="shared" si="547"/>
        <v>0</v>
      </c>
      <c r="LK40" s="303" t="str">
        <f t="shared" si="548"/>
        <v>0.0</v>
      </c>
      <c r="LL40" s="306">
        <v>5</v>
      </c>
      <c r="LM40" s="307"/>
      <c r="LN40" s="211">
        <f t="shared" si="549"/>
        <v>8</v>
      </c>
      <c r="LO40" s="156">
        <f t="shared" si="550"/>
        <v>0</v>
      </c>
      <c r="LP40" s="158">
        <f t="shared" si="551"/>
        <v>0</v>
      </c>
      <c r="LQ40" s="157" t="str">
        <f t="shared" si="552"/>
        <v>0.00</v>
      </c>
      <c r="LR40" s="5" t="str">
        <f t="shared" si="553"/>
        <v>Cảnh báo KQHT</v>
      </c>
      <c r="LS40" s="212">
        <f t="shared" si="554"/>
        <v>0</v>
      </c>
      <c r="LT40" s="156" t="e">
        <f t="shared" si="555"/>
        <v>#DIV/0!</v>
      </c>
      <c r="LU40" s="309" t="e">
        <f t="shared" si="556"/>
        <v>#DIV/0!</v>
      </c>
      <c r="LV40" s="215">
        <f t="shared" si="557"/>
        <v>8</v>
      </c>
      <c r="LW40" s="211">
        <f t="shared" si="558"/>
        <v>0</v>
      </c>
      <c r="LX40" s="157" t="e">
        <f t="shared" si="559"/>
        <v>#DIV/0!</v>
      </c>
      <c r="LY40" s="157" t="e">
        <f t="shared" si="560"/>
        <v>#DIV/0!</v>
      </c>
      <c r="LZ40" s="158" t="e">
        <f t="shared" si="561"/>
        <v>#DIV/0!</v>
      </c>
      <c r="MA40" s="157" t="e">
        <f t="shared" si="562"/>
        <v>#DIV/0!</v>
      </c>
      <c r="MB40" s="5" t="e">
        <f t="shared" si="563"/>
        <v>#DIV/0!</v>
      </c>
      <c r="MC40" s="282"/>
      <c r="MD40" s="283"/>
      <c r="ME40" s="58"/>
      <c r="MF40" s="66">
        <f t="shared" si="182"/>
        <v>0</v>
      </c>
      <c r="MG40" s="67">
        <f t="shared" si="183"/>
        <v>0</v>
      </c>
      <c r="MH40" s="50" t="str">
        <f t="shared" si="184"/>
        <v>0.0</v>
      </c>
      <c r="MI40" s="51" t="str">
        <f t="shared" si="185"/>
        <v>F</v>
      </c>
      <c r="MJ40" s="60">
        <f t="shared" si="186"/>
        <v>0</v>
      </c>
      <c r="MK40" s="53" t="str">
        <f t="shared" si="187"/>
        <v>0.0</v>
      </c>
      <c r="ML40" s="61">
        <v>2</v>
      </c>
      <c r="MM40" s="62"/>
      <c r="MN40" s="282"/>
      <c r="MO40" s="283"/>
      <c r="MP40" s="104"/>
      <c r="MQ40" s="105">
        <f t="shared" si="188"/>
        <v>0</v>
      </c>
      <c r="MR40" s="67">
        <f t="shared" si="189"/>
        <v>0</v>
      </c>
      <c r="MS40" s="50" t="str">
        <f t="shared" si="190"/>
        <v>0.0</v>
      </c>
      <c r="MT40" s="51" t="str">
        <f t="shared" si="191"/>
        <v>F</v>
      </c>
      <c r="MU40" s="60">
        <f t="shared" si="192"/>
        <v>0</v>
      </c>
      <c r="MV40" s="53" t="str">
        <f t="shared" si="193"/>
        <v>0.0</v>
      </c>
      <c r="MW40" s="61">
        <v>2</v>
      </c>
      <c r="MX40" s="62"/>
      <c r="MY40" s="282"/>
      <c r="MZ40" s="283"/>
      <c r="NA40" s="104"/>
      <c r="NB40" s="105">
        <f t="shared" si="194"/>
        <v>0</v>
      </c>
      <c r="NC40" s="67">
        <f t="shared" si="195"/>
        <v>0</v>
      </c>
      <c r="ND40" s="50" t="str">
        <f t="shared" si="196"/>
        <v>0.0</v>
      </c>
      <c r="NE40" s="51" t="str">
        <f t="shared" si="197"/>
        <v>F</v>
      </c>
      <c r="NF40" s="60">
        <f t="shared" si="198"/>
        <v>0</v>
      </c>
      <c r="NG40" s="53" t="str">
        <f t="shared" si="199"/>
        <v>0.0</v>
      </c>
      <c r="NH40" s="61">
        <v>2</v>
      </c>
      <c r="NI40" s="62"/>
      <c r="NJ40" s="105"/>
      <c r="NK40" s="138"/>
      <c r="NL40" s="105"/>
      <c r="NM40" s="66">
        <f t="shared" si="200"/>
        <v>0</v>
      </c>
      <c r="NN40" s="110">
        <f t="shared" si="201"/>
        <v>0</v>
      </c>
      <c r="NO40" s="67" t="str">
        <f t="shared" si="202"/>
        <v>0.0</v>
      </c>
      <c r="NP40" s="300" t="str">
        <f t="shared" si="203"/>
        <v>F</v>
      </c>
      <c r="NQ40" s="112">
        <f t="shared" si="204"/>
        <v>0</v>
      </c>
      <c r="NR40" s="113" t="str">
        <f t="shared" si="205"/>
        <v>0.0</v>
      </c>
      <c r="NS40" s="63">
        <v>2</v>
      </c>
      <c r="NT40" s="207"/>
      <c r="NU40" s="105"/>
      <c r="NV40" s="138"/>
      <c r="NW40" s="105"/>
      <c r="NX40" s="105">
        <f t="shared" si="206"/>
        <v>0</v>
      </c>
      <c r="NY40" s="110">
        <f t="shared" si="207"/>
        <v>0</v>
      </c>
      <c r="NZ40" s="67" t="str">
        <f t="shared" si="208"/>
        <v>0.0</v>
      </c>
      <c r="OA40" s="300" t="str">
        <f t="shared" si="209"/>
        <v>F</v>
      </c>
      <c r="OB40" s="112">
        <f t="shared" si="210"/>
        <v>0</v>
      </c>
      <c r="OC40" s="113" t="str">
        <f t="shared" si="211"/>
        <v>0.0</v>
      </c>
      <c r="OD40" s="63">
        <v>1</v>
      </c>
      <c r="OE40" s="207"/>
      <c r="OF40" s="210"/>
      <c r="OG40" s="133"/>
      <c r="OH40" s="210"/>
      <c r="OI40" s="66">
        <f t="shared" si="212"/>
        <v>0</v>
      </c>
      <c r="OJ40" s="67">
        <f t="shared" si="213"/>
        <v>0</v>
      </c>
      <c r="OK40" s="67" t="str">
        <f t="shared" si="214"/>
        <v>0.0</v>
      </c>
      <c r="OL40" s="51" t="str">
        <f t="shared" si="215"/>
        <v>F</v>
      </c>
      <c r="OM40" s="60">
        <f t="shared" si="216"/>
        <v>0</v>
      </c>
      <c r="ON40" s="53" t="str">
        <f t="shared" si="217"/>
        <v>0.0</v>
      </c>
      <c r="OO40" s="63">
        <v>6</v>
      </c>
      <c r="OP40" s="207">
        <v>6</v>
      </c>
      <c r="OQ40" s="105"/>
      <c r="OR40" s="138"/>
      <c r="OS40" s="104"/>
      <c r="OT40" s="105"/>
      <c r="OU40" s="67">
        <f t="shared" si="218"/>
        <v>0</v>
      </c>
      <c r="OV40" s="67" t="str">
        <f t="shared" si="219"/>
        <v>0.0</v>
      </c>
      <c r="OW40" s="51" t="str">
        <f t="shared" si="220"/>
        <v>F</v>
      </c>
      <c r="OX40" s="60">
        <f t="shared" si="221"/>
        <v>0</v>
      </c>
      <c r="OY40" s="53" t="str">
        <f t="shared" si="222"/>
        <v>0.0</v>
      </c>
      <c r="OZ40" s="63">
        <v>4</v>
      </c>
      <c r="PA40" s="207">
        <v>4</v>
      </c>
      <c r="PB40" s="211">
        <f t="shared" si="223"/>
        <v>19</v>
      </c>
      <c r="PC40" s="156">
        <f t="shared" si="224"/>
        <v>0</v>
      </c>
      <c r="PD40" s="158">
        <f t="shared" si="225"/>
        <v>0</v>
      </c>
      <c r="PE40" s="157" t="str">
        <f t="shared" si="226"/>
        <v>0.00</v>
      </c>
      <c r="PF40" s="5" t="str">
        <f t="shared" si="227"/>
        <v>Cảnh báo KQHT</v>
      </c>
      <c r="PG40" s="212">
        <f t="shared" si="228"/>
        <v>10</v>
      </c>
      <c r="PH40" s="156">
        <f t="shared" si="229"/>
        <v>0</v>
      </c>
      <c r="PI40" s="309">
        <f t="shared" si="230"/>
        <v>0</v>
      </c>
      <c r="PJ40" s="215">
        <f t="shared" si="231"/>
        <v>27</v>
      </c>
      <c r="PK40" s="211">
        <f t="shared" si="232"/>
        <v>10</v>
      </c>
      <c r="PL40" s="157" t="e">
        <f t="shared" si="233"/>
        <v>#DIV/0!</v>
      </c>
      <c r="PM40" s="157" t="e">
        <f t="shared" si="234"/>
        <v>#DIV/0!</v>
      </c>
      <c r="PN40" s="158" t="e">
        <f t="shared" si="235"/>
        <v>#DIV/0!</v>
      </c>
      <c r="PO40" s="157" t="e">
        <f t="shared" si="236"/>
        <v>#DIV/0!</v>
      </c>
      <c r="PP40" s="5" t="e">
        <f t="shared" si="237"/>
        <v>#DIV/0!</v>
      </c>
      <c r="PQ40" s="210"/>
      <c r="PR40" s="57"/>
      <c r="PS40" s="58"/>
      <c r="PT40" s="66">
        <f t="shared" si="579"/>
        <v>0</v>
      </c>
      <c r="PU40" s="67">
        <f t="shared" si="580"/>
        <v>0</v>
      </c>
      <c r="PV40" s="67" t="str">
        <f t="shared" si="581"/>
        <v>0.0</v>
      </c>
      <c r="PW40" s="51" t="str">
        <f t="shared" si="582"/>
        <v>F</v>
      </c>
      <c r="PX40" s="60">
        <f t="shared" si="583"/>
        <v>0</v>
      </c>
      <c r="PY40" s="53" t="str">
        <f t="shared" si="584"/>
        <v>0.0</v>
      </c>
      <c r="PZ40" s="63">
        <v>6</v>
      </c>
      <c r="QA40" s="207">
        <v>6</v>
      </c>
    </row>
    <row r="41" spans="1:443" s="8" customFormat="1" ht="18">
      <c r="A41" s="5"/>
      <c r="B41" s="431" t="s">
        <v>800</v>
      </c>
      <c r="C41" s="431"/>
      <c r="D41" s="432"/>
      <c r="E41" s="235"/>
      <c r="H41" s="229"/>
      <c r="I41" s="285"/>
      <c r="J41" s="285"/>
      <c r="K41" s="98"/>
      <c r="L41" s="120"/>
      <c r="M41" s="51"/>
      <c r="N41" s="52"/>
      <c r="O41" s="53"/>
      <c r="P41" s="63"/>
      <c r="Q41" s="49"/>
      <c r="R41" s="67"/>
      <c r="S41" s="51"/>
      <c r="T41" s="52"/>
      <c r="U41" s="53"/>
      <c r="V41" s="63"/>
      <c r="W41" s="105"/>
      <c r="X41" s="103"/>
      <c r="Y41" s="104"/>
      <c r="Z41" s="66"/>
      <c r="AA41" s="67"/>
      <c r="AB41" s="67"/>
      <c r="AC41" s="51"/>
      <c r="AD41" s="60"/>
      <c r="AE41" s="53"/>
      <c r="AF41" s="63"/>
      <c r="AG41" s="207"/>
      <c r="AH41" s="105"/>
      <c r="AI41" s="103"/>
      <c r="AJ41" s="104"/>
      <c r="AK41" s="66"/>
      <c r="AL41" s="67"/>
      <c r="AM41" s="67"/>
      <c r="AN41" s="51"/>
      <c r="AO41" s="60"/>
      <c r="AP41" s="53"/>
      <c r="AQ41" s="63"/>
      <c r="AR41" s="207"/>
      <c r="AS41" s="105"/>
      <c r="AT41" s="103"/>
      <c r="AU41" s="104"/>
      <c r="AV41" s="66"/>
      <c r="AW41" s="67"/>
      <c r="AX41" s="67"/>
      <c r="AY41" s="51"/>
      <c r="AZ41" s="60"/>
      <c r="BA41" s="53"/>
      <c r="BB41" s="63"/>
      <c r="BC41" s="207"/>
      <c r="BD41" s="105"/>
      <c r="BE41" s="103"/>
      <c r="BF41" s="104"/>
      <c r="BG41" s="66"/>
      <c r="BH41" s="67"/>
      <c r="BI41" s="67"/>
      <c r="BJ41" s="51"/>
      <c r="BK41" s="60"/>
      <c r="BL41" s="53"/>
      <c r="BM41" s="63"/>
      <c r="BN41" s="207"/>
      <c r="BO41" s="105"/>
      <c r="BP41" s="103"/>
      <c r="BQ41" s="104"/>
      <c r="BR41" s="66"/>
      <c r="BS41" s="67"/>
      <c r="BT41" s="67"/>
      <c r="BU41" s="51"/>
      <c r="BV41" s="68"/>
      <c r="BW41" s="53"/>
      <c r="BX41" s="63"/>
      <c r="BY41" s="207"/>
      <c r="BZ41" s="105"/>
      <c r="CA41" s="103"/>
      <c r="CB41" s="104"/>
      <c r="CC41" s="105"/>
      <c r="CD41" s="67"/>
      <c r="CE41" s="67"/>
      <c r="CF41" s="51"/>
      <c r="CG41" s="60"/>
      <c r="CH41" s="53"/>
      <c r="CI41" s="63"/>
      <c r="CJ41" s="207"/>
      <c r="CK41" s="208"/>
      <c r="CL41" s="72"/>
      <c r="CM41" s="93"/>
      <c r="CN41" s="72"/>
      <c r="CO41" s="93"/>
      <c r="CP41" s="285"/>
      <c r="CQ41" s="285"/>
      <c r="CR41" s="72"/>
      <c r="CS41" s="285"/>
      <c r="CT41" s="72"/>
      <c r="CU41" s="285"/>
      <c r="CV41" s="285"/>
      <c r="CW41" s="150"/>
      <c r="CX41" s="150"/>
      <c r="CY41" s="147"/>
      <c r="CZ41" s="66"/>
      <c r="DA41" s="67"/>
      <c r="DB41" s="60"/>
      <c r="DC41" s="51"/>
      <c r="DD41" s="60"/>
      <c r="DE41" s="60"/>
      <c r="DF41" s="63"/>
      <c r="DG41" s="209"/>
      <c r="DH41" s="105"/>
      <c r="DI41" s="126"/>
      <c r="DJ41" s="126"/>
      <c r="DK41" s="66"/>
      <c r="DL41" s="67"/>
      <c r="DM41" s="60"/>
      <c r="DN41" s="51"/>
      <c r="DO41" s="60"/>
      <c r="DP41" s="60"/>
      <c r="DQ41" s="63"/>
      <c r="DR41" s="209"/>
      <c r="DS41" s="67"/>
      <c r="DT41" s="60"/>
      <c r="DU41" s="51"/>
      <c r="DV41" s="60"/>
      <c r="DW41" s="60"/>
      <c r="DX41" s="63"/>
      <c r="DY41" s="209"/>
      <c r="DZ41" s="210"/>
      <c r="EA41" s="57"/>
      <c r="EB41" s="58"/>
      <c r="EC41" s="66"/>
      <c r="ED41" s="67"/>
      <c r="EE41" s="67"/>
      <c r="EF41" s="51"/>
      <c r="EG41" s="68"/>
      <c r="EH41" s="53"/>
      <c r="EI41" s="63"/>
      <c r="EJ41" s="207"/>
      <c r="EK41" s="149"/>
      <c r="EL41" s="70"/>
      <c r="EM41" s="121"/>
      <c r="EN41" s="66"/>
      <c r="EO41" s="67"/>
      <c r="EP41" s="67"/>
      <c r="EQ41" s="51"/>
      <c r="ER41" s="60"/>
      <c r="ES41" s="53"/>
      <c r="ET41" s="63"/>
      <c r="EU41" s="207"/>
      <c r="EV41" s="210"/>
      <c r="EW41" s="57"/>
      <c r="EX41" s="58"/>
      <c r="EY41" s="66"/>
      <c r="EZ41" s="67"/>
      <c r="FA41" s="67"/>
      <c r="FB41" s="51"/>
      <c r="FC41" s="60"/>
      <c r="FD41" s="53"/>
      <c r="FE41" s="63"/>
      <c r="FF41" s="207"/>
      <c r="FG41" s="105"/>
      <c r="FH41" s="103"/>
      <c r="FI41" s="104"/>
      <c r="FJ41" s="66"/>
      <c r="FK41" s="67"/>
      <c r="FL41" s="67"/>
      <c r="FM41" s="51"/>
      <c r="FN41" s="60"/>
      <c r="FO41" s="53"/>
      <c r="FP41" s="63"/>
      <c r="FQ41" s="207"/>
      <c r="FR41" s="105"/>
      <c r="FS41" s="103"/>
      <c r="FT41" s="104"/>
      <c r="FU41" s="66"/>
      <c r="FV41" s="67"/>
      <c r="FW41" s="67"/>
      <c r="FX41" s="51"/>
      <c r="FY41" s="60"/>
      <c r="FZ41" s="53"/>
      <c r="GA41" s="63"/>
      <c r="GB41" s="207"/>
      <c r="GC41" s="105"/>
      <c r="GD41" s="103"/>
      <c r="GE41" s="104"/>
      <c r="GF41" s="105"/>
      <c r="GG41" s="67"/>
      <c r="GH41" s="67"/>
      <c r="GI41" s="51"/>
      <c r="GJ41" s="60"/>
      <c r="GK41" s="53"/>
      <c r="GL41" s="63"/>
      <c r="GM41" s="207"/>
      <c r="GN41" s="211"/>
      <c r="GO41" s="156"/>
      <c r="GP41" s="158"/>
      <c r="GQ41" s="157"/>
      <c r="GR41" s="5"/>
      <c r="GS41" s="212"/>
      <c r="GT41" s="213"/>
      <c r="GU41" s="214"/>
      <c r="GV41" s="215"/>
      <c r="GW41" s="211"/>
      <c r="GX41" s="157"/>
      <c r="GY41" s="158"/>
      <c r="GZ41" s="157"/>
      <c r="HA41" s="5"/>
      <c r="HB41" s="5"/>
      <c r="HC41" s="105"/>
      <c r="HD41" s="103"/>
      <c r="HE41" s="104"/>
      <c r="HF41" s="105"/>
      <c r="HG41" s="67">
        <f t="shared" ref="HG41:HG49" si="585">ROUND(MAX((HC41*0.4+HD41*0.6),(HC41*0.4+HE41*0.6)),1)</f>
        <v>0</v>
      </c>
      <c r="HH41" s="67" t="str">
        <f t="shared" ref="HH41:HH49" si="586">TEXT(HG41,"0.0")</f>
        <v>0.0</v>
      </c>
      <c r="HI41" s="51" t="str">
        <f t="shared" ref="HI41:HI49" si="587">IF(HG41&gt;=8.5,"A",IF(HG41&gt;=8,"B+",IF(HG41&gt;=7,"B",IF(HG41&gt;=6.5,"C+",IF(HG41&gt;=5.5,"C",IF(HG41&gt;=5,"D+",IF(HG41&gt;=4,"D","F")))))))</f>
        <v>F</v>
      </c>
      <c r="HJ41" s="60">
        <f t="shared" ref="HJ41:HJ49" si="588">IF(HI41="A",4,IF(HI41="B+",3.5,IF(HI41="B",3,IF(HI41="C+",2.5,IF(HI41="C",2,IF(HI41="D+",1.5,IF(HI41="D",1,0)))))))</f>
        <v>0</v>
      </c>
      <c r="HK41" s="53" t="str">
        <f t="shared" ref="HK41:HK49" si="589">TEXT(HJ41,"0.0")</f>
        <v>0.0</v>
      </c>
      <c r="HL41" s="63">
        <v>3</v>
      </c>
      <c r="HM41" s="207">
        <v>3</v>
      </c>
      <c r="HN41" s="210"/>
      <c r="HO41" s="57"/>
      <c r="HP41" s="58"/>
      <c r="HQ41" s="66">
        <f t="shared" ref="HQ41:HQ49" si="590">ROUND((HN41*0.4+HO41*0.6),1)</f>
        <v>0</v>
      </c>
      <c r="HR41" s="110">
        <f t="shared" ref="HR41:HR49" si="591">ROUND(MAX((HN41*0.4+HO41*0.6),(HN41*0.4+HP41*0.6)),1)</f>
        <v>0</v>
      </c>
      <c r="HS41" s="67" t="str">
        <f t="shared" ref="HS41:HS49" si="592">TEXT(HR41,"0.0")</f>
        <v>0.0</v>
      </c>
      <c r="HT41" s="111" t="str">
        <f t="shared" ref="HT41:HT49" si="593">IF(HR41&gt;=8.5,"A",IF(HR41&gt;=8,"B+",IF(HR41&gt;=7,"B",IF(HR41&gt;=6.5,"C+",IF(HR41&gt;=5.5,"C",IF(HR41&gt;=5,"D+",IF(HR41&gt;=4,"D","F")))))))</f>
        <v>F</v>
      </c>
      <c r="HU41" s="112">
        <f t="shared" ref="HU41:HU49" si="594">IF(HT41="A",4,IF(HT41="B+",3.5,IF(HT41="B",3,IF(HT41="C+",2.5,IF(HT41="C",2,IF(HT41="D+",1.5,IF(HT41="D",1,0)))))))</f>
        <v>0</v>
      </c>
      <c r="HV41" s="113" t="str">
        <f t="shared" ref="HV41:HV49" si="595">TEXT(HU41,"0.0")</f>
        <v>0.0</v>
      </c>
      <c r="HW41" s="63">
        <v>1</v>
      </c>
      <c r="HX41" s="207">
        <v>1</v>
      </c>
      <c r="HY41" s="66">
        <f t="shared" ref="HY41:HZ49" si="596">ROUND((HF41*0.7+HQ41*0.3),1)</f>
        <v>0</v>
      </c>
      <c r="HZ41" s="167">
        <f t="shared" si="596"/>
        <v>0</v>
      </c>
      <c r="IA41" s="53" t="str">
        <f t="shared" ref="IA41:IA49" si="597">TEXT(HZ41,"0.0")</f>
        <v>0.0</v>
      </c>
      <c r="IB41" s="51" t="str">
        <f t="shared" ref="IB41:IB49" si="598">IF(HZ41&gt;=8.5,"A",IF(HZ41&gt;=8,"B+",IF(HZ41&gt;=7,"B",IF(HZ41&gt;=6.5,"C+",IF(HZ41&gt;=5.5,"C",IF(HZ41&gt;=5,"D+",IF(HZ41&gt;=4,"D","F")))))))</f>
        <v>F</v>
      </c>
      <c r="IC41" s="60">
        <f t="shared" ref="IC41:IC49" si="599">IF(IB41="A",4,IF(IB41="B+",3.5,IF(IB41="B",3,IF(IB41="C+",2.5,IF(IB41="C",2,IF(IB41="D+",1.5,IF(IB41="D",1,0)))))))</f>
        <v>0</v>
      </c>
      <c r="ID41" s="53" t="str">
        <f t="shared" ref="ID41:ID49" si="600">TEXT(IC41,"0.0")</f>
        <v>0.0</v>
      </c>
      <c r="IE41" s="220">
        <v>4</v>
      </c>
      <c r="IF41" s="221">
        <v>4</v>
      </c>
      <c r="IG41" s="210"/>
      <c r="IH41" s="57"/>
      <c r="II41" s="58"/>
      <c r="IJ41" s="66">
        <f t="shared" ref="IJ41:IJ49" si="601">ROUND((IG41*0.4+IH41*0.6),1)</f>
        <v>0</v>
      </c>
      <c r="IK41" s="67">
        <f t="shared" ref="IK41:IK49" si="602">ROUND(MAX((IG41*0.4+IH41*0.6),(IG41*0.4+II41*0.6)),1)</f>
        <v>0</v>
      </c>
      <c r="IL41" s="67" t="str">
        <f t="shared" ref="IL41:IL49" si="603">TEXT(IK41,"0.0")</f>
        <v>0.0</v>
      </c>
      <c r="IM41" s="51" t="str">
        <f t="shared" ref="IM41:IM49" si="604">IF(IK41&gt;=8.5,"A",IF(IK41&gt;=8,"B+",IF(IK41&gt;=7,"B",IF(IK41&gt;=6.5,"C+",IF(IK41&gt;=5.5,"C",IF(IK41&gt;=5,"D+",IF(IK41&gt;=4,"D","F")))))))</f>
        <v>F</v>
      </c>
      <c r="IN41" s="60">
        <f t="shared" ref="IN41:IN49" si="605">IF(IM41="A",4,IF(IM41="B+",3.5,IF(IM41="B",3,IF(IM41="C+",2.5,IF(IM41="C",2,IF(IM41="D+",1.5,IF(IM41="D",1,0)))))))</f>
        <v>0</v>
      </c>
      <c r="IO41" s="53" t="str">
        <f t="shared" ref="IO41:IO49" si="606">TEXT(IN41,"0.0")</f>
        <v>0.0</v>
      </c>
      <c r="IP41" s="63">
        <v>2</v>
      </c>
      <c r="IQ41" s="207">
        <v>2</v>
      </c>
      <c r="IR41" s="210"/>
      <c r="IS41" s="57"/>
      <c r="IT41" s="58"/>
      <c r="IU41" s="66">
        <f t="shared" ref="IU41:IU49" si="607">ROUND((IR41*0.4+IS41*0.6),1)</f>
        <v>0</v>
      </c>
      <c r="IV41" s="67">
        <f t="shared" ref="IV41:IV49" si="608">ROUND(MAX((IR41*0.4+IS41*0.6),(IR41*0.4+IT41*0.6)),1)</f>
        <v>0</v>
      </c>
      <c r="IW41" s="67" t="str">
        <f t="shared" ref="IW41:IW49" si="609">TEXT(IV41,"0.0")</f>
        <v>0.0</v>
      </c>
      <c r="IX41" s="51" t="str">
        <f t="shared" ref="IX41:IX49" si="610">IF(IV41&gt;=8.5,"A",IF(IV41&gt;=8,"B+",IF(IV41&gt;=7,"B",IF(IV41&gt;=6.5,"C+",IF(IV41&gt;=5.5,"C",IF(IV41&gt;=5,"D+",IF(IV41&gt;=4,"D","F")))))))</f>
        <v>F</v>
      </c>
      <c r="IY41" s="60">
        <f t="shared" ref="IY41:IY49" si="611">IF(IX41="A",4,IF(IX41="B+",3.5,IF(IX41="B",3,IF(IX41="C+",2.5,IF(IX41="C",2,IF(IX41="D+",1.5,IF(IX41="D",1,0)))))))</f>
        <v>0</v>
      </c>
      <c r="IZ41" s="53" t="str">
        <f t="shared" ref="IZ41:IZ49" si="612">TEXT(IY41,"0.0")</f>
        <v>0.0</v>
      </c>
      <c r="JA41" s="63">
        <v>3</v>
      </c>
      <c r="JB41" s="207">
        <v>3</v>
      </c>
      <c r="JC41" s="65"/>
      <c r="JD41" s="57"/>
      <c r="JE41" s="58"/>
      <c r="JF41" s="66">
        <f t="shared" ref="JF41:JF49" si="613">ROUND((JC41*0.4+JD41*0.6),1)</f>
        <v>0</v>
      </c>
      <c r="JG41" s="67">
        <f t="shared" ref="JG41:JG49" si="614">ROUND(MAX((JC41*0.4+JD41*0.6),(JC41*0.4+JE41*0.6)),1)</f>
        <v>0</v>
      </c>
      <c r="JH41" s="50" t="str">
        <f t="shared" ref="JH41:JH49" si="615">TEXT(JG41,"0.0")</f>
        <v>0.0</v>
      </c>
      <c r="JI41" s="51" t="str">
        <f t="shared" ref="JI41:JI49" si="616">IF(JG41&gt;=8.5,"A",IF(JG41&gt;=8,"B+",IF(JG41&gt;=7,"B",IF(JG41&gt;=6.5,"C+",IF(JG41&gt;=5.5,"C",IF(JG41&gt;=5,"D+",IF(JG41&gt;=4,"D","F")))))))</f>
        <v>F</v>
      </c>
      <c r="JJ41" s="60">
        <f t="shared" ref="JJ41:JJ49" si="617">IF(JI41="A",4,IF(JI41="B+",3.5,IF(JI41="B",3,IF(JI41="C+",2.5,IF(JI41="C",2,IF(JI41="D+",1.5,IF(JI41="D",1,0)))))))</f>
        <v>0</v>
      </c>
      <c r="JK41" s="53" t="str">
        <f t="shared" ref="JK41:JK49" si="618">TEXT(JJ41,"0.0")</f>
        <v>0.0</v>
      </c>
      <c r="JL41" s="61">
        <v>2</v>
      </c>
      <c r="JM41" s="62"/>
      <c r="JN41" s="56"/>
      <c r="JO41" s="70"/>
      <c r="JP41" s="121"/>
      <c r="JQ41" s="149">
        <f t="shared" si="519"/>
        <v>0</v>
      </c>
      <c r="JR41" s="67">
        <f t="shared" si="520"/>
        <v>0</v>
      </c>
      <c r="JS41" s="50" t="str">
        <f t="shared" si="521"/>
        <v>0.0</v>
      </c>
      <c r="JT41" s="51" t="str">
        <f t="shared" si="522"/>
        <v>F</v>
      </c>
      <c r="JU41" s="60">
        <f t="shared" si="523"/>
        <v>0</v>
      </c>
      <c r="JV41" s="53" t="str">
        <f t="shared" si="524"/>
        <v>0.0</v>
      </c>
      <c r="JW41" s="61">
        <v>1</v>
      </c>
      <c r="JX41" s="62"/>
      <c r="JY41" s="56"/>
      <c r="JZ41" s="70"/>
      <c r="KA41" s="121"/>
      <c r="KB41" s="149">
        <f t="shared" si="525"/>
        <v>0</v>
      </c>
      <c r="KC41" s="67">
        <f t="shared" si="526"/>
        <v>0</v>
      </c>
      <c r="KD41" s="50" t="str">
        <f t="shared" si="527"/>
        <v>0.0</v>
      </c>
      <c r="KE41" s="51" t="str">
        <f t="shared" si="528"/>
        <v>F</v>
      </c>
      <c r="KF41" s="60">
        <f t="shared" si="529"/>
        <v>0</v>
      </c>
      <c r="KG41" s="53" t="str">
        <f t="shared" si="530"/>
        <v>0.0</v>
      </c>
      <c r="KH41" s="61">
        <v>2</v>
      </c>
      <c r="KI41" s="62"/>
      <c r="KJ41" s="105"/>
      <c r="KK41" s="138"/>
      <c r="KL41" s="105"/>
      <c r="KM41" s="66">
        <f t="shared" si="531"/>
        <v>0</v>
      </c>
      <c r="KN41" s="110">
        <f t="shared" si="532"/>
        <v>0</v>
      </c>
      <c r="KO41" s="67" t="str">
        <f t="shared" si="533"/>
        <v>0.0</v>
      </c>
      <c r="KP41" s="300" t="str">
        <f t="shared" si="534"/>
        <v>F</v>
      </c>
      <c r="KQ41" s="112">
        <f t="shared" si="535"/>
        <v>0</v>
      </c>
      <c r="KR41" s="113" t="str">
        <f t="shared" si="536"/>
        <v>0.0</v>
      </c>
      <c r="KS41" s="63">
        <v>3</v>
      </c>
      <c r="KT41" s="207"/>
      <c r="KU41" s="105"/>
      <c r="KV41" s="138"/>
      <c r="KW41" s="104"/>
      <c r="KX41" s="66">
        <f t="shared" si="573"/>
        <v>0</v>
      </c>
      <c r="KY41" s="110">
        <f t="shared" si="574"/>
        <v>0</v>
      </c>
      <c r="KZ41" s="67" t="str">
        <f t="shared" si="575"/>
        <v>0.0</v>
      </c>
      <c r="LA41" s="300" t="str">
        <f t="shared" si="576"/>
        <v>F</v>
      </c>
      <c r="LB41" s="112">
        <f t="shared" si="577"/>
        <v>0</v>
      </c>
      <c r="LC41" s="113" t="str">
        <f t="shared" si="578"/>
        <v>0.0</v>
      </c>
      <c r="LD41" s="63">
        <v>2</v>
      </c>
      <c r="LE41" s="207"/>
      <c r="LF41" s="301">
        <f t="shared" si="543"/>
        <v>0</v>
      </c>
      <c r="LG41" s="302">
        <f t="shared" si="544"/>
        <v>0</v>
      </c>
      <c r="LH41" s="303" t="str">
        <f t="shared" si="545"/>
        <v>0.0</v>
      </c>
      <c r="LI41" s="304" t="str">
        <f t="shared" si="546"/>
        <v>F</v>
      </c>
      <c r="LJ41" s="305">
        <f t="shared" si="547"/>
        <v>0</v>
      </c>
      <c r="LK41" s="303" t="str">
        <f t="shared" si="548"/>
        <v>0.0</v>
      </c>
      <c r="LL41" s="306">
        <v>5</v>
      </c>
      <c r="LM41" s="307"/>
      <c r="LN41" s="211">
        <f t="shared" si="549"/>
        <v>19</v>
      </c>
      <c r="LO41" s="156">
        <f t="shared" si="550"/>
        <v>0</v>
      </c>
      <c r="LP41" s="158">
        <f t="shared" si="551"/>
        <v>0</v>
      </c>
      <c r="LQ41" s="157" t="str">
        <f t="shared" si="552"/>
        <v>0.00</v>
      </c>
      <c r="LR41" s="5" t="str">
        <f t="shared" si="553"/>
        <v>Cảnh báo KQHT</v>
      </c>
      <c r="LS41" s="212">
        <f t="shared" si="554"/>
        <v>9</v>
      </c>
      <c r="LT41" s="156">
        <f t="shared" si="555"/>
        <v>0</v>
      </c>
      <c r="LU41" s="309">
        <f t="shared" si="556"/>
        <v>0</v>
      </c>
      <c r="LV41" s="215">
        <f t="shared" si="557"/>
        <v>19</v>
      </c>
      <c r="LW41" s="211">
        <f t="shared" si="558"/>
        <v>9</v>
      </c>
      <c r="LX41" s="157">
        <f t="shared" si="559"/>
        <v>0</v>
      </c>
      <c r="LY41" s="157" t="str">
        <f t="shared" si="560"/>
        <v>0.00</v>
      </c>
      <c r="LZ41" s="158">
        <f t="shared" si="561"/>
        <v>0</v>
      </c>
      <c r="MA41" s="157" t="str">
        <f t="shared" si="562"/>
        <v>0.00</v>
      </c>
      <c r="MB41" s="5" t="str">
        <f t="shared" si="563"/>
        <v>Cảnh báo KQHT</v>
      </c>
      <c r="MC41" s="282"/>
      <c r="MD41" s="283"/>
      <c r="ME41" s="58"/>
      <c r="MF41" s="66">
        <f t="shared" si="182"/>
        <v>0</v>
      </c>
      <c r="MG41" s="67">
        <f t="shared" si="183"/>
        <v>0</v>
      </c>
      <c r="MH41" s="50" t="str">
        <f t="shared" si="184"/>
        <v>0.0</v>
      </c>
      <c r="MI41" s="51" t="str">
        <f t="shared" si="185"/>
        <v>F</v>
      </c>
      <c r="MJ41" s="60">
        <f t="shared" si="186"/>
        <v>0</v>
      </c>
      <c r="MK41" s="53" t="str">
        <f t="shared" si="187"/>
        <v>0.0</v>
      </c>
      <c r="ML41" s="61">
        <v>2</v>
      </c>
      <c r="MM41" s="62"/>
      <c r="MN41" s="282"/>
      <c r="MO41" s="283"/>
      <c r="MP41" s="104"/>
      <c r="MQ41" s="105">
        <f t="shared" si="188"/>
        <v>0</v>
      </c>
      <c r="MR41" s="67">
        <f t="shared" si="189"/>
        <v>0</v>
      </c>
      <c r="MS41" s="50" t="str">
        <f t="shared" si="190"/>
        <v>0.0</v>
      </c>
      <c r="MT41" s="51" t="str">
        <f t="shared" si="191"/>
        <v>F</v>
      </c>
      <c r="MU41" s="60">
        <f t="shared" si="192"/>
        <v>0</v>
      </c>
      <c r="MV41" s="53" t="str">
        <f t="shared" si="193"/>
        <v>0.0</v>
      </c>
      <c r="MW41" s="61">
        <v>2</v>
      </c>
      <c r="MX41" s="62"/>
      <c r="MY41" s="282"/>
      <c r="MZ41" s="283"/>
      <c r="NA41" s="104"/>
      <c r="NB41" s="105">
        <f t="shared" si="194"/>
        <v>0</v>
      </c>
      <c r="NC41" s="67">
        <f t="shared" si="195"/>
        <v>0</v>
      </c>
      <c r="ND41" s="50" t="str">
        <f t="shared" si="196"/>
        <v>0.0</v>
      </c>
      <c r="NE41" s="51" t="str">
        <f t="shared" si="197"/>
        <v>F</v>
      </c>
      <c r="NF41" s="60">
        <f t="shared" si="198"/>
        <v>0</v>
      </c>
      <c r="NG41" s="53" t="str">
        <f t="shared" si="199"/>
        <v>0.0</v>
      </c>
      <c r="NH41" s="61">
        <v>2</v>
      </c>
      <c r="NI41" s="62"/>
      <c r="NJ41" s="105"/>
      <c r="NK41" s="138"/>
      <c r="NL41" s="105"/>
      <c r="NM41" s="66">
        <f t="shared" si="200"/>
        <v>0</v>
      </c>
      <c r="NN41" s="110">
        <f t="shared" si="201"/>
        <v>0</v>
      </c>
      <c r="NO41" s="67" t="str">
        <f t="shared" si="202"/>
        <v>0.0</v>
      </c>
      <c r="NP41" s="300" t="str">
        <f t="shared" si="203"/>
        <v>F</v>
      </c>
      <c r="NQ41" s="112">
        <f t="shared" si="204"/>
        <v>0</v>
      </c>
      <c r="NR41" s="113" t="str">
        <f t="shared" si="205"/>
        <v>0.0</v>
      </c>
      <c r="NS41" s="63">
        <v>2</v>
      </c>
      <c r="NT41" s="207"/>
      <c r="NU41" s="105"/>
      <c r="NV41" s="138"/>
      <c r="NW41" s="105"/>
      <c r="NX41" s="105">
        <f t="shared" si="206"/>
        <v>0</v>
      </c>
      <c r="NY41" s="110">
        <f t="shared" si="207"/>
        <v>0</v>
      </c>
      <c r="NZ41" s="67" t="str">
        <f t="shared" si="208"/>
        <v>0.0</v>
      </c>
      <c r="OA41" s="300" t="str">
        <f t="shared" si="209"/>
        <v>F</v>
      </c>
      <c r="OB41" s="112">
        <f t="shared" si="210"/>
        <v>0</v>
      </c>
      <c r="OC41" s="113" t="str">
        <f t="shared" si="211"/>
        <v>0.0</v>
      </c>
      <c r="OD41" s="63">
        <v>1</v>
      </c>
      <c r="OE41" s="207"/>
      <c r="OF41" s="210"/>
      <c r="OG41" s="133"/>
      <c r="OH41" s="210"/>
      <c r="OI41" s="66">
        <f t="shared" si="212"/>
        <v>0</v>
      </c>
      <c r="OJ41" s="67">
        <f t="shared" si="213"/>
        <v>0</v>
      </c>
      <c r="OK41" s="67" t="str">
        <f t="shared" si="214"/>
        <v>0.0</v>
      </c>
      <c r="OL41" s="51" t="str">
        <f t="shared" si="215"/>
        <v>F</v>
      </c>
      <c r="OM41" s="60">
        <f t="shared" si="216"/>
        <v>0</v>
      </c>
      <c r="ON41" s="53" t="str">
        <f t="shared" si="217"/>
        <v>0.0</v>
      </c>
      <c r="OO41" s="63">
        <v>6</v>
      </c>
      <c r="OP41" s="207">
        <v>6</v>
      </c>
      <c r="OQ41" s="105"/>
      <c r="OR41" s="138"/>
      <c r="OS41" s="105"/>
      <c r="OT41" s="105"/>
      <c r="OU41" s="67">
        <f t="shared" si="218"/>
        <v>0</v>
      </c>
      <c r="OV41" s="67" t="str">
        <f t="shared" si="219"/>
        <v>0.0</v>
      </c>
      <c r="OW41" s="51" t="str">
        <f t="shared" si="220"/>
        <v>F</v>
      </c>
      <c r="OX41" s="60">
        <f t="shared" si="221"/>
        <v>0</v>
      </c>
      <c r="OY41" s="53" t="str">
        <f t="shared" si="222"/>
        <v>0.0</v>
      </c>
      <c r="OZ41" s="63">
        <v>4</v>
      </c>
      <c r="PA41" s="207">
        <v>4</v>
      </c>
      <c r="PB41" s="211">
        <f t="shared" si="223"/>
        <v>19</v>
      </c>
      <c r="PC41" s="156">
        <f t="shared" si="224"/>
        <v>0</v>
      </c>
      <c r="PD41" s="158">
        <f t="shared" si="225"/>
        <v>0</v>
      </c>
      <c r="PE41" s="157" t="str">
        <f t="shared" si="226"/>
        <v>0.00</v>
      </c>
      <c r="PF41" s="5" t="str">
        <f t="shared" si="227"/>
        <v>Cảnh báo KQHT</v>
      </c>
      <c r="PG41" s="212">
        <f t="shared" si="228"/>
        <v>10</v>
      </c>
      <c r="PH41" s="156">
        <f t="shared" si="229"/>
        <v>0</v>
      </c>
      <c r="PI41" s="309">
        <f t="shared" si="230"/>
        <v>0</v>
      </c>
      <c r="PJ41" s="215">
        <f t="shared" si="231"/>
        <v>38</v>
      </c>
      <c r="PK41" s="211">
        <f t="shared" si="232"/>
        <v>19</v>
      </c>
      <c r="PL41" s="157">
        <f t="shared" si="233"/>
        <v>0</v>
      </c>
      <c r="PM41" s="157" t="str">
        <f t="shared" si="234"/>
        <v>0.00</v>
      </c>
      <c r="PN41" s="158">
        <f t="shared" si="235"/>
        <v>0</v>
      </c>
      <c r="PO41" s="157" t="str">
        <f t="shared" si="236"/>
        <v>0.00</v>
      </c>
      <c r="PP41" s="5" t="str">
        <f t="shared" si="237"/>
        <v>Cảnh báo KQHT</v>
      </c>
      <c r="PQ41" s="210"/>
      <c r="PR41" s="57"/>
      <c r="PS41" s="58"/>
      <c r="PT41" s="66">
        <f t="shared" si="579"/>
        <v>0</v>
      </c>
      <c r="PU41" s="67">
        <f t="shared" si="580"/>
        <v>0</v>
      </c>
      <c r="PV41" s="67" t="str">
        <f t="shared" si="581"/>
        <v>0.0</v>
      </c>
      <c r="PW41" s="51" t="str">
        <f t="shared" si="582"/>
        <v>F</v>
      </c>
      <c r="PX41" s="60">
        <f t="shared" si="583"/>
        <v>0</v>
      </c>
      <c r="PY41" s="53" t="str">
        <f t="shared" si="584"/>
        <v>0.0</v>
      </c>
      <c r="PZ41" s="63">
        <v>6</v>
      </c>
      <c r="QA41" s="207">
        <v>6</v>
      </c>
    </row>
    <row r="42" spans="1:443" s="8" customFormat="1" ht="18">
      <c r="A42" s="142">
        <v>1</v>
      </c>
      <c r="B42" s="8" t="s">
        <v>534</v>
      </c>
      <c r="C42" s="8" t="s">
        <v>535</v>
      </c>
      <c r="D42" s="234" t="s">
        <v>537</v>
      </c>
      <c r="E42" s="235" t="s">
        <v>286</v>
      </c>
      <c r="K42" s="98">
        <v>6.8</v>
      </c>
      <c r="L42" s="120"/>
      <c r="M42" s="51" t="str">
        <f t="shared" ref="M42:M49" si="619">IF(K42&gt;=8.5,"A",IF(K42&gt;=8,"B+",IF(K42&gt;=7,"B",IF(K42&gt;=6.5,"C+",IF(K42&gt;=5.5,"C",IF(K42&gt;=5,"D+",IF(K42&gt;=4,"D","F")))))))</f>
        <v>C+</v>
      </c>
      <c r="N42" s="52">
        <f t="shared" ref="N42:N49" si="620">IF(M42="A",4,IF(M42="B+",3.5,IF(M42="B",3,IF(M42="C+",2.5,IF(M42="C",2,IF(M42="D+",1.5,IF(M42="D",1,0)))))))</f>
        <v>2.5</v>
      </c>
      <c r="O42" s="53" t="str">
        <f t="shared" ref="O42:O49" si="621">TEXT(N42,"0.0")</f>
        <v>2.5</v>
      </c>
      <c r="P42" s="63">
        <v>2</v>
      </c>
      <c r="Q42" s="49">
        <v>6</v>
      </c>
      <c r="R42" s="67"/>
      <c r="S42" s="51" t="str">
        <f t="shared" ref="S42:S49" si="622">IF(Q42&gt;=8.5,"A",IF(Q42&gt;=8,"B+",IF(Q42&gt;=7,"B",IF(Q42&gt;=6.5,"C+",IF(Q42&gt;=5.5,"C",IF(Q42&gt;=5,"D+",IF(Q42&gt;=4,"D","F")))))))</f>
        <v>C</v>
      </c>
      <c r="T42" s="52">
        <f t="shared" ref="T42:T49" si="623">IF(S42="A",4,IF(S42="B+",3.5,IF(S42="B",3,IF(S42="C+",2.5,IF(S42="C",2,IF(S42="D+",1.5,IF(S42="D",1,0)))))))</f>
        <v>2</v>
      </c>
      <c r="U42" s="53" t="str">
        <f t="shared" ref="U42:U49" si="624">TEXT(T42,"0.0")</f>
        <v>2.0</v>
      </c>
      <c r="V42" s="63">
        <v>3</v>
      </c>
      <c r="W42" s="105"/>
      <c r="X42" s="103"/>
      <c r="Y42" s="104"/>
      <c r="Z42" s="66">
        <f t="shared" ref="Z42:Z49" si="625">ROUND((W42*0.4+X42*0.6),1)</f>
        <v>0</v>
      </c>
      <c r="AA42" s="67">
        <f t="shared" ref="AA42:AA49" si="626">ROUND(MAX((W42*0.4+X42*0.6),(W42*0.4+Y42*0.6)),1)</f>
        <v>0</v>
      </c>
      <c r="AB42" s="67" t="str">
        <f t="shared" ref="AB42:AB49" si="627">TEXT(AA42,"0.0")</f>
        <v>0.0</v>
      </c>
      <c r="AC42" s="51" t="str">
        <f t="shared" ref="AC42:AC49" si="628">IF(AA42&gt;=8.5,"A",IF(AA42&gt;=8,"B+",IF(AA42&gt;=7,"B",IF(AA42&gt;=6.5,"C+",IF(AA42&gt;=5.5,"C",IF(AA42&gt;=5,"D+",IF(AA42&gt;=4,"D","F")))))))</f>
        <v>F</v>
      </c>
      <c r="AD42" s="60">
        <f t="shared" ref="AD42:AD49" si="629">IF(AC42="A",4,IF(AC42="B+",3.5,IF(AC42="B",3,IF(AC42="C+",2.5,IF(AC42="C",2,IF(AC42="D+",1.5,IF(AC42="D",1,0)))))))</f>
        <v>0</v>
      </c>
      <c r="AE42" s="53" t="str">
        <f t="shared" ref="AE42:AE49" si="630">TEXT(AD42,"0.0")</f>
        <v>0.0</v>
      </c>
      <c r="AF42" s="63">
        <v>4</v>
      </c>
      <c r="AG42" s="207"/>
      <c r="AH42" s="105">
        <v>8</v>
      </c>
      <c r="AI42" s="103">
        <v>6</v>
      </c>
      <c r="AJ42" s="104"/>
      <c r="AK42" s="66">
        <f t="shared" ref="AK42:AK49" si="631">ROUND((AH42*0.4+AI42*0.6),1)</f>
        <v>6.8</v>
      </c>
      <c r="AL42" s="67">
        <f t="shared" ref="AL42:AL49" si="632">ROUND(MAX((AH42*0.4+AI42*0.6),(AH42*0.4+AJ42*0.6)),1)</f>
        <v>6.8</v>
      </c>
      <c r="AM42" s="67" t="str">
        <f t="shared" ref="AM42:AM49" si="633">TEXT(AL42,"0.0")</f>
        <v>6.8</v>
      </c>
      <c r="AN42" s="51" t="str">
        <f t="shared" ref="AN42:AN49" si="634">IF(AL42&gt;=8.5,"A",IF(AL42&gt;=8,"B+",IF(AL42&gt;=7,"B",IF(AL42&gt;=6.5,"C+",IF(AL42&gt;=5.5,"C",IF(AL42&gt;=5,"D+",IF(AL42&gt;=4,"D","F")))))))</f>
        <v>C+</v>
      </c>
      <c r="AO42" s="60">
        <f t="shared" ref="AO42:AO49" si="635">IF(AN42="A",4,IF(AN42="B+",3.5,IF(AN42="B",3,IF(AN42="C+",2.5,IF(AN42="C",2,IF(AN42="D+",1.5,IF(AN42="D",1,0)))))))</f>
        <v>2.5</v>
      </c>
      <c r="AP42" s="53" t="str">
        <f t="shared" ref="AP42:AP49" si="636">TEXT(AO42,"0.0")</f>
        <v>2.5</v>
      </c>
      <c r="AQ42" s="63">
        <v>2</v>
      </c>
      <c r="AR42" s="207"/>
      <c r="AS42" s="105">
        <v>7.1</v>
      </c>
      <c r="AT42" s="103">
        <v>7</v>
      </c>
      <c r="AU42" s="104"/>
      <c r="AV42" s="66">
        <f t="shared" ref="AV42:AV49" si="637">ROUND((AS42*0.4+AT42*0.6),1)</f>
        <v>7</v>
      </c>
      <c r="AW42" s="67">
        <f t="shared" ref="AW42:AW49" si="638">ROUND(MAX((AS42*0.4+AT42*0.6),(AS42*0.4+AU42*0.6)),1)</f>
        <v>7</v>
      </c>
      <c r="AX42" s="67" t="str">
        <f t="shared" ref="AX42:AX49" si="639">TEXT(AW42,"0.0")</f>
        <v>7.0</v>
      </c>
      <c r="AY42" s="51" t="str">
        <f t="shared" ref="AY42:AY49" si="640">IF(AW42&gt;=8.5,"A",IF(AW42&gt;=8,"B+",IF(AW42&gt;=7,"B",IF(AW42&gt;=6.5,"C+",IF(AW42&gt;=5.5,"C",IF(AW42&gt;=5,"D+",IF(AW42&gt;=4,"D","F")))))))</f>
        <v>B</v>
      </c>
      <c r="AZ42" s="60">
        <f t="shared" ref="AZ42:AZ49" si="641">IF(AY42="A",4,IF(AY42="B+",3.5,IF(AY42="B",3,IF(AY42="C+",2.5,IF(AY42="C",2,IF(AY42="D+",1.5,IF(AY42="D",1,0)))))))</f>
        <v>3</v>
      </c>
      <c r="BA42" s="53" t="str">
        <f t="shared" ref="BA42:BA49" si="642">TEXT(AZ42,"0.0")</f>
        <v>3.0</v>
      </c>
      <c r="BB42" s="63">
        <v>3</v>
      </c>
      <c r="BC42" s="207"/>
      <c r="BD42" s="105">
        <v>6.2</v>
      </c>
      <c r="BE42" s="103">
        <v>6</v>
      </c>
      <c r="BF42" s="104"/>
      <c r="BG42" s="66">
        <f t="shared" ref="BG42:BG49" si="643">ROUND((BD42*0.4+BE42*0.6),1)</f>
        <v>6.1</v>
      </c>
      <c r="BH42" s="67">
        <f t="shared" ref="BH42:BH49" si="644">ROUND(MAX((BD42*0.4+BE42*0.6),(BD42*0.4+BF42*0.6)),1)</f>
        <v>6.1</v>
      </c>
      <c r="BI42" s="67" t="str">
        <f t="shared" ref="BI42:BI49" si="645">TEXT(BH42,"0.0")</f>
        <v>6.1</v>
      </c>
      <c r="BJ42" s="51" t="str">
        <f t="shared" ref="BJ42:BJ49" si="646">IF(BH42&gt;=8.5,"A",IF(BH42&gt;=8,"B+",IF(BH42&gt;=7,"B",IF(BH42&gt;=6.5,"C+",IF(BH42&gt;=5.5,"C",IF(BH42&gt;=5,"D+",IF(BH42&gt;=4,"D","F")))))))</f>
        <v>C</v>
      </c>
      <c r="BK42" s="60">
        <f t="shared" ref="BK42:BK49" si="647">IF(BJ42="A",4,IF(BJ42="B+",3.5,IF(BJ42="B",3,IF(BJ42="C+",2.5,IF(BJ42="C",2,IF(BJ42="D+",1.5,IF(BJ42="D",1,0)))))))</f>
        <v>2</v>
      </c>
      <c r="BL42" s="53" t="str">
        <f t="shared" ref="BL42:BL49" si="648">TEXT(BK42,"0.0")</f>
        <v>2.0</v>
      </c>
      <c r="BM42" s="63">
        <v>3</v>
      </c>
      <c r="BN42" s="207"/>
      <c r="BO42" s="105">
        <v>7.4</v>
      </c>
      <c r="BP42" s="103">
        <v>6</v>
      </c>
      <c r="BQ42" s="104"/>
      <c r="BR42" s="66">
        <f t="shared" ref="BR42:BR49" si="649">ROUND((BO42*0.4+BP42*0.6),1)</f>
        <v>6.6</v>
      </c>
      <c r="BS42" s="67">
        <f t="shared" ref="BS42:BS49" si="650">ROUND(MAX((BO42*0.4+BP42*0.6),(BO42*0.4+BQ42*0.6)),1)</f>
        <v>6.6</v>
      </c>
      <c r="BT42" s="67" t="str">
        <f t="shared" ref="BT42:BT49" si="651">TEXT(BS42,"0.0")</f>
        <v>6.6</v>
      </c>
      <c r="BU42" s="51" t="str">
        <f t="shared" ref="BU42:BU49" si="652">IF(BS42&gt;=8.5,"A",IF(BS42&gt;=8,"B+",IF(BS42&gt;=7,"B",IF(BS42&gt;=6.5,"C+",IF(BS42&gt;=5.5,"C",IF(BS42&gt;=5,"D+",IF(BS42&gt;=4,"D","F")))))))</f>
        <v>C+</v>
      </c>
      <c r="BV42" s="68">
        <f t="shared" ref="BV42:BV49" si="653">IF(BU42="A",4,IF(BU42="B+",3.5,IF(BU42="B",3,IF(BU42="C+",2.5,IF(BU42="C",2,IF(BU42="D+",1.5,IF(BU42="D",1,0)))))))</f>
        <v>2.5</v>
      </c>
      <c r="BW42" s="53" t="str">
        <f t="shared" ref="BW42:BW49" si="654">TEXT(BV42,"0.0")</f>
        <v>2.5</v>
      </c>
      <c r="BX42" s="63">
        <v>2</v>
      </c>
      <c r="BY42" s="207"/>
      <c r="BZ42" s="105"/>
      <c r="CA42" s="103"/>
      <c r="CB42" s="104"/>
      <c r="CC42" s="105"/>
      <c r="CD42" s="67">
        <f t="shared" ref="CD42:CD49" si="655">ROUND(MAX((BZ42*0.4+CA42*0.6),(BZ42*0.4+CB42*0.6)),1)</f>
        <v>0</v>
      </c>
      <c r="CE42" s="67" t="str">
        <f t="shared" ref="CE42:CE49" si="656">TEXT(CD42,"0.0")</f>
        <v>0.0</v>
      </c>
      <c r="CF42" s="51" t="str">
        <f t="shared" ref="CF42:CF49" si="657">IF(CD42&gt;=8.5,"A",IF(CD42&gt;=8,"B+",IF(CD42&gt;=7,"B",IF(CD42&gt;=6.5,"C+",IF(CD42&gt;=5.5,"C",IF(CD42&gt;=5,"D+",IF(CD42&gt;=4,"D","F")))))))</f>
        <v>F</v>
      </c>
      <c r="CG42" s="60">
        <f t="shared" ref="CG42:CG49" si="658">IF(CF42="A",4,IF(CF42="B+",3.5,IF(CF42="B",3,IF(CF42="C+",2.5,IF(CF42="C",2,IF(CF42="D+",1.5,IF(CF42="D",1,0)))))))</f>
        <v>0</v>
      </c>
      <c r="CH42" s="53" t="str">
        <f t="shared" ref="CH42:CH49" si="659">TEXT(CG42,"0.0")</f>
        <v>0.0</v>
      </c>
      <c r="CI42" s="63">
        <v>3</v>
      </c>
      <c r="CJ42" s="207"/>
      <c r="CK42" s="208">
        <f t="shared" ref="CK42:CK49" si="660">AQ42+BB42+BM42+BX42+CI42+AF42</f>
        <v>17</v>
      </c>
      <c r="CL42" s="72">
        <f t="shared" ref="CL42:CL49" si="661">(AL42*AQ42+AA42*AF42+AW42*BB42+BH42*BM42+BS42*BX42+CD42*CI42)/CK42</f>
        <v>3.8882352941176466</v>
      </c>
      <c r="CM42" s="93" t="str">
        <f t="shared" ref="CM42:CM49" si="662">TEXT(CL42,"0.00")</f>
        <v>3.89</v>
      </c>
      <c r="CN42" s="72">
        <f t="shared" ref="CN42:CN49" si="663">(AO42*AQ42+AD42*AF42+AZ42*BB42+BK42*BM42+BV42*BX42+CG42*CI42)/CK42</f>
        <v>1.4705882352941178</v>
      </c>
      <c r="CO42" s="93" t="str">
        <f t="shared" ref="CO42:CO49" si="664">TEXT(CN42,"0.00")</f>
        <v>1.47</v>
      </c>
      <c r="CP42" s="285" t="str">
        <f t="shared" ref="CP42:CP49" si="665">IF(AND(CN42&lt;0.8),"Cảnh báo KQHT","Lên lớp")</f>
        <v>Lên lớp</v>
      </c>
      <c r="CQ42" s="285">
        <f t="shared" ref="CQ42:CQ49" si="666">CJ42+BY42+BN42+BC42+AG42+AR42</f>
        <v>0</v>
      </c>
      <c r="CR42" s="72">
        <v>0</v>
      </c>
      <c r="CS42" s="285" t="str">
        <f t="shared" ref="CS42:CS49" si="667">TEXT(CR42,"0.00")</f>
        <v>0.00</v>
      </c>
      <c r="CT42" s="72">
        <v>0</v>
      </c>
      <c r="CU42" s="285" t="str">
        <f t="shared" ref="CU42:CU49" si="668">TEXT(CT42,"0.00")</f>
        <v>0.00</v>
      </c>
      <c r="CV42" s="285" t="str">
        <f t="shared" ref="CV42:CV49" si="669">IF(AND(CT42&lt;1.2),"Cảnh báo KQHT","Lên lớp")</f>
        <v>Cảnh báo KQHT</v>
      </c>
      <c r="CW42" s="66">
        <v>7.2</v>
      </c>
      <c r="CX42" s="66">
        <v>8</v>
      </c>
      <c r="CY42" s="285"/>
      <c r="CZ42" s="66">
        <f t="shared" ref="CZ42:CZ49" si="670">ROUND((CW42*0.4+CX42*0.6),1)</f>
        <v>7.7</v>
      </c>
      <c r="DA42" s="67">
        <f t="shared" ref="DA42:DA49" si="671">ROUND(MAX((CW42*0.4+CX42*0.6),(CW42*0.4+CY42*0.6)),1)</f>
        <v>7.7</v>
      </c>
      <c r="DB42" s="60" t="str">
        <f t="shared" ref="DB42:DB49" si="672">TEXT(DA42,"0.0")</f>
        <v>7.7</v>
      </c>
      <c r="DC42" s="51" t="str">
        <f t="shared" ref="DC42:DC49" si="673">IF(DA42&gt;=8.5,"A",IF(DA42&gt;=8,"B+",IF(DA42&gt;=7,"B",IF(DA42&gt;=6.5,"C+",IF(DA42&gt;=5.5,"C",IF(DA42&gt;=5,"D+",IF(DA42&gt;=4,"D","F")))))))</f>
        <v>B</v>
      </c>
      <c r="DD42" s="60">
        <f t="shared" ref="DD42:DD49" si="674">IF(DC42="A",4,IF(DC42="B+",3.5,IF(DC42="B",3,IF(DC42="C+",2.5,IF(DC42="C",2,IF(DC42="D+",1.5,IF(DC42="D",1,0)))))))</f>
        <v>3</v>
      </c>
      <c r="DE42" s="60" t="str">
        <f t="shared" ref="DE42:DE49" si="675">TEXT(DD42,"0.0")</f>
        <v>3.0</v>
      </c>
      <c r="DF42" s="63"/>
      <c r="DG42" s="209"/>
      <c r="DH42" s="105"/>
      <c r="DI42" s="126"/>
      <c r="DJ42" s="126"/>
      <c r="DK42" s="66">
        <f t="shared" ref="DK42:DK49" si="676">ROUND((DH42*0.4+DI42*0.6),1)</f>
        <v>0</v>
      </c>
      <c r="DL42" s="67">
        <f t="shared" ref="DL42:DL49" si="677">ROUND(MAX((DH42*0.4+DI42*0.6),(DH42*0.4+DJ42*0.6)),1)</f>
        <v>0</v>
      </c>
      <c r="DM42" s="60" t="str">
        <f t="shared" ref="DM42:DM49" si="678">TEXT(DL42,"0.0")</f>
        <v>0.0</v>
      </c>
      <c r="DN42" s="51" t="str">
        <f t="shared" ref="DN42:DN49" si="679">IF(DL42&gt;=8.5,"A",IF(DL42&gt;=8,"B+",IF(DL42&gt;=7,"B",IF(DL42&gt;=6.5,"C+",IF(DL42&gt;=5.5,"C",IF(DL42&gt;=5,"D+",IF(DL42&gt;=4,"D","F")))))))</f>
        <v>F</v>
      </c>
      <c r="DO42" s="60">
        <f t="shared" ref="DO42:DO49" si="680">IF(DN42="A",4,IF(DN42="B+",3.5,IF(DN42="B",3,IF(DN42="C+",2.5,IF(DN42="C",2,IF(DN42="D+",1.5,IF(DN42="D",1,0)))))))</f>
        <v>0</v>
      </c>
      <c r="DP42" s="60" t="str">
        <f t="shared" ref="DP42:DP49" si="681">TEXT(DO42,"0.0")</f>
        <v>0.0</v>
      </c>
      <c r="DQ42" s="63"/>
      <c r="DR42" s="209"/>
      <c r="DS42" s="67">
        <f t="shared" ref="DS42:DS49" si="682">(DA42+DL42)/2</f>
        <v>3.85</v>
      </c>
      <c r="DT42" s="60" t="str">
        <f t="shared" ref="DT42:DT49" si="683">TEXT(DS42,"0.0")</f>
        <v>3.9</v>
      </c>
      <c r="DU42" s="51" t="str">
        <f t="shared" ref="DU42:DU49" si="684">IF(DS42&gt;=8.5,"A",IF(DS42&gt;=8,"B+",IF(DS42&gt;=7,"B",IF(DS42&gt;=6.5,"C+",IF(DS42&gt;=5.5,"C",IF(DS42&gt;=5,"D+",IF(DS42&gt;=4,"D","F")))))))</f>
        <v>F</v>
      </c>
      <c r="DV42" s="60">
        <f t="shared" ref="DV42:DV49" si="685">IF(DU42="A",4,IF(DU42="B+",3.5,IF(DU42="B",3,IF(DU42="C+",2.5,IF(DU42="C",2,IF(DU42="D+",1.5,IF(DU42="D",1,0)))))))</f>
        <v>0</v>
      </c>
      <c r="DW42" s="60" t="str">
        <f t="shared" ref="DW42:DW49" si="686">TEXT(DV42,"0.0")</f>
        <v>0.0</v>
      </c>
      <c r="DX42" s="63">
        <v>3</v>
      </c>
      <c r="DY42" s="209">
        <v>3</v>
      </c>
      <c r="DZ42" s="210">
        <v>5.2</v>
      </c>
      <c r="EA42" s="57">
        <v>6</v>
      </c>
      <c r="EB42" s="58"/>
      <c r="EC42" s="66">
        <f t="shared" ref="EC42:EC49" si="687">ROUND((DZ42*0.4+EA42*0.6),1)</f>
        <v>5.7</v>
      </c>
      <c r="ED42" s="67">
        <f t="shared" ref="ED42:ED49" si="688">ROUND(MAX((DZ42*0.4+EA42*0.6),(DZ42*0.4+EB42*0.6)),1)</f>
        <v>5.7</v>
      </c>
      <c r="EE42" s="67" t="str">
        <f t="shared" ref="EE42:EE49" si="689">TEXT(ED42,"0.0")</f>
        <v>5.7</v>
      </c>
      <c r="EF42" s="51" t="str">
        <f t="shared" ref="EF42:EF49" si="690">IF(ED42&gt;=8.5,"A",IF(ED42&gt;=8,"B+",IF(ED42&gt;=7,"B",IF(ED42&gt;=6.5,"C+",IF(ED42&gt;=5.5,"C",IF(ED42&gt;=5,"D+",IF(ED42&gt;=4,"D","F")))))))</f>
        <v>C</v>
      </c>
      <c r="EG42" s="68">
        <f t="shared" ref="EG42:EG49" si="691">IF(EF42="A",4,IF(EF42="B+",3.5,IF(EF42="B",3,IF(EF42="C+",2.5,IF(EF42="C",2,IF(EF42="D+",1.5,IF(EF42="D",1,0)))))))</f>
        <v>2</v>
      </c>
      <c r="EH42" s="53" t="str">
        <f t="shared" ref="EH42:EH49" si="692">TEXT(EG42,"0.0")</f>
        <v>2.0</v>
      </c>
      <c r="EI42" s="63">
        <v>3</v>
      </c>
      <c r="EJ42" s="207">
        <v>3</v>
      </c>
      <c r="EK42" s="210">
        <v>8.8000000000000007</v>
      </c>
      <c r="EL42" s="57">
        <v>8</v>
      </c>
      <c r="EM42" s="58"/>
      <c r="EN42" s="66">
        <f t="shared" ref="EN42:EN49" si="693">ROUND((EK42*0.4+EL42*0.6),1)</f>
        <v>8.3000000000000007</v>
      </c>
      <c r="EO42" s="67">
        <f t="shared" ref="EO42:EO49" si="694">ROUND(MAX((EK42*0.4+EL42*0.6),(EK42*0.4+EM42*0.6)),1)</f>
        <v>8.3000000000000007</v>
      </c>
      <c r="EP42" s="67" t="str">
        <f t="shared" ref="EP42:EP49" si="695">TEXT(EO42,"0.0")</f>
        <v>8.3</v>
      </c>
      <c r="EQ42" s="51" t="str">
        <f t="shared" ref="EQ42:EQ49" si="696">IF(EO42&gt;=8.5,"A",IF(EO42&gt;=8,"B+",IF(EO42&gt;=7,"B",IF(EO42&gt;=6.5,"C+",IF(EO42&gt;=5.5,"C",IF(EO42&gt;=5,"D+",IF(EO42&gt;=4,"D","F")))))))</f>
        <v>B+</v>
      </c>
      <c r="ER42" s="60">
        <f t="shared" ref="ER42:ER49" si="697">IF(EQ42="A",4,IF(EQ42="B+",3.5,IF(EQ42="B",3,IF(EQ42="C+",2.5,IF(EQ42="C",2,IF(EQ42="D+",1.5,IF(EQ42="D",1,0)))))))</f>
        <v>3.5</v>
      </c>
      <c r="ES42" s="53" t="str">
        <f t="shared" ref="ES42:ES49" si="698">TEXT(ER42,"0.0")</f>
        <v>3.5</v>
      </c>
      <c r="ET42" s="63">
        <v>3</v>
      </c>
      <c r="EU42" s="207">
        <v>3</v>
      </c>
      <c r="EV42" s="210">
        <v>8</v>
      </c>
      <c r="EW42" s="57">
        <v>3</v>
      </c>
      <c r="EX42" s="58"/>
      <c r="EY42" s="66">
        <f t="shared" ref="EY42:EY49" si="699">ROUND((EV42*0.4+EW42*0.6),1)</f>
        <v>5</v>
      </c>
      <c r="EZ42" s="67">
        <f t="shared" ref="EZ42:EZ49" si="700">ROUND(MAX((EV42*0.4+EW42*0.6),(EV42*0.4+EX42*0.6)),1)</f>
        <v>5</v>
      </c>
      <c r="FA42" s="67" t="str">
        <f t="shared" ref="FA42:FA49" si="701">TEXT(EZ42,"0.0")</f>
        <v>5.0</v>
      </c>
      <c r="FB42" s="51" t="str">
        <f t="shared" ref="FB42:FB49" si="702">IF(EZ42&gt;=8.5,"A",IF(EZ42&gt;=8,"B+",IF(EZ42&gt;=7,"B",IF(EZ42&gt;=6.5,"C+",IF(EZ42&gt;=5.5,"C",IF(EZ42&gt;=5,"D+",IF(EZ42&gt;=4,"D","F")))))))</f>
        <v>D+</v>
      </c>
      <c r="FC42" s="60">
        <f t="shared" ref="FC42:FC49" si="703">IF(FB42="A",4,IF(FB42="B+",3.5,IF(FB42="B",3,IF(FB42="C+",2.5,IF(FB42="C",2,IF(FB42="D+",1.5,IF(FB42="D",1,0)))))))</f>
        <v>1.5</v>
      </c>
      <c r="FD42" s="53" t="str">
        <f t="shared" ref="FD42:FD49" si="704">TEXT(FC42,"0.0")</f>
        <v>1.5</v>
      </c>
      <c r="FE42" s="63">
        <v>2</v>
      </c>
      <c r="FF42" s="207">
        <v>2</v>
      </c>
      <c r="FG42" s="105">
        <v>7</v>
      </c>
      <c r="FH42" s="103">
        <v>7</v>
      </c>
      <c r="FI42" s="104"/>
      <c r="FJ42" s="66">
        <f t="shared" ref="FJ42:FJ49" si="705">ROUND((FG42*0.4+FH42*0.6),1)</f>
        <v>7</v>
      </c>
      <c r="FK42" s="67">
        <f t="shared" ref="FK42:FK49" si="706">ROUND(MAX((FG42*0.4+FH42*0.6),(FG42*0.4+FI42*0.6)),1)</f>
        <v>7</v>
      </c>
      <c r="FL42" s="67" t="str">
        <f t="shared" ref="FL42:FL49" si="707">TEXT(FK42,"0.0")</f>
        <v>7.0</v>
      </c>
      <c r="FM42" s="51" t="str">
        <f t="shared" ref="FM42:FM49" si="708">IF(FK42&gt;=8.5,"A",IF(FK42&gt;=8,"B+",IF(FK42&gt;=7,"B",IF(FK42&gt;=6.5,"C+",IF(FK42&gt;=5.5,"C",IF(FK42&gt;=5,"D+",IF(FK42&gt;=4,"D","F")))))))</f>
        <v>B</v>
      </c>
      <c r="FN42" s="60">
        <f t="shared" ref="FN42:FN49" si="709">IF(FM42="A",4,IF(FM42="B+",3.5,IF(FM42="B",3,IF(FM42="C+",2.5,IF(FM42="C",2,IF(FM42="D+",1.5,IF(FM42="D",1,0)))))))</f>
        <v>3</v>
      </c>
      <c r="FO42" s="53" t="str">
        <f t="shared" ref="FO42:FO49" si="710">TEXT(FN42,"0.0")</f>
        <v>3.0</v>
      </c>
      <c r="FP42" s="63">
        <v>2</v>
      </c>
      <c r="FQ42" s="207">
        <v>2</v>
      </c>
      <c r="FR42" s="105">
        <v>6.6</v>
      </c>
      <c r="FS42" s="103">
        <v>6</v>
      </c>
      <c r="FT42" s="104"/>
      <c r="FU42" s="66"/>
      <c r="FV42" s="67">
        <f t="shared" ref="FV42:FV49" si="711">ROUND(MAX((FR42*0.4+FS42*0.6),(FR42*0.4+FT42*0.6)),1)</f>
        <v>6.2</v>
      </c>
      <c r="FW42" s="67" t="str">
        <f t="shared" ref="FW42:FW49" si="712">TEXT(FV42,"0.0")</f>
        <v>6.2</v>
      </c>
      <c r="FX42" s="51" t="str">
        <f t="shared" ref="FX42:FX49" si="713">IF(FV42&gt;=8.5,"A",IF(FV42&gt;=8,"B+",IF(FV42&gt;=7,"B",IF(FV42&gt;=6.5,"C+",IF(FV42&gt;=5.5,"C",IF(FV42&gt;=5,"D+",IF(FV42&gt;=4,"D","F")))))))</f>
        <v>C</v>
      </c>
      <c r="FY42" s="60">
        <f t="shared" ref="FY42:FY49" si="714">IF(FX42="A",4,IF(FX42="B+",3.5,IF(FX42="B",3,IF(FX42="C+",2.5,IF(FX42="C",2,IF(FX42="D+",1.5,IF(FX42="D",1,0)))))))</f>
        <v>2</v>
      </c>
      <c r="FZ42" s="53" t="str">
        <f t="shared" ref="FZ42:FZ49" si="715">TEXT(FY42,"0.0")</f>
        <v>2.0</v>
      </c>
      <c r="GA42" s="63">
        <v>2</v>
      </c>
      <c r="GB42" s="207">
        <v>2</v>
      </c>
      <c r="GC42" s="105">
        <v>6.3</v>
      </c>
      <c r="GD42" s="103">
        <v>7</v>
      </c>
      <c r="GE42" s="104"/>
      <c r="GF42" s="105"/>
      <c r="GG42" s="67">
        <f t="shared" ref="GG42:GG49" si="716">ROUND(MAX((GC42*0.4+GD42*0.6),(GC42*0.4+GE42*0.6)),1)</f>
        <v>6.7</v>
      </c>
      <c r="GH42" s="67" t="str">
        <f t="shared" ref="GH42:GH49" si="717">TEXT(GG42,"0.0")</f>
        <v>6.7</v>
      </c>
      <c r="GI42" s="51" t="str">
        <f t="shared" ref="GI42:GI49" si="718">IF(GG42&gt;=8.5,"A",IF(GG42&gt;=8,"B+",IF(GG42&gt;=7,"B",IF(GG42&gt;=6.5,"C+",IF(GG42&gt;=5.5,"C",IF(GG42&gt;=5,"D+",IF(GG42&gt;=4,"D","F")))))))</f>
        <v>C+</v>
      </c>
      <c r="GJ42" s="60">
        <f t="shared" ref="GJ42:GJ49" si="719">IF(GI42="A",4,IF(GI42="B+",3.5,IF(GI42="B",3,IF(GI42="C+",2.5,IF(GI42="C",2,IF(GI42="D+",1.5,IF(GI42="D",1,0)))))))</f>
        <v>2.5</v>
      </c>
      <c r="GK42" s="53" t="str">
        <f t="shared" ref="GK42:GK49" si="720">TEXT(GJ42,"0.0")</f>
        <v>2.5</v>
      </c>
      <c r="GL42" s="63">
        <v>3</v>
      </c>
      <c r="GM42" s="207">
        <v>3</v>
      </c>
      <c r="GN42" s="211">
        <f t="shared" ref="GN42:GN49" si="721">DX42+EI42+ET42+FE42+FP42+GA42+GL42</f>
        <v>18</v>
      </c>
      <c r="GO42" s="156">
        <f t="shared" ref="GO42:GO49" si="722">(DS42*DX42+ED42*EI42+EO42*ET42+EZ42*FE42+FK42*FP42+FV42*GA42+GG42*GL42)/GN42</f>
        <v>6.1138888888888898</v>
      </c>
      <c r="GP42" s="158">
        <f t="shared" ref="GP42:GP49" si="723">(DV42*DX42+EG42*EI42+ER42*ET42+FC42*FE42+FN42*FP42+FY42*GA42+GJ42*GL42)/GN42</f>
        <v>2.0555555555555554</v>
      </c>
      <c r="GQ42" s="157" t="str">
        <f t="shared" ref="GQ42:GQ49" si="724">TEXT(GP42,"0.00")</f>
        <v>2.06</v>
      </c>
      <c r="GR42" s="5" t="str">
        <f t="shared" ref="GR42:GR49" si="725">IF(AND(GP42&lt;1),"Cảnh báo KQHT","Lên lớp")</f>
        <v>Lên lớp</v>
      </c>
      <c r="GS42" s="212">
        <f t="shared" ref="GS42:GS49" si="726">DY42+EJ42+EU42+FF42+FQ42+GB42+GM42</f>
        <v>18</v>
      </c>
      <c r="GT42" s="213">
        <f t="shared" ref="GT42:GT49" si="727" xml:space="preserve"> (DS42*DY42+ED42*EJ42+EO42*EU42+EZ42*FF42+FK42*FQ42+FV42*GB42+GG42*GM42)/GS42</f>
        <v>6.1138888888888898</v>
      </c>
      <c r="GU42" s="214">
        <f t="shared" ref="GU42:GU49" si="728" xml:space="preserve"> (DV42*DY42+EG42*EJ42+ER42*EU42+FC42*FF42+FN42*FQ42+FY42*GB42+GJ42*GM42)/GS42</f>
        <v>2.0555555555555554</v>
      </c>
      <c r="GV42" s="215">
        <f t="shared" ref="GV42:GV49" si="729">CK42+GN42</f>
        <v>35</v>
      </c>
      <c r="GW42" s="211">
        <f t="shared" ref="GW42:GW49" si="730">CQ42+GS42</f>
        <v>18</v>
      </c>
      <c r="GX42" s="157">
        <f t="shared" ref="GX42:GX49" si="731">(CQ42*CR42+GT42*GS42)/GW42</f>
        <v>6.1138888888888898</v>
      </c>
      <c r="GY42" s="158">
        <f t="shared" ref="GY42:GY49" si="732">(CT42*CQ42+GU42*GS42)/GW42</f>
        <v>2.0555555555555554</v>
      </c>
      <c r="GZ42" s="157" t="str">
        <f t="shared" ref="GZ42:GZ49" si="733">TEXT(GY42,"0.00")</f>
        <v>2.06</v>
      </c>
      <c r="HA42" s="5" t="str">
        <f t="shared" ref="HA42:HA49" si="734">IF(AND(GY42&lt;1.2),"Cảnh báo KQHT","Lên lớp")</f>
        <v>Lên lớp</v>
      </c>
      <c r="HB42" s="5"/>
      <c r="HC42" s="171">
        <v>5</v>
      </c>
      <c r="HD42" s="122">
        <v>3</v>
      </c>
      <c r="HE42" s="123"/>
      <c r="HF42" s="171"/>
      <c r="HG42" s="67">
        <f t="shared" si="585"/>
        <v>3.8</v>
      </c>
      <c r="HH42" s="67" t="str">
        <f t="shared" si="586"/>
        <v>3.8</v>
      </c>
      <c r="HI42" s="51" t="str">
        <f t="shared" si="587"/>
        <v>F</v>
      </c>
      <c r="HJ42" s="60">
        <f t="shared" si="588"/>
        <v>0</v>
      </c>
      <c r="HK42" s="53" t="str">
        <f t="shared" si="589"/>
        <v>0.0</v>
      </c>
      <c r="HL42" s="63">
        <v>3</v>
      </c>
      <c r="HM42" s="207">
        <v>3</v>
      </c>
      <c r="HN42" s="210">
        <v>5.7</v>
      </c>
      <c r="HO42" s="57">
        <v>3</v>
      </c>
      <c r="HP42" s="58"/>
      <c r="HQ42" s="66">
        <f t="shared" si="590"/>
        <v>4.0999999999999996</v>
      </c>
      <c r="HR42" s="110">
        <f t="shared" si="591"/>
        <v>4.0999999999999996</v>
      </c>
      <c r="HS42" s="67" t="str">
        <f t="shared" si="592"/>
        <v>4.1</v>
      </c>
      <c r="HT42" s="111" t="str">
        <f t="shared" si="593"/>
        <v>D</v>
      </c>
      <c r="HU42" s="112">
        <f t="shared" si="594"/>
        <v>1</v>
      </c>
      <c r="HV42" s="113" t="str">
        <f t="shared" si="595"/>
        <v>1.0</v>
      </c>
      <c r="HW42" s="63">
        <v>1</v>
      </c>
      <c r="HX42" s="207">
        <v>1</v>
      </c>
      <c r="HY42" s="66">
        <f t="shared" si="596"/>
        <v>1.2</v>
      </c>
      <c r="HZ42" s="167">
        <f t="shared" si="596"/>
        <v>3.9</v>
      </c>
      <c r="IA42" s="53" t="str">
        <f t="shared" si="597"/>
        <v>3.9</v>
      </c>
      <c r="IB42" s="51" t="str">
        <f t="shared" si="598"/>
        <v>F</v>
      </c>
      <c r="IC42" s="60">
        <f t="shared" si="599"/>
        <v>0</v>
      </c>
      <c r="ID42" s="53" t="str">
        <f t="shared" si="600"/>
        <v>0.0</v>
      </c>
      <c r="IE42" s="220">
        <v>4</v>
      </c>
      <c r="IF42" s="221">
        <v>4</v>
      </c>
      <c r="IG42" s="210">
        <v>6.7</v>
      </c>
      <c r="IH42" s="57">
        <v>8</v>
      </c>
      <c r="II42" s="58"/>
      <c r="IJ42" s="66">
        <f t="shared" si="601"/>
        <v>7.5</v>
      </c>
      <c r="IK42" s="67">
        <f t="shared" si="602"/>
        <v>7.5</v>
      </c>
      <c r="IL42" s="67" t="str">
        <f t="shared" si="603"/>
        <v>7.5</v>
      </c>
      <c r="IM42" s="51" t="str">
        <f t="shared" si="604"/>
        <v>B</v>
      </c>
      <c r="IN42" s="60">
        <f t="shared" si="605"/>
        <v>3</v>
      </c>
      <c r="IO42" s="53" t="str">
        <f t="shared" si="606"/>
        <v>3.0</v>
      </c>
      <c r="IP42" s="63">
        <v>2</v>
      </c>
      <c r="IQ42" s="207">
        <v>2</v>
      </c>
      <c r="IR42" s="210">
        <v>6.7</v>
      </c>
      <c r="IS42" s="57">
        <v>6</v>
      </c>
      <c r="IT42" s="58"/>
      <c r="IU42" s="66">
        <f t="shared" si="607"/>
        <v>6.3</v>
      </c>
      <c r="IV42" s="67">
        <f t="shared" si="608"/>
        <v>6.3</v>
      </c>
      <c r="IW42" s="67" t="str">
        <f t="shared" si="609"/>
        <v>6.3</v>
      </c>
      <c r="IX42" s="51" t="str">
        <f t="shared" si="610"/>
        <v>C</v>
      </c>
      <c r="IY42" s="60">
        <f t="shared" si="611"/>
        <v>2</v>
      </c>
      <c r="IZ42" s="53" t="str">
        <f t="shared" si="612"/>
        <v>2.0</v>
      </c>
      <c r="JA42" s="63">
        <v>3</v>
      </c>
      <c r="JB42" s="207">
        <v>3</v>
      </c>
      <c r="JC42" s="276">
        <v>6.2</v>
      </c>
      <c r="JD42" s="140"/>
      <c r="JE42" s="141"/>
      <c r="JF42" s="219">
        <f t="shared" si="613"/>
        <v>2.5</v>
      </c>
      <c r="JG42" s="67">
        <f t="shared" si="614"/>
        <v>2.5</v>
      </c>
      <c r="JH42" s="50" t="str">
        <f t="shared" si="615"/>
        <v>2.5</v>
      </c>
      <c r="JI42" s="51" t="str">
        <f t="shared" si="616"/>
        <v>F</v>
      </c>
      <c r="JJ42" s="60">
        <f t="shared" si="617"/>
        <v>0</v>
      </c>
      <c r="JK42" s="53" t="str">
        <f t="shared" si="618"/>
        <v>0.0</v>
      </c>
      <c r="JL42" s="61">
        <v>2</v>
      </c>
      <c r="JM42" s="62"/>
      <c r="JN42" s="278">
        <v>6.4</v>
      </c>
      <c r="JO42" s="279"/>
      <c r="JP42" s="280"/>
      <c r="JQ42" s="149">
        <f t="shared" si="519"/>
        <v>2.6</v>
      </c>
      <c r="JR42" s="67">
        <f t="shared" si="520"/>
        <v>2.6</v>
      </c>
      <c r="JS42" s="50" t="str">
        <f t="shared" si="521"/>
        <v>2.6</v>
      </c>
      <c r="JT42" s="51" t="str">
        <f t="shared" si="522"/>
        <v>F</v>
      </c>
      <c r="JU42" s="60">
        <f t="shared" si="523"/>
        <v>0</v>
      </c>
      <c r="JV42" s="53" t="str">
        <f t="shared" si="524"/>
        <v>0.0</v>
      </c>
      <c r="JW42" s="61">
        <v>1</v>
      </c>
      <c r="JX42" s="62"/>
      <c r="JY42" s="271">
        <v>5</v>
      </c>
      <c r="JZ42" s="122"/>
      <c r="KA42" s="123"/>
      <c r="KB42" s="149">
        <f t="shared" si="525"/>
        <v>2</v>
      </c>
      <c r="KC42" s="67">
        <f t="shared" si="526"/>
        <v>2</v>
      </c>
      <c r="KD42" s="50" t="str">
        <f t="shared" si="527"/>
        <v>2.0</v>
      </c>
      <c r="KE42" s="51" t="str">
        <f t="shared" si="528"/>
        <v>F</v>
      </c>
      <c r="KF42" s="60">
        <f t="shared" si="529"/>
        <v>0</v>
      </c>
      <c r="KG42" s="53" t="str">
        <f t="shared" si="530"/>
        <v>0.0</v>
      </c>
      <c r="KH42" s="61">
        <v>2</v>
      </c>
      <c r="KI42" s="62"/>
      <c r="KJ42" s="105"/>
      <c r="KK42" s="138"/>
      <c r="KL42" s="105"/>
      <c r="KM42" s="66">
        <f t="shared" si="531"/>
        <v>0</v>
      </c>
      <c r="KN42" s="110">
        <f t="shared" si="532"/>
        <v>0</v>
      </c>
      <c r="KO42" s="67" t="str">
        <f t="shared" si="533"/>
        <v>0.0</v>
      </c>
      <c r="KP42" s="300" t="str">
        <f t="shared" si="534"/>
        <v>F</v>
      </c>
      <c r="KQ42" s="112">
        <f t="shared" si="535"/>
        <v>0</v>
      </c>
      <c r="KR42" s="113" t="str">
        <f t="shared" si="536"/>
        <v>0.0</v>
      </c>
      <c r="KS42" s="63">
        <v>3</v>
      </c>
      <c r="KT42" s="207"/>
      <c r="KU42" s="105"/>
      <c r="KV42" s="138"/>
      <c r="KW42" s="104"/>
      <c r="KX42" s="66">
        <f t="shared" si="573"/>
        <v>0</v>
      </c>
      <c r="KY42" s="110">
        <f t="shared" si="574"/>
        <v>0</v>
      </c>
      <c r="KZ42" s="67" t="str">
        <f t="shared" si="575"/>
        <v>0.0</v>
      </c>
      <c r="LA42" s="300" t="str">
        <f t="shared" si="576"/>
        <v>F</v>
      </c>
      <c r="LB42" s="112">
        <f t="shared" si="577"/>
        <v>0</v>
      </c>
      <c r="LC42" s="113" t="str">
        <f t="shared" si="578"/>
        <v>0.0</v>
      </c>
      <c r="LD42" s="63">
        <v>2</v>
      </c>
      <c r="LE42" s="207"/>
      <c r="LF42" s="301">
        <f t="shared" si="543"/>
        <v>0</v>
      </c>
      <c r="LG42" s="302">
        <f t="shared" si="544"/>
        <v>0</v>
      </c>
      <c r="LH42" s="303" t="str">
        <f t="shared" si="545"/>
        <v>0.0</v>
      </c>
      <c r="LI42" s="304" t="str">
        <f t="shared" si="546"/>
        <v>F</v>
      </c>
      <c r="LJ42" s="305">
        <f t="shared" si="547"/>
        <v>0</v>
      </c>
      <c r="LK42" s="303" t="str">
        <f t="shared" si="548"/>
        <v>0.0</v>
      </c>
      <c r="LL42" s="306">
        <v>5</v>
      </c>
      <c r="LM42" s="307"/>
      <c r="LN42" s="211">
        <f t="shared" si="549"/>
        <v>19</v>
      </c>
      <c r="LO42" s="156">
        <f t="shared" si="550"/>
        <v>3.2105263157894739</v>
      </c>
      <c r="LP42" s="158">
        <f t="shared" si="551"/>
        <v>0.68421052631578949</v>
      </c>
      <c r="LQ42" s="157" t="str">
        <f t="shared" si="552"/>
        <v>0.68</v>
      </c>
      <c r="LR42" s="5" t="str">
        <f t="shared" si="553"/>
        <v>Cảnh báo KQHT</v>
      </c>
      <c r="LS42" s="212">
        <f t="shared" si="554"/>
        <v>9</v>
      </c>
      <c r="LT42" s="156">
        <f t="shared" si="555"/>
        <v>5.4888888888888889</v>
      </c>
      <c r="LU42" s="309">
        <f t="shared" si="556"/>
        <v>1.4444444444444444</v>
      </c>
      <c r="LV42" s="215">
        <f t="shared" si="557"/>
        <v>54</v>
      </c>
      <c r="LW42" s="211">
        <f t="shared" si="558"/>
        <v>27</v>
      </c>
      <c r="LX42" s="157">
        <f t="shared" si="559"/>
        <v>5.9055555555555559</v>
      </c>
      <c r="LY42" s="157" t="str">
        <f t="shared" si="560"/>
        <v>5.91</v>
      </c>
      <c r="LZ42" s="158">
        <f t="shared" si="561"/>
        <v>1.8518518518518519</v>
      </c>
      <c r="MA42" s="157" t="str">
        <f t="shared" si="562"/>
        <v>1.85</v>
      </c>
      <c r="MB42" s="5" t="str">
        <f t="shared" si="563"/>
        <v>Lên lớp</v>
      </c>
      <c r="MC42" s="282"/>
      <c r="MD42" s="283"/>
      <c r="ME42" s="58"/>
      <c r="MF42" s="66">
        <f t="shared" si="182"/>
        <v>0</v>
      </c>
      <c r="MG42" s="67">
        <f t="shared" si="183"/>
        <v>0</v>
      </c>
      <c r="MH42" s="50" t="str">
        <f t="shared" si="184"/>
        <v>0.0</v>
      </c>
      <c r="MI42" s="51" t="str">
        <f t="shared" si="185"/>
        <v>F</v>
      </c>
      <c r="MJ42" s="60">
        <f t="shared" si="186"/>
        <v>0</v>
      </c>
      <c r="MK42" s="53" t="str">
        <f t="shared" si="187"/>
        <v>0.0</v>
      </c>
      <c r="ML42" s="61">
        <v>2</v>
      </c>
      <c r="MM42" s="62"/>
      <c r="MN42" s="282"/>
      <c r="MO42" s="283"/>
      <c r="MP42" s="104"/>
      <c r="MQ42" s="105">
        <f t="shared" si="188"/>
        <v>0</v>
      </c>
      <c r="MR42" s="67">
        <f t="shared" si="189"/>
        <v>0</v>
      </c>
      <c r="MS42" s="50" t="str">
        <f t="shared" si="190"/>
        <v>0.0</v>
      </c>
      <c r="MT42" s="51" t="str">
        <f t="shared" si="191"/>
        <v>F</v>
      </c>
      <c r="MU42" s="60">
        <f t="shared" si="192"/>
        <v>0</v>
      </c>
      <c r="MV42" s="53" t="str">
        <f t="shared" si="193"/>
        <v>0.0</v>
      </c>
      <c r="MW42" s="61">
        <v>2</v>
      </c>
      <c r="MX42" s="62"/>
      <c r="MY42" s="384"/>
      <c r="MZ42" s="385"/>
      <c r="NA42" s="104"/>
      <c r="NB42" s="105">
        <f t="shared" si="194"/>
        <v>0</v>
      </c>
      <c r="NC42" s="67">
        <f t="shared" si="195"/>
        <v>0</v>
      </c>
      <c r="ND42" s="50" t="str">
        <f t="shared" si="196"/>
        <v>0.0</v>
      </c>
      <c r="NE42" s="51" t="str">
        <f t="shared" si="197"/>
        <v>F</v>
      </c>
      <c r="NF42" s="60">
        <f t="shared" si="198"/>
        <v>0</v>
      </c>
      <c r="NG42" s="53" t="str">
        <f t="shared" si="199"/>
        <v>0.0</v>
      </c>
      <c r="NH42" s="61">
        <v>2</v>
      </c>
      <c r="NI42" s="62"/>
      <c r="NJ42" s="105"/>
      <c r="NK42" s="138"/>
      <c r="NL42" s="105"/>
      <c r="NM42" s="66">
        <f t="shared" si="200"/>
        <v>0</v>
      </c>
      <c r="NN42" s="110">
        <f t="shared" si="201"/>
        <v>0</v>
      </c>
      <c r="NO42" s="67" t="str">
        <f t="shared" si="202"/>
        <v>0.0</v>
      </c>
      <c r="NP42" s="300" t="str">
        <f t="shared" si="203"/>
        <v>F</v>
      </c>
      <c r="NQ42" s="112">
        <f t="shared" si="204"/>
        <v>0</v>
      </c>
      <c r="NR42" s="113" t="str">
        <f t="shared" si="205"/>
        <v>0.0</v>
      </c>
      <c r="NS42" s="63">
        <v>2</v>
      </c>
      <c r="NT42" s="207"/>
      <c r="NU42" s="105"/>
      <c r="NV42" s="138"/>
      <c r="NW42" s="105"/>
      <c r="NX42" s="105">
        <f t="shared" si="206"/>
        <v>0</v>
      </c>
      <c r="NY42" s="110">
        <f t="shared" si="207"/>
        <v>0</v>
      </c>
      <c r="NZ42" s="67" t="str">
        <f t="shared" si="208"/>
        <v>0.0</v>
      </c>
      <c r="OA42" s="300" t="str">
        <f t="shared" si="209"/>
        <v>F</v>
      </c>
      <c r="OB42" s="112">
        <f t="shared" si="210"/>
        <v>0</v>
      </c>
      <c r="OC42" s="113" t="str">
        <f t="shared" si="211"/>
        <v>0.0</v>
      </c>
      <c r="OD42" s="63">
        <v>1</v>
      </c>
      <c r="OE42" s="207"/>
      <c r="OF42" s="210"/>
      <c r="OG42" s="133"/>
      <c r="OH42" s="210"/>
      <c r="OI42" s="66">
        <f t="shared" si="212"/>
        <v>0</v>
      </c>
      <c r="OJ42" s="67">
        <f t="shared" si="213"/>
        <v>0</v>
      </c>
      <c r="OK42" s="67" t="str">
        <f t="shared" si="214"/>
        <v>0.0</v>
      </c>
      <c r="OL42" s="51" t="str">
        <f t="shared" si="215"/>
        <v>F</v>
      </c>
      <c r="OM42" s="60">
        <f t="shared" si="216"/>
        <v>0</v>
      </c>
      <c r="ON42" s="53" t="str">
        <f t="shared" si="217"/>
        <v>0.0</v>
      </c>
      <c r="OO42" s="63">
        <v>6</v>
      </c>
      <c r="OP42" s="207">
        <v>6</v>
      </c>
      <c r="OQ42" s="105"/>
      <c r="OR42" s="138"/>
      <c r="OS42" s="105"/>
      <c r="OT42" s="105"/>
      <c r="OU42" s="67">
        <f t="shared" si="218"/>
        <v>0</v>
      </c>
      <c r="OV42" s="67" t="str">
        <f t="shared" si="219"/>
        <v>0.0</v>
      </c>
      <c r="OW42" s="51" t="str">
        <f t="shared" si="220"/>
        <v>F</v>
      </c>
      <c r="OX42" s="60">
        <f t="shared" si="221"/>
        <v>0</v>
      </c>
      <c r="OY42" s="53" t="str">
        <f t="shared" si="222"/>
        <v>0.0</v>
      </c>
      <c r="OZ42" s="63">
        <v>4</v>
      </c>
      <c r="PA42" s="207">
        <v>4</v>
      </c>
      <c r="PB42" s="211">
        <f t="shared" si="223"/>
        <v>19</v>
      </c>
      <c r="PC42" s="156">
        <f t="shared" si="224"/>
        <v>0</v>
      </c>
      <c r="PD42" s="158">
        <f t="shared" si="225"/>
        <v>0</v>
      </c>
      <c r="PE42" s="157" t="str">
        <f t="shared" si="226"/>
        <v>0.00</v>
      </c>
      <c r="PF42" s="5" t="str">
        <f t="shared" si="227"/>
        <v>Cảnh báo KQHT</v>
      </c>
      <c r="PG42" s="212">
        <f t="shared" si="228"/>
        <v>10</v>
      </c>
      <c r="PH42" s="156">
        <f t="shared" si="229"/>
        <v>0</v>
      </c>
      <c r="PI42" s="309">
        <f t="shared" si="230"/>
        <v>0</v>
      </c>
      <c r="PJ42" s="215">
        <f t="shared" si="231"/>
        <v>73</v>
      </c>
      <c r="PK42" s="211">
        <f t="shared" si="232"/>
        <v>37</v>
      </c>
      <c r="PL42" s="157">
        <f t="shared" si="233"/>
        <v>4.3094594594594602</v>
      </c>
      <c r="PM42" s="157" t="str">
        <f t="shared" si="234"/>
        <v>4.31</v>
      </c>
      <c r="PN42" s="158">
        <f t="shared" si="235"/>
        <v>1.3513513513513513</v>
      </c>
      <c r="PO42" s="157" t="str">
        <f t="shared" si="236"/>
        <v>1.35</v>
      </c>
      <c r="PP42" s="5" t="str">
        <f t="shared" si="237"/>
        <v>Cảnh báo KQHT</v>
      </c>
      <c r="PQ42" s="210"/>
      <c r="PR42" s="57"/>
      <c r="PS42" s="58"/>
      <c r="PT42" s="66">
        <f t="shared" si="579"/>
        <v>0</v>
      </c>
      <c r="PU42" s="67">
        <f t="shared" si="580"/>
        <v>0</v>
      </c>
      <c r="PV42" s="67" t="str">
        <f t="shared" si="581"/>
        <v>0.0</v>
      </c>
      <c r="PW42" s="51" t="str">
        <f t="shared" si="582"/>
        <v>F</v>
      </c>
      <c r="PX42" s="60">
        <f t="shared" si="583"/>
        <v>0</v>
      </c>
      <c r="PY42" s="53" t="str">
        <f t="shared" si="584"/>
        <v>0.0</v>
      </c>
      <c r="PZ42" s="63">
        <v>6</v>
      </c>
      <c r="QA42" s="207">
        <v>6</v>
      </c>
    </row>
    <row r="43" spans="1:443" s="8" customFormat="1" ht="18">
      <c r="A43" s="142">
        <v>3</v>
      </c>
      <c r="B43" s="8" t="s">
        <v>534</v>
      </c>
      <c r="C43" s="8" t="s">
        <v>538</v>
      </c>
      <c r="D43" s="234" t="s">
        <v>539</v>
      </c>
      <c r="E43" s="235" t="s">
        <v>540</v>
      </c>
      <c r="K43" s="98"/>
      <c r="L43" s="120"/>
      <c r="M43" s="51" t="str">
        <f t="shared" si="619"/>
        <v>F</v>
      </c>
      <c r="N43" s="52">
        <f t="shared" si="620"/>
        <v>0</v>
      </c>
      <c r="O43" s="53" t="str">
        <f t="shared" si="621"/>
        <v>0.0</v>
      </c>
      <c r="P43" s="63">
        <v>2</v>
      </c>
      <c r="Q43" s="49">
        <v>6</v>
      </c>
      <c r="R43" s="67"/>
      <c r="S43" s="51" t="str">
        <f t="shared" si="622"/>
        <v>C</v>
      </c>
      <c r="T43" s="52">
        <f t="shared" si="623"/>
        <v>2</v>
      </c>
      <c r="U43" s="53" t="str">
        <f t="shared" si="624"/>
        <v>2.0</v>
      </c>
      <c r="V43" s="63">
        <v>3</v>
      </c>
      <c r="W43" s="105"/>
      <c r="X43" s="103"/>
      <c r="Y43" s="104"/>
      <c r="Z43" s="66">
        <f t="shared" si="625"/>
        <v>0</v>
      </c>
      <c r="AA43" s="67">
        <f t="shared" si="626"/>
        <v>0</v>
      </c>
      <c r="AB43" s="67" t="str">
        <f t="shared" si="627"/>
        <v>0.0</v>
      </c>
      <c r="AC43" s="51" t="str">
        <f t="shared" si="628"/>
        <v>F</v>
      </c>
      <c r="AD43" s="60">
        <f t="shared" si="629"/>
        <v>0</v>
      </c>
      <c r="AE43" s="53" t="str">
        <f t="shared" si="630"/>
        <v>0.0</v>
      </c>
      <c r="AF43" s="63">
        <v>4</v>
      </c>
      <c r="AG43" s="207"/>
      <c r="AH43" s="105">
        <v>8</v>
      </c>
      <c r="AI43" s="103">
        <v>6</v>
      </c>
      <c r="AJ43" s="104"/>
      <c r="AK43" s="66">
        <f t="shared" si="631"/>
        <v>6.8</v>
      </c>
      <c r="AL43" s="67">
        <f t="shared" si="632"/>
        <v>6.8</v>
      </c>
      <c r="AM43" s="67" t="str">
        <f t="shared" si="633"/>
        <v>6.8</v>
      </c>
      <c r="AN43" s="51" t="str">
        <f t="shared" si="634"/>
        <v>C+</v>
      </c>
      <c r="AO43" s="60">
        <f t="shared" si="635"/>
        <v>2.5</v>
      </c>
      <c r="AP43" s="53" t="str">
        <f t="shared" si="636"/>
        <v>2.5</v>
      </c>
      <c r="AQ43" s="63">
        <v>2</v>
      </c>
      <c r="AR43" s="207"/>
      <c r="AS43" s="105">
        <v>6.4</v>
      </c>
      <c r="AT43" s="103">
        <v>1</v>
      </c>
      <c r="AU43" s="104">
        <v>5</v>
      </c>
      <c r="AV43" s="66">
        <f t="shared" si="637"/>
        <v>3.2</v>
      </c>
      <c r="AW43" s="67">
        <f t="shared" si="638"/>
        <v>5.6</v>
      </c>
      <c r="AX43" s="67" t="str">
        <f t="shared" si="639"/>
        <v>5.6</v>
      </c>
      <c r="AY43" s="51" t="str">
        <f t="shared" si="640"/>
        <v>C</v>
      </c>
      <c r="AZ43" s="60">
        <f t="shared" si="641"/>
        <v>2</v>
      </c>
      <c r="BA43" s="53" t="str">
        <f t="shared" si="642"/>
        <v>2.0</v>
      </c>
      <c r="BB43" s="63">
        <v>3</v>
      </c>
      <c r="BC43" s="207"/>
      <c r="BD43" s="105">
        <v>5</v>
      </c>
      <c r="BE43" s="103">
        <v>7</v>
      </c>
      <c r="BF43" s="104"/>
      <c r="BG43" s="66">
        <f t="shared" si="643"/>
        <v>6.2</v>
      </c>
      <c r="BH43" s="67">
        <f t="shared" si="644"/>
        <v>6.2</v>
      </c>
      <c r="BI43" s="67" t="str">
        <f t="shared" si="645"/>
        <v>6.2</v>
      </c>
      <c r="BJ43" s="51" t="str">
        <f t="shared" si="646"/>
        <v>C</v>
      </c>
      <c r="BK43" s="60">
        <f t="shared" si="647"/>
        <v>2</v>
      </c>
      <c r="BL43" s="53" t="str">
        <f t="shared" si="648"/>
        <v>2.0</v>
      </c>
      <c r="BM43" s="63">
        <v>3</v>
      </c>
      <c r="BN43" s="207"/>
      <c r="BO43" s="105">
        <v>3.6</v>
      </c>
      <c r="BP43" s="103"/>
      <c r="BQ43" s="104"/>
      <c r="BR43" s="66">
        <f t="shared" si="649"/>
        <v>1.4</v>
      </c>
      <c r="BS43" s="67">
        <f t="shared" si="650"/>
        <v>1.4</v>
      </c>
      <c r="BT43" s="67" t="str">
        <f t="shared" si="651"/>
        <v>1.4</v>
      </c>
      <c r="BU43" s="51" t="str">
        <f t="shared" si="652"/>
        <v>F</v>
      </c>
      <c r="BV43" s="68">
        <f t="shared" si="653"/>
        <v>0</v>
      </c>
      <c r="BW43" s="53" t="str">
        <f t="shared" si="654"/>
        <v>0.0</v>
      </c>
      <c r="BX43" s="63">
        <v>2</v>
      </c>
      <c r="BY43" s="207"/>
      <c r="BZ43" s="105"/>
      <c r="CA43" s="103"/>
      <c r="CB43" s="104"/>
      <c r="CC43" s="105"/>
      <c r="CD43" s="67">
        <f t="shared" si="655"/>
        <v>0</v>
      </c>
      <c r="CE43" s="67" t="str">
        <f t="shared" si="656"/>
        <v>0.0</v>
      </c>
      <c r="CF43" s="51" t="str">
        <f t="shared" si="657"/>
        <v>F</v>
      </c>
      <c r="CG43" s="60">
        <f t="shared" si="658"/>
        <v>0</v>
      </c>
      <c r="CH43" s="53" t="str">
        <f t="shared" si="659"/>
        <v>0.0</v>
      </c>
      <c r="CI43" s="63">
        <v>3</v>
      </c>
      <c r="CJ43" s="207"/>
      <c r="CK43" s="208">
        <f t="shared" si="660"/>
        <v>17</v>
      </c>
      <c r="CL43" s="72">
        <f t="shared" si="661"/>
        <v>3.0470588235294116</v>
      </c>
      <c r="CM43" s="93" t="str">
        <f t="shared" si="662"/>
        <v>3.05</v>
      </c>
      <c r="CN43" s="72">
        <f t="shared" si="663"/>
        <v>1</v>
      </c>
      <c r="CO43" s="93" t="str">
        <f t="shared" si="664"/>
        <v>1.00</v>
      </c>
      <c r="CP43" s="285" t="str">
        <f t="shared" si="665"/>
        <v>Lên lớp</v>
      </c>
      <c r="CQ43" s="285">
        <f t="shared" si="666"/>
        <v>0</v>
      </c>
      <c r="CR43" s="72">
        <v>0</v>
      </c>
      <c r="CS43" s="285" t="str">
        <f t="shared" si="667"/>
        <v>0.00</v>
      </c>
      <c r="CT43" s="72">
        <v>0</v>
      </c>
      <c r="CU43" s="285" t="str">
        <f t="shared" si="668"/>
        <v>0.00</v>
      </c>
      <c r="CV43" s="285" t="str">
        <f t="shared" si="669"/>
        <v>Cảnh báo KQHT</v>
      </c>
      <c r="CW43" s="66">
        <v>7.2</v>
      </c>
      <c r="CX43" s="66">
        <v>3</v>
      </c>
      <c r="CY43" s="285"/>
      <c r="CZ43" s="66">
        <f t="shared" si="670"/>
        <v>4.7</v>
      </c>
      <c r="DA43" s="67">
        <f t="shared" si="671"/>
        <v>4.7</v>
      </c>
      <c r="DB43" s="60" t="str">
        <f t="shared" si="672"/>
        <v>4.7</v>
      </c>
      <c r="DC43" s="51" t="str">
        <f t="shared" si="673"/>
        <v>D</v>
      </c>
      <c r="DD43" s="60">
        <f t="shared" si="674"/>
        <v>1</v>
      </c>
      <c r="DE43" s="60" t="str">
        <f t="shared" si="675"/>
        <v>1.0</v>
      </c>
      <c r="DF43" s="63"/>
      <c r="DG43" s="209"/>
      <c r="DH43" s="105"/>
      <c r="DI43" s="126"/>
      <c r="DJ43" s="126"/>
      <c r="DK43" s="66">
        <f t="shared" si="676"/>
        <v>0</v>
      </c>
      <c r="DL43" s="67">
        <f t="shared" si="677"/>
        <v>0</v>
      </c>
      <c r="DM43" s="60" t="str">
        <f t="shared" si="678"/>
        <v>0.0</v>
      </c>
      <c r="DN43" s="51" t="str">
        <f t="shared" si="679"/>
        <v>F</v>
      </c>
      <c r="DO43" s="60">
        <f t="shared" si="680"/>
        <v>0</v>
      </c>
      <c r="DP43" s="60" t="str">
        <f t="shared" si="681"/>
        <v>0.0</v>
      </c>
      <c r="DQ43" s="63"/>
      <c r="DR43" s="209"/>
      <c r="DS43" s="67">
        <f t="shared" si="682"/>
        <v>2.35</v>
      </c>
      <c r="DT43" s="60" t="str">
        <f t="shared" si="683"/>
        <v>2.4</v>
      </c>
      <c r="DU43" s="51" t="str">
        <f t="shared" si="684"/>
        <v>F</v>
      </c>
      <c r="DV43" s="60">
        <f t="shared" si="685"/>
        <v>0</v>
      </c>
      <c r="DW43" s="60" t="str">
        <f t="shared" si="686"/>
        <v>0.0</v>
      </c>
      <c r="DX43" s="63">
        <v>3</v>
      </c>
      <c r="DY43" s="209">
        <v>3</v>
      </c>
      <c r="DZ43" s="149">
        <v>4.2</v>
      </c>
      <c r="EA43" s="70"/>
      <c r="EB43" s="121"/>
      <c r="EC43" s="66">
        <f t="shared" si="687"/>
        <v>1.7</v>
      </c>
      <c r="ED43" s="67">
        <f t="shared" si="688"/>
        <v>1.7</v>
      </c>
      <c r="EE43" s="67" t="str">
        <f t="shared" si="689"/>
        <v>1.7</v>
      </c>
      <c r="EF43" s="51" t="str">
        <f t="shared" si="690"/>
        <v>F</v>
      </c>
      <c r="EG43" s="68">
        <f t="shared" si="691"/>
        <v>0</v>
      </c>
      <c r="EH43" s="53" t="str">
        <f t="shared" si="692"/>
        <v>0.0</v>
      </c>
      <c r="EI43" s="63">
        <v>3</v>
      </c>
      <c r="EJ43" s="207">
        <v>3</v>
      </c>
      <c r="EK43" s="150">
        <v>6.8</v>
      </c>
      <c r="EL43" s="124"/>
      <c r="EM43" s="125">
        <v>3</v>
      </c>
      <c r="EN43" s="66">
        <f t="shared" si="693"/>
        <v>2.7</v>
      </c>
      <c r="EO43" s="67">
        <f t="shared" si="694"/>
        <v>4.5</v>
      </c>
      <c r="EP43" s="67" t="str">
        <f t="shared" si="695"/>
        <v>4.5</v>
      </c>
      <c r="EQ43" s="51" t="str">
        <f t="shared" si="696"/>
        <v>D</v>
      </c>
      <c r="ER43" s="60">
        <f t="shared" si="697"/>
        <v>1</v>
      </c>
      <c r="ES43" s="53" t="str">
        <f t="shared" si="698"/>
        <v>1.0</v>
      </c>
      <c r="ET43" s="63">
        <v>3</v>
      </c>
      <c r="EU43" s="207">
        <v>3</v>
      </c>
      <c r="EV43" s="149">
        <v>3.3</v>
      </c>
      <c r="EW43" s="70"/>
      <c r="EX43" s="121"/>
      <c r="EY43" s="66">
        <f t="shared" si="699"/>
        <v>1.3</v>
      </c>
      <c r="EZ43" s="67">
        <f t="shared" si="700"/>
        <v>1.3</v>
      </c>
      <c r="FA43" s="67" t="str">
        <f t="shared" si="701"/>
        <v>1.3</v>
      </c>
      <c r="FB43" s="51" t="str">
        <f t="shared" si="702"/>
        <v>F</v>
      </c>
      <c r="FC43" s="60">
        <f t="shared" si="703"/>
        <v>0</v>
      </c>
      <c r="FD43" s="53" t="str">
        <f t="shared" si="704"/>
        <v>0.0</v>
      </c>
      <c r="FE43" s="63">
        <v>2</v>
      </c>
      <c r="FF43" s="207">
        <v>2</v>
      </c>
      <c r="FG43" s="105">
        <v>0</v>
      </c>
      <c r="FH43" s="103"/>
      <c r="FI43" s="104"/>
      <c r="FJ43" s="66">
        <f t="shared" si="705"/>
        <v>0</v>
      </c>
      <c r="FK43" s="67">
        <f t="shared" si="706"/>
        <v>0</v>
      </c>
      <c r="FL43" s="67" t="str">
        <f t="shared" si="707"/>
        <v>0.0</v>
      </c>
      <c r="FM43" s="51" t="str">
        <f t="shared" si="708"/>
        <v>F</v>
      </c>
      <c r="FN43" s="60">
        <f t="shared" si="709"/>
        <v>0</v>
      </c>
      <c r="FO43" s="53" t="str">
        <f t="shared" si="710"/>
        <v>0.0</v>
      </c>
      <c r="FP43" s="63">
        <v>2</v>
      </c>
      <c r="FQ43" s="207">
        <v>2</v>
      </c>
      <c r="FR43" s="105"/>
      <c r="FS43" s="103"/>
      <c r="FT43" s="104"/>
      <c r="FU43" s="66"/>
      <c r="FV43" s="67">
        <f t="shared" si="711"/>
        <v>0</v>
      </c>
      <c r="FW43" s="67" t="str">
        <f t="shared" si="712"/>
        <v>0.0</v>
      </c>
      <c r="FX43" s="51" t="str">
        <f t="shared" si="713"/>
        <v>F</v>
      </c>
      <c r="FY43" s="60">
        <f t="shared" si="714"/>
        <v>0</v>
      </c>
      <c r="FZ43" s="53" t="str">
        <f t="shared" si="715"/>
        <v>0.0</v>
      </c>
      <c r="GA43" s="63">
        <v>2</v>
      </c>
      <c r="GB43" s="207">
        <v>2</v>
      </c>
      <c r="GC43" s="105">
        <v>0</v>
      </c>
      <c r="GD43" s="103"/>
      <c r="GE43" s="104"/>
      <c r="GF43" s="105"/>
      <c r="GG43" s="67">
        <f t="shared" si="716"/>
        <v>0</v>
      </c>
      <c r="GH43" s="67" t="str">
        <f t="shared" si="717"/>
        <v>0.0</v>
      </c>
      <c r="GI43" s="51" t="str">
        <f t="shared" si="718"/>
        <v>F</v>
      </c>
      <c r="GJ43" s="60">
        <f t="shared" si="719"/>
        <v>0</v>
      </c>
      <c r="GK43" s="53" t="str">
        <f t="shared" si="720"/>
        <v>0.0</v>
      </c>
      <c r="GL43" s="63">
        <v>3</v>
      </c>
      <c r="GM43" s="207">
        <v>3</v>
      </c>
      <c r="GN43" s="211">
        <f t="shared" si="721"/>
        <v>18</v>
      </c>
      <c r="GO43" s="156">
        <f t="shared" si="722"/>
        <v>1.5694444444444444</v>
      </c>
      <c r="GP43" s="158">
        <f t="shared" si="723"/>
        <v>0.16666666666666666</v>
      </c>
      <c r="GQ43" s="157" t="str">
        <f t="shared" si="724"/>
        <v>0.17</v>
      </c>
      <c r="GR43" s="5" t="str">
        <f t="shared" si="725"/>
        <v>Cảnh báo KQHT</v>
      </c>
      <c r="GS43" s="212">
        <f t="shared" si="726"/>
        <v>18</v>
      </c>
      <c r="GT43" s="213">
        <f t="shared" si="727"/>
        <v>1.5694444444444444</v>
      </c>
      <c r="GU43" s="214">
        <f t="shared" si="728"/>
        <v>0.16666666666666666</v>
      </c>
      <c r="GV43" s="215">
        <f t="shared" si="729"/>
        <v>35</v>
      </c>
      <c r="GW43" s="211">
        <f t="shared" si="730"/>
        <v>18</v>
      </c>
      <c r="GX43" s="157">
        <f t="shared" si="731"/>
        <v>1.5694444444444444</v>
      </c>
      <c r="GY43" s="158">
        <f t="shared" si="732"/>
        <v>0.16666666666666666</v>
      </c>
      <c r="GZ43" s="157" t="str">
        <f t="shared" si="733"/>
        <v>0.17</v>
      </c>
      <c r="HA43" s="5" t="str">
        <f t="shared" si="734"/>
        <v>Cảnh báo KQHT</v>
      </c>
      <c r="HB43" s="5"/>
      <c r="HC43" s="171">
        <v>5</v>
      </c>
      <c r="HD43" s="122">
        <v>2</v>
      </c>
      <c r="HE43" s="123"/>
      <c r="HF43" s="171"/>
      <c r="HG43" s="67">
        <f t="shared" si="585"/>
        <v>3.2</v>
      </c>
      <c r="HH43" s="67" t="str">
        <f t="shared" si="586"/>
        <v>3.2</v>
      </c>
      <c r="HI43" s="51" t="str">
        <f t="shared" si="587"/>
        <v>F</v>
      </c>
      <c r="HJ43" s="60">
        <f t="shared" si="588"/>
        <v>0</v>
      </c>
      <c r="HK43" s="53" t="str">
        <f t="shared" si="589"/>
        <v>0.0</v>
      </c>
      <c r="HL43" s="63">
        <v>3</v>
      </c>
      <c r="HM43" s="207">
        <v>3</v>
      </c>
      <c r="HN43" s="210">
        <v>6</v>
      </c>
      <c r="HO43" s="57">
        <v>5</v>
      </c>
      <c r="HP43" s="58"/>
      <c r="HQ43" s="66">
        <f t="shared" si="590"/>
        <v>5.4</v>
      </c>
      <c r="HR43" s="110">
        <f t="shared" si="591"/>
        <v>5.4</v>
      </c>
      <c r="HS43" s="67" t="str">
        <f t="shared" si="592"/>
        <v>5.4</v>
      </c>
      <c r="HT43" s="111" t="str">
        <f t="shared" si="593"/>
        <v>D+</v>
      </c>
      <c r="HU43" s="112">
        <f t="shared" si="594"/>
        <v>1.5</v>
      </c>
      <c r="HV43" s="113" t="str">
        <f t="shared" si="595"/>
        <v>1.5</v>
      </c>
      <c r="HW43" s="63">
        <v>1</v>
      </c>
      <c r="HX43" s="207">
        <v>1</v>
      </c>
      <c r="HY43" s="66">
        <f t="shared" si="596"/>
        <v>1.6</v>
      </c>
      <c r="HZ43" s="167">
        <f t="shared" si="596"/>
        <v>3.9</v>
      </c>
      <c r="IA43" s="53" t="str">
        <f t="shared" si="597"/>
        <v>3.9</v>
      </c>
      <c r="IB43" s="51" t="str">
        <f t="shared" si="598"/>
        <v>F</v>
      </c>
      <c r="IC43" s="60">
        <f t="shared" si="599"/>
        <v>0</v>
      </c>
      <c r="ID43" s="53" t="str">
        <f t="shared" si="600"/>
        <v>0.0</v>
      </c>
      <c r="IE43" s="220">
        <v>4</v>
      </c>
      <c r="IF43" s="221">
        <v>4</v>
      </c>
      <c r="IG43" s="210">
        <v>6.3</v>
      </c>
      <c r="IH43" s="57">
        <v>7</v>
      </c>
      <c r="II43" s="58"/>
      <c r="IJ43" s="66">
        <f t="shared" si="601"/>
        <v>6.7</v>
      </c>
      <c r="IK43" s="67">
        <f t="shared" si="602"/>
        <v>6.7</v>
      </c>
      <c r="IL43" s="67" t="str">
        <f t="shared" si="603"/>
        <v>6.7</v>
      </c>
      <c r="IM43" s="51" t="str">
        <f t="shared" si="604"/>
        <v>C+</v>
      </c>
      <c r="IN43" s="60">
        <f t="shared" si="605"/>
        <v>2.5</v>
      </c>
      <c r="IO43" s="53" t="str">
        <f t="shared" si="606"/>
        <v>2.5</v>
      </c>
      <c r="IP43" s="63">
        <v>2</v>
      </c>
      <c r="IQ43" s="207">
        <v>2</v>
      </c>
      <c r="IR43" s="210">
        <v>6.7</v>
      </c>
      <c r="IS43" s="57">
        <v>6</v>
      </c>
      <c r="IT43" s="58"/>
      <c r="IU43" s="66">
        <f t="shared" si="607"/>
        <v>6.3</v>
      </c>
      <c r="IV43" s="67">
        <f t="shared" si="608"/>
        <v>6.3</v>
      </c>
      <c r="IW43" s="67" t="str">
        <f t="shared" si="609"/>
        <v>6.3</v>
      </c>
      <c r="IX43" s="51" t="str">
        <f t="shared" si="610"/>
        <v>C</v>
      </c>
      <c r="IY43" s="60">
        <f t="shared" si="611"/>
        <v>2</v>
      </c>
      <c r="IZ43" s="53" t="str">
        <f t="shared" si="612"/>
        <v>2.0</v>
      </c>
      <c r="JA43" s="63">
        <v>3</v>
      </c>
      <c r="JB43" s="207">
        <v>3</v>
      </c>
      <c r="JC43" s="65">
        <v>5.6</v>
      </c>
      <c r="JD43" s="57">
        <v>4</v>
      </c>
      <c r="JE43" s="58"/>
      <c r="JF43" s="66">
        <f t="shared" si="613"/>
        <v>4.5999999999999996</v>
      </c>
      <c r="JG43" s="67">
        <f t="shared" si="614"/>
        <v>4.5999999999999996</v>
      </c>
      <c r="JH43" s="50" t="str">
        <f t="shared" si="615"/>
        <v>4.6</v>
      </c>
      <c r="JI43" s="51" t="str">
        <f t="shared" si="616"/>
        <v>D</v>
      </c>
      <c r="JJ43" s="60">
        <f t="shared" si="617"/>
        <v>1</v>
      </c>
      <c r="JK43" s="53" t="str">
        <f t="shared" si="618"/>
        <v>1.0</v>
      </c>
      <c r="JL43" s="61">
        <v>2</v>
      </c>
      <c r="JM43" s="62">
        <v>2</v>
      </c>
      <c r="JN43" s="65">
        <v>6.2</v>
      </c>
      <c r="JO43" s="57">
        <v>4</v>
      </c>
      <c r="JP43" s="58"/>
      <c r="JQ43" s="149">
        <f t="shared" si="519"/>
        <v>4.9000000000000004</v>
      </c>
      <c r="JR43" s="67">
        <f t="shared" si="520"/>
        <v>4.9000000000000004</v>
      </c>
      <c r="JS43" s="50" t="str">
        <f t="shared" si="521"/>
        <v>4.9</v>
      </c>
      <c r="JT43" s="51" t="str">
        <f t="shared" si="522"/>
        <v>D</v>
      </c>
      <c r="JU43" s="60">
        <f t="shared" si="523"/>
        <v>1</v>
      </c>
      <c r="JV43" s="53" t="str">
        <f t="shared" si="524"/>
        <v>1.0</v>
      </c>
      <c r="JW43" s="61">
        <v>1</v>
      </c>
      <c r="JX43" s="62">
        <v>1</v>
      </c>
      <c r="JY43" s="65"/>
      <c r="JZ43" s="57"/>
      <c r="KA43" s="58"/>
      <c r="KB43" s="149">
        <f t="shared" si="525"/>
        <v>0</v>
      </c>
      <c r="KC43" s="67">
        <f t="shared" si="526"/>
        <v>0</v>
      </c>
      <c r="KD43" s="50" t="str">
        <f t="shared" si="527"/>
        <v>0.0</v>
      </c>
      <c r="KE43" s="51" t="str">
        <f t="shared" si="528"/>
        <v>F</v>
      </c>
      <c r="KF43" s="60">
        <f t="shared" si="529"/>
        <v>0</v>
      </c>
      <c r="KG43" s="53" t="str">
        <f t="shared" si="530"/>
        <v>0.0</v>
      </c>
      <c r="KH43" s="61">
        <v>2</v>
      </c>
      <c r="KI43" s="62"/>
      <c r="KJ43" s="105"/>
      <c r="KK43" s="138"/>
      <c r="KL43" s="105"/>
      <c r="KM43" s="66">
        <f t="shared" si="531"/>
        <v>0</v>
      </c>
      <c r="KN43" s="110">
        <f t="shared" si="532"/>
        <v>0</v>
      </c>
      <c r="KO43" s="67" t="str">
        <f t="shared" si="533"/>
        <v>0.0</v>
      </c>
      <c r="KP43" s="300" t="str">
        <f t="shared" si="534"/>
        <v>F</v>
      </c>
      <c r="KQ43" s="112">
        <f t="shared" si="535"/>
        <v>0</v>
      </c>
      <c r="KR43" s="113" t="str">
        <f t="shared" si="536"/>
        <v>0.0</v>
      </c>
      <c r="KS43" s="63">
        <v>3</v>
      </c>
      <c r="KT43" s="207"/>
      <c r="KU43" s="105"/>
      <c r="KV43" s="138"/>
      <c r="KW43" s="104"/>
      <c r="KX43" s="66">
        <f t="shared" si="573"/>
        <v>0</v>
      </c>
      <c r="KY43" s="110">
        <f t="shared" si="574"/>
        <v>0</v>
      </c>
      <c r="KZ43" s="67" t="str">
        <f t="shared" si="575"/>
        <v>0.0</v>
      </c>
      <c r="LA43" s="300" t="str">
        <f t="shared" si="576"/>
        <v>F</v>
      </c>
      <c r="LB43" s="112">
        <f t="shared" si="577"/>
        <v>0</v>
      </c>
      <c r="LC43" s="113" t="str">
        <f t="shared" si="578"/>
        <v>0.0</v>
      </c>
      <c r="LD43" s="63">
        <v>2</v>
      </c>
      <c r="LE43" s="207"/>
      <c r="LF43" s="301">
        <f t="shared" si="543"/>
        <v>0</v>
      </c>
      <c r="LG43" s="302">
        <f t="shared" si="544"/>
        <v>0</v>
      </c>
      <c r="LH43" s="303" t="str">
        <f t="shared" si="545"/>
        <v>0.0</v>
      </c>
      <c r="LI43" s="304" t="str">
        <f t="shared" si="546"/>
        <v>F</v>
      </c>
      <c r="LJ43" s="305">
        <f t="shared" si="547"/>
        <v>0</v>
      </c>
      <c r="LK43" s="303" t="str">
        <f t="shared" si="548"/>
        <v>0.0</v>
      </c>
      <c r="LL43" s="306">
        <v>5</v>
      </c>
      <c r="LM43" s="307"/>
      <c r="LN43" s="211">
        <f t="shared" si="549"/>
        <v>19</v>
      </c>
      <c r="LO43" s="156">
        <f t="shared" si="550"/>
        <v>3.2315789473684209</v>
      </c>
      <c r="LP43" s="158">
        <f t="shared" si="551"/>
        <v>0.81578947368421051</v>
      </c>
      <c r="LQ43" s="157" t="str">
        <f t="shared" si="552"/>
        <v>0.82</v>
      </c>
      <c r="LR43" s="5" t="str">
        <f t="shared" si="553"/>
        <v>Cảnh báo KQHT</v>
      </c>
      <c r="LS43" s="212">
        <f t="shared" si="554"/>
        <v>12</v>
      </c>
      <c r="LT43" s="156">
        <f t="shared" si="555"/>
        <v>5.1166666666666663</v>
      </c>
      <c r="LU43" s="309">
        <f t="shared" si="556"/>
        <v>1.2916666666666667</v>
      </c>
      <c r="LV43" s="215">
        <f t="shared" si="557"/>
        <v>54</v>
      </c>
      <c r="LW43" s="211">
        <f t="shared" si="558"/>
        <v>30</v>
      </c>
      <c r="LX43" s="157">
        <f t="shared" si="559"/>
        <v>2.9883333333333328</v>
      </c>
      <c r="LY43" s="157" t="str">
        <f t="shared" si="560"/>
        <v>2.99</v>
      </c>
      <c r="LZ43" s="158">
        <f t="shared" si="561"/>
        <v>0.6166666666666667</v>
      </c>
      <c r="MA43" s="157" t="str">
        <f t="shared" si="562"/>
        <v>0.62</v>
      </c>
      <c r="MB43" s="5" t="str">
        <f t="shared" si="563"/>
        <v>Cảnh báo KQHT</v>
      </c>
      <c r="MC43" s="282">
        <v>6</v>
      </c>
      <c r="MD43" s="283">
        <v>7</v>
      </c>
      <c r="ME43" s="58"/>
      <c r="MF43" s="66">
        <f t="shared" si="182"/>
        <v>6.6</v>
      </c>
      <c r="MG43" s="67">
        <f t="shared" si="183"/>
        <v>6.6</v>
      </c>
      <c r="MH43" s="50" t="str">
        <f t="shared" si="184"/>
        <v>6.6</v>
      </c>
      <c r="MI43" s="51" t="str">
        <f t="shared" si="185"/>
        <v>C+</v>
      </c>
      <c r="MJ43" s="60">
        <f t="shared" si="186"/>
        <v>2.5</v>
      </c>
      <c r="MK43" s="53" t="str">
        <f t="shared" si="187"/>
        <v>2.5</v>
      </c>
      <c r="ML43" s="61">
        <v>2</v>
      </c>
      <c r="MM43" s="62">
        <v>2</v>
      </c>
      <c r="MN43" s="282">
        <v>6</v>
      </c>
      <c r="MO43" s="283">
        <v>4</v>
      </c>
      <c r="MP43" s="104">
        <v>3</v>
      </c>
      <c r="MQ43" s="105">
        <f t="shared" si="188"/>
        <v>4.8</v>
      </c>
      <c r="MR43" s="67">
        <f t="shared" si="189"/>
        <v>4.8</v>
      </c>
      <c r="MS43" s="50" t="str">
        <f t="shared" si="190"/>
        <v>4.8</v>
      </c>
      <c r="MT43" s="51" t="str">
        <f t="shared" si="191"/>
        <v>D</v>
      </c>
      <c r="MU43" s="60">
        <f t="shared" si="192"/>
        <v>1</v>
      </c>
      <c r="MV43" s="53" t="str">
        <f t="shared" si="193"/>
        <v>1.0</v>
      </c>
      <c r="MW43" s="61">
        <v>2</v>
      </c>
      <c r="MX43" s="62">
        <v>2</v>
      </c>
      <c r="MY43" s="384">
        <v>6.4</v>
      </c>
      <c r="MZ43" s="385">
        <v>7</v>
      </c>
      <c r="NA43" s="104"/>
      <c r="NB43" s="105">
        <f t="shared" si="194"/>
        <v>6.8</v>
      </c>
      <c r="NC43" s="67">
        <f t="shared" si="195"/>
        <v>6.8</v>
      </c>
      <c r="ND43" s="50" t="str">
        <f t="shared" si="196"/>
        <v>6.8</v>
      </c>
      <c r="NE43" s="51" t="str">
        <f t="shared" si="197"/>
        <v>C+</v>
      </c>
      <c r="NF43" s="60">
        <f t="shared" si="198"/>
        <v>2.5</v>
      </c>
      <c r="NG43" s="53" t="str">
        <f t="shared" si="199"/>
        <v>2.5</v>
      </c>
      <c r="NH43" s="61">
        <v>2</v>
      </c>
      <c r="NI43" s="62">
        <v>2</v>
      </c>
      <c r="NJ43" s="105"/>
      <c r="NK43" s="138"/>
      <c r="NL43" s="105"/>
      <c r="NM43" s="66">
        <f t="shared" si="200"/>
        <v>0</v>
      </c>
      <c r="NN43" s="110">
        <f t="shared" si="201"/>
        <v>0</v>
      </c>
      <c r="NO43" s="67" t="str">
        <f t="shared" si="202"/>
        <v>0.0</v>
      </c>
      <c r="NP43" s="300" t="str">
        <f t="shared" si="203"/>
        <v>F</v>
      </c>
      <c r="NQ43" s="112">
        <f t="shared" si="204"/>
        <v>0</v>
      </c>
      <c r="NR43" s="113" t="str">
        <f t="shared" si="205"/>
        <v>0.0</v>
      </c>
      <c r="NS43" s="63">
        <v>2</v>
      </c>
      <c r="NT43" s="207"/>
      <c r="NU43" s="105"/>
      <c r="NV43" s="138"/>
      <c r="NW43" s="105"/>
      <c r="NX43" s="105">
        <f t="shared" si="206"/>
        <v>0</v>
      </c>
      <c r="NY43" s="110">
        <f t="shared" si="207"/>
        <v>0</v>
      </c>
      <c r="NZ43" s="67" t="str">
        <f t="shared" si="208"/>
        <v>0.0</v>
      </c>
      <c r="OA43" s="300" t="str">
        <f t="shared" si="209"/>
        <v>F</v>
      </c>
      <c r="OB43" s="112">
        <f t="shared" si="210"/>
        <v>0</v>
      </c>
      <c r="OC43" s="113" t="str">
        <f t="shared" si="211"/>
        <v>0.0</v>
      </c>
      <c r="OD43" s="63">
        <v>1</v>
      </c>
      <c r="OE43" s="207"/>
      <c r="OF43" s="210"/>
      <c r="OG43" s="133"/>
      <c r="OH43" s="210"/>
      <c r="OI43" s="66">
        <f t="shared" si="212"/>
        <v>0</v>
      </c>
      <c r="OJ43" s="67">
        <f t="shared" si="213"/>
        <v>0</v>
      </c>
      <c r="OK43" s="67" t="str">
        <f t="shared" si="214"/>
        <v>0.0</v>
      </c>
      <c r="OL43" s="51" t="str">
        <f t="shared" si="215"/>
        <v>F</v>
      </c>
      <c r="OM43" s="60">
        <f t="shared" si="216"/>
        <v>0</v>
      </c>
      <c r="ON43" s="53" t="str">
        <f t="shared" si="217"/>
        <v>0.0</v>
      </c>
      <c r="OO43" s="63">
        <v>6</v>
      </c>
      <c r="OP43" s="207">
        <v>6</v>
      </c>
      <c r="OQ43" s="105"/>
      <c r="OR43" s="138"/>
      <c r="OS43" s="104"/>
      <c r="OT43" s="105"/>
      <c r="OU43" s="67">
        <f t="shared" si="218"/>
        <v>0</v>
      </c>
      <c r="OV43" s="67" t="str">
        <f t="shared" si="219"/>
        <v>0.0</v>
      </c>
      <c r="OW43" s="51" t="str">
        <f t="shared" si="220"/>
        <v>F</v>
      </c>
      <c r="OX43" s="60">
        <f t="shared" si="221"/>
        <v>0</v>
      </c>
      <c r="OY43" s="53" t="str">
        <f t="shared" si="222"/>
        <v>0.0</v>
      </c>
      <c r="OZ43" s="63">
        <v>4</v>
      </c>
      <c r="PA43" s="207">
        <v>4</v>
      </c>
      <c r="PB43" s="211">
        <f t="shared" si="223"/>
        <v>19</v>
      </c>
      <c r="PC43" s="156">
        <f t="shared" si="224"/>
        <v>1.9157894736842105</v>
      </c>
      <c r="PD43" s="158">
        <f t="shared" si="225"/>
        <v>0.63157894736842102</v>
      </c>
      <c r="PE43" s="157" t="str">
        <f t="shared" si="226"/>
        <v>0.63</v>
      </c>
      <c r="PF43" s="5" t="str">
        <f t="shared" si="227"/>
        <v>Cảnh báo KQHT</v>
      </c>
      <c r="PG43" s="212">
        <f t="shared" si="228"/>
        <v>16</v>
      </c>
      <c r="PH43" s="156">
        <f t="shared" si="229"/>
        <v>2.2749999999999999</v>
      </c>
      <c r="PI43" s="309">
        <f t="shared" si="230"/>
        <v>0.75</v>
      </c>
      <c r="PJ43" s="215">
        <f t="shared" si="231"/>
        <v>73</v>
      </c>
      <c r="PK43" s="211">
        <f t="shared" si="232"/>
        <v>46</v>
      </c>
      <c r="PL43" s="157">
        <f t="shared" si="233"/>
        <v>2.7402173913043475</v>
      </c>
      <c r="PM43" s="157" t="str">
        <f t="shared" si="234"/>
        <v>2.74</v>
      </c>
      <c r="PN43" s="158">
        <f t="shared" si="235"/>
        <v>0.66304347826086951</v>
      </c>
      <c r="PO43" s="157" t="str">
        <f t="shared" si="236"/>
        <v>0.66</v>
      </c>
      <c r="PP43" s="5" t="str">
        <f t="shared" si="237"/>
        <v>Cảnh báo KQHT</v>
      </c>
      <c r="PQ43" s="210"/>
      <c r="PR43" s="57"/>
      <c r="PS43" s="58"/>
      <c r="PT43" s="66">
        <f t="shared" si="579"/>
        <v>0</v>
      </c>
      <c r="PU43" s="67">
        <f t="shared" si="580"/>
        <v>0</v>
      </c>
      <c r="PV43" s="67" t="str">
        <f t="shared" si="581"/>
        <v>0.0</v>
      </c>
      <c r="PW43" s="51" t="str">
        <f t="shared" si="582"/>
        <v>F</v>
      </c>
      <c r="PX43" s="60">
        <f t="shared" si="583"/>
        <v>0</v>
      </c>
      <c r="PY43" s="53" t="str">
        <f t="shared" si="584"/>
        <v>0.0</v>
      </c>
      <c r="PZ43" s="63">
        <v>6</v>
      </c>
      <c r="QA43" s="207">
        <v>6</v>
      </c>
    </row>
    <row r="44" spans="1:443" s="8" customFormat="1" ht="18">
      <c r="A44" s="142">
        <v>4</v>
      </c>
      <c r="B44" s="8" t="s">
        <v>534</v>
      </c>
      <c r="C44" s="8" t="s">
        <v>541</v>
      </c>
      <c r="D44" s="234" t="s">
        <v>542</v>
      </c>
      <c r="E44" s="235" t="s">
        <v>543</v>
      </c>
      <c r="K44" s="98"/>
      <c r="L44" s="120"/>
      <c r="M44" s="51" t="str">
        <f t="shared" si="619"/>
        <v>F</v>
      </c>
      <c r="N44" s="52">
        <f t="shared" si="620"/>
        <v>0</v>
      </c>
      <c r="O44" s="53" t="str">
        <f t="shared" si="621"/>
        <v>0.0</v>
      </c>
      <c r="P44" s="63">
        <v>2</v>
      </c>
      <c r="Q44" s="49"/>
      <c r="R44" s="67"/>
      <c r="S44" s="51" t="str">
        <f t="shared" si="622"/>
        <v>F</v>
      </c>
      <c r="T44" s="52">
        <f t="shared" si="623"/>
        <v>0</v>
      </c>
      <c r="U44" s="53" t="str">
        <f t="shared" si="624"/>
        <v>0.0</v>
      </c>
      <c r="V44" s="63">
        <v>3</v>
      </c>
      <c r="W44" s="105"/>
      <c r="X44" s="103"/>
      <c r="Y44" s="104"/>
      <c r="Z44" s="66">
        <f t="shared" si="625"/>
        <v>0</v>
      </c>
      <c r="AA44" s="67">
        <f t="shared" si="626"/>
        <v>0</v>
      </c>
      <c r="AB44" s="67" t="str">
        <f t="shared" si="627"/>
        <v>0.0</v>
      </c>
      <c r="AC44" s="51" t="str">
        <f t="shared" si="628"/>
        <v>F</v>
      </c>
      <c r="AD44" s="60">
        <f t="shared" si="629"/>
        <v>0</v>
      </c>
      <c r="AE44" s="53" t="str">
        <f t="shared" si="630"/>
        <v>0.0</v>
      </c>
      <c r="AF44" s="63">
        <v>4</v>
      </c>
      <c r="AG44" s="207"/>
      <c r="AH44" s="105">
        <v>8</v>
      </c>
      <c r="AI44" s="103">
        <v>5</v>
      </c>
      <c r="AJ44" s="104"/>
      <c r="AK44" s="66">
        <f t="shared" si="631"/>
        <v>6.2</v>
      </c>
      <c r="AL44" s="67">
        <f t="shared" si="632"/>
        <v>6.2</v>
      </c>
      <c r="AM44" s="67" t="str">
        <f t="shared" si="633"/>
        <v>6.2</v>
      </c>
      <c r="AN44" s="51" t="str">
        <f t="shared" si="634"/>
        <v>C</v>
      </c>
      <c r="AO44" s="60">
        <f t="shared" si="635"/>
        <v>2</v>
      </c>
      <c r="AP44" s="53" t="str">
        <f t="shared" si="636"/>
        <v>2.0</v>
      </c>
      <c r="AQ44" s="63">
        <v>2</v>
      </c>
      <c r="AR44" s="207"/>
      <c r="AS44" s="105">
        <v>5.9</v>
      </c>
      <c r="AT44" s="103">
        <v>0</v>
      </c>
      <c r="AU44" s="104">
        <v>3</v>
      </c>
      <c r="AV44" s="66">
        <f t="shared" si="637"/>
        <v>2.4</v>
      </c>
      <c r="AW44" s="67">
        <f t="shared" si="638"/>
        <v>4.2</v>
      </c>
      <c r="AX44" s="67" t="str">
        <f t="shared" si="639"/>
        <v>4.2</v>
      </c>
      <c r="AY44" s="51" t="str">
        <f t="shared" si="640"/>
        <v>D</v>
      </c>
      <c r="AZ44" s="60">
        <f t="shared" si="641"/>
        <v>1</v>
      </c>
      <c r="BA44" s="53" t="str">
        <f t="shared" si="642"/>
        <v>1.0</v>
      </c>
      <c r="BB44" s="63">
        <v>3</v>
      </c>
      <c r="BC44" s="207"/>
      <c r="BD44" s="105">
        <v>5</v>
      </c>
      <c r="BE44" s="103">
        <v>0</v>
      </c>
      <c r="BF44" s="104">
        <v>0</v>
      </c>
      <c r="BG44" s="66">
        <f t="shared" si="643"/>
        <v>2</v>
      </c>
      <c r="BH44" s="67">
        <f t="shared" si="644"/>
        <v>2</v>
      </c>
      <c r="BI44" s="67" t="str">
        <f t="shared" si="645"/>
        <v>2.0</v>
      </c>
      <c r="BJ44" s="51" t="str">
        <f t="shared" si="646"/>
        <v>F</v>
      </c>
      <c r="BK44" s="60">
        <f t="shared" si="647"/>
        <v>0</v>
      </c>
      <c r="BL44" s="53" t="str">
        <f t="shared" si="648"/>
        <v>0.0</v>
      </c>
      <c r="BM44" s="63">
        <v>3</v>
      </c>
      <c r="BN44" s="207"/>
      <c r="BO44" s="105">
        <v>2.9</v>
      </c>
      <c r="BP44" s="103"/>
      <c r="BQ44" s="104"/>
      <c r="BR44" s="66">
        <f t="shared" si="649"/>
        <v>1.2</v>
      </c>
      <c r="BS44" s="67">
        <f t="shared" si="650"/>
        <v>1.2</v>
      </c>
      <c r="BT44" s="67" t="str">
        <f t="shared" si="651"/>
        <v>1.2</v>
      </c>
      <c r="BU44" s="51" t="str">
        <f t="shared" si="652"/>
        <v>F</v>
      </c>
      <c r="BV44" s="68">
        <f t="shared" si="653"/>
        <v>0</v>
      </c>
      <c r="BW44" s="53" t="str">
        <f t="shared" si="654"/>
        <v>0.0</v>
      </c>
      <c r="BX44" s="63">
        <v>2</v>
      </c>
      <c r="BY44" s="207"/>
      <c r="BZ44" s="105"/>
      <c r="CA44" s="103"/>
      <c r="CB44" s="104"/>
      <c r="CC44" s="105"/>
      <c r="CD44" s="67">
        <f t="shared" si="655"/>
        <v>0</v>
      </c>
      <c r="CE44" s="67" t="str">
        <f t="shared" si="656"/>
        <v>0.0</v>
      </c>
      <c r="CF44" s="51" t="str">
        <f t="shared" si="657"/>
        <v>F</v>
      </c>
      <c r="CG44" s="60">
        <f t="shared" si="658"/>
        <v>0</v>
      </c>
      <c r="CH44" s="53" t="str">
        <f t="shared" si="659"/>
        <v>0.0</v>
      </c>
      <c r="CI44" s="63">
        <v>3</v>
      </c>
      <c r="CJ44" s="207"/>
      <c r="CK44" s="208">
        <f t="shared" si="660"/>
        <v>17</v>
      </c>
      <c r="CL44" s="72">
        <f t="shared" si="661"/>
        <v>1.9647058823529411</v>
      </c>
      <c r="CM44" s="93" t="str">
        <f t="shared" si="662"/>
        <v>1.96</v>
      </c>
      <c r="CN44" s="72">
        <f t="shared" si="663"/>
        <v>0.41176470588235292</v>
      </c>
      <c r="CO44" s="93" t="str">
        <f t="shared" si="664"/>
        <v>0.41</v>
      </c>
      <c r="CP44" s="285" t="str">
        <f t="shared" si="665"/>
        <v>Cảnh báo KQHT</v>
      </c>
      <c r="CQ44" s="285">
        <f t="shared" si="666"/>
        <v>0</v>
      </c>
      <c r="CR44" s="72">
        <v>0</v>
      </c>
      <c r="CS44" s="285" t="str">
        <f t="shared" si="667"/>
        <v>0.00</v>
      </c>
      <c r="CT44" s="72">
        <v>0</v>
      </c>
      <c r="CU44" s="285" t="str">
        <f t="shared" si="668"/>
        <v>0.00</v>
      </c>
      <c r="CV44" s="285" t="str">
        <f t="shared" si="669"/>
        <v>Cảnh báo KQHT</v>
      </c>
      <c r="CW44" s="66">
        <v>6.8</v>
      </c>
      <c r="CX44" s="66">
        <v>5</v>
      </c>
      <c r="CY44" s="285"/>
      <c r="CZ44" s="66">
        <f t="shared" si="670"/>
        <v>5.7</v>
      </c>
      <c r="DA44" s="67">
        <f t="shared" si="671"/>
        <v>5.7</v>
      </c>
      <c r="DB44" s="60" t="str">
        <f t="shared" si="672"/>
        <v>5.7</v>
      </c>
      <c r="DC44" s="51" t="str">
        <f t="shared" si="673"/>
        <v>C</v>
      </c>
      <c r="DD44" s="60">
        <f t="shared" si="674"/>
        <v>2</v>
      </c>
      <c r="DE44" s="60" t="str">
        <f t="shared" si="675"/>
        <v>2.0</v>
      </c>
      <c r="DF44" s="63"/>
      <c r="DG44" s="209"/>
      <c r="DH44" s="105"/>
      <c r="DI44" s="126"/>
      <c r="DJ44" s="126"/>
      <c r="DK44" s="66">
        <f t="shared" si="676"/>
        <v>0</v>
      </c>
      <c r="DL44" s="67">
        <f t="shared" si="677"/>
        <v>0</v>
      </c>
      <c r="DM44" s="60" t="str">
        <f t="shared" si="678"/>
        <v>0.0</v>
      </c>
      <c r="DN44" s="51" t="str">
        <f t="shared" si="679"/>
        <v>F</v>
      </c>
      <c r="DO44" s="60">
        <f t="shared" si="680"/>
        <v>0</v>
      </c>
      <c r="DP44" s="60" t="str">
        <f t="shared" si="681"/>
        <v>0.0</v>
      </c>
      <c r="DQ44" s="63"/>
      <c r="DR44" s="209"/>
      <c r="DS44" s="67">
        <f t="shared" si="682"/>
        <v>2.85</v>
      </c>
      <c r="DT44" s="60" t="str">
        <f t="shared" si="683"/>
        <v>2.9</v>
      </c>
      <c r="DU44" s="51" t="str">
        <f t="shared" si="684"/>
        <v>F</v>
      </c>
      <c r="DV44" s="60">
        <f t="shared" si="685"/>
        <v>0</v>
      </c>
      <c r="DW44" s="60" t="str">
        <f t="shared" si="686"/>
        <v>0.0</v>
      </c>
      <c r="DX44" s="63">
        <v>3</v>
      </c>
      <c r="DY44" s="209">
        <v>3</v>
      </c>
      <c r="DZ44" s="149">
        <v>0.8</v>
      </c>
      <c r="EA44" s="70"/>
      <c r="EB44" s="121"/>
      <c r="EC44" s="66">
        <f t="shared" si="687"/>
        <v>0.3</v>
      </c>
      <c r="ED44" s="67">
        <f t="shared" si="688"/>
        <v>0.3</v>
      </c>
      <c r="EE44" s="67" t="str">
        <f t="shared" si="689"/>
        <v>0.3</v>
      </c>
      <c r="EF44" s="51" t="str">
        <f t="shared" si="690"/>
        <v>F</v>
      </c>
      <c r="EG44" s="68">
        <f t="shared" si="691"/>
        <v>0</v>
      </c>
      <c r="EH44" s="53" t="str">
        <f t="shared" si="692"/>
        <v>0.0</v>
      </c>
      <c r="EI44" s="63">
        <v>3</v>
      </c>
      <c r="EJ44" s="207">
        <v>3</v>
      </c>
      <c r="EK44" s="149">
        <v>0</v>
      </c>
      <c r="EL44" s="70"/>
      <c r="EM44" s="121"/>
      <c r="EN44" s="66">
        <f t="shared" si="693"/>
        <v>0</v>
      </c>
      <c r="EO44" s="67">
        <f t="shared" si="694"/>
        <v>0</v>
      </c>
      <c r="EP44" s="67" t="str">
        <f t="shared" si="695"/>
        <v>0.0</v>
      </c>
      <c r="EQ44" s="51" t="str">
        <f t="shared" si="696"/>
        <v>F</v>
      </c>
      <c r="ER44" s="60">
        <f t="shared" si="697"/>
        <v>0</v>
      </c>
      <c r="ES44" s="53" t="str">
        <f t="shared" si="698"/>
        <v>0.0</v>
      </c>
      <c r="ET44" s="63">
        <v>3</v>
      </c>
      <c r="EU44" s="207">
        <v>3</v>
      </c>
      <c r="EV44" s="149">
        <v>0</v>
      </c>
      <c r="EW44" s="70"/>
      <c r="EX44" s="121"/>
      <c r="EY44" s="66">
        <f t="shared" si="699"/>
        <v>0</v>
      </c>
      <c r="EZ44" s="67">
        <f t="shared" si="700"/>
        <v>0</v>
      </c>
      <c r="FA44" s="67" t="str">
        <f t="shared" si="701"/>
        <v>0.0</v>
      </c>
      <c r="FB44" s="51" t="str">
        <f t="shared" si="702"/>
        <v>F</v>
      </c>
      <c r="FC44" s="60">
        <f t="shared" si="703"/>
        <v>0</v>
      </c>
      <c r="FD44" s="53" t="str">
        <f t="shared" si="704"/>
        <v>0.0</v>
      </c>
      <c r="FE44" s="63">
        <v>2</v>
      </c>
      <c r="FF44" s="207">
        <v>2</v>
      </c>
      <c r="FG44" s="105">
        <v>0</v>
      </c>
      <c r="FH44" s="103"/>
      <c r="FI44" s="104"/>
      <c r="FJ44" s="66">
        <f t="shared" si="705"/>
        <v>0</v>
      </c>
      <c r="FK44" s="67">
        <f t="shared" si="706"/>
        <v>0</v>
      </c>
      <c r="FL44" s="67" t="str">
        <f t="shared" si="707"/>
        <v>0.0</v>
      </c>
      <c r="FM44" s="51" t="str">
        <f t="shared" si="708"/>
        <v>F</v>
      </c>
      <c r="FN44" s="60">
        <f t="shared" si="709"/>
        <v>0</v>
      </c>
      <c r="FO44" s="53" t="str">
        <f t="shared" si="710"/>
        <v>0.0</v>
      </c>
      <c r="FP44" s="63">
        <v>2</v>
      </c>
      <c r="FQ44" s="207">
        <v>2</v>
      </c>
      <c r="FR44" s="105"/>
      <c r="FS44" s="103"/>
      <c r="FT44" s="104"/>
      <c r="FU44" s="66"/>
      <c r="FV44" s="67">
        <f t="shared" si="711"/>
        <v>0</v>
      </c>
      <c r="FW44" s="67" t="str">
        <f t="shared" si="712"/>
        <v>0.0</v>
      </c>
      <c r="FX44" s="51" t="str">
        <f t="shared" si="713"/>
        <v>F</v>
      </c>
      <c r="FY44" s="60">
        <f t="shared" si="714"/>
        <v>0</v>
      </c>
      <c r="FZ44" s="53" t="str">
        <f t="shared" si="715"/>
        <v>0.0</v>
      </c>
      <c r="GA44" s="63">
        <v>2</v>
      </c>
      <c r="GB44" s="207">
        <v>2</v>
      </c>
      <c r="GC44" s="105">
        <v>0</v>
      </c>
      <c r="GD44" s="103"/>
      <c r="GE44" s="104"/>
      <c r="GF44" s="105"/>
      <c r="GG44" s="67">
        <f t="shared" si="716"/>
        <v>0</v>
      </c>
      <c r="GH44" s="67" t="str">
        <f t="shared" si="717"/>
        <v>0.0</v>
      </c>
      <c r="GI44" s="51" t="str">
        <f t="shared" si="718"/>
        <v>F</v>
      </c>
      <c r="GJ44" s="60">
        <f t="shared" si="719"/>
        <v>0</v>
      </c>
      <c r="GK44" s="53" t="str">
        <f t="shared" si="720"/>
        <v>0.0</v>
      </c>
      <c r="GL44" s="63">
        <v>3</v>
      </c>
      <c r="GM44" s="207">
        <v>3</v>
      </c>
      <c r="GN44" s="211">
        <f t="shared" si="721"/>
        <v>18</v>
      </c>
      <c r="GO44" s="156">
        <f t="shared" si="722"/>
        <v>0.52500000000000002</v>
      </c>
      <c r="GP44" s="158">
        <f t="shared" si="723"/>
        <v>0</v>
      </c>
      <c r="GQ44" s="157" t="str">
        <f t="shared" si="724"/>
        <v>0.00</v>
      </c>
      <c r="GR44" s="5" t="str">
        <f t="shared" si="725"/>
        <v>Cảnh báo KQHT</v>
      </c>
      <c r="GS44" s="212">
        <f t="shared" si="726"/>
        <v>18</v>
      </c>
      <c r="GT44" s="213">
        <f t="shared" si="727"/>
        <v>0.52500000000000002</v>
      </c>
      <c r="GU44" s="214">
        <f t="shared" si="728"/>
        <v>0</v>
      </c>
      <c r="GV44" s="215">
        <f t="shared" si="729"/>
        <v>35</v>
      </c>
      <c r="GW44" s="211">
        <f t="shared" si="730"/>
        <v>18</v>
      </c>
      <c r="GX44" s="157">
        <f t="shared" si="731"/>
        <v>0.52500000000000002</v>
      </c>
      <c r="GY44" s="158">
        <f t="shared" si="732"/>
        <v>0</v>
      </c>
      <c r="GZ44" s="157" t="str">
        <f t="shared" si="733"/>
        <v>0.00</v>
      </c>
      <c r="HA44" s="5" t="str">
        <f t="shared" si="734"/>
        <v>Cảnh báo KQHT</v>
      </c>
      <c r="HB44" s="5"/>
      <c r="HC44" s="105"/>
      <c r="HD44" s="103"/>
      <c r="HE44" s="104"/>
      <c r="HF44" s="105"/>
      <c r="HG44" s="67">
        <f t="shared" si="585"/>
        <v>0</v>
      </c>
      <c r="HH44" s="67" t="str">
        <f t="shared" si="586"/>
        <v>0.0</v>
      </c>
      <c r="HI44" s="51" t="str">
        <f t="shared" si="587"/>
        <v>F</v>
      </c>
      <c r="HJ44" s="60">
        <f t="shared" si="588"/>
        <v>0</v>
      </c>
      <c r="HK44" s="53" t="str">
        <f t="shared" si="589"/>
        <v>0.0</v>
      </c>
      <c r="HL44" s="63">
        <v>3</v>
      </c>
      <c r="HM44" s="207">
        <v>3</v>
      </c>
      <c r="HN44" s="210"/>
      <c r="HO44" s="57"/>
      <c r="HP44" s="58"/>
      <c r="HQ44" s="66">
        <f t="shared" si="590"/>
        <v>0</v>
      </c>
      <c r="HR44" s="110">
        <f t="shared" si="591"/>
        <v>0</v>
      </c>
      <c r="HS44" s="67" t="str">
        <f t="shared" si="592"/>
        <v>0.0</v>
      </c>
      <c r="HT44" s="111" t="str">
        <f t="shared" si="593"/>
        <v>F</v>
      </c>
      <c r="HU44" s="112">
        <f t="shared" si="594"/>
        <v>0</v>
      </c>
      <c r="HV44" s="113" t="str">
        <f t="shared" si="595"/>
        <v>0.0</v>
      </c>
      <c r="HW44" s="63">
        <v>1</v>
      </c>
      <c r="HX44" s="207">
        <v>1</v>
      </c>
      <c r="HY44" s="66">
        <f t="shared" si="596"/>
        <v>0</v>
      </c>
      <c r="HZ44" s="167">
        <f t="shared" si="596"/>
        <v>0</v>
      </c>
      <c r="IA44" s="53" t="str">
        <f t="shared" si="597"/>
        <v>0.0</v>
      </c>
      <c r="IB44" s="51" t="str">
        <f t="shared" si="598"/>
        <v>F</v>
      </c>
      <c r="IC44" s="60">
        <f t="shared" si="599"/>
        <v>0</v>
      </c>
      <c r="ID44" s="53" t="str">
        <f t="shared" si="600"/>
        <v>0.0</v>
      </c>
      <c r="IE44" s="220">
        <v>4</v>
      </c>
      <c r="IF44" s="221">
        <v>4</v>
      </c>
      <c r="IG44" s="210"/>
      <c r="IH44" s="57"/>
      <c r="II44" s="58"/>
      <c r="IJ44" s="66">
        <f t="shared" si="601"/>
        <v>0</v>
      </c>
      <c r="IK44" s="67">
        <f t="shared" si="602"/>
        <v>0</v>
      </c>
      <c r="IL44" s="67" t="str">
        <f t="shared" si="603"/>
        <v>0.0</v>
      </c>
      <c r="IM44" s="51" t="str">
        <f t="shared" si="604"/>
        <v>F</v>
      </c>
      <c r="IN44" s="60">
        <f t="shared" si="605"/>
        <v>0</v>
      </c>
      <c r="IO44" s="53" t="str">
        <f t="shared" si="606"/>
        <v>0.0</v>
      </c>
      <c r="IP44" s="63">
        <v>2</v>
      </c>
      <c r="IQ44" s="207">
        <v>2</v>
      </c>
      <c r="IR44" s="149"/>
      <c r="IS44" s="70"/>
      <c r="IT44" s="121"/>
      <c r="IU44" s="66">
        <f t="shared" si="607"/>
        <v>0</v>
      </c>
      <c r="IV44" s="67">
        <f t="shared" si="608"/>
        <v>0</v>
      </c>
      <c r="IW44" s="67" t="str">
        <f t="shared" si="609"/>
        <v>0.0</v>
      </c>
      <c r="IX44" s="51" t="str">
        <f t="shared" si="610"/>
        <v>F</v>
      </c>
      <c r="IY44" s="60">
        <f t="shared" si="611"/>
        <v>0</v>
      </c>
      <c r="IZ44" s="53" t="str">
        <f t="shared" si="612"/>
        <v>0.0</v>
      </c>
      <c r="JA44" s="63">
        <v>3</v>
      </c>
      <c r="JB44" s="207">
        <v>3</v>
      </c>
      <c r="JC44" s="65"/>
      <c r="JD44" s="57"/>
      <c r="JE44" s="58"/>
      <c r="JF44" s="66">
        <f t="shared" si="613"/>
        <v>0</v>
      </c>
      <c r="JG44" s="67">
        <f t="shared" si="614"/>
        <v>0</v>
      </c>
      <c r="JH44" s="50" t="str">
        <f t="shared" si="615"/>
        <v>0.0</v>
      </c>
      <c r="JI44" s="51" t="str">
        <f t="shared" si="616"/>
        <v>F</v>
      </c>
      <c r="JJ44" s="60">
        <f t="shared" si="617"/>
        <v>0</v>
      </c>
      <c r="JK44" s="53" t="str">
        <f t="shared" si="618"/>
        <v>0.0</v>
      </c>
      <c r="JL44" s="61">
        <v>2</v>
      </c>
      <c r="JM44" s="62"/>
      <c r="JN44" s="65"/>
      <c r="JO44" s="57"/>
      <c r="JP44" s="58"/>
      <c r="JQ44" s="149">
        <f t="shared" si="519"/>
        <v>0</v>
      </c>
      <c r="JR44" s="67">
        <f t="shared" si="520"/>
        <v>0</v>
      </c>
      <c r="JS44" s="50" t="str">
        <f t="shared" si="521"/>
        <v>0.0</v>
      </c>
      <c r="JT44" s="51" t="str">
        <f t="shared" si="522"/>
        <v>F</v>
      </c>
      <c r="JU44" s="60">
        <f t="shared" si="523"/>
        <v>0</v>
      </c>
      <c r="JV44" s="53" t="str">
        <f t="shared" si="524"/>
        <v>0.0</v>
      </c>
      <c r="JW44" s="61">
        <v>1</v>
      </c>
      <c r="JX44" s="62"/>
      <c r="JY44" s="65"/>
      <c r="JZ44" s="57"/>
      <c r="KA44" s="58"/>
      <c r="KB44" s="149">
        <f t="shared" si="525"/>
        <v>0</v>
      </c>
      <c r="KC44" s="67">
        <f t="shared" si="526"/>
        <v>0</v>
      </c>
      <c r="KD44" s="50" t="str">
        <f t="shared" si="527"/>
        <v>0.0</v>
      </c>
      <c r="KE44" s="51" t="str">
        <f t="shared" si="528"/>
        <v>F</v>
      </c>
      <c r="KF44" s="60">
        <f t="shared" si="529"/>
        <v>0</v>
      </c>
      <c r="KG44" s="53" t="str">
        <f t="shared" si="530"/>
        <v>0.0</v>
      </c>
      <c r="KH44" s="61">
        <v>2</v>
      </c>
      <c r="KI44" s="62"/>
      <c r="KJ44" s="105"/>
      <c r="KK44" s="138"/>
      <c r="KL44" s="105"/>
      <c r="KM44" s="66">
        <f t="shared" si="531"/>
        <v>0</v>
      </c>
      <c r="KN44" s="110">
        <f t="shared" si="532"/>
        <v>0</v>
      </c>
      <c r="KO44" s="67" t="str">
        <f t="shared" si="533"/>
        <v>0.0</v>
      </c>
      <c r="KP44" s="300" t="str">
        <f t="shared" si="534"/>
        <v>F</v>
      </c>
      <c r="KQ44" s="112">
        <f t="shared" si="535"/>
        <v>0</v>
      </c>
      <c r="KR44" s="113" t="str">
        <f t="shared" si="536"/>
        <v>0.0</v>
      </c>
      <c r="KS44" s="63">
        <v>3</v>
      </c>
      <c r="KT44" s="207"/>
      <c r="KU44" s="105"/>
      <c r="KV44" s="138"/>
      <c r="KW44" s="104"/>
      <c r="KX44" s="66">
        <f t="shared" si="573"/>
        <v>0</v>
      </c>
      <c r="KY44" s="110">
        <f t="shared" si="574"/>
        <v>0</v>
      </c>
      <c r="KZ44" s="67" t="str">
        <f t="shared" si="575"/>
        <v>0.0</v>
      </c>
      <c r="LA44" s="300" t="str">
        <f t="shared" si="576"/>
        <v>F</v>
      </c>
      <c r="LB44" s="112">
        <f t="shared" si="577"/>
        <v>0</v>
      </c>
      <c r="LC44" s="113" t="str">
        <f t="shared" si="578"/>
        <v>0.0</v>
      </c>
      <c r="LD44" s="63">
        <v>2</v>
      </c>
      <c r="LE44" s="207"/>
      <c r="LF44" s="301">
        <f t="shared" si="543"/>
        <v>0</v>
      </c>
      <c r="LG44" s="302">
        <f t="shared" si="544"/>
        <v>0</v>
      </c>
      <c r="LH44" s="303" t="str">
        <f t="shared" si="545"/>
        <v>0.0</v>
      </c>
      <c r="LI44" s="304" t="str">
        <f t="shared" si="546"/>
        <v>F</v>
      </c>
      <c r="LJ44" s="305">
        <f t="shared" si="547"/>
        <v>0</v>
      </c>
      <c r="LK44" s="303" t="str">
        <f t="shared" si="548"/>
        <v>0.0</v>
      </c>
      <c r="LL44" s="306">
        <v>5</v>
      </c>
      <c r="LM44" s="307"/>
      <c r="LN44" s="211">
        <f t="shared" si="549"/>
        <v>19</v>
      </c>
      <c r="LO44" s="156">
        <f t="shared" si="550"/>
        <v>0</v>
      </c>
      <c r="LP44" s="158">
        <f t="shared" si="551"/>
        <v>0</v>
      </c>
      <c r="LQ44" s="157" t="str">
        <f t="shared" si="552"/>
        <v>0.00</v>
      </c>
      <c r="LR44" s="5" t="str">
        <f t="shared" si="553"/>
        <v>Cảnh báo KQHT</v>
      </c>
      <c r="LS44" s="212">
        <f t="shared" si="554"/>
        <v>9</v>
      </c>
      <c r="LT44" s="156">
        <f t="shared" si="555"/>
        <v>0</v>
      </c>
      <c r="LU44" s="309">
        <f t="shared" si="556"/>
        <v>0</v>
      </c>
      <c r="LV44" s="215">
        <f t="shared" si="557"/>
        <v>54</v>
      </c>
      <c r="LW44" s="211">
        <f t="shared" si="558"/>
        <v>27</v>
      </c>
      <c r="LX44" s="157">
        <f t="shared" si="559"/>
        <v>0.35000000000000003</v>
      </c>
      <c r="LY44" s="157" t="str">
        <f t="shared" si="560"/>
        <v>0.35</v>
      </c>
      <c r="LZ44" s="158">
        <f t="shared" si="561"/>
        <v>0</v>
      </c>
      <c r="MA44" s="157" t="str">
        <f t="shared" si="562"/>
        <v>0.00</v>
      </c>
      <c r="MB44" s="5" t="str">
        <f t="shared" si="563"/>
        <v>Cảnh báo KQHT</v>
      </c>
      <c r="MC44" s="282"/>
      <c r="MD44" s="283"/>
      <c r="ME44" s="58"/>
      <c r="MF44" s="66">
        <f t="shared" si="182"/>
        <v>0</v>
      </c>
      <c r="MG44" s="67">
        <f t="shared" si="183"/>
        <v>0</v>
      </c>
      <c r="MH44" s="50" t="str">
        <f t="shared" si="184"/>
        <v>0.0</v>
      </c>
      <c r="MI44" s="51" t="str">
        <f t="shared" si="185"/>
        <v>F</v>
      </c>
      <c r="MJ44" s="60">
        <f t="shared" si="186"/>
        <v>0</v>
      </c>
      <c r="MK44" s="53" t="str">
        <f t="shared" si="187"/>
        <v>0.0</v>
      </c>
      <c r="ML44" s="61">
        <v>2</v>
      </c>
      <c r="MM44" s="62"/>
      <c r="MN44" s="282"/>
      <c r="MO44" s="283"/>
      <c r="MP44" s="104"/>
      <c r="MQ44" s="105">
        <f t="shared" si="188"/>
        <v>0</v>
      </c>
      <c r="MR44" s="67">
        <f t="shared" si="189"/>
        <v>0</v>
      </c>
      <c r="MS44" s="50" t="str">
        <f t="shared" si="190"/>
        <v>0.0</v>
      </c>
      <c r="MT44" s="51" t="str">
        <f t="shared" si="191"/>
        <v>F</v>
      </c>
      <c r="MU44" s="60">
        <f t="shared" si="192"/>
        <v>0</v>
      </c>
      <c r="MV44" s="53" t="str">
        <f t="shared" si="193"/>
        <v>0.0</v>
      </c>
      <c r="MW44" s="61">
        <v>2</v>
      </c>
      <c r="MX44" s="62"/>
      <c r="MY44" s="282"/>
      <c r="MZ44" s="283"/>
      <c r="NA44" s="104"/>
      <c r="NB44" s="105">
        <f t="shared" si="194"/>
        <v>0</v>
      </c>
      <c r="NC44" s="67">
        <f t="shared" si="195"/>
        <v>0</v>
      </c>
      <c r="ND44" s="50" t="str">
        <f t="shared" si="196"/>
        <v>0.0</v>
      </c>
      <c r="NE44" s="51" t="str">
        <f t="shared" si="197"/>
        <v>F</v>
      </c>
      <c r="NF44" s="60">
        <f t="shared" si="198"/>
        <v>0</v>
      </c>
      <c r="NG44" s="53" t="str">
        <f t="shared" si="199"/>
        <v>0.0</v>
      </c>
      <c r="NH44" s="61">
        <v>2</v>
      </c>
      <c r="NI44" s="62"/>
      <c r="NJ44" s="105"/>
      <c r="NK44" s="138"/>
      <c r="NL44" s="105"/>
      <c r="NM44" s="66">
        <f t="shared" si="200"/>
        <v>0</v>
      </c>
      <c r="NN44" s="110">
        <f t="shared" si="201"/>
        <v>0</v>
      </c>
      <c r="NO44" s="67" t="str">
        <f t="shared" si="202"/>
        <v>0.0</v>
      </c>
      <c r="NP44" s="300" t="str">
        <f t="shared" si="203"/>
        <v>F</v>
      </c>
      <c r="NQ44" s="112">
        <f t="shared" si="204"/>
        <v>0</v>
      </c>
      <c r="NR44" s="113" t="str">
        <f t="shared" si="205"/>
        <v>0.0</v>
      </c>
      <c r="NS44" s="63">
        <v>2</v>
      </c>
      <c r="NT44" s="207"/>
      <c r="NU44" s="105"/>
      <c r="NV44" s="138"/>
      <c r="NW44" s="105"/>
      <c r="NX44" s="105">
        <f t="shared" si="206"/>
        <v>0</v>
      </c>
      <c r="NY44" s="110">
        <f t="shared" si="207"/>
        <v>0</v>
      </c>
      <c r="NZ44" s="67" t="str">
        <f t="shared" si="208"/>
        <v>0.0</v>
      </c>
      <c r="OA44" s="300" t="str">
        <f t="shared" si="209"/>
        <v>F</v>
      </c>
      <c r="OB44" s="112">
        <f t="shared" si="210"/>
        <v>0</v>
      </c>
      <c r="OC44" s="113" t="str">
        <f t="shared" si="211"/>
        <v>0.0</v>
      </c>
      <c r="OD44" s="63">
        <v>1</v>
      </c>
      <c r="OE44" s="207"/>
      <c r="OF44" s="210"/>
      <c r="OG44" s="133"/>
      <c r="OH44" s="210"/>
      <c r="OI44" s="66">
        <f t="shared" si="212"/>
        <v>0</v>
      </c>
      <c r="OJ44" s="67">
        <f t="shared" si="213"/>
        <v>0</v>
      </c>
      <c r="OK44" s="67" t="str">
        <f t="shared" si="214"/>
        <v>0.0</v>
      </c>
      <c r="OL44" s="51" t="str">
        <f t="shared" si="215"/>
        <v>F</v>
      </c>
      <c r="OM44" s="60">
        <f t="shared" si="216"/>
        <v>0</v>
      </c>
      <c r="ON44" s="53" t="str">
        <f t="shared" si="217"/>
        <v>0.0</v>
      </c>
      <c r="OO44" s="63">
        <v>6</v>
      </c>
      <c r="OP44" s="207">
        <v>6</v>
      </c>
      <c r="OQ44" s="105"/>
      <c r="OR44" s="138"/>
      <c r="OS44" s="104"/>
      <c r="OT44" s="105"/>
      <c r="OU44" s="67">
        <f t="shared" si="218"/>
        <v>0</v>
      </c>
      <c r="OV44" s="67" t="str">
        <f t="shared" si="219"/>
        <v>0.0</v>
      </c>
      <c r="OW44" s="51" t="str">
        <f t="shared" si="220"/>
        <v>F</v>
      </c>
      <c r="OX44" s="60">
        <f t="shared" si="221"/>
        <v>0</v>
      </c>
      <c r="OY44" s="53" t="str">
        <f t="shared" si="222"/>
        <v>0.0</v>
      </c>
      <c r="OZ44" s="63">
        <v>4</v>
      </c>
      <c r="PA44" s="207">
        <v>4</v>
      </c>
      <c r="PB44" s="211">
        <f t="shared" si="223"/>
        <v>19</v>
      </c>
      <c r="PC44" s="156">
        <f t="shared" si="224"/>
        <v>0</v>
      </c>
      <c r="PD44" s="158">
        <f t="shared" si="225"/>
        <v>0</v>
      </c>
      <c r="PE44" s="157" t="str">
        <f t="shared" si="226"/>
        <v>0.00</v>
      </c>
      <c r="PF44" s="5" t="str">
        <f t="shared" si="227"/>
        <v>Cảnh báo KQHT</v>
      </c>
      <c r="PG44" s="212">
        <f t="shared" si="228"/>
        <v>10</v>
      </c>
      <c r="PH44" s="156">
        <f t="shared" si="229"/>
        <v>0</v>
      </c>
      <c r="PI44" s="309">
        <f t="shared" si="230"/>
        <v>0</v>
      </c>
      <c r="PJ44" s="215">
        <f t="shared" si="231"/>
        <v>73</v>
      </c>
      <c r="PK44" s="211">
        <f t="shared" si="232"/>
        <v>37</v>
      </c>
      <c r="PL44" s="157">
        <f t="shared" si="233"/>
        <v>0.25540540540540546</v>
      </c>
      <c r="PM44" s="157" t="str">
        <f t="shared" si="234"/>
        <v>0.26</v>
      </c>
      <c r="PN44" s="158">
        <f t="shared" si="235"/>
        <v>0</v>
      </c>
      <c r="PO44" s="157" t="str">
        <f t="shared" si="236"/>
        <v>0.00</v>
      </c>
      <c r="PP44" s="5" t="str">
        <f t="shared" si="237"/>
        <v>Cảnh báo KQHT</v>
      </c>
      <c r="PQ44" s="210"/>
      <c r="PR44" s="57"/>
      <c r="PS44" s="58"/>
      <c r="PT44" s="66">
        <f t="shared" si="579"/>
        <v>0</v>
      </c>
      <c r="PU44" s="67">
        <f t="shared" si="580"/>
        <v>0</v>
      </c>
      <c r="PV44" s="67" t="str">
        <f t="shared" si="581"/>
        <v>0.0</v>
      </c>
      <c r="PW44" s="51" t="str">
        <f t="shared" si="582"/>
        <v>F</v>
      </c>
      <c r="PX44" s="60">
        <f t="shared" si="583"/>
        <v>0</v>
      </c>
      <c r="PY44" s="53" t="str">
        <f t="shared" si="584"/>
        <v>0.0</v>
      </c>
      <c r="PZ44" s="63">
        <v>6</v>
      </c>
      <c r="QA44" s="207">
        <v>6</v>
      </c>
    </row>
    <row r="45" spans="1:443" s="8" customFormat="1" ht="18">
      <c r="A45" s="142">
        <v>5</v>
      </c>
      <c r="B45" s="8" t="s">
        <v>534</v>
      </c>
      <c r="C45" s="8" t="s">
        <v>544</v>
      </c>
      <c r="D45" s="234" t="s">
        <v>546</v>
      </c>
      <c r="E45" s="235" t="s">
        <v>348</v>
      </c>
      <c r="K45" s="98"/>
      <c r="L45" s="120"/>
      <c r="M45" s="51" t="str">
        <f t="shared" si="619"/>
        <v>F</v>
      </c>
      <c r="N45" s="52">
        <f t="shared" si="620"/>
        <v>0</v>
      </c>
      <c r="O45" s="53" t="str">
        <f t="shared" si="621"/>
        <v>0.0</v>
      </c>
      <c r="P45" s="63">
        <v>2</v>
      </c>
      <c r="Q45" s="49"/>
      <c r="R45" s="67"/>
      <c r="S45" s="51" t="str">
        <f t="shared" si="622"/>
        <v>F</v>
      </c>
      <c r="T45" s="52">
        <f t="shared" si="623"/>
        <v>0</v>
      </c>
      <c r="U45" s="53" t="str">
        <f t="shared" si="624"/>
        <v>0.0</v>
      </c>
      <c r="V45" s="63">
        <v>3</v>
      </c>
      <c r="W45" s="105"/>
      <c r="X45" s="103"/>
      <c r="Y45" s="104"/>
      <c r="Z45" s="66">
        <f t="shared" si="625"/>
        <v>0</v>
      </c>
      <c r="AA45" s="67">
        <f t="shared" si="626"/>
        <v>0</v>
      </c>
      <c r="AB45" s="67" t="str">
        <f t="shared" si="627"/>
        <v>0.0</v>
      </c>
      <c r="AC45" s="51" t="str">
        <f t="shared" si="628"/>
        <v>F</v>
      </c>
      <c r="AD45" s="60">
        <f t="shared" si="629"/>
        <v>0</v>
      </c>
      <c r="AE45" s="53" t="str">
        <f t="shared" si="630"/>
        <v>0.0</v>
      </c>
      <c r="AF45" s="63">
        <v>4</v>
      </c>
      <c r="AG45" s="207"/>
      <c r="AH45" s="105"/>
      <c r="AI45" s="103"/>
      <c r="AJ45" s="104"/>
      <c r="AK45" s="66">
        <f t="shared" si="631"/>
        <v>0</v>
      </c>
      <c r="AL45" s="67">
        <f t="shared" si="632"/>
        <v>0</v>
      </c>
      <c r="AM45" s="67" t="str">
        <f t="shared" si="633"/>
        <v>0.0</v>
      </c>
      <c r="AN45" s="51" t="str">
        <f t="shared" si="634"/>
        <v>F</v>
      </c>
      <c r="AO45" s="60">
        <f t="shared" si="635"/>
        <v>0</v>
      </c>
      <c r="AP45" s="53" t="str">
        <f t="shared" si="636"/>
        <v>0.0</v>
      </c>
      <c r="AQ45" s="63">
        <v>2</v>
      </c>
      <c r="AR45" s="207"/>
      <c r="AS45" s="105"/>
      <c r="AT45" s="103"/>
      <c r="AU45" s="104"/>
      <c r="AV45" s="66">
        <f t="shared" si="637"/>
        <v>0</v>
      </c>
      <c r="AW45" s="67">
        <f t="shared" si="638"/>
        <v>0</v>
      </c>
      <c r="AX45" s="67" t="str">
        <f t="shared" si="639"/>
        <v>0.0</v>
      </c>
      <c r="AY45" s="51" t="str">
        <f t="shared" si="640"/>
        <v>F</v>
      </c>
      <c r="AZ45" s="60">
        <f t="shared" si="641"/>
        <v>0</v>
      </c>
      <c r="BA45" s="53" t="str">
        <f t="shared" si="642"/>
        <v>0.0</v>
      </c>
      <c r="BB45" s="63">
        <v>3</v>
      </c>
      <c r="BC45" s="207"/>
      <c r="BD45" s="105">
        <v>0</v>
      </c>
      <c r="BE45" s="103"/>
      <c r="BF45" s="104"/>
      <c r="BG45" s="66">
        <f t="shared" si="643"/>
        <v>0</v>
      </c>
      <c r="BH45" s="67">
        <f t="shared" si="644"/>
        <v>0</v>
      </c>
      <c r="BI45" s="67" t="str">
        <f t="shared" si="645"/>
        <v>0.0</v>
      </c>
      <c r="BJ45" s="51" t="str">
        <f t="shared" si="646"/>
        <v>F</v>
      </c>
      <c r="BK45" s="60">
        <f t="shared" si="647"/>
        <v>0</v>
      </c>
      <c r="BL45" s="53" t="str">
        <f t="shared" si="648"/>
        <v>0.0</v>
      </c>
      <c r="BM45" s="63">
        <v>3</v>
      </c>
      <c r="BN45" s="207"/>
      <c r="BO45" s="105">
        <v>0</v>
      </c>
      <c r="BP45" s="103"/>
      <c r="BQ45" s="104"/>
      <c r="BR45" s="66">
        <f t="shared" si="649"/>
        <v>0</v>
      </c>
      <c r="BS45" s="67">
        <f t="shared" si="650"/>
        <v>0</v>
      </c>
      <c r="BT45" s="67" t="str">
        <f t="shared" si="651"/>
        <v>0.0</v>
      </c>
      <c r="BU45" s="51" t="str">
        <f t="shared" si="652"/>
        <v>F</v>
      </c>
      <c r="BV45" s="68">
        <f t="shared" si="653"/>
        <v>0</v>
      </c>
      <c r="BW45" s="53" t="str">
        <f t="shared" si="654"/>
        <v>0.0</v>
      </c>
      <c r="BX45" s="63">
        <v>2</v>
      </c>
      <c r="BY45" s="207"/>
      <c r="BZ45" s="105"/>
      <c r="CA45" s="103"/>
      <c r="CB45" s="104"/>
      <c r="CC45" s="105"/>
      <c r="CD45" s="67">
        <f t="shared" si="655"/>
        <v>0</v>
      </c>
      <c r="CE45" s="67" t="str">
        <f t="shared" si="656"/>
        <v>0.0</v>
      </c>
      <c r="CF45" s="51" t="str">
        <f t="shared" si="657"/>
        <v>F</v>
      </c>
      <c r="CG45" s="60">
        <f t="shared" si="658"/>
        <v>0</v>
      </c>
      <c r="CH45" s="53" t="str">
        <f t="shared" si="659"/>
        <v>0.0</v>
      </c>
      <c r="CI45" s="63">
        <v>3</v>
      </c>
      <c r="CJ45" s="207"/>
      <c r="CK45" s="208">
        <f t="shared" si="660"/>
        <v>17</v>
      </c>
      <c r="CL45" s="72">
        <f t="shared" si="661"/>
        <v>0</v>
      </c>
      <c r="CM45" s="93" t="str">
        <f t="shared" si="662"/>
        <v>0.00</v>
      </c>
      <c r="CN45" s="72">
        <f t="shared" si="663"/>
        <v>0</v>
      </c>
      <c r="CO45" s="93" t="str">
        <f t="shared" si="664"/>
        <v>0.00</v>
      </c>
      <c r="CP45" s="285" t="str">
        <f t="shared" si="665"/>
        <v>Cảnh báo KQHT</v>
      </c>
      <c r="CQ45" s="285">
        <f t="shared" si="666"/>
        <v>0</v>
      </c>
      <c r="CR45" s="72">
        <v>0</v>
      </c>
      <c r="CS45" s="285" t="str">
        <f t="shared" si="667"/>
        <v>0.00</v>
      </c>
      <c r="CT45" s="72">
        <v>0</v>
      </c>
      <c r="CU45" s="285" t="str">
        <f t="shared" si="668"/>
        <v>0.00</v>
      </c>
      <c r="CV45" s="285" t="str">
        <f t="shared" si="669"/>
        <v>Cảnh báo KQHT</v>
      </c>
      <c r="CW45" s="149">
        <v>0</v>
      </c>
      <c r="CX45" s="149"/>
      <c r="CY45" s="145"/>
      <c r="CZ45" s="149">
        <f t="shared" si="670"/>
        <v>0</v>
      </c>
      <c r="DA45" s="67">
        <f t="shared" si="671"/>
        <v>0</v>
      </c>
      <c r="DB45" s="60" t="str">
        <f t="shared" si="672"/>
        <v>0.0</v>
      </c>
      <c r="DC45" s="51" t="str">
        <f t="shared" si="673"/>
        <v>F</v>
      </c>
      <c r="DD45" s="60">
        <f t="shared" si="674"/>
        <v>0</v>
      </c>
      <c r="DE45" s="60" t="str">
        <f t="shared" si="675"/>
        <v>0.0</v>
      </c>
      <c r="DF45" s="63"/>
      <c r="DG45" s="209"/>
      <c r="DH45" s="105"/>
      <c r="DI45" s="126"/>
      <c r="DJ45" s="126"/>
      <c r="DK45" s="66">
        <f t="shared" si="676"/>
        <v>0</v>
      </c>
      <c r="DL45" s="67">
        <f t="shared" si="677"/>
        <v>0</v>
      </c>
      <c r="DM45" s="60" t="str">
        <f t="shared" si="678"/>
        <v>0.0</v>
      </c>
      <c r="DN45" s="51" t="str">
        <f t="shared" si="679"/>
        <v>F</v>
      </c>
      <c r="DO45" s="60">
        <f t="shared" si="680"/>
        <v>0</v>
      </c>
      <c r="DP45" s="60" t="str">
        <f t="shared" si="681"/>
        <v>0.0</v>
      </c>
      <c r="DQ45" s="63"/>
      <c r="DR45" s="209"/>
      <c r="DS45" s="67">
        <f t="shared" si="682"/>
        <v>0</v>
      </c>
      <c r="DT45" s="60" t="str">
        <f t="shared" si="683"/>
        <v>0.0</v>
      </c>
      <c r="DU45" s="51" t="str">
        <f t="shared" si="684"/>
        <v>F</v>
      </c>
      <c r="DV45" s="60">
        <f t="shared" si="685"/>
        <v>0</v>
      </c>
      <c r="DW45" s="60" t="str">
        <f t="shared" si="686"/>
        <v>0.0</v>
      </c>
      <c r="DX45" s="63">
        <v>3</v>
      </c>
      <c r="DY45" s="209">
        <v>3</v>
      </c>
      <c r="DZ45" s="149">
        <v>0</v>
      </c>
      <c r="EA45" s="70"/>
      <c r="EB45" s="121"/>
      <c r="EC45" s="66">
        <f t="shared" si="687"/>
        <v>0</v>
      </c>
      <c r="ED45" s="67">
        <f t="shared" si="688"/>
        <v>0</v>
      </c>
      <c r="EE45" s="67" t="str">
        <f t="shared" si="689"/>
        <v>0.0</v>
      </c>
      <c r="EF45" s="51" t="str">
        <f t="shared" si="690"/>
        <v>F</v>
      </c>
      <c r="EG45" s="68">
        <f t="shared" si="691"/>
        <v>0</v>
      </c>
      <c r="EH45" s="53" t="str">
        <f t="shared" si="692"/>
        <v>0.0</v>
      </c>
      <c r="EI45" s="63">
        <v>3</v>
      </c>
      <c r="EJ45" s="207">
        <v>3</v>
      </c>
      <c r="EK45" s="149">
        <v>0</v>
      </c>
      <c r="EL45" s="70"/>
      <c r="EM45" s="121"/>
      <c r="EN45" s="66">
        <f t="shared" si="693"/>
        <v>0</v>
      </c>
      <c r="EO45" s="67">
        <f t="shared" si="694"/>
        <v>0</v>
      </c>
      <c r="EP45" s="67" t="str">
        <f t="shared" si="695"/>
        <v>0.0</v>
      </c>
      <c r="EQ45" s="51" t="str">
        <f t="shared" si="696"/>
        <v>F</v>
      </c>
      <c r="ER45" s="60">
        <f t="shared" si="697"/>
        <v>0</v>
      </c>
      <c r="ES45" s="53" t="str">
        <f t="shared" si="698"/>
        <v>0.0</v>
      </c>
      <c r="ET45" s="63">
        <v>3</v>
      </c>
      <c r="EU45" s="207">
        <v>3</v>
      </c>
      <c r="EV45" s="149">
        <v>0</v>
      </c>
      <c r="EW45" s="70"/>
      <c r="EX45" s="121"/>
      <c r="EY45" s="66">
        <f t="shared" si="699"/>
        <v>0</v>
      </c>
      <c r="EZ45" s="67">
        <f t="shared" si="700"/>
        <v>0</v>
      </c>
      <c r="FA45" s="67" t="str">
        <f t="shared" si="701"/>
        <v>0.0</v>
      </c>
      <c r="FB45" s="51" t="str">
        <f t="shared" si="702"/>
        <v>F</v>
      </c>
      <c r="FC45" s="60">
        <f t="shared" si="703"/>
        <v>0</v>
      </c>
      <c r="FD45" s="53" t="str">
        <f t="shared" si="704"/>
        <v>0.0</v>
      </c>
      <c r="FE45" s="63">
        <v>2</v>
      </c>
      <c r="FF45" s="207">
        <v>2</v>
      </c>
      <c r="FG45" s="105">
        <v>0</v>
      </c>
      <c r="FH45" s="103"/>
      <c r="FI45" s="104"/>
      <c r="FJ45" s="66">
        <f t="shared" si="705"/>
        <v>0</v>
      </c>
      <c r="FK45" s="67">
        <f t="shared" si="706"/>
        <v>0</v>
      </c>
      <c r="FL45" s="67" t="str">
        <f t="shared" si="707"/>
        <v>0.0</v>
      </c>
      <c r="FM45" s="51" t="str">
        <f t="shared" si="708"/>
        <v>F</v>
      </c>
      <c r="FN45" s="60">
        <f t="shared" si="709"/>
        <v>0</v>
      </c>
      <c r="FO45" s="53" t="str">
        <f t="shared" si="710"/>
        <v>0.0</v>
      </c>
      <c r="FP45" s="63">
        <v>2</v>
      </c>
      <c r="FQ45" s="207">
        <v>2</v>
      </c>
      <c r="FR45" s="105"/>
      <c r="FS45" s="103"/>
      <c r="FT45" s="104"/>
      <c r="FU45" s="66"/>
      <c r="FV45" s="67">
        <f t="shared" si="711"/>
        <v>0</v>
      </c>
      <c r="FW45" s="67" t="str">
        <f t="shared" si="712"/>
        <v>0.0</v>
      </c>
      <c r="FX45" s="51" t="str">
        <f t="shared" si="713"/>
        <v>F</v>
      </c>
      <c r="FY45" s="60">
        <f t="shared" si="714"/>
        <v>0</v>
      </c>
      <c r="FZ45" s="53" t="str">
        <f t="shared" si="715"/>
        <v>0.0</v>
      </c>
      <c r="GA45" s="63">
        <v>2</v>
      </c>
      <c r="GB45" s="207">
        <v>2</v>
      </c>
      <c r="GC45" s="105">
        <v>0</v>
      </c>
      <c r="GD45" s="103"/>
      <c r="GE45" s="104"/>
      <c r="GF45" s="105"/>
      <c r="GG45" s="67">
        <f t="shared" si="716"/>
        <v>0</v>
      </c>
      <c r="GH45" s="67" t="str">
        <f t="shared" si="717"/>
        <v>0.0</v>
      </c>
      <c r="GI45" s="51" t="str">
        <f t="shared" si="718"/>
        <v>F</v>
      </c>
      <c r="GJ45" s="60">
        <f t="shared" si="719"/>
        <v>0</v>
      </c>
      <c r="GK45" s="53" t="str">
        <f t="shared" si="720"/>
        <v>0.0</v>
      </c>
      <c r="GL45" s="63">
        <v>3</v>
      </c>
      <c r="GM45" s="207">
        <v>3</v>
      </c>
      <c r="GN45" s="211">
        <f t="shared" si="721"/>
        <v>18</v>
      </c>
      <c r="GO45" s="156">
        <f t="shared" si="722"/>
        <v>0</v>
      </c>
      <c r="GP45" s="158">
        <f t="shared" si="723"/>
        <v>0</v>
      </c>
      <c r="GQ45" s="157" t="str">
        <f t="shared" si="724"/>
        <v>0.00</v>
      </c>
      <c r="GR45" s="5" t="str">
        <f t="shared" si="725"/>
        <v>Cảnh báo KQHT</v>
      </c>
      <c r="GS45" s="212">
        <f t="shared" si="726"/>
        <v>18</v>
      </c>
      <c r="GT45" s="213">
        <f t="shared" si="727"/>
        <v>0</v>
      </c>
      <c r="GU45" s="214">
        <f t="shared" si="728"/>
        <v>0</v>
      </c>
      <c r="GV45" s="215">
        <f t="shared" si="729"/>
        <v>35</v>
      </c>
      <c r="GW45" s="211">
        <f t="shared" si="730"/>
        <v>18</v>
      </c>
      <c r="GX45" s="157">
        <f t="shared" si="731"/>
        <v>0</v>
      </c>
      <c r="GY45" s="158">
        <f t="shared" si="732"/>
        <v>0</v>
      </c>
      <c r="GZ45" s="157" t="str">
        <f t="shared" si="733"/>
        <v>0.00</v>
      </c>
      <c r="HA45" s="5" t="str">
        <f t="shared" si="734"/>
        <v>Cảnh báo KQHT</v>
      </c>
      <c r="HB45" s="5"/>
      <c r="HC45" s="105"/>
      <c r="HD45" s="103"/>
      <c r="HE45" s="104"/>
      <c r="HF45" s="105"/>
      <c r="HG45" s="67">
        <f t="shared" si="585"/>
        <v>0</v>
      </c>
      <c r="HH45" s="67" t="str">
        <f t="shared" si="586"/>
        <v>0.0</v>
      </c>
      <c r="HI45" s="51" t="str">
        <f t="shared" si="587"/>
        <v>F</v>
      </c>
      <c r="HJ45" s="60">
        <f t="shared" si="588"/>
        <v>0</v>
      </c>
      <c r="HK45" s="53" t="str">
        <f t="shared" si="589"/>
        <v>0.0</v>
      </c>
      <c r="HL45" s="63">
        <v>3</v>
      </c>
      <c r="HM45" s="207">
        <v>3</v>
      </c>
      <c r="HN45" s="210"/>
      <c r="HO45" s="57"/>
      <c r="HP45" s="58"/>
      <c r="HQ45" s="66">
        <f t="shared" si="590"/>
        <v>0</v>
      </c>
      <c r="HR45" s="110">
        <f t="shared" si="591"/>
        <v>0</v>
      </c>
      <c r="HS45" s="67" t="str">
        <f t="shared" si="592"/>
        <v>0.0</v>
      </c>
      <c r="HT45" s="111" t="str">
        <f t="shared" si="593"/>
        <v>F</v>
      </c>
      <c r="HU45" s="112">
        <f t="shared" si="594"/>
        <v>0</v>
      </c>
      <c r="HV45" s="113" t="str">
        <f t="shared" si="595"/>
        <v>0.0</v>
      </c>
      <c r="HW45" s="63">
        <v>1</v>
      </c>
      <c r="HX45" s="207">
        <v>1</v>
      </c>
      <c r="HY45" s="66">
        <f t="shared" si="596"/>
        <v>0</v>
      </c>
      <c r="HZ45" s="167">
        <f t="shared" si="596"/>
        <v>0</v>
      </c>
      <c r="IA45" s="53" t="str">
        <f t="shared" si="597"/>
        <v>0.0</v>
      </c>
      <c r="IB45" s="51" t="str">
        <f t="shared" si="598"/>
        <v>F</v>
      </c>
      <c r="IC45" s="60">
        <f t="shared" si="599"/>
        <v>0</v>
      </c>
      <c r="ID45" s="53" t="str">
        <f t="shared" si="600"/>
        <v>0.0</v>
      </c>
      <c r="IE45" s="220">
        <v>4</v>
      </c>
      <c r="IF45" s="221">
        <v>4</v>
      </c>
      <c r="IG45" s="210"/>
      <c r="IH45" s="57"/>
      <c r="II45" s="58"/>
      <c r="IJ45" s="66">
        <f t="shared" si="601"/>
        <v>0</v>
      </c>
      <c r="IK45" s="67">
        <f t="shared" si="602"/>
        <v>0</v>
      </c>
      <c r="IL45" s="67" t="str">
        <f t="shared" si="603"/>
        <v>0.0</v>
      </c>
      <c r="IM45" s="51" t="str">
        <f t="shared" si="604"/>
        <v>F</v>
      </c>
      <c r="IN45" s="60">
        <f t="shared" si="605"/>
        <v>0</v>
      </c>
      <c r="IO45" s="53" t="str">
        <f t="shared" si="606"/>
        <v>0.0</v>
      </c>
      <c r="IP45" s="63">
        <v>2</v>
      </c>
      <c r="IQ45" s="207">
        <v>2</v>
      </c>
      <c r="IR45" s="149"/>
      <c r="IS45" s="70"/>
      <c r="IT45" s="121"/>
      <c r="IU45" s="66">
        <f t="shared" si="607"/>
        <v>0</v>
      </c>
      <c r="IV45" s="67">
        <f t="shared" si="608"/>
        <v>0</v>
      </c>
      <c r="IW45" s="67" t="str">
        <f t="shared" si="609"/>
        <v>0.0</v>
      </c>
      <c r="IX45" s="51" t="str">
        <f t="shared" si="610"/>
        <v>F</v>
      </c>
      <c r="IY45" s="60">
        <f t="shared" si="611"/>
        <v>0</v>
      </c>
      <c r="IZ45" s="53" t="str">
        <f t="shared" si="612"/>
        <v>0.0</v>
      </c>
      <c r="JA45" s="63">
        <v>3</v>
      </c>
      <c r="JB45" s="207">
        <v>3</v>
      </c>
      <c r="JC45" s="65"/>
      <c r="JD45" s="57"/>
      <c r="JE45" s="58"/>
      <c r="JF45" s="66">
        <f t="shared" si="613"/>
        <v>0</v>
      </c>
      <c r="JG45" s="67">
        <f t="shared" si="614"/>
        <v>0</v>
      </c>
      <c r="JH45" s="50" t="str">
        <f t="shared" si="615"/>
        <v>0.0</v>
      </c>
      <c r="JI45" s="51" t="str">
        <f t="shared" si="616"/>
        <v>F</v>
      </c>
      <c r="JJ45" s="60">
        <f t="shared" si="617"/>
        <v>0</v>
      </c>
      <c r="JK45" s="53" t="str">
        <f t="shared" si="618"/>
        <v>0.0</v>
      </c>
      <c r="JL45" s="61">
        <v>2</v>
      </c>
      <c r="JM45" s="62"/>
      <c r="JN45" s="65"/>
      <c r="JO45" s="57"/>
      <c r="JP45" s="58"/>
      <c r="JQ45" s="149">
        <f t="shared" si="519"/>
        <v>0</v>
      </c>
      <c r="JR45" s="67">
        <f t="shared" si="520"/>
        <v>0</v>
      </c>
      <c r="JS45" s="50" t="str">
        <f t="shared" si="521"/>
        <v>0.0</v>
      </c>
      <c r="JT45" s="51" t="str">
        <f t="shared" si="522"/>
        <v>F</v>
      </c>
      <c r="JU45" s="60">
        <f t="shared" si="523"/>
        <v>0</v>
      </c>
      <c r="JV45" s="53" t="str">
        <f t="shared" si="524"/>
        <v>0.0</v>
      </c>
      <c r="JW45" s="61">
        <v>1</v>
      </c>
      <c r="JX45" s="62"/>
      <c r="JY45" s="65"/>
      <c r="JZ45" s="57"/>
      <c r="KA45" s="58"/>
      <c r="KB45" s="149">
        <f t="shared" si="525"/>
        <v>0</v>
      </c>
      <c r="KC45" s="67">
        <f t="shared" si="526"/>
        <v>0</v>
      </c>
      <c r="KD45" s="50" t="str">
        <f t="shared" si="527"/>
        <v>0.0</v>
      </c>
      <c r="KE45" s="51" t="str">
        <f t="shared" si="528"/>
        <v>F</v>
      </c>
      <c r="KF45" s="60">
        <f t="shared" si="529"/>
        <v>0</v>
      </c>
      <c r="KG45" s="53" t="str">
        <f t="shared" si="530"/>
        <v>0.0</v>
      </c>
      <c r="KH45" s="61">
        <v>2</v>
      </c>
      <c r="KI45" s="62"/>
      <c r="KJ45" s="105"/>
      <c r="KK45" s="138"/>
      <c r="KL45" s="105"/>
      <c r="KM45" s="66">
        <f t="shared" si="531"/>
        <v>0</v>
      </c>
      <c r="KN45" s="110">
        <f t="shared" si="532"/>
        <v>0</v>
      </c>
      <c r="KO45" s="67" t="str">
        <f t="shared" si="533"/>
        <v>0.0</v>
      </c>
      <c r="KP45" s="300" t="str">
        <f t="shared" si="534"/>
        <v>F</v>
      </c>
      <c r="KQ45" s="112">
        <f t="shared" si="535"/>
        <v>0</v>
      </c>
      <c r="KR45" s="113" t="str">
        <f t="shared" si="536"/>
        <v>0.0</v>
      </c>
      <c r="KS45" s="63">
        <v>3</v>
      </c>
      <c r="KT45" s="207"/>
      <c r="KU45" s="105"/>
      <c r="KV45" s="138"/>
      <c r="KW45" s="104"/>
      <c r="KX45" s="66">
        <f t="shared" si="573"/>
        <v>0</v>
      </c>
      <c r="KY45" s="110">
        <f t="shared" si="574"/>
        <v>0</v>
      </c>
      <c r="KZ45" s="67" t="str">
        <f t="shared" si="575"/>
        <v>0.0</v>
      </c>
      <c r="LA45" s="300" t="str">
        <f t="shared" si="576"/>
        <v>F</v>
      </c>
      <c r="LB45" s="112">
        <f t="shared" si="577"/>
        <v>0</v>
      </c>
      <c r="LC45" s="113" t="str">
        <f t="shared" si="578"/>
        <v>0.0</v>
      </c>
      <c r="LD45" s="63">
        <v>2</v>
      </c>
      <c r="LE45" s="207"/>
      <c r="LF45" s="301">
        <f t="shared" si="543"/>
        <v>0</v>
      </c>
      <c r="LG45" s="302">
        <f t="shared" si="544"/>
        <v>0</v>
      </c>
      <c r="LH45" s="303" t="str">
        <f t="shared" si="545"/>
        <v>0.0</v>
      </c>
      <c r="LI45" s="304" t="str">
        <f t="shared" si="546"/>
        <v>F</v>
      </c>
      <c r="LJ45" s="305">
        <f t="shared" si="547"/>
        <v>0</v>
      </c>
      <c r="LK45" s="303" t="str">
        <f t="shared" si="548"/>
        <v>0.0</v>
      </c>
      <c r="LL45" s="306">
        <v>5</v>
      </c>
      <c r="LM45" s="307"/>
      <c r="LN45" s="211">
        <f t="shared" si="549"/>
        <v>19</v>
      </c>
      <c r="LO45" s="156">
        <f t="shared" si="550"/>
        <v>0</v>
      </c>
      <c r="LP45" s="158">
        <f t="shared" si="551"/>
        <v>0</v>
      </c>
      <c r="LQ45" s="157" t="str">
        <f t="shared" si="552"/>
        <v>0.00</v>
      </c>
      <c r="LR45" s="5" t="str">
        <f t="shared" si="553"/>
        <v>Cảnh báo KQHT</v>
      </c>
      <c r="LS45" s="212">
        <f t="shared" si="554"/>
        <v>9</v>
      </c>
      <c r="LT45" s="156">
        <f t="shared" si="555"/>
        <v>0</v>
      </c>
      <c r="LU45" s="309">
        <f t="shared" si="556"/>
        <v>0</v>
      </c>
      <c r="LV45" s="215">
        <f t="shared" si="557"/>
        <v>54</v>
      </c>
      <c r="LW45" s="211">
        <f t="shared" si="558"/>
        <v>27</v>
      </c>
      <c r="LX45" s="157">
        <f t="shared" si="559"/>
        <v>0</v>
      </c>
      <c r="LY45" s="157" t="str">
        <f t="shared" si="560"/>
        <v>0.00</v>
      </c>
      <c r="LZ45" s="158">
        <f t="shared" si="561"/>
        <v>0</v>
      </c>
      <c r="MA45" s="157" t="str">
        <f t="shared" si="562"/>
        <v>0.00</v>
      </c>
      <c r="MB45" s="5" t="str">
        <f t="shared" si="563"/>
        <v>Cảnh báo KQHT</v>
      </c>
      <c r="MC45" s="282"/>
      <c r="MD45" s="283"/>
      <c r="ME45" s="58"/>
      <c r="MF45" s="66">
        <f t="shared" si="182"/>
        <v>0</v>
      </c>
      <c r="MG45" s="67">
        <f t="shared" si="183"/>
        <v>0</v>
      </c>
      <c r="MH45" s="50" t="str">
        <f t="shared" si="184"/>
        <v>0.0</v>
      </c>
      <c r="MI45" s="51" t="str">
        <f t="shared" si="185"/>
        <v>F</v>
      </c>
      <c r="MJ45" s="60">
        <f t="shared" si="186"/>
        <v>0</v>
      </c>
      <c r="MK45" s="53" t="str">
        <f t="shared" si="187"/>
        <v>0.0</v>
      </c>
      <c r="ML45" s="61">
        <v>2</v>
      </c>
      <c r="MM45" s="62"/>
      <c r="MN45" s="282"/>
      <c r="MO45" s="283"/>
      <c r="MP45" s="104"/>
      <c r="MQ45" s="105">
        <f t="shared" si="188"/>
        <v>0</v>
      </c>
      <c r="MR45" s="67">
        <f t="shared" si="189"/>
        <v>0</v>
      </c>
      <c r="MS45" s="50" t="str">
        <f t="shared" si="190"/>
        <v>0.0</v>
      </c>
      <c r="MT45" s="51" t="str">
        <f t="shared" si="191"/>
        <v>F</v>
      </c>
      <c r="MU45" s="60">
        <f t="shared" si="192"/>
        <v>0</v>
      </c>
      <c r="MV45" s="53" t="str">
        <f t="shared" si="193"/>
        <v>0.0</v>
      </c>
      <c r="MW45" s="61">
        <v>2</v>
      </c>
      <c r="MX45" s="62"/>
      <c r="MY45" s="282"/>
      <c r="MZ45" s="283"/>
      <c r="NA45" s="104"/>
      <c r="NB45" s="105">
        <f t="shared" si="194"/>
        <v>0</v>
      </c>
      <c r="NC45" s="67">
        <f t="shared" si="195"/>
        <v>0</v>
      </c>
      <c r="ND45" s="50" t="str">
        <f t="shared" si="196"/>
        <v>0.0</v>
      </c>
      <c r="NE45" s="51" t="str">
        <f t="shared" si="197"/>
        <v>F</v>
      </c>
      <c r="NF45" s="60">
        <f t="shared" si="198"/>
        <v>0</v>
      </c>
      <c r="NG45" s="53" t="str">
        <f t="shared" si="199"/>
        <v>0.0</v>
      </c>
      <c r="NH45" s="61">
        <v>2</v>
      </c>
      <c r="NI45" s="62"/>
      <c r="NJ45" s="105"/>
      <c r="NK45" s="138"/>
      <c r="NL45" s="105"/>
      <c r="NM45" s="66">
        <f t="shared" si="200"/>
        <v>0</v>
      </c>
      <c r="NN45" s="110">
        <f t="shared" si="201"/>
        <v>0</v>
      </c>
      <c r="NO45" s="67" t="str">
        <f t="shared" si="202"/>
        <v>0.0</v>
      </c>
      <c r="NP45" s="300" t="str">
        <f t="shared" si="203"/>
        <v>F</v>
      </c>
      <c r="NQ45" s="112">
        <f t="shared" si="204"/>
        <v>0</v>
      </c>
      <c r="NR45" s="113" t="str">
        <f t="shared" si="205"/>
        <v>0.0</v>
      </c>
      <c r="NS45" s="63">
        <v>2</v>
      </c>
      <c r="NT45" s="207"/>
      <c r="NU45" s="105"/>
      <c r="NV45" s="138"/>
      <c r="NW45" s="105"/>
      <c r="NX45" s="105">
        <f t="shared" si="206"/>
        <v>0</v>
      </c>
      <c r="NY45" s="110">
        <f t="shared" si="207"/>
        <v>0</v>
      </c>
      <c r="NZ45" s="67" t="str">
        <f t="shared" si="208"/>
        <v>0.0</v>
      </c>
      <c r="OA45" s="300" t="str">
        <f t="shared" si="209"/>
        <v>F</v>
      </c>
      <c r="OB45" s="112">
        <f t="shared" si="210"/>
        <v>0</v>
      </c>
      <c r="OC45" s="113" t="str">
        <f t="shared" si="211"/>
        <v>0.0</v>
      </c>
      <c r="OD45" s="63">
        <v>1</v>
      </c>
      <c r="OE45" s="207"/>
      <c r="OF45" s="210"/>
      <c r="OG45" s="133"/>
      <c r="OH45" s="210"/>
      <c r="OI45" s="66">
        <f t="shared" si="212"/>
        <v>0</v>
      </c>
      <c r="OJ45" s="67">
        <f t="shared" si="213"/>
        <v>0</v>
      </c>
      <c r="OK45" s="67" t="str">
        <f t="shared" si="214"/>
        <v>0.0</v>
      </c>
      <c r="OL45" s="51" t="str">
        <f t="shared" si="215"/>
        <v>F</v>
      </c>
      <c r="OM45" s="60">
        <f t="shared" si="216"/>
        <v>0</v>
      </c>
      <c r="ON45" s="53" t="str">
        <f t="shared" si="217"/>
        <v>0.0</v>
      </c>
      <c r="OO45" s="63">
        <v>6</v>
      </c>
      <c r="OP45" s="207">
        <v>6</v>
      </c>
      <c r="OQ45" s="105"/>
      <c r="OR45" s="138"/>
      <c r="OS45" s="104"/>
      <c r="OT45" s="105"/>
      <c r="OU45" s="67">
        <f t="shared" si="218"/>
        <v>0</v>
      </c>
      <c r="OV45" s="67" t="str">
        <f t="shared" si="219"/>
        <v>0.0</v>
      </c>
      <c r="OW45" s="51" t="str">
        <f t="shared" si="220"/>
        <v>F</v>
      </c>
      <c r="OX45" s="60">
        <f t="shared" si="221"/>
        <v>0</v>
      </c>
      <c r="OY45" s="53" t="str">
        <f t="shared" si="222"/>
        <v>0.0</v>
      </c>
      <c r="OZ45" s="63">
        <v>4</v>
      </c>
      <c r="PA45" s="207">
        <v>4</v>
      </c>
      <c r="PB45" s="211">
        <f t="shared" si="223"/>
        <v>19</v>
      </c>
      <c r="PC45" s="156">
        <f t="shared" si="224"/>
        <v>0</v>
      </c>
      <c r="PD45" s="158">
        <f t="shared" si="225"/>
        <v>0</v>
      </c>
      <c r="PE45" s="157" t="str">
        <f t="shared" si="226"/>
        <v>0.00</v>
      </c>
      <c r="PF45" s="5" t="str">
        <f t="shared" si="227"/>
        <v>Cảnh báo KQHT</v>
      </c>
      <c r="PG45" s="212">
        <f t="shared" si="228"/>
        <v>10</v>
      </c>
      <c r="PH45" s="156">
        <f t="shared" si="229"/>
        <v>0</v>
      </c>
      <c r="PI45" s="309">
        <f t="shared" si="230"/>
        <v>0</v>
      </c>
      <c r="PJ45" s="215">
        <f t="shared" si="231"/>
        <v>73</v>
      </c>
      <c r="PK45" s="211">
        <f t="shared" si="232"/>
        <v>37</v>
      </c>
      <c r="PL45" s="157">
        <f t="shared" si="233"/>
        <v>0</v>
      </c>
      <c r="PM45" s="157" t="str">
        <f t="shared" si="234"/>
        <v>0.00</v>
      </c>
      <c r="PN45" s="158">
        <f t="shared" si="235"/>
        <v>0</v>
      </c>
      <c r="PO45" s="157" t="str">
        <f t="shared" si="236"/>
        <v>0.00</v>
      </c>
      <c r="PP45" s="5" t="str">
        <f t="shared" si="237"/>
        <v>Cảnh báo KQHT</v>
      </c>
      <c r="PQ45" s="210"/>
      <c r="PR45" s="57"/>
      <c r="PS45" s="58"/>
      <c r="PT45" s="66">
        <f t="shared" si="579"/>
        <v>0</v>
      </c>
      <c r="PU45" s="67">
        <f t="shared" si="580"/>
        <v>0</v>
      </c>
      <c r="PV45" s="67" t="str">
        <f t="shared" si="581"/>
        <v>0.0</v>
      </c>
      <c r="PW45" s="51" t="str">
        <f t="shared" si="582"/>
        <v>F</v>
      </c>
      <c r="PX45" s="60">
        <f t="shared" si="583"/>
        <v>0</v>
      </c>
      <c r="PY45" s="53" t="str">
        <f t="shared" si="584"/>
        <v>0.0</v>
      </c>
      <c r="PZ45" s="63">
        <v>6</v>
      </c>
      <c r="QA45" s="207">
        <v>6</v>
      </c>
    </row>
    <row r="46" spans="1:443" s="8" customFormat="1" ht="18">
      <c r="A46" s="142">
        <v>6</v>
      </c>
      <c r="B46" s="8" t="s">
        <v>534</v>
      </c>
      <c r="C46" s="8" t="s">
        <v>545</v>
      </c>
      <c r="D46" s="234" t="s">
        <v>429</v>
      </c>
      <c r="E46" s="235" t="s">
        <v>206</v>
      </c>
      <c r="K46" s="98">
        <v>7.4</v>
      </c>
      <c r="L46" s="120"/>
      <c r="M46" s="51" t="str">
        <f t="shared" si="619"/>
        <v>B</v>
      </c>
      <c r="N46" s="52">
        <f t="shared" si="620"/>
        <v>3</v>
      </c>
      <c r="O46" s="53" t="str">
        <f t="shared" si="621"/>
        <v>3.0</v>
      </c>
      <c r="P46" s="63">
        <v>2</v>
      </c>
      <c r="Q46" s="49"/>
      <c r="R46" s="67"/>
      <c r="S46" s="51" t="str">
        <f t="shared" si="622"/>
        <v>F</v>
      </c>
      <c r="T46" s="52">
        <f t="shared" si="623"/>
        <v>0</v>
      </c>
      <c r="U46" s="53" t="str">
        <f t="shared" si="624"/>
        <v>0.0</v>
      </c>
      <c r="V46" s="63">
        <v>3</v>
      </c>
      <c r="W46" s="105"/>
      <c r="X46" s="103"/>
      <c r="Y46" s="104"/>
      <c r="Z46" s="66">
        <f t="shared" si="625"/>
        <v>0</v>
      </c>
      <c r="AA46" s="67">
        <f t="shared" si="626"/>
        <v>0</v>
      </c>
      <c r="AB46" s="67" t="str">
        <f t="shared" si="627"/>
        <v>0.0</v>
      </c>
      <c r="AC46" s="51" t="str">
        <f t="shared" si="628"/>
        <v>F</v>
      </c>
      <c r="AD46" s="60">
        <f t="shared" si="629"/>
        <v>0</v>
      </c>
      <c r="AE46" s="53" t="str">
        <f t="shared" si="630"/>
        <v>0.0</v>
      </c>
      <c r="AF46" s="63">
        <v>4</v>
      </c>
      <c r="AG46" s="207"/>
      <c r="AH46" s="105">
        <v>8.3000000000000007</v>
      </c>
      <c r="AI46" s="103">
        <v>6</v>
      </c>
      <c r="AJ46" s="104"/>
      <c r="AK46" s="66">
        <f t="shared" si="631"/>
        <v>6.9</v>
      </c>
      <c r="AL46" s="67">
        <f t="shared" si="632"/>
        <v>6.9</v>
      </c>
      <c r="AM46" s="67" t="str">
        <f t="shared" si="633"/>
        <v>6.9</v>
      </c>
      <c r="AN46" s="51" t="str">
        <f t="shared" si="634"/>
        <v>C+</v>
      </c>
      <c r="AO46" s="60">
        <f t="shared" si="635"/>
        <v>2.5</v>
      </c>
      <c r="AP46" s="53" t="str">
        <f t="shared" si="636"/>
        <v>2.5</v>
      </c>
      <c r="AQ46" s="63">
        <v>2</v>
      </c>
      <c r="AR46" s="207"/>
      <c r="AS46" s="105"/>
      <c r="AT46" s="103"/>
      <c r="AU46" s="104"/>
      <c r="AV46" s="66">
        <f t="shared" si="637"/>
        <v>0</v>
      </c>
      <c r="AW46" s="67">
        <f t="shared" si="638"/>
        <v>0</v>
      </c>
      <c r="AX46" s="67" t="str">
        <f t="shared" si="639"/>
        <v>0.0</v>
      </c>
      <c r="AY46" s="51" t="str">
        <f t="shared" si="640"/>
        <v>F</v>
      </c>
      <c r="AZ46" s="60">
        <f t="shared" si="641"/>
        <v>0</v>
      </c>
      <c r="BA46" s="53" t="str">
        <f t="shared" si="642"/>
        <v>0.0</v>
      </c>
      <c r="BB46" s="63">
        <v>3</v>
      </c>
      <c r="BC46" s="207"/>
      <c r="BD46" s="105">
        <v>0</v>
      </c>
      <c r="BE46" s="103"/>
      <c r="BF46" s="104"/>
      <c r="BG46" s="66">
        <f t="shared" si="643"/>
        <v>0</v>
      </c>
      <c r="BH46" s="67">
        <f t="shared" si="644"/>
        <v>0</v>
      </c>
      <c r="BI46" s="67" t="str">
        <f t="shared" si="645"/>
        <v>0.0</v>
      </c>
      <c r="BJ46" s="51" t="str">
        <f t="shared" si="646"/>
        <v>F</v>
      </c>
      <c r="BK46" s="60">
        <f t="shared" si="647"/>
        <v>0</v>
      </c>
      <c r="BL46" s="53" t="str">
        <f t="shared" si="648"/>
        <v>0.0</v>
      </c>
      <c r="BM46" s="63">
        <v>3</v>
      </c>
      <c r="BN46" s="207"/>
      <c r="BO46" s="105">
        <v>7.6</v>
      </c>
      <c r="BP46" s="103">
        <v>5</v>
      </c>
      <c r="BQ46" s="104"/>
      <c r="BR46" s="66">
        <f t="shared" si="649"/>
        <v>6</v>
      </c>
      <c r="BS46" s="67">
        <f t="shared" si="650"/>
        <v>6</v>
      </c>
      <c r="BT46" s="67" t="str">
        <f t="shared" si="651"/>
        <v>6.0</v>
      </c>
      <c r="BU46" s="51" t="str">
        <f t="shared" si="652"/>
        <v>C</v>
      </c>
      <c r="BV46" s="68">
        <f t="shared" si="653"/>
        <v>2</v>
      </c>
      <c r="BW46" s="53" t="str">
        <f t="shared" si="654"/>
        <v>2.0</v>
      </c>
      <c r="BX46" s="63">
        <v>2</v>
      </c>
      <c r="BY46" s="207"/>
      <c r="BZ46" s="105"/>
      <c r="CA46" s="103"/>
      <c r="CB46" s="104"/>
      <c r="CC46" s="105"/>
      <c r="CD46" s="67">
        <f t="shared" si="655"/>
        <v>0</v>
      </c>
      <c r="CE46" s="67" t="str">
        <f t="shared" si="656"/>
        <v>0.0</v>
      </c>
      <c r="CF46" s="51" t="str">
        <f t="shared" si="657"/>
        <v>F</v>
      </c>
      <c r="CG46" s="60">
        <f t="shared" si="658"/>
        <v>0</v>
      </c>
      <c r="CH46" s="53" t="str">
        <f t="shared" si="659"/>
        <v>0.0</v>
      </c>
      <c r="CI46" s="63">
        <v>3</v>
      </c>
      <c r="CJ46" s="207"/>
      <c r="CK46" s="208">
        <f t="shared" si="660"/>
        <v>17</v>
      </c>
      <c r="CL46" s="72">
        <f t="shared" si="661"/>
        <v>1.5176470588235293</v>
      </c>
      <c r="CM46" s="93" t="str">
        <f t="shared" si="662"/>
        <v>1.52</v>
      </c>
      <c r="CN46" s="72">
        <f t="shared" si="663"/>
        <v>0.52941176470588236</v>
      </c>
      <c r="CO46" s="93" t="str">
        <f t="shared" si="664"/>
        <v>0.53</v>
      </c>
      <c r="CP46" s="285" t="str">
        <f t="shared" si="665"/>
        <v>Cảnh báo KQHT</v>
      </c>
      <c r="CQ46" s="285">
        <f t="shared" si="666"/>
        <v>0</v>
      </c>
      <c r="CR46" s="72">
        <v>0</v>
      </c>
      <c r="CS46" s="285" t="str">
        <f t="shared" si="667"/>
        <v>0.00</v>
      </c>
      <c r="CT46" s="72">
        <v>0</v>
      </c>
      <c r="CU46" s="285" t="str">
        <f t="shared" si="668"/>
        <v>0.00</v>
      </c>
      <c r="CV46" s="285" t="str">
        <f t="shared" si="669"/>
        <v>Cảnh báo KQHT</v>
      </c>
      <c r="CW46" s="66">
        <v>5</v>
      </c>
      <c r="CX46" s="66">
        <v>0</v>
      </c>
      <c r="CY46" s="285"/>
      <c r="CZ46" s="66">
        <f t="shared" si="670"/>
        <v>2</v>
      </c>
      <c r="DA46" s="67">
        <f t="shared" si="671"/>
        <v>2</v>
      </c>
      <c r="DB46" s="60" t="str">
        <f t="shared" si="672"/>
        <v>2.0</v>
      </c>
      <c r="DC46" s="51" t="str">
        <f t="shared" si="673"/>
        <v>F</v>
      </c>
      <c r="DD46" s="60">
        <f t="shared" si="674"/>
        <v>0</v>
      </c>
      <c r="DE46" s="60" t="str">
        <f t="shared" si="675"/>
        <v>0.0</v>
      </c>
      <c r="DF46" s="63"/>
      <c r="DG46" s="209"/>
      <c r="DH46" s="105"/>
      <c r="DI46" s="126"/>
      <c r="DJ46" s="126"/>
      <c r="DK46" s="66">
        <f t="shared" si="676"/>
        <v>0</v>
      </c>
      <c r="DL46" s="67">
        <f t="shared" si="677"/>
        <v>0</v>
      </c>
      <c r="DM46" s="60" t="str">
        <f t="shared" si="678"/>
        <v>0.0</v>
      </c>
      <c r="DN46" s="51" t="str">
        <f t="shared" si="679"/>
        <v>F</v>
      </c>
      <c r="DO46" s="60">
        <f t="shared" si="680"/>
        <v>0</v>
      </c>
      <c r="DP46" s="60" t="str">
        <f t="shared" si="681"/>
        <v>0.0</v>
      </c>
      <c r="DQ46" s="63"/>
      <c r="DR46" s="209"/>
      <c r="DS46" s="67">
        <f t="shared" si="682"/>
        <v>1</v>
      </c>
      <c r="DT46" s="60" t="str">
        <f t="shared" si="683"/>
        <v>1.0</v>
      </c>
      <c r="DU46" s="51" t="str">
        <f t="shared" si="684"/>
        <v>F</v>
      </c>
      <c r="DV46" s="60">
        <f t="shared" si="685"/>
        <v>0</v>
      </c>
      <c r="DW46" s="60" t="str">
        <f t="shared" si="686"/>
        <v>0.0</v>
      </c>
      <c r="DX46" s="63">
        <v>3</v>
      </c>
      <c r="DY46" s="209">
        <v>3</v>
      </c>
      <c r="DZ46" s="149">
        <v>0</v>
      </c>
      <c r="EA46" s="70"/>
      <c r="EB46" s="121"/>
      <c r="EC46" s="66">
        <f t="shared" si="687"/>
        <v>0</v>
      </c>
      <c r="ED46" s="67">
        <f t="shared" si="688"/>
        <v>0</v>
      </c>
      <c r="EE46" s="67" t="str">
        <f t="shared" si="689"/>
        <v>0.0</v>
      </c>
      <c r="EF46" s="51" t="str">
        <f t="shared" si="690"/>
        <v>F</v>
      </c>
      <c r="EG46" s="68">
        <f t="shared" si="691"/>
        <v>0</v>
      </c>
      <c r="EH46" s="53" t="str">
        <f t="shared" si="692"/>
        <v>0.0</v>
      </c>
      <c r="EI46" s="63">
        <v>3</v>
      </c>
      <c r="EJ46" s="207">
        <v>3</v>
      </c>
      <c r="EK46" s="149">
        <v>0</v>
      </c>
      <c r="EL46" s="70"/>
      <c r="EM46" s="121"/>
      <c r="EN46" s="66">
        <f t="shared" si="693"/>
        <v>0</v>
      </c>
      <c r="EO46" s="67">
        <f t="shared" si="694"/>
        <v>0</v>
      </c>
      <c r="EP46" s="67" t="str">
        <f t="shared" si="695"/>
        <v>0.0</v>
      </c>
      <c r="EQ46" s="51" t="str">
        <f t="shared" si="696"/>
        <v>F</v>
      </c>
      <c r="ER46" s="60">
        <f t="shared" si="697"/>
        <v>0</v>
      </c>
      <c r="ES46" s="53" t="str">
        <f t="shared" si="698"/>
        <v>0.0</v>
      </c>
      <c r="ET46" s="63">
        <v>3</v>
      </c>
      <c r="EU46" s="207">
        <v>3</v>
      </c>
      <c r="EV46" s="149">
        <v>0</v>
      </c>
      <c r="EW46" s="70"/>
      <c r="EX46" s="121"/>
      <c r="EY46" s="66">
        <f t="shared" si="699"/>
        <v>0</v>
      </c>
      <c r="EZ46" s="67">
        <f t="shared" si="700"/>
        <v>0</v>
      </c>
      <c r="FA46" s="67" t="str">
        <f t="shared" si="701"/>
        <v>0.0</v>
      </c>
      <c r="FB46" s="51" t="str">
        <f t="shared" si="702"/>
        <v>F</v>
      </c>
      <c r="FC46" s="60">
        <f t="shared" si="703"/>
        <v>0</v>
      </c>
      <c r="FD46" s="53" t="str">
        <f t="shared" si="704"/>
        <v>0.0</v>
      </c>
      <c r="FE46" s="63">
        <v>2</v>
      </c>
      <c r="FF46" s="207">
        <v>2</v>
      </c>
      <c r="FG46" s="105">
        <v>8</v>
      </c>
      <c r="FH46" s="103">
        <v>7</v>
      </c>
      <c r="FI46" s="104"/>
      <c r="FJ46" s="66">
        <f t="shared" si="705"/>
        <v>7.4</v>
      </c>
      <c r="FK46" s="67">
        <f t="shared" si="706"/>
        <v>7.4</v>
      </c>
      <c r="FL46" s="67" t="str">
        <f t="shared" si="707"/>
        <v>7.4</v>
      </c>
      <c r="FM46" s="51" t="str">
        <f t="shared" si="708"/>
        <v>B</v>
      </c>
      <c r="FN46" s="60">
        <f t="shared" si="709"/>
        <v>3</v>
      </c>
      <c r="FO46" s="53" t="str">
        <f t="shared" si="710"/>
        <v>3.0</v>
      </c>
      <c r="FP46" s="63">
        <v>2</v>
      </c>
      <c r="FQ46" s="207">
        <v>2</v>
      </c>
      <c r="FR46" s="105">
        <v>6.4</v>
      </c>
      <c r="FS46" s="103">
        <v>8</v>
      </c>
      <c r="FT46" s="104"/>
      <c r="FU46" s="66"/>
      <c r="FV46" s="67">
        <f t="shared" si="711"/>
        <v>7.4</v>
      </c>
      <c r="FW46" s="67" t="str">
        <f t="shared" si="712"/>
        <v>7.4</v>
      </c>
      <c r="FX46" s="51" t="str">
        <f t="shared" si="713"/>
        <v>B</v>
      </c>
      <c r="FY46" s="60">
        <f t="shared" si="714"/>
        <v>3</v>
      </c>
      <c r="FZ46" s="53" t="str">
        <f t="shared" si="715"/>
        <v>3.0</v>
      </c>
      <c r="GA46" s="63">
        <v>2</v>
      </c>
      <c r="GB46" s="207">
        <v>2</v>
      </c>
      <c r="GC46" s="105">
        <v>5</v>
      </c>
      <c r="GD46" s="103">
        <v>5</v>
      </c>
      <c r="GE46" s="104"/>
      <c r="GF46" s="105"/>
      <c r="GG46" s="67">
        <f t="shared" si="716"/>
        <v>5</v>
      </c>
      <c r="GH46" s="67" t="str">
        <f t="shared" si="717"/>
        <v>5.0</v>
      </c>
      <c r="GI46" s="51" t="str">
        <f t="shared" si="718"/>
        <v>D+</v>
      </c>
      <c r="GJ46" s="60">
        <f t="shared" si="719"/>
        <v>1.5</v>
      </c>
      <c r="GK46" s="53" t="str">
        <f t="shared" si="720"/>
        <v>1.5</v>
      </c>
      <c r="GL46" s="63">
        <v>3</v>
      </c>
      <c r="GM46" s="207">
        <v>3</v>
      </c>
      <c r="GN46" s="211">
        <f t="shared" si="721"/>
        <v>18</v>
      </c>
      <c r="GO46" s="156">
        <f t="shared" si="722"/>
        <v>2.6444444444444444</v>
      </c>
      <c r="GP46" s="158">
        <f t="shared" si="723"/>
        <v>0.91666666666666663</v>
      </c>
      <c r="GQ46" s="157" t="str">
        <f t="shared" si="724"/>
        <v>0.92</v>
      </c>
      <c r="GR46" s="5" t="str">
        <f t="shared" si="725"/>
        <v>Cảnh báo KQHT</v>
      </c>
      <c r="GS46" s="212">
        <f t="shared" si="726"/>
        <v>18</v>
      </c>
      <c r="GT46" s="213">
        <f t="shared" si="727"/>
        <v>2.6444444444444444</v>
      </c>
      <c r="GU46" s="214">
        <f t="shared" si="728"/>
        <v>0.91666666666666663</v>
      </c>
      <c r="GV46" s="215">
        <f t="shared" si="729"/>
        <v>35</v>
      </c>
      <c r="GW46" s="211">
        <f t="shared" si="730"/>
        <v>18</v>
      </c>
      <c r="GX46" s="157">
        <f t="shared" si="731"/>
        <v>2.6444444444444444</v>
      </c>
      <c r="GY46" s="158">
        <f t="shared" si="732"/>
        <v>0.91666666666666663</v>
      </c>
      <c r="GZ46" s="157" t="str">
        <f t="shared" si="733"/>
        <v>0.92</v>
      </c>
      <c r="HA46" s="5" t="str">
        <f t="shared" si="734"/>
        <v>Cảnh báo KQHT</v>
      </c>
      <c r="HB46" s="5"/>
      <c r="HC46" s="255">
        <v>7</v>
      </c>
      <c r="HD46" s="256"/>
      <c r="HE46" s="256"/>
      <c r="HF46" s="256"/>
      <c r="HG46" s="67">
        <f t="shared" si="585"/>
        <v>2.8</v>
      </c>
      <c r="HH46" s="67" t="str">
        <f t="shared" si="586"/>
        <v>2.8</v>
      </c>
      <c r="HI46" s="51" t="str">
        <f t="shared" si="587"/>
        <v>F</v>
      </c>
      <c r="HJ46" s="60">
        <f t="shared" si="588"/>
        <v>0</v>
      </c>
      <c r="HK46" s="53" t="str">
        <f t="shared" si="589"/>
        <v>0.0</v>
      </c>
      <c r="HL46" s="63">
        <v>3</v>
      </c>
      <c r="HM46" s="207">
        <v>3</v>
      </c>
      <c r="HN46" s="171">
        <v>7</v>
      </c>
      <c r="HO46" s="122"/>
      <c r="HP46" s="123"/>
      <c r="HQ46" s="171">
        <f t="shared" si="590"/>
        <v>2.8</v>
      </c>
      <c r="HR46" s="110">
        <f t="shared" si="591"/>
        <v>2.8</v>
      </c>
      <c r="HS46" s="67" t="str">
        <f t="shared" si="592"/>
        <v>2.8</v>
      </c>
      <c r="HT46" s="111" t="str">
        <f t="shared" si="593"/>
        <v>F</v>
      </c>
      <c r="HU46" s="112">
        <f t="shared" si="594"/>
        <v>0</v>
      </c>
      <c r="HV46" s="113" t="str">
        <f t="shared" si="595"/>
        <v>0.0</v>
      </c>
      <c r="HW46" s="63">
        <v>1</v>
      </c>
      <c r="HX46" s="207">
        <v>1</v>
      </c>
      <c r="HY46" s="66">
        <f t="shared" si="596"/>
        <v>0.8</v>
      </c>
      <c r="HZ46" s="167">
        <f t="shared" si="596"/>
        <v>2.8</v>
      </c>
      <c r="IA46" s="53" t="str">
        <f t="shared" si="597"/>
        <v>2.8</v>
      </c>
      <c r="IB46" s="51" t="str">
        <f t="shared" si="598"/>
        <v>F</v>
      </c>
      <c r="IC46" s="60">
        <f t="shared" si="599"/>
        <v>0</v>
      </c>
      <c r="ID46" s="53" t="str">
        <f t="shared" si="600"/>
        <v>0.0</v>
      </c>
      <c r="IE46" s="220">
        <v>4</v>
      </c>
      <c r="IF46" s="221">
        <v>4</v>
      </c>
      <c r="IG46" s="171">
        <v>8</v>
      </c>
      <c r="IH46" s="122"/>
      <c r="II46" s="123"/>
      <c r="IJ46" s="171">
        <f t="shared" si="601"/>
        <v>3.2</v>
      </c>
      <c r="IK46" s="67">
        <f t="shared" si="602"/>
        <v>3.2</v>
      </c>
      <c r="IL46" s="67" t="str">
        <f t="shared" si="603"/>
        <v>3.2</v>
      </c>
      <c r="IM46" s="51" t="str">
        <f t="shared" si="604"/>
        <v>F</v>
      </c>
      <c r="IN46" s="60">
        <f t="shared" si="605"/>
        <v>0</v>
      </c>
      <c r="IO46" s="53" t="str">
        <f t="shared" si="606"/>
        <v>0.0</v>
      </c>
      <c r="IP46" s="63">
        <v>2</v>
      </c>
      <c r="IQ46" s="207">
        <v>2</v>
      </c>
      <c r="IR46" s="259">
        <v>3.3</v>
      </c>
      <c r="IS46" s="259"/>
      <c r="IT46" s="259"/>
      <c r="IU46" s="66">
        <f t="shared" si="607"/>
        <v>1.3</v>
      </c>
      <c r="IV46" s="67">
        <f t="shared" si="608"/>
        <v>1.3</v>
      </c>
      <c r="IW46" s="67" t="str">
        <f t="shared" si="609"/>
        <v>1.3</v>
      </c>
      <c r="IX46" s="51" t="str">
        <f t="shared" si="610"/>
        <v>F</v>
      </c>
      <c r="IY46" s="60">
        <f t="shared" si="611"/>
        <v>0</v>
      </c>
      <c r="IZ46" s="53" t="str">
        <f t="shared" si="612"/>
        <v>0.0</v>
      </c>
      <c r="JA46" s="63">
        <v>3</v>
      </c>
      <c r="JB46" s="207">
        <v>3</v>
      </c>
      <c r="JC46" s="56">
        <v>4</v>
      </c>
      <c r="JD46" s="70"/>
      <c r="JE46" s="121"/>
      <c r="JF46" s="149">
        <f t="shared" si="613"/>
        <v>1.6</v>
      </c>
      <c r="JG46" s="67">
        <f t="shared" si="614"/>
        <v>1.6</v>
      </c>
      <c r="JH46" s="50" t="str">
        <f t="shared" si="615"/>
        <v>1.6</v>
      </c>
      <c r="JI46" s="51" t="str">
        <f t="shared" si="616"/>
        <v>F</v>
      </c>
      <c r="JJ46" s="60">
        <f t="shared" si="617"/>
        <v>0</v>
      </c>
      <c r="JK46" s="53" t="str">
        <f t="shared" si="618"/>
        <v>0.0</v>
      </c>
      <c r="JL46" s="61">
        <v>2</v>
      </c>
      <c r="JM46" s="62"/>
      <c r="JN46" s="65"/>
      <c r="JO46" s="57"/>
      <c r="JP46" s="58"/>
      <c r="JQ46" s="149">
        <f t="shared" si="519"/>
        <v>0</v>
      </c>
      <c r="JR46" s="67">
        <f t="shared" si="520"/>
        <v>0</v>
      </c>
      <c r="JS46" s="50" t="str">
        <f t="shared" si="521"/>
        <v>0.0</v>
      </c>
      <c r="JT46" s="51" t="str">
        <f t="shared" si="522"/>
        <v>F</v>
      </c>
      <c r="JU46" s="60">
        <f t="shared" si="523"/>
        <v>0</v>
      </c>
      <c r="JV46" s="53" t="str">
        <f t="shared" si="524"/>
        <v>0.0</v>
      </c>
      <c r="JW46" s="61">
        <v>1</v>
      </c>
      <c r="JX46" s="62"/>
      <c r="JY46" s="65"/>
      <c r="JZ46" s="57"/>
      <c r="KA46" s="58"/>
      <c r="KB46" s="149">
        <f t="shared" si="525"/>
        <v>0</v>
      </c>
      <c r="KC46" s="67">
        <f t="shared" si="526"/>
        <v>0</v>
      </c>
      <c r="KD46" s="50" t="str">
        <f t="shared" si="527"/>
        <v>0.0</v>
      </c>
      <c r="KE46" s="51" t="str">
        <f t="shared" si="528"/>
        <v>F</v>
      </c>
      <c r="KF46" s="60">
        <f t="shared" si="529"/>
        <v>0</v>
      </c>
      <c r="KG46" s="53" t="str">
        <f t="shared" si="530"/>
        <v>0.0</v>
      </c>
      <c r="KH46" s="61">
        <v>2</v>
      </c>
      <c r="KI46" s="62"/>
      <c r="KJ46" s="105"/>
      <c r="KK46" s="138"/>
      <c r="KL46" s="105"/>
      <c r="KM46" s="66">
        <f t="shared" si="531"/>
        <v>0</v>
      </c>
      <c r="KN46" s="110">
        <f t="shared" si="532"/>
        <v>0</v>
      </c>
      <c r="KO46" s="67" t="str">
        <f t="shared" si="533"/>
        <v>0.0</v>
      </c>
      <c r="KP46" s="300" t="str">
        <f t="shared" si="534"/>
        <v>F</v>
      </c>
      <c r="KQ46" s="112">
        <f t="shared" si="535"/>
        <v>0</v>
      </c>
      <c r="KR46" s="113" t="str">
        <f t="shared" si="536"/>
        <v>0.0</v>
      </c>
      <c r="KS46" s="63">
        <v>3</v>
      </c>
      <c r="KT46" s="207"/>
      <c r="KU46" s="105"/>
      <c r="KV46" s="138"/>
      <c r="KW46" s="104"/>
      <c r="KX46" s="66">
        <f t="shared" si="573"/>
        <v>0</v>
      </c>
      <c r="KY46" s="110">
        <f t="shared" si="574"/>
        <v>0</v>
      </c>
      <c r="KZ46" s="67" t="str">
        <f t="shared" si="575"/>
        <v>0.0</v>
      </c>
      <c r="LA46" s="300" t="str">
        <f t="shared" si="576"/>
        <v>F</v>
      </c>
      <c r="LB46" s="112">
        <f t="shared" si="577"/>
        <v>0</v>
      </c>
      <c r="LC46" s="113" t="str">
        <f t="shared" si="578"/>
        <v>0.0</v>
      </c>
      <c r="LD46" s="63">
        <v>2</v>
      </c>
      <c r="LE46" s="207"/>
      <c r="LF46" s="301">
        <f t="shared" si="543"/>
        <v>0</v>
      </c>
      <c r="LG46" s="302">
        <f t="shared" si="544"/>
        <v>0</v>
      </c>
      <c r="LH46" s="303" t="str">
        <f t="shared" si="545"/>
        <v>0.0</v>
      </c>
      <c r="LI46" s="304" t="str">
        <f t="shared" si="546"/>
        <v>F</v>
      </c>
      <c r="LJ46" s="305">
        <f t="shared" si="547"/>
        <v>0</v>
      </c>
      <c r="LK46" s="303" t="str">
        <f t="shared" si="548"/>
        <v>0.0</v>
      </c>
      <c r="LL46" s="306">
        <v>5</v>
      </c>
      <c r="LM46" s="307"/>
      <c r="LN46" s="211">
        <f t="shared" si="549"/>
        <v>19</v>
      </c>
      <c r="LO46" s="156">
        <f t="shared" si="550"/>
        <v>1.3</v>
      </c>
      <c r="LP46" s="158">
        <f t="shared" si="551"/>
        <v>0</v>
      </c>
      <c r="LQ46" s="157" t="str">
        <f t="shared" si="552"/>
        <v>0.00</v>
      </c>
      <c r="LR46" s="5" t="str">
        <f t="shared" si="553"/>
        <v>Cảnh báo KQHT</v>
      </c>
      <c r="LS46" s="212">
        <f t="shared" si="554"/>
        <v>9</v>
      </c>
      <c r="LT46" s="156">
        <f t="shared" si="555"/>
        <v>2.3888888888888888</v>
      </c>
      <c r="LU46" s="309">
        <f t="shared" si="556"/>
        <v>0</v>
      </c>
      <c r="LV46" s="215">
        <f t="shared" si="557"/>
        <v>54</v>
      </c>
      <c r="LW46" s="211">
        <f t="shared" si="558"/>
        <v>27</v>
      </c>
      <c r="LX46" s="157">
        <f t="shared" si="559"/>
        <v>2.5592592592592589</v>
      </c>
      <c r="LY46" s="157" t="str">
        <f t="shared" si="560"/>
        <v>2.56</v>
      </c>
      <c r="LZ46" s="158">
        <f t="shared" si="561"/>
        <v>0.61111111111111116</v>
      </c>
      <c r="MA46" s="157" t="str">
        <f t="shared" si="562"/>
        <v>0.61</v>
      </c>
      <c r="MB46" s="5" t="str">
        <f t="shared" si="563"/>
        <v>Cảnh báo KQHT</v>
      </c>
      <c r="MC46" s="282"/>
      <c r="MD46" s="283"/>
      <c r="ME46" s="58"/>
      <c r="MF46" s="66">
        <f t="shared" si="182"/>
        <v>0</v>
      </c>
      <c r="MG46" s="67">
        <f t="shared" si="183"/>
        <v>0</v>
      </c>
      <c r="MH46" s="50" t="str">
        <f t="shared" si="184"/>
        <v>0.0</v>
      </c>
      <c r="MI46" s="51" t="str">
        <f t="shared" si="185"/>
        <v>F</v>
      </c>
      <c r="MJ46" s="60">
        <f t="shared" si="186"/>
        <v>0</v>
      </c>
      <c r="MK46" s="53" t="str">
        <f t="shared" si="187"/>
        <v>0.0</v>
      </c>
      <c r="ML46" s="61">
        <v>2</v>
      </c>
      <c r="MM46" s="62"/>
      <c r="MN46" s="282"/>
      <c r="MO46" s="283"/>
      <c r="MP46" s="104"/>
      <c r="MQ46" s="105">
        <f t="shared" si="188"/>
        <v>0</v>
      </c>
      <c r="MR46" s="67">
        <f t="shared" si="189"/>
        <v>0</v>
      </c>
      <c r="MS46" s="50" t="str">
        <f t="shared" si="190"/>
        <v>0.0</v>
      </c>
      <c r="MT46" s="51" t="str">
        <f t="shared" si="191"/>
        <v>F</v>
      </c>
      <c r="MU46" s="60">
        <f t="shared" si="192"/>
        <v>0</v>
      </c>
      <c r="MV46" s="53" t="str">
        <f t="shared" si="193"/>
        <v>0.0</v>
      </c>
      <c r="MW46" s="61">
        <v>2</v>
      </c>
      <c r="MX46" s="62"/>
      <c r="MY46" s="282"/>
      <c r="MZ46" s="283"/>
      <c r="NA46" s="104"/>
      <c r="NB46" s="105">
        <f t="shared" si="194"/>
        <v>0</v>
      </c>
      <c r="NC46" s="67">
        <f t="shared" si="195"/>
        <v>0</v>
      </c>
      <c r="ND46" s="50" t="str">
        <f t="shared" si="196"/>
        <v>0.0</v>
      </c>
      <c r="NE46" s="51" t="str">
        <f t="shared" si="197"/>
        <v>F</v>
      </c>
      <c r="NF46" s="60">
        <f t="shared" si="198"/>
        <v>0</v>
      </c>
      <c r="NG46" s="53" t="str">
        <f t="shared" si="199"/>
        <v>0.0</v>
      </c>
      <c r="NH46" s="61">
        <v>2</v>
      </c>
      <c r="NI46" s="62"/>
      <c r="NJ46" s="105"/>
      <c r="NK46" s="138"/>
      <c r="NL46" s="105"/>
      <c r="NM46" s="66">
        <f t="shared" si="200"/>
        <v>0</v>
      </c>
      <c r="NN46" s="110">
        <f t="shared" si="201"/>
        <v>0</v>
      </c>
      <c r="NO46" s="67" t="str">
        <f t="shared" si="202"/>
        <v>0.0</v>
      </c>
      <c r="NP46" s="300" t="str">
        <f t="shared" si="203"/>
        <v>F</v>
      </c>
      <c r="NQ46" s="112">
        <f t="shared" si="204"/>
        <v>0</v>
      </c>
      <c r="NR46" s="113" t="str">
        <f t="shared" si="205"/>
        <v>0.0</v>
      </c>
      <c r="NS46" s="63">
        <v>2</v>
      </c>
      <c r="NT46" s="207"/>
      <c r="NU46" s="105"/>
      <c r="NV46" s="138"/>
      <c r="NW46" s="105"/>
      <c r="NX46" s="105">
        <f t="shared" si="206"/>
        <v>0</v>
      </c>
      <c r="NY46" s="110">
        <f t="shared" si="207"/>
        <v>0</v>
      </c>
      <c r="NZ46" s="67" t="str">
        <f t="shared" si="208"/>
        <v>0.0</v>
      </c>
      <c r="OA46" s="300" t="str">
        <f t="shared" si="209"/>
        <v>F</v>
      </c>
      <c r="OB46" s="112">
        <f t="shared" si="210"/>
        <v>0</v>
      </c>
      <c r="OC46" s="113" t="str">
        <f t="shared" si="211"/>
        <v>0.0</v>
      </c>
      <c r="OD46" s="63">
        <v>1</v>
      </c>
      <c r="OE46" s="207"/>
      <c r="OF46" s="210"/>
      <c r="OG46" s="133"/>
      <c r="OH46" s="210"/>
      <c r="OI46" s="66">
        <f t="shared" si="212"/>
        <v>0</v>
      </c>
      <c r="OJ46" s="67">
        <f t="shared" si="213"/>
        <v>0</v>
      </c>
      <c r="OK46" s="67" t="str">
        <f t="shared" si="214"/>
        <v>0.0</v>
      </c>
      <c r="OL46" s="51" t="str">
        <f t="shared" si="215"/>
        <v>F</v>
      </c>
      <c r="OM46" s="60">
        <f t="shared" si="216"/>
        <v>0</v>
      </c>
      <c r="ON46" s="53" t="str">
        <f t="shared" si="217"/>
        <v>0.0</v>
      </c>
      <c r="OO46" s="63">
        <v>6</v>
      </c>
      <c r="OP46" s="207">
        <v>6</v>
      </c>
      <c r="OQ46" s="105"/>
      <c r="OR46" s="138"/>
      <c r="OS46" s="104"/>
      <c r="OT46" s="105"/>
      <c r="OU46" s="67">
        <f t="shared" si="218"/>
        <v>0</v>
      </c>
      <c r="OV46" s="67" t="str">
        <f t="shared" si="219"/>
        <v>0.0</v>
      </c>
      <c r="OW46" s="51" t="str">
        <f t="shared" si="220"/>
        <v>F</v>
      </c>
      <c r="OX46" s="60">
        <f t="shared" si="221"/>
        <v>0</v>
      </c>
      <c r="OY46" s="53" t="str">
        <f t="shared" si="222"/>
        <v>0.0</v>
      </c>
      <c r="OZ46" s="63">
        <v>4</v>
      </c>
      <c r="PA46" s="207">
        <v>4</v>
      </c>
      <c r="PB46" s="211">
        <f t="shared" si="223"/>
        <v>19</v>
      </c>
      <c r="PC46" s="156">
        <f t="shared" si="224"/>
        <v>0</v>
      </c>
      <c r="PD46" s="158">
        <f t="shared" si="225"/>
        <v>0</v>
      </c>
      <c r="PE46" s="157" t="str">
        <f t="shared" si="226"/>
        <v>0.00</v>
      </c>
      <c r="PF46" s="5" t="str">
        <f t="shared" si="227"/>
        <v>Cảnh báo KQHT</v>
      </c>
      <c r="PG46" s="212">
        <f t="shared" si="228"/>
        <v>10</v>
      </c>
      <c r="PH46" s="156">
        <f t="shared" si="229"/>
        <v>0</v>
      </c>
      <c r="PI46" s="309">
        <f t="shared" si="230"/>
        <v>0</v>
      </c>
      <c r="PJ46" s="215">
        <f t="shared" si="231"/>
        <v>73</v>
      </c>
      <c r="PK46" s="211">
        <f t="shared" si="232"/>
        <v>37</v>
      </c>
      <c r="PL46" s="157">
        <f t="shared" si="233"/>
        <v>1.8675675675675674</v>
      </c>
      <c r="PM46" s="157" t="str">
        <f t="shared" si="234"/>
        <v>1.87</v>
      </c>
      <c r="PN46" s="158">
        <f t="shared" si="235"/>
        <v>0.44594594594594594</v>
      </c>
      <c r="PO46" s="157" t="str">
        <f t="shared" si="236"/>
        <v>0.45</v>
      </c>
      <c r="PP46" s="5" t="str">
        <f t="shared" si="237"/>
        <v>Cảnh báo KQHT</v>
      </c>
      <c r="PQ46" s="210"/>
      <c r="PR46" s="57"/>
      <c r="PS46" s="58"/>
      <c r="PT46" s="66">
        <f t="shared" si="579"/>
        <v>0</v>
      </c>
      <c r="PU46" s="67">
        <f t="shared" si="580"/>
        <v>0</v>
      </c>
      <c r="PV46" s="67" t="str">
        <f t="shared" si="581"/>
        <v>0.0</v>
      </c>
      <c r="PW46" s="51" t="str">
        <f t="shared" si="582"/>
        <v>F</v>
      </c>
      <c r="PX46" s="60">
        <f t="shared" si="583"/>
        <v>0</v>
      </c>
      <c r="PY46" s="53" t="str">
        <f t="shared" si="584"/>
        <v>0.0</v>
      </c>
      <c r="PZ46" s="63">
        <v>6</v>
      </c>
      <c r="QA46" s="207">
        <v>6</v>
      </c>
    </row>
    <row r="47" spans="1:443" s="8" customFormat="1" ht="18">
      <c r="A47" s="142">
        <v>7</v>
      </c>
      <c r="B47" s="8" t="s">
        <v>534</v>
      </c>
      <c r="C47" s="8" t="s">
        <v>547</v>
      </c>
      <c r="D47" s="234" t="s">
        <v>549</v>
      </c>
      <c r="E47" s="322" t="s">
        <v>320</v>
      </c>
      <c r="K47" s="98">
        <v>6.6</v>
      </c>
      <c r="L47" s="120"/>
      <c r="M47" s="51" t="str">
        <f t="shared" si="619"/>
        <v>C+</v>
      </c>
      <c r="N47" s="52">
        <f t="shared" si="620"/>
        <v>2.5</v>
      </c>
      <c r="O47" s="53" t="str">
        <f t="shared" si="621"/>
        <v>2.5</v>
      </c>
      <c r="P47" s="63">
        <v>2</v>
      </c>
      <c r="Q47" s="49"/>
      <c r="R47" s="67"/>
      <c r="S47" s="51" t="str">
        <f t="shared" si="622"/>
        <v>F</v>
      </c>
      <c r="T47" s="52">
        <f t="shared" si="623"/>
        <v>0</v>
      </c>
      <c r="U47" s="53" t="str">
        <f t="shared" si="624"/>
        <v>0.0</v>
      </c>
      <c r="V47" s="63">
        <v>3</v>
      </c>
      <c r="W47" s="105"/>
      <c r="X47" s="103"/>
      <c r="Y47" s="104"/>
      <c r="Z47" s="66">
        <f t="shared" si="625"/>
        <v>0</v>
      </c>
      <c r="AA47" s="67">
        <f t="shared" si="626"/>
        <v>0</v>
      </c>
      <c r="AB47" s="67" t="str">
        <f t="shared" si="627"/>
        <v>0.0</v>
      </c>
      <c r="AC47" s="51" t="str">
        <f t="shared" si="628"/>
        <v>F</v>
      </c>
      <c r="AD47" s="60">
        <f t="shared" si="629"/>
        <v>0</v>
      </c>
      <c r="AE47" s="53" t="str">
        <f t="shared" si="630"/>
        <v>0.0</v>
      </c>
      <c r="AF47" s="63">
        <v>4</v>
      </c>
      <c r="AG47" s="207"/>
      <c r="AH47" s="105">
        <v>8</v>
      </c>
      <c r="AI47" s="103">
        <v>7</v>
      </c>
      <c r="AJ47" s="104"/>
      <c r="AK47" s="66">
        <f t="shared" si="631"/>
        <v>7.4</v>
      </c>
      <c r="AL47" s="67">
        <f t="shared" si="632"/>
        <v>7.4</v>
      </c>
      <c r="AM47" s="67" t="str">
        <f t="shared" si="633"/>
        <v>7.4</v>
      </c>
      <c r="AN47" s="51" t="str">
        <f t="shared" si="634"/>
        <v>B</v>
      </c>
      <c r="AO47" s="60">
        <f t="shared" si="635"/>
        <v>3</v>
      </c>
      <c r="AP47" s="53" t="str">
        <f t="shared" si="636"/>
        <v>3.0</v>
      </c>
      <c r="AQ47" s="63">
        <v>2</v>
      </c>
      <c r="AR47" s="207"/>
      <c r="AS47" s="105">
        <v>5.4</v>
      </c>
      <c r="AT47" s="103">
        <v>7</v>
      </c>
      <c r="AU47" s="104"/>
      <c r="AV47" s="66">
        <f t="shared" si="637"/>
        <v>6.4</v>
      </c>
      <c r="AW47" s="67">
        <f t="shared" si="638"/>
        <v>6.4</v>
      </c>
      <c r="AX47" s="67" t="str">
        <f t="shared" si="639"/>
        <v>6.4</v>
      </c>
      <c r="AY47" s="51" t="str">
        <f t="shared" si="640"/>
        <v>C</v>
      </c>
      <c r="AZ47" s="60">
        <f t="shared" si="641"/>
        <v>2</v>
      </c>
      <c r="BA47" s="53" t="str">
        <f t="shared" si="642"/>
        <v>2.0</v>
      </c>
      <c r="BB47" s="63">
        <v>3</v>
      </c>
      <c r="BC47" s="207"/>
      <c r="BD47" s="105">
        <v>6.2</v>
      </c>
      <c r="BE47" s="103">
        <v>7</v>
      </c>
      <c r="BF47" s="104"/>
      <c r="BG47" s="66">
        <f t="shared" si="643"/>
        <v>6.7</v>
      </c>
      <c r="BH47" s="67">
        <f t="shared" si="644"/>
        <v>6.7</v>
      </c>
      <c r="BI47" s="67" t="str">
        <f t="shared" si="645"/>
        <v>6.7</v>
      </c>
      <c r="BJ47" s="51" t="str">
        <f t="shared" si="646"/>
        <v>C+</v>
      </c>
      <c r="BK47" s="60">
        <f t="shared" si="647"/>
        <v>2.5</v>
      </c>
      <c r="BL47" s="53" t="str">
        <f t="shared" si="648"/>
        <v>2.5</v>
      </c>
      <c r="BM47" s="63">
        <v>3</v>
      </c>
      <c r="BN47" s="207"/>
      <c r="BO47" s="105">
        <v>7.5</v>
      </c>
      <c r="BP47" s="103">
        <v>6</v>
      </c>
      <c r="BQ47" s="104"/>
      <c r="BR47" s="66">
        <f t="shared" si="649"/>
        <v>6.6</v>
      </c>
      <c r="BS47" s="67">
        <f t="shared" si="650"/>
        <v>6.6</v>
      </c>
      <c r="BT47" s="67" t="str">
        <f t="shared" si="651"/>
        <v>6.6</v>
      </c>
      <c r="BU47" s="51" t="str">
        <f t="shared" si="652"/>
        <v>C+</v>
      </c>
      <c r="BV47" s="68">
        <f t="shared" si="653"/>
        <v>2.5</v>
      </c>
      <c r="BW47" s="53" t="str">
        <f t="shared" si="654"/>
        <v>2.5</v>
      </c>
      <c r="BX47" s="63">
        <v>2</v>
      </c>
      <c r="BY47" s="207"/>
      <c r="BZ47" s="105"/>
      <c r="CA47" s="103"/>
      <c r="CB47" s="104"/>
      <c r="CC47" s="105"/>
      <c r="CD47" s="67">
        <f t="shared" si="655"/>
        <v>0</v>
      </c>
      <c r="CE47" s="67" t="str">
        <f t="shared" si="656"/>
        <v>0.0</v>
      </c>
      <c r="CF47" s="51" t="str">
        <f t="shared" si="657"/>
        <v>F</v>
      </c>
      <c r="CG47" s="60">
        <f t="shared" si="658"/>
        <v>0</v>
      </c>
      <c r="CH47" s="53" t="str">
        <f t="shared" si="659"/>
        <v>0.0</v>
      </c>
      <c r="CI47" s="63">
        <v>3</v>
      </c>
      <c r="CJ47" s="207"/>
      <c r="CK47" s="208">
        <f t="shared" si="660"/>
        <v>17</v>
      </c>
      <c r="CL47" s="72">
        <f t="shared" si="661"/>
        <v>3.9588235294117644</v>
      </c>
      <c r="CM47" s="93" t="str">
        <f t="shared" si="662"/>
        <v>3.96</v>
      </c>
      <c r="CN47" s="72">
        <f t="shared" si="663"/>
        <v>1.4411764705882353</v>
      </c>
      <c r="CO47" s="93" t="str">
        <f t="shared" si="664"/>
        <v>1.44</v>
      </c>
      <c r="CP47" s="285" t="str">
        <f t="shared" si="665"/>
        <v>Lên lớp</v>
      </c>
      <c r="CQ47" s="285">
        <f t="shared" si="666"/>
        <v>0</v>
      </c>
      <c r="CR47" s="72">
        <v>0</v>
      </c>
      <c r="CS47" s="285" t="str">
        <f t="shared" si="667"/>
        <v>0.00</v>
      </c>
      <c r="CT47" s="72">
        <v>0</v>
      </c>
      <c r="CU47" s="285" t="str">
        <f t="shared" si="668"/>
        <v>0.00</v>
      </c>
      <c r="CV47" s="285" t="str">
        <f t="shared" si="669"/>
        <v>Cảnh báo KQHT</v>
      </c>
      <c r="CW47" s="66">
        <v>7.4</v>
      </c>
      <c r="CX47" s="66">
        <v>8</v>
      </c>
      <c r="CY47" s="285"/>
      <c r="CZ47" s="66">
        <f t="shared" si="670"/>
        <v>7.8</v>
      </c>
      <c r="DA47" s="67">
        <f t="shared" si="671"/>
        <v>7.8</v>
      </c>
      <c r="DB47" s="60" t="str">
        <f t="shared" si="672"/>
        <v>7.8</v>
      </c>
      <c r="DC47" s="51" t="str">
        <f t="shared" si="673"/>
        <v>B</v>
      </c>
      <c r="DD47" s="60">
        <f t="shared" si="674"/>
        <v>3</v>
      </c>
      <c r="DE47" s="60" t="str">
        <f t="shared" si="675"/>
        <v>3.0</v>
      </c>
      <c r="DF47" s="63"/>
      <c r="DG47" s="209"/>
      <c r="DH47" s="105"/>
      <c r="DI47" s="126"/>
      <c r="DJ47" s="126"/>
      <c r="DK47" s="66">
        <f t="shared" si="676"/>
        <v>0</v>
      </c>
      <c r="DL47" s="67">
        <f t="shared" si="677"/>
        <v>0</v>
      </c>
      <c r="DM47" s="60" t="str">
        <f t="shared" si="678"/>
        <v>0.0</v>
      </c>
      <c r="DN47" s="51" t="str">
        <f t="shared" si="679"/>
        <v>F</v>
      </c>
      <c r="DO47" s="60">
        <f t="shared" si="680"/>
        <v>0</v>
      </c>
      <c r="DP47" s="60" t="str">
        <f t="shared" si="681"/>
        <v>0.0</v>
      </c>
      <c r="DQ47" s="63"/>
      <c r="DR47" s="209"/>
      <c r="DS47" s="67">
        <f t="shared" si="682"/>
        <v>3.9</v>
      </c>
      <c r="DT47" s="60" t="str">
        <f t="shared" si="683"/>
        <v>3.9</v>
      </c>
      <c r="DU47" s="51" t="str">
        <f t="shared" si="684"/>
        <v>F</v>
      </c>
      <c r="DV47" s="60">
        <f t="shared" si="685"/>
        <v>0</v>
      </c>
      <c r="DW47" s="60" t="str">
        <f t="shared" si="686"/>
        <v>0.0</v>
      </c>
      <c r="DX47" s="63">
        <v>3</v>
      </c>
      <c r="DY47" s="209">
        <v>3</v>
      </c>
      <c r="DZ47" s="210">
        <v>5.8</v>
      </c>
      <c r="EA47" s="57">
        <v>6</v>
      </c>
      <c r="EB47" s="58"/>
      <c r="EC47" s="66">
        <f t="shared" si="687"/>
        <v>5.9</v>
      </c>
      <c r="ED47" s="67">
        <f t="shared" si="688"/>
        <v>5.9</v>
      </c>
      <c r="EE47" s="67" t="str">
        <f t="shared" si="689"/>
        <v>5.9</v>
      </c>
      <c r="EF47" s="51" t="str">
        <f t="shared" si="690"/>
        <v>C</v>
      </c>
      <c r="EG47" s="68">
        <f t="shared" si="691"/>
        <v>2</v>
      </c>
      <c r="EH47" s="53" t="str">
        <f t="shared" si="692"/>
        <v>2.0</v>
      </c>
      <c r="EI47" s="63">
        <v>3</v>
      </c>
      <c r="EJ47" s="207">
        <v>3</v>
      </c>
      <c r="EK47" s="210">
        <v>7</v>
      </c>
      <c r="EL47" s="57">
        <v>6</v>
      </c>
      <c r="EM47" s="58"/>
      <c r="EN47" s="66">
        <f t="shared" si="693"/>
        <v>6.4</v>
      </c>
      <c r="EO47" s="67">
        <f t="shared" si="694"/>
        <v>6.4</v>
      </c>
      <c r="EP47" s="67" t="str">
        <f t="shared" si="695"/>
        <v>6.4</v>
      </c>
      <c r="EQ47" s="51" t="str">
        <f t="shared" si="696"/>
        <v>C</v>
      </c>
      <c r="ER47" s="60">
        <f t="shared" si="697"/>
        <v>2</v>
      </c>
      <c r="ES47" s="53" t="str">
        <f t="shared" si="698"/>
        <v>2.0</v>
      </c>
      <c r="ET47" s="63">
        <v>3</v>
      </c>
      <c r="EU47" s="207">
        <v>3</v>
      </c>
      <c r="EV47" s="210">
        <v>8</v>
      </c>
      <c r="EW47" s="57"/>
      <c r="EX47" s="58">
        <v>4</v>
      </c>
      <c r="EY47" s="66">
        <f t="shared" si="699"/>
        <v>3.2</v>
      </c>
      <c r="EZ47" s="67">
        <f t="shared" si="700"/>
        <v>5.6</v>
      </c>
      <c r="FA47" s="67" t="str">
        <f t="shared" si="701"/>
        <v>5.6</v>
      </c>
      <c r="FB47" s="51" t="str">
        <f t="shared" si="702"/>
        <v>C</v>
      </c>
      <c r="FC47" s="60">
        <f t="shared" si="703"/>
        <v>2</v>
      </c>
      <c r="FD47" s="53" t="str">
        <f t="shared" si="704"/>
        <v>2.0</v>
      </c>
      <c r="FE47" s="63">
        <v>2</v>
      </c>
      <c r="FF47" s="207">
        <v>2</v>
      </c>
      <c r="FG47" s="105">
        <v>0</v>
      </c>
      <c r="FH47" s="103"/>
      <c r="FI47" s="104"/>
      <c r="FJ47" s="66">
        <f t="shared" si="705"/>
        <v>0</v>
      </c>
      <c r="FK47" s="67">
        <f t="shared" si="706"/>
        <v>0</v>
      </c>
      <c r="FL47" s="67" t="str">
        <f t="shared" si="707"/>
        <v>0.0</v>
      </c>
      <c r="FM47" s="51" t="str">
        <f t="shared" si="708"/>
        <v>F</v>
      </c>
      <c r="FN47" s="60">
        <f t="shared" si="709"/>
        <v>0</v>
      </c>
      <c r="FO47" s="53" t="str">
        <f t="shared" si="710"/>
        <v>0.0</v>
      </c>
      <c r="FP47" s="63">
        <v>2</v>
      </c>
      <c r="FQ47" s="207">
        <v>2</v>
      </c>
      <c r="FR47" s="105">
        <v>6.4</v>
      </c>
      <c r="FS47" s="103">
        <v>7</v>
      </c>
      <c r="FT47" s="104"/>
      <c r="FU47" s="66"/>
      <c r="FV47" s="67">
        <f t="shared" si="711"/>
        <v>6.8</v>
      </c>
      <c r="FW47" s="67" t="str">
        <f t="shared" si="712"/>
        <v>6.8</v>
      </c>
      <c r="FX47" s="51" t="str">
        <f t="shared" si="713"/>
        <v>C+</v>
      </c>
      <c r="FY47" s="60">
        <f t="shared" si="714"/>
        <v>2.5</v>
      </c>
      <c r="FZ47" s="53" t="str">
        <f t="shared" si="715"/>
        <v>2.5</v>
      </c>
      <c r="GA47" s="63">
        <v>2</v>
      </c>
      <c r="GB47" s="207">
        <v>2</v>
      </c>
      <c r="GC47" s="105">
        <v>5.7</v>
      </c>
      <c r="GD47" s="103">
        <v>1</v>
      </c>
      <c r="GE47" s="104"/>
      <c r="GF47" s="105"/>
      <c r="GG47" s="67">
        <f t="shared" si="716"/>
        <v>2.9</v>
      </c>
      <c r="GH47" s="67" t="str">
        <f t="shared" si="717"/>
        <v>2.9</v>
      </c>
      <c r="GI47" s="51" t="str">
        <f t="shared" si="718"/>
        <v>F</v>
      </c>
      <c r="GJ47" s="60">
        <f t="shared" si="719"/>
        <v>0</v>
      </c>
      <c r="GK47" s="53" t="str">
        <f t="shared" si="720"/>
        <v>0.0</v>
      </c>
      <c r="GL47" s="63">
        <v>3</v>
      </c>
      <c r="GM47" s="207">
        <v>3</v>
      </c>
      <c r="GN47" s="211">
        <f t="shared" si="721"/>
        <v>18</v>
      </c>
      <c r="GO47" s="156">
        <f t="shared" si="722"/>
        <v>4.5611111111111118</v>
      </c>
      <c r="GP47" s="158">
        <f t="shared" si="723"/>
        <v>1.1666666666666667</v>
      </c>
      <c r="GQ47" s="157" t="str">
        <f t="shared" si="724"/>
        <v>1.17</v>
      </c>
      <c r="GR47" s="5" t="str">
        <f t="shared" si="725"/>
        <v>Lên lớp</v>
      </c>
      <c r="GS47" s="212">
        <f t="shared" si="726"/>
        <v>18</v>
      </c>
      <c r="GT47" s="213">
        <f t="shared" si="727"/>
        <v>4.5611111111111118</v>
      </c>
      <c r="GU47" s="214">
        <f t="shared" si="728"/>
        <v>1.1666666666666667</v>
      </c>
      <c r="GV47" s="215">
        <f t="shared" si="729"/>
        <v>35</v>
      </c>
      <c r="GW47" s="211">
        <f t="shared" si="730"/>
        <v>18</v>
      </c>
      <c r="GX47" s="157">
        <f t="shared" si="731"/>
        <v>4.5611111111111118</v>
      </c>
      <c r="GY47" s="158">
        <f t="shared" si="732"/>
        <v>1.1666666666666667</v>
      </c>
      <c r="GZ47" s="157" t="str">
        <f t="shared" si="733"/>
        <v>1.17</v>
      </c>
      <c r="HA47" s="5" t="str">
        <f t="shared" si="734"/>
        <v>Cảnh báo KQHT</v>
      </c>
      <c r="HB47" s="5"/>
      <c r="HC47" s="231">
        <v>5</v>
      </c>
      <c r="HD47" s="8">
        <v>5</v>
      </c>
      <c r="HG47" s="67">
        <f t="shared" si="585"/>
        <v>5</v>
      </c>
      <c r="HH47" s="67" t="str">
        <f t="shared" si="586"/>
        <v>5.0</v>
      </c>
      <c r="HI47" s="51" t="str">
        <f t="shared" si="587"/>
        <v>D+</v>
      </c>
      <c r="HJ47" s="60">
        <f t="shared" si="588"/>
        <v>1.5</v>
      </c>
      <c r="HK47" s="53" t="str">
        <f t="shared" si="589"/>
        <v>1.5</v>
      </c>
      <c r="HL47" s="63">
        <v>3</v>
      </c>
      <c r="HM47" s="207">
        <v>3</v>
      </c>
      <c r="HN47" s="171">
        <v>6</v>
      </c>
      <c r="HO47" s="122"/>
      <c r="HP47" s="123">
        <v>6</v>
      </c>
      <c r="HQ47" s="171">
        <f t="shared" si="590"/>
        <v>2.4</v>
      </c>
      <c r="HR47" s="110">
        <f t="shared" si="591"/>
        <v>6</v>
      </c>
      <c r="HS47" s="67" t="str">
        <f t="shared" si="592"/>
        <v>6.0</v>
      </c>
      <c r="HT47" s="111" t="str">
        <f t="shared" si="593"/>
        <v>C</v>
      </c>
      <c r="HU47" s="112">
        <f t="shared" si="594"/>
        <v>2</v>
      </c>
      <c r="HV47" s="113" t="str">
        <f t="shared" si="595"/>
        <v>2.0</v>
      </c>
      <c r="HW47" s="63">
        <v>1</v>
      </c>
      <c r="HX47" s="207">
        <v>1</v>
      </c>
      <c r="HY47" s="66">
        <f t="shared" si="596"/>
        <v>0.7</v>
      </c>
      <c r="HZ47" s="167">
        <f t="shared" si="596"/>
        <v>5.3</v>
      </c>
      <c r="IA47" s="53" t="str">
        <f t="shared" si="597"/>
        <v>5.3</v>
      </c>
      <c r="IB47" s="51" t="str">
        <f t="shared" si="598"/>
        <v>D+</v>
      </c>
      <c r="IC47" s="60">
        <f t="shared" si="599"/>
        <v>1.5</v>
      </c>
      <c r="ID47" s="53" t="str">
        <f t="shared" si="600"/>
        <v>1.5</v>
      </c>
      <c r="IE47" s="220">
        <v>4</v>
      </c>
      <c r="IF47" s="221">
        <v>4</v>
      </c>
      <c r="IG47" s="210">
        <v>6.3</v>
      </c>
      <c r="IH47" s="57">
        <v>9</v>
      </c>
      <c r="II47" s="58"/>
      <c r="IJ47" s="66">
        <f t="shared" si="601"/>
        <v>7.9</v>
      </c>
      <c r="IK47" s="67">
        <f t="shared" si="602"/>
        <v>7.9</v>
      </c>
      <c r="IL47" s="67" t="str">
        <f t="shared" si="603"/>
        <v>7.9</v>
      </c>
      <c r="IM47" s="51" t="str">
        <f t="shared" si="604"/>
        <v>B</v>
      </c>
      <c r="IN47" s="60">
        <f t="shared" si="605"/>
        <v>3</v>
      </c>
      <c r="IO47" s="53" t="str">
        <f t="shared" si="606"/>
        <v>3.0</v>
      </c>
      <c r="IP47" s="63">
        <v>2</v>
      </c>
      <c r="IQ47" s="207">
        <v>2</v>
      </c>
      <c r="IR47" s="259"/>
      <c r="IS47" s="259"/>
      <c r="IT47" s="259"/>
      <c r="IU47" s="66">
        <f t="shared" si="607"/>
        <v>0</v>
      </c>
      <c r="IV47" s="67">
        <f t="shared" si="608"/>
        <v>0</v>
      </c>
      <c r="IW47" s="67" t="str">
        <f t="shared" si="609"/>
        <v>0.0</v>
      </c>
      <c r="IX47" s="51" t="str">
        <f t="shared" si="610"/>
        <v>F</v>
      </c>
      <c r="IY47" s="60">
        <f t="shared" si="611"/>
        <v>0</v>
      </c>
      <c r="IZ47" s="53" t="str">
        <f t="shared" si="612"/>
        <v>0.0</v>
      </c>
      <c r="JA47" s="63">
        <v>3</v>
      </c>
      <c r="JB47" s="207">
        <v>3</v>
      </c>
      <c r="JC47" s="65">
        <v>6.4</v>
      </c>
      <c r="JD47" s="57">
        <v>4</v>
      </c>
      <c r="JE47" s="58"/>
      <c r="JF47" s="66">
        <f t="shared" si="613"/>
        <v>5</v>
      </c>
      <c r="JG47" s="67">
        <f t="shared" si="614"/>
        <v>5</v>
      </c>
      <c r="JH47" s="50" t="str">
        <f t="shared" si="615"/>
        <v>5.0</v>
      </c>
      <c r="JI47" s="51" t="str">
        <f t="shared" si="616"/>
        <v>D+</v>
      </c>
      <c r="JJ47" s="60">
        <f t="shared" si="617"/>
        <v>1.5</v>
      </c>
      <c r="JK47" s="53" t="str">
        <f t="shared" si="618"/>
        <v>1.5</v>
      </c>
      <c r="JL47" s="61">
        <v>2</v>
      </c>
      <c r="JM47" s="62">
        <v>2</v>
      </c>
      <c r="JN47" s="65">
        <v>7.2</v>
      </c>
      <c r="JO47" s="57">
        <v>4</v>
      </c>
      <c r="JP47" s="58"/>
      <c r="JQ47" s="149">
        <f t="shared" si="519"/>
        <v>5.3</v>
      </c>
      <c r="JR47" s="67">
        <f t="shared" si="520"/>
        <v>5.3</v>
      </c>
      <c r="JS47" s="50" t="str">
        <f t="shared" si="521"/>
        <v>5.3</v>
      </c>
      <c r="JT47" s="51" t="str">
        <f t="shared" si="522"/>
        <v>D+</v>
      </c>
      <c r="JU47" s="60">
        <f t="shared" si="523"/>
        <v>1.5</v>
      </c>
      <c r="JV47" s="53" t="str">
        <f t="shared" si="524"/>
        <v>1.5</v>
      </c>
      <c r="JW47" s="61">
        <v>1</v>
      </c>
      <c r="JX47" s="62">
        <v>1</v>
      </c>
      <c r="JY47" s="65">
        <v>5.3</v>
      </c>
      <c r="JZ47" s="57">
        <v>6</v>
      </c>
      <c r="KA47" s="58"/>
      <c r="KB47" s="149">
        <f t="shared" si="525"/>
        <v>5.7</v>
      </c>
      <c r="KC47" s="67">
        <f t="shared" si="526"/>
        <v>5.7</v>
      </c>
      <c r="KD47" s="50" t="str">
        <f t="shared" si="527"/>
        <v>5.7</v>
      </c>
      <c r="KE47" s="51" t="str">
        <f t="shared" si="528"/>
        <v>C</v>
      </c>
      <c r="KF47" s="60">
        <f t="shared" si="529"/>
        <v>2</v>
      </c>
      <c r="KG47" s="53" t="str">
        <f t="shared" si="530"/>
        <v>2.0</v>
      </c>
      <c r="KH47" s="61">
        <v>2</v>
      </c>
      <c r="KI47" s="62">
        <v>2</v>
      </c>
      <c r="KJ47" s="105"/>
      <c r="KK47" s="138"/>
      <c r="KL47" s="105"/>
      <c r="KM47" s="66">
        <f t="shared" si="531"/>
        <v>0</v>
      </c>
      <c r="KN47" s="110">
        <f t="shared" si="532"/>
        <v>0</v>
      </c>
      <c r="KO47" s="67" t="str">
        <f t="shared" si="533"/>
        <v>0.0</v>
      </c>
      <c r="KP47" s="300" t="str">
        <f t="shared" si="534"/>
        <v>F</v>
      </c>
      <c r="KQ47" s="112">
        <f t="shared" si="535"/>
        <v>0</v>
      </c>
      <c r="KR47" s="113" t="str">
        <f t="shared" si="536"/>
        <v>0.0</v>
      </c>
      <c r="KS47" s="63">
        <v>3</v>
      </c>
      <c r="KT47" s="207"/>
      <c r="KU47" s="150">
        <v>6.3</v>
      </c>
      <c r="KV47" s="324"/>
      <c r="KW47" s="125">
        <v>1</v>
      </c>
      <c r="KX47" s="66">
        <f t="shared" si="573"/>
        <v>2.5</v>
      </c>
      <c r="KY47" s="110">
        <f t="shared" si="574"/>
        <v>3.1</v>
      </c>
      <c r="KZ47" s="67" t="str">
        <f t="shared" si="575"/>
        <v>3.1</v>
      </c>
      <c r="LA47" s="300" t="str">
        <f t="shared" si="576"/>
        <v>F</v>
      </c>
      <c r="LB47" s="112">
        <f t="shared" si="577"/>
        <v>0</v>
      </c>
      <c r="LC47" s="113" t="str">
        <f t="shared" si="578"/>
        <v>0.0</v>
      </c>
      <c r="LD47" s="63">
        <v>2</v>
      </c>
      <c r="LE47" s="207"/>
      <c r="LF47" s="301">
        <f t="shared" si="543"/>
        <v>1.1000000000000001</v>
      </c>
      <c r="LG47" s="302">
        <f t="shared" si="544"/>
        <v>1.4</v>
      </c>
      <c r="LH47" s="303" t="str">
        <f t="shared" si="545"/>
        <v>1.4</v>
      </c>
      <c r="LI47" s="304" t="str">
        <f t="shared" si="546"/>
        <v>F</v>
      </c>
      <c r="LJ47" s="305">
        <f t="shared" si="547"/>
        <v>0</v>
      </c>
      <c r="LK47" s="303" t="str">
        <f t="shared" si="548"/>
        <v>0.0</v>
      </c>
      <c r="LL47" s="306">
        <v>5</v>
      </c>
      <c r="LM47" s="307"/>
      <c r="LN47" s="211">
        <f t="shared" si="549"/>
        <v>19</v>
      </c>
      <c r="LO47" s="156">
        <f t="shared" si="550"/>
        <v>3.6684210526315781</v>
      </c>
      <c r="LP47" s="158">
        <f t="shared" si="551"/>
        <v>1.1052631578947369</v>
      </c>
      <c r="LQ47" s="157" t="str">
        <f t="shared" si="552"/>
        <v>1.11</v>
      </c>
      <c r="LR47" s="5" t="str">
        <f t="shared" si="553"/>
        <v>Lên lớp</v>
      </c>
      <c r="LS47" s="212">
        <f t="shared" si="554"/>
        <v>14</v>
      </c>
      <c r="LT47" s="156">
        <f t="shared" si="555"/>
        <v>4.5357142857142856</v>
      </c>
      <c r="LU47" s="309">
        <f t="shared" si="556"/>
        <v>1.5</v>
      </c>
      <c r="LV47" s="215">
        <f t="shared" si="557"/>
        <v>54</v>
      </c>
      <c r="LW47" s="211">
        <f t="shared" si="558"/>
        <v>32</v>
      </c>
      <c r="LX47" s="157">
        <f t="shared" si="559"/>
        <v>4.5500000000000007</v>
      </c>
      <c r="LY47" s="157" t="str">
        <f t="shared" si="560"/>
        <v>4.55</v>
      </c>
      <c r="LZ47" s="158">
        <f t="shared" si="561"/>
        <v>1.3125</v>
      </c>
      <c r="MA47" s="157" t="str">
        <f t="shared" si="562"/>
        <v>1.31</v>
      </c>
      <c r="MB47" s="5" t="str">
        <f t="shared" si="563"/>
        <v>Cảnh báo KQHT</v>
      </c>
      <c r="MC47" s="282">
        <v>6</v>
      </c>
      <c r="MD47" s="283"/>
      <c r="ME47" s="58"/>
      <c r="MF47" s="66">
        <f t="shared" si="182"/>
        <v>2.4</v>
      </c>
      <c r="MG47" s="67">
        <f t="shared" si="183"/>
        <v>2.4</v>
      </c>
      <c r="MH47" s="50" t="str">
        <f t="shared" si="184"/>
        <v>2.4</v>
      </c>
      <c r="MI47" s="51" t="str">
        <f t="shared" si="185"/>
        <v>F</v>
      </c>
      <c r="MJ47" s="60">
        <f t="shared" si="186"/>
        <v>0</v>
      </c>
      <c r="MK47" s="53" t="str">
        <f t="shared" si="187"/>
        <v>0.0</v>
      </c>
      <c r="ML47" s="61">
        <v>2</v>
      </c>
      <c r="MM47" s="62"/>
      <c r="MN47" s="335">
        <v>6.7</v>
      </c>
      <c r="MO47" s="336"/>
      <c r="MP47" s="125"/>
      <c r="MQ47" s="105">
        <f t="shared" si="188"/>
        <v>2.7</v>
      </c>
      <c r="MR47" s="67">
        <f t="shared" si="189"/>
        <v>2.7</v>
      </c>
      <c r="MS47" s="50" t="str">
        <f t="shared" si="190"/>
        <v>2.7</v>
      </c>
      <c r="MT47" s="51" t="str">
        <f t="shared" si="191"/>
        <v>F</v>
      </c>
      <c r="MU47" s="60">
        <f t="shared" si="192"/>
        <v>0</v>
      </c>
      <c r="MV47" s="53" t="str">
        <f t="shared" si="193"/>
        <v>0.0</v>
      </c>
      <c r="MW47" s="61">
        <v>2</v>
      </c>
      <c r="MX47" s="62"/>
      <c r="MY47" s="282"/>
      <c r="MZ47" s="283"/>
      <c r="NA47" s="104"/>
      <c r="NB47" s="105">
        <f t="shared" si="194"/>
        <v>0</v>
      </c>
      <c r="NC47" s="67">
        <f t="shared" si="195"/>
        <v>0</v>
      </c>
      <c r="ND47" s="50" t="str">
        <f t="shared" si="196"/>
        <v>0.0</v>
      </c>
      <c r="NE47" s="51" t="str">
        <f t="shared" si="197"/>
        <v>F</v>
      </c>
      <c r="NF47" s="60">
        <f t="shared" si="198"/>
        <v>0</v>
      </c>
      <c r="NG47" s="53" t="str">
        <f t="shared" si="199"/>
        <v>0.0</v>
      </c>
      <c r="NH47" s="61">
        <v>2</v>
      </c>
      <c r="NI47" s="62"/>
      <c r="NJ47" s="105">
        <v>0</v>
      </c>
      <c r="NK47" s="138"/>
      <c r="NL47" s="105"/>
      <c r="NM47" s="66">
        <f t="shared" si="200"/>
        <v>0</v>
      </c>
      <c r="NN47" s="110">
        <f t="shared" si="201"/>
        <v>0</v>
      </c>
      <c r="NO47" s="67" t="str">
        <f t="shared" si="202"/>
        <v>0.0</v>
      </c>
      <c r="NP47" s="300" t="str">
        <f t="shared" si="203"/>
        <v>F</v>
      </c>
      <c r="NQ47" s="112">
        <f t="shared" si="204"/>
        <v>0</v>
      </c>
      <c r="NR47" s="113" t="str">
        <f t="shared" si="205"/>
        <v>0.0</v>
      </c>
      <c r="NS47" s="63">
        <v>2</v>
      </c>
      <c r="NT47" s="207"/>
      <c r="NU47" s="105"/>
      <c r="NV47" s="138"/>
      <c r="NW47" s="105"/>
      <c r="NX47" s="105">
        <f t="shared" si="206"/>
        <v>0</v>
      </c>
      <c r="NY47" s="110">
        <f t="shared" si="207"/>
        <v>0</v>
      </c>
      <c r="NZ47" s="67" t="str">
        <f t="shared" si="208"/>
        <v>0.0</v>
      </c>
      <c r="OA47" s="300" t="str">
        <f t="shared" si="209"/>
        <v>F</v>
      </c>
      <c r="OB47" s="112">
        <f t="shared" si="210"/>
        <v>0</v>
      </c>
      <c r="OC47" s="113" t="str">
        <f t="shared" si="211"/>
        <v>0.0</v>
      </c>
      <c r="OD47" s="63">
        <v>1</v>
      </c>
      <c r="OE47" s="207"/>
      <c r="OF47" s="210"/>
      <c r="OG47" s="133"/>
      <c r="OH47" s="210"/>
      <c r="OI47" s="66">
        <f t="shared" si="212"/>
        <v>0</v>
      </c>
      <c r="OJ47" s="67">
        <f t="shared" si="213"/>
        <v>0</v>
      </c>
      <c r="OK47" s="67" t="str">
        <f t="shared" si="214"/>
        <v>0.0</v>
      </c>
      <c r="OL47" s="51" t="str">
        <f t="shared" si="215"/>
        <v>F</v>
      </c>
      <c r="OM47" s="60">
        <f t="shared" si="216"/>
        <v>0</v>
      </c>
      <c r="ON47" s="53" t="str">
        <f t="shared" si="217"/>
        <v>0.0</v>
      </c>
      <c r="OO47" s="63">
        <v>6</v>
      </c>
      <c r="OP47" s="207">
        <v>6</v>
      </c>
      <c r="OQ47" s="105"/>
      <c r="OR47" s="138"/>
      <c r="OS47" s="104"/>
      <c r="OT47" s="105"/>
      <c r="OU47" s="67">
        <f t="shared" si="218"/>
        <v>0</v>
      </c>
      <c r="OV47" s="67" t="str">
        <f t="shared" si="219"/>
        <v>0.0</v>
      </c>
      <c r="OW47" s="51" t="str">
        <f t="shared" si="220"/>
        <v>F</v>
      </c>
      <c r="OX47" s="60">
        <f t="shared" si="221"/>
        <v>0</v>
      </c>
      <c r="OY47" s="53" t="str">
        <f t="shared" si="222"/>
        <v>0.0</v>
      </c>
      <c r="OZ47" s="63">
        <v>4</v>
      </c>
      <c r="PA47" s="207">
        <v>4</v>
      </c>
      <c r="PB47" s="211">
        <f t="shared" si="223"/>
        <v>19</v>
      </c>
      <c r="PC47" s="156">
        <f t="shared" si="224"/>
        <v>0.5368421052631579</v>
      </c>
      <c r="PD47" s="158">
        <f t="shared" si="225"/>
        <v>0</v>
      </c>
      <c r="PE47" s="157" t="str">
        <f t="shared" si="226"/>
        <v>0.00</v>
      </c>
      <c r="PF47" s="5" t="str">
        <f t="shared" si="227"/>
        <v>Cảnh báo KQHT</v>
      </c>
      <c r="PG47" s="212">
        <f t="shared" si="228"/>
        <v>10</v>
      </c>
      <c r="PH47" s="156">
        <f t="shared" si="229"/>
        <v>0</v>
      </c>
      <c r="PI47" s="309">
        <f t="shared" si="230"/>
        <v>0</v>
      </c>
      <c r="PJ47" s="215">
        <f t="shared" si="231"/>
        <v>73</v>
      </c>
      <c r="PK47" s="211">
        <f t="shared" si="232"/>
        <v>42</v>
      </c>
      <c r="PL47" s="157">
        <f t="shared" si="233"/>
        <v>3.4666666666666672</v>
      </c>
      <c r="PM47" s="157" t="str">
        <f t="shared" si="234"/>
        <v>3.47</v>
      </c>
      <c r="PN47" s="158">
        <f t="shared" si="235"/>
        <v>1</v>
      </c>
      <c r="PO47" s="157" t="str">
        <f t="shared" si="236"/>
        <v>1.00</v>
      </c>
      <c r="PP47" s="5" t="str">
        <f t="shared" si="237"/>
        <v>Cảnh báo KQHT</v>
      </c>
      <c r="PQ47" s="210"/>
      <c r="PR47" s="57"/>
      <c r="PS47" s="58"/>
      <c r="PT47" s="66">
        <f t="shared" si="579"/>
        <v>0</v>
      </c>
      <c r="PU47" s="67">
        <f t="shared" si="580"/>
        <v>0</v>
      </c>
      <c r="PV47" s="67" t="str">
        <f t="shared" si="581"/>
        <v>0.0</v>
      </c>
      <c r="PW47" s="51" t="str">
        <f t="shared" si="582"/>
        <v>F</v>
      </c>
      <c r="PX47" s="60">
        <f t="shared" si="583"/>
        <v>0</v>
      </c>
      <c r="PY47" s="53" t="str">
        <f t="shared" si="584"/>
        <v>0.0</v>
      </c>
      <c r="PZ47" s="63">
        <v>6</v>
      </c>
      <c r="QA47" s="207">
        <v>6</v>
      </c>
    </row>
    <row r="48" spans="1:443" s="8" customFormat="1" ht="18">
      <c r="A48" s="142">
        <v>8</v>
      </c>
      <c r="B48" s="8" t="s">
        <v>534</v>
      </c>
      <c r="C48" s="8" t="s">
        <v>550</v>
      </c>
      <c r="D48" s="234" t="s">
        <v>548</v>
      </c>
      <c r="E48" s="322" t="s">
        <v>494</v>
      </c>
      <c r="K48" s="98">
        <v>6.8</v>
      </c>
      <c r="L48" s="120"/>
      <c r="M48" s="51" t="str">
        <f t="shared" si="619"/>
        <v>C+</v>
      </c>
      <c r="N48" s="52">
        <f t="shared" si="620"/>
        <v>2.5</v>
      </c>
      <c r="O48" s="53" t="str">
        <f t="shared" si="621"/>
        <v>2.5</v>
      </c>
      <c r="P48" s="63">
        <v>2</v>
      </c>
      <c r="Q48" s="49">
        <v>6</v>
      </c>
      <c r="R48" s="67"/>
      <c r="S48" s="51" t="str">
        <f t="shared" si="622"/>
        <v>C</v>
      </c>
      <c r="T48" s="52">
        <f t="shared" si="623"/>
        <v>2</v>
      </c>
      <c r="U48" s="53" t="str">
        <f t="shared" si="624"/>
        <v>2.0</v>
      </c>
      <c r="V48" s="63">
        <v>3</v>
      </c>
      <c r="W48" s="105"/>
      <c r="X48" s="103"/>
      <c r="Y48" s="104"/>
      <c r="Z48" s="66">
        <f t="shared" si="625"/>
        <v>0</v>
      </c>
      <c r="AA48" s="67">
        <f t="shared" si="626"/>
        <v>0</v>
      </c>
      <c r="AB48" s="67" t="str">
        <f t="shared" si="627"/>
        <v>0.0</v>
      </c>
      <c r="AC48" s="51" t="str">
        <f t="shared" si="628"/>
        <v>F</v>
      </c>
      <c r="AD48" s="60">
        <f t="shared" si="629"/>
        <v>0</v>
      </c>
      <c r="AE48" s="53" t="str">
        <f t="shared" si="630"/>
        <v>0.0</v>
      </c>
      <c r="AF48" s="63">
        <v>4</v>
      </c>
      <c r="AG48" s="207"/>
      <c r="AH48" s="105">
        <v>7.3</v>
      </c>
      <c r="AI48" s="103">
        <v>8</v>
      </c>
      <c r="AJ48" s="104"/>
      <c r="AK48" s="66">
        <f t="shared" si="631"/>
        <v>7.7</v>
      </c>
      <c r="AL48" s="67">
        <f t="shared" si="632"/>
        <v>7.7</v>
      </c>
      <c r="AM48" s="67" t="str">
        <f t="shared" si="633"/>
        <v>7.7</v>
      </c>
      <c r="AN48" s="51" t="str">
        <f t="shared" si="634"/>
        <v>B</v>
      </c>
      <c r="AO48" s="60">
        <f t="shared" si="635"/>
        <v>3</v>
      </c>
      <c r="AP48" s="53" t="str">
        <f t="shared" si="636"/>
        <v>3.0</v>
      </c>
      <c r="AQ48" s="63">
        <v>2</v>
      </c>
      <c r="AR48" s="207"/>
      <c r="AS48" s="105"/>
      <c r="AT48" s="103"/>
      <c r="AU48" s="104"/>
      <c r="AV48" s="66">
        <f t="shared" si="637"/>
        <v>0</v>
      </c>
      <c r="AW48" s="67">
        <f t="shared" si="638"/>
        <v>0</v>
      </c>
      <c r="AX48" s="67" t="str">
        <f t="shared" si="639"/>
        <v>0.0</v>
      </c>
      <c r="AY48" s="51" t="str">
        <f t="shared" si="640"/>
        <v>F</v>
      </c>
      <c r="AZ48" s="60">
        <f t="shared" si="641"/>
        <v>0</v>
      </c>
      <c r="BA48" s="53" t="str">
        <f t="shared" si="642"/>
        <v>0.0</v>
      </c>
      <c r="BB48" s="63">
        <v>3</v>
      </c>
      <c r="BC48" s="207"/>
      <c r="BD48" s="105">
        <v>6.4</v>
      </c>
      <c r="BE48" s="103">
        <v>6</v>
      </c>
      <c r="BF48" s="104"/>
      <c r="BG48" s="66">
        <f t="shared" si="643"/>
        <v>6.2</v>
      </c>
      <c r="BH48" s="67">
        <f t="shared" si="644"/>
        <v>6.2</v>
      </c>
      <c r="BI48" s="67" t="str">
        <f t="shared" si="645"/>
        <v>6.2</v>
      </c>
      <c r="BJ48" s="51" t="str">
        <f t="shared" si="646"/>
        <v>C</v>
      </c>
      <c r="BK48" s="60">
        <f t="shared" si="647"/>
        <v>2</v>
      </c>
      <c r="BL48" s="53" t="str">
        <f t="shared" si="648"/>
        <v>2.0</v>
      </c>
      <c r="BM48" s="63">
        <v>3</v>
      </c>
      <c r="BN48" s="207"/>
      <c r="BO48" s="105">
        <v>7</v>
      </c>
      <c r="BP48" s="103">
        <v>6</v>
      </c>
      <c r="BQ48" s="104"/>
      <c r="BR48" s="66">
        <f t="shared" si="649"/>
        <v>6.4</v>
      </c>
      <c r="BS48" s="67">
        <f t="shared" si="650"/>
        <v>6.4</v>
      </c>
      <c r="BT48" s="67" t="str">
        <f t="shared" si="651"/>
        <v>6.4</v>
      </c>
      <c r="BU48" s="51" t="str">
        <f t="shared" si="652"/>
        <v>C</v>
      </c>
      <c r="BV48" s="68">
        <f t="shared" si="653"/>
        <v>2</v>
      </c>
      <c r="BW48" s="53" t="str">
        <f t="shared" si="654"/>
        <v>2.0</v>
      </c>
      <c r="BX48" s="63">
        <v>2</v>
      </c>
      <c r="BY48" s="207"/>
      <c r="BZ48" s="105"/>
      <c r="CA48" s="103"/>
      <c r="CB48" s="104"/>
      <c r="CC48" s="105"/>
      <c r="CD48" s="67">
        <f t="shared" si="655"/>
        <v>0</v>
      </c>
      <c r="CE48" s="67" t="str">
        <f t="shared" si="656"/>
        <v>0.0</v>
      </c>
      <c r="CF48" s="51" t="str">
        <f t="shared" si="657"/>
        <v>F</v>
      </c>
      <c r="CG48" s="60">
        <f t="shared" si="658"/>
        <v>0</v>
      </c>
      <c r="CH48" s="53" t="str">
        <f t="shared" si="659"/>
        <v>0.0</v>
      </c>
      <c r="CI48" s="63">
        <v>3</v>
      </c>
      <c r="CJ48" s="207"/>
      <c r="CK48" s="208">
        <f t="shared" si="660"/>
        <v>17</v>
      </c>
      <c r="CL48" s="72">
        <f t="shared" si="661"/>
        <v>2.7529411764705882</v>
      </c>
      <c r="CM48" s="93" t="str">
        <f t="shared" si="662"/>
        <v>2.75</v>
      </c>
      <c r="CN48" s="72">
        <f t="shared" si="663"/>
        <v>0.94117647058823528</v>
      </c>
      <c r="CO48" s="93" t="str">
        <f t="shared" si="664"/>
        <v>0.94</v>
      </c>
      <c r="CP48" s="285" t="str">
        <f t="shared" si="665"/>
        <v>Lên lớp</v>
      </c>
      <c r="CQ48" s="285">
        <f t="shared" si="666"/>
        <v>0</v>
      </c>
      <c r="CR48" s="72">
        <v>0</v>
      </c>
      <c r="CS48" s="285" t="str">
        <f t="shared" si="667"/>
        <v>0.00</v>
      </c>
      <c r="CT48" s="72">
        <v>0</v>
      </c>
      <c r="CU48" s="285" t="str">
        <f t="shared" si="668"/>
        <v>0.00</v>
      </c>
      <c r="CV48" s="285" t="str">
        <f t="shared" si="669"/>
        <v>Cảnh báo KQHT</v>
      </c>
      <c r="CW48" s="66">
        <v>6.4</v>
      </c>
      <c r="CX48" s="66">
        <v>6</v>
      </c>
      <c r="CY48" s="285"/>
      <c r="CZ48" s="66">
        <f t="shared" si="670"/>
        <v>6.2</v>
      </c>
      <c r="DA48" s="67">
        <f t="shared" si="671"/>
        <v>6.2</v>
      </c>
      <c r="DB48" s="60" t="str">
        <f t="shared" si="672"/>
        <v>6.2</v>
      </c>
      <c r="DC48" s="51" t="str">
        <f t="shared" si="673"/>
        <v>C</v>
      </c>
      <c r="DD48" s="60">
        <f t="shared" si="674"/>
        <v>2</v>
      </c>
      <c r="DE48" s="60" t="str">
        <f t="shared" si="675"/>
        <v>2.0</v>
      </c>
      <c r="DF48" s="63"/>
      <c r="DG48" s="209"/>
      <c r="DH48" s="105"/>
      <c r="DI48" s="126"/>
      <c r="DJ48" s="126"/>
      <c r="DK48" s="66">
        <f t="shared" si="676"/>
        <v>0</v>
      </c>
      <c r="DL48" s="67">
        <f t="shared" si="677"/>
        <v>0</v>
      </c>
      <c r="DM48" s="60" t="str">
        <f t="shared" si="678"/>
        <v>0.0</v>
      </c>
      <c r="DN48" s="51" t="str">
        <f t="shared" si="679"/>
        <v>F</v>
      </c>
      <c r="DO48" s="60">
        <f t="shared" si="680"/>
        <v>0</v>
      </c>
      <c r="DP48" s="60" t="str">
        <f t="shared" si="681"/>
        <v>0.0</v>
      </c>
      <c r="DQ48" s="63"/>
      <c r="DR48" s="209"/>
      <c r="DS48" s="67">
        <f t="shared" si="682"/>
        <v>3.1</v>
      </c>
      <c r="DT48" s="60" t="str">
        <f t="shared" si="683"/>
        <v>3.1</v>
      </c>
      <c r="DU48" s="51" t="str">
        <f t="shared" si="684"/>
        <v>F</v>
      </c>
      <c r="DV48" s="60">
        <f t="shared" si="685"/>
        <v>0</v>
      </c>
      <c r="DW48" s="60" t="str">
        <f t="shared" si="686"/>
        <v>0.0</v>
      </c>
      <c r="DX48" s="63">
        <v>3</v>
      </c>
      <c r="DY48" s="209">
        <v>3</v>
      </c>
      <c r="DZ48" s="210">
        <v>5</v>
      </c>
      <c r="EA48" s="57">
        <v>4</v>
      </c>
      <c r="EB48" s="58"/>
      <c r="EC48" s="66">
        <f t="shared" si="687"/>
        <v>4.4000000000000004</v>
      </c>
      <c r="ED48" s="67">
        <f t="shared" si="688"/>
        <v>4.4000000000000004</v>
      </c>
      <c r="EE48" s="67" t="str">
        <f t="shared" si="689"/>
        <v>4.4</v>
      </c>
      <c r="EF48" s="51" t="str">
        <f t="shared" si="690"/>
        <v>D</v>
      </c>
      <c r="EG48" s="68">
        <f t="shared" si="691"/>
        <v>1</v>
      </c>
      <c r="EH48" s="53" t="str">
        <f t="shared" si="692"/>
        <v>1.0</v>
      </c>
      <c r="EI48" s="63">
        <v>3</v>
      </c>
      <c r="EJ48" s="207">
        <v>3</v>
      </c>
      <c r="EK48" s="210">
        <v>6</v>
      </c>
      <c r="EL48" s="57">
        <v>6</v>
      </c>
      <c r="EM48" s="58"/>
      <c r="EN48" s="66">
        <f t="shared" si="693"/>
        <v>6</v>
      </c>
      <c r="EO48" s="67">
        <f t="shared" si="694"/>
        <v>6</v>
      </c>
      <c r="EP48" s="67" t="str">
        <f t="shared" si="695"/>
        <v>6.0</v>
      </c>
      <c r="EQ48" s="51" t="str">
        <f t="shared" si="696"/>
        <v>C</v>
      </c>
      <c r="ER48" s="60">
        <f t="shared" si="697"/>
        <v>2</v>
      </c>
      <c r="ES48" s="53" t="str">
        <f t="shared" si="698"/>
        <v>2.0</v>
      </c>
      <c r="ET48" s="63">
        <v>3</v>
      </c>
      <c r="EU48" s="207">
        <v>3</v>
      </c>
      <c r="EV48" s="210">
        <v>7.3</v>
      </c>
      <c r="EW48" s="57"/>
      <c r="EX48" s="58">
        <v>5</v>
      </c>
      <c r="EY48" s="66">
        <f t="shared" si="699"/>
        <v>2.9</v>
      </c>
      <c r="EZ48" s="67">
        <f t="shared" si="700"/>
        <v>5.9</v>
      </c>
      <c r="FA48" s="67" t="str">
        <f t="shared" si="701"/>
        <v>5.9</v>
      </c>
      <c r="FB48" s="51" t="str">
        <f t="shared" si="702"/>
        <v>C</v>
      </c>
      <c r="FC48" s="60">
        <f t="shared" si="703"/>
        <v>2</v>
      </c>
      <c r="FD48" s="53" t="str">
        <f t="shared" si="704"/>
        <v>2.0</v>
      </c>
      <c r="FE48" s="63">
        <v>2</v>
      </c>
      <c r="FF48" s="207">
        <v>2</v>
      </c>
      <c r="FG48" s="105">
        <v>7</v>
      </c>
      <c r="FH48" s="103">
        <v>8</v>
      </c>
      <c r="FI48" s="104"/>
      <c r="FJ48" s="66">
        <f t="shared" si="705"/>
        <v>7.6</v>
      </c>
      <c r="FK48" s="67">
        <f t="shared" si="706"/>
        <v>7.6</v>
      </c>
      <c r="FL48" s="67" t="str">
        <f t="shared" si="707"/>
        <v>7.6</v>
      </c>
      <c r="FM48" s="51" t="str">
        <f t="shared" si="708"/>
        <v>B</v>
      </c>
      <c r="FN48" s="60">
        <f t="shared" si="709"/>
        <v>3</v>
      </c>
      <c r="FO48" s="53" t="str">
        <f t="shared" si="710"/>
        <v>3.0</v>
      </c>
      <c r="FP48" s="63">
        <v>2</v>
      </c>
      <c r="FQ48" s="207">
        <v>2</v>
      </c>
      <c r="FR48" s="105">
        <v>6.8</v>
      </c>
      <c r="FS48" s="103">
        <v>7</v>
      </c>
      <c r="FT48" s="104"/>
      <c r="FU48" s="66"/>
      <c r="FV48" s="67">
        <f t="shared" si="711"/>
        <v>6.9</v>
      </c>
      <c r="FW48" s="67" t="str">
        <f t="shared" si="712"/>
        <v>6.9</v>
      </c>
      <c r="FX48" s="51" t="str">
        <f t="shared" si="713"/>
        <v>C+</v>
      </c>
      <c r="FY48" s="60">
        <f t="shared" si="714"/>
        <v>2.5</v>
      </c>
      <c r="FZ48" s="53" t="str">
        <f t="shared" si="715"/>
        <v>2.5</v>
      </c>
      <c r="GA48" s="63">
        <v>2</v>
      </c>
      <c r="GB48" s="207">
        <v>2</v>
      </c>
      <c r="GC48" s="105">
        <v>6.7</v>
      </c>
      <c r="GD48" s="103">
        <v>3</v>
      </c>
      <c r="GE48" s="104"/>
      <c r="GF48" s="105"/>
      <c r="GG48" s="67">
        <f t="shared" si="716"/>
        <v>4.5</v>
      </c>
      <c r="GH48" s="67" t="str">
        <f t="shared" si="717"/>
        <v>4.5</v>
      </c>
      <c r="GI48" s="51" t="str">
        <f t="shared" si="718"/>
        <v>D</v>
      </c>
      <c r="GJ48" s="60">
        <f t="shared" si="719"/>
        <v>1</v>
      </c>
      <c r="GK48" s="53" t="str">
        <f t="shared" si="720"/>
        <v>1.0</v>
      </c>
      <c r="GL48" s="63">
        <v>3</v>
      </c>
      <c r="GM48" s="207">
        <v>3</v>
      </c>
      <c r="GN48" s="211">
        <f t="shared" si="721"/>
        <v>18</v>
      </c>
      <c r="GO48" s="156">
        <f t="shared" si="722"/>
        <v>5.2666666666666666</v>
      </c>
      <c r="GP48" s="158">
        <f t="shared" si="723"/>
        <v>1.5</v>
      </c>
      <c r="GQ48" s="157" t="str">
        <f t="shared" si="724"/>
        <v>1.50</v>
      </c>
      <c r="GR48" s="5" t="str">
        <f t="shared" si="725"/>
        <v>Lên lớp</v>
      </c>
      <c r="GS48" s="212">
        <f t="shared" si="726"/>
        <v>18</v>
      </c>
      <c r="GT48" s="213">
        <f t="shared" si="727"/>
        <v>5.2666666666666666</v>
      </c>
      <c r="GU48" s="214">
        <f t="shared" si="728"/>
        <v>1.5</v>
      </c>
      <c r="GV48" s="215">
        <f t="shared" si="729"/>
        <v>35</v>
      </c>
      <c r="GW48" s="211">
        <f t="shared" si="730"/>
        <v>18</v>
      </c>
      <c r="GX48" s="157">
        <f t="shared" si="731"/>
        <v>5.2666666666666666</v>
      </c>
      <c r="GY48" s="158">
        <f t="shared" si="732"/>
        <v>1.5</v>
      </c>
      <c r="GZ48" s="157" t="str">
        <f t="shared" si="733"/>
        <v>1.50</v>
      </c>
      <c r="HA48" s="5" t="str">
        <f t="shared" si="734"/>
        <v>Lên lớp</v>
      </c>
      <c r="HB48" s="5"/>
      <c r="HC48" s="231">
        <v>5</v>
      </c>
      <c r="HD48" s="8">
        <v>4</v>
      </c>
      <c r="HG48" s="67">
        <f t="shared" si="585"/>
        <v>4.4000000000000004</v>
      </c>
      <c r="HH48" s="67" t="str">
        <f t="shared" si="586"/>
        <v>4.4</v>
      </c>
      <c r="HI48" s="51" t="str">
        <f t="shared" si="587"/>
        <v>D</v>
      </c>
      <c r="HJ48" s="60">
        <f t="shared" si="588"/>
        <v>1</v>
      </c>
      <c r="HK48" s="53" t="str">
        <f t="shared" si="589"/>
        <v>1.0</v>
      </c>
      <c r="HL48" s="63">
        <v>3</v>
      </c>
      <c r="HM48" s="207">
        <v>3</v>
      </c>
      <c r="HN48" s="210">
        <v>6</v>
      </c>
      <c r="HO48" s="57">
        <v>5</v>
      </c>
      <c r="HP48" s="58"/>
      <c r="HQ48" s="66">
        <f t="shared" si="590"/>
        <v>5.4</v>
      </c>
      <c r="HR48" s="110">
        <f t="shared" si="591"/>
        <v>5.4</v>
      </c>
      <c r="HS48" s="67" t="str">
        <f t="shared" si="592"/>
        <v>5.4</v>
      </c>
      <c r="HT48" s="111" t="str">
        <f t="shared" si="593"/>
        <v>D+</v>
      </c>
      <c r="HU48" s="112">
        <f t="shared" si="594"/>
        <v>1.5</v>
      </c>
      <c r="HV48" s="113" t="str">
        <f t="shared" si="595"/>
        <v>1.5</v>
      </c>
      <c r="HW48" s="63">
        <v>1</v>
      </c>
      <c r="HX48" s="207">
        <v>1</v>
      </c>
      <c r="HY48" s="66">
        <f t="shared" si="596"/>
        <v>1.6</v>
      </c>
      <c r="HZ48" s="167">
        <f t="shared" si="596"/>
        <v>4.7</v>
      </c>
      <c r="IA48" s="53" t="str">
        <f t="shared" si="597"/>
        <v>4.7</v>
      </c>
      <c r="IB48" s="51" t="str">
        <f t="shared" si="598"/>
        <v>D</v>
      </c>
      <c r="IC48" s="60">
        <f t="shared" si="599"/>
        <v>1</v>
      </c>
      <c r="ID48" s="53" t="str">
        <f t="shared" si="600"/>
        <v>1.0</v>
      </c>
      <c r="IE48" s="220">
        <v>4</v>
      </c>
      <c r="IF48" s="221">
        <v>4</v>
      </c>
      <c r="IG48" s="210">
        <v>8.3000000000000007</v>
      </c>
      <c r="IH48" s="57">
        <v>7</v>
      </c>
      <c r="II48" s="58"/>
      <c r="IJ48" s="66">
        <f t="shared" si="601"/>
        <v>7.5</v>
      </c>
      <c r="IK48" s="67">
        <f t="shared" si="602"/>
        <v>7.5</v>
      </c>
      <c r="IL48" s="67" t="str">
        <f t="shared" si="603"/>
        <v>7.5</v>
      </c>
      <c r="IM48" s="51" t="str">
        <f t="shared" si="604"/>
        <v>B</v>
      </c>
      <c r="IN48" s="60">
        <f t="shared" si="605"/>
        <v>3</v>
      </c>
      <c r="IO48" s="53" t="str">
        <f t="shared" si="606"/>
        <v>3.0</v>
      </c>
      <c r="IP48" s="63">
        <v>2</v>
      </c>
      <c r="IQ48" s="207">
        <v>2</v>
      </c>
      <c r="IR48" s="8">
        <v>6.3</v>
      </c>
      <c r="IS48" s="8">
        <v>7</v>
      </c>
      <c r="IU48" s="66">
        <f t="shared" si="607"/>
        <v>6.7</v>
      </c>
      <c r="IV48" s="67">
        <f t="shared" si="608"/>
        <v>6.7</v>
      </c>
      <c r="IW48" s="67" t="str">
        <f t="shared" si="609"/>
        <v>6.7</v>
      </c>
      <c r="IX48" s="51" t="str">
        <f t="shared" si="610"/>
        <v>C+</v>
      </c>
      <c r="IY48" s="60">
        <f t="shared" si="611"/>
        <v>2.5</v>
      </c>
      <c r="IZ48" s="53" t="str">
        <f t="shared" si="612"/>
        <v>2.5</v>
      </c>
      <c r="JA48" s="63">
        <v>3</v>
      </c>
      <c r="JB48" s="207">
        <v>3</v>
      </c>
      <c r="JC48" s="65">
        <v>6.8</v>
      </c>
      <c r="JD48" s="57">
        <v>6</v>
      </c>
      <c r="JE48" s="58"/>
      <c r="JF48" s="66">
        <f t="shared" si="613"/>
        <v>6.3</v>
      </c>
      <c r="JG48" s="67">
        <f t="shared" si="614"/>
        <v>6.3</v>
      </c>
      <c r="JH48" s="50" t="str">
        <f t="shared" si="615"/>
        <v>6.3</v>
      </c>
      <c r="JI48" s="51" t="str">
        <f t="shared" si="616"/>
        <v>C</v>
      </c>
      <c r="JJ48" s="60">
        <f t="shared" si="617"/>
        <v>2</v>
      </c>
      <c r="JK48" s="53" t="str">
        <f t="shared" si="618"/>
        <v>2.0</v>
      </c>
      <c r="JL48" s="61">
        <v>2</v>
      </c>
      <c r="JM48" s="62">
        <v>2</v>
      </c>
      <c r="JN48" s="65">
        <v>7.2</v>
      </c>
      <c r="JO48" s="57">
        <v>5</v>
      </c>
      <c r="JP48" s="58"/>
      <c r="JQ48" s="149">
        <f t="shared" si="519"/>
        <v>5.9</v>
      </c>
      <c r="JR48" s="67">
        <f t="shared" si="520"/>
        <v>5.9</v>
      </c>
      <c r="JS48" s="50" t="str">
        <f t="shared" si="521"/>
        <v>5.9</v>
      </c>
      <c r="JT48" s="51" t="str">
        <f t="shared" si="522"/>
        <v>C</v>
      </c>
      <c r="JU48" s="60">
        <f t="shared" si="523"/>
        <v>2</v>
      </c>
      <c r="JV48" s="53" t="str">
        <f t="shared" si="524"/>
        <v>2.0</v>
      </c>
      <c r="JW48" s="61">
        <v>1</v>
      </c>
      <c r="JX48" s="62">
        <v>1</v>
      </c>
      <c r="JY48" s="65">
        <v>6.7</v>
      </c>
      <c r="JZ48" s="57">
        <v>3</v>
      </c>
      <c r="KA48" s="58"/>
      <c r="KB48" s="149">
        <f t="shared" si="525"/>
        <v>4.5</v>
      </c>
      <c r="KC48" s="67">
        <f t="shared" si="526"/>
        <v>4.5</v>
      </c>
      <c r="KD48" s="50" t="str">
        <f t="shared" si="527"/>
        <v>4.5</v>
      </c>
      <c r="KE48" s="51" t="str">
        <f t="shared" si="528"/>
        <v>D</v>
      </c>
      <c r="KF48" s="60">
        <f t="shared" si="529"/>
        <v>1</v>
      </c>
      <c r="KG48" s="53" t="str">
        <f t="shared" si="530"/>
        <v>1.0</v>
      </c>
      <c r="KH48" s="61">
        <v>2</v>
      </c>
      <c r="KI48" s="62">
        <v>2</v>
      </c>
      <c r="KJ48" s="105">
        <v>7.6</v>
      </c>
      <c r="KK48" s="138">
        <v>8</v>
      </c>
      <c r="KL48" s="105"/>
      <c r="KM48" s="66">
        <f t="shared" si="531"/>
        <v>7.8</v>
      </c>
      <c r="KN48" s="110">
        <f t="shared" si="532"/>
        <v>7.8</v>
      </c>
      <c r="KO48" s="67" t="str">
        <f t="shared" si="533"/>
        <v>7.8</v>
      </c>
      <c r="KP48" s="300" t="str">
        <f t="shared" si="534"/>
        <v>B</v>
      </c>
      <c r="KQ48" s="112">
        <f t="shared" si="535"/>
        <v>3</v>
      </c>
      <c r="KR48" s="113" t="str">
        <f t="shared" si="536"/>
        <v>3.0</v>
      </c>
      <c r="KS48" s="63">
        <v>3</v>
      </c>
      <c r="KT48" s="207">
        <v>3</v>
      </c>
      <c r="KU48" s="150">
        <v>7</v>
      </c>
      <c r="KV48" s="324">
        <v>1</v>
      </c>
      <c r="KW48" s="125">
        <v>1</v>
      </c>
      <c r="KX48" s="66">
        <f t="shared" si="573"/>
        <v>3.4</v>
      </c>
      <c r="KY48" s="110">
        <f t="shared" si="574"/>
        <v>3.4</v>
      </c>
      <c r="KZ48" s="67" t="str">
        <f t="shared" si="575"/>
        <v>3.4</v>
      </c>
      <c r="LA48" s="300" t="str">
        <f t="shared" si="576"/>
        <v>F</v>
      </c>
      <c r="LB48" s="112">
        <f t="shared" si="577"/>
        <v>0</v>
      </c>
      <c r="LC48" s="113" t="str">
        <f t="shared" si="578"/>
        <v>0.0</v>
      </c>
      <c r="LD48" s="63">
        <v>2</v>
      </c>
      <c r="LE48" s="207"/>
      <c r="LF48" s="301">
        <f t="shared" si="543"/>
        <v>5.8</v>
      </c>
      <c r="LG48" s="302">
        <f t="shared" si="544"/>
        <v>5.8</v>
      </c>
      <c r="LH48" s="303" t="str">
        <f t="shared" si="545"/>
        <v>5.8</v>
      </c>
      <c r="LI48" s="304" t="str">
        <f t="shared" si="546"/>
        <v>C</v>
      </c>
      <c r="LJ48" s="305">
        <f t="shared" si="547"/>
        <v>2</v>
      </c>
      <c r="LK48" s="303" t="str">
        <f t="shared" si="548"/>
        <v>2.0</v>
      </c>
      <c r="LL48" s="306">
        <v>5</v>
      </c>
      <c r="LM48" s="307">
        <v>5</v>
      </c>
      <c r="LN48" s="211">
        <f t="shared" si="549"/>
        <v>19</v>
      </c>
      <c r="LO48" s="156">
        <f t="shared" si="550"/>
        <v>5.8631578947368412</v>
      </c>
      <c r="LP48" s="158">
        <f t="shared" si="551"/>
        <v>1.8421052631578947</v>
      </c>
      <c r="LQ48" s="157" t="str">
        <f t="shared" si="552"/>
        <v>1.84</v>
      </c>
      <c r="LR48" s="5" t="str">
        <f t="shared" si="553"/>
        <v>Lên lớp</v>
      </c>
      <c r="LS48" s="212">
        <f t="shared" si="554"/>
        <v>17</v>
      </c>
      <c r="LT48" s="156">
        <f t="shared" si="555"/>
        <v>6.1529411764705877</v>
      </c>
      <c r="LU48" s="309">
        <f t="shared" si="556"/>
        <v>2.0588235294117645</v>
      </c>
      <c r="LV48" s="215">
        <f t="shared" si="557"/>
        <v>54</v>
      </c>
      <c r="LW48" s="211">
        <f t="shared" si="558"/>
        <v>35</v>
      </c>
      <c r="LX48" s="157">
        <f t="shared" si="559"/>
        <v>5.6971428571428566</v>
      </c>
      <c r="LY48" s="157" t="str">
        <f t="shared" si="560"/>
        <v>5.70</v>
      </c>
      <c r="LZ48" s="158">
        <f t="shared" si="561"/>
        <v>1.7714285714285714</v>
      </c>
      <c r="MA48" s="157" t="str">
        <f t="shared" si="562"/>
        <v>1.77</v>
      </c>
      <c r="MB48" s="5" t="str">
        <f t="shared" si="563"/>
        <v>Lên lớp</v>
      </c>
      <c r="MC48" s="282">
        <v>6</v>
      </c>
      <c r="MD48" s="283">
        <v>6</v>
      </c>
      <c r="ME48" s="58"/>
      <c r="MF48" s="66">
        <f t="shared" si="182"/>
        <v>6</v>
      </c>
      <c r="MG48" s="67">
        <f t="shared" si="183"/>
        <v>6</v>
      </c>
      <c r="MH48" s="50" t="str">
        <f t="shared" si="184"/>
        <v>6.0</v>
      </c>
      <c r="MI48" s="51" t="str">
        <f t="shared" si="185"/>
        <v>C</v>
      </c>
      <c r="MJ48" s="60">
        <f t="shared" si="186"/>
        <v>2</v>
      </c>
      <c r="MK48" s="53" t="str">
        <f t="shared" si="187"/>
        <v>2.0</v>
      </c>
      <c r="ML48" s="61">
        <v>2</v>
      </c>
      <c r="MM48" s="62">
        <v>2</v>
      </c>
      <c r="MN48" s="282">
        <v>7.7</v>
      </c>
      <c r="MO48" s="283">
        <v>5</v>
      </c>
      <c r="MP48" s="104"/>
      <c r="MQ48" s="105">
        <f t="shared" si="188"/>
        <v>6.1</v>
      </c>
      <c r="MR48" s="67">
        <f t="shared" si="189"/>
        <v>6.1</v>
      </c>
      <c r="MS48" s="50" t="str">
        <f t="shared" si="190"/>
        <v>6.1</v>
      </c>
      <c r="MT48" s="51" t="str">
        <f t="shared" si="191"/>
        <v>C</v>
      </c>
      <c r="MU48" s="60">
        <f t="shared" si="192"/>
        <v>2</v>
      </c>
      <c r="MV48" s="53" t="str">
        <f t="shared" si="193"/>
        <v>2.0</v>
      </c>
      <c r="MW48" s="61">
        <v>2</v>
      </c>
      <c r="MX48" s="62">
        <v>2</v>
      </c>
      <c r="MY48" s="282">
        <v>8</v>
      </c>
      <c r="MZ48" s="283">
        <v>9</v>
      </c>
      <c r="NA48" s="104"/>
      <c r="NB48" s="105">
        <f t="shared" si="194"/>
        <v>8.6</v>
      </c>
      <c r="NC48" s="67">
        <f t="shared" si="195"/>
        <v>8.6</v>
      </c>
      <c r="ND48" s="50" t="str">
        <f t="shared" si="196"/>
        <v>8.6</v>
      </c>
      <c r="NE48" s="51" t="str">
        <f t="shared" si="197"/>
        <v>A</v>
      </c>
      <c r="NF48" s="60">
        <f t="shared" si="198"/>
        <v>4</v>
      </c>
      <c r="NG48" s="53" t="str">
        <f t="shared" si="199"/>
        <v>4.0</v>
      </c>
      <c r="NH48" s="61">
        <v>2</v>
      </c>
      <c r="NI48" s="62">
        <v>2</v>
      </c>
      <c r="NJ48" s="105">
        <v>7</v>
      </c>
      <c r="NK48" s="138">
        <v>6.5</v>
      </c>
      <c r="NL48" s="104"/>
      <c r="NM48" s="66">
        <f t="shared" si="200"/>
        <v>6.7</v>
      </c>
      <c r="NN48" s="110">
        <f t="shared" si="201"/>
        <v>6.7</v>
      </c>
      <c r="NO48" s="67" t="str">
        <f t="shared" si="202"/>
        <v>6.7</v>
      </c>
      <c r="NP48" s="300" t="str">
        <f t="shared" si="203"/>
        <v>C+</v>
      </c>
      <c r="NQ48" s="112">
        <f t="shared" si="204"/>
        <v>2.5</v>
      </c>
      <c r="NR48" s="113" t="str">
        <f t="shared" si="205"/>
        <v>2.5</v>
      </c>
      <c r="NS48" s="63">
        <v>2</v>
      </c>
      <c r="NT48" s="207">
        <v>2</v>
      </c>
      <c r="NU48" s="105">
        <v>7.6</v>
      </c>
      <c r="NV48" s="138">
        <v>7.5</v>
      </c>
      <c r="NW48" s="105"/>
      <c r="NX48" s="105">
        <f t="shared" si="206"/>
        <v>7.5</v>
      </c>
      <c r="NY48" s="110">
        <f t="shared" si="207"/>
        <v>7.5</v>
      </c>
      <c r="NZ48" s="67" t="str">
        <f t="shared" si="208"/>
        <v>7.5</v>
      </c>
      <c r="OA48" s="300" t="str">
        <f t="shared" si="209"/>
        <v>B</v>
      </c>
      <c r="OB48" s="112">
        <f t="shared" si="210"/>
        <v>3</v>
      </c>
      <c r="OC48" s="113" t="str">
        <f t="shared" si="211"/>
        <v>3.0</v>
      </c>
      <c r="OD48" s="63">
        <v>1</v>
      </c>
      <c r="OE48" s="207">
        <v>1</v>
      </c>
      <c r="OF48" s="210">
        <v>8.6999999999999993</v>
      </c>
      <c r="OG48" s="133">
        <v>7</v>
      </c>
      <c r="OH48" s="210"/>
      <c r="OI48" s="66">
        <f t="shared" si="212"/>
        <v>7.7</v>
      </c>
      <c r="OJ48" s="67">
        <f t="shared" si="213"/>
        <v>7.7</v>
      </c>
      <c r="OK48" s="67" t="str">
        <f t="shared" si="214"/>
        <v>7.7</v>
      </c>
      <c r="OL48" s="51" t="str">
        <f t="shared" si="215"/>
        <v>B</v>
      </c>
      <c r="OM48" s="60">
        <f t="shared" si="216"/>
        <v>3</v>
      </c>
      <c r="ON48" s="53" t="str">
        <f t="shared" si="217"/>
        <v>3.0</v>
      </c>
      <c r="OO48" s="63">
        <v>6</v>
      </c>
      <c r="OP48" s="207">
        <v>6</v>
      </c>
      <c r="OQ48" s="105"/>
      <c r="OR48" s="138"/>
      <c r="OS48" s="104"/>
      <c r="OT48" s="105"/>
      <c r="OU48" s="67">
        <f t="shared" si="218"/>
        <v>0</v>
      </c>
      <c r="OV48" s="67" t="str">
        <f t="shared" si="219"/>
        <v>0.0</v>
      </c>
      <c r="OW48" s="51" t="str">
        <f t="shared" si="220"/>
        <v>F</v>
      </c>
      <c r="OX48" s="60">
        <f t="shared" si="221"/>
        <v>0</v>
      </c>
      <c r="OY48" s="53" t="str">
        <f t="shared" si="222"/>
        <v>0.0</v>
      </c>
      <c r="OZ48" s="63">
        <v>4</v>
      </c>
      <c r="PA48" s="207">
        <v>4</v>
      </c>
      <c r="PB48" s="211">
        <f t="shared" si="223"/>
        <v>19</v>
      </c>
      <c r="PC48" s="156">
        <f t="shared" si="224"/>
        <v>5.7105263157894735</v>
      </c>
      <c r="PD48" s="158">
        <f t="shared" si="225"/>
        <v>2.2105263157894739</v>
      </c>
      <c r="PE48" s="157" t="str">
        <f t="shared" si="226"/>
        <v>2.21</v>
      </c>
      <c r="PF48" s="5" t="str">
        <f t="shared" si="227"/>
        <v>Lên lớp</v>
      </c>
      <c r="PG48" s="212">
        <f t="shared" si="228"/>
        <v>19</v>
      </c>
      <c r="PH48" s="156">
        <f t="shared" si="229"/>
        <v>5.7105263157894735</v>
      </c>
      <c r="PI48" s="309">
        <f t="shared" si="230"/>
        <v>2.2105263157894739</v>
      </c>
      <c r="PJ48" s="215">
        <f t="shared" si="231"/>
        <v>73</v>
      </c>
      <c r="PK48" s="211">
        <f t="shared" si="232"/>
        <v>54</v>
      </c>
      <c r="PL48" s="157">
        <f t="shared" si="233"/>
        <v>5.7018518518518517</v>
      </c>
      <c r="PM48" s="157" t="str">
        <f t="shared" si="234"/>
        <v>5.70</v>
      </c>
      <c r="PN48" s="158">
        <f t="shared" si="235"/>
        <v>1.9259259259259258</v>
      </c>
      <c r="PO48" s="157" t="str">
        <f t="shared" si="236"/>
        <v>1.93</v>
      </c>
      <c r="PP48" s="5" t="str">
        <f t="shared" si="237"/>
        <v>Lên lớp</v>
      </c>
      <c r="PQ48" s="210">
        <v>9</v>
      </c>
      <c r="PR48" s="57">
        <v>8</v>
      </c>
      <c r="PS48" s="58"/>
      <c r="PT48" s="66">
        <f t="shared" si="579"/>
        <v>8.4</v>
      </c>
      <c r="PU48" s="67">
        <f t="shared" si="580"/>
        <v>8.4</v>
      </c>
      <c r="PV48" s="67" t="str">
        <f t="shared" si="581"/>
        <v>8.4</v>
      </c>
      <c r="PW48" s="51" t="str">
        <f t="shared" si="582"/>
        <v>B+</v>
      </c>
      <c r="PX48" s="60">
        <f t="shared" si="583"/>
        <v>3.5</v>
      </c>
      <c r="PY48" s="53" t="str">
        <f t="shared" si="584"/>
        <v>3.5</v>
      </c>
      <c r="PZ48" s="63">
        <v>6</v>
      </c>
      <c r="QA48" s="207">
        <v>6</v>
      </c>
    </row>
    <row r="49" spans="1:443" s="8" customFormat="1" ht="18">
      <c r="A49" s="230">
        <v>9</v>
      </c>
      <c r="B49" s="8" t="s">
        <v>534</v>
      </c>
      <c r="C49" s="8" t="s">
        <v>551</v>
      </c>
      <c r="D49" s="234" t="s">
        <v>552</v>
      </c>
      <c r="E49" s="235" t="s">
        <v>383</v>
      </c>
      <c r="K49" s="98"/>
      <c r="L49" s="120"/>
      <c r="M49" s="51" t="str">
        <f t="shared" si="619"/>
        <v>F</v>
      </c>
      <c r="N49" s="52">
        <f t="shared" si="620"/>
        <v>0</v>
      </c>
      <c r="O49" s="53" t="str">
        <f t="shared" si="621"/>
        <v>0.0</v>
      </c>
      <c r="P49" s="63">
        <v>2</v>
      </c>
      <c r="Q49" s="49"/>
      <c r="R49" s="67"/>
      <c r="S49" s="51" t="str">
        <f t="shared" si="622"/>
        <v>F</v>
      </c>
      <c r="T49" s="52">
        <f t="shared" si="623"/>
        <v>0</v>
      </c>
      <c r="U49" s="53" t="str">
        <f t="shared" si="624"/>
        <v>0.0</v>
      </c>
      <c r="V49" s="63">
        <v>3</v>
      </c>
      <c r="W49" s="105"/>
      <c r="X49" s="103"/>
      <c r="Y49" s="104"/>
      <c r="Z49" s="66">
        <f t="shared" si="625"/>
        <v>0</v>
      </c>
      <c r="AA49" s="67">
        <f t="shared" si="626"/>
        <v>0</v>
      </c>
      <c r="AB49" s="67" t="str">
        <f t="shared" si="627"/>
        <v>0.0</v>
      </c>
      <c r="AC49" s="51" t="str">
        <f t="shared" si="628"/>
        <v>F</v>
      </c>
      <c r="AD49" s="60">
        <f t="shared" si="629"/>
        <v>0</v>
      </c>
      <c r="AE49" s="53" t="str">
        <f t="shared" si="630"/>
        <v>0.0</v>
      </c>
      <c r="AF49" s="63">
        <v>4</v>
      </c>
      <c r="AG49" s="207"/>
      <c r="AH49" s="105"/>
      <c r="AI49" s="103"/>
      <c r="AJ49" s="104"/>
      <c r="AK49" s="66">
        <f t="shared" si="631"/>
        <v>0</v>
      </c>
      <c r="AL49" s="67">
        <f t="shared" si="632"/>
        <v>0</v>
      </c>
      <c r="AM49" s="67" t="str">
        <f t="shared" si="633"/>
        <v>0.0</v>
      </c>
      <c r="AN49" s="51" t="str">
        <f t="shared" si="634"/>
        <v>F</v>
      </c>
      <c r="AO49" s="60">
        <f t="shared" si="635"/>
        <v>0</v>
      </c>
      <c r="AP49" s="53" t="str">
        <f t="shared" si="636"/>
        <v>0.0</v>
      </c>
      <c r="AQ49" s="63">
        <v>2</v>
      </c>
      <c r="AR49" s="207"/>
      <c r="AS49" s="105"/>
      <c r="AT49" s="103"/>
      <c r="AU49" s="104"/>
      <c r="AV49" s="66">
        <f t="shared" si="637"/>
        <v>0</v>
      </c>
      <c r="AW49" s="67">
        <f t="shared" si="638"/>
        <v>0</v>
      </c>
      <c r="AX49" s="67" t="str">
        <f t="shared" si="639"/>
        <v>0.0</v>
      </c>
      <c r="AY49" s="51" t="str">
        <f t="shared" si="640"/>
        <v>F</v>
      </c>
      <c r="AZ49" s="60">
        <f t="shared" si="641"/>
        <v>0</v>
      </c>
      <c r="BA49" s="53" t="str">
        <f t="shared" si="642"/>
        <v>0.0</v>
      </c>
      <c r="BB49" s="63">
        <v>3</v>
      </c>
      <c r="BC49" s="207"/>
      <c r="BD49" s="105">
        <v>2</v>
      </c>
      <c r="BE49" s="103"/>
      <c r="BF49" s="104"/>
      <c r="BG49" s="66">
        <f t="shared" si="643"/>
        <v>0.8</v>
      </c>
      <c r="BH49" s="67">
        <f t="shared" si="644"/>
        <v>0.8</v>
      </c>
      <c r="BI49" s="67" t="str">
        <f t="shared" si="645"/>
        <v>0.8</v>
      </c>
      <c r="BJ49" s="51" t="str">
        <f t="shared" si="646"/>
        <v>F</v>
      </c>
      <c r="BK49" s="60">
        <f t="shared" si="647"/>
        <v>0</v>
      </c>
      <c r="BL49" s="53" t="str">
        <f t="shared" si="648"/>
        <v>0.0</v>
      </c>
      <c r="BM49" s="63">
        <v>3</v>
      </c>
      <c r="BN49" s="207"/>
      <c r="BO49" s="105">
        <v>0</v>
      </c>
      <c r="BP49" s="103"/>
      <c r="BQ49" s="104"/>
      <c r="BR49" s="66">
        <f t="shared" si="649"/>
        <v>0</v>
      </c>
      <c r="BS49" s="67">
        <f t="shared" si="650"/>
        <v>0</v>
      </c>
      <c r="BT49" s="67" t="str">
        <f t="shared" si="651"/>
        <v>0.0</v>
      </c>
      <c r="BU49" s="51" t="str">
        <f t="shared" si="652"/>
        <v>F</v>
      </c>
      <c r="BV49" s="68">
        <f t="shared" si="653"/>
        <v>0</v>
      </c>
      <c r="BW49" s="53" t="str">
        <f t="shared" si="654"/>
        <v>0.0</v>
      </c>
      <c r="BX49" s="63">
        <v>2</v>
      </c>
      <c r="BY49" s="207"/>
      <c r="BZ49" s="105"/>
      <c r="CA49" s="103"/>
      <c r="CB49" s="104"/>
      <c r="CC49" s="105"/>
      <c r="CD49" s="67">
        <f t="shared" si="655"/>
        <v>0</v>
      </c>
      <c r="CE49" s="67" t="str">
        <f t="shared" si="656"/>
        <v>0.0</v>
      </c>
      <c r="CF49" s="51" t="str">
        <f t="shared" si="657"/>
        <v>F</v>
      </c>
      <c r="CG49" s="60">
        <f t="shared" si="658"/>
        <v>0</v>
      </c>
      <c r="CH49" s="53" t="str">
        <f t="shared" si="659"/>
        <v>0.0</v>
      </c>
      <c r="CI49" s="63">
        <v>3</v>
      </c>
      <c r="CJ49" s="207"/>
      <c r="CK49" s="208">
        <f t="shared" si="660"/>
        <v>17</v>
      </c>
      <c r="CL49" s="72">
        <f t="shared" si="661"/>
        <v>0.14117647058823532</v>
      </c>
      <c r="CM49" s="93" t="str">
        <f t="shared" si="662"/>
        <v>0.14</v>
      </c>
      <c r="CN49" s="72">
        <f t="shared" si="663"/>
        <v>0</v>
      </c>
      <c r="CO49" s="93" t="str">
        <f t="shared" si="664"/>
        <v>0.00</v>
      </c>
      <c r="CP49" s="285" t="str">
        <f t="shared" si="665"/>
        <v>Cảnh báo KQHT</v>
      </c>
      <c r="CQ49" s="285">
        <f t="shared" si="666"/>
        <v>0</v>
      </c>
      <c r="CR49" s="72">
        <v>0</v>
      </c>
      <c r="CS49" s="285" t="str">
        <f t="shared" si="667"/>
        <v>0.00</v>
      </c>
      <c r="CT49" s="72">
        <v>0</v>
      </c>
      <c r="CU49" s="285" t="str">
        <f t="shared" si="668"/>
        <v>0.00</v>
      </c>
      <c r="CV49" s="285" t="str">
        <f t="shared" si="669"/>
        <v>Cảnh báo KQHT</v>
      </c>
      <c r="CW49" s="66">
        <v>5</v>
      </c>
      <c r="CX49" s="66">
        <v>2</v>
      </c>
      <c r="CY49" s="285"/>
      <c r="CZ49" s="66">
        <f t="shared" si="670"/>
        <v>3.2</v>
      </c>
      <c r="DA49" s="67">
        <f t="shared" si="671"/>
        <v>3.2</v>
      </c>
      <c r="DB49" s="60" t="str">
        <f t="shared" si="672"/>
        <v>3.2</v>
      </c>
      <c r="DC49" s="51" t="str">
        <f t="shared" si="673"/>
        <v>F</v>
      </c>
      <c r="DD49" s="60">
        <f t="shared" si="674"/>
        <v>0</v>
      </c>
      <c r="DE49" s="60" t="str">
        <f t="shared" si="675"/>
        <v>0.0</v>
      </c>
      <c r="DF49" s="63"/>
      <c r="DG49" s="209"/>
      <c r="DH49" s="105"/>
      <c r="DI49" s="126"/>
      <c r="DJ49" s="126"/>
      <c r="DK49" s="66">
        <f t="shared" si="676"/>
        <v>0</v>
      </c>
      <c r="DL49" s="67">
        <f t="shared" si="677"/>
        <v>0</v>
      </c>
      <c r="DM49" s="60" t="str">
        <f t="shared" si="678"/>
        <v>0.0</v>
      </c>
      <c r="DN49" s="51" t="str">
        <f t="shared" si="679"/>
        <v>F</v>
      </c>
      <c r="DO49" s="60">
        <f t="shared" si="680"/>
        <v>0</v>
      </c>
      <c r="DP49" s="60" t="str">
        <f t="shared" si="681"/>
        <v>0.0</v>
      </c>
      <c r="DQ49" s="63"/>
      <c r="DR49" s="209"/>
      <c r="DS49" s="67">
        <f t="shared" si="682"/>
        <v>1.6</v>
      </c>
      <c r="DT49" s="60" t="str">
        <f t="shared" si="683"/>
        <v>1.6</v>
      </c>
      <c r="DU49" s="51" t="str">
        <f t="shared" si="684"/>
        <v>F</v>
      </c>
      <c r="DV49" s="60">
        <f t="shared" si="685"/>
        <v>0</v>
      </c>
      <c r="DW49" s="60" t="str">
        <f t="shared" si="686"/>
        <v>0.0</v>
      </c>
      <c r="DX49" s="63">
        <v>3</v>
      </c>
      <c r="DY49" s="209">
        <v>3</v>
      </c>
      <c r="DZ49" s="149">
        <v>0</v>
      </c>
      <c r="EA49" s="70"/>
      <c r="EB49" s="121"/>
      <c r="EC49" s="66">
        <f t="shared" si="687"/>
        <v>0</v>
      </c>
      <c r="ED49" s="67">
        <f t="shared" si="688"/>
        <v>0</v>
      </c>
      <c r="EE49" s="67" t="str">
        <f t="shared" si="689"/>
        <v>0.0</v>
      </c>
      <c r="EF49" s="51" t="str">
        <f t="shared" si="690"/>
        <v>F</v>
      </c>
      <c r="EG49" s="68">
        <f t="shared" si="691"/>
        <v>0</v>
      </c>
      <c r="EH49" s="53" t="str">
        <f t="shared" si="692"/>
        <v>0.0</v>
      </c>
      <c r="EI49" s="63">
        <v>3</v>
      </c>
      <c r="EJ49" s="207">
        <v>3</v>
      </c>
      <c r="EK49" s="149">
        <v>3</v>
      </c>
      <c r="EL49" s="70"/>
      <c r="EM49" s="121"/>
      <c r="EN49" s="66">
        <f t="shared" si="693"/>
        <v>1.2</v>
      </c>
      <c r="EO49" s="67">
        <f t="shared" si="694"/>
        <v>1.2</v>
      </c>
      <c r="EP49" s="67" t="str">
        <f t="shared" si="695"/>
        <v>1.2</v>
      </c>
      <c r="EQ49" s="51" t="str">
        <f t="shared" si="696"/>
        <v>F</v>
      </c>
      <c r="ER49" s="60">
        <f t="shared" si="697"/>
        <v>0</v>
      </c>
      <c r="ES49" s="53" t="str">
        <f t="shared" si="698"/>
        <v>0.0</v>
      </c>
      <c r="ET49" s="63">
        <v>3</v>
      </c>
      <c r="EU49" s="207">
        <v>3</v>
      </c>
      <c r="EV49" s="149">
        <v>0</v>
      </c>
      <c r="EW49" s="70"/>
      <c r="EX49" s="121"/>
      <c r="EY49" s="66">
        <f t="shared" si="699"/>
        <v>0</v>
      </c>
      <c r="EZ49" s="67">
        <f t="shared" si="700"/>
        <v>0</v>
      </c>
      <c r="FA49" s="67" t="str">
        <f t="shared" si="701"/>
        <v>0.0</v>
      </c>
      <c r="FB49" s="51" t="str">
        <f t="shared" si="702"/>
        <v>F</v>
      </c>
      <c r="FC49" s="60">
        <f t="shared" si="703"/>
        <v>0</v>
      </c>
      <c r="FD49" s="53" t="str">
        <f t="shared" si="704"/>
        <v>0.0</v>
      </c>
      <c r="FE49" s="63">
        <v>2</v>
      </c>
      <c r="FF49" s="207">
        <v>2</v>
      </c>
      <c r="FG49" s="105">
        <v>0</v>
      </c>
      <c r="FH49" s="103"/>
      <c r="FI49" s="104"/>
      <c r="FJ49" s="66">
        <f t="shared" si="705"/>
        <v>0</v>
      </c>
      <c r="FK49" s="67">
        <f t="shared" si="706"/>
        <v>0</v>
      </c>
      <c r="FL49" s="67" t="str">
        <f t="shared" si="707"/>
        <v>0.0</v>
      </c>
      <c r="FM49" s="51" t="str">
        <f t="shared" si="708"/>
        <v>F</v>
      </c>
      <c r="FN49" s="60">
        <f t="shared" si="709"/>
        <v>0</v>
      </c>
      <c r="FO49" s="53" t="str">
        <f t="shared" si="710"/>
        <v>0.0</v>
      </c>
      <c r="FP49" s="63">
        <v>2</v>
      </c>
      <c r="FQ49" s="207">
        <v>2</v>
      </c>
      <c r="FR49" s="105"/>
      <c r="FS49" s="103"/>
      <c r="FT49" s="104"/>
      <c r="FU49" s="66"/>
      <c r="FV49" s="67">
        <f t="shared" si="711"/>
        <v>0</v>
      </c>
      <c r="FW49" s="67" t="str">
        <f t="shared" si="712"/>
        <v>0.0</v>
      </c>
      <c r="FX49" s="51" t="str">
        <f t="shared" si="713"/>
        <v>F</v>
      </c>
      <c r="FY49" s="60">
        <f t="shared" si="714"/>
        <v>0</v>
      </c>
      <c r="FZ49" s="53" t="str">
        <f t="shared" si="715"/>
        <v>0.0</v>
      </c>
      <c r="GA49" s="63">
        <v>2</v>
      </c>
      <c r="GB49" s="207">
        <v>2</v>
      </c>
      <c r="GC49" s="105">
        <v>1</v>
      </c>
      <c r="GD49" s="103"/>
      <c r="GE49" s="104"/>
      <c r="GF49" s="105"/>
      <c r="GG49" s="67">
        <f t="shared" si="716"/>
        <v>0.4</v>
      </c>
      <c r="GH49" s="67" t="str">
        <f t="shared" si="717"/>
        <v>0.4</v>
      </c>
      <c r="GI49" s="51" t="str">
        <f t="shared" si="718"/>
        <v>F</v>
      </c>
      <c r="GJ49" s="60">
        <f t="shared" si="719"/>
        <v>0</v>
      </c>
      <c r="GK49" s="53" t="str">
        <f t="shared" si="720"/>
        <v>0.0</v>
      </c>
      <c r="GL49" s="63">
        <v>3</v>
      </c>
      <c r="GM49" s="207">
        <v>3</v>
      </c>
      <c r="GN49" s="211">
        <f t="shared" si="721"/>
        <v>18</v>
      </c>
      <c r="GO49" s="156">
        <f t="shared" si="722"/>
        <v>0.53333333333333344</v>
      </c>
      <c r="GP49" s="158">
        <f t="shared" si="723"/>
        <v>0</v>
      </c>
      <c r="GQ49" s="157" t="str">
        <f t="shared" si="724"/>
        <v>0.00</v>
      </c>
      <c r="GR49" s="5" t="str">
        <f t="shared" si="725"/>
        <v>Cảnh báo KQHT</v>
      </c>
      <c r="GS49" s="212">
        <f t="shared" si="726"/>
        <v>18</v>
      </c>
      <c r="GT49" s="213">
        <f t="shared" si="727"/>
        <v>0.53333333333333344</v>
      </c>
      <c r="GU49" s="214">
        <f t="shared" si="728"/>
        <v>0</v>
      </c>
      <c r="GV49" s="215">
        <f t="shared" si="729"/>
        <v>35</v>
      </c>
      <c r="GW49" s="211">
        <f t="shared" si="730"/>
        <v>18</v>
      </c>
      <c r="GX49" s="157">
        <f t="shared" si="731"/>
        <v>0.53333333333333344</v>
      </c>
      <c r="GY49" s="158">
        <f t="shared" si="732"/>
        <v>0</v>
      </c>
      <c r="GZ49" s="157" t="str">
        <f t="shared" si="733"/>
        <v>0.00</v>
      </c>
      <c r="HA49" s="5" t="str">
        <f t="shared" si="734"/>
        <v>Cảnh báo KQHT</v>
      </c>
      <c r="HB49" s="5"/>
      <c r="HC49" s="231"/>
      <c r="HG49" s="67">
        <f t="shared" si="585"/>
        <v>0</v>
      </c>
      <c r="HH49" s="67" t="str">
        <f t="shared" si="586"/>
        <v>0.0</v>
      </c>
      <c r="HI49" s="51" t="str">
        <f t="shared" si="587"/>
        <v>F</v>
      </c>
      <c r="HJ49" s="60">
        <f t="shared" si="588"/>
        <v>0</v>
      </c>
      <c r="HK49" s="53" t="str">
        <f t="shared" si="589"/>
        <v>0.0</v>
      </c>
      <c r="HL49" s="63">
        <v>3</v>
      </c>
      <c r="HM49" s="207">
        <v>3</v>
      </c>
      <c r="HN49" s="210"/>
      <c r="HO49" s="57"/>
      <c r="HP49" s="58"/>
      <c r="HQ49" s="66">
        <f t="shared" si="590"/>
        <v>0</v>
      </c>
      <c r="HR49" s="110">
        <f t="shared" si="591"/>
        <v>0</v>
      </c>
      <c r="HS49" s="67" t="str">
        <f t="shared" si="592"/>
        <v>0.0</v>
      </c>
      <c r="HT49" s="111" t="str">
        <f t="shared" si="593"/>
        <v>F</v>
      </c>
      <c r="HU49" s="112">
        <f t="shared" si="594"/>
        <v>0</v>
      </c>
      <c r="HV49" s="113" t="str">
        <f t="shared" si="595"/>
        <v>0.0</v>
      </c>
      <c r="HW49" s="63">
        <v>1</v>
      </c>
      <c r="HX49" s="207">
        <v>1</v>
      </c>
      <c r="HY49" s="66">
        <f t="shared" si="596"/>
        <v>0</v>
      </c>
      <c r="HZ49" s="167">
        <f t="shared" si="596"/>
        <v>0</v>
      </c>
      <c r="IA49" s="53" t="str">
        <f t="shared" si="597"/>
        <v>0.0</v>
      </c>
      <c r="IB49" s="51" t="str">
        <f t="shared" si="598"/>
        <v>F</v>
      </c>
      <c r="IC49" s="60">
        <f t="shared" si="599"/>
        <v>0</v>
      </c>
      <c r="ID49" s="53" t="str">
        <f t="shared" si="600"/>
        <v>0.0</v>
      </c>
      <c r="IE49" s="220">
        <v>4</v>
      </c>
      <c r="IF49" s="221">
        <v>4</v>
      </c>
      <c r="IG49" s="210"/>
      <c r="IH49" s="57"/>
      <c r="II49" s="58"/>
      <c r="IJ49" s="66">
        <f t="shared" si="601"/>
        <v>0</v>
      </c>
      <c r="IK49" s="67">
        <f t="shared" si="602"/>
        <v>0</v>
      </c>
      <c r="IL49" s="67" t="str">
        <f t="shared" si="603"/>
        <v>0.0</v>
      </c>
      <c r="IM49" s="51" t="str">
        <f t="shared" si="604"/>
        <v>F</v>
      </c>
      <c r="IN49" s="60">
        <f t="shared" si="605"/>
        <v>0</v>
      </c>
      <c r="IO49" s="53" t="str">
        <f t="shared" si="606"/>
        <v>0.0</v>
      </c>
      <c r="IP49" s="63">
        <v>2</v>
      </c>
      <c r="IQ49" s="207">
        <v>2</v>
      </c>
      <c r="IR49" s="259"/>
      <c r="IS49" s="259"/>
      <c r="IT49" s="259"/>
      <c r="IU49" s="66">
        <f t="shared" si="607"/>
        <v>0</v>
      </c>
      <c r="IV49" s="67">
        <f t="shared" si="608"/>
        <v>0</v>
      </c>
      <c r="IW49" s="67" t="str">
        <f t="shared" si="609"/>
        <v>0.0</v>
      </c>
      <c r="IX49" s="51" t="str">
        <f t="shared" si="610"/>
        <v>F</v>
      </c>
      <c r="IY49" s="60">
        <f t="shared" si="611"/>
        <v>0</v>
      </c>
      <c r="IZ49" s="53" t="str">
        <f t="shared" si="612"/>
        <v>0.0</v>
      </c>
      <c r="JA49" s="63">
        <v>3</v>
      </c>
      <c r="JB49" s="207">
        <v>3</v>
      </c>
      <c r="JC49" s="65"/>
      <c r="JD49" s="57"/>
      <c r="JE49" s="58"/>
      <c r="JF49" s="66">
        <f t="shared" si="613"/>
        <v>0</v>
      </c>
      <c r="JG49" s="67">
        <f t="shared" si="614"/>
        <v>0</v>
      </c>
      <c r="JH49" s="50" t="str">
        <f t="shared" si="615"/>
        <v>0.0</v>
      </c>
      <c r="JI49" s="51" t="str">
        <f t="shared" si="616"/>
        <v>F</v>
      </c>
      <c r="JJ49" s="60">
        <f t="shared" si="617"/>
        <v>0</v>
      </c>
      <c r="JK49" s="53" t="str">
        <f t="shared" si="618"/>
        <v>0.0</v>
      </c>
      <c r="JL49" s="61">
        <v>2</v>
      </c>
      <c r="JM49" s="62"/>
      <c r="JN49" s="65"/>
      <c r="JO49" s="57"/>
      <c r="JP49" s="58"/>
      <c r="JQ49" s="149">
        <f t="shared" si="519"/>
        <v>0</v>
      </c>
      <c r="JR49" s="67">
        <f t="shared" si="520"/>
        <v>0</v>
      </c>
      <c r="JS49" s="50" t="str">
        <f t="shared" si="521"/>
        <v>0.0</v>
      </c>
      <c r="JT49" s="51" t="str">
        <f t="shared" si="522"/>
        <v>F</v>
      </c>
      <c r="JU49" s="60">
        <f t="shared" si="523"/>
        <v>0</v>
      </c>
      <c r="JV49" s="53" t="str">
        <f t="shared" si="524"/>
        <v>0.0</v>
      </c>
      <c r="JW49" s="61">
        <v>1</v>
      </c>
      <c r="JX49" s="62"/>
      <c r="JY49" s="65"/>
      <c r="JZ49" s="57"/>
      <c r="KA49" s="58"/>
      <c r="KB49" s="149">
        <f t="shared" si="525"/>
        <v>0</v>
      </c>
      <c r="KC49" s="67">
        <f t="shared" si="526"/>
        <v>0</v>
      </c>
      <c r="KD49" s="50" t="str">
        <f t="shared" si="527"/>
        <v>0.0</v>
      </c>
      <c r="KE49" s="51" t="str">
        <f t="shared" si="528"/>
        <v>F</v>
      </c>
      <c r="KF49" s="60">
        <f t="shared" si="529"/>
        <v>0</v>
      </c>
      <c r="KG49" s="53" t="str">
        <f t="shared" si="530"/>
        <v>0.0</v>
      </c>
      <c r="KH49" s="61">
        <v>2</v>
      </c>
      <c r="KI49" s="62"/>
      <c r="KJ49" s="105"/>
      <c r="KK49" s="138"/>
      <c r="KL49" s="105"/>
      <c r="KM49" s="66">
        <f t="shared" si="531"/>
        <v>0</v>
      </c>
      <c r="KN49" s="110">
        <f t="shared" si="532"/>
        <v>0</v>
      </c>
      <c r="KO49" s="67" t="str">
        <f t="shared" si="533"/>
        <v>0.0</v>
      </c>
      <c r="KP49" s="300" t="str">
        <f t="shared" si="534"/>
        <v>F</v>
      </c>
      <c r="KQ49" s="112">
        <f t="shared" si="535"/>
        <v>0</v>
      </c>
      <c r="KR49" s="113" t="str">
        <f t="shared" si="536"/>
        <v>0.0</v>
      </c>
      <c r="KS49" s="63">
        <v>3</v>
      </c>
      <c r="KT49" s="207"/>
      <c r="KU49" s="105"/>
      <c r="KV49" s="138"/>
      <c r="KW49" s="104"/>
      <c r="KX49" s="66">
        <f t="shared" si="573"/>
        <v>0</v>
      </c>
      <c r="KY49" s="110">
        <f t="shared" si="574"/>
        <v>0</v>
      </c>
      <c r="KZ49" s="67" t="str">
        <f t="shared" si="575"/>
        <v>0.0</v>
      </c>
      <c r="LA49" s="300" t="str">
        <f t="shared" si="576"/>
        <v>F</v>
      </c>
      <c r="LB49" s="112">
        <f t="shared" si="577"/>
        <v>0</v>
      </c>
      <c r="LC49" s="113" t="str">
        <f t="shared" si="578"/>
        <v>0.0</v>
      </c>
      <c r="LD49" s="63">
        <v>2</v>
      </c>
      <c r="LE49" s="207"/>
      <c r="LF49" s="301">
        <f t="shared" si="543"/>
        <v>0</v>
      </c>
      <c r="LG49" s="302">
        <f t="shared" si="544"/>
        <v>0</v>
      </c>
      <c r="LH49" s="303" t="str">
        <f t="shared" si="545"/>
        <v>0.0</v>
      </c>
      <c r="LI49" s="304" t="str">
        <f t="shared" si="546"/>
        <v>F</v>
      </c>
      <c r="LJ49" s="305">
        <f t="shared" si="547"/>
        <v>0</v>
      </c>
      <c r="LK49" s="303" t="str">
        <f t="shared" si="548"/>
        <v>0.0</v>
      </c>
      <c r="LL49" s="306">
        <v>5</v>
      </c>
      <c r="LM49" s="307"/>
      <c r="LN49" s="211">
        <f t="shared" si="549"/>
        <v>19</v>
      </c>
      <c r="LO49" s="156">
        <f t="shared" si="550"/>
        <v>0</v>
      </c>
      <c r="LP49" s="158">
        <f t="shared" si="551"/>
        <v>0</v>
      </c>
      <c r="LQ49" s="157" t="str">
        <f t="shared" si="552"/>
        <v>0.00</v>
      </c>
      <c r="LR49" s="5" t="str">
        <f t="shared" si="553"/>
        <v>Cảnh báo KQHT</v>
      </c>
      <c r="LS49" s="212">
        <f t="shared" si="554"/>
        <v>9</v>
      </c>
      <c r="LT49" s="156">
        <f t="shared" si="555"/>
        <v>0</v>
      </c>
      <c r="LU49" s="309">
        <f t="shared" si="556"/>
        <v>0</v>
      </c>
      <c r="LV49" s="215">
        <f t="shared" si="557"/>
        <v>54</v>
      </c>
      <c r="LW49" s="211">
        <f t="shared" si="558"/>
        <v>27</v>
      </c>
      <c r="LX49" s="157">
        <f t="shared" si="559"/>
        <v>0.35555555555555562</v>
      </c>
      <c r="LY49" s="157" t="str">
        <f t="shared" si="560"/>
        <v>0.36</v>
      </c>
      <c r="LZ49" s="158">
        <f t="shared" si="561"/>
        <v>0</v>
      </c>
      <c r="MA49" s="157" t="str">
        <f t="shared" si="562"/>
        <v>0.00</v>
      </c>
      <c r="MB49" s="5" t="str">
        <f t="shared" si="563"/>
        <v>Cảnh báo KQHT</v>
      </c>
      <c r="MC49" s="282"/>
      <c r="MD49" s="283"/>
      <c r="ME49" s="58"/>
      <c r="MF49" s="66">
        <f t="shared" si="182"/>
        <v>0</v>
      </c>
      <c r="MG49" s="67">
        <f t="shared" si="183"/>
        <v>0</v>
      </c>
      <c r="MH49" s="50" t="str">
        <f t="shared" si="184"/>
        <v>0.0</v>
      </c>
      <c r="MI49" s="51" t="str">
        <f t="shared" si="185"/>
        <v>F</v>
      </c>
      <c r="MJ49" s="60">
        <f t="shared" si="186"/>
        <v>0</v>
      </c>
      <c r="MK49" s="53" t="str">
        <f t="shared" si="187"/>
        <v>0.0</v>
      </c>
      <c r="ML49" s="61">
        <v>2</v>
      </c>
      <c r="MM49" s="62"/>
      <c r="MN49" s="282"/>
      <c r="MO49" s="283"/>
      <c r="MP49" s="104"/>
      <c r="MQ49" s="105">
        <f t="shared" si="188"/>
        <v>0</v>
      </c>
      <c r="MR49" s="67">
        <f t="shared" si="189"/>
        <v>0</v>
      </c>
      <c r="MS49" s="50" t="str">
        <f t="shared" si="190"/>
        <v>0.0</v>
      </c>
      <c r="MT49" s="51" t="str">
        <f t="shared" si="191"/>
        <v>F</v>
      </c>
      <c r="MU49" s="60">
        <f t="shared" si="192"/>
        <v>0</v>
      </c>
      <c r="MV49" s="53" t="str">
        <f t="shared" si="193"/>
        <v>0.0</v>
      </c>
      <c r="MW49" s="61">
        <v>2</v>
      </c>
      <c r="MX49" s="62"/>
      <c r="MY49" s="282"/>
      <c r="MZ49" s="283"/>
      <c r="NA49" s="104"/>
      <c r="NB49" s="105">
        <f t="shared" si="194"/>
        <v>0</v>
      </c>
      <c r="NC49" s="67">
        <f t="shared" si="195"/>
        <v>0</v>
      </c>
      <c r="ND49" s="50" t="str">
        <f t="shared" si="196"/>
        <v>0.0</v>
      </c>
      <c r="NE49" s="51" t="str">
        <f t="shared" si="197"/>
        <v>F</v>
      </c>
      <c r="NF49" s="60">
        <f t="shared" si="198"/>
        <v>0</v>
      </c>
      <c r="NG49" s="53" t="str">
        <f t="shared" si="199"/>
        <v>0.0</v>
      </c>
      <c r="NH49" s="61">
        <v>2</v>
      </c>
      <c r="NI49" s="62"/>
      <c r="NJ49" s="105"/>
      <c r="NK49" s="138"/>
      <c r="NL49" s="105"/>
      <c r="NM49" s="66">
        <f t="shared" si="200"/>
        <v>0</v>
      </c>
      <c r="NN49" s="110">
        <f t="shared" si="201"/>
        <v>0</v>
      </c>
      <c r="NO49" s="67" t="str">
        <f t="shared" si="202"/>
        <v>0.0</v>
      </c>
      <c r="NP49" s="300" t="str">
        <f t="shared" si="203"/>
        <v>F</v>
      </c>
      <c r="NQ49" s="112">
        <f t="shared" si="204"/>
        <v>0</v>
      </c>
      <c r="NR49" s="113" t="str">
        <f t="shared" si="205"/>
        <v>0.0</v>
      </c>
      <c r="NS49" s="63">
        <v>2</v>
      </c>
      <c r="NT49" s="207"/>
      <c r="NU49" s="105"/>
      <c r="NV49" s="138"/>
      <c r="NW49" s="105"/>
      <c r="NX49" s="105">
        <f t="shared" si="206"/>
        <v>0</v>
      </c>
      <c r="NY49" s="110">
        <f t="shared" si="207"/>
        <v>0</v>
      </c>
      <c r="NZ49" s="67" t="str">
        <f t="shared" si="208"/>
        <v>0.0</v>
      </c>
      <c r="OA49" s="300" t="str">
        <f t="shared" si="209"/>
        <v>F</v>
      </c>
      <c r="OB49" s="112">
        <f t="shared" si="210"/>
        <v>0</v>
      </c>
      <c r="OC49" s="113" t="str">
        <f t="shared" si="211"/>
        <v>0.0</v>
      </c>
      <c r="OD49" s="63">
        <v>1</v>
      </c>
      <c r="OE49" s="207"/>
      <c r="OF49" s="210"/>
      <c r="OG49" s="133"/>
      <c r="OH49" s="210"/>
      <c r="OI49" s="66">
        <f t="shared" si="212"/>
        <v>0</v>
      </c>
      <c r="OJ49" s="67">
        <f t="shared" si="213"/>
        <v>0</v>
      </c>
      <c r="OK49" s="67" t="str">
        <f t="shared" si="214"/>
        <v>0.0</v>
      </c>
      <c r="OL49" s="51" t="str">
        <f t="shared" si="215"/>
        <v>F</v>
      </c>
      <c r="OM49" s="60">
        <f t="shared" si="216"/>
        <v>0</v>
      </c>
      <c r="ON49" s="53" t="str">
        <f t="shared" si="217"/>
        <v>0.0</v>
      </c>
      <c r="OO49" s="63">
        <v>6</v>
      </c>
      <c r="OP49" s="207">
        <v>6</v>
      </c>
      <c r="OQ49" s="105"/>
      <c r="OR49" s="138"/>
      <c r="OS49" s="105"/>
      <c r="OT49" s="105"/>
      <c r="OU49" s="67">
        <f t="shared" si="218"/>
        <v>0</v>
      </c>
      <c r="OV49" s="67" t="str">
        <f t="shared" si="219"/>
        <v>0.0</v>
      </c>
      <c r="OW49" s="51" t="str">
        <f t="shared" si="220"/>
        <v>F</v>
      </c>
      <c r="OX49" s="60">
        <f t="shared" si="221"/>
        <v>0</v>
      </c>
      <c r="OY49" s="53" t="str">
        <f t="shared" si="222"/>
        <v>0.0</v>
      </c>
      <c r="OZ49" s="63">
        <v>4</v>
      </c>
      <c r="PA49" s="207">
        <v>4</v>
      </c>
      <c r="PB49" s="211">
        <f t="shared" si="223"/>
        <v>19</v>
      </c>
      <c r="PC49" s="156">
        <f t="shared" si="224"/>
        <v>0</v>
      </c>
      <c r="PD49" s="158">
        <f t="shared" si="225"/>
        <v>0</v>
      </c>
      <c r="PE49" s="157" t="str">
        <f t="shared" si="226"/>
        <v>0.00</v>
      </c>
      <c r="PF49" s="5" t="str">
        <f t="shared" si="227"/>
        <v>Cảnh báo KQHT</v>
      </c>
      <c r="PG49" s="212">
        <f t="shared" si="228"/>
        <v>10</v>
      </c>
      <c r="PH49" s="156">
        <f t="shared" si="229"/>
        <v>0</v>
      </c>
      <c r="PI49" s="309">
        <f t="shared" si="230"/>
        <v>0</v>
      </c>
      <c r="PJ49" s="215">
        <f t="shared" si="231"/>
        <v>73</v>
      </c>
      <c r="PK49" s="211">
        <f t="shared" si="232"/>
        <v>37</v>
      </c>
      <c r="PL49" s="157">
        <f t="shared" si="233"/>
        <v>0.25945945945945947</v>
      </c>
      <c r="PM49" s="157" t="str">
        <f t="shared" si="234"/>
        <v>0.26</v>
      </c>
      <c r="PN49" s="158">
        <f t="shared" si="235"/>
        <v>0</v>
      </c>
      <c r="PO49" s="157" t="str">
        <f t="shared" si="236"/>
        <v>0.00</v>
      </c>
      <c r="PP49" s="5" t="str">
        <f t="shared" si="237"/>
        <v>Cảnh báo KQHT</v>
      </c>
      <c r="PQ49" s="210"/>
      <c r="PR49" s="57"/>
      <c r="PS49" s="58"/>
      <c r="PT49" s="66">
        <f t="shared" si="579"/>
        <v>0</v>
      </c>
      <c r="PU49" s="67">
        <f t="shared" si="580"/>
        <v>0</v>
      </c>
      <c r="PV49" s="67" t="str">
        <f t="shared" si="581"/>
        <v>0.0</v>
      </c>
      <c r="PW49" s="51" t="str">
        <f t="shared" si="582"/>
        <v>F</v>
      </c>
      <c r="PX49" s="60">
        <f t="shared" si="583"/>
        <v>0</v>
      </c>
      <c r="PY49" s="53" t="str">
        <f t="shared" si="584"/>
        <v>0.0</v>
      </c>
      <c r="PZ49" s="63">
        <v>6</v>
      </c>
      <c r="QA49" s="207">
        <v>6</v>
      </c>
    </row>
    <row r="50" spans="1:443" s="8" customFormat="1" ht="18">
      <c r="A50" s="5">
        <v>12</v>
      </c>
      <c r="B50" s="9" t="s">
        <v>11</v>
      </c>
      <c r="C50" s="10" t="s">
        <v>764</v>
      </c>
      <c r="D50" s="11" t="s">
        <v>765</v>
      </c>
      <c r="E50" s="328" t="s">
        <v>329</v>
      </c>
      <c r="F50" s="155" t="s">
        <v>761</v>
      </c>
      <c r="G50" s="6" t="s">
        <v>766</v>
      </c>
      <c r="H50" s="6" t="s">
        <v>427</v>
      </c>
      <c r="I50" s="48" t="s">
        <v>767</v>
      </c>
      <c r="J50" s="48" t="s">
        <v>632</v>
      </c>
      <c r="K50" s="206"/>
      <c r="L50" s="67" t="str">
        <f>TEXT(K50,"0.0")</f>
        <v>0.0</v>
      </c>
      <c r="M50" s="51" t="str">
        <f>IF(K50&gt;=8.5,"A",IF(K50&gt;=8,"B+",IF(K50&gt;=7,"B",IF(K50&gt;=6.5,"C+",IF(K50&gt;=5.5,"C",IF(K50&gt;=5,"D+",IF(K50&gt;=4,"D","F")))))))</f>
        <v>F</v>
      </c>
      <c r="N50" s="52">
        <f>IF(M50="A",4,IF(M50="B+",3.5,IF(M50="B",3,IF(M50="C+",2.5,IF(M50="C",2,IF(M50="D+",1.5,IF(M50="D",1,0)))))))</f>
        <v>0</v>
      </c>
      <c r="O50" s="53" t="str">
        <f>TEXT(N50,"0.0")</f>
        <v>0.0</v>
      </c>
      <c r="P50" s="63"/>
      <c r="Q50" s="49">
        <v>6</v>
      </c>
      <c r="R50" s="67" t="str">
        <f>TEXT(Q50,"0.0")</f>
        <v>6.0</v>
      </c>
      <c r="S50" s="51" t="str">
        <f>IF(Q50&gt;=8.5,"A",IF(Q50&gt;=8,"B+",IF(Q50&gt;=7,"B",IF(Q50&gt;=6.5,"C+",IF(Q50&gt;=5.5,"C",IF(Q50&gt;=5,"D+",IF(Q50&gt;=4,"D","F")))))))</f>
        <v>C</v>
      </c>
      <c r="T50" s="52">
        <f>IF(S50="A",4,IF(S50="B+",3.5,IF(S50="B",3,IF(S50="C+",2.5,IF(S50="C",2,IF(S50="D+",1.5,IF(S50="D",1,0)))))))</f>
        <v>2</v>
      </c>
      <c r="U50" s="53" t="str">
        <f>TEXT(T50,"0.0")</f>
        <v>2.0</v>
      </c>
      <c r="V50" s="63">
        <v>3</v>
      </c>
      <c r="W50" s="105">
        <v>8.1999999999999993</v>
      </c>
      <c r="X50" s="103">
        <v>8</v>
      </c>
      <c r="Y50" s="58"/>
      <c r="Z50" s="66">
        <f>ROUND((W50*0.4+X50*0.6),1)</f>
        <v>8.1</v>
      </c>
      <c r="AA50" s="67">
        <f>ROUND(MAX((W50*0.4+X50*0.6),(W50*0.4+Y50*0.6)),1)</f>
        <v>8.1</v>
      </c>
      <c r="AB50" s="67" t="str">
        <f>TEXT(AA50,"0.0")</f>
        <v>8.1</v>
      </c>
      <c r="AC50" s="51" t="str">
        <f>IF(AA50&gt;=8.5,"A",IF(AA50&gt;=8,"B+",IF(AA50&gt;=7,"B",IF(AA50&gt;=6.5,"C+",IF(AA50&gt;=5.5,"C",IF(AA50&gt;=5,"D+",IF(AA50&gt;=4,"D","F")))))))</f>
        <v>B+</v>
      </c>
      <c r="AD50" s="60">
        <f>IF(AC50="A",4,IF(AC50="B+",3.5,IF(AC50="B",3,IF(AC50="C+",2.5,IF(AC50="C",2,IF(AC50="D+",1.5,IF(AC50="D",1,0)))))))</f>
        <v>3.5</v>
      </c>
      <c r="AE50" s="53" t="str">
        <f>TEXT(AD50,"0.0")</f>
        <v>3.5</v>
      </c>
      <c r="AF50" s="63">
        <v>4</v>
      </c>
      <c r="AG50" s="207">
        <v>4</v>
      </c>
      <c r="AH50" s="210">
        <v>5</v>
      </c>
      <c r="AI50" s="57">
        <v>5</v>
      </c>
      <c r="AJ50" s="58"/>
      <c r="AK50" s="66">
        <f>ROUND((AH50*0.4+AI50*0.6),1)</f>
        <v>5</v>
      </c>
      <c r="AL50" s="67">
        <f>ROUND(MAX((AH50*0.4+AI50*0.6),(AH50*0.4+AJ50*0.6)),1)</f>
        <v>5</v>
      </c>
      <c r="AM50" s="67" t="str">
        <f>TEXT(AL50,"0.0")</f>
        <v>5.0</v>
      </c>
      <c r="AN50" s="51" t="str">
        <f>IF(AL50&gt;=8.5,"A",IF(AL50&gt;=8,"B+",IF(AL50&gt;=7,"B",IF(AL50&gt;=6.5,"C+",IF(AL50&gt;=5.5,"C",IF(AL50&gt;=5,"D+",IF(AL50&gt;=4,"D","F")))))))</f>
        <v>D+</v>
      </c>
      <c r="AO50" s="60">
        <f>IF(AN50="A",4,IF(AN50="B+",3.5,IF(AN50="B",3,IF(AN50="C+",2.5,IF(AN50="C",2,IF(AN50="D+",1.5,IF(AN50="D",1,0)))))))</f>
        <v>1.5</v>
      </c>
      <c r="AP50" s="53" t="str">
        <f>TEXT(AO50,"0.0")</f>
        <v>1.5</v>
      </c>
      <c r="AQ50" s="63">
        <v>2</v>
      </c>
      <c r="AR50" s="207">
        <v>2</v>
      </c>
      <c r="AS50" s="66">
        <v>6.6</v>
      </c>
      <c r="AT50" s="285">
        <v>2</v>
      </c>
      <c r="AU50" s="285">
        <v>0</v>
      </c>
      <c r="AV50" s="66">
        <f>ROUND((AS50*0.4+AT50*0.6),1)</f>
        <v>3.8</v>
      </c>
      <c r="AW50" s="67">
        <f>ROUND(MAX((AS50*0.4+AT50*0.6),(AS50*0.4+AU50*0.6)),1)</f>
        <v>3.8</v>
      </c>
      <c r="AX50" s="67" t="str">
        <f>TEXT(AW50,"0.0")</f>
        <v>3.8</v>
      </c>
      <c r="AY50" s="51" t="str">
        <f>IF(AW50&gt;=8.5,"A",IF(AW50&gt;=8,"B+",IF(AW50&gt;=7,"B",IF(AW50&gt;=6.5,"C+",IF(AW50&gt;=5.5,"C",IF(AW50&gt;=5,"D+",IF(AW50&gt;=4,"D","F")))))))</f>
        <v>F</v>
      </c>
      <c r="AZ50" s="60">
        <f>IF(AY50="A",4,IF(AY50="B+",3.5,IF(AY50="B",3,IF(AY50="C+",2.5,IF(AY50="C",2,IF(AY50="D+",1.5,IF(AY50="D",1,0)))))))</f>
        <v>0</v>
      </c>
      <c r="BA50" s="53" t="str">
        <f>TEXT(AZ50,"0.0")</f>
        <v>0.0</v>
      </c>
      <c r="BB50" s="63">
        <v>3</v>
      </c>
      <c r="BC50" s="207"/>
      <c r="BD50" s="105">
        <v>5.6</v>
      </c>
      <c r="BE50" s="103">
        <v>2</v>
      </c>
      <c r="BF50" s="58">
        <v>4</v>
      </c>
      <c r="BG50" s="66">
        <f>ROUND((BD50*0.4+BE50*0.6),1)</f>
        <v>3.4</v>
      </c>
      <c r="BH50" s="67">
        <f>ROUND(MAX((BD50*0.4+BE50*0.6),(BD50*0.4+BF50*0.6)),1)</f>
        <v>4.5999999999999996</v>
      </c>
      <c r="BI50" s="67" t="str">
        <f>TEXT(BH50,"0.0")</f>
        <v>4.6</v>
      </c>
      <c r="BJ50" s="51" t="str">
        <f>IF(BH50&gt;=8.5,"A",IF(BH50&gt;=8,"B+",IF(BH50&gt;=7,"B",IF(BH50&gt;=6.5,"C+",IF(BH50&gt;=5.5,"C",IF(BH50&gt;=5,"D+",IF(BH50&gt;=4,"D","F")))))))</f>
        <v>D</v>
      </c>
      <c r="BK50" s="60">
        <f>IF(BJ50="A",4,IF(BJ50="B+",3.5,IF(BJ50="B",3,IF(BJ50="C+",2.5,IF(BJ50="C",2,IF(BJ50="D+",1.5,IF(BJ50="D",1,0)))))))</f>
        <v>1</v>
      </c>
      <c r="BL50" s="53" t="str">
        <f>TEXT(BK50,"0.0")</f>
        <v>1.0</v>
      </c>
      <c r="BM50" s="63">
        <v>3</v>
      </c>
      <c r="BN50" s="207">
        <v>3</v>
      </c>
      <c r="BO50" s="210">
        <v>6.1</v>
      </c>
      <c r="BP50" s="57">
        <v>5</v>
      </c>
      <c r="BQ50" s="58"/>
      <c r="BR50" s="66">
        <f>ROUND((BO50*0.4+BP50*0.6),1)</f>
        <v>5.4</v>
      </c>
      <c r="BS50" s="67">
        <f>ROUND(MAX((BO50*0.4+BP50*0.6),(BO50*0.4+BQ50*0.6)),1)</f>
        <v>5.4</v>
      </c>
      <c r="BT50" s="67" t="str">
        <f>TEXT(BS50,"0.0")</f>
        <v>5.4</v>
      </c>
      <c r="BU50" s="51" t="str">
        <f>IF(BS50&gt;=8.5,"A",IF(BS50&gt;=8,"B+",IF(BS50&gt;=7,"B",IF(BS50&gt;=6.5,"C+",IF(BS50&gt;=5.5,"C",IF(BS50&gt;=5,"D+",IF(BS50&gt;=4,"D","F")))))))</f>
        <v>D+</v>
      </c>
      <c r="BV50" s="68">
        <f>IF(BU50="A",4,IF(BU50="B+",3.5,IF(BU50="B",3,IF(BU50="C+",2.5,IF(BU50="C",2,IF(BU50="D+",1.5,IF(BU50="D",1,0)))))))</f>
        <v>1.5</v>
      </c>
      <c r="BW50" s="53" t="str">
        <f>TEXT(BV50,"0.0")</f>
        <v>1.5</v>
      </c>
      <c r="BX50" s="63">
        <v>2</v>
      </c>
      <c r="BY50" s="207">
        <v>2</v>
      </c>
      <c r="BZ50" s="210">
        <v>7</v>
      </c>
      <c r="CA50" s="57">
        <v>4</v>
      </c>
      <c r="CB50" s="58"/>
      <c r="CC50" s="66">
        <f>ROUND((BZ50*0.4+CA50*0.6),1)</f>
        <v>5.2</v>
      </c>
      <c r="CD50" s="67">
        <f>ROUND(MAX((BZ50*0.4+CA50*0.6),(BZ50*0.4+CB50*0.6)),1)</f>
        <v>5.2</v>
      </c>
      <c r="CE50" s="67" t="str">
        <f>TEXT(CD50,"0.0")</f>
        <v>5.2</v>
      </c>
      <c r="CF50" s="51" t="str">
        <f>IF(CD50&gt;=8.5,"A",IF(CD50&gt;=8,"B+",IF(CD50&gt;=7,"B",IF(CD50&gt;=6.5,"C+",IF(CD50&gt;=5.5,"C",IF(CD50&gt;=5,"D+",IF(CD50&gt;=4,"D","F")))))))</f>
        <v>D+</v>
      </c>
      <c r="CG50" s="60">
        <f>IF(CF50="A",4,IF(CF50="B+",3.5,IF(CF50="B",3,IF(CF50="C+",2.5,IF(CF50="C",2,IF(CF50="D+",1.5,IF(CF50="D",1,0)))))))</f>
        <v>1.5</v>
      </c>
      <c r="CH50" s="53" t="str">
        <f>TEXT(CG50,"0.0")</f>
        <v>1.5</v>
      </c>
      <c r="CI50" s="63">
        <v>3</v>
      </c>
      <c r="CJ50" s="207">
        <v>3</v>
      </c>
      <c r="CK50" s="208">
        <f>AF50+AQ50+BB50+BM50+BX50+CI50</f>
        <v>17</v>
      </c>
      <c r="CL50" s="72">
        <f>(AA50*AF50+AL50*AQ50+AW50*BB50+BH50*BM50+BS50*BX50+CD50*CI50)/CK50</f>
        <v>5.5294117647058822</v>
      </c>
      <c r="CM50" s="93" t="str">
        <f>TEXT(CL50,"0.00")</f>
        <v>5.53</v>
      </c>
      <c r="CN50" s="72">
        <f>(AD50*AF50+AO50*AQ50+AZ50*BB50+BK50*BM50+BV50*BX50+CG50*CI50)/CK50</f>
        <v>1.6176470588235294</v>
      </c>
      <c r="CO50" s="93" t="str">
        <f>TEXT(CN50,"0.00")</f>
        <v>1.62</v>
      </c>
      <c r="CP50" s="285" t="str">
        <f>IF(AND(CN50&lt;0.8),"Cảnh báo KQHT","Lên lớp")</f>
        <v>Lên lớp</v>
      </c>
      <c r="CQ50" s="285">
        <f>CJ50+BY50+BN50+BC50+AR50+AG50</f>
        <v>14</v>
      </c>
      <c r="CR50" s="72">
        <f>(AA50*AG50+AL50*AR50+AW50*BC50+BH50*BN50+BS50*BY50+CD50*CJ50)/CQ50</f>
        <v>5.8999999999999995</v>
      </c>
      <c r="CS50" s="285" t="str">
        <f>TEXT(CR50,"0.00")</f>
        <v>5.90</v>
      </c>
      <c r="CT50" s="72">
        <f>(AD50*AG50+AO50*AR50+AZ50*BC50+BK50*BN50+BV50*BY50+CG50*CJ50)/CQ50</f>
        <v>1.9642857142857142</v>
      </c>
      <c r="CU50" s="285" t="str">
        <f>TEXT(CT50,"0.00")</f>
        <v>1.96</v>
      </c>
      <c r="CV50" s="285" t="str">
        <f>IF(AND(CT50&lt;1.2),"Cảnh báo KQHT","Lên lớp")</f>
        <v>Lên lớp</v>
      </c>
      <c r="CW50" s="66">
        <v>6.4</v>
      </c>
      <c r="CX50" s="285">
        <v>4</v>
      </c>
      <c r="CY50" s="285"/>
      <c r="CZ50" s="66">
        <f>ROUND((CW50*0.4+CX50*0.6),1)</f>
        <v>5</v>
      </c>
      <c r="DA50" s="67">
        <f>ROUND(MAX((CW50*0.4+CX50*0.6),(CW50*0.4+CY50*0.6)),1)</f>
        <v>5</v>
      </c>
      <c r="DB50" s="60" t="str">
        <f>TEXT(DA50,"0.0")</f>
        <v>5.0</v>
      </c>
      <c r="DC50" s="51" t="str">
        <f>IF(DA50&gt;=8.5,"A",IF(DA50&gt;=8,"B+",IF(DA50&gt;=7,"B",IF(DA50&gt;=6.5,"C+",IF(DA50&gt;=5.5,"C",IF(DA50&gt;=5,"D+",IF(DA50&gt;=4,"D","F")))))))</f>
        <v>D+</v>
      </c>
      <c r="DD50" s="60">
        <f>IF(DC50="A",4,IF(DC50="B+",3.5,IF(DC50="B",3,IF(DC50="C+",2.5,IF(DC50="C",2,IF(DC50="D+",1.5,IF(DC50="D",1,0)))))))</f>
        <v>1.5</v>
      </c>
      <c r="DE50" s="60" t="str">
        <f>TEXT(DD50,"0.0")</f>
        <v>1.5</v>
      </c>
      <c r="DF50" s="63"/>
      <c r="DG50" s="209"/>
      <c r="DH50" s="105">
        <v>6</v>
      </c>
      <c r="DI50" s="126">
        <v>4</v>
      </c>
      <c r="DJ50" s="126"/>
      <c r="DK50" s="66">
        <f>ROUND((DH50*0.4+DI50*0.6),1)</f>
        <v>4.8</v>
      </c>
      <c r="DL50" s="67">
        <f>ROUND(MAX((DH50*0.4+DI50*0.6),(DH50*0.4+DJ50*0.6)),1)</f>
        <v>4.8</v>
      </c>
      <c r="DM50" s="60" t="str">
        <f>TEXT(DL50,"0.0")</f>
        <v>4.8</v>
      </c>
      <c r="DN50" s="51" t="str">
        <f>IF(DL50&gt;=8.5,"A",IF(DL50&gt;=8,"B+",IF(DL50&gt;=7,"B",IF(DL50&gt;=6.5,"C+",IF(DL50&gt;=5.5,"C",IF(DL50&gt;=5,"D+",IF(DL50&gt;=4,"D","F")))))))</f>
        <v>D</v>
      </c>
      <c r="DO50" s="60">
        <f>IF(DN50="A",4,IF(DN50="B+",3.5,IF(DN50="B",3,IF(DN50="C+",2.5,IF(DN50="C",2,IF(DN50="D+",1.5,IF(DN50="D",1,0)))))))</f>
        <v>1</v>
      </c>
      <c r="DP50" s="60" t="str">
        <f>TEXT(DO50,"0.0")</f>
        <v>1.0</v>
      </c>
      <c r="DQ50" s="63"/>
      <c r="DR50" s="209"/>
      <c r="DS50" s="67">
        <f>(DA50+DL50)/2</f>
        <v>4.9000000000000004</v>
      </c>
      <c r="DT50" s="60" t="str">
        <f>TEXT(DS50,"0.0")</f>
        <v>4.9</v>
      </c>
      <c r="DU50" s="51" t="str">
        <f>IF(DS50&gt;=8.5,"A",IF(DS50&gt;=8,"B+",IF(DS50&gt;=7,"B",IF(DS50&gt;=6.5,"C+",IF(DS50&gt;=5.5,"C",IF(DS50&gt;=5,"D+",IF(DS50&gt;=4,"D","F")))))))</f>
        <v>D</v>
      </c>
      <c r="DV50" s="60">
        <f>IF(DU50="A",4,IF(DU50="B+",3.5,IF(DU50="B",3,IF(DU50="C+",2.5,IF(DU50="C",2,IF(DU50="D+",1.5,IF(DU50="D",1,0)))))))</f>
        <v>1</v>
      </c>
      <c r="DW50" s="60" t="str">
        <f>TEXT(DV50,"0.0")</f>
        <v>1.0</v>
      </c>
      <c r="DX50" s="63">
        <v>3</v>
      </c>
      <c r="DY50" s="209">
        <v>3</v>
      </c>
      <c r="DZ50" s="66">
        <v>6.2</v>
      </c>
      <c r="EA50" s="285">
        <v>2</v>
      </c>
      <c r="EB50" s="285">
        <v>5</v>
      </c>
      <c r="EC50" s="66">
        <f>ROUND((DZ50*0.4+EA50*0.6),1)</f>
        <v>3.7</v>
      </c>
      <c r="ED50" s="67">
        <f>ROUND(MAX((DZ50*0.4+EA50*0.6),(DZ50*0.4+EB50*0.6)),1)</f>
        <v>5.5</v>
      </c>
      <c r="EE50" s="60" t="str">
        <f>TEXT(ED50,"0.0")</f>
        <v>5.5</v>
      </c>
      <c r="EF50" s="51" t="str">
        <f>IF(ED50&gt;=8.5,"A",IF(ED50&gt;=8,"B+",IF(ED50&gt;=7,"B",IF(ED50&gt;=6.5,"C+",IF(ED50&gt;=5.5,"C",IF(ED50&gt;=5,"D+",IF(ED50&gt;=4,"D","F")))))))</f>
        <v>C</v>
      </c>
      <c r="EG50" s="60">
        <f>IF(EF50="A",4,IF(EF50="B+",3.5,IF(EF50="B",3,IF(EF50="C+",2.5,IF(EF50="C",2,IF(EF50="D+",1.5,IF(EF50="D",1,0)))))))</f>
        <v>2</v>
      </c>
      <c r="EH50" s="60" t="str">
        <f>TEXT(EG50,"0.0")</f>
        <v>2.0</v>
      </c>
      <c r="EI50" s="63">
        <v>3</v>
      </c>
      <c r="EJ50" s="209">
        <v>3</v>
      </c>
      <c r="EK50" s="210">
        <v>5</v>
      </c>
      <c r="EL50" s="57">
        <v>5</v>
      </c>
      <c r="EM50" s="285"/>
      <c r="EN50" s="66">
        <f>ROUND((EK50*0.4+EL50*0.6),1)</f>
        <v>5</v>
      </c>
      <c r="EO50" s="67">
        <f>ROUND(MAX((EK50*0.4+EL50*0.6),(EK50*0.4+EM50*0.6)),1)</f>
        <v>5</v>
      </c>
      <c r="EP50" s="60" t="str">
        <f>TEXT(EO50,"0.0")</f>
        <v>5.0</v>
      </c>
      <c r="EQ50" s="51" t="str">
        <f>IF(EO50&gt;=8.5,"A",IF(EO50&gt;=8,"B+",IF(EO50&gt;=7,"B",IF(EO50&gt;=6.5,"C+",IF(EO50&gt;=5.5,"C",IF(EO50&gt;=5,"D+",IF(EO50&gt;=4,"D","F")))))))</f>
        <v>D+</v>
      </c>
      <c r="ER50" s="60">
        <f>IF(EQ50="A",4,IF(EQ50="B+",3.5,IF(EQ50="B",3,IF(EQ50="C+",2.5,IF(EQ50="C",2,IF(EQ50="D+",1.5,IF(EQ50="D",1,0)))))))</f>
        <v>1.5</v>
      </c>
      <c r="ES50" s="60" t="str">
        <f>TEXT(ER50,"0.0")</f>
        <v>1.5</v>
      </c>
      <c r="ET50" s="63">
        <v>3</v>
      </c>
      <c r="EU50" s="207">
        <v>3</v>
      </c>
      <c r="EV50" s="149">
        <v>0.3</v>
      </c>
      <c r="EW50" s="70"/>
      <c r="EX50" s="121"/>
      <c r="EY50" s="66">
        <f>ROUND((EV50*0.4+EW50*0.6),1)</f>
        <v>0.1</v>
      </c>
      <c r="EZ50" s="67">
        <f>ROUND(MAX((EV50*0.4+EW50*0.6),(EV50*0.4+EX50*0.6)),1)</f>
        <v>0.1</v>
      </c>
      <c r="FA50" s="67" t="str">
        <f>TEXT(EZ50,"0.0")</f>
        <v>0.1</v>
      </c>
      <c r="FB50" s="51" t="str">
        <f>IF(EZ50&gt;=8.5,"A",IF(EZ50&gt;=8,"B+",IF(EZ50&gt;=7,"B",IF(EZ50&gt;=6.5,"C+",IF(EZ50&gt;=5.5,"C",IF(EZ50&gt;=5,"D+",IF(EZ50&gt;=4,"D","F")))))))</f>
        <v>F</v>
      </c>
      <c r="FC50" s="60">
        <f>IF(FB50="A",4,IF(FB50="B+",3.5,IF(FB50="B",3,IF(FB50="C+",2.5,IF(FB50="C",2,IF(FB50="D+",1.5,IF(FB50="D",1,0)))))))</f>
        <v>0</v>
      </c>
      <c r="FD50" s="53" t="str">
        <f>TEXT(FC50,"0.0")</f>
        <v>0.0</v>
      </c>
      <c r="FE50" s="63">
        <v>2</v>
      </c>
      <c r="FF50" s="207"/>
      <c r="FG50" s="66">
        <v>6.3</v>
      </c>
      <c r="FH50" s="285">
        <v>8</v>
      </c>
      <c r="FI50" s="104"/>
      <c r="FJ50" s="66">
        <f>ROUND((FG50*0.4+FH50*0.6),1)</f>
        <v>7.3</v>
      </c>
      <c r="FK50" s="67">
        <f>ROUND(MAX((FG50*0.4+FH50*0.6),(FG50*0.4+FI50*0.6)),1)</f>
        <v>7.3</v>
      </c>
      <c r="FL50" s="67" t="str">
        <f>TEXT(FK50,"0.0")</f>
        <v>7.3</v>
      </c>
      <c r="FM50" s="51" t="str">
        <f>IF(FK50&gt;=8.5,"A",IF(FK50&gt;=8,"B+",IF(FK50&gt;=7,"B",IF(FK50&gt;=6.5,"C+",IF(FK50&gt;=5.5,"C",IF(FK50&gt;=5,"D+",IF(FK50&gt;=4,"D","F")))))))</f>
        <v>B</v>
      </c>
      <c r="FN50" s="60">
        <f>IF(FM50="A",4,IF(FM50="B+",3.5,IF(FM50="B",3,IF(FM50="C+",2.5,IF(FM50="C",2,IF(FM50="D+",1.5,IF(FM50="D",1,0)))))))</f>
        <v>3</v>
      </c>
      <c r="FO50" s="53" t="str">
        <f>TEXT(FN50,"0.0")</f>
        <v>3.0</v>
      </c>
      <c r="FP50" s="63">
        <v>2</v>
      </c>
      <c r="FQ50" s="207">
        <v>2</v>
      </c>
      <c r="FR50" s="66">
        <v>6</v>
      </c>
      <c r="FS50" s="285"/>
      <c r="FT50" s="285">
        <v>5</v>
      </c>
      <c r="FU50" s="66"/>
      <c r="FV50" s="67">
        <f>ROUND(MAX((FR50*0.4+FS50*0.6),(FR50*0.4+FT50*0.6)),1)</f>
        <v>5.4</v>
      </c>
      <c r="FW50" s="67" t="str">
        <f>TEXT(FV50,"0.0")</f>
        <v>5.4</v>
      </c>
      <c r="FX50" s="51" t="str">
        <f>IF(FV50&gt;=8.5,"A",IF(FV50&gt;=8,"B+",IF(FV50&gt;=7,"B",IF(FV50&gt;=6.5,"C+",IF(FV50&gt;=5.5,"C",IF(FV50&gt;=5,"D+",IF(FV50&gt;=4,"D","F")))))))</f>
        <v>D+</v>
      </c>
      <c r="FY50" s="60">
        <f>IF(FX50="A",4,IF(FX50="B+",3.5,IF(FX50="B",3,IF(FX50="C+",2.5,IF(FX50="C",2,IF(FX50="D+",1.5,IF(FX50="D",1,0)))))))</f>
        <v>1.5</v>
      </c>
      <c r="FZ50" s="53" t="str">
        <f>TEXT(FY50,"0.0")</f>
        <v>1.5</v>
      </c>
      <c r="GA50" s="63">
        <v>2</v>
      </c>
      <c r="GB50" s="207">
        <v>2</v>
      </c>
      <c r="GC50" s="149">
        <v>0.1</v>
      </c>
      <c r="GD50" s="70"/>
      <c r="GE50" s="121"/>
      <c r="GF50" s="149"/>
      <c r="GG50" s="67">
        <f>ROUND(MAX((GC50*0.4+GD50*0.6),(GC50*0.4+GE50*0.6)),1)</f>
        <v>0</v>
      </c>
      <c r="GH50" s="67" t="str">
        <f>TEXT(GG50,"0.0")</f>
        <v>0.0</v>
      </c>
      <c r="GI50" s="51" t="str">
        <f>IF(GG50&gt;=8.5,"A",IF(GG50&gt;=8,"B+",IF(GG50&gt;=7,"B",IF(GG50&gt;=6.5,"C+",IF(GG50&gt;=5.5,"C",IF(GG50&gt;=5,"D+",IF(GG50&gt;=4,"D","F")))))))</f>
        <v>F</v>
      </c>
      <c r="GJ50" s="60">
        <f>IF(GI50="A",4,IF(GI50="B+",3.5,IF(GI50="B",3,IF(GI50="C+",2.5,IF(GI50="C",2,IF(GI50="D+",1.5,IF(GI50="D",1,0)))))))</f>
        <v>0</v>
      </c>
      <c r="GK50" s="53" t="str">
        <f>TEXT(GJ50,"0.0")</f>
        <v>0.0</v>
      </c>
      <c r="GL50" s="63">
        <v>3</v>
      </c>
      <c r="GM50" s="207"/>
      <c r="GN50" s="211">
        <f>DX50+EI50+ET50+FE50+FP50+GA50+GL50</f>
        <v>18</v>
      </c>
      <c r="GO50" s="156">
        <f>(DS50*DX50+ED50*EI50+EO50*ET50+EZ50*FE50+FK50*FP50+FV50*GA50+GG50*GL50)/GN50</f>
        <v>3.9888888888888894</v>
      </c>
      <c r="GP50" s="158">
        <f>(DV50*DX50+EG50*EI50+ER50*ET50+FC50*FE50+FN50*FP50+FY50*GA50+GJ50*GL50)/GN50</f>
        <v>1.25</v>
      </c>
      <c r="GQ50" s="157" t="str">
        <f>TEXT(GP50,"0.00")</f>
        <v>1.25</v>
      </c>
      <c r="GR50" s="5" t="str">
        <f>IF(AND(GP50&lt;1),"Cảnh báo KQHT","Lên lớp")</f>
        <v>Lên lớp</v>
      </c>
      <c r="GS50" s="212">
        <f>DY50+EJ50+EU50+FF50+FQ50+GB50+GM50</f>
        <v>13</v>
      </c>
      <c r="GT50" s="213">
        <f xml:space="preserve"> (DS50*DY50+ED50*EJ50+EO50*EU50+EZ50*FF50+FK50*FQ50+FV50*GB50+GG50*GM50)/GS50</f>
        <v>5.5076923076923086</v>
      </c>
      <c r="GU50" s="214">
        <f xml:space="preserve"> (DV50*DY50+EG50*EJ50+ER50*EU50+FC50*FF50+FN50*FQ50+FY50*GB50+GJ50*GM50)/GS50</f>
        <v>1.7307692307692308</v>
      </c>
      <c r="GV50" s="215">
        <f>CK50+GN50</f>
        <v>35</v>
      </c>
      <c r="GW50" s="211">
        <f>CQ50+GS50</f>
        <v>27</v>
      </c>
      <c r="GX50" s="157">
        <f>(CQ50*CR50+GT50*GS50)/GW50</f>
        <v>5.7111111111111104</v>
      </c>
      <c r="GY50" s="158">
        <f>(CT50*CQ50+GU50*GS50)/GW50</f>
        <v>1.8518518518518519</v>
      </c>
      <c r="GZ50" s="157" t="str">
        <f>TEXT(GY50,"0.00")</f>
        <v>1.85</v>
      </c>
      <c r="HA50" s="5" t="str">
        <f>IF(AND(GY50&lt;1.2),"Cảnh báo KQHT","Lên lớp")</f>
        <v>Lên lớp</v>
      </c>
      <c r="HB50" s="5"/>
      <c r="HC50" s="105"/>
      <c r="HD50" s="103"/>
      <c r="HE50" s="104"/>
      <c r="HF50" s="105"/>
      <c r="HG50" s="67">
        <f>ROUND(MAX((HC50*0.4+HD50*0.6),(HC50*0.4+HE50*0.6)),1)</f>
        <v>0</v>
      </c>
      <c r="HH50" s="67" t="str">
        <f>TEXT(HG50,"0.0")</f>
        <v>0.0</v>
      </c>
      <c r="HI50" s="51" t="str">
        <f>IF(HG50&gt;=8.5,"A",IF(HG50&gt;=8,"B+",IF(HG50&gt;=7,"B",IF(HG50&gt;=6.5,"C+",IF(HG50&gt;=5.5,"C",IF(HG50&gt;=5,"D+",IF(HG50&gt;=4,"D","F")))))))</f>
        <v>F</v>
      </c>
      <c r="HJ50" s="60">
        <f>IF(HI50="A",4,IF(HI50="B+",3.5,IF(HI50="B",3,IF(HI50="C+",2.5,IF(HI50="C",2,IF(HI50="D+",1.5,IF(HI50="D",1,0)))))))</f>
        <v>0</v>
      </c>
      <c r="HK50" s="53" t="str">
        <f>TEXT(HJ50,"0.0")</f>
        <v>0.0</v>
      </c>
      <c r="HL50" s="63">
        <v>3</v>
      </c>
      <c r="HM50" s="207"/>
      <c r="HN50" s="149"/>
      <c r="HO50" s="70"/>
      <c r="HP50" s="121"/>
      <c r="HQ50" s="149">
        <f>ROUND((HN50*0.4+HO50*0.6),1)</f>
        <v>0</v>
      </c>
      <c r="HR50" s="110">
        <f>ROUND(MAX((HN50*0.4+HO50*0.6),(HN50*0.4+HP50*0.6)),1)</f>
        <v>0</v>
      </c>
      <c r="HS50" s="67" t="str">
        <f>TEXT(HR50,"0.0")</f>
        <v>0.0</v>
      </c>
      <c r="HT50" s="111" t="str">
        <f>IF(HR50&gt;=8.5,"A",IF(HR50&gt;=8,"B+",IF(HR50&gt;=7,"B",IF(HR50&gt;=6.5,"C+",IF(HR50&gt;=5.5,"C",IF(HR50&gt;=5,"D+",IF(HR50&gt;=4,"D","F")))))))</f>
        <v>F</v>
      </c>
      <c r="HU50" s="112">
        <f>IF(HT50="A",4,IF(HT50="B+",3.5,IF(HT50="B",3,IF(HT50="C+",2.5,IF(HT50="C",2,IF(HT50="D+",1.5,IF(HT50="D",1,0)))))))</f>
        <v>0</v>
      </c>
      <c r="HV50" s="113" t="str">
        <f>TEXT(HU50,"0.0")</f>
        <v>0.0</v>
      </c>
      <c r="HW50" s="63">
        <v>1</v>
      </c>
      <c r="HX50" s="207"/>
      <c r="HY50" s="66">
        <f>ROUND((HF50*0.7+HQ50*0.3),1)</f>
        <v>0</v>
      </c>
      <c r="HZ50" s="167">
        <f>ROUND((HG50*0.7+HR50*0.3),1)</f>
        <v>0</v>
      </c>
      <c r="IA50" s="53" t="str">
        <f>TEXT(HZ50,"0.0")</f>
        <v>0.0</v>
      </c>
      <c r="IB50" s="51" t="str">
        <f>IF(HZ50&gt;=8.5,"A",IF(HZ50&gt;=8,"B+",IF(HZ50&gt;=7,"B",IF(HZ50&gt;=6.5,"C+",IF(HZ50&gt;=5.5,"C",IF(HZ50&gt;=5,"D+",IF(HZ50&gt;=4,"D","F")))))))</f>
        <v>F</v>
      </c>
      <c r="IC50" s="60">
        <f>IF(IB50="A",4,IF(IB50="B+",3.5,IF(IB50="B",3,IF(IB50="C+",2.5,IF(IB50="C",2,IF(IB50="D+",1.5,IF(IB50="D",1,0)))))))</f>
        <v>0</v>
      </c>
      <c r="ID50" s="53" t="str">
        <f>TEXT(IC50,"0.0")</f>
        <v>0.0</v>
      </c>
      <c r="IE50" s="220">
        <v>4</v>
      </c>
      <c r="IF50" s="221"/>
      <c r="IG50" s="210"/>
      <c r="IH50" s="57"/>
      <c r="II50" s="58"/>
      <c r="IJ50" s="66">
        <f>ROUND((IG50*0.4+IH50*0.6),1)</f>
        <v>0</v>
      </c>
      <c r="IK50" s="67">
        <f>ROUND(MAX((IG50*0.4+IH50*0.6),(IG50*0.4+II50*0.6)),1)</f>
        <v>0</v>
      </c>
      <c r="IL50" s="67" t="str">
        <f>TEXT(IK50,"0.0")</f>
        <v>0.0</v>
      </c>
      <c r="IM50" s="51" t="str">
        <f>IF(IK50&gt;=8.5,"A",IF(IK50&gt;=8,"B+",IF(IK50&gt;=7,"B",IF(IK50&gt;=6.5,"C+",IF(IK50&gt;=5.5,"C",IF(IK50&gt;=5,"D+",IF(IK50&gt;=4,"D","F")))))))</f>
        <v>F</v>
      </c>
      <c r="IN50" s="60">
        <f>IF(IM50="A",4,IF(IM50="B+",3.5,IF(IM50="B",3,IF(IM50="C+",2.5,IF(IM50="C",2,IF(IM50="D+",1.5,IF(IM50="D",1,0)))))))</f>
        <v>0</v>
      </c>
      <c r="IO50" s="53" t="str">
        <f>TEXT(IN50,"0.0")</f>
        <v>0.0</v>
      </c>
      <c r="IP50" s="63">
        <v>2</v>
      </c>
      <c r="IQ50" s="207"/>
      <c r="IR50" s="149"/>
      <c r="IS50" s="70"/>
      <c r="IT50" s="121"/>
      <c r="IU50" s="149">
        <f>ROUND((IR50*0.4+IS50*0.6),1)</f>
        <v>0</v>
      </c>
      <c r="IV50" s="67">
        <f>ROUND(MAX((IR50*0.4+IS50*0.6),(IR50*0.4+IT50*0.6)),1)</f>
        <v>0</v>
      </c>
      <c r="IW50" s="67" t="str">
        <f>TEXT(IV50,"0.0")</f>
        <v>0.0</v>
      </c>
      <c r="IX50" s="51" t="str">
        <f>IF(IV50&gt;=8.5,"A",IF(IV50&gt;=8,"B+",IF(IV50&gt;=7,"B",IF(IV50&gt;=6.5,"C+",IF(IV50&gt;=5.5,"C",IF(IV50&gt;=5,"D+",IF(IV50&gt;=4,"D","F")))))))</f>
        <v>F</v>
      </c>
      <c r="IY50" s="60">
        <f>IF(IX50="A",4,IF(IX50="B+",3.5,IF(IX50="B",3,IF(IX50="C+",2.5,IF(IX50="C",2,IF(IX50="D+",1.5,IF(IX50="D",1,0)))))))</f>
        <v>0</v>
      </c>
      <c r="IZ50" s="53" t="str">
        <f>TEXT(IY50,"0.0")</f>
        <v>0.0</v>
      </c>
      <c r="JA50" s="63">
        <v>3</v>
      </c>
      <c r="JB50" s="207"/>
      <c r="JC50" s="65">
        <v>5.2</v>
      </c>
      <c r="JD50" s="57">
        <v>7</v>
      </c>
      <c r="JE50" s="58"/>
      <c r="JF50" s="66">
        <f>ROUND((JC50*0.4+JD50*0.6),1)</f>
        <v>6.3</v>
      </c>
      <c r="JG50" s="67">
        <f>ROUND(MAX((JC50*0.4+JD50*0.6),(JC50*0.4+JE50*0.6)),1)</f>
        <v>6.3</v>
      </c>
      <c r="JH50" s="50" t="str">
        <f>TEXT(JG50,"0.0")</f>
        <v>6.3</v>
      </c>
      <c r="JI50" s="51" t="str">
        <f>IF(JG50&gt;=8.5,"A",IF(JG50&gt;=8,"B+",IF(JG50&gt;=7,"B",IF(JG50&gt;=6.5,"C+",IF(JG50&gt;=5.5,"C",IF(JG50&gt;=5,"D+",IF(JG50&gt;=4,"D","F")))))))</f>
        <v>C</v>
      </c>
      <c r="JJ50" s="60">
        <f>IF(JI50="A",4,IF(JI50="B+",3.5,IF(JI50="B",3,IF(JI50="C+",2.5,IF(JI50="C",2,IF(JI50="D+",1.5,IF(JI50="D",1,0)))))))</f>
        <v>2</v>
      </c>
      <c r="JK50" s="53" t="str">
        <f>TEXT(JJ50,"0.0")</f>
        <v>2.0</v>
      </c>
      <c r="JL50" s="61">
        <v>2</v>
      </c>
      <c r="JM50" s="62">
        <v>2</v>
      </c>
      <c r="JN50" s="56"/>
      <c r="JO50" s="70"/>
      <c r="JP50" s="121"/>
      <c r="JQ50" s="149">
        <f>ROUND((JN50*0.4+JO50*0.6),1)</f>
        <v>0</v>
      </c>
      <c r="JR50" s="67">
        <f>ROUND(MAX((JN50*0.4+JO50*0.6),(JN50*0.4+JP50*0.6)),1)</f>
        <v>0</v>
      </c>
      <c r="JS50" s="50" t="str">
        <f>TEXT(JR50,"0.0")</f>
        <v>0.0</v>
      </c>
      <c r="JT50" s="51" t="str">
        <f>IF(JR50&gt;=8.5,"A",IF(JR50&gt;=8,"B+",IF(JR50&gt;=7,"B",IF(JR50&gt;=6.5,"C+",IF(JR50&gt;=5.5,"C",IF(JR50&gt;=5,"D+",IF(JR50&gt;=4,"D","F")))))))</f>
        <v>F</v>
      </c>
      <c r="JU50" s="60">
        <f>IF(JT50="A",4,IF(JT50="B+",3.5,IF(JT50="B",3,IF(JT50="C+",2.5,IF(JT50="C",2,IF(JT50="D+",1.5,IF(JT50="D",1,0)))))))</f>
        <v>0</v>
      </c>
      <c r="JV50" s="53" t="str">
        <f>TEXT(JU50,"0.0")</f>
        <v>0.0</v>
      </c>
      <c r="JW50" s="61">
        <v>1</v>
      </c>
      <c r="JX50" s="62"/>
      <c r="JY50" s="284"/>
      <c r="JZ50" s="285"/>
      <c r="KA50" s="58"/>
      <c r="KB50" s="66">
        <f>ROUND((JY50*0.4+JZ50*0.6),1)</f>
        <v>0</v>
      </c>
      <c r="KC50" s="67">
        <f>ROUND(MAX((JY50*0.4+JZ50*0.6),(JY50*0.4+KA50*0.6)),1)</f>
        <v>0</v>
      </c>
      <c r="KD50" s="50" t="str">
        <f>TEXT(KC50,"0.0")</f>
        <v>0.0</v>
      </c>
      <c r="KE50" s="51" t="str">
        <f>IF(KC50&gt;=8.5,"A",IF(KC50&gt;=8,"B+",IF(KC50&gt;=7,"B",IF(KC50&gt;=6.5,"C+",IF(KC50&gt;=5.5,"C",IF(KC50&gt;=5,"D+",IF(KC50&gt;=4,"D","F")))))))</f>
        <v>F</v>
      </c>
      <c r="KF50" s="60">
        <f>IF(KE50="A",4,IF(KE50="B+",3.5,IF(KE50="B",3,IF(KE50="C+",2.5,IF(KE50="C",2,IF(KE50="D+",1.5,IF(KE50="D",1,0)))))))</f>
        <v>0</v>
      </c>
      <c r="KG50" s="53" t="str">
        <f>TEXT(KF50,"0.0")</f>
        <v>0.0</v>
      </c>
      <c r="KH50" s="61">
        <v>2</v>
      </c>
      <c r="KI50" s="62"/>
      <c r="KJ50" s="105"/>
      <c r="KK50" s="138"/>
      <c r="KL50" s="104"/>
      <c r="KM50" s="66">
        <f>ROUND((KJ50*0.4+KK50*0.6),1)</f>
        <v>0</v>
      </c>
      <c r="KN50" s="110">
        <f>ROUND(MAX((KJ50*0.4+KK50*0.6),(KJ50*0.4+KL50*0.6)),1)</f>
        <v>0</v>
      </c>
      <c r="KO50" s="67" t="str">
        <f>TEXT(KN50,"0.0")</f>
        <v>0.0</v>
      </c>
      <c r="KP50" s="300" t="str">
        <f>IF(KN50&gt;=8.5,"A",IF(KN50&gt;=8,"B+",IF(KN50&gt;=7,"B",IF(KN50&gt;=6.5,"C+",IF(KN50&gt;=5.5,"C",IF(KN50&gt;=5,"D+",IF(KN50&gt;=4,"D","F")))))))</f>
        <v>F</v>
      </c>
      <c r="KQ50" s="112">
        <f>IF(KP50="A",4,IF(KP50="B+",3.5,IF(KP50="B",3,IF(KP50="C+",2.5,IF(KP50="C",2,IF(KP50="D+",1.5,IF(KP50="D",1,0)))))))</f>
        <v>0</v>
      </c>
      <c r="KR50" s="113" t="str">
        <f>TEXT(KQ50,"0.0")</f>
        <v>0.0</v>
      </c>
      <c r="KS50" s="63">
        <v>3</v>
      </c>
      <c r="KT50" s="207"/>
      <c r="KU50" s="105"/>
      <c r="KV50" s="138"/>
      <c r="KW50" s="104"/>
      <c r="KX50" s="66">
        <f>ROUND((KU50*0.4+KV50*0.6),1)</f>
        <v>0</v>
      </c>
      <c r="KY50" s="110">
        <f>ROUND(MAX((KU50*0.4+KV50*0.6),(KU50*0.4+KW50*0.6)),1)</f>
        <v>0</v>
      </c>
      <c r="KZ50" s="67" t="str">
        <f>TEXT(KY50,"0.0")</f>
        <v>0.0</v>
      </c>
      <c r="LA50" s="300" t="str">
        <f>IF(KY50&gt;=8.5,"A",IF(KY50&gt;=8,"B+",IF(KY50&gt;=7,"B",IF(KY50&gt;=6.5,"C+",IF(KY50&gt;=5.5,"C",IF(KY50&gt;=5,"D+",IF(KY50&gt;=4,"D","F")))))))</f>
        <v>F</v>
      </c>
      <c r="LB50" s="112">
        <f>IF(LA50="A",4,IF(LA50="B+",3.5,IF(LA50="B",3,IF(LA50="C+",2.5,IF(LA50="C",2,IF(LA50="D+",1.5,IF(LA50="D",1,0)))))))</f>
        <v>0</v>
      </c>
      <c r="LC50" s="113" t="str">
        <f>TEXT(LB50,"0.0")</f>
        <v>0.0</v>
      </c>
      <c r="LD50" s="63">
        <v>2</v>
      </c>
      <c r="LE50" s="207"/>
      <c r="LF50" s="301">
        <f>ROUND((KM50*0.55+KX50*0.45),1)</f>
        <v>0</v>
      </c>
      <c r="LG50" s="302">
        <f>ROUND((KN50*0.55+KY50*0.45),1)</f>
        <v>0</v>
      </c>
      <c r="LH50" s="303" t="str">
        <f>TEXT(LG50,"0.0")</f>
        <v>0.0</v>
      </c>
      <c r="LI50" s="304" t="str">
        <f>IF(LG50&gt;=8.5,"A",IF(LG50&gt;=8,"B+",IF(LG50&gt;=7,"B",IF(LG50&gt;=6.5,"C+",IF(LG50&gt;=5.5,"C",IF(LG50&gt;=5,"D+",IF(LG50&gt;=4,"D","F")))))))</f>
        <v>F</v>
      </c>
      <c r="LJ50" s="305">
        <f>IF(LI50="A",4,IF(LI50="B+",3.5,IF(LI50="B",3,IF(LI50="C+",2.5,IF(LI50="C",2,IF(LI50="D+",1.5,IF(LI50="D",1,0)))))))</f>
        <v>0</v>
      </c>
      <c r="LK50" s="303" t="str">
        <f>TEXT(LJ50,"0.0")</f>
        <v>0.0</v>
      </c>
      <c r="LL50" s="306">
        <v>5</v>
      </c>
      <c r="LM50" s="307"/>
      <c r="LN50" s="211">
        <f>HW50+IP50+JA50+JL50+JW50+KH50+KS50+LD50+HL50</f>
        <v>19</v>
      </c>
      <c r="LO50" s="156">
        <f>(HG50*HL50+HR50*HW50+IK50*IP50+IV50*JA50+JG50*JL50+JR50*JW50+KC50*KH50+KN50*KS50+KY50*LD50)/LN50</f>
        <v>0.66315789473684206</v>
      </c>
      <c r="LP50" s="158">
        <f>(HJ50*HL50+HU50*HW50+IN50*IP50+IY50*JA50+JJ50*JL50+JU50*JW50+KF50*KH50+KQ50*KS50+LB50*LD50)/LN50</f>
        <v>0.21052631578947367</v>
      </c>
      <c r="LQ50" s="157" t="str">
        <f>TEXT(LP50,"0.00")</f>
        <v>0.21</v>
      </c>
      <c r="LR50" s="5" t="str">
        <f>IF(AND(LP50&lt;1),"Cảnh báo KQHT","Lên lớp")</f>
        <v>Cảnh báo KQHT</v>
      </c>
      <c r="LS50" s="212">
        <f>HM50+HX50+IQ50+JB50+JM50+JX50+KI50+KT50+LE50</f>
        <v>2</v>
      </c>
      <c r="LT50" s="156">
        <f>(HG50*HM50+HR50*HX50+IK50*IQ50+IV50*JB50+JG50*JM50+JR50*JX50+KC50*KI50+KN50*KT50+KY50*LE50)/LS50</f>
        <v>6.3</v>
      </c>
      <c r="LU50" s="309">
        <f>(HJ50*HM50+HU50*HX50+IN50*IQ50+IY50*JB50+JJ50*JM50+JU50*JX50+KF50*KI50+KQ50*KT50+LB50*LE50)/LS50</f>
        <v>2</v>
      </c>
      <c r="LV50" s="215">
        <f>GV50+LN50</f>
        <v>54</v>
      </c>
      <c r="LW50" s="211">
        <f>GW50+LS50</f>
        <v>29</v>
      </c>
      <c r="LX50" s="157">
        <f>(GX50*GW50+LT50*LS50)/LW50</f>
        <v>5.751724137931034</v>
      </c>
      <c r="LY50" s="157" t="str">
        <f>TEXT(LX50,"0.00")</f>
        <v>5.75</v>
      </c>
      <c r="LZ50" s="158">
        <f>(GW50*GY50+LU50*LS50)/LW50</f>
        <v>1.8620689655172413</v>
      </c>
      <c r="MA50" s="157" t="str">
        <f>TEXT(LZ50,"0.00")</f>
        <v>1.86</v>
      </c>
      <c r="MB50" s="5" t="str">
        <f>IF(AND(LZ50&lt;1.4),"Cảnh báo KQHT","Lên lớp")</f>
        <v>Lên lớp</v>
      </c>
      <c r="MC50" s="333"/>
      <c r="MD50" s="334"/>
      <c r="ME50" s="121"/>
      <c r="MF50" s="66">
        <f>ROUND((MC50*0.4+MD50*0.6),1)</f>
        <v>0</v>
      </c>
      <c r="MG50" s="67">
        <f>ROUND(MAX((MC50*0.4+MD50*0.6),(MC50*0.4+ME50*0.6)),1)</f>
        <v>0</v>
      </c>
      <c r="MH50" s="50" t="str">
        <f>TEXT(MG50,"0.0")</f>
        <v>0.0</v>
      </c>
      <c r="MI50" s="51" t="str">
        <f>IF(MG50&gt;=8.5,"A",IF(MG50&gt;=8,"B+",IF(MG50&gt;=7,"B",IF(MG50&gt;=6.5,"C+",IF(MG50&gt;=5.5,"C",IF(MG50&gt;=5,"D+",IF(MG50&gt;=4,"D","F")))))))</f>
        <v>F</v>
      </c>
      <c r="MJ50" s="60">
        <f>IF(MI50="A",4,IF(MI50="B+",3.5,IF(MI50="B",3,IF(MI50="C+",2.5,IF(MI50="C",2,IF(MI50="D+",1.5,IF(MI50="D",1,0)))))))</f>
        <v>0</v>
      </c>
      <c r="MK50" s="53" t="str">
        <f>TEXT(MJ50,"0.0")</f>
        <v>0.0</v>
      </c>
      <c r="ML50" s="61">
        <v>2</v>
      </c>
      <c r="MM50" s="62"/>
      <c r="MN50" s="333"/>
      <c r="MO50" s="334"/>
      <c r="MP50" s="121"/>
      <c r="MQ50" s="149">
        <f>ROUND((MN50*0.4+MO50*0.6),1)</f>
        <v>0</v>
      </c>
      <c r="MR50" s="67">
        <f>ROUND(MAX((MN50*0.4+MO50*0.6),(MN50*0.4+MP50*0.6)),1)</f>
        <v>0</v>
      </c>
      <c r="MS50" s="50" t="str">
        <f>TEXT(MR50,"0.0")</f>
        <v>0.0</v>
      </c>
      <c r="MT50" s="51" t="str">
        <f>IF(MR50&gt;=8.5,"A",IF(MR50&gt;=8,"B+",IF(MR50&gt;=7,"B",IF(MR50&gt;=6.5,"C+",IF(MR50&gt;=5.5,"C",IF(MR50&gt;=5,"D+",IF(MR50&gt;=4,"D","F")))))))</f>
        <v>F</v>
      </c>
      <c r="MU50" s="60">
        <f>IF(MT50="A",4,IF(MT50="B+",3.5,IF(MT50="B",3,IF(MT50="C+",2.5,IF(MT50="C",2,IF(MT50="D+",1.5,IF(MT50="D",1,0)))))))</f>
        <v>0</v>
      </c>
      <c r="MV50" s="53" t="str">
        <f>TEXT(MU50,"0.0")</f>
        <v>0.0</v>
      </c>
      <c r="MW50" s="61">
        <v>2</v>
      </c>
      <c r="MX50" s="62"/>
      <c r="MY50" s="333"/>
      <c r="MZ50" s="334"/>
      <c r="NA50" s="121"/>
      <c r="NB50" s="105">
        <f>ROUND((MY50*0.4+MZ50*0.6),1)</f>
        <v>0</v>
      </c>
      <c r="NC50" s="67">
        <f>ROUND(MAX((MY50*0.4+MZ50*0.6),(MY50*0.4+NA50*0.6)),1)</f>
        <v>0</v>
      </c>
      <c r="ND50" s="50" t="str">
        <f>TEXT(NC50,"0.0")</f>
        <v>0.0</v>
      </c>
      <c r="NE50" s="51" t="str">
        <f>IF(NC50&gt;=8.5,"A",IF(NC50&gt;=8,"B+",IF(NC50&gt;=7,"B",IF(NC50&gt;=6.5,"C+",IF(NC50&gt;=5.5,"C",IF(NC50&gt;=5,"D+",IF(NC50&gt;=4,"D","F")))))))</f>
        <v>F</v>
      </c>
      <c r="NF50" s="60">
        <f>IF(NE50="A",4,IF(NE50="B+",3.5,IF(NE50="B",3,IF(NE50="C+",2.5,IF(NE50="C",2,IF(NE50="D+",1.5,IF(NE50="D",1,0)))))))</f>
        <v>0</v>
      </c>
      <c r="NG50" s="53" t="str">
        <f>TEXT(NF50,"0.0")</f>
        <v>0.0</v>
      </c>
      <c r="NH50" s="61">
        <v>2</v>
      </c>
      <c r="NI50" s="62"/>
      <c r="NJ50" s="149"/>
      <c r="NK50" s="137"/>
      <c r="NL50" s="149"/>
      <c r="NM50" s="149">
        <f>ROUND((NJ50*0.4+NK50*0.6),1)</f>
        <v>0</v>
      </c>
      <c r="NN50" s="110">
        <f>ROUND(MAX((NJ50*0.4+NK50*0.6),(NJ50*0.4+NL50*0.6)),1)</f>
        <v>0</v>
      </c>
      <c r="NO50" s="67" t="str">
        <f>TEXT(NN50,"0.0")</f>
        <v>0.0</v>
      </c>
      <c r="NP50" s="300" t="str">
        <f>IF(NN50&gt;=8.5,"A",IF(NN50&gt;=8,"B+",IF(NN50&gt;=7,"B",IF(NN50&gt;=6.5,"C+",IF(NN50&gt;=5.5,"C",IF(NN50&gt;=5,"D+",IF(NN50&gt;=4,"D","F")))))))</f>
        <v>F</v>
      </c>
      <c r="NQ50" s="112">
        <f>IF(NP50="A",4,IF(NP50="B+",3.5,IF(NP50="B",3,IF(NP50="C+",2.5,IF(NP50="C",2,IF(NP50="D+",1.5,IF(NP50="D",1,0)))))))</f>
        <v>0</v>
      </c>
      <c r="NR50" s="113" t="str">
        <f>TEXT(NQ50,"0.0")</f>
        <v>0.0</v>
      </c>
      <c r="NS50" s="63">
        <v>2</v>
      </c>
      <c r="NT50" s="207"/>
      <c r="NU50" s="105"/>
      <c r="NV50" s="138"/>
      <c r="NW50" s="105"/>
      <c r="NX50" s="105">
        <f>ROUND((NU50*0.4+NV50*0.6),1)</f>
        <v>0</v>
      </c>
      <c r="NY50" s="110">
        <f>ROUND(MAX((NU50*0.4+NV50*0.6),(NU50*0.4+NW50*0.6)),1)</f>
        <v>0</v>
      </c>
      <c r="NZ50" s="67" t="str">
        <f>TEXT(NY50,"0.0")</f>
        <v>0.0</v>
      </c>
      <c r="OA50" s="300" t="str">
        <f>IF(NY50&gt;=8.5,"A",IF(NY50&gt;=8,"B+",IF(NY50&gt;=7,"B",IF(NY50&gt;=6.5,"C+",IF(NY50&gt;=5.5,"C",IF(NY50&gt;=5,"D+",IF(NY50&gt;=4,"D","F")))))))</f>
        <v>F</v>
      </c>
      <c r="OB50" s="112">
        <f>IF(OA50="A",4,IF(OA50="B+",3.5,IF(OA50="B",3,IF(OA50="C+",2.5,IF(OA50="C",2,IF(OA50="D+",1.5,IF(OA50="D",1,0)))))))</f>
        <v>0</v>
      </c>
      <c r="OC50" s="113" t="str">
        <f>TEXT(OB50,"0.0")</f>
        <v>0.0</v>
      </c>
      <c r="OD50" s="63">
        <v>1</v>
      </c>
      <c r="OE50" s="207"/>
      <c r="OF50" s="210"/>
      <c r="OG50" s="133"/>
      <c r="OH50" s="210"/>
      <c r="OI50" s="66">
        <f t="shared" si="212"/>
        <v>0</v>
      </c>
      <c r="OJ50" s="67">
        <f t="shared" si="213"/>
        <v>0</v>
      </c>
      <c r="OK50" s="67" t="str">
        <f t="shared" si="214"/>
        <v>0.0</v>
      </c>
      <c r="OL50" s="51" t="str">
        <f t="shared" si="215"/>
        <v>F</v>
      </c>
      <c r="OM50" s="60">
        <f t="shared" si="216"/>
        <v>0</v>
      </c>
      <c r="ON50" s="53" t="str">
        <f t="shared" si="217"/>
        <v>0.0</v>
      </c>
      <c r="OO50" s="63">
        <v>6</v>
      </c>
      <c r="OP50" s="207">
        <v>6</v>
      </c>
      <c r="OQ50" s="105"/>
      <c r="OR50" s="138"/>
      <c r="OS50" s="104"/>
      <c r="OT50" s="105"/>
      <c r="OU50" s="67">
        <f t="shared" si="218"/>
        <v>0</v>
      </c>
      <c r="OV50" s="67" t="str">
        <f t="shared" si="219"/>
        <v>0.0</v>
      </c>
      <c r="OW50" s="51" t="str">
        <f t="shared" si="220"/>
        <v>F</v>
      </c>
      <c r="OX50" s="60">
        <f t="shared" si="221"/>
        <v>0</v>
      </c>
      <c r="OY50" s="53" t="str">
        <f t="shared" si="222"/>
        <v>0.0</v>
      </c>
      <c r="OZ50" s="63">
        <v>4</v>
      </c>
      <c r="PA50" s="207">
        <v>4</v>
      </c>
      <c r="PB50" s="211">
        <f t="shared" si="223"/>
        <v>19</v>
      </c>
      <c r="PC50" s="156">
        <f t="shared" si="224"/>
        <v>0</v>
      </c>
      <c r="PD50" s="158">
        <f t="shared" si="225"/>
        <v>0</v>
      </c>
      <c r="PE50" s="157" t="str">
        <f t="shared" si="226"/>
        <v>0.00</v>
      </c>
      <c r="PF50" s="5" t="str">
        <f t="shared" si="227"/>
        <v>Cảnh báo KQHT</v>
      </c>
      <c r="PG50" s="212">
        <f t="shared" si="228"/>
        <v>10</v>
      </c>
      <c r="PH50" s="156">
        <f t="shared" si="229"/>
        <v>0</v>
      </c>
      <c r="PI50" s="309">
        <f t="shared" si="230"/>
        <v>0</v>
      </c>
      <c r="PJ50" s="215">
        <f t="shared" si="231"/>
        <v>73</v>
      </c>
      <c r="PK50" s="211">
        <f t="shared" si="232"/>
        <v>39</v>
      </c>
      <c r="PL50" s="157">
        <f t="shared" si="233"/>
        <v>4.2769230769230768</v>
      </c>
      <c r="PM50" s="157" t="str">
        <f t="shared" si="234"/>
        <v>4.28</v>
      </c>
      <c r="PN50" s="158">
        <f t="shared" si="235"/>
        <v>1.3846153846153846</v>
      </c>
      <c r="PO50" s="157" t="str">
        <f t="shared" si="236"/>
        <v>1.38</v>
      </c>
      <c r="PP50" s="5" t="str">
        <f t="shared" si="237"/>
        <v>Cảnh báo KQHT</v>
      </c>
      <c r="PQ50" s="210"/>
      <c r="PR50" s="57"/>
      <c r="PS50" s="58"/>
      <c r="PT50" s="66">
        <f>ROUND((PQ50*0.4+PR50*0.6),1)</f>
        <v>0</v>
      </c>
      <c r="PU50" s="67">
        <f>ROUND(MAX((PQ50*0.4+PR50*0.6),(PQ50*0.4+PS50*0.6)),1)</f>
        <v>0</v>
      </c>
      <c r="PV50" s="67" t="str">
        <f>TEXT(PU50,"0.0")</f>
        <v>0.0</v>
      </c>
      <c r="PW50" s="51" t="str">
        <f>IF(PU50&gt;=8.5,"A",IF(PU50&gt;=8,"B+",IF(PU50&gt;=7,"B",IF(PU50&gt;=6.5,"C+",IF(PU50&gt;=5.5,"C",IF(PU50&gt;=5,"D+",IF(PU50&gt;=4,"D","F")))))))</f>
        <v>F</v>
      </c>
      <c r="PX50" s="60">
        <f>IF(PW50="A",4,IF(PW50="B+",3.5,IF(PW50="B",3,IF(PW50="C+",2.5,IF(PW50="C",2,IF(PW50="D+",1.5,IF(PW50="D",1,0)))))))</f>
        <v>0</v>
      </c>
      <c r="PY50" s="53" t="str">
        <f>TEXT(PX50,"0.0")</f>
        <v>0.0</v>
      </c>
      <c r="PZ50" s="63">
        <v>6</v>
      </c>
      <c r="QA50" s="207">
        <v>6</v>
      </c>
    </row>
    <row r="51" spans="1:443" s="8" customFormat="1" ht="18">
      <c r="D51" s="234"/>
      <c r="E51" s="235"/>
      <c r="CQ51" s="285"/>
      <c r="CR51" s="285"/>
      <c r="CS51" s="285"/>
      <c r="CT51" s="285"/>
      <c r="CU51" s="285"/>
      <c r="KL51" s="231"/>
      <c r="NL51" s="231"/>
      <c r="OF51" s="231"/>
      <c r="OG51" s="231"/>
      <c r="OH51" s="231"/>
      <c r="OQ51" s="105"/>
      <c r="OR51" s="138"/>
      <c r="OS51" s="104"/>
      <c r="OT51" s="105"/>
      <c r="OU51" s="67">
        <f t="shared" si="218"/>
        <v>0</v>
      </c>
      <c r="OV51" s="67" t="str">
        <f t="shared" si="219"/>
        <v>0.0</v>
      </c>
      <c r="OW51" s="51" t="str">
        <f t="shared" si="220"/>
        <v>F</v>
      </c>
      <c r="OX51" s="60">
        <f t="shared" si="221"/>
        <v>0</v>
      </c>
      <c r="OY51" s="53" t="str">
        <f t="shared" si="222"/>
        <v>0.0</v>
      </c>
      <c r="OZ51" s="63">
        <v>4</v>
      </c>
      <c r="PA51" s="207">
        <v>4</v>
      </c>
      <c r="PB51" s="211">
        <f t="shared" si="223"/>
        <v>4</v>
      </c>
      <c r="PC51" s="156">
        <f t="shared" si="224"/>
        <v>0</v>
      </c>
      <c r="PD51" s="158">
        <f t="shared" si="225"/>
        <v>0</v>
      </c>
      <c r="PE51" s="157" t="str">
        <f t="shared" si="226"/>
        <v>0.00</v>
      </c>
      <c r="PF51" s="5" t="str">
        <f t="shared" si="227"/>
        <v>Cảnh báo KQHT</v>
      </c>
      <c r="PG51" s="212">
        <f t="shared" si="228"/>
        <v>4</v>
      </c>
      <c r="PH51" s="156">
        <f t="shared" si="229"/>
        <v>0</v>
      </c>
      <c r="PI51" s="309">
        <f t="shared" si="230"/>
        <v>0</v>
      </c>
      <c r="PJ51" s="215">
        <f t="shared" si="231"/>
        <v>4</v>
      </c>
      <c r="PK51" s="211">
        <f t="shared" si="232"/>
        <v>4</v>
      </c>
      <c r="PL51" s="157">
        <f t="shared" si="233"/>
        <v>0</v>
      </c>
      <c r="PM51" s="157" t="str">
        <f t="shared" si="234"/>
        <v>0.00</v>
      </c>
      <c r="PN51" s="158">
        <f t="shared" si="235"/>
        <v>0</v>
      </c>
      <c r="PO51" s="157" t="str">
        <f t="shared" si="236"/>
        <v>0.00</v>
      </c>
      <c r="PP51" s="5" t="str">
        <f t="shared" si="237"/>
        <v>Cảnh báo KQHT</v>
      </c>
    </row>
    <row r="52" spans="1:443" ht="18">
      <c r="OQ52" s="105"/>
      <c r="OR52" s="138"/>
      <c r="OS52" s="104"/>
      <c r="OT52" s="105"/>
      <c r="OU52" s="67">
        <f t="shared" si="218"/>
        <v>0</v>
      </c>
      <c r="OV52" s="67" t="str">
        <f t="shared" si="219"/>
        <v>0.0</v>
      </c>
      <c r="OW52" s="51" t="str">
        <f t="shared" si="220"/>
        <v>F</v>
      </c>
      <c r="OX52" s="60">
        <f t="shared" si="221"/>
        <v>0</v>
      </c>
      <c r="OY52" s="53" t="str">
        <f t="shared" si="222"/>
        <v>0.0</v>
      </c>
      <c r="OZ52" s="63">
        <v>4</v>
      </c>
      <c r="PA52" s="207">
        <v>4</v>
      </c>
      <c r="PB52" s="211">
        <f t="shared" si="223"/>
        <v>4</v>
      </c>
      <c r="PC52" s="156">
        <f t="shared" si="224"/>
        <v>0</v>
      </c>
      <c r="PD52" s="158">
        <f t="shared" si="225"/>
        <v>0</v>
      </c>
      <c r="PE52" s="157" t="str">
        <f t="shared" si="226"/>
        <v>0.00</v>
      </c>
      <c r="PF52" s="5" t="str">
        <f t="shared" si="227"/>
        <v>Cảnh báo KQHT</v>
      </c>
      <c r="PG52" s="212">
        <f t="shared" si="228"/>
        <v>4</v>
      </c>
      <c r="PH52" s="156">
        <f t="shared" si="229"/>
        <v>0</v>
      </c>
      <c r="PI52" s="309">
        <f t="shared" si="230"/>
        <v>0</v>
      </c>
      <c r="PJ52" s="215">
        <f t="shared" si="231"/>
        <v>4</v>
      </c>
      <c r="PK52" s="211">
        <f t="shared" si="232"/>
        <v>4</v>
      </c>
      <c r="PL52" s="157">
        <f t="shared" si="233"/>
        <v>0</v>
      </c>
      <c r="PM52" s="157" t="str">
        <f t="shared" si="234"/>
        <v>0.00</v>
      </c>
      <c r="PN52" s="158">
        <f t="shared" si="235"/>
        <v>0</v>
      </c>
      <c r="PO52" s="157" t="str">
        <f t="shared" si="236"/>
        <v>0.00</v>
      </c>
      <c r="PP52" s="5" t="str">
        <f t="shared" si="237"/>
        <v>Cảnh báo KQHT</v>
      </c>
      <c r="PQ52" s="4"/>
      <c r="PR52" s="4"/>
      <c r="PS52" s="4"/>
      <c r="PT52" s="4"/>
    </row>
    <row r="53" spans="1:443" ht="18">
      <c r="OQ53" s="105"/>
      <c r="OR53" s="138"/>
      <c r="OS53" s="105"/>
      <c r="OT53" s="105"/>
      <c r="OU53" s="67">
        <f t="shared" si="218"/>
        <v>0</v>
      </c>
      <c r="OV53" s="67" t="str">
        <f t="shared" si="219"/>
        <v>0.0</v>
      </c>
      <c r="OW53" s="51" t="str">
        <f t="shared" si="220"/>
        <v>F</v>
      </c>
      <c r="OX53" s="60">
        <f t="shared" si="221"/>
        <v>0</v>
      </c>
      <c r="OY53" s="53" t="str">
        <f t="shared" si="222"/>
        <v>0.0</v>
      </c>
      <c r="OZ53" s="63">
        <v>4</v>
      </c>
      <c r="PA53" s="207">
        <v>4</v>
      </c>
      <c r="PB53" s="211">
        <f t="shared" si="223"/>
        <v>4</v>
      </c>
      <c r="PC53" s="156">
        <f t="shared" si="224"/>
        <v>0</v>
      </c>
      <c r="PD53" s="158">
        <f t="shared" si="225"/>
        <v>0</v>
      </c>
      <c r="PE53" s="157" t="str">
        <f t="shared" si="226"/>
        <v>0.00</v>
      </c>
      <c r="PF53" s="5" t="str">
        <f t="shared" si="227"/>
        <v>Cảnh báo KQHT</v>
      </c>
      <c r="PG53" s="212">
        <f t="shared" si="228"/>
        <v>4</v>
      </c>
      <c r="PH53" s="156">
        <f t="shared" si="229"/>
        <v>0</v>
      </c>
      <c r="PI53" s="309">
        <f t="shared" si="230"/>
        <v>0</v>
      </c>
      <c r="PJ53" s="215">
        <f t="shared" si="231"/>
        <v>4</v>
      </c>
      <c r="PK53" s="211">
        <f t="shared" si="232"/>
        <v>4</v>
      </c>
      <c r="PL53" s="157">
        <f t="shared" si="233"/>
        <v>0</v>
      </c>
      <c r="PM53" s="157" t="str">
        <f t="shared" si="234"/>
        <v>0.00</v>
      </c>
      <c r="PN53" s="158">
        <f t="shared" si="235"/>
        <v>0</v>
      </c>
      <c r="PO53" s="157" t="str">
        <f t="shared" si="236"/>
        <v>0.00</v>
      </c>
      <c r="PP53" s="5" t="str">
        <f t="shared" si="237"/>
        <v>Cảnh báo KQHT</v>
      </c>
      <c r="PQ53" s="4"/>
      <c r="PR53" s="4"/>
      <c r="PS53" s="4"/>
      <c r="PT53" s="4"/>
    </row>
    <row r="54" spans="1:443" ht="18">
      <c r="OQ54" s="105"/>
      <c r="OR54" s="138"/>
      <c r="OS54" s="105"/>
      <c r="OT54" s="105"/>
      <c r="OU54" s="67">
        <f t="shared" si="218"/>
        <v>0</v>
      </c>
      <c r="OV54" s="67" t="str">
        <f t="shared" si="219"/>
        <v>0.0</v>
      </c>
      <c r="OW54" s="51" t="str">
        <f t="shared" si="220"/>
        <v>F</v>
      </c>
      <c r="OX54" s="60">
        <f t="shared" si="221"/>
        <v>0</v>
      </c>
      <c r="OY54" s="53" t="str">
        <f t="shared" si="222"/>
        <v>0.0</v>
      </c>
      <c r="OZ54" s="63">
        <v>4</v>
      </c>
      <c r="PA54" s="207">
        <v>4</v>
      </c>
      <c r="PB54" s="211">
        <f t="shared" si="223"/>
        <v>4</v>
      </c>
      <c r="PC54" s="156">
        <f t="shared" si="224"/>
        <v>0</v>
      </c>
      <c r="PD54" s="158">
        <f t="shared" si="225"/>
        <v>0</v>
      </c>
      <c r="PE54" s="157" t="str">
        <f t="shared" si="226"/>
        <v>0.00</v>
      </c>
      <c r="PF54" s="5" t="str">
        <f t="shared" si="227"/>
        <v>Cảnh báo KQHT</v>
      </c>
      <c r="PG54" s="212">
        <f t="shared" si="228"/>
        <v>4</v>
      </c>
      <c r="PH54" s="156">
        <f t="shared" si="229"/>
        <v>0</v>
      </c>
      <c r="PI54" s="309">
        <f t="shared" si="230"/>
        <v>0</v>
      </c>
      <c r="PJ54" s="215">
        <f t="shared" si="231"/>
        <v>4</v>
      </c>
      <c r="PK54" s="211">
        <f t="shared" si="232"/>
        <v>4</v>
      </c>
      <c r="PL54" s="157">
        <f t="shared" si="233"/>
        <v>0</v>
      </c>
      <c r="PM54" s="157" t="str">
        <f t="shared" si="234"/>
        <v>0.00</v>
      </c>
      <c r="PN54" s="158">
        <f t="shared" si="235"/>
        <v>0</v>
      </c>
      <c r="PO54" s="157" t="str">
        <f t="shared" si="236"/>
        <v>0.00</v>
      </c>
      <c r="PP54" s="5" t="str">
        <f t="shared" si="237"/>
        <v>Cảnh báo KQHT</v>
      </c>
      <c r="PQ54" s="4"/>
      <c r="PR54" s="4"/>
      <c r="PS54" s="4"/>
      <c r="PT54" s="4"/>
    </row>
    <row r="55" spans="1:443" ht="18">
      <c r="OQ55" s="105"/>
      <c r="OR55" s="138"/>
      <c r="OS55" s="105"/>
      <c r="OT55" s="105"/>
      <c r="OU55" s="67">
        <f t="shared" si="218"/>
        <v>0</v>
      </c>
      <c r="OV55" s="67" t="str">
        <f t="shared" si="219"/>
        <v>0.0</v>
      </c>
      <c r="OW55" s="51" t="str">
        <f t="shared" si="220"/>
        <v>F</v>
      </c>
      <c r="OX55" s="60">
        <f t="shared" si="221"/>
        <v>0</v>
      </c>
      <c r="OY55" s="53" t="str">
        <f t="shared" si="222"/>
        <v>0.0</v>
      </c>
      <c r="OZ55" s="63">
        <v>4</v>
      </c>
      <c r="PA55" s="207">
        <v>4</v>
      </c>
      <c r="PB55" s="211">
        <f t="shared" si="223"/>
        <v>4</v>
      </c>
      <c r="PC55" s="156">
        <f t="shared" si="224"/>
        <v>0</v>
      </c>
      <c r="PD55" s="158">
        <f t="shared" si="225"/>
        <v>0</v>
      </c>
      <c r="PE55" s="157" t="str">
        <f t="shared" si="226"/>
        <v>0.00</v>
      </c>
      <c r="PF55" s="5" t="str">
        <f t="shared" si="227"/>
        <v>Cảnh báo KQHT</v>
      </c>
      <c r="PG55" s="212">
        <f t="shared" si="228"/>
        <v>4</v>
      </c>
      <c r="PH55" s="156">
        <f t="shared" si="229"/>
        <v>0</v>
      </c>
      <c r="PI55" s="309">
        <f t="shared" si="230"/>
        <v>0</v>
      </c>
      <c r="PJ55" s="215">
        <f t="shared" si="231"/>
        <v>4</v>
      </c>
      <c r="PK55" s="211">
        <f t="shared" si="232"/>
        <v>4</v>
      </c>
      <c r="PL55" s="157">
        <f t="shared" si="233"/>
        <v>0</v>
      </c>
      <c r="PM55" s="157" t="str">
        <f t="shared" si="234"/>
        <v>0.00</v>
      </c>
      <c r="PN55" s="158">
        <f t="shared" si="235"/>
        <v>0</v>
      </c>
      <c r="PO55" s="157" t="str">
        <f t="shared" si="236"/>
        <v>0.00</v>
      </c>
      <c r="PP55" s="5" t="str">
        <f t="shared" si="237"/>
        <v>Cảnh báo KQHT</v>
      </c>
      <c r="PQ55" s="4"/>
      <c r="PR55" s="4"/>
      <c r="PS55" s="4"/>
      <c r="PT55" s="4"/>
    </row>
    <row r="56" spans="1:443" ht="18">
      <c r="OQ56" s="105"/>
      <c r="OR56" s="138"/>
      <c r="OS56" s="105"/>
      <c r="OT56" s="105"/>
      <c r="OU56" s="67">
        <f t="shared" si="218"/>
        <v>0</v>
      </c>
      <c r="OV56" s="67" t="str">
        <f t="shared" si="219"/>
        <v>0.0</v>
      </c>
      <c r="OW56" s="51" t="str">
        <f t="shared" si="220"/>
        <v>F</v>
      </c>
      <c r="OX56" s="60">
        <f t="shared" si="221"/>
        <v>0</v>
      </c>
      <c r="OY56" s="53" t="str">
        <f t="shared" si="222"/>
        <v>0.0</v>
      </c>
      <c r="OZ56" s="63">
        <v>4</v>
      </c>
      <c r="PA56" s="207">
        <v>4</v>
      </c>
      <c r="PB56" s="211">
        <f t="shared" si="223"/>
        <v>4</v>
      </c>
      <c r="PC56" s="156">
        <f t="shared" si="224"/>
        <v>0</v>
      </c>
      <c r="PD56" s="158">
        <f t="shared" si="225"/>
        <v>0</v>
      </c>
      <c r="PE56" s="157" t="str">
        <f t="shared" si="226"/>
        <v>0.00</v>
      </c>
      <c r="PF56" s="5" t="str">
        <f t="shared" si="227"/>
        <v>Cảnh báo KQHT</v>
      </c>
      <c r="PG56" s="212">
        <f t="shared" si="228"/>
        <v>4</v>
      </c>
      <c r="PH56" s="156">
        <f t="shared" si="229"/>
        <v>0</v>
      </c>
      <c r="PI56" s="309">
        <f t="shared" si="230"/>
        <v>0</v>
      </c>
      <c r="PJ56" s="215">
        <f t="shared" si="231"/>
        <v>4</v>
      </c>
      <c r="PK56" s="211">
        <f t="shared" si="232"/>
        <v>4</v>
      </c>
      <c r="PL56" s="157">
        <f t="shared" si="233"/>
        <v>0</v>
      </c>
      <c r="PM56" s="157" t="str">
        <f t="shared" si="234"/>
        <v>0.00</v>
      </c>
      <c r="PN56" s="158">
        <f t="shared" si="235"/>
        <v>0</v>
      </c>
      <c r="PO56" s="157" t="str">
        <f t="shared" si="236"/>
        <v>0.00</v>
      </c>
      <c r="PP56" s="5" t="str">
        <f t="shared" si="237"/>
        <v>Cảnh báo KQHT</v>
      </c>
      <c r="PQ56" s="4"/>
      <c r="PR56" s="4"/>
      <c r="PS56" s="4"/>
      <c r="PT56" s="4"/>
    </row>
    <row r="57" spans="1:443" ht="18">
      <c r="OQ57" s="105"/>
      <c r="OR57" s="138"/>
      <c r="OS57" s="105"/>
      <c r="OT57" s="105"/>
      <c r="OU57" s="67">
        <f t="shared" si="218"/>
        <v>0</v>
      </c>
      <c r="OV57" s="67" t="str">
        <f t="shared" si="219"/>
        <v>0.0</v>
      </c>
      <c r="OW57" s="51" t="str">
        <f t="shared" si="220"/>
        <v>F</v>
      </c>
      <c r="OX57" s="60">
        <f t="shared" si="221"/>
        <v>0</v>
      </c>
      <c r="OY57" s="53" t="str">
        <f t="shared" si="222"/>
        <v>0.0</v>
      </c>
      <c r="OZ57" s="63">
        <v>4</v>
      </c>
      <c r="PA57" s="207">
        <v>4</v>
      </c>
      <c r="PB57" s="211">
        <f t="shared" si="223"/>
        <v>4</v>
      </c>
      <c r="PC57" s="156">
        <f t="shared" si="224"/>
        <v>0</v>
      </c>
      <c r="PD57" s="158">
        <f t="shared" si="225"/>
        <v>0</v>
      </c>
      <c r="PE57" s="157" t="str">
        <f t="shared" si="226"/>
        <v>0.00</v>
      </c>
      <c r="PF57" s="5" t="str">
        <f t="shared" si="227"/>
        <v>Cảnh báo KQHT</v>
      </c>
      <c r="PG57" s="212">
        <f t="shared" si="228"/>
        <v>4</v>
      </c>
      <c r="PH57" s="156">
        <f t="shared" si="229"/>
        <v>0</v>
      </c>
      <c r="PI57" s="309">
        <f t="shared" si="230"/>
        <v>0</v>
      </c>
      <c r="PJ57" s="215">
        <f t="shared" si="231"/>
        <v>4</v>
      </c>
      <c r="PK57" s="211">
        <f t="shared" si="232"/>
        <v>4</v>
      </c>
      <c r="PL57" s="157">
        <f t="shared" si="233"/>
        <v>0</v>
      </c>
      <c r="PM57" s="157" t="str">
        <f t="shared" si="234"/>
        <v>0.00</v>
      </c>
      <c r="PN57" s="158">
        <f t="shared" si="235"/>
        <v>0</v>
      </c>
      <c r="PO57" s="157" t="str">
        <f t="shared" si="236"/>
        <v>0.00</v>
      </c>
      <c r="PP57" s="5" t="str">
        <f t="shared" si="237"/>
        <v>Cảnh báo KQHT</v>
      </c>
      <c r="PQ57" s="4"/>
      <c r="PR57" s="4"/>
      <c r="PS57" s="4"/>
      <c r="PT57" s="4"/>
    </row>
    <row r="58" spans="1:443" ht="18">
      <c r="OQ58" s="105"/>
      <c r="OR58" s="138"/>
      <c r="OS58" s="105"/>
      <c r="OT58" s="105"/>
      <c r="OU58" s="67">
        <f t="shared" si="218"/>
        <v>0</v>
      </c>
      <c r="OV58" s="67" t="str">
        <f t="shared" si="219"/>
        <v>0.0</v>
      </c>
      <c r="OW58" s="51" t="str">
        <f t="shared" si="220"/>
        <v>F</v>
      </c>
      <c r="OX58" s="60">
        <f t="shared" si="221"/>
        <v>0</v>
      </c>
      <c r="OY58" s="53" t="str">
        <f t="shared" si="222"/>
        <v>0.0</v>
      </c>
      <c r="OZ58" s="63">
        <v>4</v>
      </c>
      <c r="PA58" s="207">
        <v>4</v>
      </c>
      <c r="PB58" s="211">
        <f t="shared" si="223"/>
        <v>4</v>
      </c>
      <c r="PC58" s="156">
        <f t="shared" si="224"/>
        <v>0</v>
      </c>
      <c r="PD58" s="158">
        <f t="shared" si="225"/>
        <v>0</v>
      </c>
      <c r="PE58" s="157" t="str">
        <f t="shared" si="226"/>
        <v>0.00</v>
      </c>
      <c r="PF58" s="5" t="str">
        <f t="shared" si="227"/>
        <v>Cảnh báo KQHT</v>
      </c>
      <c r="PG58" s="212">
        <f t="shared" si="228"/>
        <v>4</v>
      </c>
      <c r="PH58" s="156">
        <f t="shared" si="229"/>
        <v>0</v>
      </c>
      <c r="PI58" s="309">
        <f t="shared" si="230"/>
        <v>0</v>
      </c>
      <c r="PJ58" s="215">
        <f t="shared" si="231"/>
        <v>4</v>
      </c>
      <c r="PK58" s="211">
        <f t="shared" si="232"/>
        <v>4</v>
      </c>
      <c r="PL58" s="157">
        <f t="shared" si="233"/>
        <v>0</v>
      </c>
      <c r="PM58" s="157" t="str">
        <f t="shared" si="234"/>
        <v>0.00</v>
      </c>
      <c r="PN58" s="158">
        <f t="shared" si="235"/>
        <v>0</v>
      </c>
      <c r="PO58" s="157" t="str">
        <f t="shared" si="236"/>
        <v>0.00</v>
      </c>
      <c r="PP58" s="5" t="str">
        <f t="shared" si="237"/>
        <v>Cảnh báo KQHT</v>
      </c>
      <c r="PQ58" s="4"/>
      <c r="PR58" s="4"/>
      <c r="PS58" s="4"/>
      <c r="PT58" s="4"/>
    </row>
    <row r="59" spans="1:443" ht="18">
      <c r="OQ59" s="105"/>
      <c r="OR59" s="138"/>
      <c r="OS59" s="105"/>
      <c r="OT59" s="105"/>
      <c r="OU59" s="67">
        <f t="shared" si="218"/>
        <v>0</v>
      </c>
      <c r="OV59" s="67" t="str">
        <f t="shared" si="219"/>
        <v>0.0</v>
      </c>
      <c r="OW59" s="51" t="str">
        <f t="shared" si="220"/>
        <v>F</v>
      </c>
      <c r="OX59" s="60">
        <f t="shared" si="221"/>
        <v>0</v>
      </c>
      <c r="OY59" s="53" t="str">
        <f t="shared" si="222"/>
        <v>0.0</v>
      </c>
      <c r="OZ59" s="63">
        <v>4</v>
      </c>
      <c r="PA59" s="207">
        <v>4</v>
      </c>
      <c r="PB59" s="211">
        <f t="shared" si="223"/>
        <v>4</v>
      </c>
      <c r="PC59" s="156">
        <f t="shared" si="224"/>
        <v>0</v>
      </c>
      <c r="PD59" s="158">
        <f t="shared" si="225"/>
        <v>0</v>
      </c>
      <c r="PE59" s="157" t="str">
        <f t="shared" si="226"/>
        <v>0.00</v>
      </c>
      <c r="PF59" s="5" t="str">
        <f t="shared" si="227"/>
        <v>Cảnh báo KQHT</v>
      </c>
      <c r="PG59" s="212">
        <f t="shared" si="228"/>
        <v>4</v>
      </c>
      <c r="PH59" s="156">
        <f t="shared" si="229"/>
        <v>0</v>
      </c>
      <c r="PI59" s="309">
        <f t="shared" si="230"/>
        <v>0</v>
      </c>
      <c r="PJ59" s="215">
        <f t="shared" si="231"/>
        <v>4</v>
      </c>
      <c r="PK59" s="211">
        <f t="shared" si="232"/>
        <v>4</v>
      </c>
      <c r="PL59" s="157">
        <f t="shared" si="233"/>
        <v>0</v>
      </c>
      <c r="PM59" s="157" t="str">
        <f t="shared" si="234"/>
        <v>0.00</v>
      </c>
      <c r="PN59" s="158">
        <f t="shared" si="235"/>
        <v>0</v>
      </c>
      <c r="PO59" s="157" t="str">
        <f t="shared" si="236"/>
        <v>0.00</v>
      </c>
      <c r="PP59" s="5" t="str">
        <f t="shared" si="237"/>
        <v>Cảnh báo KQHT</v>
      </c>
      <c r="PQ59" s="4"/>
      <c r="PR59" s="4"/>
      <c r="PS59" s="4"/>
      <c r="PT59" s="4"/>
    </row>
    <row r="60" spans="1:443" ht="18">
      <c r="OQ60" s="210"/>
      <c r="OR60" s="133"/>
      <c r="OS60" s="210"/>
      <c r="OT60" s="66">
        <f t="shared" ref="OT60:OT65" si="735">ROUND((OQ60*0.4+OR60*0.6),1)</f>
        <v>0</v>
      </c>
      <c r="OU60" s="67">
        <f t="shared" si="218"/>
        <v>0</v>
      </c>
      <c r="OV60" s="67" t="str">
        <f t="shared" si="219"/>
        <v>0.0</v>
      </c>
      <c r="OW60" s="51" t="str">
        <f t="shared" si="220"/>
        <v>F</v>
      </c>
      <c r="OX60" s="60">
        <f t="shared" si="221"/>
        <v>0</v>
      </c>
      <c r="OY60" s="53" t="str">
        <f t="shared" si="222"/>
        <v>0.0</v>
      </c>
      <c r="OZ60" s="63">
        <v>4</v>
      </c>
      <c r="PA60" s="207">
        <v>4</v>
      </c>
      <c r="PB60" s="211">
        <f t="shared" si="223"/>
        <v>4</v>
      </c>
      <c r="PC60" s="156">
        <f t="shared" si="224"/>
        <v>0</v>
      </c>
      <c r="PD60" s="158">
        <f t="shared" si="225"/>
        <v>0</v>
      </c>
      <c r="PE60" s="157" t="str">
        <f t="shared" si="226"/>
        <v>0.00</v>
      </c>
      <c r="PF60" s="5" t="str">
        <f t="shared" si="227"/>
        <v>Cảnh báo KQHT</v>
      </c>
      <c r="PG60" s="212">
        <f t="shared" si="228"/>
        <v>4</v>
      </c>
      <c r="PH60" s="156">
        <f t="shared" si="229"/>
        <v>0</v>
      </c>
      <c r="PI60" s="309">
        <f t="shared" si="230"/>
        <v>0</v>
      </c>
      <c r="PJ60" s="215">
        <f t="shared" si="231"/>
        <v>4</v>
      </c>
      <c r="PK60" s="211">
        <f t="shared" si="232"/>
        <v>4</v>
      </c>
      <c r="PL60" s="157">
        <f t="shared" si="233"/>
        <v>0</v>
      </c>
      <c r="PM60" s="157" t="str">
        <f t="shared" si="234"/>
        <v>0.00</v>
      </c>
      <c r="PN60" s="158">
        <f t="shared" si="235"/>
        <v>0</v>
      </c>
      <c r="PO60" s="157" t="str">
        <f t="shared" si="236"/>
        <v>0.00</v>
      </c>
      <c r="PP60" s="5" t="str">
        <f t="shared" si="237"/>
        <v>Cảnh báo KQHT</v>
      </c>
      <c r="PQ60" s="4"/>
      <c r="PR60" s="4"/>
      <c r="PS60" s="4"/>
      <c r="PT60" s="4"/>
    </row>
    <row r="61" spans="1:443" ht="18">
      <c r="OQ61" s="210"/>
      <c r="OR61" s="133"/>
      <c r="OS61" s="210"/>
      <c r="OT61" s="66">
        <f t="shared" si="735"/>
        <v>0</v>
      </c>
      <c r="OU61" s="67">
        <f t="shared" si="218"/>
        <v>0</v>
      </c>
      <c r="OV61" s="67" t="str">
        <f t="shared" si="219"/>
        <v>0.0</v>
      </c>
      <c r="OW61" s="51" t="str">
        <f t="shared" si="220"/>
        <v>F</v>
      </c>
      <c r="OX61" s="60">
        <f t="shared" si="221"/>
        <v>0</v>
      </c>
      <c r="OY61" s="53" t="str">
        <f t="shared" si="222"/>
        <v>0.0</v>
      </c>
      <c r="OZ61" s="63">
        <v>4</v>
      </c>
      <c r="PA61" s="207">
        <v>4</v>
      </c>
      <c r="PB61" s="211">
        <f t="shared" si="223"/>
        <v>4</v>
      </c>
      <c r="PC61" s="156">
        <f t="shared" si="224"/>
        <v>0</v>
      </c>
      <c r="PD61" s="158">
        <f t="shared" si="225"/>
        <v>0</v>
      </c>
      <c r="PE61" s="157" t="str">
        <f t="shared" si="226"/>
        <v>0.00</v>
      </c>
      <c r="PF61" s="5" t="str">
        <f t="shared" si="227"/>
        <v>Cảnh báo KQHT</v>
      </c>
      <c r="PG61" s="212">
        <f t="shared" si="228"/>
        <v>4</v>
      </c>
      <c r="PH61" s="156">
        <f t="shared" si="229"/>
        <v>0</v>
      </c>
      <c r="PI61" s="309">
        <f t="shared" si="230"/>
        <v>0</v>
      </c>
      <c r="PJ61" s="215">
        <f t="shared" si="231"/>
        <v>4</v>
      </c>
      <c r="PK61" s="211">
        <f t="shared" si="232"/>
        <v>4</v>
      </c>
      <c r="PL61" s="157">
        <f t="shared" si="233"/>
        <v>0</v>
      </c>
      <c r="PM61" s="157" t="str">
        <f t="shared" si="234"/>
        <v>0.00</v>
      </c>
      <c r="PN61" s="158">
        <f t="shared" si="235"/>
        <v>0</v>
      </c>
      <c r="PO61" s="157" t="str">
        <f t="shared" si="236"/>
        <v>0.00</v>
      </c>
      <c r="PP61" s="5" t="str">
        <f t="shared" si="237"/>
        <v>Cảnh báo KQHT</v>
      </c>
      <c r="PQ61" s="4"/>
      <c r="PR61" s="4"/>
      <c r="PS61" s="4"/>
      <c r="PT61" s="4"/>
    </row>
    <row r="62" spans="1:443" ht="18">
      <c r="OQ62" s="210"/>
      <c r="OR62" s="133"/>
      <c r="OS62" s="210"/>
      <c r="OT62" s="66">
        <f t="shared" si="735"/>
        <v>0</v>
      </c>
      <c r="OU62" s="67">
        <f t="shared" si="218"/>
        <v>0</v>
      </c>
      <c r="OV62" s="67" t="str">
        <f t="shared" si="219"/>
        <v>0.0</v>
      </c>
      <c r="OW62" s="51" t="str">
        <f t="shared" si="220"/>
        <v>F</v>
      </c>
      <c r="OX62" s="60">
        <f t="shared" si="221"/>
        <v>0</v>
      </c>
      <c r="OY62" s="53" t="str">
        <f t="shared" si="222"/>
        <v>0.0</v>
      </c>
      <c r="OZ62" s="63">
        <v>4</v>
      </c>
      <c r="PA62" s="207">
        <v>4</v>
      </c>
      <c r="PB62" s="211">
        <f t="shared" si="223"/>
        <v>4</v>
      </c>
      <c r="PC62" s="156">
        <f t="shared" si="224"/>
        <v>0</v>
      </c>
      <c r="PD62" s="158">
        <f t="shared" si="225"/>
        <v>0</v>
      </c>
      <c r="PE62" s="157" t="str">
        <f t="shared" si="226"/>
        <v>0.00</v>
      </c>
      <c r="PF62" s="5" t="str">
        <f t="shared" si="227"/>
        <v>Cảnh báo KQHT</v>
      </c>
      <c r="PG62" s="212">
        <f t="shared" si="228"/>
        <v>4</v>
      </c>
      <c r="PH62" s="156">
        <f t="shared" si="229"/>
        <v>0</v>
      </c>
      <c r="PI62" s="309">
        <f t="shared" si="230"/>
        <v>0</v>
      </c>
      <c r="PJ62" s="215">
        <f t="shared" si="231"/>
        <v>4</v>
      </c>
      <c r="PK62" s="211">
        <f t="shared" si="232"/>
        <v>4</v>
      </c>
      <c r="PL62" s="157">
        <f t="shared" si="233"/>
        <v>0</v>
      </c>
      <c r="PM62" s="157" t="str">
        <f t="shared" si="234"/>
        <v>0.00</v>
      </c>
      <c r="PN62" s="158">
        <f t="shared" si="235"/>
        <v>0</v>
      </c>
      <c r="PO62" s="157" t="str">
        <f t="shared" si="236"/>
        <v>0.00</v>
      </c>
      <c r="PP62" s="5" t="str">
        <f t="shared" si="237"/>
        <v>Cảnh báo KQHT</v>
      </c>
      <c r="PQ62" s="4"/>
      <c r="PR62" s="4"/>
      <c r="PS62" s="4"/>
      <c r="PT62" s="4"/>
    </row>
    <row r="63" spans="1:443" ht="18">
      <c r="OQ63" s="210"/>
      <c r="OR63" s="133"/>
      <c r="OS63" s="210"/>
      <c r="OT63" s="66">
        <f t="shared" si="735"/>
        <v>0</v>
      </c>
      <c r="OU63" s="67">
        <f t="shared" si="218"/>
        <v>0</v>
      </c>
      <c r="OV63" s="67" t="str">
        <f t="shared" si="219"/>
        <v>0.0</v>
      </c>
      <c r="OW63" s="51" t="str">
        <f t="shared" si="220"/>
        <v>F</v>
      </c>
      <c r="OX63" s="60">
        <f t="shared" si="221"/>
        <v>0</v>
      </c>
      <c r="OY63" s="53" t="str">
        <f t="shared" si="222"/>
        <v>0.0</v>
      </c>
      <c r="OZ63" s="63">
        <v>4</v>
      </c>
      <c r="PA63" s="207">
        <v>4</v>
      </c>
      <c r="PB63" s="211">
        <f t="shared" si="223"/>
        <v>4</v>
      </c>
      <c r="PC63" s="156">
        <f t="shared" si="224"/>
        <v>0</v>
      </c>
      <c r="PD63" s="158">
        <f t="shared" si="225"/>
        <v>0</v>
      </c>
      <c r="PE63" s="157" t="str">
        <f t="shared" si="226"/>
        <v>0.00</v>
      </c>
      <c r="PF63" s="5" t="str">
        <f t="shared" si="227"/>
        <v>Cảnh báo KQHT</v>
      </c>
      <c r="PG63" s="212">
        <f t="shared" si="228"/>
        <v>4</v>
      </c>
      <c r="PH63" s="156">
        <f t="shared" si="229"/>
        <v>0</v>
      </c>
      <c r="PI63" s="309">
        <f t="shared" si="230"/>
        <v>0</v>
      </c>
      <c r="PJ63" s="215">
        <f t="shared" si="231"/>
        <v>4</v>
      </c>
      <c r="PK63" s="211">
        <f t="shared" si="232"/>
        <v>4</v>
      </c>
      <c r="PL63" s="157">
        <f t="shared" si="233"/>
        <v>0</v>
      </c>
      <c r="PM63" s="157" t="str">
        <f t="shared" si="234"/>
        <v>0.00</v>
      </c>
      <c r="PN63" s="158">
        <f t="shared" si="235"/>
        <v>0</v>
      </c>
      <c r="PO63" s="157" t="str">
        <f t="shared" si="236"/>
        <v>0.00</v>
      </c>
      <c r="PP63" s="5" t="str">
        <f t="shared" si="237"/>
        <v>Cảnh báo KQHT</v>
      </c>
      <c r="PQ63" s="4"/>
      <c r="PR63" s="4"/>
      <c r="PS63" s="4"/>
      <c r="PT63" s="4"/>
    </row>
    <row r="64" spans="1:443" ht="18">
      <c r="OQ64" s="210">
        <v>8.5</v>
      </c>
      <c r="OR64" s="133">
        <v>8</v>
      </c>
      <c r="OS64" s="58"/>
      <c r="OT64" s="66">
        <f t="shared" si="735"/>
        <v>8.1999999999999993</v>
      </c>
      <c r="OU64" s="67">
        <f t="shared" si="218"/>
        <v>8.1999999999999993</v>
      </c>
      <c r="OV64" s="67" t="str">
        <f t="shared" si="219"/>
        <v>8.2</v>
      </c>
      <c r="OW64" s="51" t="str">
        <f t="shared" si="220"/>
        <v>B+</v>
      </c>
      <c r="OX64" s="60">
        <f t="shared" si="221"/>
        <v>3.5</v>
      </c>
      <c r="OY64" s="53" t="str">
        <f t="shared" si="222"/>
        <v>3.5</v>
      </c>
      <c r="OZ64" s="63">
        <v>4</v>
      </c>
      <c r="PA64" s="207">
        <v>4</v>
      </c>
      <c r="PB64" s="211">
        <f t="shared" si="223"/>
        <v>4</v>
      </c>
      <c r="PC64" s="156">
        <f t="shared" si="224"/>
        <v>8.1999999999999993</v>
      </c>
      <c r="PD64" s="158">
        <f t="shared" si="225"/>
        <v>3.5</v>
      </c>
      <c r="PE64" s="157" t="str">
        <f t="shared" si="226"/>
        <v>3.50</v>
      </c>
      <c r="PF64" s="5" t="str">
        <f t="shared" si="227"/>
        <v>Lên lớp</v>
      </c>
      <c r="PG64" s="212">
        <f t="shared" si="228"/>
        <v>4</v>
      </c>
      <c r="PH64" s="156">
        <f t="shared" si="229"/>
        <v>8.1999999999999993</v>
      </c>
      <c r="PI64" s="309">
        <f t="shared" si="230"/>
        <v>3.5</v>
      </c>
      <c r="PJ64" s="215">
        <f t="shared" si="231"/>
        <v>4</v>
      </c>
      <c r="PK64" s="211">
        <f t="shared" si="232"/>
        <v>4</v>
      </c>
      <c r="PL64" s="157">
        <f t="shared" si="233"/>
        <v>8.1999999999999993</v>
      </c>
      <c r="PM64" s="157" t="str">
        <f t="shared" si="234"/>
        <v>8.20</v>
      </c>
      <c r="PN64" s="158">
        <f t="shared" si="235"/>
        <v>3.5</v>
      </c>
      <c r="PO64" s="157" t="str">
        <f t="shared" si="236"/>
        <v>3.50</v>
      </c>
      <c r="PP64" s="5" t="str">
        <f t="shared" si="237"/>
        <v>Lên lớp</v>
      </c>
      <c r="PQ64" s="4"/>
      <c r="PR64" s="4"/>
      <c r="PS64" s="4"/>
      <c r="PT64" s="4"/>
    </row>
    <row r="65" spans="407:436" ht="18">
      <c r="OQ65" s="210"/>
      <c r="OR65" s="133"/>
      <c r="OS65" s="210"/>
      <c r="OT65" s="66">
        <f t="shared" si="735"/>
        <v>0</v>
      </c>
      <c r="OU65" s="67">
        <f t="shared" si="218"/>
        <v>0</v>
      </c>
      <c r="OV65" s="67" t="str">
        <f t="shared" si="219"/>
        <v>0.0</v>
      </c>
      <c r="OW65" s="51" t="str">
        <f t="shared" si="220"/>
        <v>F</v>
      </c>
      <c r="OX65" s="60">
        <f t="shared" si="221"/>
        <v>0</v>
      </c>
      <c r="OY65" s="53" t="str">
        <f t="shared" si="222"/>
        <v>0.0</v>
      </c>
      <c r="OZ65" s="63">
        <v>4</v>
      </c>
      <c r="PA65" s="207">
        <v>4</v>
      </c>
      <c r="PB65" s="211">
        <f t="shared" si="223"/>
        <v>4</v>
      </c>
      <c r="PC65" s="156">
        <f t="shared" si="224"/>
        <v>0</v>
      </c>
      <c r="PD65" s="158">
        <f t="shared" si="225"/>
        <v>0</v>
      </c>
      <c r="PE65" s="157" t="str">
        <f t="shared" si="226"/>
        <v>0.00</v>
      </c>
      <c r="PF65" s="5" t="str">
        <f t="shared" si="227"/>
        <v>Cảnh báo KQHT</v>
      </c>
      <c r="PG65" s="212">
        <f t="shared" si="228"/>
        <v>4</v>
      </c>
      <c r="PH65" s="156">
        <f t="shared" si="229"/>
        <v>0</v>
      </c>
      <c r="PI65" s="309">
        <f t="shared" si="230"/>
        <v>0</v>
      </c>
      <c r="PJ65" s="215">
        <f t="shared" si="231"/>
        <v>4</v>
      </c>
      <c r="PK65" s="211">
        <f t="shared" si="232"/>
        <v>4</v>
      </c>
      <c r="PL65" s="157">
        <f t="shared" si="233"/>
        <v>0</v>
      </c>
      <c r="PM65" s="157" t="str">
        <f t="shared" si="234"/>
        <v>0.00</v>
      </c>
      <c r="PN65" s="158">
        <f t="shared" si="235"/>
        <v>0</v>
      </c>
      <c r="PO65" s="157" t="str">
        <f t="shared" si="236"/>
        <v>0.00</v>
      </c>
      <c r="PP65" s="5" t="str">
        <f t="shared" si="237"/>
        <v>Cảnh báo KQHT</v>
      </c>
      <c r="PQ65" s="4"/>
      <c r="PR65" s="4"/>
      <c r="PS65" s="4"/>
      <c r="PT65" s="4"/>
    </row>
    <row r="66" spans="407:436" ht="18">
      <c r="OQ66" s="210"/>
      <c r="OR66" s="133"/>
      <c r="OS66" s="210"/>
      <c r="OT66" s="66">
        <f t="shared" ref="OT66:OT69" si="736">ROUND((OQ66*0.4+OR66*0.6),1)</f>
        <v>0</v>
      </c>
      <c r="OU66" s="67">
        <f t="shared" ref="OU66:OU69" si="737">ROUND(MAX((OQ66*0.4+OR66*0.6),(OQ66*0.4+OS66*0.6)),1)</f>
        <v>0</v>
      </c>
      <c r="OV66" s="67" t="str">
        <f t="shared" ref="OV66:OV69" si="738">TEXT(OU66,"0.0")</f>
        <v>0.0</v>
      </c>
      <c r="OW66" s="51" t="str">
        <f t="shared" ref="OW66:OW69" si="739">IF(OU66&gt;=8.5,"A",IF(OU66&gt;=8,"B+",IF(OU66&gt;=7,"B",IF(OU66&gt;=6.5,"C+",IF(OU66&gt;=5.5,"C",IF(OU66&gt;=5,"D+",IF(OU66&gt;=4,"D","F")))))))</f>
        <v>F</v>
      </c>
      <c r="OX66" s="60">
        <f t="shared" ref="OX66:OX69" si="740">IF(OW66="A",4,IF(OW66="B+",3.5,IF(OW66="B",3,IF(OW66="C+",2.5,IF(OW66="C",2,IF(OW66="D+",1.5,IF(OW66="D",1,0)))))))</f>
        <v>0</v>
      </c>
      <c r="OY66" s="53" t="str">
        <f t="shared" ref="OY66:OY69" si="741">TEXT(OX66,"0.0")</f>
        <v>0.0</v>
      </c>
      <c r="OZ66" s="63">
        <v>4</v>
      </c>
      <c r="PA66" s="207">
        <v>4</v>
      </c>
      <c r="PB66" s="211">
        <f t="shared" ref="PB66:PB69" si="742">ML66+MW66+NH66+NS66+OD66+OO66+OZ66</f>
        <v>4</v>
      </c>
      <c r="PC66" s="156">
        <f t="shared" ref="PC66:PC69" si="743">(MG66*ML66+MR66*MW66+NC66*NH66+NN66*NS66+NY66*OD66+OJ66*OO66+OU66*OZ66)/PB66</f>
        <v>0</v>
      </c>
      <c r="PD66" s="158">
        <f t="shared" ref="PD66:PD69" si="744">(MJ66*ML66+MU66*MW66+NF66*NH66+NQ66*NS66+OB66*OD66+OM66*OO66+OX66*OZ66)/PB66</f>
        <v>0</v>
      </c>
      <c r="PE66" s="157" t="str">
        <f t="shared" ref="PE66:PE69" si="745">TEXT(PD66,"0.00")</f>
        <v>0.00</v>
      </c>
      <c r="PF66" s="5" t="str">
        <f t="shared" ref="PF66:PF69" si="746">IF(AND(PD66&lt;1),"Cảnh báo KQHT","Lên lớp")</f>
        <v>Cảnh báo KQHT</v>
      </c>
      <c r="PG66" s="212">
        <f t="shared" ref="PG66:PG69" si="747">PA66+OP66+OE66+NT66+NI66+MX66+MM66</f>
        <v>4</v>
      </c>
      <c r="PH66" s="156">
        <f t="shared" ref="PH66:PH69" si="748">(MG66*MM66+MR66*MX66+NC66*NI66+NN66*NT66+NY66*OE66+OJ66*OP66+OU66*PA66)/PG66</f>
        <v>0</v>
      </c>
      <c r="PI66" s="309">
        <f t="shared" ref="PI66:PI69" si="749">(MM66*MJ66+MU66*MX66+NF66*NI66+NQ66*NT66+OB66*OE66+OM66*OP66+OX66*PA66)/PG66</f>
        <v>0</v>
      </c>
      <c r="PJ66" s="215">
        <f t="shared" ref="PJ66:PJ69" si="750">LV66+PB66</f>
        <v>4</v>
      </c>
      <c r="PK66" s="211">
        <f t="shared" ref="PK66:PK69" si="751">LW66+PG66</f>
        <v>4</v>
      </c>
      <c r="PL66" s="157">
        <f t="shared" ref="PL66:PL69" si="752">(LX66*LW66+PH66*PG66)/PK66</f>
        <v>0</v>
      </c>
      <c r="PM66" s="157" t="str">
        <f t="shared" ref="PM66:PM69" si="753">TEXT(PL66,"0.00")</f>
        <v>0.00</v>
      </c>
      <c r="PN66" s="158">
        <f t="shared" ref="PN66:PN69" si="754">(LW66*LZ66+PI66*PG66)/PK66</f>
        <v>0</v>
      </c>
      <c r="PO66" s="157" t="str">
        <f t="shared" ref="PO66:PO69" si="755">TEXT(PN66,"0.00")</f>
        <v>0.00</v>
      </c>
      <c r="PP66" s="5" t="str">
        <f t="shared" ref="PP66:PP69" si="756">IF(AND(PN66&lt;1.4),"Cảnh báo KQHT","Lên lớp")</f>
        <v>Cảnh báo KQHT</v>
      </c>
      <c r="PQ66" s="4"/>
      <c r="PR66" s="4"/>
      <c r="PS66" s="4"/>
      <c r="PT66" s="4"/>
    </row>
    <row r="67" spans="407:436" ht="18">
      <c r="OQ67" s="210"/>
      <c r="OR67" s="133"/>
      <c r="OS67" s="210"/>
      <c r="OT67" s="66">
        <f t="shared" si="736"/>
        <v>0</v>
      </c>
      <c r="OU67" s="67">
        <f t="shared" si="737"/>
        <v>0</v>
      </c>
      <c r="OV67" s="67" t="str">
        <f t="shared" si="738"/>
        <v>0.0</v>
      </c>
      <c r="OW67" s="51" t="str">
        <f t="shared" si="739"/>
        <v>F</v>
      </c>
      <c r="OX67" s="60">
        <f t="shared" si="740"/>
        <v>0</v>
      </c>
      <c r="OY67" s="53" t="str">
        <f t="shared" si="741"/>
        <v>0.0</v>
      </c>
      <c r="OZ67" s="63">
        <v>4</v>
      </c>
      <c r="PA67" s="207">
        <v>4</v>
      </c>
      <c r="PB67" s="211">
        <f t="shared" si="742"/>
        <v>4</v>
      </c>
      <c r="PC67" s="156">
        <f t="shared" si="743"/>
        <v>0</v>
      </c>
      <c r="PD67" s="158">
        <f t="shared" si="744"/>
        <v>0</v>
      </c>
      <c r="PE67" s="157" t="str">
        <f t="shared" si="745"/>
        <v>0.00</v>
      </c>
      <c r="PF67" s="5" t="str">
        <f t="shared" si="746"/>
        <v>Cảnh báo KQHT</v>
      </c>
      <c r="PG67" s="212">
        <f t="shared" si="747"/>
        <v>4</v>
      </c>
      <c r="PH67" s="156">
        <f t="shared" si="748"/>
        <v>0</v>
      </c>
      <c r="PI67" s="309">
        <f t="shared" si="749"/>
        <v>0</v>
      </c>
      <c r="PJ67" s="215">
        <f t="shared" si="750"/>
        <v>4</v>
      </c>
      <c r="PK67" s="211">
        <f t="shared" si="751"/>
        <v>4</v>
      </c>
      <c r="PL67" s="157">
        <f t="shared" si="752"/>
        <v>0</v>
      </c>
      <c r="PM67" s="157" t="str">
        <f t="shared" si="753"/>
        <v>0.00</v>
      </c>
      <c r="PN67" s="158">
        <f t="shared" si="754"/>
        <v>0</v>
      </c>
      <c r="PO67" s="157" t="str">
        <f t="shared" si="755"/>
        <v>0.00</v>
      </c>
      <c r="PP67" s="5" t="str">
        <f t="shared" si="756"/>
        <v>Cảnh báo KQHT</v>
      </c>
      <c r="PQ67" s="4"/>
      <c r="PR67" s="4"/>
      <c r="PS67" s="4"/>
      <c r="PT67" s="4"/>
    </row>
    <row r="68" spans="407:436" ht="18">
      <c r="OQ68" s="210"/>
      <c r="OR68" s="133"/>
      <c r="OS68" s="210"/>
      <c r="OT68" s="66">
        <f t="shared" si="736"/>
        <v>0</v>
      </c>
      <c r="OU68" s="67">
        <f t="shared" si="737"/>
        <v>0</v>
      </c>
      <c r="OV68" s="67" t="str">
        <f t="shared" si="738"/>
        <v>0.0</v>
      </c>
      <c r="OW68" s="51" t="str">
        <f t="shared" si="739"/>
        <v>F</v>
      </c>
      <c r="OX68" s="60">
        <f t="shared" si="740"/>
        <v>0</v>
      </c>
      <c r="OY68" s="53" t="str">
        <f t="shared" si="741"/>
        <v>0.0</v>
      </c>
      <c r="OZ68" s="63">
        <v>4</v>
      </c>
      <c r="PA68" s="207">
        <v>4</v>
      </c>
      <c r="PB68" s="211">
        <f t="shared" si="742"/>
        <v>4</v>
      </c>
      <c r="PC68" s="156">
        <f t="shared" si="743"/>
        <v>0</v>
      </c>
      <c r="PD68" s="158">
        <f t="shared" si="744"/>
        <v>0</v>
      </c>
      <c r="PE68" s="157" t="str">
        <f t="shared" si="745"/>
        <v>0.00</v>
      </c>
      <c r="PF68" s="5" t="str">
        <f t="shared" si="746"/>
        <v>Cảnh báo KQHT</v>
      </c>
      <c r="PG68" s="212">
        <f t="shared" si="747"/>
        <v>4</v>
      </c>
      <c r="PH68" s="156">
        <f t="shared" si="748"/>
        <v>0</v>
      </c>
      <c r="PI68" s="309">
        <f t="shared" si="749"/>
        <v>0</v>
      </c>
      <c r="PJ68" s="215">
        <f t="shared" si="750"/>
        <v>4</v>
      </c>
      <c r="PK68" s="211">
        <f t="shared" si="751"/>
        <v>4</v>
      </c>
      <c r="PL68" s="157">
        <f t="shared" si="752"/>
        <v>0</v>
      </c>
      <c r="PM68" s="157" t="str">
        <f t="shared" si="753"/>
        <v>0.00</v>
      </c>
      <c r="PN68" s="158">
        <f t="shared" si="754"/>
        <v>0</v>
      </c>
      <c r="PO68" s="157" t="str">
        <f t="shared" si="755"/>
        <v>0.00</v>
      </c>
      <c r="PP68" s="5" t="str">
        <f t="shared" si="756"/>
        <v>Cảnh báo KQHT</v>
      </c>
      <c r="PQ68" s="4"/>
      <c r="PR68" s="4"/>
      <c r="PS68" s="4"/>
      <c r="PT68" s="4"/>
    </row>
    <row r="69" spans="407:436" ht="18">
      <c r="OQ69" s="210"/>
      <c r="OR69" s="133"/>
      <c r="OS69" s="210"/>
      <c r="OT69" s="66">
        <f t="shared" si="736"/>
        <v>0</v>
      </c>
      <c r="OU69" s="67">
        <f t="shared" si="737"/>
        <v>0</v>
      </c>
      <c r="OV69" s="67" t="str">
        <f t="shared" si="738"/>
        <v>0.0</v>
      </c>
      <c r="OW69" s="51" t="str">
        <f t="shared" si="739"/>
        <v>F</v>
      </c>
      <c r="OX69" s="60">
        <f t="shared" si="740"/>
        <v>0</v>
      </c>
      <c r="OY69" s="53" t="str">
        <f t="shared" si="741"/>
        <v>0.0</v>
      </c>
      <c r="OZ69" s="63">
        <v>4</v>
      </c>
      <c r="PA69" s="207">
        <v>4</v>
      </c>
      <c r="PB69" s="211">
        <f t="shared" si="742"/>
        <v>4</v>
      </c>
      <c r="PC69" s="156">
        <f t="shared" si="743"/>
        <v>0</v>
      </c>
      <c r="PD69" s="158">
        <f t="shared" si="744"/>
        <v>0</v>
      </c>
      <c r="PE69" s="157" t="str">
        <f t="shared" si="745"/>
        <v>0.00</v>
      </c>
      <c r="PF69" s="5" t="str">
        <f t="shared" si="746"/>
        <v>Cảnh báo KQHT</v>
      </c>
      <c r="PG69" s="212">
        <f t="shared" si="747"/>
        <v>4</v>
      </c>
      <c r="PH69" s="156">
        <f t="shared" si="748"/>
        <v>0</v>
      </c>
      <c r="PI69" s="309">
        <f t="shared" si="749"/>
        <v>0</v>
      </c>
      <c r="PJ69" s="215">
        <f t="shared" si="750"/>
        <v>4</v>
      </c>
      <c r="PK69" s="211">
        <f t="shared" si="751"/>
        <v>4</v>
      </c>
      <c r="PL69" s="157">
        <f t="shared" si="752"/>
        <v>0</v>
      </c>
      <c r="PM69" s="157" t="str">
        <f t="shared" si="753"/>
        <v>0.00</v>
      </c>
      <c r="PN69" s="158">
        <f t="shared" si="754"/>
        <v>0</v>
      </c>
      <c r="PO69" s="157" t="str">
        <f t="shared" si="755"/>
        <v>0.00</v>
      </c>
      <c r="PP69" s="5" t="str">
        <f t="shared" si="756"/>
        <v>Cảnh báo KQHT</v>
      </c>
      <c r="PQ69" s="4"/>
      <c r="PR69" s="4"/>
      <c r="PS69" s="4"/>
      <c r="PT69" s="4"/>
    </row>
    <row r="70" spans="407:436">
      <c r="OQ70" s="8"/>
      <c r="OR70" s="8"/>
      <c r="OS70" s="231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4"/>
      <c r="PR70" s="4"/>
      <c r="PS70" s="4"/>
      <c r="PT70" s="4"/>
    </row>
    <row r="71" spans="407:436">
      <c r="PQ71" s="4"/>
      <c r="PR71" s="4"/>
      <c r="PS71" s="4"/>
      <c r="PT71" s="4"/>
    </row>
    <row r="72" spans="407:436">
      <c r="PQ72" s="4"/>
      <c r="PR72" s="4"/>
      <c r="PS72" s="4"/>
      <c r="PT72" s="4"/>
    </row>
    <row r="73" spans="407:436">
      <c r="PQ73" s="4"/>
      <c r="PR73" s="4"/>
      <c r="PS73" s="4"/>
      <c r="PT73" s="4"/>
    </row>
    <row r="74" spans="407:436">
      <c r="PQ74" s="4"/>
      <c r="PR74" s="4"/>
      <c r="PS74" s="4"/>
      <c r="PT74" s="4"/>
    </row>
    <row r="75" spans="407:436">
      <c r="PQ75" s="4"/>
      <c r="PR75" s="4"/>
      <c r="PS75" s="4"/>
      <c r="PT75" s="4"/>
    </row>
    <row r="76" spans="407:436">
      <c r="PQ76" s="4"/>
      <c r="PR76" s="4"/>
      <c r="PS76" s="4"/>
      <c r="PT76" s="4"/>
    </row>
    <row r="77" spans="407:436">
      <c r="PQ77" s="4"/>
      <c r="PR77" s="4"/>
      <c r="PS77" s="4"/>
      <c r="PT77" s="4"/>
    </row>
    <row r="78" spans="407:436">
      <c r="PQ78" s="4"/>
      <c r="PR78" s="4"/>
      <c r="PS78" s="4"/>
      <c r="PT78" s="4"/>
    </row>
    <row r="79" spans="407:436">
      <c r="PQ79" s="4"/>
      <c r="PR79" s="4"/>
      <c r="PS79" s="4"/>
      <c r="PT79" s="4"/>
    </row>
    <row r="80" spans="407:436">
      <c r="PQ80" s="4"/>
      <c r="PR80" s="4"/>
      <c r="PS80" s="4"/>
      <c r="PT80" s="4"/>
    </row>
    <row r="81" spans="1:443">
      <c r="PQ81" s="4"/>
      <c r="PR81" s="4"/>
      <c r="PS81" s="4"/>
      <c r="PT81" s="4"/>
    </row>
    <row r="82" spans="1:443">
      <c r="PQ82" s="4"/>
      <c r="PR82" s="4"/>
      <c r="PS82" s="4"/>
      <c r="PT82" s="4"/>
    </row>
    <row r="83" spans="1:443">
      <c r="PQ83" s="4"/>
      <c r="PR83" s="4"/>
      <c r="PS83" s="4"/>
      <c r="PT83" s="4"/>
    </row>
    <row r="84" spans="1:443">
      <c r="PQ84" s="4"/>
      <c r="PR84" s="4"/>
      <c r="PS84" s="4"/>
      <c r="PT84" s="4"/>
    </row>
    <row r="85" spans="1:443">
      <c r="PQ85" s="4"/>
      <c r="PR85" s="4"/>
      <c r="PS85" s="4"/>
      <c r="PT85" s="4"/>
    </row>
    <row r="86" spans="1:443">
      <c r="PQ86" s="4"/>
      <c r="PR86" s="4"/>
      <c r="PS86" s="4"/>
      <c r="PT86" s="4"/>
    </row>
    <row r="87" spans="1:443">
      <c r="C87" s="4" t="s">
        <v>1044</v>
      </c>
      <c r="PQ87" s="4"/>
      <c r="PR87" s="4"/>
      <c r="PS87" s="4"/>
      <c r="PT87" s="4"/>
    </row>
    <row r="88" spans="1:443">
      <c r="PQ88" s="4"/>
      <c r="PR88" s="4"/>
      <c r="PS88" s="4"/>
      <c r="PT88" s="4"/>
    </row>
    <row r="89" spans="1:443">
      <c r="PQ89" s="4"/>
      <c r="PR89" s="4"/>
      <c r="PS89" s="4"/>
      <c r="PT89" s="4"/>
    </row>
    <row r="90" spans="1:443" s="8" customFormat="1" ht="18">
      <c r="A90" s="5">
        <v>3</v>
      </c>
      <c r="B90" s="9" t="s">
        <v>356</v>
      </c>
      <c r="C90" s="10" t="s">
        <v>387</v>
      </c>
      <c r="D90" s="11" t="s">
        <v>388</v>
      </c>
      <c r="E90" s="328" t="s">
        <v>389</v>
      </c>
      <c r="G90" s="47" t="s">
        <v>648</v>
      </c>
      <c r="H90" s="6" t="s">
        <v>427</v>
      </c>
      <c r="I90" s="48" t="s">
        <v>626</v>
      </c>
      <c r="J90" s="48" t="s">
        <v>525</v>
      </c>
      <c r="K90" s="98">
        <v>6.3</v>
      </c>
      <c r="L90" s="67" t="str">
        <f t="shared" ref="L90:L96" si="757">TEXT(K90,"0.0")</f>
        <v>6.3</v>
      </c>
      <c r="M90" s="51" t="str">
        <f t="shared" ref="M90:M96" si="758">IF(K90&gt;=8.5,"A",IF(K90&gt;=8,"B+",IF(K90&gt;=7,"B",IF(K90&gt;=6.5,"C+",IF(K90&gt;=5.5,"C",IF(K90&gt;=5,"D+",IF(K90&gt;=4,"D","F")))))))</f>
        <v>C</v>
      </c>
      <c r="N90" s="52">
        <f t="shared" ref="N90:N96" si="759">IF(M90="A",4,IF(M90="B+",3.5,IF(M90="B",3,IF(M90="C+",2.5,IF(M90="C",2,IF(M90="D+",1.5,IF(M90="D",1,0)))))))</f>
        <v>2</v>
      </c>
      <c r="O90" s="53" t="str">
        <f t="shared" ref="O90:O96" si="760">TEXT(N90,"0.0")</f>
        <v>2.0</v>
      </c>
      <c r="P90" s="63">
        <v>2</v>
      </c>
      <c r="Q90" s="49"/>
      <c r="R90" s="67" t="str">
        <f t="shared" ref="R90:R96" si="761">TEXT(Q90,"0.0")</f>
        <v>0.0</v>
      </c>
      <c r="S90" s="51" t="str">
        <f t="shared" ref="S90:S96" si="762">IF(Q90&gt;=8.5,"A",IF(Q90&gt;=8,"B+",IF(Q90&gt;=7,"B",IF(Q90&gt;=6.5,"C+",IF(Q90&gt;=5.5,"C",IF(Q90&gt;=5,"D+",IF(Q90&gt;=4,"D","F")))))))</f>
        <v>F</v>
      </c>
      <c r="T90" s="52">
        <f t="shared" ref="T90:T96" si="763">IF(S90="A",4,IF(S90="B+",3.5,IF(S90="B",3,IF(S90="C+",2.5,IF(S90="C",2,IF(S90="D+",1.5,IF(S90="D",1,0)))))))</f>
        <v>0</v>
      </c>
      <c r="U90" s="53" t="str">
        <f t="shared" ref="U90:U96" si="764">TEXT(T90,"0.0")</f>
        <v>0.0</v>
      </c>
      <c r="V90" s="63"/>
      <c r="W90" s="105">
        <v>7.2</v>
      </c>
      <c r="X90" s="103">
        <v>6</v>
      </c>
      <c r="Y90" s="104"/>
      <c r="Z90" s="66">
        <f t="shared" ref="Z90:Z96" si="765">ROUND((W90*0.4+X90*0.6),1)</f>
        <v>6.5</v>
      </c>
      <c r="AA90" s="67">
        <f t="shared" ref="AA90:AA96" si="766">ROUND(MAX((W90*0.4+X90*0.6),(W90*0.4+Y90*0.6)),1)</f>
        <v>6.5</v>
      </c>
      <c r="AB90" s="67" t="str">
        <f t="shared" ref="AB90:AB96" si="767">TEXT(AA90,"0.0")</f>
        <v>6.5</v>
      </c>
      <c r="AC90" s="51" t="str">
        <f t="shared" ref="AC90:AC96" si="768">IF(AA90&gt;=8.5,"A",IF(AA90&gt;=8,"B+",IF(AA90&gt;=7,"B",IF(AA90&gt;=6.5,"C+",IF(AA90&gt;=5.5,"C",IF(AA90&gt;=5,"D+",IF(AA90&gt;=4,"D","F")))))))</f>
        <v>C+</v>
      </c>
      <c r="AD90" s="60">
        <f t="shared" ref="AD90:AD96" si="769">IF(AC90="A",4,IF(AC90="B+",3.5,IF(AC90="B",3,IF(AC90="C+",2.5,IF(AC90="C",2,IF(AC90="D+",1.5,IF(AC90="D",1,0)))))))</f>
        <v>2.5</v>
      </c>
      <c r="AE90" s="53" t="str">
        <f t="shared" ref="AE90:AE96" si="770">TEXT(AD90,"0.0")</f>
        <v>2.5</v>
      </c>
      <c r="AF90" s="63">
        <v>4</v>
      </c>
      <c r="AG90" s="207">
        <v>4</v>
      </c>
      <c r="AH90" s="105">
        <v>9</v>
      </c>
      <c r="AI90" s="103">
        <v>8</v>
      </c>
      <c r="AJ90" s="104"/>
      <c r="AK90" s="66">
        <f t="shared" ref="AK90:AK96" si="771">ROUND((AH90*0.4+AI90*0.6),1)</f>
        <v>8.4</v>
      </c>
      <c r="AL90" s="67">
        <f t="shared" ref="AL90:AL96" si="772">ROUND(MAX((AH90*0.4+AI90*0.6),(AH90*0.4+AJ90*0.6)),1)</f>
        <v>8.4</v>
      </c>
      <c r="AM90" s="67" t="str">
        <f t="shared" ref="AM90:AM96" si="773">TEXT(AL90,"0.0")</f>
        <v>8.4</v>
      </c>
      <c r="AN90" s="51" t="str">
        <f t="shared" ref="AN90:AN96" si="774">IF(AL90&gt;=8.5,"A",IF(AL90&gt;=8,"B+",IF(AL90&gt;=7,"B",IF(AL90&gt;=6.5,"C+",IF(AL90&gt;=5.5,"C",IF(AL90&gt;=5,"D+",IF(AL90&gt;=4,"D","F")))))))</f>
        <v>B+</v>
      </c>
      <c r="AO90" s="60">
        <f t="shared" ref="AO90:AO96" si="775">IF(AN90="A",4,IF(AN90="B+",3.5,IF(AN90="B",3,IF(AN90="C+",2.5,IF(AN90="C",2,IF(AN90="D+",1.5,IF(AN90="D",1,0)))))))</f>
        <v>3.5</v>
      </c>
      <c r="AP90" s="53" t="str">
        <f t="shared" ref="AP90:AP96" si="776">TEXT(AO90,"0.0")</f>
        <v>3.5</v>
      </c>
      <c r="AQ90" s="63">
        <v>2</v>
      </c>
      <c r="AR90" s="207">
        <v>2</v>
      </c>
      <c r="AS90" s="105">
        <v>7.4</v>
      </c>
      <c r="AT90" s="103">
        <v>6</v>
      </c>
      <c r="AU90" s="104"/>
      <c r="AV90" s="66">
        <f t="shared" ref="AV90:AV96" si="777">ROUND((AS90*0.4+AT90*0.6),1)</f>
        <v>6.6</v>
      </c>
      <c r="AW90" s="67">
        <f t="shared" ref="AW90:AW96" si="778">ROUND(MAX((AS90*0.4+AT90*0.6),(AS90*0.4+AU90*0.6)),1)</f>
        <v>6.6</v>
      </c>
      <c r="AX90" s="67" t="str">
        <f t="shared" ref="AX90:AX96" si="779">TEXT(AW90,"0.0")</f>
        <v>6.6</v>
      </c>
      <c r="AY90" s="51" t="str">
        <f t="shared" ref="AY90:AY96" si="780">IF(AW90&gt;=8.5,"A",IF(AW90&gt;=8,"B+",IF(AW90&gt;=7,"B",IF(AW90&gt;=6.5,"C+",IF(AW90&gt;=5.5,"C",IF(AW90&gt;=5,"D+",IF(AW90&gt;=4,"D","F")))))))</f>
        <v>C+</v>
      </c>
      <c r="AZ90" s="60">
        <f t="shared" ref="AZ90:AZ96" si="781">IF(AY90="A",4,IF(AY90="B+",3.5,IF(AY90="B",3,IF(AY90="C+",2.5,IF(AY90="C",2,IF(AY90="D+",1.5,IF(AY90="D",1,0)))))))</f>
        <v>2.5</v>
      </c>
      <c r="BA90" s="53" t="str">
        <f t="shared" ref="BA90:BA96" si="782">TEXT(AZ90,"0.0")</f>
        <v>2.5</v>
      </c>
      <c r="BB90" s="63">
        <v>3</v>
      </c>
      <c r="BC90" s="207">
        <v>3</v>
      </c>
      <c r="BD90" s="105">
        <v>5.4</v>
      </c>
      <c r="BE90" s="103">
        <v>5</v>
      </c>
      <c r="BF90" s="104"/>
      <c r="BG90" s="66">
        <f t="shared" ref="BG90:BG96" si="783">ROUND((BD90*0.4+BE90*0.6),1)</f>
        <v>5.2</v>
      </c>
      <c r="BH90" s="67">
        <f t="shared" ref="BH90:BH96" si="784">ROUND(MAX((BD90*0.4+BE90*0.6),(BD90*0.4+BF90*0.6)),1)</f>
        <v>5.2</v>
      </c>
      <c r="BI90" s="67" t="str">
        <f t="shared" ref="BI90:BI96" si="785">TEXT(BH90,"0.0")</f>
        <v>5.2</v>
      </c>
      <c r="BJ90" s="51" t="str">
        <f t="shared" ref="BJ90:BJ96" si="786">IF(BH90&gt;=8.5,"A",IF(BH90&gt;=8,"B+",IF(BH90&gt;=7,"B",IF(BH90&gt;=6.5,"C+",IF(BH90&gt;=5.5,"C",IF(BH90&gt;=5,"D+",IF(BH90&gt;=4,"D","F")))))))</f>
        <v>D+</v>
      </c>
      <c r="BK90" s="60">
        <f t="shared" ref="BK90:BK96" si="787">IF(BJ90="A",4,IF(BJ90="B+",3.5,IF(BJ90="B",3,IF(BJ90="C+",2.5,IF(BJ90="C",2,IF(BJ90="D+",1.5,IF(BJ90="D",1,0)))))))</f>
        <v>1.5</v>
      </c>
      <c r="BL90" s="53" t="str">
        <f t="shared" ref="BL90:BL96" si="788">TEXT(BK90,"0.0")</f>
        <v>1.5</v>
      </c>
      <c r="BM90" s="63">
        <v>3</v>
      </c>
      <c r="BN90" s="207">
        <v>3</v>
      </c>
      <c r="BO90" s="105">
        <v>5.6</v>
      </c>
      <c r="BP90" s="103">
        <v>4</v>
      </c>
      <c r="BQ90" s="104"/>
      <c r="BR90" s="66">
        <f t="shared" ref="BR90:BR96" si="789">ROUND((BO90*0.4+BP90*0.6),1)</f>
        <v>4.5999999999999996</v>
      </c>
      <c r="BS90" s="67">
        <f t="shared" ref="BS90:BS96" si="790">ROUND(MAX((BO90*0.4+BP90*0.6),(BO90*0.4+BQ90*0.6)),1)</f>
        <v>4.5999999999999996</v>
      </c>
      <c r="BT90" s="67" t="str">
        <f t="shared" ref="BT90:BT96" si="791">TEXT(BS90,"0.0")</f>
        <v>4.6</v>
      </c>
      <c r="BU90" s="51" t="str">
        <f t="shared" ref="BU90:BU96" si="792">IF(BS90&gt;=8.5,"A",IF(BS90&gt;=8,"B+",IF(BS90&gt;=7,"B",IF(BS90&gt;=6.5,"C+",IF(BS90&gt;=5.5,"C",IF(BS90&gt;=5,"D+",IF(BS90&gt;=4,"D","F")))))))</f>
        <v>D</v>
      </c>
      <c r="BV90" s="68">
        <f t="shared" ref="BV90:BV96" si="793">IF(BU90="A",4,IF(BU90="B+",3.5,IF(BU90="B",3,IF(BU90="C+",2.5,IF(BU90="C",2,IF(BU90="D+",1.5,IF(BU90="D",1,0)))))))</f>
        <v>1</v>
      </c>
      <c r="BW90" s="53" t="str">
        <f t="shared" ref="BW90:BW96" si="794">TEXT(BV90,"0.0")</f>
        <v>1.0</v>
      </c>
      <c r="BX90" s="63">
        <v>2</v>
      </c>
      <c r="BY90" s="207">
        <v>2</v>
      </c>
      <c r="BZ90" s="105">
        <v>6.5</v>
      </c>
      <c r="CA90" s="103">
        <v>9</v>
      </c>
      <c r="CB90" s="104"/>
      <c r="CC90" s="105"/>
      <c r="CD90" s="67">
        <f t="shared" ref="CD90:CD96" si="795">ROUND(MAX((BZ90*0.4+CA90*0.6),(BZ90*0.4+CB90*0.6)),1)</f>
        <v>8</v>
      </c>
      <c r="CE90" s="67" t="str">
        <f t="shared" ref="CE90:CE96" si="796">TEXT(CD90,"0.0")</f>
        <v>8.0</v>
      </c>
      <c r="CF90" s="51" t="str">
        <f t="shared" ref="CF90:CF96" si="797">IF(CD90&gt;=8.5,"A",IF(CD90&gt;=8,"B+",IF(CD90&gt;=7,"B",IF(CD90&gt;=6.5,"C+",IF(CD90&gt;=5.5,"C",IF(CD90&gt;=5,"D+",IF(CD90&gt;=4,"D","F")))))))</f>
        <v>B+</v>
      </c>
      <c r="CG90" s="60">
        <f t="shared" ref="CG90:CG96" si="798">IF(CF90="A",4,IF(CF90="B+",3.5,IF(CF90="B",3,IF(CF90="C+",2.5,IF(CF90="C",2,IF(CF90="D+",1.5,IF(CF90="D",1,0)))))))</f>
        <v>3.5</v>
      </c>
      <c r="CH90" s="53" t="str">
        <f t="shared" ref="CH90:CH96" si="799">TEXT(CG90,"0.0")</f>
        <v>3.5</v>
      </c>
      <c r="CI90" s="63">
        <v>3</v>
      </c>
      <c r="CJ90" s="207">
        <v>3</v>
      </c>
      <c r="CK90" s="208">
        <f>AQ90+BB90+BM90+BX90+CI90+AF90</f>
        <v>17</v>
      </c>
      <c r="CL90" s="72">
        <f>(AL90*AQ90+AA90*AF90+AW90*BB90+BH90*BM90+BS90*BX90+CD90*CI90)/CK90</f>
        <v>6.552941176470588</v>
      </c>
      <c r="CM90" s="93" t="str">
        <f t="shared" ref="CM90:CM96" si="800">TEXT(CL90,"0.00")</f>
        <v>6.55</v>
      </c>
      <c r="CN90" s="72">
        <f>(AO90*AQ90+AD90*AF90+AZ90*BB90+BK90*BM90+BV90*BX90+CG90*CI90)/CK90</f>
        <v>2.4411764705882355</v>
      </c>
      <c r="CO90" s="93" t="str">
        <f t="shared" ref="CO90:CO96" si="801">TEXT(CN90,"0.00")</f>
        <v>2.44</v>
      </c>
      <c r="CP90" s="285" t="str">
        <f t="shared" ref="CP90:CP96" si="802">IF(AND(CN90&lt;0.8),"Cảnh báo KQHT","Lên lớp")</f>
        <v>Lên lớp</v>
      </c>
      <c r="CQ90" s="285">
        <f>CJ90+BY90+BN90+BC90+AG90+AR90</f>
        <v>17</v>
      </c>
      <c r="CR90" s="72">
        <f>(AL90*AR90+AA90*AG90+AW90*BC90+BH90*BN90+BS90*BY90+CD90*CJ90)/CQ90</f>
        <v>6.552941176470588</v>
      </c>
      <c r="CS90" s="285" t="str">
        <f t="shared" ref="CS90:CS96" si="803">TEXT(CR90,"0.00")</f>
        <v>6.55</v>
      </c>
      <c r="CT90" s="72">
        <f>(AO90*AR90+AD90*AG90+AZ90*BC90+BK90*BN90+BV90*BY90+CG90*CJ90)/CQ90</f>
        <v>2.4411764705882355</v>
      </c>
      <c r="CU90" s="285" t="str">
        <f t="shared" ref="CU90:CU96" si="804">TEXT(CT90,"0.00")</f>
        <v>2.44</v>
      </c>
      <c r="CV90" s="285" t="str">
        <f t="shared" ref="CV90:CV96" si="805">IF(AND(CT90&lt;1.2),"Cảnh báo KQHT","Lên lớp")</f>
        <v>Lên lớp</v>
      </c>
      <c r="CW90" s="66">
        <v>7</v>
      </c>
      <c r="CX90" s="285">
        <v>5</v>
      </c>
      <c r="CY90" s="285"/>
      <c r="CZ90" s="66">
        <f t="shared" ref="CZ90:CZ96" si="806">ROUND((CW90*0.4+CX90*0.6),1)</f>
        <v>5.8</v>
      </c>
      <c r="DA90" s="67">
        <f t="shared" ref="DA90:DA96" si="807">ROUND(MAX((CW90*0.4+CX90*0.6),(CW90*0.4+CY90*0.6)),1)</f>
        <v>5.8</v>
      </c>
      <c r="DB90" s="60" t="str">
        <f t="shared" ref="DB90:DB96" si="808">TEXT(DA90,"0.0")</f>
        <v>5.8</v>
      </c>
      <c r="DC90" s="51" t="str">
        <f t="shared" ref="DC90:DC96" si="809">IF(DA90&gt;=8.5,"A",IF(DA90&gt;=8,"B+",IF(DA90&gt;=7,"B",IF(DA90&gt;=6.5,"C+",IF(DA90&gt;=5.5,"C",IF(DA90&gt;=5,"D+",IF(DA90&gt;=4,"D","F")))))))</f>
        <v>C</v>
      </c>
      <c r="DD90" s="60">
        <f t="shared" ref="DD90:DD96" si="810">IF(DC90="A",4,IF(DC90="B+",3.5,IF(DC90="B",3,IF(DC90="C+",2.5,IF(DC90="C",2,IF(DC90="D+",1.5,IF(DC90="D",1,0)))))))</f>
        <v>2</v>
      </c>
      <c r="DE90" s="60" t="str">
        <f t="shared" ref="DE90:DE96" si="811">TEXT(DD90,"0.0")</f>
        <v>2.0</v>
      </c>
      <c r="DF90" s="63"/>
      <c r="DG90" s="209"/>
      <c r="DH90" s="105">
        <v>6</v>
      </c>
      <c r="DI90" s="126">
        <v>5</v>
      </c>
      <c r="DJ90" s="126"/>
      <c r="DK90" s="66">
        <f t="shared" ref="DK90:DK96" si="812">ROUND((DH90*0.4+DI90*0.6),1)</f>
        <v>5.4</v>
      </c>
      <c r="DL90" s="67">
        <f t="shared" ref="DL90:DL96" si="813">ROUND(MAX((DH90*0.4+DI90*0.6),(DH90*0.4+DJ90*0.6)),1)</f>
        <v>5.4</v>
      </c>
      <c r="DM90" s="60" t="str">
        <f t="shared" ref="DM90:DM96" si="814">TEXT(DL90,"0.0")</f>
        <v>5.4</v>
      </c>
      <c r="DN90" s="51" t="str">
        <f t="shared" ref="DN90:DN96" si="815">IF(DL90&gt;=8.5,"A",IF(DL90&gt;=8,"B+",IF(DL90&gt;=7,"B",IF(DL90&gt;=6.5,"C+",IF(DL90&gt;=5.5,"C",IF(DL90&gt;=5,"D+",IF(DL90&gt;=4,"D","F")))))))</f>
        <v>D+</v>
      </c>
      <c r="DO90" s="60">
        <f t="shared" ref="DO90:DO96" si="816">IF(DN90="A",4,IF(DN90="B+",3.5,IF(DN90="B",3,IF(DN90="C+",2.5,IF(DN90="C",2,IF(DN90="D+",1.5,IF(DN90="D",1,0)))))))</f>
        <v>1.5</v>
      </c>
      <c r="DP90" s="60" t="str">
        <f t="shared" ref="DP90:DP96" si="817">TEXT(DO90,"0.0")</f>
        <v>1.5</v>
      </c>
      <c r="DQ90" s="63"/>
      <c r="DR90" s="209"/>
      <c r="DS90" s="67">
        <f t="shared" ref="DS90:DS96" si="818">(DA90+DL90)/2</f>
        <v>5.6</v>
      </c>
      <c r="DT90" s="60" t="str">
        <f t="shared" ref="DT90:DT96" si="819">TEXT(DS90,"0.0")</f>
        <v>5.6</v>
      </c>
      <c r="DU90" s="51" t="str">
        <f t="shared" ref="DU90:DU96" si="820">IF(DS90&gt;=8.5,"A",IF(DS90&gt;=8,"B+",IF(DS90&gt;=7,"B",IF(DS90&gt;=6.5,"C+",IF(DS90&gt;=5.5,"C",IF(DS90&gt;=5,"D+",IF(DS90&gt;=4,"D","F")))))))</f>
        <v>C</v>
      </c>
      <c r="DV90" s="60">
        <f t="shared" ref="DV90:DV96" si="821">IF(DU90="A",4,IF(DU90="B+",3.5,IF(DU90="B",3,IF(DU90="C+",2.5,IF(DU90="C",2,IF(DU90="D+",1.5,IF(DU90="D",1,0)))))))</f>
        <v>2</v>
      </c>
      <c r="DW90" s="60" t="str">
        <f t="shared" ref="DW90:DW96" si="822">TEXT(DV90,"0.0")</f>
        <v>2.0</v>
      </c>
      <c r="DX90" s="63">
        <v>3</v>
      </c>
      <c r="DY90" s="209">
        <v>3</v>
      </c>
      <c r="DZ90" s="210">
        <v>5.3</v>
      </c>
      <c r="EA90" s="57">
        <v>3</v>
      </c>
      <c r="EB90" s="58">
        <v>3</v>
      </c>
      <c r="EC90" s="66">
        <f t="shared" ref="EC90:EC96" si="823">ROUND((DZ90*0.4+EA90*0.6),1)</f>
        <v>3.9</v>
      </c>
      <c r="ED90" s="67">
        <f t="shared" ref="ED90:ED96" si="824">ROUND(MAX((DZ90*0.4+EA90*0.6),(DZ90*0.4+EB90*0.6)),1)</f>
        <v>3.9</v>
      </c>
      <c r="EE90" s="67" t="str">
        <f t="shared" ref="EE90:EE96" si="825">TEXT(ED90,"0.0")</f>
        <v>3.9</v>
      </c>
      <c r="EF90" s="51" t="str">
        <f t="shared" ref="EF90:EF96" si="826">IF(ED90&gt;=8.5,"A",IF(ED90&gt;=8,"B+",IF(ED90&gt;=7,"B",IF(ED90&gt;=6.5,"C+",IF(ED90&gt;=5.5,"C",IF(ED90&gt;=5,"D+",IF(ED90&gt;=4,"D","F")))))))</f>
        <v>F</v>
      </c>
      <c r="EG90" s="68">
        <f t="shared" ref="EG90:EG96" si="827">IF(EF90="A",4,IF(EF90="B+",3.5,IF(EF90="B",3,IF(EF90="C+",2.5,IF(EF90="C",2,IF(EF90="D+",1.5,IF(EF90="D",1,0)))))))</f>
        <v>0</v>
      </c>
      <c r="EH90" s="53" t="str">
        <f t="shared" ref="EH90:EH96" si="828">TEXT(EG90,"0.0")</f>
        <v>0.0</v>
      </c>
      <c r="EI90" s="63">
        <v>3</v>
      </c>
      <c r="EJ90" s="207"/>
      <c r="EK90" s="210">
        <v>6.5</v>
      </c>
      <c r="EL90" s="57">
        <v>4</v>
      </c>
      <c r="EM90" s="58"/>
      <c r="EN90" s="66">
        <f t="shared" ref="EN90:EN96" si="829">ROUND((EK90*0.4+EL90*0.6),1)</f>
        <v>5</v>
      </c>
      <c r="EO90" s="67">
        <f t="shared" ref="EO90:EO96" si="830">ROUND(MAX((EK90*0.4+EL90*0.6),(EK90*0.4+EM90*0.6)),1)</f>
        <v>5</v>
      </c>
      <c r="EP90" s="67" t="str">
        <f t="shared" ref="EP90:EP96" si="831">TEXT(EO90,"0.0")</f>
        <v>5.0</v>
      </c>
      <c r="EQ90" s="51" t="str">
        <f t="shared" ref="EQ90:EQ96" si="832">IF(EO90&gt;=8.5,"A",IF(EO90&gt;=8,"B+",IF(EO90&gt;=7,"B",IF(EO90&gt;=6.5,"C+",IF(EO90&gt;=5.5,"C",IF(EO90&gt;=5,"D+",IF(EO90&gt;=4,"D","F")))))))</f>
        <v>D+</v>
      </c>
      <c r="ER90" s="60">
        <f t="shared" ref="ER90:ER96" si="833">IF(EQ90="A",4,IF(EQ90="B+",3.5,IF(EQ90="B",3,IF(EQ90="C+",2.5,IF(EQ90="C",2,IF(EQ90="D+",1.5,IF(EQ90="D",1,0)))))))</f>
        <v>1.5</v>
      </c>
      <c r="ES90" s="53" t="str">
        <f t="shared" ref="ES90:ES96" si="834">TEXT(ER90,"0.0")</f>
        <v>1.5</v>
      </c>
      <c r="ET90" s="63">
        <v>3</v>
      </c>
      <c r="EU90" s="207">
        <v>3</v>
      </c>
      <c r="EV90" s="171">
        <v>5</v>
      </c>
      <c r="EW90" s="122">
        <v>0</v>
      </c>
      <c r="EX90" s="123"/>
      <c r="EY90" s="66">
        <f t="shared" ref="EY90:EY96" si="835">ROUND((EV90*0.4+EW90*0.6),1)</f>
        <v>2</v>
      </c>
      <c r="EZ90" s="67">
        <f t="shared" ref="EZ90:EZ96" si="836">ROUND(MAX((EV90*0.4+EW90*0.6),(EV90*0.4+EX90*0.6)),1)</f>
        <v>2</v>
      </c>
      <c r="FA90" s="67" t="str">
        <f t="shared" ref="FA90:FA96" si="837">TEXT(EZ90,"0.0")</f>
        <v>2.0</v>
      </c>
      <c r="FB90" s="51" t="str">
        <f t="shared" ref="FB90:FB96" si="838">IF(EZ90&gt;=8.5,"A",IF(EZ90&gt;=8,"B+",IF(EZ90&gt;=7,"B",IF(EZ90&gt;=6.5,"C+",IF(EZ90&gt;=5.5,"C",IF(EZ90&gt;=5,"D+",IF(EZ90&gt;=4,"D","F")))))))</f>
        <v>F</v>
      </c>
      <c r="FC90" s="60">
        <f t="shared" ref="FC90:FC96" si="839">IF(FB90="A",4,IF(FB90="B+",3.5,IF(FB90="B",3,IF(FB90="C+",2.5,IF(FB90="C",2,IF(FB90="D+",1.5,IF(FB90="D",1,0)))))))</f>
        <v>0</v>
      </c>
      <c r="FD90" s="53" t="str">
        <f t="shared" ref="FD90:FD96" si="840">TEXT(FC90,"0.0")</f>
        <v>0.0</v>
      </c>
      <c r="FE90" s="63">
        <v>2</v>
      </c>
      <c r="FF90" s="207"/>
      <c r="FG90" s="105">
        <v>7</v>
      </c>
      <c r="FH90" s="103">
        <v>5</v>
      </c>
      <c r="FI90" s="104"/>
      <c r="FJ90" s="66">
        <f t="shared" ref="FJ90:FJ96" si="841">ROUND((FG90*0.4+FH90*0.6),1)</f>
        <v>5.8</v>
      </c>
      <c r="FK90" s="67">
        <f t="shared" ref="FK90:FK96" si="842">ROUND(MAX((FG90*0.4+FH90*0.6),(FG90*0.4+FI90*0.6)),1)</f>
        <v>5.8</v>
      </c>
      <c r="FL90" s="67" t="str">
        <f t="shared" ref="FL90:FL96" si="843">TEXT(FK90,"0.0")</f>
        <v>5.8</v>
      </c>
      <c r="FM90" s="51" t="str">
        <f t="shared" ref="FM90:FM96" si="844">IF(FK90&gt;=8.5,"A",IF(FK90&gt;=8,"B+",IF(FK90&gt;=7,"B",IF(FK90&gt;=6.5,"C+",IF(FK90&gt;=5.5,"C",IF(FK90&gt;=5,"D+",IF(FK90&gt;=4,"D","F")))))))</f>
        <v>C</v>
      </c>
      <c r="FN90" s="60">
        <f t="shared" ref="FN90:FN96" si="845">IF(FM90="A",4,IF(FM90="B+",3.5,IF(FM90="B",3,IF(FM90="C+",2.5,IF(FM90="C",2,IF(FM90="D+",1.5,IF(FM90="D",1,0)))))))</f>
        <v>2</v>
      </c>
      <c r="FO90" s="53" t="str">
        <f t="shared" ref="FO90:FO96" si="846">TEXT(FN90,"0.0")</f>
        <v>2.0</v>
      </c>
      <c r="FP90" s="63">
        <v>2</v>
      </c>
      <c r="FQ90" s="207">
        <v>2</v>
      </c>
      <c r="FR90" s="149">
        <v>0</v>
      </c>
      <c r="FS90" s="70"/>
      <c r="FT90" s="121"/>
      <c r="FU90" s="149"/>
      <c r="FV90" s="67">
        <f t="shared" ref="FV90:FV96" si="847">ROUND(MAX((FR90*0.4+FS90*0.6),(FR90*0.4+FT90*0.6)),1)</f>
        <v>0</v>
      </c>
      <c r="FW90" s="67" t="str">
        <f t="shared" ref="FW90:FW96" si="848">TEXT(FV90,"0.0")</f>
        <v>0.0</v>
      </c>
      <c r="FX90" s="51" t="str">
        <f t="shared" ref="FX90:FX96" si="849">IF(FV90&gt;=8.5,"A",IF(FV90&gt;=8,"B+",IF(FV90&gt;=7,"B",IF(FV90&gt;=6.5,"C+",IF(FV90&gt;=5.5,"C",IF(FV90&gt;=5,"D+",IF(FV90&gt;=4,"D","F")))))))</f>
        <v>F</v>
      </c>
      <c r="FY90" s="60">
        <f t="shared" ref="FY90:FY96" si="850">IF(FX90="A",4,IF(FX90="B+",3.5,IF(FX90="B",3,IF(FX90="C+",2.5,IF(FX90="C",2,IF(FX90="D+",1.5,IF(FX90="D",1,0)))))))</f>
        <v>0</v>
      </c>
      <c r="FZ90" s="53" t="str">
        <f t="shared" ref="FZ90:FZ96" si="851">TEXT(FY90,"0.0")</f>
        <v>0.0</v>
      </c>
      <c r="GA90" s="63">
        <v>2</v>
      </c>
      <c r="GB90" s="207"/>
      <c r="GC90" s="171">
        <v>6.9</v>
      </c>
      <c r="GD90" s="122">
        <v>0</v>
      </c>
      <c r="GE90" s="123"/>
      <c r="GF90" s="171"/>
      <c r="GG90" s="67">
        <f t="shared" ref="GG90:GG96" si="852">ROUND(MAX((GC90*0.4+GD90*0.6),(GC90*0.4+GE90*0.6)),1)</f>
        <v>2.8</v>
      </c>
      <c r="GH90" s="67" t="str">
        <f t="shared" ref="GH90:GH96" si="853">TEXT(GG90,"0.0")</f>
        <v>2.8</v>
      </c>
      <c r="GI90" s="51" t="str">
        <f t="shared" ref="GI90:GI96" si="854">IF(GG90&gt;=8.5,"A",IF(GG90&gt;=8,"B+",IF(GG90&gt;=7,"B",IF(GG90&gt;=6.5,"C+",IF(GG90&gt;=5.5,"C",IF(GG90&gt;=5,"D+",IF(GG90&gt;=4,"D","F")))))))</f>
        <v>F</v>
      </c>
      <c r="GJ90" s="60">
        <f t="shared" ref="GJ90:GJ96" si="855">IF(GI90="A",4,IF(GI90="B+",3.5,IF(GI90="B",3,IF(GI90="C+",2.5,IF(GI90="C",2,IF(GI90="D+",1.5,IF(GI90="D",1,0)))))))</f>
        <v>0</v>
      </c>
      <c r="GK90" s="53" t="str">
        <f t="shared" ref="GK90:GK96" si="856">TEXT(GJ90,"0.0")</f>
        <v>0.0</v>
      </c>
      <c r="GL90" s="63">
        <v>3</v>
      </c>
      <c r="GM90" s="207"/>
      <c r="GN90" s="211">
        <f t="shared" ref="GN90:GN96" si="857">DX90+EI90+ET90+FE90+FP90+GA90+GL90</f>
        <v>18</v>
      </c>
      <c r="GO90" s="156">
        <f t="shared" ref="GO90:GO96" si="858">(DS90*DX90+ED90*EI90+EO90*ET90+EZ90*FE90+FK90*FP90+FV90*GA90+GG90*GL90)/GN90</f>
        <v>3.75</v>
      </c>
      <c r="GP90" s="158">
        <f t="shared" ref="GP90:GP96" si="859">(DV90*DX90+EG90*EI90+ER90*ET90+FC90*FE90+FN90*FP90+FY90*GA90+GJ90*GL90)/GN90</f>
        <v>0.80555555555555558</v>
      </c>
      <c r="GQ90" s="157" t="str">
        <f t="shared" ref="GQ90:GQ96" si="860">TEXT(GP90,"0.00")</f>
        <v>0.81</v>
      </c>
      <c r="GR90" s="5" t="str">
        <f t="shared" ref="GR90:GR96" si="861">IF(AND(GP90&lt;1),"Cảnh báo KQHT","Lên lớp")</f>
        <v>Cảnh báo KQHT</v>
      </c>
      <c r="GS90" s="212">
        <f t="shared" ref="GS90:GS96" si="862">DY90+EJ90+EU90+FF90+FQ90+GB90+GM90</f>
        <v>8</v>
      </c>
      <c r="GT90" s="213">
        <f t="shared" ref="GT90:GT96" si="863" xml:space="preserve"> (DS90*DY90+ED90*EJ90+EO90*EU90+EZ90*FF90+FK90*FQ90+FV90*GB90+GG90*GM90)/GS90</f>
        <v>5.4249999999999998</v>
      </c>
      <c r="GU90" s="214">
        <f t="shared" ref="GU90:GU96" si="864" xml:space="preserve"> (DV90*DY90+EG90*EJ90+ER90*EU90+FC90*FF90+FN90*FQ90+FY90*GB90+GJ90*GM90)/GS90</f>
        <v>1.8125</v>
      </c>
      <c r="GV90" s="215">
        <f t="shared" ref="GV90:GV96" si="865">CK90+GN90</f>
        <v>35</v>
      </c>
      <c r="GW90" s="211">
        <f t="shared" ref="GW90:GW96" si="866">CQ90+GS90</f>
        <v>25</v>
      </c>
      <c r="GX90" s="157">
        <f t="shared" ref="GX90:GX96" si="867">(CQ90*CR90+GT90*GS90)/GW90</f>
        <v>6.1919999999999993</v>
      </c>
      <c r="GY90" s="158">
        <f t="shared" ref="GY90:GY96" si="868">(CT90*CQ90+GU90*GS90)/GW90</f>
        <v>2.2400000000000002</v>
      </c>
      <c r="GZ90" s="157" t="str">
        <f t="shared" ref="GZ90:GZ96" si="869">TEXT(GY90,"0.00")</f>
        <v>2.24</v>
      </c>
      <c r="HA90" s="5" t="str">
        <f t="shared" ref="HA90:HA96" si="870">IF(AND(GY90&lt;1.2),"Cảnh báo KQHT","Lên lớp")</f>
        <v>Lên lớp</v>
      </c>
      <c r="HB90" s="5" t="s">
        <v>1035</v>
      </c>
      <c r="HC90" s="149"/>
      <c r="HD90" s="70"/>
      <c r="HE90" s="121"/>
      <c r="HF90" s="149"/>
      <c r="HG90" s="67">
        <f>ROUND(MAX((HC90*0.4+HD90*0.6),(HC90*0.4+HE90*0.6)),1)</f>
        <v>0</v>
      </c>
      <c r="HH90" s="67" t="str">
        <f t="shared" ref="HH90:HH95" si="871">TEXT(HG90,"0.0")</f>
        <v>0.0</v>
      </c>
      <c r="HI90" s="51" t="str">
        <f t="shared" ref="HI90:HI95" si="872">IF(HG90&gt;=8.5,"A",IF(HG90&gt;=8,"B+",IF(HG90&gt;=7,"B",IF(HG90&gt;=6.5,"C+",IF(HG90&gt;=5.5,"C",IF(HG90&gt;=5,"D+",IF(HG90&gt;=4,"D","F")))))))</f>
        <v>F</v>
      </c>
      <c r="HJ90" s="60">
        <f t="shared" ref="HJ90:HJ95" si="873">IF(HI90="A",4,IF(HI90="B+",3.5,IF(HI90="B",3,IF(HI90="C+",2.5,IF(HI90="C",2,IF(HI90="D+",1.5,IF(HI90="D",1,0)))))))</f>
        <v>0</v>
      </c>
      <c r="HK90" s="53" t="str">
        <f t="shared" ref="HK90:HK95" si="874">TEXT(HJ90,"0.0")</f>
        <v>0.0</v>
      </c>
      <c r="HL90" s="63">
        <v>3</v>
      </c>
      <c r="HM90" s="207"/>
      <c r="HN90" s="149"/>
      <c r="HO90" s="70"/>
      <c r="HP90" s="121"/>
      <c r="HQ90" s="149">
        <f>ROUND((HN90*0.4+HO90*0.6),1)</f>
        <v>0</v>
      </c>
      <c r="HR90" s="110">
        <f t="shared" ref="HR90:HR95" si="875">ROUND(MAX((HN90*0.4+HO90*0.6),(HN90*0.4+HP90*0.6)),1)</f>
        <v>0</v>
      </c>
      <c r="HS90" s="67" t="str">
        <f t="shared" ref="HS90:HS95" si="876">TEXT(HR90,"0.0")</f>
        <v>0.0</v>
      </c>
      <c r="HT90" s="111" t="str">
        <f t="shared" ref="HT90:HT95" si="877">IF(HR90&gt;=8.5,"A",IF(HR90&gt;=8,"B+",IF(HR90&gt;=7,"B",IF(HR90&gt;=6.5,"C+",IF(HR90&gt;=5.5,"C",IF(HR90&gt;=5,"D+",IF(HR90&gt;=4,"D","F")))))))</f>
        <v>F</v>
      </c>
      <c r="HU90" s="112">
        <f t="shared" ref="HU90:HU95" si="878">IF(HT90="A",4,IF(HT90="B+",3.5,IF(HT90="B",3,IF(HT90="C+",2.5,IF(HT90="C",2,IF(HT90="D+",1.5,IF(HT90="D",1,0)))))))</f>
        <v>0</v>
      </c>
      <c r="HV90" s="113" t="str">
        <f t="shared" ref="HV90:HV95" si="879">TEXT(HU90,"0.0")</f>
        <v>0.0</v>
      </c>
      <c r="HW90" s="63">
        <v>1</v>
      </c>
      <c r="HX90" s="207"/>
      <c r="HY90" s="66">
        <f t="shared" ref="HY90:HZ92" si="880">ROUND((HF90*0.7+HQ90*0.3),1)</f>
        <v>0</v>
      </c>
      <c r="HZ90" s="167">
        <f t="shared" si="880"/>
        <v>0</v>
      </c>
      <c r="IA90" s="53" t="str">
        <f t="shared" ref="IA90:IA95" si="881">TEXT(HZ90,"0.0")</f>
        <v>0.0</v>
      </c>
      <c r="IB90" s="51" t="str">
        <f t="shared" ref="IB90:IB95" si="882">IF(HZ90&gt;=8.5,"A",IF(HZ90&gt;=8,"B+",IF(HZ90&gt;=7,"B",IF(HZ90&gt;=6.5,"C+",IF(HZ90&gt;=5.5,"C",IF(HZ90&gt;=5,"D+",IF(HZ90&gt;=4,"D","F")))))))</f>
        <v>F</v>
      </c>
      <c r="IC90" s="60">
        <f t="shared" ref="IC90:IC95" si="883">IF(IB90="A",4,IF(IB90="B+",3.5,IF(IB90="B",3,IF(IB90="C+",2.5,IF(IB90="C",2,IF(IB90="D+",1.5,IF(IB90="D",1,0)))))))</f>
        <v>0</v>
      </c>
      <c r="ID90" s="53" t="str">
        <f t="shared" ref="ID90:ID95" si="884">TEXT(IC90,"0.0")</f>
        <v>0.0</v>
      </c>
      <c r="IE90" s="220">
        <v>4</v>
      </c>
      <c r="IF90" s="221"/>
      <c r="IG90" s="210"/>
      <c r="IH90" s="57"/>
      <c r="II90" s="58"/>
      <c r="IJ90" s="66">
        <f>ROUND((IG90*0.4+IH90*0.6),1)</f>
        <v>0</v>
      </c>
      <c r="IK90" s="67">
        <f t="shared" ref="IK90:IK95" si="885">ROUND(MAX((IG90*0.4+IH90*0.6),(IG90*0.4+II90*0.6)),1)</f>
        <v>0</v>
      </c>
      <c r="IL90" s="67" t="str">
        <f t="shared" ref="IL90:IL95" si="886">TEXT(IK90,"0.0")</f>
        <v>0.0</v>
      </c>
      <c r="IM90" s="51" t="str">
        <f t="shared" ref="IM90:IM95" si="887">IF(IK90&gt;=8.5,"A",IF(IK90&gt;=8,"B+",IF(IK90&gt;=7,"B",IF(IK90&gt;=6.5,"C+",IF(IK90&gt;=5.5,"C",IF(IK90&gt;=5,"D+",IF(IK90&gt;=4,"D","F")))))))</f>
        <v>F</v>
      </c>
      <c r="IN90" s="60">
        <f t="shared" ref="IN90:IN95" si="888">IF(IM90="A",4,IF(IM90="B+",3.5,IF(IM90="B",3,IF(IM90="C+",2.5,IF(IM90="C",2,IF(IM90="D+",1.5,IF(IM90="D",1,0)))))))</f>
        <v>0</v>
      </c>
      <c r="IO90" s="53" t="str">
        <f t="shared" ref="IO90:IO95" si="889">TEXT(IN90,"0.0")</f>
        <v>0.0</v>
      </c>
      <c r="IP90" s="63">
        <v>2</v>
      </c>
      <c r="IQ90" s="207"/>
      <c r="IR90" s="149"/>
      <c r="IS90" s="70"/>
      <c r="IT90" s="121"/>
      <c r="IU90" s="149">
        <f>ROUND((IR90*0.4+IS90*0.6),1)</f>
        <v>0</v>
      </c>
      <c r="IV90" s="67">
        <f t="shared" ref="IV90:IV95" si="890">ROUND(MAX((IR90*0.4+IS90*0.6),(IR90*0.4+IT90*0.6)),1)</f>
        <v>0</v>
      </c>
      <c r="IW90" s="67" t="str">
        <f t="shared" ref="IW90:IW95" si="891">TEXT(IV90,"0.0")</f>
        <v>0.0</v>
      </c>
      <c r="IX90" s="51" t="str">
        <f t="shared" ref="IX90:IX95" si="892">IF(IV90&gt;=8.5,"A",IF(IV90&gt;=8,"B+",IF(IV90&gt;=7,"B",IF(IV90&gt;=6.5,"C+",IF(IV90&gt;=5.5,"C",IF(IV90&gt;=5,"D+",IF(IV90&gt;=4,"D","F")))))))</f>
        <v>F</v>
      </c>
      <c r="IY90" s="60">
        <f t="shared" ref="IY90:IY95" si="893">IF(IX90="A",4,IF(IX90="B+",3.5,IF(IX90="B",3,IF(IX90="C+",2.5,IF(IX90="C",2,IF(IX90="D+",1.5,IF(IX90="D",1,0)))))))</f>
        <v>0</v>
      </c>
      <c r="IZ90" s="53" t="str">
        <f t="shared" ref="IZ90:IZ95" si="894">TEXT(IY90,"0.0")</f>
        <v>0.0</v>
      </c>
      <c r="JA90" s="63">
        <v>3</v>
      </c>
      <c r="JB90" s="207"/>
      <c r="JC90" s="272"/>
      <c r="JD90" s="273"/>
      <c r="JE90" s="274"/>
      <c r="JF90" s="275">
        <f>ROUND((JC90*0.4+JD90*0.6),1)</f>
        <v>0</v>
      </c>
      <c r="JG90" s="67">
        <f t="shared" ref="JG90:JG95" si="895">ROUND(MAX((JC90*0.4+JD90*0.6),(JC90*0.4+JE90*0.6)),1)</f>
        <v>0</v>
      </c>
      <c r="JH90" s="50" t="str">
        <f t="shared" ref="JH90:JH95" si="896">TEXT(JG90,"0.0")</f>
        <v>0.0</v>
      </c>
      <c r="JI90" s="51" t="str">
        <f t="shared" ref="JI90:JI95" si="897">IF(JG90&gt;=8.5,"A",IF(JG90&gt;=8,"B+",IF(JG90&gt;=7,"B",IF(JG90&gt;=6.5,"C+",IF(JG90&gt;=5.5,"C",IF(JG90&gt;=5,"D+",IF(JG90&gt;=4,"D","F")))))))</f>
        <v>F</v>
      </c>
      <c r="JJ90" s="60">
        <f t="shared" ref="JJ90:JJ95" si="898">IF(JI90="A",4,IF(JI90="B+",3.5,IF(JI90="B",3,IF(JI90="C+",2.5,IF(JI90="C",2,IF(JI90="D+",1.5,IF(JI90="D",1,0)))))))</f>
        <v>0</v>
      </c>
      <c r="JK90" s="53" t="str">
        <f t="shared" ref="JK90:JK95" si="899">TEXT(JJ90,"0.0")</f>
        <v>0.0</v>
      </c>
      <c r="JL90" s="61">
        <v>2</v>
      </c>
      <c r="JM90" s="62"/>
      <c r="JN90" s="56"/>
      <c r="JO90" s="70"/>
      <c r="JP90" s="121"/>
      <c r="JQ90" s="149">
        <f t="shared" ref="JQ90:JQ95" si="900">ROUND((JN90*0.4+JO90*0.6),1)</f>
        <v>0</v>
      </c>
      <c r="JR90" s="67">
        <f t="shared" ref="JR90:JR95" si="901">ROUND(MAX((JN90*0.4+JO90*0.6),(JN90*0.4+JP90*0.6)),1)</f>
        <v>0</v>
      </c>
      <c r="JS90" s="50" t="str">
        <f t="shared" ref="JS90:JS95" si="902">TEXT(JR90,"0.0")</f>
        <v>0.0</v>
      </c>
      <c r="JT90" s="51" t="str">
        <f t="shared" ref="JT90:JT95" si="903">IF(JR90&gt;=8.5,"A",IF(JR90&gt;=8,"B+",IF(JR90&gt;=7,"B",IF(JR90&gt;=6.5,"C+",IF(JR90&gt;=5.5,"C",IF(JR90&gt;=5,"D+",IF(JR90&gt;=4,"D","F")))))))</f>
        <v>F</v>
      </c>
      <c r="JU90" s="60">
        <f t="shared" ref="JU90:JU95" si="904">IF(JT90="A",4,IF(JT90="B+",3.5,IF(JT90="B",3,IF(JT90="C+",2.5,IF(JT90="C",2,IF(JT90="D+",1.5,IF(JT90="D",1,0)))))))</f>
        <v>0</v>
      </c>
      <c r="JV90" s="53" t="str">
        <f t="shared" ref="JV90:JV95" si="905">TEXT(JU90,"0.0")</f>
        <v>0.0</v>
      </c>
      <c r="JW90" s="61">
        <v>1</v>
      </c>
      <c r="JX90" s="62"/>
      <c r="JY90" s="56"/>
      <c r="JZ90" s="70"/>
      <c r="KA90" s="121"/>
      <c r="KB90" s="149">
        <f t="shared" ref="KB90:KB95" si="906">ROUND((JY90*0.4+JZ90*0.6),1)</f>
        <v>0</v>
      </c>
      <c r="KC90" s="67">
        <f t="shared" ref="KC90:KC95" si="907">ROUND(MAX((JY90*0.4+JZ90*0.6),(JY90*0.4+KA90*0.6)),1)</f>
        <v>0</v>
      </c>
      <c r="KD90" s="50" t="str">
        <f t="shared" ref="KD90:KD95" si="908">TEXT(KC90,"0.0")</f>
        <v>0.0</v>
      </c>
      <c r="KE90" s="51" t="str">
        <f t="shared" ref="KE90:KE95" si="909">IF(KC90&gt;=8.5,"A",IF(KC90&gt;=8,"B+",IF(KC90&gt;=7,"B",IF(KC90&gt;=6.5,"C+",IF(KC90&gt;=5.5,"C",IF(KC90&gt;=5,"D+",IF(KC90&gt;=4,"D","F")))))))</f>
        <v>F</v>
      </c>
      <c r="KF90" s="60">
        <f t="shared" ref="KF90:KF95" si="910">IF(KE90="A",4,IF(KE90="B+",3.5,IF(KE90="B",3,IF(KE90="C+",2.5,IF(KE90="C",2,IF(KE90="D+",1.5,IF(KE90="D",1,0)))))))</f>
        <v>0</v>
      </c>
      <c r="KG90" s="53" t="str">
        <f t="shared" ref="KG90:KG95" si="911">TEXT(KF90,"0.0")</f>
        <v>0.0</v>
      </c>
      <c r="KH90" s="61">
        <v>2</v>
      </c>
      <c r="KI90" s="62"/>
      <c r="KJ90" s="105"/>
      <c r="KK90" s="138"/>
      <c r="KL90" s="104"/>
      <c r="KM90" s="66">
        <f t="shared" ref="KM90:KM95" si="912">ROUND((KJ90*0.4+KK90*0.6),1)</f>
        <v>0</v>
      </c>
      <c r="KN90" s="110">
        <f t="shared" ref="KN90:KN95" si="913">ROUND(MAX((KJ90*0.4+KK90*0.6),(KJ90*0.4+KL90*0.6)),1)</f>
        <v>0</v>
      </c>
      <c r="KO90" s="67" t="str">
        <f t="shared" ref="KO90:KO95" si="914">TEXT(KN90,"0.0")</f>
        <v>0.0</v>
      </c>
      <c r="KP90" s="300" t="str">
        <f t="shared" ref="KP90:KP95" si="915">IF(KN90&gt;=8.5,"A",IF(KN90&gt;=8,"B+",IF(KN90&gt;=7,"B",IF(KN90&gt;=6.5,"C+",IF(KN90&gt;=5.5,"C",IF(KN90&gt;=5,"D+",IF(KN90&gt;=4,"D","F")))))))</f>
        <v>F</v>
      </c>
      <c r="KQ90" s="112">
        <f t="shared" ref="KQ90:KQ95" si="916">IF(KP90="A",4,IF(KP90="B+",3.5,IF(KP90="B",3,IF(KP90="C+",2.5,IF(KP90="C",2,IF(KP90="D+",1.5,IF(KP90="D",1,0)))))))</f>
        <v>0</v>
      </c>
      <c r="KR90" s="113" t="str">
        <f t="shared" ref="KR90:KR95" si="917">TEXT(KQ90,"0.0")</f>
        <v>0.0</v>
      </c>
      <c r="KS90" s="63">
        <v>3</v>
      </c>
      <c r="KT90" s="207"/>
      <c r="KU90" s="105"/>
      <c r="KV90" s="138"/>
      <c r="KW90" s="104"/>
      <c r="KX90" s="66">
        <f t="shared" ref="KX90:KX95" si="918">ROUND((KU90*0.4+KV90*0.6),1)</f>
        <v>0</v>
      </c>
      <c r="KY90" s="110">
        <f t="shared" ref="KY90:KY95" si="919">ROUND(MAX((KU90*0.4+KV90*0.6),(KU90*0.4+KW90*0.6)),1)</f>
        <v>0</v>
      </c>
      <c r="KZ90" s="67" t="str">
        <f t="shared" ref="KZ90:KZ95" si="920">TEXT(KY90,"0.0")</f>
        <v>0.0</v>
      </c>
      <c r="LA90" s="300" t="str">
        <f t="shared" ref="LA90:LA95" si="921">IF(KY90&gt;=8.5,"A",IF(KY90&gt;=8,"B+",IF(KY90&gt;=7,"B",IF(KY90&gt;=6.5,"C+",IF(KY90&gt;=5.5,"C",IF(KY90&gt;=5,"D+",IF(KY90&gt;=4,"D","F")))))))</f>
        <v>F</v>
      </c>
      <c r="LB90" s="112">
        <f t="shared" ref="LB90:LB95" si="922">IF(LA90="A",4,IF(LA90="B+",3.5,IF(LA90="B",3,IF(LA90="C+",2.5,IF(LA90="C",2,IF(LA90="D+",1.5,IF(LA90="D",1,0)))))))</f>
        <v>0</v>
      </c>
      <c r="LC90" s="113" t="str">
        <f t="shared" ref="LC90:LC95" si="923">TEXT(LB90,"0.0")</f>
        <v>0.0</v>
      </c>
      <c r="LD90" s="63">
        <v>2</v>
      </c>
      <c r="LE90" s="207"/>
      <c r="LF90" s="301">
        <f t="shared" ref="LF90:LG92" si="924">ROUND((KM90*0.55+KX90*0.45),1)</f>
        <v>0</v>
      </c>
      <c r="LG90" s="302">
        <f t="shared" si="924"/>
        <v>0</v>
      </c>
      <c r="LH90" s="303" t="str">
        <f t="shared" ref="LH90:LH95" si="925">TEXT(LG90,"0.0")</f>
        <v>0.0</v>
      </c>
      <c r="LI90" s="304" t="str">
        <f t="shared" ref="LI90:LI95" si="926">IF(LG90&gt;=8.5,"A",IF(LG90&gt;=8,"B+",IF(LG90&gt;=7,"B",IF(LG90&gt;=6.5,"C+",IF(LG90&gt;=5.5,"C",IF(LG90&gt;=5,"D+",IF(LG90&gt;=4,"D","F")))))))</f>
        <v>F</v>
      </c>
      <c r="LJ90" s="305">
        <f t="shared" ref="LJ90:LJ95" si="927">IF(LI90="A",4,IF(LI90="B+",3.5,IF(LI90="B",3,IF(LI90="C+",2.5,IF(LI90="C",2,IF(LI90="D+",1.5,IF(LI90="D",1,0)))))))</f>
        <v>0</v>
      </c>
      <c r="LK90" s="303" t="str">
        <f t="shared" ref="LK90:LK95" si="928">TEXT(LJ90,"0.0")</f>
        <v>0.0</v>
      </c>
      <c r="LL90" s="306">
        <v>5</v>
      </c>
      <c r="LM90" s="307"/>
      <c r="LN90" s="211">
        <f t="shared" ref="LN90:LN95" si="929">HW90+IP90+JA90+JL90+JW90+KH90+KS90+LD90+HL90</f>
        <v>19</v>
      </c>
      <c r="LO90" s="156">
        <f t="shared" ref="LO90:LO95" si="930">(HG90*HL90+HR90*HW90+IK90*IP90+IV90*JA90+JG90*JL90+JR90*JW90+KC90*KH90+KN90*KS90+KY90*LD90)/LN90</f>
        <v>0</v>
      </c>
      <c r="LP90" s="158">
        <f t="shared" ref="LP90:LP95" si="931">(HJ90*HL90+HU90*HW90+IN90*IP90+IY90*JA90+JJ90*JL90+JU90*JW90+KF90*KH90+KQ90*KS90+LB90*LD90)/LN90</f>
        <v>0</v>
      </c>
      <c r="LQ90" s="157" t="str">
        <f t="shared" ref="LQ90:LQ95" si="932">TEXT(LP90,"0.00")</f>
        <v>0.00</v>
      </c>
      <c r="LR90" s="5" t="str">
        <f t="shared" ref="LR90:LR95" si="933">IF(AND(LP90&lt;1),"Cảnh báo KQHT","Lên lớp")</f>
        <v>Cảnh báo KQHT</v>
      </c>
      <c r="LS90" s="212">
        <f t="shared" ref="LS90:LS95" si="934">HM90+HX90+IQ90+JB90+JM90+JX90+KI90+KT90+LE90</f>
        <v>0</v>
      </c>
      <c r="LT90" s="156" t="e">
        <f t="shared" ref="LT90:LT95" si="935">(HG90*HM90+HR90*HX90+IK90*IQ90+IV90*JB90+JG90*JM90+JR90*JX90+KC90*KI90+KN90*KT90+KY90*LE90)/LS90</f>
        <v>#DIV/0!</v>
      </c>
      <c r="LU90" s="309" t="e">
        <f t="shared" ref="LU90:LU95" si="936">(HJ90*HM90+HU90*HX90+IN90*IQ90+IY90*JB90+JJ90*JM90+JU90*JX90+KF90*KI90+KQ90*KT90+LB90*LE90)/LS90</f>
        <v>#DIV/0!</v>
      </c>
      <c r="LV90" s="215">
        <f t="shared" ref="LV90:LV95" si="937">GV90+LN90</f>
        <v>54</v>
      </c>
      <c r="LW90" s="211">
        <f t="shared" ref="LW90:LW95" si="938">GW90+LS90</f>
        <v>25</v>
      </c>
      <c r="LX90" s="157" t="e">
        <f t="shared" ref="LX90:LX95" si="939">(GX90*GW90+LT90*LS90)/LW90</f>
        <v>#DIV/0!</v>
      </c>
      <c r="LY90" s="157" t="e">
        <f t="shared" ref="LY90:LY95" si="940">TEXT(LX90,"0.00")</f>
        <v>#DIV/0!</v>
      </c>
      <c r="LZ90" s="158" t="e">
        <f t="shared" ref="LZ90:LZ95" si="941">(GW90*GY90+LU90*LS90)/LW90</f>
        <v>#DIV/0!</v>
      </c>
      <c r="MA90" s="157" t="e">
        <f t="shared" ref="MA90:MA95" si="942">TEXT(LZ90,"0.00")</f>
        <v>#DIV/0!</v>
      </c>
      <c r="MB90" s="5" t="e">
        <f t="shared" ref="MB90:MB95" si="943">IF(AND(LZ90&lt;1.4),"Cảnh báo KQHT","Lên lớp")</f>
        <v>#DIV/0!</v>
      </c>
      <c r="NL90" s="231"/>
      <c r="OF90" s="231"/>
      <c r="OG90" s="231"/>
      <c r="OH90" s="231"/>
      <c r="OQ90" s="4"/>
      <c r="OR90" s="4"/>
      <c r="OS90" s="146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231"/>
      <c r="PR90" s="231"/>
      <c r="PS90" s="231"/>
      <c r="PT90" s="231"/>
    </row>
    <row r="91" spans="1:443" s="8" customFormat="1" ht="18">
      <c r="A91" s="5">
        <v>11</v>
      </c>
      <c r="B91" s="9" t="s">
        <v>356</v>
      </c>
      <c r="C91" s="10" t="s">
        <v>450</v>
      </c>
      <c r="D91" s="11" t="s">
        <v>451</v>
      </c>
      <c r="E91" s="12" t="s">
        <v>329</v>
      </c>
      <c r="F91" s="6"/>
      <c r="G91" s="47" t="s">
        <v>671</v>
      </c>
      <c r="H91" s="6" t="s">
        <v>427</v>
      </c>
      <c r="I91" s="48" t="s">
        <v>700</v>
      </c>
      <c r="J91" s="48" t="s">
        <v>635</v>
      </c>
      <c r="K91" s="98">
        <v>5</v>
      </c>
      <c r="L91" s="67" t="str">
        <f t="shared" si="757"/>
        <v>5.0</v>
      </c>
      <c r="M91" s="51" t="str">
        <f t="shared" si="758"/>
        <v>D+</v>
      </c>
      <c r="N91" s="52">
        <f t="shared" si="759"/>
        <v>1.5</v>
      </c>
      <c r="O91" s="53" t="str">
        <f t="shared" si="760"/>
        <v>1.5</v>
      </c>
      <c r="P91" s="63">
        <v>2</v>
      </c>
      <c r="Q91" s="49"/>
      <c r="R91" s="67" t="str">
        <f t="shared" si="761"/>
        <v>0.0</v>
      </c>
      <c r="S91" s="51" t="str">
        <f t="shared" si="762"/>
        <v>F</v>
      </c>
      <c r="T91" s="52">
        <f t="shared" si="763"/>
        <v>0</v>
      </c>
      <c r="U91" s="53" t="str">
        <f t="shared" si="764"/>
        <v>0.0</v>
      </c>
      <c r="V91" s="63"/>
      <c r="W91" s="105">
        <v>7.5</v>
      </c>
      <c r="X91" s="103">
        <v>7</v>
      </c>
      <c r="Y91" s="104"/>
      <c r="Z91" s="66">
        <f t="shared" si="765"/>
        <v>7.2</v>
      </c>
      <c r="AA91" s="67">
        <f t="shared" si="766"/>
        <v>7.2</v>
      </c>
      <c r="AB91" s="67" t="str">
        <f t="shared" si="767"/>
        <v>7.2</v>
      </c>
      <c r="AC91" s="51" t="str">
        <f t="shared" si="768"/>
        <v>B</v>
      </c>
      <c r="AD91" s="60">
        <f t="shared" si="769"/>
        <v>3</v>
      </c>
      <c r="AE91" s="53" t="str">
        <f t="shared" si="770"/>
        <v>3.0</v>
      </c>
      <c r="AF91" s="63">
        <v>4</v>
      </c>
      <c r="AG91" s="207">
        <v>4</v>
      </c>
      <c r="AH91" s="105">
        <v>7.3</v>
      </c>
      <c r="AI91" s="103">
        <v>7</v>
      </c>
      <c r="AJ91" s="104"/>
      <c r="AK91" s="66">
        <f t="shared" si="771"/>
        <v>7.1</v>
      </c>
      <c r="AL91" s="67">
        <f t="shared" si="772"/>
        <v>7.1</v>
      </c>
      <c r="AM91" s="67" t="str">
        <f t="shared" si="773"/>
        <v>7.1</v>
      </c>
      <c r="AN91" s="51" t="str">
        <f t="shared" si="774"/>
        <v>B</v>
      </c>
      <c r="AO91" s="60">
        <f t="shared" si="775"/>
        <v>3</v>
      </c>
      <c r="AP91" s="53" t="str">
        <f t="shared" si="776"/>
        <v>3.0</v>
      </c>
      <c r="AQ91" s="63">
        <v>2</v>
      </c>
      <c r="AR91" s="207">
        <v>2</v>
      </c>
      <c r="AS91" s="105">
        <v>7.1</v>
      </c>
      <c r="AT91" s="103">
        <v>2</v>
      </c>
      <c r="AU91" s="104"/>
      <c r="AV91" s="66">
        <f t="shared" si="777"/>
        <v>4</v>
      </c>
      <c r="AW91" s="67">
        <f t="shared" si="778"/>
        <v>4</v>
      </c>
      <c r="AX91" s="67" t="str">
        <f t="shared" si="779"/>
        <v>4.0</v>
      </c>
      <c r="AY91" s="51" t="str">
        <f t="shared" si="780"/>
        <v>D</v>
      </c>
      <c r="AZ91" s="60">
        <f t="shared" si="781"/>
        <v>1</v>
      </c>
      <c r="BA91" s="53" t="str">
        <f t="shared" si="782"/>
        <v>1.0</v>
      </c>
      <c r="BB91" s="63">
        <v>3</v>
      </c>
      <c r="BC91" s="207">
        <v>3</v>
      </c>
      <c r="BD91" s="105">
        <v>6.6</v>
      </c>
      <c r="BE91" s="103">
        <v>5</v>
      </c>
      <c r="BF91" s="104"/>
      <c r="BG91" s="66">
        <f t="shared" si="783"/>
        <v>5.6</v>
      </c>
      <c r="BH91" s="67">
        <f t="shared" si="784"/>
        <v>5.6</v>
      </c>
      <c r="BI91" s="67" t="str">
        <f t="shared" si="785"/>
        <v>5.6</v>
      </c>
      <c r="BJ91" s="51" t="str">
        <f t="shared" si="786"/>
        <v>C</v>
      </c>
      <c r="BK91" s="60">
        <f t="shared" si="787"/>
        <v>2</v>
      </c>
      <c r="BL91" s="53" t="str">
        <f t="shared" si="788"/>
        <v>2.0</v>
      </c>
      <c r="BM91" s="63">
        <v>3</v>
      </c>
      <c r="BN91" s="207">
        <v>3</v>
      </c>
      <c r="BO91" s="105">
        <v>6.2</v>
      </c>
      <c r="BP91" s="103">
        <v>4</v>
      </c>
      <c r="BQ91" s="104"/>
      <c r="BR91" s="66">
        <f t="shared" si="789"/>
        <v>4.9000000000000004</v>
      </c>
      <c r="BS91" s="67">
        <f t="shared" si="790"/>
        <v>4.9000000000000004</v>
      </c>
      <c r="BT91" s="67" t="str">
        <f t="shared" si="791"/>
        <v>4.9</v>
      </c>
      <c r="BU91" s="51" t="str">
        <f t="shared" si="792"/>
        <v>D</v>
      </c>
      <c r="BV91" s="68">
        <f t="shared" si="793"/>
        <v>1</v>
      </c>
      <c r="BW91" s="53" t="str">
        <f t="shared" si="794"/>
        <v>1.0</v>
      </c>
      <c r="BX91" s="63">
        <v>2</v>
      </c>
      <c r="BY91" s="207">
        <v>2</v>
      </c>
      <c r="BZ91" s="105">
        <v>6.3</v>
      </c>
      <c r="CA91" s="103">
        <v>6</v>
      </c>
      <c r="CB91" s="104"/>
      <c r="CC91" s="105"/>
      <c r="CD91" s="67">
        <f t="shared" si="795"/>
        <v>6.1</v>
      </c>
      <c r="CE91" s="67" t="str">
        <f t="shared" si="796"/>
        <v>6.1</v>
      </c>
      <c r="CF91" s="51" t="str">
        <f t="shared" si="797"/>
        <v>C</v>
      </c>
      <c r="CG91" s="60">
        <f t="shared" si="798"/>
        <v>2</v>
      </c>
      <c r="CH91" s="53" t="str">
        <f t="shared" si="799"/>
        <v>2.0</v>
      </c>
      <c r="CI91" s="63">
        <v>3</v>
      </c>
      <c r="CJ91" s="207">
        <v>3</v>
      </c>
      <c r="CK91" s="208">
        <f>AQ91+BB91+BM91+BX91+CI91+AF91</f>
        <v>17</v>
      </c>
      <c r="CL91" s="72">
        <f>(AL91*AQ91+AA91*AF91+AW91*BB91+BH91*BM91+BS91*BX91+CD91*CI91)/CK91</f>
        <v>5.8764705882352937</v>
      </c>
      <c r="CM91" s="93" t="str">
        <f t="shared" si="800"/>
        <v>5.88</v>
      </c>
      <c r="CN91" s="72">
        <f>(AO91*AQ91+AD91*AF91+AZ91*BB91+BK91*BM91+BV91*BX91+CG91*CI91)/CK91</f>
        <v>2.0588235294117645</v>
      </c>
      <c r="CO91" s="93" t="str">
        <f t="shared" si="801"/>
        <v>2.06</v>
      </c>
      <c r="CP91" s="285" t="str">
        <f t="shared" si="802"/>
        <v>Lên lớp</v>
      </c>
      <c r="CQ91" s="285">
        <f>CJ91+BY91+BN91+BC91+AG91+AR91</f>
        <v>17</v>
      </c>
      <c r="CR91" s="72">
        <f>(AL91*AR91+AA91*AG91+AW91*BC91+BH91*BN91+BS91*BY91+CD91*CJ91)/CQ91</f>
        <v>5.8764705882352937</v>
      </c>
      <c r="CS91" s="285" t="str">
        <f t="shared" si="803"/>
        <v>5.88</v>
      </c>
      <c r="CT91" s="72">
        <f>(AO91*AR91+AD91*AG91+AZ91*BC91+BK91*BN91+BV91*BY91+CG91*CJ91)/CQ91</f>
        <v>2.0588235294117645</v>
      </c>
      <c r="CU91" s="285" t="str">
        <f t="shared" si="804"/>
        <v>2.06</v>
      </c>
      <c r="CV91" s="285" t="str">
        <f t="shared" si="805"/>
        <v>Lên lớp</v>
      </c>
      <c r="CW91" s="66">
        <v>5.2</v>
      </c>
      <c r="CX91" s="285">
        <v>5</v>
      </c>
      <c r="CY91" s="285"/>
      <c r="CZ91" s="66">
        <f t="shared" si="806"/>
        <v>5.0999999999999996</v>
      </c>
      <c r="DA91" s="67">
        <f t="shared" si="807"/>
        <v>5.0999999999999996</v>
      </c>
      <c r="DB91" s="60" t="str">
        <f t="shared" si="808"/>
        <v>5.1</v>
      </c>
      <c r="DC91" s="51" t="str">
        <f t="shared" si="809"/>
        <v>D+</v>
      </c>
      <c r="DD91" s="60">
        <f t="shared" si="810"/>
        <v>1.5</v>
      </c>
      <c r="DE91" s="60" t="str">
        <f t="shared" si="811"/>
        <v>1.5</v>
      </c>
      <c r="DF91" s="63"/>
      <c r="DG91" s="209"/>
      <c r="DH91" s="105">
        <v>6</v>
      </c>
      <c r="DI91" s="126">
        <v>4</v>
      </c>
      <c r="DJ91" s="126"/>
      <c r="DK91" s="66">
        <f t="shared" si="812"/>
        <v>4.8</v>
      </c>
      <c r="DL91" s="67">
        <f t="shared" si="813"/>
        <v>4.8</v>
      </c>
      <c r="DM91" s="60" t="str">
        <f t="shared" si="814"/>
        <v>4.8</v>
      </c>
      <c r="DN91" s="51" t="str">
        <f t="shared" si="815"/>
        <v>D</v>
      </c>
      <c r="DO91" s="60">
        <f t="shared" si="816"/>
        <v>1</v>
      </c>
      <c r="DP91" s="60" t="str">
        <f t="shared" si="817"/>
        <v>1.0</v>
      </c>
      <c r="DQ91" s="63"/>
      <c r="DR91" s="209"/>
      <c r="DS91" s="67">
        <f t="shared" si="818"/>
        <v>4.9499999999999993</v>
      </c>
      <c r="DT91" s="60" t="str">
        <f t="shared" si="819"/>
        <v>5.0</v>
      </c>
      <c r="DU91" s="51" t="str">
        <f t="shared" si="820"/>
        <v>D</v>
      </c>
      <c r="DV91" s="60">
        <f t="shared" si="821"/>
        <v>1</v>
      </c>
      <c r="DW91" s="60" t="str">
        <f t="shared" si="822"/>
        <v>1.0</v>
      </c>
      <c r="DX91" s="63">
        <v>3</v>
      </c>
      <c r="DY91" s="209">
        <v>3</v>
      </c>
      <c r="DZ91" s="210">
        <v>6.6</v>
      </c>
      <c r="EA91" s="57">
        <v>6</v>
      </c>
      <c r="EB91" s="58"/>
      <c r="EC91" s="66">
        <f t="shared" si="823"/>
        <v>6.2</v>
      </c>
      <c r="ED91" s="67">
        <f t="shared" si="824"/>
        <v>6.2</v>
      </c>
      <c r="EE91" s="67" t="str">
        <f t="shared" si="825"/>
        <v>6.2</v>
      </c>
      <c r="EF91" s="51" t="str">
        <f t="shared" si="826"/>
        <v>C</v>
      </c>
      <c r="EG91" s="68">
        <f t="shared" si="827"/>
        <v>2</v>
      </c>
      <c r="EH91" s="53" t="str">
        <f t="shared" si="828"/>
        <v>2.0</v>
      </c>
      <c r="EI91" s="63">
        <v>3</v>
      </c>
      <c r="EJ91" s="207">
        <v>3</v>
      </c>
      <c r="EK91" s="210">
        <v>5.5</v>
      </c>
      <c r="EL91" s="57">
        <v>8</v>
      </c>
      <c r="EM91" s="58"/>
      <c r="EN91" s="66">
        <f t="shared" si="829"/>
        <v>7</v>
      </c>
      <c r="EO91" s="67">
        <f t="shared" si="830"/>
        <v>7</v>
      </c>
      <c r="EP91" s="67" t="str">
        <f t="shared" si="831"/>
        <v>7.0</v>
      </c>
      <c r="EQ91" s="51" t="str">
        <f t="shared" si="832"/>
        <v>B</v>
      </c>
      <c r="ER91" s="60">
        <f t="shared" si="833"/>
        <v>3</v>
      </c>
      <c r="ES91" s="53" t="str">
        <f t="shared" si="834"/>
        <v>3.0</v>
      </c>
      <c r="ET91" s="63">
        <v>3</v>
      </c>
      <c r="EU91" s="207">
        <v>3</v>
      </c>
      <c r="EV91" s="171">
        <v>5</v>
      </c>
      <c r="EW91" s="122">
        <v>0</v>
      </c>
      <c r="EX91" s="123"/>
      <c r="EY91" s="66">
        <f t="shared" si="835"/>
        <v>2</v>
      </c>
      <c r="EZ91" s="67">
        <f t="shared" si="836"/>
        <v>2</v>
      </c>
      <c r="FA91" s="67" t="str">
        <f t="shared" si="837"/>
        <v>2.0</v>
      </c>
      <c r="FB91" s="51" t="str">
        <f t="shared" si="838"/>
        <v>F</v>
      </c>
      <c r="FC91" s="60">
        <f t="shared" si="839"/>
        <v>0</v>
      </c>
      <c r="FD91" s="53" t="str">
        <f t="shared" si="840"/>
        <v>0.0</v>
      </c>
      <c r="FE91" s="63">
        <v>2</v>
      </c>
      <c r="FF91" s="207"/>
      <c r="FG91" s="105">
        <v>5.7</v>
      </c>
      <c r="FH91" s="103">
        <v>5</v>
      </c>
      <c r="FI91" s="104"/>
      <c r="FJ91" s="66">
        <f t="shared" si="841"/>
        <v>5.3</v>
      </c>
      <c r="FK91" s="67">
        <f t="shared" si="842"/>
        <v>5.3</v>
      </c>
      <c r="FL91" s="67" t="str">
        <f t="shared" si="843"/>
        <v>5.3</v>
      </c>
      <c r="FM91" s="51" t="str">
        <f t="shared" si="844"/>
        <v>D+</v>
      </c>
      <c r="FN91" s="60">
        <f t="shared" si="845"/>
        <v>1.5</v>
      </c>
      <c r="FO91" s="53" t="str">
        <f t="shared" si="846"/>
        <v>1.5</v>
      </c>
      <c r="FP91" s="63">
        <v>2</v>
      </c>
      <c r="FQ91" s="207">
        <v>2</v>
      </c>
      <c r="FR91" s="150">
        <v>5</v>
      </c>
      <c r="FS91" s="124">
        <v>1</v>
      </c>
      <c r="FT91" s="125"/>
      <c r="FU91" s="150"/>
      <c r="FV91" s="67">
        <f t="shared" si="847"/>
        <v>2.6</v>
      </c>
      <c r="FW91" s="67" t="str">
        <f t="shared" si="848"/>
        <v>2.6</v>
      </c>
      <c r="FX91" s="51" t="str">
        <f t="shared" si="849"/>
        <v>F</v>
      </c>
      <c r="FY91" s="60">
        <f t="shared" si="850"/>
        <v>0</v>
      </c>
      <c r="FZ91" s="53" t="str">
        <f t="shared" si="851"/>
        <v>0.0</v>
      </c>
      <c r="GA91" s="63">
        <v>2</v>
      </c>
      <c r="GB91" s="207"/>
      <c r="GC91" s="171">
        <v>5.4</v>
      </c>
      <c r="GD91" s="122">
        <v>1</v>
      </c>
      <c r="GE91" s="123"/>
      <c r="GF91" s="171"/>
      <c r="GG91" s="67">
        <f t="shared" si="852"/>
        <v>2.8</v>
      </c>
      <c r="GH91" s="67" t="str">
        <f t="shared" si="853"/>
        <v>2.8</v>
      </c>
      <c r="GI91" s="51" t="str">
        <f t="shared" si="854"/>
        <v>F</v>
      </c>
      <c r="GJ91" s="60">
        <f t="shared" si="855"/>
        <v>0</v>
      </c>
      <c r="GK91" s="53" t="str">
        <f t="shared" si="856"/>
        <v>0.0</v>
      </c>
      <c r="GL91" s="63">
        <v>3</v>
      </c>
      <c r="GM91" s="207"/>
      <c r="GN91" s="211">
        <f t="shared" si="857"/>
        <v>18</v>
      </c>
      <c r="GO91" s="156">
        <f t="shared" si="858"/>
        <v>4.5916666666666668</v>
      </c>
      <c r="GP91" s="158">
        <f t="shared" si="859"/>
        <v>1.1666666666666667</v>
      </c>
      <c r="GQ91" s="157" t="str">
        <f t="shared" si="860"/>
        <v>1.17</v>
      </c>
      <c r="GR91" s="5" t="str">
        <f t="shared" si="861"/>
        <v>Lên lớp</v>
      </c>
      <c r="GS91" s="212">
        <f t="shared" si="862"/>
        <v>11</v>
      </c>
      <c r="GT91" s="213">
        <f t="shared" si="863"/>
        <v>5.9136363636363631</v>
      </c>
      <c r="GU91" s="214">
        <f t="shared" si="864"/>
        <v>1.9090909090909092</v>
      </c>
      <c r="GV91" s="215">
        <f t="shared" si="865"/>
        <v>35</v>
      </c>
      <c r="GW91" s="211">
        <f t="shared" si="866"/>
        <v>28</v>
      </c>
      <c r="GX91" s="157">
        <f t="shared" si="867"/>
        <v>5.8910714285714283</v>
      </c>
      <c r="GY91" s="158">
        <f t="shared" si="868"/>
        <v>2</v>
      </c>
      <c r="GZ91" s="157" t="str">
        <f t="shared" si="869"/>
        <v>2.00</v>
      </c>
      <c r="HA91" s="5" t="str">
        <f t="shared" si="870"/>
        <v>Lên lớp</v>
      </c>
      <c r="HB91" s="5"/>
      <c r="HC91" s="149">
        <v>0</v>
      </c>
      <c r="HD91" s="70"/>
      <c r="HE91" s="121"/>
      <c r="HF91" s="149"/>
      <c r="HG91" s="67">
        <f>ROUND(MAX((HC91*0.4+HD91*0.6),(HC91*0.4+HE91*0.6)),1)</f>
        <v>0</v>
      </c>
      <c r="HH91" s="67" t="str">
        <f t="shared" si="871"/>
        <v>0.0</v>
      </c>
      <c r="HI91" s="51" t="str">
        <f t="shared" si="872"/>
        <v>F</v>
      </c>
      <c r="HJ91" s="60">
        <f t="shared" si="873"/>
        <v>0</v>
      </c>
      <c r="HK91" s="53" t="str">
        <f t="shared" si="874"/>
        <v>0.0</v>
      </c>
      <c r="HL91" s="63">
        <v>3</v>
      </c>
      <c r="HM91" s="207"/>
      <c r="HN91" s="149"/>
      <c r="HO91" s="70"/>
      <c r="HP91" s="121"/>
      <c r="HQ91" s="149">
        <f>ROUND((HN91*0.4+HO91*0.6),1)</f>
        <v>0</v>
      </c>
      <c r="HR91" s="110">
        <f t="shared" si="875"/>
        <v>0</v>
      </c>
      <c r="HS91" s="67" t="str">
        <f t="shared" si="876"/>
        <v>0.0</v>
      </c>
      <c r="HT91" s="111" t="str">
        <f t="shared" si="877"/>
        <v>F</v>
      </c>
      <c r="HU91" s="112">
        <f t="shared" si="878"/>
        <v>0</v>
      </c>
      <c r="HV91" s="113" t="str">
        <f t="shared" si="879"/>
        <v>0.0</v>
      </c>
      <c r="HW91" s="63">
        <v>1</v>
      </c>
      <c r="HX91" s="207"/>
      <c r="HY91" s="66">
        <f t="shared" si="880"/>
        <v>0</v>
      </c>
      <c r="HZ91" s="167">
        <f t="shared" si="880"/>
        <v>0</v>
      </c>
      <c r="IA91" s="53" t="str">
        <f t="shared" si="881"/>
        <v>0.0</v>
      </c>
      <c r="IB91" s="51" t="str">
        <f t="shared" si="882"/>
        <v>F</v>
      </c>
      <c r="IC91" s="60">
        <f t="shared" si="883"/>
        <v>0</v>
      </c>
      <c r="ID91" s="53" t="str">
        <f t="shared" si="884"/>
        <v>0.0</v>
      </c>
      <c r="IE91" s="220">
        <v>4</v>
      </c>
      <c r="IF91" s="221"/>
      <c r="IG91" s="210"/>
      <c r="IH91" s="57"/>
      <c r="II91" s="58"/>
      <c r="IJ91" s="66">
        <f>ROUND((IG91*0.4+IH91*0.6),1)</f>
        <v>0</v>
      </c>
      <c r="IK91" s="67">
        <f t="shared" si="885"/>
        <v>0</v>
      </c>
      <c r="IL91" s="67" t="str">
        <f t="shared" si="886"/>
        <v>0.0</v>
      </c>
      <c r="IM91" s="51" t="str">
        <f t="shared" si="887"/>
        <v>F</v>
      </c>
      <c r="IN91" s="60">
        <f t="shared" si="888"/>
        <v>0</v>
      </c>
      <c r="IO91" s="53" t="str">
        <f t="shared" si="889"/>
        <v>0.0</v>
      </c>
      <c r="IP91" s="63">
        <v>2</v>
      </c>
      <c r="IQ91" s="207"/>
      <c r="IR91" s="149"/>
      <c r="IS91" s="70"/>
      <c r="IT91" s="121"/>
      <c r="IU91" s="149">
        <f>ROUND((IR91*0.4+IS91*0.6),1)</f>
        <v>0</v>
      </c>
      <c r="IV91" s="67">
        <f t="shared" si="890"/>
        <v>0</v>
      </c>
      <c r="IW91" s="67" t="str">
        <f t="shared" si="891"/>
        <v>0.0</v>
      </c>
      <c r="IX91" s="51" t="str">
        <f t="shared" si="892"/>
        <v>F</v>
      </c>
      <c r="IY91" s="60">
        <f t="shared" si="893"/>
        <v>0</v>
      </c>
      <c r="IZ91" s="53" t="str">
        <f t="shared" si="894"/>
        <v>0.0</v>
      </c>
      <c r="JA91" s="63">
        <v>3</v>
      </c>
      <c r="JB91" s="207"/>
      <c r="JC91" s="272"/>
      <c r="JD91" s="273"/>
      <c r="JE91" s="274"/>
      <c r="JF91" s="275">
        <f>ROUND((JC91*0.4+JD91*0.6),1)</f>
        <v>0</v>
      </c>
      <c r="JG91" s="67">
        <f t="shared" si="895"/>
        <v>0</v>
      </c>
      <c r="JH91" s="50" t="str">
        <f t="shared" si="896"/>
        <v>0.0</v>
      </c>
      <c r="JI91" s="51" t="str">
        <f t="shared" si="897"/>
        <v>F</v>
      </c>
      <c r="JJ91" s="60">
        <f t="shared" si="898"/>
        <v>0</v>
      </c>
      <c r="JK91" s="53" t="str">
        <f t="shared" si="899"/>
        <v>0.0</v>
      </c>
      <c r="JL91" s="61">
        <v>2</v>
      </c>
      <c r="JM91" s="62"/>
      <c r="JN91" s="56"/>
      <c r="JO91" s="70"/>
      <c r="JP91" s="121"/>
      <c r="JQ91" s="149">
        <f t="shared" si="900"/>
        <v>0</v>
      </c>
      <c r="JR91" s="67">
        <f t="shared" si="901"/>
        <v>0</v>
      </c>
      <c r="JS91" s="50" t="str">
        <f t="shared" si="902"/>
        <v>0.0</v>
      </c>
      <c r="JT91" s="51" t="str">
        <f t="shared" si="903"/>
        <v>F</v>
      </c>
      <c r="JU91" s="60">
        <f t="shared" si="904"/>
        <v>0</v>
      </c>
      <c r="JV91" s="53" t="str">
        <f t="shared" si="905"/>
        <v>0.0</v>
      </c>
      <c r="JW91" s="61">
        <v>1</v>
      </c>
      <c r="JX91" s="62"/>
      <c r="JY91" s="56"/>
      <c r="JZ91" s="70"/>
      <c r="KA91" s="121"/>
      <c r="KB91" s="149">
        <f t="shared" si="906"/>
        <v>0</v>
      </c>
      <c r="KC91" s="67">
        <f t="shared" si="907"/>
        <v>0</v>
      </c>
      <c r="KD91" s="50" t="str">
        <f t="shared" si="908"/>
        <v>0.0</v>
      </c>
      <c r="KE91" s="51" t="str">
        <f t="shared" si="909"/>
        <v>F</v>
      </c>
      <c r="KF91" s="60">
        <f t="shared" si="910"/>
        <v>0</v>
      </c>
      <c r="KG91" s="53" t="str">
        <f t="shared" si="911"/>
        <v>0.0</v>
      </c>
      <c r="KH91" s="61">
        <v>2</v>
      </c>
      <c r="KI91" s="62"/>
      <c r="KJ91" s="105"/>
      <c r="KK91" s="138"/>
      <c r="KL91" s="104"/>
      <c r="KM91" s="66">
        <f t="shared" si="912"/>
        <v>0</v>
      </c>
      <c r="KN91" s="110">
        <f t="shared" si="913"/>
        <v>0</v>
      </c>
      <c r="KO91" s="67" t="str">
        <f t="shared" si="914"/>
        <v>0.0</v>
      </c>
      <c r="KP91" s="300" t="str">
        <f t="shared" si="915"/>
        <v>F</v>
      </c>
      <c r="KQ91" s="112">
        <f t="shared" si="916"/>
        <v>0</v>
      </c>
      <c r="KR91" s="113" t="str">
        <f t="shared" si="917"/>
        <v>0.0</v>
      </c>
      <c r="KS91" s="63">
        <v>3</v>
      </c>
      <c r="KT91" s="207"/>
      <c r="KU91" s="105"/>
      <c r="KV91" s="138"/>
      <c r="KW91" s="104"/>
      <c r="KX91" s="66">
        <f t="shared" si="918"/>
        <v>0</v>
      </c>
      <c r="KY91" s="110">
        <f t="shared" si="919"/>
        <v>0</v>
      </c>
      <c r="KZ91" s="67" t="str">
        <f t="shared" si="920"/>
        <v>0.0</v>
      </c>
      <c r="LA91" s="300" t="str">
        <f t="shared" si="921"/>
        <v>F</v>
      </c>
      <c r="LB91" s="112">
        <f t="shared" si="922"/>
        <v>0</v>
      </c>
      <c r="LC91" s="113" t="str">
        <f t="shared" si="923"/>
        <v>0.0</v>
      </c>
      <c r="LD91" s="63">
        <v>2</v>
      </c>
      <c r="LE91" s="207"/>
      <c r="LF91" s="301">
        <f t="shared" si="924"/>
        <v>0</v>
      </c>
      <c r="LG91" s="302">
        <f t="shared" si="924"/>
        <v>0</v>
      </c>
      <c r="LH91" s="303" t="str">
        <f t="shared" si="925"/>
        <v>0.0</v>
      </c>
      <c r="LI91" s="304" t="str">
        <f t="shared" si="926"/>
        <v>F</v>
      </c>
      <c r="LJ91" s="305">
        <f t="shared" si="927"/>
        <v>0</v>
      </c>
      <c r="LK91" s="303" t="str">
        <f t="shared" si="928"/>
        <v>0.0</v>
      </c>
      <c r="LL91" s="306">
        <v>5</v>
      </c>
      <c r="LM91" s="307"/>
      <c r="LN91" s="211">
        <f t="shared" si="929"/>
        <v>19</v>
      </c>
      <c r="LO91" s="156">
        <f t="shared" si="930"/>
        <v>0</v>
      </c>
      <c r="LP91" s="158">
        <f t="shared" si="931"/>
        <v>0</v>
      </c>
      <c r="LQ91" s="157" t="str">
        <f t="shared" si="932"/>
        <v>0.00</v>
      </c>
      <c r="LR91" s="5" t="str">
        <f t="shared" si="933"/>
        <v>Cảnh báo KQHT</v>
      </c>
      <c r="LS91" s="212">
        <f t="shared" si="934"/>
        <v>0</v>
      </c>
      <c r="LT91" s="156" t="e">
        <f t="shared" si="935"/>
        <v>#DIV/0!</v>
      </c>
      <c r="LU91" s="309" t="e">
        <f t="shared" si="936"/>
        <v>#DIV/0!</v>
      </c>
      <c r="LV91" s="215">
        <f t="shared" si="937"/>
        <v>54</v>
      </c>
      <c r="LW91" s="211">
        <f t="shared" si="938"/>
        <v>28</v>
      </c>
      <c r="LX91" s="157" t="e">
        <f t="shared" si="939"/>
        <v>#DIV/0!</v>
      </c>
      <c r="LY91" s="157" t="e">
        <f t="shared" si="940"/>
        <v>#DIV/0!</v>
      </c>
      <c r="LZ91" s="158" t="e">
        <f t="shared" si="941"/>
        <v>#DIV/0!</v>
      </c>
      <c r="MA91" s="157" t="e">
        <f t="shared" si="942"/>
        <v>#DIV/0!</v>
      </c>
      <c r="MB91" s="5" t="e">
        <f t="shared" si="943"/>
        <v>#DIV/0!</v>
      </c>
      <c r="NL91" s="231"/>
      <c r="OF91" s="231"/>
      <c r="OG91" s="231"/>
      <c r="OH91" s="231"/>
      <c r="OQ91" s="4"/>
      <c r="OR91" s="4"/>
      <c r="OS91" s="146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231"/>
      <c r="PR91" s="231"/>
      <c r="PS91" s="231"/>
      <c r="PT91" s="231"/>
    </row>
    <row r="92" spans="1:443" s="8" customFormat="1" ht="18">
      <c r="A92" s="5">
        <v>11</v>
      </c>
      <c r="B92" s="8" t="s">
        <v>455</v>
      </c>
      <c r="C92" s="8" t="s">
        <v>512</v>
      </c>
      <c r="D92" s="234" t="s">
        <v>513</v>
      </c>
      <c r="E92" s="329" t="s">
        <v>505</v>
      </c>
      <c r="F92" s="6"/>
      <c r="G92" s="47" t="s">
        <v>730</v>
      </c>
      <c r="H92" s="144" t="s">
        <v>427</v>
      </c>
      <c r="I92" s="48" t="s">
        <v>746</v>
      </c>
      <c r="J92" s="48" t="s">
        <v>629</v>
      </c>
      <c r="K92" s="98">
        <v>0</v>
      </c>
      <c r="L92" s="67" t="str">
        <f t="shared" si="757"/>
        <v>0.0</v>
      </c>
      <c r="M92" s="51" t="str">
        <f t="shared" si="758"/>
        <v>F</v>
      </c>
      <c r="N92" s="52">
        <f t="shared" si="759"/>
        <v>0</v>
      </c>
      <c r="O92" s="53" t="str">
        <f t="shared" si="760"/>
        <v>0.0</v>
      </c>
      <c r="P92" s="63"/>
      <c r="Q92" s="49"/>
      <c r="R92" s="67" t="str">
        <f t="shared" si="761"/>
        <v>0.0</v>
      </c>
      <c r="S92" s="51" t="str">
        <f t="shared" si="762"/>
        <v>F</v>
      </c>
      <c r="T92" s="52">
        <f t="shared" si="763"/>
        <v>0</v>
      </c>
      <c r="U92" s="53" t="str">
        <f t="shared" si="764"/>
        <v>0.0</v>
      </c>
      <c r="V92" s="63"/>
      <c r="W92" s="105">
        <v>6.2</v>
      </c>
      <c r="X92" s="103">
        <v>6</v>
      </c>
      <c r="Y92" s="104"/>
      <c r="Z92" s="66">
        <f t="shared" si="765"/>
        <v>6.1</v>
      </c>
      <c r="AA92" s="67">
        <f t="shared" si="766"/>
        <v>6.1</v>
      </c>
      <c r="AB92" s="67" t="str">
        <f t="shared" si="767"/>
        <v>6.1</v>
      </c>
      <c r="AC92" s="51" t="str">
        <f t="shared" si="768"/>
        <v>C</v>
      </c>
      <c r="AD92" s="60">
        <f t="shared" si="769"/>
        <v>2</v>
      </c>
      <c r="AE92" s="53" t="str">
        <f t="shared" si="770"/>
        <v>2.0</v>
      </c>
      <c r="AF92" s="63">
        <v>4</v>
      </c>
      <c r="AG92" s="207">
        <v>4</v>
      </c>
      <c r="AH92" s="105">
        <v>7.7</v>
      </c>
      <c r="AI92" s="103">
        <v>5</v>
      </c>
      <c r="AJ92" s="104"/>
      <c r="AK92" s="66">
        <f t="shared" si="771"/>
        <v>6.1</v>
      </c>
      <c r="AL92" s="67">
        <f t="shared" si="772"/>
        <v>6.1</v>
      </c>
      <c r="AM92" s="67" t="str">
        <f t="shared" si="773"/>
        <v>6.1</v>
      </c>
      <c r="AN92" s="51" t="str">
        <f t="shared" si="774"/>
        <v>C</v>
      </c>
      <c r="AO92" s="60">
        <f t="shared" si="775"/>
        <v>2</v>
      </c>
      <c r="AP92" s="53" t="str">
        <f t="shared" si="776"/>
        <v>2.0</v>
      </c>
      <c r="AQ92" s="63">
        <v>2</v>
      </c>
      <c r="AR92" s="207">
        <v>2</v>
      </c>
      <c r="AS92" s="105">
        <v>5.3</v>
      </c>
      <c r="AT92" s="103">
        <v>0</v>
      </c>
      <c r="AU92" s="104">
        <v>5</v>
      </c>
      <c r="AV92" s="66">
        <f t="shared" si="777"/>
        <v>2.1</v>
      </c>
      <c r="AW92" s="67">
        <f t="shared" si="778"/>
        <v>5.0999999999999996</v>
      </c>
      <c r="AX92" s="67" t="str">
        <f t="shared" si="779"/>
        <v>5.1</v>
      </c>
      <c r="AY92" s="51" t="str">
        <f t="shared" si="780"/>
        <v>D+</v>
      </c>
      <c r="AZ92" s="60">
        <f t="shared" si="781"/>
        <v>1.5</v>
      </c>
      <c r="BA92" s="53" t="str">
        <f t="shared" si="782"/>
        <v>1.5</v>
      </c>
      <c r="BB92" s="63">
        <v>3</v>
      </c>
      <c r="BC92" s="207">
        <v>3</v>
      </c>
      <c r="BD92" s="105">
        <v>5</v>
      </c>
      <c r="BE92" s="103">
        <v>2</v>
      </c>
      <c r="BF92" s="104">
        <v>6</v>
      </c>
      <c r="BG92" s="66">
        <f t="shared" si="783"/>
        <v>3.2</v>
      </c>
      <c r="BH92" s="67">
        <f t="shared" si="784"/>
        <v>5.6</v>
      </c>
      <c r="BI92" s="67" t="str">
        <f t="shared" si="785"/>
        <v>5.6</v>
      </c>
      <c r="BJ92" s="51" t="str">
        <f t="shared" si="786"/>
        <v>C</v>
      </c>
      <c r="BK92" s="60">
        <f t="shared" si="787"/>
        <v>2</v>
      </c>
      <c r="BL92" s="53" t="str">
        <f t="shared" si="788"/>
        <v>2.0</v>
      </c>
      <c r="BM92" s="63">
        <v>3</v>
      </c>
      <c r="BN92" s="207">
        <v>3</v>
      </c>
      <c r="BO92" s="105">
        <v>6.4</v>
      </c>
      <c r="BP92" s="103">
        <v>6</v>
      </c>
      <c r="BQ92" s="104"/>
      <c r="BR92" s="66">
        <f t="shared" si="789"/>
        <v>6.2</v>
      </c>
      <c r="BS92" s="67">
        <f t="shared" si="790"/>
        <v>6.2</v>
      </c>
      <c r="BT92" s="67" t="str">
        <f t="shared" si="791"/>
        <v>6.2</v>
      </c>
      <c r="BU92" s="51" t="str">
        <f t="shared" si="792"/>
        <v>C</v>
      </c>
      <c r="BV92" s="68">
        <f t="shared" si="793"/>
        <v>2</v>
      </c>
      <c r="BW92" s="53" t="str">
        <f t="shared" si="794"/>
        <v>2.0</v>
      </c>
      <c r="BX92" s="63">
        <v>2</v>
      </c>
      <c r="BY92" s="207">
        <v>2</v>
      </c>
      <c r="BZ92" s="105">
        <v>6.3</v>
      </c>
      <c r="CA92" s="103">
        <v>5</v>
      </c>
      <c r="CB92" s="104"/>
      <c r="CC92" s="105"/>
      <c r="CD92" s="67">
        <f t="shared" si="795"/>
        <v>5.5</v>
      </c>
      <c r="CE92" s="67" t="str">
        <f t="shared" si="796"/>
        <v>5.5</v>
      </c>
      <c r="CF92" s="51" t="str">
        <f t="shared" si="797"/>
        <v>C</v>
      </c>
      <c r="CG92" s="60">
        <f t="shared" si="798"/>
        <v>2</v>
      </c>
      <c r="CH92" s="53" t="str">
        <f t="shared" si="799"/>
        <v>2.0</v>
      </c>
      <c r="CI92" s="63">
        <v>3</v>
      </c>
      <c r="CJ92" s="207">
        <v>3</v>
      </c>
      <c r="CK92" s="208">
        <f>AQ92+BB92+BM92+BX92+CI92+AF92</f>
        <v>17</v>
      </c>
      <c r="CL92" s="72">
        <f>(AL92*AQ92+AA92*AF92+AW92*BB92+BH92*BM92+BS92*BX92+CD92*CI92)/CK92</f>
        <v>5.7411764705882353</v>
      </c>
      <c r="CM92" s="93" t="str">
        <f t="shared" si="800"/>
        <v>5.74</v>
      </c>
      <c r="CN92" s="72">
        <f>(AO92*AQ92+AD92*AF92+AZ92*BB92+BK92*BM92+BV92*BX92+CG92*CI92)/CK92</f>
        <v>1.911764705882353</v>
      </c>
      <c r="CO92" s="93" t="str">
        <f t="shared" si="801"/>
        <v>1.91</v>
      </c>
      <c r="CP92" s="285" t="str">
        <f t="shared" si="802"/>
        <v>Lên lớp</v>
      </c>
      <c r="CQ92" s="285">
        <f>CJ92+BY92+BN92+BC92+AG92+AR92</f>
        <v>17</v>
      </c>
      <c r="CR92" s="72">
        <f>(AL92*AR92+AA92*AG92+AW92*BC92+BH92*BN92+BS92*BY92+CD92*CJ92)/CQ92</f>
        <v>5.7411764705882353</v>
      </c>
      <c r="CS92" s="285" t="str">
        <f t="shared" si="803"/>
        <v>5.74</v>
      </c>
      <c r="CT92" s="72">
        <f>(AO92*AR92+AD92*AG92+AZ92*BC92+BK92*BN92+BV92*BY92+CG92*CJ92)/CQ92</f>
        <v>1.911764705882353</v>
      </c>
      <c r="CU92" s="285" t="str">
        <f t="shared" si="804"/>
        <v>1.91</v>
      </c>
      <c r="CV92" s="285" t="str">
        <f t="shared" si="805"/>
        <v>Lên lớp</v>
      </c>
      <c r="CW92" s="149">
        <v>0</v>
      </c>
      <c r="CX92" s="149"/>
      <c r="CY92" s="145"/>
      <c r="CZ92" s="149">
        <f t="shared" si="806"/>
        <v>0</v>
      </c>
      <c r="DA92" s="67">
        <f t="shared" si="807"/>
        <v>0</v>
      </c>
      <c r="DB92" s="60" t="str">
        <f t="shared" si="808"/>
        <v>0.0</v>
      </c>
      <c r="DC92" s="51" t="str">
        <f t="shared" si="809"/>
        <v>F</v>
      </c>
      <c r="DD92" s="60">
        <f t="shared" si="810"/>
        <v>0</v>
      </c>
      <c r="DE92" s="60" t="str">
        <f t="shared" si="811"/>
        <v>0.0</v>
      </c>
      <c r="DF92" s="63"/>
      <c r="DG92" s="209"/>
      <c r="DH92" s="105">
        <v>5.6</v>
      </c>
      <c r="DI92" s="126">
        <v>5</v>
      </c>
      <c r="DJ92" s="126"/>
      <c r="DK92" s="66">
        <f t="shared" si="812"/>
        <v>5.2</v>
      </c>
      <c r="DL92" s="67">
        <f t="shared" si="813"/>
        <v>5.2</v>
      </c>
      <c r="DM92" s="60" t="str">
        <f t="shared" si="814"/>
        <v>5.2</v>
      </c>
      <c r="DN92" s="51" t="str">
        <f t="shared" si="815"/>
        <v>D+</v>
      </c>
      <c r="DO92" s="60">
        <f t="shared" si="816"/>
        <v>1.5</v>
      </c>
      <c r="DP92" s="60" t="str">
        <f t="shared" si="817"/>
        <v>1.5</v>
      </c>
      <c r="DQ92" s="63"/>
      <c r="DR92" s="209"/>
      <c r="DS92" s="67">
        <f t="shared" si="818"/>
        <v>2.6</v>
      </c>
      <c r="DT92" s="60" t="str">
        <f t="shared" si="819"/>
        <v>2.6</v>
      </c>
      <c r="DU92" s="51" t="str">
        <f t="shared" si="820"/>
        <v>F</v>
      </c>
      <c r="DV92" s="60">
        <f t="shared" si="821"/>
        <v>0</v>
      </c>
      <c r="DW92" s="60" t="str">
        <f t="shared" si="822"/>
        <v>0.0</v>
      </c>
      <c r="DX92" s="63">
        <v>3</v>
      </c>
      <c r="DY92" s="209"/>
      <c r="DZ92" s="171">
        <v>5</v>
      </c>
      <c r="EA92" s="122">
        <v>3</v>
      </c>
      <c r="EB92" s="123">
        <v>6</v>
      </c>
      <c r="EC92" s="66">
        <f t="shared" si="823"/>
        <v>3.8</v>
      </c>
      <c r="ED92" s="67">
        <f t="shared" si="824"/>
        <v>5.6</v>
      </c>
      <c r="EE92" s="67" t="str">
        <f t="shared" si="825"/>
        <v>5.6</v>
      </c>
      <c r="EF92" s="51" t="str">
        <f t="shared" si="826"/>
        <v>C</v>
      </c>
      <c r="EG92" s="68">
        <f t="shared" si="827"/>
        <v>2</v>
      </c>
      <c r="EH92" s="53" t="str">
        <f t="shared" si="828"/>
        <v>2.0</v>
      </c>
      <c r="EI92" s="63">
        <v>3</v>
      </c>
      <c r="EJ92" s="207">
        <v>3</v>
      </c>
      <c r="EK92" s="210">
        <v>5.4</v>
      </c>
      <c r="EL92" s="57">
        <v>4</v>
      </c>
      <c r="EM92" s="58"/>
      <c r="EN92" s="66">
        <f t="shared" si="829"/>
        <v>4.5999999999999996</v>
      </c>
      <c r="EO92" s="67">
        <f t="shared" si="830"/>
        <v>4.5999999999999996</v>
      </c>
      <c r="EP92" s="67" t="str">
        <f t="shared" si="831"/>
        <v>4.6</v>
      </c>
      <c r="EQ92" s="51" t="str">
        <f t="shared" si="832"/>
        <v>D</v>
      </c>
      <c r="ER92" s="60">
        <f t="shared" si="833"/>
        <v>1</v>
      </c>
      <c r="ES92" s="53" t="str">
        <f t="shared" si="834"/>
        <v>1.0</v>
      </c>
      <c r="ET92" s="63">
        <v>3</v>
      </c>
      <c r="EU92" s="207">
        <v>3</v>
      </c>
      <c r="EV92" s="149">
        <v>1.3</v>
      </c>
      <c r="EW92" s="70"/>
      <c r="EX92" s="121"/>
      <c r="EY92" s="66">
        <f t="shared" si="835"/>
        <v>0.5</v>
      </c>
      <c r="EZ92" s="67">
        <f t="shared" si="836"/>
        <v>0.5</v>
      </c>
      <c r="FA92" s="67" t="str">
        <f t="shared" si="837"/>
        <v>0.5</v>
      </c>
      <c r="FB92" s="51" t="str">
        <f t="shared" si="838"/>
        <v>F</v>
      </c>
      <c r="FC92" s="60">
        <f t="shared" si="839"/>
        <v>0</v>
      </c>
      <c r="FD92" s="53" t="str">
        <f t="shared" si="840"/>
        <v>0.0</v>
      </c>
      <c r="FE92" s="63">
        <v>2</v>
      </c>
      <c r="FF92" s="207"/>
      <c r="FG92" s="149"/>
      <c r="FH92" s="70"/>
      <c r="FI92" s="121"/>
      <c r="FJ92" s="149">
        <f t="shared" si="841"/>
        <v>0</v>
      </c>
      <c r="FK92" s="67">
        <f t="shared" si="842"/>
        <v>0</v>
      </c>
      <c r="FL92" s="67" t="str">
        <f t="shared" si="843"/>
        <v>0.0</v>
      </c>
      <c r="FM92" s="51" t="str">
        <f t="shared" si="844"/>
        <v>F</v>
      </c>
      <c r="FN92" s="60">
        <f t="shared" si="845"/>
        <v>0</v>
      </c>
      <c r="FO92" s="53" t="str">
        <f t="shared" si="846"/>
        <v>0.0</v>
      </c>
      <c r="FP92" s="63">
        <v>2</v>
      </c>
      <c r="FQ92" s="207"/>
      <c r="FR92" s="149">
        <v>0</v>
      </c>
      <c r="FS92" s="70"/>
      <c r="FT92" s="121"/>
      <c r="FU92" s="149"/>
      <c r="FV92" s="67">
        <f t="shared" si="847"/>
        <v>0</v>
      </c>
      <c r="FW92" s="67" t="str">
        <f t="shared" si="848"/>
        <v>0.0</v>
      </c>
      <c r="FX92" s="51" t="str">
        <f t="shared" si="849"/>
        <v>F</v>
      </c>
      <c r="FY92" s="60">
        <f t="shared" si="850"/>
        <v>0</v>
      </c>
      <c r="FZ92" s="53" t="str">
        <f t="shared" si="851"/>
        <v>0.0</v>
      </c>
      <c r="GA92" s="63">
        <v>2</v>
      </c>
      <c r="GB92" s="207"/>
      <c r="GC92" s="149">
        <v>1.1000000000000001</v>
      </c>
      <c r="GD92" s="70"/>
      <c r="GE92" s="121"/>
      <c r="GF92" s="149"/>
      <c r="GG92" s="67">
        <f t="shared" si="852"/>
        <v>0.4</v>
      </c>
      <c r="GH92" s="67" t="str">
        <f t="shared" si="853"/>
        <v>0.4</v>
      </c>
      <c r="GI92" s="51" t="str">
        <f t="shared" si="854"/>
        <v>F</v>
      </c>
      <c r="GJ92" s="60">
        <f t="shared" si="855"/>
        <v>0</v>
      </c>
      <c r="GK92" s="53" t="str">
        <f t="shared" si="856"/>
        <v>0.0</v>
      </c>
      <c r="GL92" s="63">
        <v>3</v>
      </c>
      <c r="GM92" s="207"/>
      <c r="GN92" s="211">
        <f t="shared" si="857"/>
        <v>18</v>
      </c>
      <c r="GO92" s="156">
        <f t="shared" si="858"/>
        <v>2.2555555555555555</v>
      </c>
      <c r="GP92" s="158">
        <f t="shared" si="859"/>
        <v>0.5</v>
      </c>
      <c r="GQ92" s="157" t="str">
        <f t="shared" si="860"/>
        <v>0.50</v>
      </c>
      <c r="GR92" s="5" t="str">
        <f t="shared" si="861"/>
        <v>Cảnh báo KQHT</v>
      </c>
      <c r="GS92" s="212">
        <f t="shared" si="862"/>
        <v>6</v>
      </c>
      <c r="GT92" s="213">
        <f t="shared" si="863"/>
        <v>5.0999999999999988</v>
      </c>
      <c r="GU92" s="214">
        <f t="shared" si="864"/>
        <v>1.5</v>
      </c>
      <c r="GV92" s="215">
        <f t="shared" si="865"/>
        <v>35</v>
      </c>
      <c r="GW92" s="211">
        <f t="shared" si="866"/>
        <v>23</v>
      </c>
      <c r="GX92" s="157">
        <f t="shared" si="867"/>
        <v>5.5739130434782602</v>
      </c>
      <c r="GY92" s="158">
        <f t="shared" si="868"/>
        <v>1.8043478260869565</v>
      </c>
      <c r="GZ92" s="157" t="str">
        <f t="shared" si="869"/>
        <v>1.80</v>
      </c>
      <c r="HA92" s="5" t="str">
        <f t="shared" si="870"/>
        <v>Lên lớp</v>
      </c>
      <c r="HB92" s="5" t="s">
        <v>1035</v>
      </c>
      <c r="HC92" s="149"/>
      <c r="HD92" s="70"/>
      <c r="HE92" s="121" t="s">
        <v>224</v>
      </c>
      <c r="HF92" s="149"/>
      <c r="HG92" s="67">
        <v>0</v>
      </c>
      <c r="HH92" s="67" t="str">
        <f t="shared" si="871"/>
        <v>0.0</v>
      </c>
      <c r="HI92" s="51" t="str">
        <f t="shared" si="872"/>
        <v>F</v>
      </c>
      <c r="HJ92" s="60">
        <f t="shared" si="873"/>
        <v>0</v>
      </c>
      <c r="HK92" s="53" t="str">
        <f t="shared" si="874"/>
        <v>0.0</v>
      </c>
      <c r="HL92" s="63">
        <v>3</v>
      </c>
      <c r="HM92" s="207"/>
      <c r="HN92" s="149"/>
      <c r="HO92" s="70"/>
      <c r="HP92" s="121"/>
      <c r="HQ92" s="149"/>
      <c r="HR92" s="110">
        <f t="shared" si="875"/>
        <v>0</v>
      </c>
      <c r="HS92" s="67" t="str">
        <f t="shared" si="876"/>
        <v>0.0</v>
      </c>
      <c r="HT92" s="111" t="str">
        <f t="shared" si="877"/>
        <v>F</v>
      </c>
      <c r="HU92" s="112">
        <f t="shared" si="878"/>
        <v>0</v>
      </c>
      <c r="HV92" s="113" t="str">
        <f t="shared" si="879"/>
        <v>0.0</v>
      </c>
      <c r="HW92" s="63">
        <v>1</v>
      </c>
      <c r="HX92" s="207"/>
      <c r="HY92" s="66">
        <f t="shared" si="880"/>
        <v>0</v>
      </c>
      <c r="HZ92" s="167">
        <f t="shared" si="880"/>
        <v>0</v>
      </c>
      <c r="IA92" s="53" t="str">
        <f t="shared" si="881"/>
        <v>0.0</v>
      </c>
      <c r="IB92" s="51" t="str">
        <f t="shared" si="882"/>
        <v>F</v>
      </c>
      <c r="IC92" s="60">
        <f t="shared" si="883"/>
        <v>0</v>
      </c>
      <c r="ID92" s="53" t="str">
        <f t="shared" si="884"/>
        <v>0.0</v>
      </c>
      <c r="IE92" s="220">
        <v>4</v>
      </c>
      <c r="IF92" s="221"/>
      <c r="IG92" s="149"/>
      <c r="IH92" s="70"/>
      <c r="II92" s="121"/>
      <c r="IJ92" s="149"/>
      <c r="IK92" s="67">
        <f t="shared" si="885"/>
        <v>0</v>
      </c>
      <c r="IL92" s="67" t="str">
        <f t="shared" si="886"/>
        <v>0.0</v>
      </c>
      <c r="IM92" s="51" t="str">
        <f t="shared" si="887"/>
        <v>F</v>
      </c>
      <c r="IN92" s="60">
        <f t="shared" si="888"/>
        <v>0</v>
      </c>
      <c r="IO92" s="53" t="str">
        <f t="shared" si="889"/>
        <v>0.0</v>
      </c>
      <c r="IP92" s="63">
        <v>2</v>
      </c>
      <c r="IQ92" s="207"/>
      <c r="IR92" s="149"/>
      <c r="IS92" s="70"/>
      <c r="IT92" s="121"/>
      <c r="IU92" s="149"/>
      <c r="IV92" s="67">
        <f t="shared" si="890"/>
        <v>0</v>
      </c>
      <c r="IW92" s="67" t="str">
        <f t="shared" si="891"/>
        <v>0.0</v>
      </c>
      <c r="IX92" s="51" t="str">
        <f t="shared" si="892"/>
        <v>F</v>
      </c>
      <c r="IY92" s="60">
        <f t="shared" si="893"/>
        <v>0</v>
      </c>
      <c r="IZ92" s="53" t="str">
        <f t="shared" si="894"/>
        <v>0.0</v>
      </c>
      <c r="JA92" s="63">
        <v>3</v>
      </c>
      <c r="JB92" s="207"/>
      <c r="JC92" s="56"/>
      <c r="JD92" s="70"/>
      <c r="JE92" s="121"/>
      <c r="JF92" s="149"/>
      <c r="JG92" s="67">
        <f t="shared" si="895"/>
        <v>0</v>
      </c>
      <c r="JH92" s="50" t="str">
        <f t="shared" si="896"/>
        <v>0.0</v>
      </c>
      <c r="JI92" s="51" t="str">
        <f t="shared" si="897"/>
        <v>F</v>
      </c>
      <c r="JJ92" s="60">
        <f t="shared" si="898"/>
        <v>0</v>
      </c>
      <c r="JK92" s="53" t="str">
        <f t="shared" si="899"/>
        <v>0.0</v>
      </c>
      <c r="JL92" s="61">
        <v>2</v>
      </c>
      <c r="JM92" s="62"/>
      <c r="JN92" s="56"/>
      <c r="JO92" s="70"/>
      <c r="JP92" s="121"/>
      <c r="JQ92" s="149">
        <f t="shared" si="900"/>
        <v>0</v>
      </c>
      <c r="JR92" s="67">
        <f t="shared" si="901"/>
        <v>0</v>
      </c>
      <c r="JS92" s="50" t="str">
        <f t="shared" si="902"/>
        <v>0.0</v>
      </c>
      <c r="JT92" s="51" t="str">
        <f t="shared" si="903"/>
        <v>F</v>
      </c>
      <c r="JU92" s="60">
        <f t="shared" si="904"/>
        <v>0</v>
      </c>
      <c r="JV92" s="53" t="str">
        <f t="shared" si="905"/>
        <v>0.0</v>
      </c>
      <c r="JW92" s="61">
        <v>1</v>
      </c>
      <c r="JX92" s="62"/>
      <c r="JY92" s="56"/>
      <c r="JZ92" s="70"/>
      <c r="KA92" s="121"/>
      <c r="KB92" s="149">
        <f t="shared" si="906"/>
        <v>0</v>
      </c>
      <c r="KC92" s="67">
        <f t="shared" si="907"/>
        <v>0</v>
      </c>
      <c r="KD92" s="50" t="str">
        <f t="shared" si="908"/>
        <v>0.0</v>
      </c>
      <c r="KE92" s="51" t="str">
        <f t="shared" si="909"/>
        <v>F</v>
      </c>
      <c r="KF92" s="60">
        <f t="shared" si="910"/>
        <v>0</v>
      </c>
      <c r="KG92" s="53" t="str">
        <f t="shared" si="911"/>
        <v>0.0</v>
      </c>
      <c r="KH92" s="61">
        <v>2</v>
      </c>
      <c r="KI92" s="62"/>
      <c r="KJ92" s="105"/>
      <c r="KK92" s="138"/>
      <c r="KL92" s="104"/>
      <c r="KM92" s="66">
        <f t="shared" si="912"/>
        <v>0</v>
      </c>
      <c r="KN92" s="110">
        <f t="shared" si="913"/>
        <v>0</v>
      </c>
      <c r="KO92" s="67" t="str">
        <f t="shared" si="914"/>
        <v>0.0</v>
      </c>
      <c r="KP92" s="300" t="str">
        <f t="shared" si="915"/>
        <v>F</v>
      </c>
      <c r="KQ92" s="112">
        <f t="shared" si="916"/>
        <v>0</v>
      </c>
      <c r="KR92" s="113" t="str">
        <f t="shared" si="917"/>
        <v>0.0</v>
      </c>
      <c r="KS92" s="63">
        <v>3</v>
      </c>
      <c r="KT92" s="207"/>
      <c r="KU92" s="105"/>
      <c r="KV92" s="138"/>
      <c r="KW92" s="104"/>
      <c r="KX92" s="66">
        <f t="shared" si="918"/>
        <v>0</v>
      </c>
      <c r="KY92" s="110">
        <f t="shared" si="919"/>
        <v>0</v>
      </c>
      <c r="KZ92" s="67" t="str">
        <f t="shared" si="920"/>
        <v>0.0</v>
      </c>
      <c r="LA92" s="300" t="str">
        <f t="shared" si="921"/>
        <v>F</v>
      </c>
      <c r="LB92" s="112">
        <f t="shared" si="922"/>
        <v>0</v>
      </c>
      <c r="LC92" s="113" t="str">
        <f t="shared" si="923"/>
        <v>0.0</v>
      </c>
      <c r="LD92" s="63">
        <v>2</v>
      </c>
      <c r="LE92" s="207"/>
      <c r="LF92" s="301">
        <f t="shared" si="924"/>
        <v>0</v>
      </c>
      <c r="LG92" s="302">
        <f t="shared" si="924"/>
        <v>0</v>
      </c>
      <c r="LH92" s="303" t="str">
        <f t="shared" si="925"/>
        <v>0.0</v>
      </c>
      <c r="LI92" s="304" t="str">
        <f t="shared" si="926"/>
        <v>F</v>
      </c>
      <c r="LJ92" s="305">
        <f t="shared" si="927"/>
        <v>0</v>
      </c>
      <c r="LK92" s="303" t="str">
        <f t="shared" si="928"/>
        <v>0.0</v>
      </c>
      <c r="LL92" s="306">
        <v>5</v>
      </c>
      <c r="LM92" s="307"/>
      <c r="LN92" s="211">
        <f t="shared" si="929"/>
        <v>19</v>
      </c>
      <c r="LO92" s="156">
        <f t="shared" si="930"/>
        <v>0</v>
      </c>
      <c r="LP92" s="158">
        <f t="shared" si="931"/>
        <v>0</v>
      </c>
      <c r="LQ92" s="157" t="str">
        <f t="shared" si="932"/>
        <v>0.00</v>
      </c>
      <c r="LR92" s="5" t="str">
        <f t="shared" si="933"/>
        <v>Cảnh báo KQHT</v>
      </c>
      <c r="LS92" s="212">
        <f t="shared" si="934"/>
        <v>0</v>
      </c>
      <c r="LT92" s="156" t="e">
        <f t="shared" si="935"/>
        <v>#DIV/0!</v>
      </c>
      <c r="LU92" s="309" t="e">
        <f t="shared" si="936"/>
        <v>#DIV/0!</v>
      </c>
      <c r="LV92" s="215">
        <f t="shared" si="937"/>
        <v>54</v>
      </c>
      <c r="LW92" s="211">
        <f t="shared" si="938"/>
        <v>23</v>
      </c>
      <c r="LX92" s="157" t="e">
        <f t="shared" si="939"/>
        <v>#DIV/0!</v>
      </c>
      <c r="LY92" s="157" t="e">
        <f t="shared" si="940"/>
        <v>#DIV/0!</v>
      </c>
      <c r="LZ92" s="158" t="e">
        <f t="shared" si="941"/>
        <v>#DIV/0!</v>
      </c>
      <c r="MA92" s="157" t="e">
        <f t="shared" si="942"/>
        <v>#DIV/0!</v>
      </c>
      <c r="MB92" s="5" t="e">
        <f t="shared" si="943"/>
        <v>#DIV/0!</v>
      </c>
      <c r="NL92" s="231"/>
      <c r="OF92" s="231"/>
      <c r="OG92" s="231"/>
      <c r="OH92" s="231"/>
      <c r="OQ92" s="4"/>
      <c r="OR92" s="4"/>
      <c r="OS92" s="146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231"/>
      <c r="PR92" s="231"/>
      <c r="PS92" s="231"/>
      <c r="PT92" s="231"/>
    </row>
    <row r="93" spans="1:443" s="8" customFormat="1" ht="18">
      <c r="A93" s="5">
        <v>6</v>
      </c>
      <c r="B93" s="9" t="s">
        <v>455</v>
      </c>
      <c r="C93" s="10" t="s">
        <v>483</v>
      </c>
      <c r="D93" s="11" t="s">
        <v>484</v>
      </c>
      <c r="E93" s="328" t="s">
        <v>286</v>
      </c>
      <c r="G93" s="47" t="s">
        <v>721</v>
      </c>
      <c r="H93" s="144" t="s">
        <v>427</v>
      </c>
      <c r="I93" s="48" t="s">
        <v>594</v>
      </c>
      <c r="J93" s="48" t="s">
        <v>594</v>
      </c>
      <c r="K93" s="98">
        <v>0</v>
      </c>
      <c r="L93" s="67" t="str">
        <f t="shared" si="757"/>
        <v>0.0</v>
      </c>
      <c r="M93" s="51" t="str">
        <f t="shared" si="758"/>
        <v>F</v>
      </c>
      <c r="N93" s="52">
        <f t="shared" si="759"/>
        <v>0</v>
      </c>
      <c r="O93" s="53" t="str">
        <f t="shared" si="760"/>
        <v>0.0</v>
      </c>
      <c r="P93" s="63"/>
      <c r="Q93" s="49">
        <v>6</v>
      </c>
      <c r="R93" s="67" t="str">
        <f t="shared" si="761"/>
        <v>6.0</v>
      </c>
      <c r="S93" s="51" t="str">
        <f t="shared" si="762"/>
        <v>C</v>
      </c>
      <c r="T93" s="52">
        <f t="shared" si="763"/>
        <v>2</v>
      </c>
      <c r="U93" s="53" t="str">
        <f t="shared" si="764"/>
        <v>2.0</v>
      </c>
      <c r="V93" s="63">
        <v>3</v>
      </c>
      <c r="W93" s="105">
        <v>8.3000000000000007</v>
      </c>
      <c r="X93" s="103">
        <v>8</v>
      </c>
      <c r="Y93" s="104"/>
      <c r="Z93" s="66">
        <f t="shared" si="765"/>
        <v>8.1</v>
      </c>
      <c r="AA93" s="67">
        <f t="shared" si="766"/>
        <v>8.1</v>
      </c>
      <c r="AB93" s="67" t="str">
        <f t="shared" si="767"/>
        <v>8.1</v>
      </c>
      <c r="AC93" s="51" t="str">
        <f t="shared" si="768"/>
        <v>B+</v>
      </c>
      <c r="AD93" s="60">
        <f t="shared" si="769"/>
        <v>3.5</v>
      </c>
      <c r="AE93" s="53" t="str">
        <f t="shared" si="770"/>
        <v>3.5</v>
      </c>
      <c r="AF93" s="63">
        <v>4</v>
      </c>
      <c r="AG93" s="207">
        <v>4</v>
      </c>
      <c r="AH93" s="149">
        <v>0</v>
      </c>
      <c r="AI93" s="70"/>
      <c r="AJ93" s="121"/>
      <c r="AK93" s="66">
        <f t="shared" si="771"/>
        <v>0</v>
      </c>
      <c r="AL93" s="67">
        <f t="shared" si="772"/>
        <v>0</v>
      </c>
      <c r="AM93" s="67" t="str">
        <f t="shared" si="773"/>
        <v>0.0</v>
      </c>
      <c r="AN93" s="51" t="str">
        <f t="shared" si="774"/>
        <v>F</v>
      </c>
      <c r="AO93" s="60">
        <f t="shared" si="775"/>
        <v>0</v>
      </c>
      <c r="AP93" s="53" t="str">
        <f t="shared" si="776"/>
        <v>0.0</v>
      </c>
      <c r="AQ93" s="63">
        <v>2</v>
      </c>
      <c r="AR93" s="207"/>
      <c r="AS93" s="105">
        <v>6.3</v>
      </c>
      <c r="AT93" s="103">
        <v>2</v>
      </c>
      <c r="AU93" s="104">
        <v>3</v>
      </c>
      <c r="AV93" s="66">
        <f t="shared" si="777"/>
        <v>3.7</v>
      </c>
      <c r="AW93" s="67">
        <f t="shared" si="778"/>
        <v>4.3</v>
      </c>
      <c r="AX93" s="67" t="str">
        <f t="shared" si="779"/>
        <v>4.3</v>
      </c>
      <c r="AY93" s="51" t="str">
        <f t="shared" si="780"/>
        <v>D</v>
      </c>
      <c r="AZ93" s="60">
        <f t="shared" si="781"/>
        <v>1</v>
      </c>
      <c r="BA93" s="53" t="str">
        <f t="shared" si="782"/>
        <v>1.0</v>
      </c>
      <c r="BB93" s="63">
        <v>3</v>
      </c>
      <c r="BC93" s="207">
        <v>3</v>
      </c>
      <c r="BD93" s="105">
        <v>6.2</v>
      </c>
      <c r="BE93" s="103">
        <v>3</v>
      </c>
      <c r="BF93" s="104"/>
      <c r="BG93" s="66">
        <f t="shared" si="783"/>
        <v>4.3</v>
      </c>
      <c r="BH93" s="67">
        <f t="shared" si="784"/>
        <v>4.3</v>
      </c>
      <c r="BI93" s="67" t="str">
        <f t="shared" si="785"/>
        <v>4.3</v>
      </c>
      <c r="BJ93" s="51" t="str">
        <f t="shared" si="786"/>
        <v>D</v>
      </c>
      <c r="BK93" s="60">
        <f t="shared" si="787"/>
        <v>1</v>
      </c>
      <c r="BL93" s="53" t="str">
        <f t="shared" si="788"/>
        <v>1.0</v>
      </c>
      <c r="BM93" s="63">
        <v>3</v>
      </c>
      <c r="BN93" s="207">
        <v>3</v>
      </c>
      <c r="BO93" s="105">
        <v>6.1</v>
      </c>
      <c r="BP93" s="103">
        <v>5</v>
      </c>
      <c r="BQ93" s="104"/>
      <c r="BR93" s="66">
        <f t="shared" si="789"/>
        <v>5.4</v>
      </c>
      <c r="BS93" s="67">
        <f t="shared" si="790"/>
        <v>5.4</v>
      </c>
      <c r="BT93" s="67" t="str">
        <f t="shared" si="791"/>
        <v>5.4</v>
      </c>
      <c r="BU93" s="51" t="str">
        <f t="shared" si="792"/>
        <v>D+</v>
      </c>
      <c r="BV93" s="68">
        <f t="shared" si="793"/>
        <v>1.5</v>
      </c>
      <c r="BW93" s="53" t="str">
        <f t="shared" si="794"/>
        <v>1.5</v>
      </c>
      <c r="BX93" s="63">
        <v>2</v>
      </c>
      <c r="BY93" s="207">
        <v>2</v>
      </c>
      <c r="BZ93" s="105">
        <v>5.5</v>
      </c>
      <c r="CA93" s="103">
        <v>5</v>
      </c>
      <c r="CB93" s="104"/>
      <c r="CC93" s="105"/>
      <c r="CD93" s="67">
        <f t="shared" si="795"/>
        <v>5.2</v>
      </c>
      <c r="CE93" s="67" t="str">
        <f t="shared" si="796"/>
        <v>5.2</v>
      </c>
      <c r="CF93" s="51" t="str">
        <f t="shared" si="797"/>
        <v>D+</v>
      </c>
      <c r="CG93" s="60">
        <f t="shared" si="798"/>
        <v>1.5</v>
      </c>
      <c r="CH93" s="53" t="str">
        <f t="shared" si="799"/>
        <v>1.5</v>
      </c>
      <c r="CI93" s="63">
        <v>3</v>
      </c>
      <c r="CJ93" s="207">
        <v>3</v>
      </c>
      <c r="CK93" s="208">
        <f>AQ93+BB93+BM93+BX93+CI93+AF93</f>
        <v>17</v>
      </c>
      <c r="CL93" s="72">
        <f>(AL93*AQ93+AA93*AF93+AW93*BB93+BH93*BM93+BS93*BX93+CD93*CI93)/CK93</f>
        <v>4.9764705882352942</v>
      </c>
      <c r="CM93" s="93" t="str">
        <f t="shared" si="800"/>
        <v>4.98</v>
      </c>
      <c r="CN93" s="72">
        <f>(AO93*AQ93+AD93*AF93+AZ93*BB93+BK93*BM93+BV93*BX93+CG93*CI93)/CK93</f>
        <v>1.6176470588235294</v>
      </c>
      <c r="CO93" s="93" t="str">
        <f t="shared" si="801"/>
        <v>1.62</v>
      </c>
      <c r="CP93" s="285" t="str">
        <f t="shared" si="802"/>
        <v>Lên lớp</v>
      </c>
      <c r="CQ93" s="285">
        <f>CJ93+BY93+BN93+BC93+AG93+AR93</f>
        <v>15</v>
      </c>
      <c r="CR93" s="72">
        <f>(AL93*AR93+AA93*AG93+AW93*BC93+BH93*BN93+BS93*BY93+CD93*CJ93)/CQ93</f>
        <v>5.64</v>
      </c>
      <c r="CS93" s="285" t="str">
        <f t="shared" si="803"/>
        <v>5.64</v>
      </c>
      <c r="CT93" s="72">
        <f>(AO93*AR93+AD93*AG93+AZ93*BC93+BK93*BN93+BV93*BY93+CG93*CJ93)/CQ93</f>
        <v>1.8333333333333333</v>
      </c>
      <c r="CU93" s="285" t="str">
        <f t="shared" si="804"/>
        <v>1.83</v>
      </c>
      <c r="CV93" s="285" t="str">
        <f t="shared" si="805"/>
        <v>Lên lớp</v>
      </c>
      <c r="CW93" s="66">
        <v>6.6</v>
      </c>
      <c r="CX93" s="66">
        <v>4</v>
      </c>
      <c r="CY93" s="285"/>
      <c r="CZ93" s="66">
        <f t="shared" si="806"/>
        <v>5</v>
      </c>
      <c r="DA93" s="67">
        <f t="shared" si="807"/>
        <v>5</v>
      </c>
      <c r="DB93" s="60" t="str">
        <f t="shared" si="808"/>
        <v>5.0</v>
      </c>
      <c r="DC93" s="51" t="str">
        <f t="shared" si="809"/>
        <v>D+</v>
      </c>
      <c r="DD93" s="60">
        <f t="shared" si="810"/>
        <v>1.5</v>
      </c>
      <c r="DE93" s="60" t="str">
        <f t="shared" si="811"/>
        <v>1.5</v>
      </c>
      <c r="DF93" s="63"/>
      <c r="DG93" s="209"/>
      <c r="DH93" s="105">
        <v>5.6</v>
      </c>
      <c r="DI93" s="126">
        <v>6</v>
      </c>
      <c r="DJ93" s="126"/>
      <c r="DK93" s="66">
        <f t="shared" si="812"/>
        <v>5.8</v>
      </c>
      <c r="DL93" s="67">
        <f t="shared" si="813"/>
        <v>5.8</v>
      </c>
      <c r="DM93" s="60" t="str">
        <f t="shared" si="814"/>
        <v>5.8</v>
      </c>
      <c r="DN93" s="51" t="str">
        <f t="shared" si="815"/>
        <v>C</v>
      </c>
      <c r="DO93" s="60">
        <f t="shared" si="816"/>
        <v>2</v>
      </c>
      <c r="DP93" s="60" t="str">
        <f t="shared" si="817"/>
        <v>2.0</v>
      </c>
      <c r="DQ93" s="63"/>
      <c r="DR93" s="209"/>
      <c r="DS93" s="67">
        <f t="shared" si="818"/>
        <v>5.4</v>
      </c>
      <c r="DT93" s="60" t="str">
        <f t="shared" si="819"/>
        <v>5.4</v>
      </c>
      <c r="DU93" s="51" t="str">
        <f t="shared" si="820"/>
        <v>D+</v>
      </c>
      <c r="DV93" s="60">
        <f t="shared" si="821"/>
        <v>1.5</v>
      </c>
      <c r="DW93" s="60" t="str">
        <f t="shared" si="822"/>
        <v>1.5</v>
      </c>
      <c r="DX93" s="63">
        <v>3</v>
      </c>
      <c r="DY93" s="209">
        <v>3</v>
      </c>
      <c r="DZ93" s="149">
        <v>1</v>
      </c>
      <c r="EA93" s="70"/>
      <c r="EB93" s="121"/>
      <c r="EC93" s="66">
        <f t="shared" si="823"/>
        <v>0.4</v>
      </c>
      <c r="ED93" s="67">
        <f t="shared" si="824"/>
        <v>0.4</v>
      </c>
      <c r="EE93" s="67" t="str">
        <f t="shared" si="825"/>
        <v>0.4</v>
      </c>
      <c r="EF93" s="51" t="str">
        <f t="shared" si="826"/>
        <v>F</v>
      </c>
      <c r="EG93" s="68">
        <f t="shared" si="827"/>
        <v>0</v>
      </c>
      <c r="EH93" s="53" t="str">
        <f t="shared" si="828"/>
        <v>0.0</v>
      </c>
      <c r="EI93" s="63">
        <v>3</v>
      </c>
      <c r="EJ93" s="207"/>
      <c r="EK93" s="210">
        <v>5</v>
      </c>
      <c r="EL93" s="57">
        <v>6</v>
      </c>
      <c r="EM93" s="58"/>
      <c r="EN93" s="66">
        <f t="shared" si="829"/>
        <v>5.6</v>
      </c>
      <c r="EO93" s="67">
        <f t="shared" si="830"/>
        <v>5.6</v>
      </c>
      <c r="EP93" s="67" t="str">
        <f t="shared" si="831"/>
        <v>5.6</v>
      </c>
      <c r="EQ93" s="51" t="str">
        <f t="shared" si="832"/>
        <v>C</v>
      </c>
      <c r="ER93" s="60">
        <f t="shared" si="833"/>
        <v>2</v>
      </c>
      <c r="ES93" s="53" t="str">
        <f t="shared" si="834"/>
        <v>2.0</v>
      </c>
      <c r="ET93" s="63">
        <v>3</v>
      </c>
      <c r="EU93" s="207">
        <v>3</v>
      </c>
      <c r="EV93" s="149">
        <v>0</v>
      </c>
      <c r="EW93" s="70"/>
      <c r="EX93" s="121"/>
      <c r="EY93" s="66">
        <f t="shared" si="835"/>
        <v>0</v>
      </c>
      <c r="EZ93" s="67">
        <f t="shared" si="836"/>
        <v>0</v>
      </c>
      <c r="FA93" s="67" t="str">
        <f t="shared" si="837"/>
        <v>0.0</v>
      </c>
      <c r="FB93" s="51" t="str">
        <f t="shared" si="838"/>
        <v>F</v>
      </c>
      <c r="FC93" s="60">
        <f t="shared" si="839"/>
        <v>0</v>
      </c>
      <c r="FD93" s="53" t="str">
        <f t="shared" si="840"/>
        <v>0.0</v>
      </c>
      <c r="FE93" s="63">
        <v>2</v>
      </c>
      <c r="FF93" s="207"/>
      <c r="FG93" s="171">
        <v>8</v>
      </c>
      <c r="FH93" s="122"/>
      <c r="FI93" s="123"/>
      <c r="FJ93" s="66">
        <f t="shared" si="841"/>
        <v>3.2</v>
      </c>
      <c r="FK93" s="67">
        <f t="shared" si="842"/>
        <v>3.2</v>
      </c>
      <c r="FL93" s="67" t="str">
        <f t="shared" si="843"/>
        <v>3.2</v>
      </c>
      <c r="FM93" s="51" t="str">
        <f t="shared" si="844"/>
        <v>F</v>
      </c>
      <c r="FN93" s="60">
        <f t="shared" si="845"/>
        <v>0</v>
      </c>
      <c r="FO93" s="53" t="str">
        <f t="shared" si="846"/>
        <v>0.0</v>
      </c>
      <c r="FP93" s="63">
        <v>2</v>
      </c>
      <c r="FQ93" s="207"/>
      <c r="FR93" s="149">
        <v>0</v>
      </c>
      <c r="FS93" s="70"/>
      <c r="FT93" s="121"/>
      <c r="FU93" s="149"/>
      <c r="FV93" s="67">
        <f t="shared" si="847"/>
        <v>0</v>
      </c>
      <c r="FW93" s="67" t="str">
        <f t="shared" si="848"/>
        <v>0.0</v>
      </c>
      <c r="FX93" s="51" t="str">
        <f t="shared" si="849"/>
        <v>F</v>
      </c>
      <c r="FY93" s="60">
        <f t="shared" si="850"/>
        <v>0</v>
      </c>
      <c r="FZ93" s="53" t="str">
        <f t="shared" si="851"/>
        <v>0.0</v>
      </c>
      <c r="GA93" s="63">
        <v>2</v>
      </c>
      <c r="GB93" s="207"/>
      <c r="GC93" s="149">
        <v>2.1</v>
      </c>
      <c r="GD93" s="70"/>
      <c r="GE93" s="121"/>
      <c r="GF93" s="149"/>
      <c r="GG93" s="67">
        <f t="shared" si="852"/>
        <v>0.8</v>
      </c>
      <c r="GH93" s="67" t="str">
        <f t="shared" si="853"/>
        <v>0.8</v>
      </c>
      <c r="GI93" s="51" t="str">
        <f t="shared" si="854"/>
        <v>F</v>
      </c>
      <c r="GJ93" s="60">
        <f t="shared" si="855"/>
        <v>0</v>
      </c>
      <c r="GK93" s="53" t="str">
        <f t="shared" si="856"/>
        <v>0.0</v>
      </c>
      <c r="GL93" s="63">
        <v>3</v>
      </c>
      <c r="GM93" s="207"/>
      <c r="GN93" s="211">
        <f t="shared" si="857"/>
        <v>18</v>
      </c>
      <c r="GO93" s="156">
        <f t="shared" si="858"/>
        <v>2.3888888888888888</v>
      </c>
      <c r="GP93" s="158">
        <f t="shared" si="859"/>
        <v>0.58333333333333337</v>
      </c>
      <c r="GQ93" s="157" t="str">
        <f t="shared" si="860"/>
        <v>0.58</v>
      </c>
      <c r="GR93" s="5" t="str">
        <f t="shared" si="861"/>
        <v>Cảnh báo KQHT</v>
      </c>
      <c r="GS93" s="212">
        <f t="shared" si="862"/>
        <v>6</v>
      </c>
      <c r="GT93" s="213">
        <f t="shared" si="863"/>
        <v>5.5</v>
      </c>
      <c r="GU93" s="214">
        <f t="shared" si="864"/>
        <v>1.75</v>
      </c>
      <c r="GV93" s="215">
        <f t="shared" si="865"/>
        <v>35</v>
      </c>
      <c r="GW93" s="211">
        <f t="shared" si="866"/>
        <v>21</v>
      </c>
      <c r="GX93" s="157">
        <f t="shared" si="867"/>
        <v>5.6</v>
      </c>
      <c r="GY93" s="158">
        <f t="shared" si="868"/>
        <v>1.8095238095238095</v>
      </c>
      <c r="GZ93" s="157" t="str">
        <f t="shared" si="869"/>
        <v>1.81</v>
      </c>
      <c r="HA93" s="5" t="str">
        <f t="shared" si="870"/>
        <v>Lên lớp</v>
      </c>
      <c r="HB93" s="5" t="s">
        <v>1035</v>
      </c>
      <c r="HC93" s="149">
        <v>0</v>
      </c>
      <c r="HD93" s="70"/>
      <c r="HE93" s="121"/>
      <c r="HF93" s="149"/>
      <c r="HG93" s="67">
        <f>ROUND(MAX((HC93*0.4+HD93*0.6),(HC93*0.4+HE93*0.6)),1)</f>
        <v>0</v>
      </c>
      <c r="HH93" s="67" t="str">
        <f t="shared" si="871"/>
        <v>0.0</v>
      </c>
      <c r="HI93" s="51" t="str">
        <f t="shared" si="872"/>
        <v>F</v>
      </c>
      <c r="HJ93" s="60">
        <f t="shared" si="873"/>
        <v>0</v>
      </c>
      <c r="HK93" s="53" t="str">
        <f t="shared" si="874"/>
        <v>0.0</v>
      </c>
      <c r="HL93" s="63">
        <v>3</v>
      </c>
      <c r="HM93" s="207"/>
      <c r="HN93" s="149">
        <v>0</v>
      </c>
      <c r="HO93" s="70"/>
      <c r="HP93" s="121"/>
      <c r="HQ93" s="149">
        <f>ROUND((HN93*0.4+HO93*0.6),1)</f>
        <v>0</v>
      </c>
      <c r="HR93" s="110">
        <f t="shared" si="875"/>
        <v>0</v>
      </c>
      <c r="HS93" s="67" t="str">
        <f t="shared" si="876"/>
        <v>0.0</v>
      </c>
      <c r="HT93" s="111" t="str">
        <f t="shared" si="877"/>
        <v>F</v>
      </c>
      <c r="HU93" s="112">
        <f t="shared" si="878"/>
        <v>0</v>
      </c>
      <c r="HV93" s="113" t="str">
        <f t="shared" si="879"/>
        <v>0.0</v>
      </c>
      <c r="HW93" s="63">
        <v>1</v>
      </c>
      <c r="HX93" s="207"/>
      <c r="HY93" s="66">
        <f t="shared" ref="HY93:HZ96" si="944">ROUND((HF93*0.7+HQ93*0.3),1)</f>
        <v>0</v>
      </c>
      <c r="HZ93" s="167">
        <f t="shared" si="944"/>
        <v>0</v>
      </c>
      <c r="IA93" s="53" t="str">
        <f t="shared" si="881"/>
        <v>0.0</v>
      </c>
      <c r="IB93" s="51" t="str">
        <f t="shared" si="882"/>
        <v>F</v>
      </c>
      <c r="IC93" s="60">
        <f t="shared" si="883"/>
        <v>0</v>
      </c>
      <c r="ID93" s="53" t="str">
        <f t="shared" si="884"/>
        <v>0.0</v>
      </c>
      <c r="IE93" s="220">
        <v>4</v>
      </c>
      <c r="IF93" s="221"/>
      <c r="IG93" s="149">
        <v>0</v>
      </c>
      <c r="IH93" s="70"/>
      <c r="II93" s="121"/>
      <c r="IJ93" s="149">
        <f>ROUND((IG93*0.4+IH93*0.6),1)</f>
        <v>0</v>
      </c>
      <c r="IK93" s="67">
        <f t="shared" si="885"/>
        <v>0</v>
      </c>
      <c r="IL93" s="67" t="str">
        <f t="shared" si="886"/>
        <v>0.0</v>
      </c>
      <c r="IM93" s="51" t="str">
        <f t="shared" si="887"/>
        <v>F</v>
      </c>
      <c r="IN93" s="60">
        <f t="shared" si="888"/>
        <v>0</v>
      </c>
      <c r="IO93" s="53" t="str">
        <f t="shared" si="889"/>
        <v>0.0</v>
      </c>
      <c r="IP93" s="63">
        <v>2</v>
      </c>
      <c r="IQ93" s="207"/>
      <c r="IR93" s="149">
        <v>0</v>
      </c>
      <c r="IS93" s="70"/>
      <c r="IT93" s="121"/>
      <c r="IU93" s="149">
        <f>ROUND((IR93*0.4+IS93*0.6),1)</f>
        <v>0</v>
      </c>
      <c r="IV93" s="67">
        <f t="shared" si="890"/>
        <v>0</v>
      </c>
      <c r="IW93" s="67" t="str">
        <f t="shared" si="891"/>
        <v>0.0</v>
      </c>
      <c r="IX93" s="51" t="str">
        <f t="shared" si="892"/>
        <v>F</v>
      </c>
      <c r="IY93" s="60">
        <f t="shared" si="893"/>
        <v>0</v>
      </c>
      <c r="IZ93" s="53" t="str">
        <f t="shared" si="894"/>
        <v>0.0</v>
      </c>
      <c r="JA93" s="63">
        <v>3</v>
      </c>
      <c r="JB93" s="207"/>
      <c r="JC93" s="56">
        <v>0</v>
      </c>
      <c r="JD93" s="70"/>
      <c r="JE93" s="121"/>
      <c r="JF93" s="149">
        <f>ROUND((JC93*0.4+JD93*0.6),1)</f>
        <v>0</v>
      </c>
      <c r="JG93" s="67">
        <f t="shared" si="895"/>
        <v>0</v>
      </c>
      <c r="JH93" s="50" t="str">
        <f t="shared" si="896"/>
        <v>0.0</v>
      </c>
      <c r="JI93" s="51" t="str">
        <f t="shared" si="897"/>
        <v>F</v>
      </c>
      <c r="JJ93" s="60">
        <f t="shared" si="898"/>
        <v>0</v>
      </c>
      <c r="JK93" s="53" t="str">
        <f t="shared" si="899"/>
        <v>0.0</v>
      </c>
      <c r="JL93" s="61">
        <v>2</v>
      </c>
      <c r="JM93" s="62"/>
      <c r="JN93" s="56">
        <v>0</v>
      </c>
      <c r="JO93" s="70"/>
      <c r="JP93" s="121"/>
      <c r="JQ93" s="149">
        <f t="shared" si="900"/>
        <v>0</v>
      </c>
      <c r="JR93" s="67">
        <f t="shared" si="901"/>
        <v>0</v>
      </c>
      <c r="JS93" s="50" t="str">
        <f t="shared" si="902"/>
        <v>0.0</v>
      </c>
      <c r="JT93" s="51" t="str">
        <f t="shared" si="903"/>
        <v>F</v>
      </c>
      <c r="JU93" s="60">
        <f t="shared" si="904"/>
        <v>0</v>
      </c>
      <c r="JV93" s="53" t="str">
        <f t="shared" si="905"/>
        <v>0.0</v>
      </c>
      <c r="JW93" s="61">
        <v>1</v>
      </c>
      <c r="JX93" s="62"/>
      <c r="JY93" s="56"/>
      <c r="JZ93" s="70"/>
      <c r="KA93" s="121"/>
      <c r="KB93" s="149">
        <f t="shared" si="906"/>
        <v>0</v>
      </c>
      <c r="KC93" s="67">
        <f t="shared" si="907"/>
        <v>0</v>
      </c>
      <c r="KD93" s="50" t="str">
        <f t="shared" si="908"/>
        <v>0.0</v>
      </c>
      <c r="KE93" s="51" t="str">
        <f t="shared" si="909"/>
        <v>F</v>
      </c>
      <c r="KF93" s="60">
        <f t="shared" si="910"/>
        <v>0</v>
      </c>
      <c r="KG93" s="53" t="str">
        <f t="shared" si="911"/>
        <v>0.0</v>
      </c>
      <c r="KH93" s="61">
        <v>2</v>
      </c>
      <c r="KI93" s="62"/>
      <c r="KJ93" s="105"/>
      <c r="KK93" s="138"/>
      <c r="KL93" s="104"/>
      <c r="KM93" s="66">
        <f t="shared" si="912"/>
        <v>0</v>
      </c>
      <c r="KN93" s="110">
        <f t="shared" si="913"/>
        <v>0</v>
      </c>
      <c r="KO93" s="67" t="str">
        <f t="shared" si="914"/>
        <v>0.0</v>
      </c>
      <c r="KP93" s="300" t="str">
        <f t="shared" si="915"/>
        <v>F</v>
      </c>
      <c r="KQ93" s="112">
        <f t="shared" si="916"/>
        <v>0</v>
      </c>
      <c r="KR93" s="113" t="str">
        <f t="shared" si="917"/>
        <v>0.0</v>
      </c>
      <c r="KS93" s="63">
        <v>3</v>
      </c>
      <c r="KT93" s="207"/>
      <c r="KU93" s="105"/>
      <c r="KV93" s="138"/>
      <c r="KW93" s="104"/>
      <c r="KX93" s="66">
        <f t="shared" si="918"/>
        <v>0</v>
      </c>
      <c r="KY93" s="110">
        <f t="shared" si="919"/>
        <v>0</v>
      </c>
      <c r="KZ93" s="67" t="str">
        <f t="shared" si="920"/>
        <v>0.0</v>
      </c>
      <c r="LA93" s="300" t="str">
        <f t="shared" si="921"/>
        <v>F</v>
      </c>
      <c r="LB93" s="112">
        <f t="shared" si="922"/>
        <v>0</v>
      </c>
      <c r="LC93" s="113" t="str">
        <f t="shared" si="923"/>
        <v>0.0</v>
      </c>
      <c r="LD93" s="63">
        <v>2</v>
      </c>
      <c r="LE93" s="207"/>
      <c r="LF93" s="301">
        <f t="shared" ref="LF93:LG95" si="945">ROUND((KM93*0.55+KX93*0.45),1)</f>
        <v>0</v>
      </c>
      <c r="LG93" s="302">
        <f t="shared" si="945"/>
        <v>0</v>
      </c>
      <c r="LH93" s="303" t="str">
        <f t="shared" si="925"/>
        <v>0.0</v>
      </c>
      <c r="LI93" s="304" t="str">
        <f t="shared" si="926"/>
        <v>F</v>
      </c>
      <c r="LJ93" s="305">
        <f t="shared" si="927"/>
        <v>0</v>
      </c>
      <c r="LK93" s="303" t="str">
        <f t="shared" si="928"/>
        <v>0.0</v>
      </c>
      <c r="LL93" s="306">
        <v>5</v>
      </c>
      <c r="LM93" s="307"/>
      <c r="LN93" s="211">
        <f t="shared" si="929"/>
        <v>19</v>
      </c>
      <c r="LO93" s="156">
        <f t="shared" si="930"/>
        <v>0</v>
      </c>
      <c r="LP93" s="158">
        <f t="shared" si="931"/>
        <v>0</v>
      </c>
      <c r="LQ93" s="157" t="str">
        <f t="shared" si="932"/>
        <v>0.00</v>
      </c>
      <c r="LR93" s="5" t="str">
        <f t="shared" si="933"/>
        <v>Cảnh báo KQHT</v>
      </c>
      <c r="LS93" s="212">
        <f t="shared" si="934"/>
        <v>0</v>
      </c>
      <c r="LT93" s="156" t="e">
        <f t="shared" si="935"/>
        <v>#DIV/0!</v>
      </c>
      <c r="LU93" s="309" t="e">
        <f t="shared" si="936"/>
        <v>#DIV/0!</v>
      </c>
      <c r="LV93" s="215">
        <f t="shared" si="937"/>
        <v>54</v>
      </c>
      <c r="LW93" s="211">
        <f t="shared" si="938"/>
        <v>21</v>
      </c>
      <c r="LX93" s="157" t="e">
        <f t="shared" si="939"/>
        <v>#DIV/0!</v>
      </c>
      <c r="LY93" s="157" t="e">
        <f t="shared" si="940"/>
        <v>#DIV/0!</v>
      </c>
      <c r="LZ93" s="158" t="e">
        <f t="shared" si="941"/>
        <v>#DIV/0!</v>
      </c>
      <c r="MA93" s="157" t="e">
        <f t="shared" si="942"/>
        <v>#DIV/0!</v>
      </c>
      <c r="MB93" s="5" t="e">
        <f t="shared" si="943"/>
        <v>#DIV/0!</v>
      </c>
      <c r="NL93" s="231"/>
      <c r="OF93" s="231"/>
      <c r="OG93" s="231"/>
      <c r="OH93" s="231"/>
      <c r="OQ93" s="4"/>
      <c r="OR93" s="4"/>
      <c r="OS93" s="146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231"/>
      <c r="PR93" s="231"/>
      <c r="PS93" s="231"/>
      <c r="PT93" s="231"/>
    </row>
    <row r="94" spans="1:443" s="8" customFormat="1" ht="18">
      <c r="A94" s="5">
        <v>13</v>
      </c>
      <c r="B94" s="9" t="s">
        <v>11</v>
      </c>
      <c r="C94" s="10" t="s">
        <v>521</v>
      </c>
      <c r="D94" s="11" t="s">
        <v>435</v>
      </c>
      <c r="E94" s="328" t="s">
        <v>221</v>
      </c>
      <c r="F94" s="6" t="s">
        <v>522</v>
      </c>
      <c r="G94" s="6" t="s">
        <v>523</v>
      </c>
      <c r="H94" s="6" t="s">
        <v>427</v>
      </c>
      <c r="I94" s="48" t="s">
        <v>524</v>
      </c>
      <c r="J94" s="48" t="s">
        <v>525</v>
      </c>
      <c r="K94" s="49">
        <v>5.5</v>
      </c>
      <c r="L94" s="120" t="str">
        <f t="shared" si="757"/>
        <v>5.5</v>
      </c>
      <c r="M94" s="51" t="str">
        <f t="shared" si="758"/>
        <v>C</v>
      </c>
      <c r="N94" s="52">
        <f t="shared" si="759"/>
        <v>2</v>
      </c>
      <c r="O94" s="53" t="str">
        <f t="shared" si="760"/>
        <v>2.0</v>
      </c>
      <c r="P94" s="63">
        <v>2</v>
      </c>
      <c r="Q94" s="49">
        <v>6</v>
      </c>
      <c r="R94" s="120" t="str">
        <f t="shared" si="761"/>
        <v>6.0</v>
      </c>
      <c r="S94" s="51" t="str">
        <f t="shared" si="762"/>
        <v>C</v>
      </c>
      <c r="T94" s="52">
        <f t="shared" si="763"/>
        <v>2</v>
      </c>
      <c r="U94" s="53" t="str">
        <f t="shared" si="764"/>
        <v>2.0</v>
      </c>
      <c r="V94" s="63">
        <v>3</v>
      </c>
      <c r="W94" s="210">
        <v>7</v>
      </c>
      <c r="X94" s="57">
        <v>6</v>
      </c>
      <c r="Y94" s="58"/>
      <c r="Z94" s="66">
        <f t="shared" si="765"/>
        <v>6.4</v>
      </c>
      <c r="AA94" s="67">
        <f t="shared" si="766"/>
        <v>6.4</v>
      </c>
      <c r="AB94" s="67" t="str">
        <f t="shared" si="767"/>
        <v>6.4</v>
      </c>
      <c r="AC94" s="51" t="str">
        <f t="shared" si="768"/>
        <v>C</v>
      </c>
      <c r="AD94" s="60">
        <f t="shared" si="769"/>
        <v>2</v>
      </c>
      <c r="AE94" s="53" t="str">
        <f t="shared" si="770"/>
        <v>2.0</v>
      </c>
      <c r="AF94" s="63">
        <v>4</v>
      </c>
      <c r="AG94" s="207">
        <v>4</v>
      </c>
      <c r="AH94" s="210">
        <v>7.7</v>
      </c>
      <c r="AI94" s="57">
        <v>7</v>
      </c>
      <c r="AJ94" s="58"/>
      <c r="AK94" s="66">
        <f t="shared" si="771"/>
        <v>7.3</v>
      </c>
      <c r="AL94" s="67">
        <f t="shared" si="772"/>
        <v>7.3</v>
      </c>
      <c r="AM94" s="67" t="str">
        <f t="shared" si="773"/>
        <v>7.3</v>
      </c>
      <c r="AN94" s="51" t="str">
        <f t="shared" si="774"/>
        <v>B</v>
      </c>
      <c r="AO94" s="60">
        <f t="shared" si="775"/>
        <v>3</v>
      </c>
      <c r="AP94" s="53" t="str">
        <f t="shared" si="776"/>
        <v>3.0</v>
      </c>
      <c r="AQ94" s="63">
        <v>2</v>
      </c>
      <c r="AR94" s="207">
        <v>2</v>
      </c>
      <c r="AS94" s="210">
        <v>5.7</v>
      </c>
      <c r="AT94" s="57">
        <v>1</v>
      </c>
      <c r="AU94" s="58">
        <v>0</v>
      </c>
      <c r="AV94" s="66">
        <f t="shared" si="777"/>
        <v>2.9</v>
      </c>
      <c r="AW94" s="67">
        <f t="shared" si="778"/>
        <v>2.9</v>
      </c>
      <c r="AX94" s="67" t="str">
        <f t="shared" si="779"/>
        <v>2.9</v>
      </c>
      <c r="AY94" s="51" t="str">
        <f t="shared" si="780"/>
        <v>F</v>
      </c>
      <c r="AZ94" s="60">
        <f t="shared" si="781"/>
        <v>0</v>
      </c>
      <c r="BA94" s="53" t="str">
        <f t="shared" si="782"/>
        <v>0.0</v>
      </c>
      <c r="BB94" s="63">
        <v>3</v>
      </c>
      <c r="BC94" s="207"/>
      <c r="BD94" s="210">
        <v>5.3</v>
      </c>
      <c r="BE94" s="57">
        <v>7</v>
      </c>
      <c r="BF94" s="58"/>
      <c r="BG94" s="66">
        <f t="shared" si="783"/>
        <v>6.3</v>
      </c>
      <c r="BH94" s="67">
        <f t="shared" si="784"/>
        <v>6.3</v>
      </c>
      <c r="BI94" s="67" t="str">
        <f t="shared" si="785"/>
        <v>6.3</v>
      </c>
      <c r="BJ94" s="51" t="str">
        <f t="shared" si="786"/>
        <v>C</v>
      </c>
      <c r="BK94" s="60">
        <f t="shared" si="787"/>
        <v>2</v>
      </c>
      <c r="BL94" s="53" t="str">
        <f t="shared" si="788"/>
        <v>2.0</v>
      </c>
      <c r="BM94" s="63">
        <v>3</v>
      </c>
      <c r="BN94" s="207">
        <v>3</v>
      </c>
      <c r="BO94" s="210">
        <v>5.2</v>
      </c>
      <c r="BP94" s="57">
        <v>6</v>
      </c>
      <c r="BQ94" s="58"/>
      <c r="BR94" s="66">
        <f t="shared" si="789"/>
        <v>5.7</v>
      </c>
      <c r="BS94" s="67">
        <f t="shared" si="790"/>
        <v>5.7</v>
      </c>
      <c r="BT94" s="67" t="str">
        <f t="shared" si="791"/>
        <v>5.7</v>
      </c>
      <c r="BU94" s="51" t="str">
        <f t="shared" si="792"/>
        <v>C</v>
      </c>
      <c r="BV94" s="68">
        <f t="shared" si="793"/>
        <v>2</v>
      </c>
      <c r="BW94" s="53" t="str">
        <f t="shared" si="794"/>
        <v>2.0</v>
      </c>
      <c r="BX94" s="63">
        <v>2</v>
      </c>
      <c r="BY94" s="207">
        <v>2</v>
      </c>
      <c r="BZ94" s="210">
        <v>5.8</v>
      </c>
      <c r="CA94" s="57">
        <v>3</v>
      </c>
      <c r="CB94" s="58"/>
      <c r="CC94" s="66">
        <f>ROUND((BZ94*0.4+CA94*0.6),1)</f>
        <v>4.0999999999999996</v>
      </c>
      <c r="CD94" s="67">
        <f t="shared" si="795"/>
        <v>4.0999999999999996</v>
      </c>
      <c r="CE94" s="67" t="str">
        <f t="shared" si="796"/>
        <v>4.1</v>
      </c>
      <c r="CF94" s="51" t="str">
        <f t="shared" si="797"/>
        <v>D</v>
      </c>
      <c r="CG94" s="60">
        <f t="shared" si="798"/>
        <v>1</v>
      </c>
      <c r="CH94" s="53" t="str">
        <f t="shared" si="799"/>
        <v>1.0</v>
      </c>
      <c r="CI94" s="63">
        <v>3</v>
      </c>
      <c r="CJ94" s="207">
        <v>3</v>
      </c>
      <c r="CK94" s="208">
        <f>AF94+AQ94+BB94+BM94+BX94+CI94</f>
        <v>17</v>
      </c>
      <c r="CL94" s="72">
        <f>(AA94*AF94+AL94*AQ94+AW94*BB94+BH94*BM94+BS94*BX94+CD94*CI94)/CK94</f>
        <v>5.382352941176471</v>
      </c>
      <c r="CM94" s="93" t="str">
        <f t="shared" si="800"/>
        <v>5.38</v>
      </c>
      <c r="CN94" s="72">
        <f>(AD94*AF94+AO94*AQ94+AZ94*BB94+BK94*BM94+BV94*BX94+CG94*CI94)/CK94</f>
        <v>1.588235294117647</v>
      </c>
      <c r="CO94" s="93" t="str">
        <f t="shared" si="801"/>
        <v>1.59</v>
      </c>
      <c r="CP94" s="331" t="str">
        <f t="shared" si="802"/>
        <v>Lên lớp</v>
      </c>
      <c r="CQ94" s="331">
        <f>CJ94+BY94+BN94+BC94+AR94+AG94</f>
        <v>14</v>
      </c>
      <c r="CR94" s="72">
        <f>(AA94*AG94+AL94*AR94+AW94*BC94+BH94*BN94+BS94*BY94+CD94*CJ94)/CQ94</f>
        <v>5.9142857142857137</v>
      </c>
      <c r="CS94" s="331" t="str">
        <f t="shared" si="803"/>
        <v>5.91</v>
      </c>
      <c r="CT94" s="72">
        <f>(AD94*AG94+AO94*AR94+AZ94*BC94+BK94*BN94+BV94*BY94+CG94*CJ94)/CQ94</f>
        <v>1.9285714285714286</v>
      </c>
      <c r="CU94" s="331" t="str">
        <f t="shared" si="804"/>
        <v>1.93</v>
      </c>
      <c r="CV94" s="331" t="str">
        <f t="shared" si="805"/>
        <v>Lên lớp</v>
      </c>
      <c r="CW94" s="105">
        <v>6.2</v>
      </c>
      <c r="CX94" s="126">
        <v>4</v>
      </c>
      <c r="CY94" s="126"/>
      <c r="CZ94" s="66">
        <f t="shared" si="806"/>
        <v>4.9000000000000004</v>
      </c>
      <c r="DA94" s="67">
        <f t="shared" si="807"/>
        <v>4.9000000000000004</v>
      </c>
      <c r="DB94" s="60" t="str">
        <f t="shared" si="808"/>
        <v>4.9</v>
      </c>
      <c r="DC94" s="51" t="str">
        <f t="shared" si="809"/>
        <v>D</v>
      </c>
      <c r="DD94" s="60">
        <f t="shared" si="810"/>
        <v>1</v>
      </c>
      <c r="DE94" s="60" t="str">
        <f t="shared" si="811"/>
        <v>1.0</v>
      </c>
      <c r="DF94" s="63"/>
      <c r="DG94" s="209"/>
      <c r="DH94" s="105">
        <v>6.6</v>
      </c>
      <c r="DI94" s="126">
        <v>6</v>
      </c>
      <c r="DJ94" s="126"/>
      <c r="DK94" s="66">
        <f t="shared" si="812"/>
        <v>6.2</v>
      </c>
      <c r="DL94" s="67">
        <f t="shared" si="813"/>
        <v>6.2</v>
      </c>
      <c r="DM94" s="60" t="str">
        <f t="shared" si="814"/>
        <v>6.2</v>
      </c>
      <c r="DN94" s="51" t="str">
        <f t="shared" si="815"/>
        <v>C</v>
      </c>
      <c r="DO94" s="60">
        <f t="shared" si="816"/>
        <v>2</v>
      </c>
      <c r="DP94" s="60" t="str">
        <f t="shared" si="817"/>
        <v>2.0</v>
      </c>
      <c r="DQ94" s="63"/>
      <c r="DR94" s="209"/>
      <c r="DS94" s="67">
        <f t="shared" si="818"/>
        <v>5.5500000000000007</v>
      </c>
      <c r="DT94" s="60" t="str">
        <f t="shared" si="819"/>
        <v>5.6</v>
      </c>
      <c r="DU94" s="51" t="str">
        <f t="shared" si="820"/>
        <v>C</v>
      </c>
      <c r="DV94" s="60">
        <f t="shared" si="821"/>
        <v>2</v>
      </c>
      <c r="DW94" s="60" t="str">
        <f t="shared" si="822"/>
        <v>2.0</v>
      </c>
      <c r="DX94" s="63">
        <v>3</v>
      </c>
      <c r="DY94" s="209">
        <v>3</v>
      </c>
      <c r="DZ94" s="149">
        <v>1.1000000000000001</v>
      </c>
      <c r="EA94" s="70"/>
      <c r="EB94" s="121"/>
      <c r="EC94" s="66">
        <f t="shared" si="823"/>
        <v>0.4</v>
      </c>
      <c r="ED94" s="67">
        <f t="shared" si="824"/>
        <v>0.4</v>
      </c>
      <c r="EE94" s="67" t="str">
        <f t="shared" si="825"/>
        <v>0.4</v>
      </c>
      <c r="EF94" s="51" t="str">
        <f t="shared" si="826"/>
        <v>F</v>
      </c>
      <c r="EG94" s="68">
        <f t="shared" si="827"/>
        <v>0</v>
      </c>
      <c r="EH94" s="53" t="str">
        <f t="shared" si="828"/>
        <v>0.0</v>
      </c>
      <c r="EI94" s="63">
        <v>3</v>
      </c>
      <c r="EJ94" s="207"/>
      <c r="EK94" s="105">
        <v>5.2</v>
      </c>
      <c r="EL94" s="103">
        <v>2</v>
      </c>
      <c r="EM94" s="104">
        <v>4</v>
      </c>
      <c r="EN94" s="66">
        <f t="shared" si="829"/>
        <v>3.3</v>
      </c>
      <c r="EO94" s="67">
        <f t="shared" si="830"/>
        <v>4.5</v>
      </c>
      <c r="EP94" s="67" t="str">
        <f t="shared" si="831"/>
        <v>4.5</v>
      </c>
      <c r="EQ94" s="51" t="str">
        <f t="shared" si="832"/>
        <v>D</v>
      </c>
      <c r="ER94" s="60">
        <f t="shared" si="833"/>
        <v>1</v>
      </c>
      <c r="ES94" s="53" t="str">
        <f t="shared" si="834"/>
        <v>1.0</v>
      </c>
      <c r="ET94" s="63">
        <v>3</v>
      </c>
      <c r="EU94" s="207">
        <v>3</v>
      </c>
      <c r="EV94" s="216">
        <v>5</v>
      </c>
      <c r="EW94" s="173">
        <v>1</v>
      </c>
      <c r="EX94" s="174">
        <v>5</v>
      </c>
      <c r="EY94" s="66">
        <f t="shared" si="835"/>
        <v>2.6</v>
      </c>
      <c r="EZ94" s="67">
        <f t="shared" si="836"/>
        <v>5</v>
      </c>
      <c r="FA94" s="67" t="str">
        <f t="shared" si="837"/>
        <v>5.0</v>
      </c>
      <c r="FB94" s="51" t="str">
        <f t="shared" si="838"/>
        <v>D+</v>
      </c>
      <c r="FC94" s="60">
        <f t="shared" si="839"/>
        <v>1.5</v>
      </c>
      <c r="FD94" s="53" t="str">
        <f t="shared" si="840"/>
        <v>1.5</v>
      </c>
      <c r="FE94" s="63">
        <v>2</v>
      </c>
      <c r="FF94" s="207">
        <v>2</v>
      </c>
      <c r="FG94" s="105">
        <v>7.3</v>
      </c>
      <c r="FH94" s="103"/>
      <c r="FI94" s="104">
        <v>8</v>
      </c>
      <c r="FJ94" s="66">
        <f t="shared" si="841"/>
        <v>2.9</v>
      </c>
      <c r="FK94" s="67">
        <f t="shared" si="842"/>
        <v>7.7</v>
      </c>
      <c r="FL94" s="67" t="str">
        <f t="shared" si="843"/>
        <v>7.7</v>
      </c>
      <c r="FM94" s="51" t="str">
        <f t="shared" si="844"/>
        <v>B</v>
      </c>
      <c r="FN94" s="60">
        <f t="shared" si="845"/>
        <v>3</v>
      </c>
      <c r="FO94" s="53" t="str">
        <f t="shared" si="846"/>
        <v>3.0</v>
      </c>
      <c r="FP94" s="63">
        <v>2</v>
      </c>
      <c r="FQ94" s="207">
        <v>2</v>
      </c>
      <c r="FR94" s="66">
        <v>5.6</v>
      </c>
      <c r="FS94" s="331">
        <v>7</v>
      </c>
      <c r="FT94" s="104"/>
      <c r="FU94" s="66"/>
      <c r="FV94" s="67">
        <f t="shared" si="847"/>
        <v>6.4</v>
      </c>
      <c r="FW94" s="67" t="str">
        <f t="shared" si="848"/>
        <v>6.4</v>
      </c>
      <c r="FX94" s="51" t="str">
        <f t="shared" si="849"/>
        <v>C</v>
      </c>
      <c r="FY94" s="60">
        <f t="shared" si="850"/>
        <v>2</v>
      </c>
      <c r="FZ94" s="53" t="str">
        <f t="shared" si="851"/>
        <v>2.0</v>
      </c>
      <c r="GA94" s="63">
        <v>2</v>
      </c>
      <c r="GB94" s="207">
        <v>2</v>
      </c>
      <c r="GC94" s="149">
        <v>3.4</v>
      </c>
      <c r="GD94" s="70"/>
      <c r="GE94" s="121"/>
      <c r="GF94" s="149"/>
      <c r="GG94" s="67">
        <f t="shared" si="852"/>
        <v>1.4</v>
      </c>
      <c r="GH94" s="67" t="str">
        <f t="shared" si="853"/>
        <v>1.4</v>
      </c>
      <c r="GI94" s="51" t="str">
        <f t="shared" si="854"/>
        <v>F</v>
      </c>
      <c r="GJ94" s="60">
        <f t="shared" si="855"/>
        <v>0</v>
      </c>
      <c r="GK94" s="53" t="str">
        <f t="shared" si="856"/>
        <v>0.0</v>
      </c>
      <c r="GL94" s="63">
        <v>3</v>
      </c>
      <c r="GM94" s="207"/>
      <c r="GN94" s="211">
        <f t="shared" si="857"/>
        <v>18</v>
      </c>
      <c r="GO94" s="156">
        <f t="shared" si="858"/>
        <v>4.0972222222222223</v>
      </c>
      <c r="GP94" s="158">
        <f t="shared" si="859"/>
        <v>1.2222222222222223</v>
      </c>
      <c r="GQ94" s="157" t="str">
        <f t="shared" si="860"/>
        <v>1.22</v>
      </c>
      <c r="GR94" s="5" t="str">
        <f t="shared" si="861"/>
        <v>Lên lớp</v>
      </c>
      <c r="GS94" s="212">
        <f t="shared" si="862"/>
        <v>12</v>
      </c>
      <c r="GT94" s="213">
        <f t="shared" si="863"/>
        <v>5.6958333333333337</v>
      </c>
      <c r="GU94" s="214">
        <f t="shared" si="864"/>
        <v>1.8333333333333333</v>
      </c>
      <c r="GV94" s="215">
        <f t="shared" si="865"/>
        <v>35</v>
      </c>
      <c r="GW94" s="211">
        <f t="shared" si="866"/>
        <v>26</v>
      </c>
      <c r="GX94" s="157">
        <f t="shared" si="867"/>
        <v>5.8134615384615387</v>
      </c>
      <c r="GY94" s="158">
        <f t="shared" si="868"/>
        <v>1.8846153846153846</v>
      </c>
      <c r="GZ94" s="157" t="str">
        <f t="shared" si="869"/>
        <v>1.88</v>
      </c>
      <c r="HA94" s="5" t="str">
        <f t="shared" si="870"/>
        <v>Lên lớp</v>
      </c>
      <c r="HB94" s="5"/>
      <c r="HC94" s="171">
        <v>5</v>
      </c>
      <c r="HD94" s="254">
        <v>2</v>
      </c>
      <c r="HE94" s="123"/>
      <c r="HF94" s="171"/>
      <c r="HG94" s="67">
        <f>ROUND(MAX((HC94*0.4+HD94*0.6),(HC94*0.4+HE94*0.6)),1)</f>
        <v>3.2</v>
      </c>
      <c r="HH94" s="67" t="str">
        <f t="shared" si="871"/>
        <v>3.2</v>
      </c>
      <c r="HI94" s="51" t="str">
        <f t="shared" si="872"/>
        <v>F</v>
      </c>
      <c r="HJ94" s="60">
        <f t="shared" si="873"/>
        <v>0</v>
      </c>
      <c r="HK94" s="53" t="str">
        <f t="shared" si="874"/>
        <v>0.0</v>
      </c>
      <c r="HL94" s="63">
        <v>3</v>
      </c>
      <c r="HM94" s="207"/>
      <c r="HN94" s="210">
        <v>5</v>
      </c>
      <c r="HO94" s="57">
        <v>4</v>
      </c>
      <c r="HP94" s="58"/>
      <c r="HQ94" s="66">
        <f>ROUND((HN94*0.4+HO94*0.6),1)</f>
        <v>4.4000000000000004</v>
      </c>
      <c r="HR94" s="110">
        <f t="shared" si="875"/>
        <v>4.4000000000000004</v>
      </c>
      <c r="HS94" s="67" t="str">
        <f t="shared" si="876"/>
        <v>4.4</v>
      </c>
      <c r="HT94" s="111" t="str">
        <f t="shared" si="877"/>
        <v>D</v>
      </c>
      <c r="HU94" s="112">
        <f t="shared" si="878"/>
        <v>1</v>
      </c>
      <c r="HV94" s="113" t="str">
        <f t="shared" si="879"/>
        <v>1.0</v>
      </c>
      <c r="HW94" s="63">
        <v>1</v>
      </c>
      <c r="HX94" s="207">
        <v>1</v>
      </c>
      <c r="HY94" s="66">
        <f t="shared" si="944"/>
        <v>1.3</v>
      </c>
      <c r="HZ94" s="167">
        <f t="shared" si="944"/>
        <v>3.6</v>
      </c>
      <c r="IA94" s="53" t="str">
        <f t="shared" si="881"/>
        <v>3.6</v>
      </c>
      <c r="IB94" s="51" t="str">
        <f t="shared" si="882"/>
        <v>F</v>
      </c>
      <c r="IC94" s="60">
        <f t="shared" si="883"/>
        <v>0</v>
      </c>
      <c r="ID94" s="53" t="str">
        <f t="shared" si="884"/>
        <v>0.0</v>
      </c>
      <c r="IE94" s="220">
        <v>4</v>
      </c>
      <c r="IF94" s="221"/>
      <c r="IG94" s="210">
        <v>6</v>
      </c>
      <c r="IH94" s="57">
        <v>7</v>
      </c>
      <c r="II94" s="58"/>
      <c r="IJ94" s="66">
        <f>ROUND((IG94*0.4+IH94*0.6),1)</f>
        <v>6.6</v>
      </c>
      <c r="IK94" s="67">
        <f t="shared" si="885"/>
        <v>6.6</v>
      </c>
      <c r="IL94" s="67" t="str">
        <f t="shared" si="886"/>
        <v>6.6</v>
      </c>
      <c r="IM94" s="51" t="str">
        <f t="shared" si="887"/>
        <v>C+</v>
      </c>
      <c r="IN94" s="60">
        <f t="shared" si="888"/>
        <v>2.5</v>
      </c>
      <c r="IO94" s="53" t="str">
        <f t="shared" si="889"/>
        <v>2.5</v>
      </c>
      <c r="IP94" s="63">
        <v>2</v>
      </c>
      <c r="IQ94" s="207">
        <v>2</v>
      </c>
      <c r="IR94" s="210">
        <v>8</v>
      </c>
      <c r="IS94" s="57">
        <v>6</v>
      </c>
      <c r="IT94" s="58"/>
      <c r="IU94" s="66">
        <f>ROUND((IR94*0.4+IS94*0.6),1)</f>
        <v>6.8</v>
      </c>
      <c r="IV94" s="67">
        <f t="shared" si="890"/>
        <v>6.8</v>
      </c>
      <c r="IW94" s="67" t="str">
        <f t="shared" si="891"/>
        <v>6.8</v>
      </c>
      <c r="IX94" s="51" t="str">
        <f t="shared" si="892"/>
        <v>C+</v>
      </c>
      <c r="IY94" s="60">
        <f t="shared" si="893"/>
        <v>2.5</v>
      </c>
      <c r="IZ94" s="53" t="str">
        <f t="shared" si="894"/>
        <v>2.5</v>
      </c>
      <c r="JA94" s="63">
        <v>3</v>
      </c>
      <c r="JB94" s="207">
        <v>3</v>
      </c>
      <c r="JC94" s="65">
        <v>5.8</v>
      </c>
      <c r="JD94" s="57">
        <v>6</v>
      </c>
      <c r="JE94" s="58"/>
      <c r="JF94" s="66">
        <f>ROUND((JC94*0.4+JD94*0.6),1)</f>
        <v>5.9</v>
      </c>
      <c r="JG94" s="67">
        <f t="shared" si="895"/>
        <v>5.9</v>
      </c>
      <c r="JH94" s="50" t="str">
        <f t="shared" si="896"/>
        <v>5.9</v>
      </c>
      <c r="JI94" s="51" t="str">
        <f t="shared" si="897"/>
        <v>C</v>
      </c>
      <c r="JJ94" s="60">
        <f t="shared" si="898"/>
        <v>2</v>
      </c>
      <c r="JK94" s="53" t="str">
        <f t="shared" si="899"/>
        <v>2.0</v>
      </c>
      <c r="JL94" s="61">
        <v>2</v>
      </c>
      <c r="JM94" s="62">
        <v>2</v>
      </c>
      <c r="JN94" s="65">
        <v>6.6</v>
      </c>
      <c r="JO94" s="57">
        <v>4</v>
      </c>
      <c r="JP94" s="58"/>
      <c r="JQ94" s="66">
        <f t="shared" si="900"/>
        <v>5</v>
      </c>
      <c r="JR94" s="67">
        <f t="shared" si="901"/>
        <v>5</v>
      </c>
      <c r="JS94" s="50" t="str">
        <f t="shared" si="902"/>
        <v>5.0</v>
      </c>
      <c r="JT94" s="51" t="str">
        <f t="shared" si="903"/>
        <v>D+</v>
      </c>
      <c r="JU94" s="60">
        <f t="shared" si="904"/>
        <v>1.5</v>
      </c>
      <c r="JV94" s="53" t="str">
        <f t="shared" si="905"/>
        <v>1.5</v>
      </c>
      <c r="JW94" s="61">
        <v>1</v>
      </c>
      <c r="JX94" s="62">
        <v>1</v>
      </c>
      <c r="JY94" s="271">
        <v>5</v>
      </c>
      <c r="JZ94" s="122"/>
      <c r="KA94" s="123"/>
      <c r="KB94" s="171">
        <f t="shared" si="906"/>
        <v>2</v>
      </c>
      <c r="KC94" s="67">
        <f t="shared" si="907"/>
        <v>2</v>
      </c>
      <c r="KD94" s="50" t="str">
        <f t="shared" si="908"/>
        <v>2.0</v>
      </c>
      <c r="KE94" s="51" t="str">
        <f t="shared" si="909"/>
        <v>F</v>
      </c>
      <c r="KF94" s="60">
        <f t="shared" si="910"/>
        <v>0</v>
      </c>
      <c r="KG94" s="53" t="str">
        <f t="shared" si="911"/>
        <v>0.0</v>
      </c>
      <c r="KH94" s="61">
        <v>2</v>
      </c>
      <c r="KI94" s="62"/>
      <c r="KJ94" s="105"/>
      <c r="KK94" s="138"/>
      <c r="KL94" s="104"/>
      <c r="KM94" s="66">
        <f t="shared" si="912"/>
        <v>0</v>
      </c>
      <c r="KN94" s="110">
        <f t="shared" si="913"/>
        <v>0</v>
      </c>
      <c r="KO94" s="67" t="str">
        <f t="shared" si="914"/>
        <v>0.0</v>
      </c>
      <c r="KP94" s="300" t="str">
        <f t="shared" si="915"/>
        <v>F</v>
      </c>
      <c r="KQ94" s="112">
        <f t="shared" si="916"/>
        <v>0</v>
      </c>
      <c r="KR94" s="113" t="str">
        <f t="shared" si="917"/>
        <v>0.0</v>
      </c>
      <c r="KS94" s="63">
        <v>3</v>
      </c>
      <c r="KT94" s="207"/>
      <c r="KU94" s="105"/>
      <c r="KV94" s="138"/>
      <c r="KW94" s="104"/>
      <c r="KX94" s="66">
        <f t="shared" si="918"/>
        <v>0</v>
      </c>
      <c r="KY94" s="110">
        <f t="shared" si="919"/>
        <v>0</v>
      </c>
      <c r="KZ94" s="67" t="str">
        <f t="shared" si="920"/>
        <v>0.0</v>
      </c>
      <c r="LA94" s="300" t="str">
        <f t="shared" si="921"/>
        <v>F</v>
      </c>
      <c r="LB94" s="112">
        <f t="shared" si="922"/>
        <v>0</v>
      </c>
      <c r="LC94" s="113" t="str">
        <f t="shared" si="923"/>
        <v>0.0</v>
      </c>
      <c r="LD94" s="63">
        <v>2</v>
      </c>
      <c r="LE94" s="207"/>
      <c r="LF94" s="301">
        <f t="shared" si="945"/>
        <v>0</v>
      </c>
      <c r="LG94" s="302">
        <f t="shared" si="945"/>
        <v>0</v>
      </c>
      <c r="LH94" s="303" t="str">
        <f t="shared" si="925"/>
        <v>0.0</v>
      </c>
      <c r="LI94" s="304" t="str">
        <f t="shared" si="926"/>
        <v>F</v>
      </c>
      <c r="LJ94" s="305">
        <f t="shared" si="927"/>
        <v>0</v>
      </c>
      <c r="LK94" s="303" t="str">
        <f t="shared" si="928"/>
        <v>0.0</v>
      </c>
      <c r="LL94" s="306">
        <v>5</v>
      </c>
      <c r="LM94" s="307"/>
      <c r="LN94" s="211">
        <f t="shared" si="929"/>
        <v>19</v>
      </c>
      <c r="LO94" s="156">
        <f t="shared" si="930"/>
        <v>3.6</v>
      </c>
      <c r="LP94" s="158">
        <f t="shared" si="931"/>
        <v>1</v>
      </c>
      <c r="LQ94" s="157" t="str">
        <f t="shared" si="932"/>
        <v>1.00</v>
      </c>
      <c r="LR94" s="5" t="str">
        <f t="shared" si="933"/>
        <v>Lên lớp</v>
      </c>
      <c r="LS94" s="212">
        <f t="shared" si="934"/>
        <v>9</v>
      </c>
      <c r="LT94" s="156">
        <f t="shared" si="935"/>
        <v>6.0888888888888886</v>
      </c>
      <c r="LU94" s="309">
        <f t="shared" si="936"/>
        <v>2.1111111111111112</v>
      </c>
      <c r="LV94" s="215">
        <f t="shared" si="937"/>
        <v>54</v>
      </c>
      <c r="LW94" s="211">
        <f t="shared" si="938"/>
        <v>35</v>
      </c>
      <c r="LX94" s="157">
        <f t="shared" si="939"/>
        <v>5.8842857142857143</v>
      </c>
      <c r="LY94" s="157" t="str">
        <f t="shared" si="940"/>
        <v>5.88</v>
      </c>
      <c r="LZ94" s="158">
        <f t="shared" si="941"/>
        <v>1.9428571428571428</v>
      </c>
      <c r="MA94" s="157" t="str">
        <f t="shared" si="942"/>
        <v>1.94</v>
      </c>
      <c r="MB94" s="5" t="str">
        <f t="shared" si="943"/>
        <v>Lên lớp</v>
      </c>
      <c r="MC94" s="282">
        <v>6.4</v>
      </c>
      <c r="MD94" s="283"/>
      <c r="ME94" s="58"/>
      <c r="MF94" s="66">
        <f>ROUND((MC94*0.4+MD94*0.6),1)</f>
        <v>2.6</v>
      </c>
      <c r="MG94" s="67">
        <f>ROUND(MAX((MC94*0.4+MD94*0.6),(MC94*0.4+ME94*0.6)),1)</f>
        <v>2.6</v>
      </c>
      <c r="MH94" s="50" t="str">
        <f>TEXT(MG94,"0.0")</f>
        <v>2.6</v>
      </c>
      <c r="MI94" s="51" t="str">
        <f>IF(MG94&gt;=8.5,"A",IF(MG94&gt;=8,"B+",IF(MG94&gt;=7,"B",IF(MG94&gt;=6.5,"C+",IF(MG94&gt;=5.5,"C",IF(MG94&gt;=5,"D+",IF(MG94&gt;=4,"D","F")))))))</f>
        <v>F</v>
      </c>
      <c r="MJ94" s="60">
        <f>IF(MI94="A",4,IF(MI94="B+",3.5,IF(MI94="B",3,IF(MI94="C+",2.5,IF(MI94="C",2,IF(MI94="D+",1.5,IF(MI94="D",1,0)))))))</f>
        <v>0</v>
      </c>
      <c r="MK94" s="53" t="str">
        <f>TEXT(MJ94,"0.0")</f>
        <v>0.0</v>
      </c>
      <c r="ML94" s="61">
        <v>2</v>
      </c>
      <c r="MM94" s="62">
        <v>2</v>
      </c>
      <c r="MN94" s="333"/>
      <c r="MO94" s="334"/>
      <c r="MP94" s="121"/>
      <c r="MQ94" s="149">
        <f t="shared" ref="MQ94:MQ95" si="946">ROUND((MN94*0.4+MO94*0.6),1)</f>
        <v>0</v>
      </c>
      <c r="MR94" s="67">
        <f t="shared" ref="MR94:MR95" si="947">ROUND(MAX((MN94*0.4+MO94*0.6),(MN94*0.4+MP94*0.6)),1)</f>
        <v>0</v>
      </c>
      <c r="MS94" s="50" t="str">
        <f t="shared" ref="MS94:MS95" si="948">TEXT(MR94,"0.0")</f>
        <v>0.0</v>
      </c>
      <c r="MT94" s="51" t="str">
        <f t="shared" ref="MT94:MT95" si="949">IF(MR94&gt;=8.5,"A",IF(MR94&gt;=8,"B+",IF(MR94&gt;=7,"B",IF(MR94&gt;=6.5,"C+",IF(MR94&gt;=5.5,"C",IF(MR94&gt;=5,"D+",IF(MR94&gt;=4,"D","F")))))))</f>
        <v>F</v>
      </c>
      <c r="MU94" s="60">
        <f t="shared" ref="MU94:MU95" si="950">IF(MT94="A",4,IF(MT94="B+",3.5,IF(MT94="B",3,IF(MT94="C+",2.5,IF(MT94="C",2,IF(MT94="D+",1.5,IF(MT94="D",1,0)))))))</f>
        <v>0</v>
      </c>
      <c r="MV94" s="53" t="str">
        <f t="shared" ref="MV94:MV95" si="951">TEXT(MU94,"0.0")</f>
        <v>0.0</v>
      </c>
      <c r="MW94" s="61">
        <v>2</v>
      </c>
      <c r="MX94" s="62">
        <v>2</v>
      </c>
      <c r="MY94" s="333"/>
      <c r="MZ94" s="334"/>
      <c r="NA94" s="121"/>
      <c r="NB94" s="105">
        <f t="shared" ref="NB94:NB95" si="952">ROUND((MY94*0.4+MZ94*0.6),1)</f>
        <v>0</v>
      </c>
      <c r="NC94" s="67">
        <f t="shared" ref="NC94:NC95" si="953">ROUND(MAX((MY94*0.4+MZ94*0.6),(MY94*0.4+NA94*0.6)),1)</f>
        <v>0</v>
      </c>
      <c r="ND94" s="50" t="str">
        <f t="shared" ref="ND94:ND95" si="954">TEXT(NC94,"0.0")</f>
        <v>0.0</v>
      </c>
      <c r="NE94" s="51" t="str">
        <f t="shared" ref="NE94:NE95" si="955">IF(NC94&gt;=8.5,"A",IF(NC94&gt;=8,"B+",IF(NC94&gt;=7,"B",IF(NC94&gt;=6.5,"C+",IF(NC94&gt;=5.5,"C",IF(NC94&gt;=5,"D+",IF(NC94&gt;=4,"D","F")))))))</f>
        <v>F</v>
      </c>
      <c r="NF94" s="60">
        <f t="shared" ref="NF94:NF95" si="956">IF(NE94="A",4,IF(NE94="B+",3.5,IF(NE94="B",3,IF(NE94="C+",2.5,IF(NE94="C",2,IF(NE94="D+",1.5,IF(NE94="D",1,0)))))))</f>
        <v>0</v>
      </c>
      <c r="NG94" s="53" t="str">
        <f t="shared" ref="NG94:NG95" si="957">TEXT(NF94,"0.0")</f>
        <v>0.0</v>
      </c>
      <c r="NH94" s="61">
        <v>2</v>
      </c>
      <c r="NI94" s="62">
        <v>2</v>
      </c>
      <c r="NJ94" s="149"/>
      <c r="NK94" s="137"/>
      <c r="NL94" s="149"/>
      <c r="NM94" s="149">
        <f t="shared" ref="NM94:NM95" si="958">ROUND((NJ94*0.4+NK94*0.6),1)</f>
        <v>0</v>
      </c>
      <c r="NN94" s="110">
        <f t="shared" ref="NN94:NN95" si="959">ROUND(MAX((NJ94*0.4+NK94*0.6),(NJ94*0.4+NL94*0.6)),1)</f>
        <v>0</v>
      </c>
      <c r="NO94" s="67" t="str">
        <f t="shared" ref="NO94:NO95" si="960">TEXT(NN94,"0.0")</f>
        <v>0.0</v>
      </c>
      <c r="NP94" s="300" t="str">
        <f t="shared" ref="NP94:NP95" si="961">IF(NN94&gt;=8.5,"A",IF(NN94&gt;=8,"B+",IF(NN94&gt;=7,"B",IF(NN94&gt;=6.5,"C+",IF(NN94&gt;=5.5,"C",IF(NN94&gt;=5,"D+",IF(NN94&gt;=4,"D","F")))))))</f>
        <v>F</v>
      </c>
      <c r="NQ94" s="112">
        <f t="shared" ref="NQ94:NQ95" si="962">IF(NP94="A",4,IF(NP94="B+",3.5,IF(NP94="B",3,IF(NP94="C+",2.5,IF(NP94="C",2,IF(NP94="D+",1.5,IF(NP94="D",1,0)))))))</f>
        <v>0</v>
      </c>
      <c r="NR94" s="113" t="str">
        <f t="shared" ref="NR94:NR95" si="963">TEXT(NQ94,"0.0")</f>
        <v>0.0</v>
      </c>
      <c r="NS94" s="63">
        <v>2</v>
      </c>
      <c r="NT94" s="207">
        <v>2</v>
      </c>
      <c r="NU94" s="105"/>
      <c r="NV94" s="138"/>
      <c r="NW94" s="105"/>
      <c r="NX94" s="105">
        <f t="shared" ref="NX94:NX95" si="964">ROUND((NU94*0.4+NV94*0.6),1)</f>
        <v>0</v>
      </c>
      <c r="NY94" s="110">
        <f t="shared" ref="NY94:NY95" si="965">ROUND(MAX((NU94*0.4+NV94*0.6),(NU94*0.4+NW94*0.6)),1)</f>
        <v>0</v>
      </c>
      <c r="NZ94" s="67" t="str">
        <f t="shared" ref="NZ94:NZ95" si="966">TEXT(NY94,"0.0")</f>
        <v>0.0</v>
      </c>
      <c r="OA94" s="300" t="str">
        <f t="shared" ref="OA94:OA95" si="967">IF(NY94&gt;=8.5,"A",IF(NY94&gt;=8,"B+",IF(NY94&gt;=7,"B",IF(NY94&gt;=6.5,"C+",IF(NY94&gt;=5.5,"C",IF(NY94&gt;=5,"D+",IF(NY94&gt;=4,"D","F")))))))</f>
        <v>F</v>
      </c>
      <c r="OB94" s="112">
        <f t="shared" ref="OB94:OB95" si="968">IF(OA94="A",4,IF(OA94="B+",3.5,IF(OA94="B",3,IF(OA94="C+",2.5,IF(OA94="C",2,IF(OA94="D+",1.5,IF(OA94="D",1,0)))))))</f>
        <v>0</v>
      </c>
      <c r="OC94" s="113" t="str">
        <f t="shared" ref="OC94:OC95" si="969">TEXT(OB94,"0.0")</f>
        <v>0.0</v>
      </c>
      <c r="OD94" s="63">
        <v>1</v>
      </c>
      <c r="OE94" s="207">
        <v>1</v>
      </c>
      <c r="OF94" s="210"/>
      <c r="OG94" s="133"/>
      <c r="OH94" s="210"/>
      <c r="OI94" s="66">
        <f t="shared" ref="OI94:OI95" si="970">ROUND((OF94*0.4+OG94*0.6),1)</f>
        <v>0</v>
      </c>
      <c r="OJ94" s="67">
        <f t="shared" ref="OJ94:OJ95" si="971">ROUND(MAX((OF94*0.4+OG94*0.6),(OF94*0.4+OH94*0.6)),1)</f>
        <v>0</v>
      </c>
      <c r="OK94" s="67" t="str">
        <f t="shared" ref="OK94:OK95" si="972">TEXT(OJ94,"0.0")</f>
        <v>0.0</v>
      </c>
      <c r="OL94" s="51" t="str">
        <f t="shared" ref="OL94:OL95" si="973">IF(OJ94&gt;=8.5,"A",IF(OJ94&gt;=8,"B+",IF(OJ94&gt;=7,"B",IF(OJ94&gt;=6.5,"C+",IF(OJ94&gt;=5.5,"C",IF(OJ94&gt;=5,"D+",IF(OJ94&gt;=4,"D","F")))))))</f>
        <v>F</v>
      </c>
      <c r="OM94" s="60">
        <f t="shared" ref="OM94:OM95" si="974">IF(OL94="A",4,IF(OL94="B+",3.5,IF(OL94="B",3,IF(OL94="C+",2.5,IF(OL94="C",2,IF(OL94="D+",1.5,IF(OL94="D",1,0)))))))</f>
        <v>0</v>
      </c>
      <c r="ON94" s="53" t="str">
        <f t="shared" ref="ON94:ON95" si="975">TEXT(OM94,"0.0")</f>
        <v>0.0</v>
      </c>
      <c r="OO94" s="63">
        <v>6</v>
      </c>
      <c r="OP94" s="207">
        <v>6</v>
      </c>
      <c r="OQ94" s="4"/>
      <c r="OR94" s="4"/>
      <c r="OS94" s="146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210"/>
      <c r="PR94" s="57"/>
      <c r="PS94" s="58"/>
      <c r="PT94" s="66">
        <f t="shared" ref="PT94:PT95" si="976">ROUND((PQ94*0.4+PR94*0.6),1)</f>
        <v>0</v>
      </c>
      <c r="PU94" s="67">
        <f t="shared" ref="PU94:PU95" si="977">ROUND(MAX((PQ94*0.4+PR94*0.6),(PQ94*0.4+PS94*0.6)),1)</f>
        <v>0</v>
      </c>
      <c r="PV94" s="67" t="str">
        <f t="shared" ref="PV94:PV95" si="978">TEXT(PU94,"0.0")</f>
        <v>0.0</v>
      </c>
      <c r="PW94" s="51" t="str">
        <f t="shared" ref="PW94:PW95" si="979">IF(PU94&gt;=8.5,"A",IF(PU94&gt;=8,"B+",IF(PU94&gt;=7,"B",IF(PU94&gt;=6.5,"C+",IF(PU94&gt;=5.5,"C",IF(PU94&gt;=5,"D+",IF(PU94&gt;=4,"D","F")))))))</f>
        <v>F</v>
      </c>
      <c r="PX94" s="60">
        <f t="shared" ref="PX94:PX95" si="980">IF(PW94="A",4,IF(PW94="B+",3.5,IF(PW94="B",3,IF(PW94="C+",2.5,IF(PW94="C",2,IF(PW94="D+",1.5,IF(PW94="D",1,0)))))))</f>
        <v>0</v>
      </c>
      <c r="PY94" s="53" t="str">
        <f t="shared" ref="PY94:PY95" si="981">TEXT(PX94,"0.0")</f>
        <v>0.0</v>
      </c>
      <c r="PZ94" s="63">
        <v>6</v>
      </c>
      <c r="QA94" s="207">
        <v>6</v>
      </c>
    </row>
    <row r="95" spans="1:443" s="8" customFormat="1" ht="18">
      <c r="A95" s="5">
        <v>4</v>
      </c>
      <c r="B95" s="9" t="s">
        <v>11</v>
      </c>
      <c r="C95" s="10" t="s">
        <v>212</v>
      </c>
      <c r="D95" s="11" t="s">
        <v>220</v>
      </c>
      <c r="E95" s="12" t="s">
        <v>221</v>
      </c>
      <c r="F95" s="87" t="s">
        <v>1186</v>
      </c>
      <c r="G95" s="47" t="s">
        <v>556</v>
      </c>
      <c r="H95" s="132" t="s">
        <v>427</v>
      </c>
      <c r="I95" s="132" t="s">
        <v>599</v>
      </c>
      <c r="J95" s="48" t="s">
        <v>627</v>
      </c>
      <c r="K95" s="98">
        <v>9</v>
      </c>
      <c r="L95" s="67" t="str">
        <f t="shared" si="757"/>
        <v>9.0</v>
      </c>
      <c r="M95" s="51" t="str">
        <f t="shared" si="758"/>
        <v>A</v>
      </c>
      <c r="N95" s="52">
        <f t="shared" si="759"/>
        <v>4</v>
      </c>
      <c r="O95" s="53" t="str">
        <f t="shared" si="760"/>
        <v>4.0</v>
      </c>
      <c r="P95" s="63">
        <v>2</v>
      </c>
      <c r="Q95" s="49">
        <v>6</v>
      </c>
      <c r="R95" s="67" t="str">
        <f t="shared" si="761"/>
        <v>6.0</v>
      </c>
      <c r="S95" s="51" t="str">
        <f t="shared" si="762"/>
        <v>C</v>
      </c>
      <c r="T95" s="52">
        <f t="shared" si="763"/>
        <v>2</v>
      </c>
      <c r="U95" s="53" t="str">
        <f t="shared" si="764"/>
        <v>2.0</v>
      </c>
      <c r="V95" s="63">
        <v>3</v>
      </c>
      <c r="W95" s="105">
        <v>7.8</v>
      </c>
      <c r="X95" s="103">
        <v>8</v>
      </c>
      <c r="Y95" s="104"/>
      <c r="Z95" s="66">
        <f t="shared" si="765"/>
        <v>7.9</v>
      </c>
      <c r="AA95" s="67">
        <f t="shared" si="766"/>
        <v>7.9</v>
      </c>
      <c r="AB95" s="67" t="str">
        <f t="shared" si="767"/>
        <v>7.9</v>
      </c>
      <c r="AC95" s="51" t="str">
        <f t="shared" si="768"/>
        <v>B</v>
      </c>
      <c r="AD95" s="60">
        <f t="shared" si="769"/>
        <v>3</v>
      </c>
      <c r="AE95" s="53" t="str">
        <f t="shared" si="770"/>
        <v>3.0</v>
      </c>
      <c r="AF95" s="63">
        <v>4</v>
      </c>
      <c r="AG95" s="207">
        <v>4</v>
      </c>
      <c r="AH95" s="105">
        <v>8.3000000000000007</v>
      </c>
      <c r="AI95" s="103">
        <v>7</v>
      </c>
      <c r="AJ95" s="104"/>
      <c r="AK95" s="66">
        <f t="shared" si="771"/>
        <v>7.5</v>
      </c>
      <c r="AL95" s="67">
        <f t="shared" si="772"/>
        <v>7.5</v>
      </c>
      <c r="AM95" s="67" t="str">
        <f t="shared" si="773"/>
        <v>7.5</v>
      </c>
      <c r="AN95" s="51" t="str">
        <f t="shared" si="774"/>
        <v>B</v>
      </c>
      <c r="AO95" s="60">
        <f t="shared" si="775"/>
        <v>3</v>
      </c>
      <c r="AP95" s="53" t="str">
        <f t="shared" si="776"/>
        <v>3.0</v>
      </c>
      <c r="AQ95" s="63">
        <v>2</v>
      </c>
      <c r="AR95" s="207">
        <v>2</v>
      </c>
      <c r="AS95" s="105">
        <v>7.7</v>
      </c>
      <c r="AT95" s="103">
        <v>9</v>
      </c>
      <c r="AU95" s="104"/>
      <c r="AV95" s="66">
        <f t="shared" si="777"/>
        <v>8.5</v>
      </c>
      <c r="AW95" s="67">
        <f t="shared" si="778"/>
        <v>8.5</v>
      </c>
      <c r="AX95" s="67" t="str">
        <f t="shared" si="779"/>
        <v>8.5</v>
      </c>
      <c r="AY95" s="51" t="str">
        <f t="shared" si="780"/>
        <v>A</v>
      </c>
      <c r="AZ95" s="60">
        <f t="shared" si="781"/>
        <v>4</v>
      </c>
      <c r="BA95" s="53" t="str">
        <f t="shared" si="782"/>
        <v>4.0</v>
      </c>
      <c r="BB95" s="63">
        <v>3</v>
      </c>
      <c r="BC95" s="207">
        <v>3</v>
      </c>
      <c r="BD95" s="105">
        <v>8.4</v>
      </c>
      <c r="BE95" s="103">
        <v>0</v>
      </c>
      <c r="BF95" s="104">
        <v>8</v>
      </c>
      <c r="BG95" s="66">
        <f t="shared" si="783"/>
        <v>3.4</v>
      </c>
      <c r="BH95" s="67">
        <f t="shared" si="784"/>
        <v>8.1999999999999993</v>
      </c>
      <c r="BI95" s="67" t="str">
        <f t="shared" si="785"/>
        <v>8.2</v>
      </c>
      <c r="BJ95" s="51" t="str">
        <f t="shared" si="786"/>
        <v>B+</v>
      </c>
      <c r="BK95" s="60">
        <f t="shared" si="787"/>
        <v>3.5</v>
      </c>
      <c r="BL95" s="53" t="str">
        <f t="shared" si="788"/>
        <v>3.5</v>
      </c>
      <c r="BM95" s="63">
        <v>3</v>
      </c>
      <c r="BN95" s="207">
        <v>3</v>
      </c>
      <c r="BO95" s="105">
        <v>8.4</v>
      </c>
      <c r="BP95" s="103">
        <v>7</v>
      </c>
      <c r="BQ95" s="104"/>
      <c r="BR95" s="66">
        <f t="shared" si="789"/>
        <v>7.6</v>
      </c>
      <c r="BS95" s="67">
        <f t="shared" si="790"/>
        <v>7.6</v>
      </c>
      <c r="BT95" s="67" t="str">
        <f t="shared" si="791"/>
        <v>7.6</v>
      </c>
      <c r="BU95" s="51" t="str">
        <f t="shared" si="792"/>
        <v>B</v>
      </c>
      <c r="BV95" s="68">
        <f t="shared" si="793"/>
        <v>3</v>
      </c>
      <c r="BW95" s="53" t="str">
        <f t="shared" si="794"/>
        <v>3.0</v>
      </c>
      <c r="BX95" s="63">
        <v>2</v>
      </c>
      <c r="BY95" s="207">
        <v>2</v>
      </c>
      <c r="BZ95" s="105">
        <v>7.7</v>
      </c>
      <c r="CA95" s="103">
        <v>9</v>
      </c>
      <c r="CB95" s="104"/>
      <c r="CC95" s="105"/>
      <c r="CD95" s="67">
        <f t="shared" si="795"/>
        <v>8.5</v>
      </c>
      <c r="CE95" s="67" t="str">
        <f t="shared" si="796"/>
        <v>8.5</v>
      </c>
      <c r="CF95" s="51" t="str">
        <f t="shared" si="797"/>
        <v>A</v>
      </c>
      <c r="CG95" s="60">
        <f t="shared" si="798"/>
        <v>4</v>
      </c>
      <c r="CH95" s="53" t="str">
        <f t="shared" si="799"/>
        <v>4.0</v>
      </c>
      <c r="CI95" s="63">
        <v>3</v>
      </c>
      <c r="CJ95" s="207">
        <v>3</v>
      </c>
      <c r="CK95" s="208">
        <f>AQ95+BB95+BM95+BX95+CI95+AF95</f>
        <v>17</v>
      </c>
      <c r="CL95" s="72">
        <f>(AL95*AQ95+AA95*AF95+AW95*BB95+BH95*BM95+BS95*BX95+CD95*CI95)/CK95</f>
        <v>8.0823529411764685</v>
      </c>
      <c r="CM95" s="93" t="str">
        <f t="shared" si="800"/>
        <v>8.08</v>
      </c>
      <c r="CN95" s="72">
        <f>(AO95*AQ95+AD95*AF95+AZ95*BB95+BK95*BM95+BV95*BX95+CG95*CI95)/CK95</f>
        <v>3.4411764705882355</v>
      </c>
      <c r="CO95" s="93" t="str">
        <f t="shared" si="801"/>
        <v>3.44</v>
      </c>
      <c r="CP95" s="285" t="str">
        <f t="shared" si="802"/>
        <v>Lên lớp</v>
      </c>
      <c r="CQ95" s="285">
        <f>CJ95+BY95+BN95+BC95+AG95+AR95</f>
        <v>17</v>
      </c>
      <c r="CR95" s="72">
        <f>(AL95*AR95+AA95*AG95+AW95*BC95+BH95*BN95+BS95*BY95+CD95*CJ95)/CQ95</f>
        <v>8.0823529411764685</v>
      </c>
      <c r="CS95" s="285" t="str">
        <f t="shared" si="803"/>
        <v>8.08</v>
      </c>
      <c r="CT95" s="72">
        <f>(AO95*AR95+AD95*AG95+AZ95*BC95+BK95*BN95+BV95*BY95+CG95*CJ95)/CQ95</f>
        <v>3.4411764705882355</v>
      </c>
      <c r="CU95" s="285" t="str">
        <f t="shared" si="804"/>
        <v>3.44</v>
      </c>
      <c r="CV95" s="285" t="str">
        <f t="shared" si="805"/>
        <v>Lên lớp</v>
      </c>
      <c r="CW95" s="66">
        <v>7.8</v>
      </c>
      <c r="CX95" s="285">
        <v>7</v>
      </c>
      <c r="CY95" s="285"/>
      <c r="CZ95" s="66">
        <f t="shared" si="806"/>
        <v>7.3</v>
      </c>
      <c r="DA95" s="67">
        <f t="shared" si="807"/>
        <v>7.3</v>
      </c>
      <c r="DB95" s="60" t="str">
        <f t="shared" si="808"/>
        <v>7.3</v>
      </c>
      <c r="DC95" s="51" t="str">
        <f t="shared" si="809"/>
        <v>B</v>
      </c>
      <c r="DD95" s="60">
        <f t="shared" si="810"/>
        <v>3</v>
      </c>
      <c r="DE95" s="60" t="str">
        <f t="shared" si="811"/>
        <v>3.0</v>
      </c>
      <c r="DF95" s="63"/>
      <c r="DG95" s="209"/>
      <c r="DH95" s="105">
        <v>7.4</v>
      </c>
      <c r="DI95" s="126">
        <v>9</v>
      </c>
      <c r="DJ95" s="126"/>
      <c r="DK95" s="66">
        <f t="shared" si="812"/>
        <v>8.4</v>
      </c>
      <c r="DL95" s="67">
        <f t="shared" si="813"/>
        <v>8.4</v>
      </c>
      <c r="DM95" s="60" t="str">
        <f t="shared" si="814"/>
        <v>8.4</v>
      </c>
      <c r="DN95" s="51" t="str">
        <f t="shared" si="815"/>
        <v>B+</v>
      </c>
      <c r="DO95" s="60">
        <f t="shared" si="816"/>
        <v>3.5</v>
      </c>
      <c r="DP95" s="60" t="str">
        <f t="shared" si="817"/>
        <v>3.5</v>
      </c>
      <c r="DQ95" s="63"/>
      <c r="DR95" s="209"/>
      <c r="DS95" s="67">
        <f t="shared" si="818"/>
        <v>7.85</v>
      </c>
      <c r="DT95" s="60" t="str">
        <f t="shared" si="819"/>
        <v>7.9</v>
      </c>
      <c r="DU95" s="51" t="str">
        <f t="shared" si="820"/>
        <v>B</v>
      </c>
      <c r="DV95" s="60">
        <f t="shared" si="821"/>
        <v>3</v>
      </c>
      <c r="DW95" s="60" t="str">
        <f t="shared" si="822"/>
        <v>3.0</v>
      </c>
      <c r="DX95" s="63">
        <v>3</v>
      </c>
      <c r="DY95" s="209">
        <v>3</v>
      </c>
      <c r="DZ95" s="210">
        <v>8.4</v>
      </c>
      <c r="EA95" s="57">
        <v>9</v>
      </c>
      <c r="EB95" s="58"/>
      <c r="EC95" s="66">
        <f t="shared" si="823"/>
        <v>8.8000000000000007</v>
      </c>
      <c r="ED95" s="67">
        <f t="shared" si="824"/>
        <v>8.8000000000000007</v>
      </c>
      <c r="EE95" s="67" t="str">
        <f t="shared" si="825"/>
        <v>8.8</v>
      </c>
      <c r="EF95" s="51" t="str">
        <f t="shared" si="826"/>
        <v>A</v>
      </c>
      <c r="EG95" s="68">
        <f t="shared" si="827"/>
        <v>4</v>
      </c>
      <c r="EH95" s="53" t="str">
        <f t="shared" si="828"/>
        <v>4.0</v>
      </c>
      <c r="EI95" s="63">
        <v>3</v>
      </c>
      <c r="EJ95" s="207">
        <v>3</v>
      </c>
      <c r="EK95" s="210">
        <v>7.8</v>
      </c>
      <c r="EL95" s="57">
        <v>8</v>
      </c>
      <c r="EM95" s="58"/>
      <c r="EN95" s="66">
        <f t="shared" si="829"/>
        <v>7.9</v>
      </c>
      <c r="EO95" s="67">
        <f t="shared" si="830"/>
        <v>7.9</v>
      </c>
      <c r="EP95" s="67" t="str">
        <f t="shared" si="831"/>
        <v>7.9</v>
      </c>
      <c r="EQ95" s="51" t="str">
        <f t="shared" si="832"/>
        <v>B</v>
      </c>
      <c r="ER95" s="60">
        <f t="shared" si="833"/>
        <v>3</v>
      </c>
      <c r="ES95" s="53" t="str">
        <f t="shared" si="834"/>
        <v>3.0</v>
      </c>
      <c r="ET95" s="63">
        <v>3</v>
      </c>
      <c r="EU95" s="207">
        <v>3</v>
      </c>
      <c r="EV95" s="210">
        <v>5</v>
      </c>
      <c r="EW95" s="57">
        <v>6</v>
      </c>
      <c r="EX95" s="58"/>
      <c r="EY95" s="66">
        <f t="shared" si="835"/>
        <v>5.6</v>
      </c>
      <c r="EZ95" s="67">
        <f t="shared" si="836"/>
        <v>5.6</v>
      </c>
      <c r="FA95" s="67" t="str">
        <f t="shared" si="837"/>
        <v>5.6</v>
      </c>
      <c r="FB95" s="51" t="str">
        <f t="shared" si="838"/>
        <v>C</v>
      </c>
      <c r="FC95" s="60">
        <f t="shared" si="839"/>
        <v>2</v>
      </c>
      <c r="FD95" s="53" t="str">
        <f t="shared" si="840"/>
        <v>2.0</v>
      </c>
      <c r="FE95" s="63">
        <v>2</v>
      </c>
      <c r="FF95" s="207">
        <v>2</v>
      </c>
      <c r="FG95" s="105">
        <v>9</v>
      </c>
      <c r="FH95" s="103">
        <v>8</v>
      </c>
      <c r="FI95" s="104"/>
      <c r="FJ95" s="66">
        <f t="shared" si="841"/>
        <v>8.4</v>
      </c>
      <c r="FK95" s="67">
        <f t="shared" si="842"/>
        <v>8.4</v>
      </c>
      <c r="FL95" s="67" t="str">
        <f t="shared" si="843"/>
        <v>8.4</v>
      </c>
      <c r="FM95" s="51" t="str">
        <f t="shared" si="844"/>
        <v>B+</v>
      </c>
      <c r="FN95" s="60">
        <f t="shared" si="845"/>
        <v>3.5</v>
      </c>
      <c r="FO95" s="53" t="str">
        <f t="shared" si="846"/>
        <v>3.5</v>
      </c>
      <c r="FP95" s="63">
        <v>2</v>
      </c>
      <c r="FQ95" s="207">
        <v>2</v>
      </c>
      <c r="FR95" s="105">
        <v>8</v>
      </c>
      <c r="FS95" s="103">
        <v>9</v>
      </c>
      <c r="FT95" s="104"/>
      <c r="FU95" s="66"/>
      <c r="FV95" s="67">
        <f t="shared" si="847"/>
        <v>8.6</v>
      </c>
      <c r="FW95" s="67" t="str">
        <f t="shared" si="848"/>
        <v>8.6</v>
      </c>
      <c r="FX95" s="51" t="str">
        <f t="shared" si="849"/>
        <v>A</v>
      </c>
      <c r="FY95" s="60">
        <f t="shared" si="850"/>
        <v>4</v>
      </c>
      <c r="FZ95" s="53" t="str">
        <f t="shared" si="851"/>
        <v>4.0</v>
      </c>
      <c r="GA95" s="63">
        <v>2</v>
      </c>
      <c r="GB95" s="207">
        <v>2</v>
      </c>
      <c r="GC95" s="105">
        <v>8.6999999999999993</v>
      </c>
      <c r="GD95" s="103">
        <v>9</v>
      </c>
      <c r="GE95" s="104"/>
      <c r="GF95" s="105"/>
      <c r="GG95" s="67">
        <f t="shared" si="852"/>
        <v>8.9</v>
      </c>
      <c r="GH95" s="67" t="str">
        <f t="shared" si="853"/>
        <v>8.9</v>
      </c>
      <c r="GI95" s="51" t="str">
        <f t="shared" si="854"/>
        <v>A</v>
      </c>
      <c r="GJ95" s="60">
        <f t="shared" si="855"/>
        <v>4</v>
      </c>
      <c r="GK95" s="53" t="str">
        <f t="shared" si="856"/>
        <v>4.0</v>
      </c>
      <c r="GL95" s="63">
        <v>3</v>
      </c>
      <c r="GM95" s="207">
        <v>3</v>
      </c>
      <c r="GN95" s="211">
        <f t="shared" si="857"/>
        <v>18</v>
      </c>
      <c r="GO95" s="156">
        <f t="shared" si="858"/>
        <v>8.0861111111111121</v>
      </c>
      <c r="GP95" s="158">
        <f t="shared" si="859"/>
        <v>3.3888888888888888</v>
      </c>
      <c r="GQ95" s="157" t="str">
        <f t="shared" si="860"/>
        <v>3.39</v>
      </c>
      <c r="GR95" s="5" t="str">
        <f t="shared" si="861"/>
        <v>Lên lớp</v>
      </c>
      <c r="GS95" s="212">
        <f t="shared" si="862"/>
        <v>18</v>
      </c>
      <c r="GT95" s="213">
        <f t="shared" si="863"/>
        <v>8.0861111111111121</v>
      </c>
      <c r="GU95" s="214">
        <f t="shared" si="864"/>
        <v>3.3888888888888888</v>
      </c>
      <c r="GV95" s="215">
        <f t="shared" si="865"/>
        <v>35</v>
      </c>
      <c r="GW95" s="211">
        <f t="shared" si="866"/>
        <v>35</v>
      </c>
      <c r="GX95" s="157">
        <f t="shared" si="867"/>
        <v>8.0842857142857145</v>
      </c>
      <c r="GY95" s="158">
        <f t="shared" si="868"/>
        <v>3.4142857142857141</v>
      </c>
      <c r="GZ95" s="157" t="str">
        <f t="shared" si="869"/>
        <v>3.41</v>
      </c>
      <c r="HA95" s="5" t="str">
        <f t="shared" si="870"/>
        <v>Lên lớp</v>
      </c>
      <c r="HB95" s="5"/>
      <c r="HC95" s="105">
        <v>8.6999999999999993</v>
      </c>
      <c r="HD95" s="103">
        <v>9</v>
      </c>
      <c r="HE95" s="104"/>
      <c r="HF95" s="105"/>
      <c r="HG95" s="67">
        <f>ROUND(MAX((HC95*0.4+HD95*0.6),(HC95*0.4+HE95*0.6)),1)</f>
        <v>8.9</v>
      </c>
      <c r="HH95" s="67" t="str">
        <f t="shared" si="871"/>
        <v>8.9</v>
      </c>
      <c r="HI95" s="51" t="str">
        <f t="shared" si="872"/>
        <v>A</v>
      </c>
      <c r="HJ95" s="60">
        <f t="shared" si="873"/>
        <v>4</v>
      </c>
      <c r="HK95" s="53" t="str">
        <f t="shared" si="874"/>
        <v>4.0</v>
      </c>
      <c r="HL95" s="63">
        <v>3</v>
      </c>
      <c r="HM95" s="207">
        <v>3</v>
      </c>
      <c r="HN95" s="210">
        <v>9</v>
      </c>
      <c r="HO95" s="57">
        <v>8</v>
      </c>
      <c r="HP95" s="58"/>
      <c r="HQ95" s="66">
        <f>ROUND((HN95*0.4+HO95*0.6),1)</f>
        <v>8.4</v>
      </c>
      <c r="HR95" s="110">
        <f t="shared" si="875"/>
        <v>8.4</v>
      </c>
      <c r="HS95" s="67" t="str">
        <f t="shared" si="876"/>
        <v>8.4</v>
      </c>
      <c r="HT95" s="111" t="str">
        <f t="shared" si="877"/>
        <v>B+</v>
      </c>
      <c r="HU95" s="112">
        <f t="shared" si="878"/>
        <v>3.5</v>
      </c>
      <c r="HV95" s="113" t="str">
        <f t="shared" si="879"/>
        <v>3.5</v>
      </c>
      <c r="HW95" s="63">
        <v>1</v>
      </c>
      <c r="HX95" s="207">
        <v>1</v>
      </c>
      <c r="HY95" s="66">
        <f t="shared" si="944"/>
        <v>2.5</v>
      </c>
      <c r="HZ95" s="167">
        <f t="shared" si="944"/>
        <v>8.8000000000000007</v>
      </c>
      <c r="IA95" s="53" t="str">
        <f t="shared" si="881"/>
        <v>8.8</v>
      </c>
      <c r="IB95" s="51" t="str">
        <f t="shared" si="882"/>
        <v>A</v>
      </c>
      <c r="IC95" s="60">
        <f t="shared" si="883"/>
        <v>4</v>
      </c>
      <c r="ID95" s="53" t="str">
        <f t="shared" si="884"/>
        <v>4.0</v>
      </c>
      <c r="IE95" s="220">
        <v>4</v>
      </c>
      <c r="IF95" s="221">
        <v>4</v>
      </c>
      <c r="IG95" s="210">
        <v>9</v>
      </c>
      <c r="IH95" s="57">
        <v>6</v>
      </c>
      <c r="II95" s="58"/>
      <c r="IJ95" s="66">
        <f>ROUND((IG95*0.4+IH95*0.6),1)</f>
        <v>7.2</v>
      </c>
      <c r="IK95" s="67">
        <f t="shared" si="885"/>
        <v>7.2</v>
      </c>
      <c r="IL95" s="67" t="str">
        <f t="shared" si="886"/>
        <v>7.2</v>
      </c>
      <c r="IM95" s="51" t="str">
        <f t="shared" si="887"/>
        <v>B</v>
      </c>
      <c r="IN95" s="60">
        <f t="shared" si="888"/>
        <v>3</v>
      </c>
      <c r="IO95" s="53" t="str">
        <f t="shared" si="889"/>
        <v>3.0</v>
      </c>
      <c r="IP95" s="63">
        <v>2</v>
      </c>
      <c r="IQ95" s="207">
        <v>2</v>
      </c>
      <c r="IR95" s="258">
        <v>8.1</v>
      </c>
      <c r="IS95" s="126">
        <v>9</v>
      </c>
      <c r="IT95" s="58"/>
      <c r="IU95" s="66">
        <f>ROUND((IR95*0.4+IS95*0.6),1)</f>
        <v>8.6</v>
      </c>
      <c r="IV95" s="67">
        <f t="shared" si="890"/>
        <v>8.6</v>
      </c>
      <c r="IW95" s="67" t="str">
        <f t="shared" si="891"/>
        <v>8.6</v>
      </c>
      <c r="IX95" s="51" t="str">
        <f t="shared" si="892"/>
        <v>A</v>
      </c>
      <c r="IY95" s="60">
        <f t="shared" si="893"/>
        <v>4</v>
      </c>
      <c r="IZ95" s="53" t="str">
        <f t="shared" si="894"/>
        <v>4.0</v>
      </c>
      <c r="JA95" s="63">
        <v>3</v>
      </c>
      <c r="JB95" s="207">
        <v>3</v>
      </c>
      <c r="JC95" s="65">
        <v>7</v>
      </c>
      <c r="JD95" s="57">
        <v>8</v>
      </c>
      <c r="JE95" s="58"/>
      <c r="JF95" s="66">
        <f>ROUND((JC95*0.4+JD95*0.6),1)</f>
        <v>7.6</v>
      </c>
      <c r="JG95" s="67">
        <f t="shared" si="895"/>
        <v>7.6</v>
      </c>
      <c r="JH95" s="50" t="str">
        <f t="shared" si="896"/>
        <v>7.6</v>
      </c>
      <c r="JI95" s="51" t="str">
        <f t="shared" si="897"/>
        <v>B</v>
      </c>
      <c r="JJ95" s="60">
        <f t="shared" si="898"/>
        <v>3</v>
      </c>
      <c r="JK95" s="53" t="str">
        <f t="shared" si="899"/>
        <v>3.0</v>
      </c>
      <c r="JL95" s="61">
        <v>2</v>
      </c>
      <c r="JM95" s="62">
        <v>2</v>
      </c>
      <c r="JN95" s="258">
        <v>8.6</v>
      </c>
      <c r="JO95" s="126">
        <v>8</v>
      </c>
      <c r="JP95" s="58"/>
      <c r="JQ95" s="66">
        <f t="shared" si="900"/>
        <v>8.1999999999999993</v>
      </c>
      <c r="JR95" s="67">
        <f t="shared" si="901"/>
        <v>8.1999999999999993</v>
      </c>
      <c r="JS95" s="50" t="str">
        <f t="shared" si="902"/>
        <v>8.2</v>
      </c>
      <c r="JT95" s="51" t="str">
        <f t="shared" si="903"/>
        <v>B+</v>
      </c>
      <c r="JU95" s="60">
        <f t="shared" si="904"/>
        <v>3.5</v>
      </c>
      <c r="JV95" s="53" t="str">
        <f t="shared" si="905"/>
        <v>3.5</v>
      </c>
      <c r="JW95" s="61">
        <v>1</v>
      </c>
      <c r="JX95" s="62">
        <v>1</v>
      </c>
      <c r="JY95" s="65">
        <v>8</v>
      </c>
      <c r="JZ95" s="57"/>
      <c r="KA95" s="58">
        <v>4</v>
      </c>
      <c r="KB95" s="66">
        <f t="shared" si="906"/>
        <v>3.2</v>
      </c>
      <c r="KC95" s="67">
        <f t="shared" si="907"/>
        <v>5.6</v>
      </c>
      <c r="KD95" s="50" t="str">
        <f t="shared" si="908"/>
        <v>5.6</v>
      </c>
      <c r="KE95" s="51" t="str">
        <f t="shared" si="909"/>
        <v>C</v>
      </c>
      <c r="KF95" s="60">
        <f t="shared" si="910"/>
        <v>2</v>
      </c>
      <c r="KG95" s="53" t="str">
        <f t="shared" si="911"/>
        <v>2.0</v>
      </c>
      <c r="KH95" s="61">
        <v>2</v>
      </c>
      <c r="KI95" s="62">
        <v>2</v>
      </c>
      <c r="KJ95" s="105">
        <v>7.8</v>
      </c>
      <c r="KK95" s="138">
        <v>9</v>
      </c>
      <c r="KL95" s="104"/>
      <c r="KM95" s="66">
        <f t="shared" si="912"/>
        <v>8.5</v>
      </c>
      <c r="KN95" s="110">
        <f t="shared" si="913"/>
        <v>8.5</v>
      </c>
      <c r="KO95" s="67" t="str">
        <f t="shared" si="914"/>
        <v>8.5</v>
      </c>
      <c r="KP95" s="300" t="str">
        <f t="shared" si="915"/>
        <v>A</v>
      </c>
      <c r="KQ95" s="112">
        <f t="shared" si="916"/>
        <v>4</v>
      </c>
      <c r="KR95" s="113" t="str">
        <f t="shared" si="917"/>
        <v>4.0</v>
      </c>
      <c r="KS95" s="63">
        <v>3</v>
      </c>
      <c r="KT95" s="207">
        <v>3</v>
      </c>
      <c r="KU95" s="105">
        <v>9</v>
      </c>
      <c r="KV95" s="138">
        <v>9</v>
      </c>
      <c r="KW95" s="104"/>
      <c r="KX95" s="66">
        <f t="shared" si="918"/>
        <v>9</v>
      </c>
      <c r="KY95" s="110">
        <f t="shared" si="919"/>
        <v>9</v>
      </c>
      <c r="KZ95" s="67" t="str">
        <f t="shared" si="920"/>
        <v>9.0</v>
      </c>
      <c r="LA95" s="300" t="str">
        <f t="shared" si="921"/>
        <v>A</v>
      </c>
      <c r="LB95" s="112">
        <f t="shared" si="922"/>
        <v>4</v>
      </c>
      <c r="LC95" s="113" t="str">
        <f t="shared" si="923"/>
        <v>4.0</v>
      </c>
      <c r="LD95" s="63">
        <v>2</v>
      </c>
      <c r="LE95" s="207">
        <v>2</v>
      </c>
      <c r="LF95" s="301">
        <f t="shared" si="945"/>
        <v>8.6999999999999993</v>
      </c>
      <c r="LG95" s="302">
        <f t="shared" si="945"/>
        <v>8.6999999999999993</v>
      </c>
      <c r="LH95" s="303" t="str">
        <f t="shared" si="925"/>
        <v>8.7</v>
      </c>
      <c r="LI95" s="304" t="str">
        <f t="shared" si="926"/>
        <v>A</v>
      </c>
      <c r="LJ95" s="305">
        <f t="shared" si="927"/>
        <v>4</v>
      </c>
      <c r="LK95" s="303" t="str">
        <f t="shared" si="928"/>
        <v>4.0</v>
      </c>
      <c r="LL95" s="306">
        <v>5</v>
      </c>
      <c r="LM95" s="307">
        <v>5</v>
      </c>
      <c r="LN95" s="211">
        <f t="shared" si="929"/>
        <v>19</v>
      </c>
      <c r="LO95" s="156">
        <f t="shared" si="930"/>
        <v>8.0736842105263165</v>
      </c>
      <c r="LP95" s="158">
        <f t="shared" si="931"/>
        <v>3.5263157894736841</v>
      </c>
      <c r="LQ95" s="157" t="str">
        <f t="shared" si="932"/>
        <v>3.53</v>
      </c>
      <c r="LR95" s="5" t="str">
        <f t="shared" si="933"/>
        <v>Lên lớp</v>
      </c>
      <c r="LS95" s="212">
        <f t="shared" si="934"/>
        <v>19</v>
      </c>
      <c r="LT95" s="156">
        <f t="shared" si="935"/>
        <v>8.0736842105263165</v>
      </c>
      <c r="LU95" s="309">
        <f t="shared" si="936"/>
        <v>3.5263157894736841</v>
      </c>
      <c r="LV95" s="215">
        <f t="shared" si="937"/>
        <v>54</v>
      </c>
      <c r="LW95" s="211">
        <f t="shared" si="938"/>
        <v>54</v>
      </c>
      <c r="LX95" s="157">
        <f t="shared" si="939"/>
        <v>8.0805555555555557</v>
      </c>
      <c r="LY95" s="157" t="str">
        <f t="shared" si="940"/>
        <v>8.08</v>
      </c>
      <c r="LZ95" s="158">
        <f t="shared" si="941"/>
        <v>3.4537037037037037</v>
      </c>
      <c r="MA95" s="157" t="str">
        <f t="shared" si="942"/>
        <v>3.45</v>
      </c>
      <c r="MB95" s="5" t="str">
        <f t="shared" si="943"/>
        <v>Lên lớp</v>
      </c>
      <c r="MC95" s="333"/>
      <c r="MD95" s="334"/>
      <c r="ME95" s="121"/>
      <c r="MF95" s="66">
        <f>ROUND((MC95*0.4+MD95*0.6),1)</f>
        <v>0</v>
      </c>
      <c r="MG95" s="67">
        <f>ROUND(MAX((MC95*0.4+MD95*0.6),(MC95*0.4+ME95*0.6)),1)</f>
        <v>0</v>
      </c>
      <c r="MH95" s="50" t="str">
        <f>TEXT(MG95,"0.0")</f>
        <v>0.0</v>
      </c>
      <c r="MI95" s="51" t="str">
        <f>IF(MG95&gt;=8.5,"A",IF(MG95&gt;=8,"B+",IF(MG95&gt;=7,"B",IF(MG95&gt;=6.5,"C+",IF(MG95&gt;=5.5,"C",IF(MG95&gt;=5,"D+",IF(MG95&gt;=4,"D","F")))))))</f>
        <v>F</v>
      </c>
      <c r="MJ95" s="60">
        <f>IF(MI95="A",4,IF(MI95="B+",3.5,IF(MI95="B",3,IF(MI95="C+",2.5,IF(MI95="C",2,IF(MI95="D+",1.5,IF(MI95="D",1,0)))))))</f>
        <v>0</v>
      </c>
      <c r="MK95" s="53" t="str">
        <f>TEXT(MJ95,"0.0")</f>
        <v>0.0</v>
      </c>
      <c r="ML95" s="61">
        <v>2</v>
      </c>
      <c r="MM95" s="62">
        <v>2</v>
      </c>
      <c r="MN95" s="333"/>
      <c r="MO95" s="334"/>
      <c r="MP95" s="121"/>
      <c r="MQ95" s="149">
        <f t="shared" si="946"/>
        <v>0</v>
      </c>
      <c r="MR95" s="67">
        <f t="shared" si="947"/>
        <v>0</v>
      </c>
      <c r="MS95" s="50" t="str">
        <f t="shared" si="948"/>
        <v>0.0</v>
      </c>
      <c r="MT95" s="51" t="str">
        <f t="shared" si="949"/>
        <v>F</v>
      </c>
      <c r="MU95" s="60">
        <f t="shared" si="950"/>
        <v>0</v>
      </c>
      <c r="MV95" s="53" t="str">
        <f t="shared" si="951"/>
        <v>0.0</v>
      </c>
      <c r="MW95" s="61">
        <v>2</v>
      </c>
      <c r="MX95" s="62">
        <v>2</v>
      </c>
      <c r="MY95" s="333"/>
      <c r="MZ95" s="334"/>
      <c r="NA95" s="121"/>
      <c r="NB95" s="105">
        <f t="shared" si="952"/>
        <v>0</v>
      </c>
      <c r="NC95" s="67">
        <f t="shared" si="953"/>
        <v>0</v>
      </c>
      <c r="ND95" s="50" t="str">
        <f t="shared" si="954"/>
        <v>0.0</v>
      </c>
      <c r="NE95" s="51" t="str">
        <f t="shared" si="955"/>
        <v>F</v>
      </c>
      <c r="NF95" s="60">
        <f t="shared" si="956"/>
        <v>0</v>
      </c>
      <c r="NG95" s="53" t="str">
        <f t="shared" si="957"/>
        <v>0.0</v>
      </c>
      <c r="NH95" s="61">
        <v>2</v>
      </c>
      <c r="NI95" s="62">
        <v>2</v>
      </c>
      <c r="NJ95" s="149"/>
      <c r="NK95" s="137"/>
      <c r="NL95" s="149"/>
      <c r="NM95" s="149">
        <f t="shared" si="958"/>
        <v>0</v>
      </c>
      <c r="NN95" s="110">
        <f t="shared" si="959"/>
        <v>0</v>
      </c>
      <c r="NO95" s="67" t="str">
        <f t="shared" si="960"/>
        <v>0.0</v>
      </c>
      <c r="NP95" s="300" t="str">
        <f t="shared" si="961"/>
        <v>F</v>
      </c>
      <c r="NQ95" s="112">
        <f t="shared" si="962"/>
        <v>0</v>
      </c>
      <c r="NR95" s="113" t="str">
        <f t="shared" si="963"/>
        <v>0.0</v>
      </c>
      <c r="NS95" s="63">
        <v>2</v>
      </c>
      <c r="NT95" s="207">
        <v>2</v>
      </c>
      <c r="NU95" s="105"/>
      <c r="NV95" s="138"/>
      <c r="NW95" s="105"/>
      <c r="NX95" s="105">
        <f t="shared" si="964"/>
        <v>0</v>
      </c>
      <c r="NY95" s="110">
        <f t="shared" si="965"/>
        <v>0</v>
      </c>
      <c r="NZ95" s="67" t="str">
        <f t="shared" si="966"/>
        <v>0.0</v>
      </c>
      <c r="OA95" s="300" t="str">
        <f t="shared" si="967"/>
        <v>F</v>
      </c>
      <c r="OB95" s="112">
        <f t="shared" si="968"/>
        <v>0</v>
      </c>
      <c r="OC95" s="113" t="str">
        <f t="shared" si="969"/>
        <v>0.0</v>
      </c>
      <c r="OD95" s="63">
        <v>1</v>
      </c>
      <c r="OE95" s="207">
        <v>1</v>
      </c>
      <c r="OF95" s="210"/>
      <c r="OG95" s="133"/>
      <c r="OH95" s="210"/>
      <c r="OI95" s="66">
        <f t="shared" si="970"/>
        <v>0</v>
      </c>
      <c r="OJ95" s="67">
        <f t="shared" si="971"/>
        <v>0</v>
      </c>
      <c r="OK95" s="67" t="str">
        <f t="shared" si="972"/>
        <v>0.0</v>
      </c>
      <c r="OL95" s="51" t="str">
        <f t="shared" si="973"/>
        <v>F</v>
      </c>
      <c r="OM95" s="60">
        <f t="shared" si="974"/>
        <v>0</v>
      </c>
      <c r="ON95" s="53" t="str">
        <f t="shared" si="975"/>
        <v>0.0</v>
      </c>
      <c r="OO95" s="63">
        <v>6</v>
      </c>
      <c r="OP95" s="207">
        <v>6</v>
      </c>
      <c r="OQ95" s="4"/>
      <c r="OR95" s="4"/>
      <c r="OS95" s="146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210"/>
      <c r="PR95" s="57"/>
      <c r="PS95" s="58"/>
      <c r="PT95" s="66">
        <f t="shared" si="976"/>
        <v>0</v>
      </c>
      <c r="PU95" s="67">
        <f t="shared" si="977"/>
        <v>0</v>
      </c>
      <c r="PV95" s="67" t="str">
        <f t="shared" si="978"/>
        <v>0.0</v>
      </c>
      <c r="PW95" s="51" t="str">
        <f t="shared" si="979"/>
        <v>F</v>
      </c>
      <c r="PX95" s="60">
        <f t="shared" si="980"/>
        <v>0</v>
      </c>
      <c r="PY95" s="53" t="str">
        <f t="shared" si="981"/>
        <v>0.0</v>
      </c>
      <c r="PZ95" s="63">
        <v>6</v>
      </c>
      <c r="QA95" s="207">
        <v>6</v>
      </c>
    </row>
    <row r="96" spans="1:443" s="8" customFormat="1" ht="18">
      <c r="A96" s="5">
        <v>12</v>
      </c>
      <c r="B96" s="9" t="s">
        <v>455</v>
      </c>
      <c r="C96" s="10" t="s">
        <v>482</v>
      </c>
      <c r="D96" s="11" t="s">
        <v>302</v>
      </c>
      <c r="E96" s="12" t="s">
        <v>306</v>
      </c>
      <c r="G96" s="47" t="s">
        <v>720</v>
      </c>
      <c r="H96" s="144" t="s">
        <v>427</v>
      </c>
      <c r="I96" s="48" t="s">
        <v>616</v>
      </c>
      <c r="J96" s="48" t="s">
        <v>616</v>
      </c>
      <c r="K96" s="98">
        <v>7</v>
      </c>
      <c r="L96" s="67" t="str">
        <f t="shared" si="757"/>
        <v>7.0</v>
      </c>
      <c r="M96" s="51" t="str">
        <f t="shared" si="758"/>
        <v>B</v>
      </c>
      <c r="N96" s="52">
        <f t="shared" si="759"/>
        <v>3</v>
      </c>
      <c r="O96" s="53" t="str">
        <f t="shared" si="760"/>
        <v>3.0</v>
      </c>
      <c r="P96" s="63">
        <v>2</v>
      </c>
      <c r="Q96" s="49"/>
      <c r="R96" s="67" t="str">
        <f t="shared" si="761"/>
        <v>0.0</v>
      </c>
      <c r="S96" s="51" t="str">
        <f t="shared" si="762"/>
        <v>F</v>
      </c>
      <c r="T96" s="52">
        <f t="shared" si="763"/>
        <v>0</v>
      </c>
      <c r="U96" s="53" t="str">
        <f t="shared" si="764"/>
        <v>0.0</v>
      </c>
      <c r="V96" s="63"/>
      <c r="W96" s="105">
        <v>8.8000000000000007</v>
      </c>
      <c r="X96" s="103">
        <v>8</v>
      </c>
      <c r="Y96" s="104"/>
      <c r="Z96" s="66">
        <f t="shared" si="765"/>
        <v>8.3000000000000007</v>
      </c>
      <c r="AA96" s="67">
        <f t="shared" si="766"/>
        <v>8.3000000000000007</v>
      </c>
      <c r="AB96" s="67" t="str">
        <f t="shared" si="767"/>
        <v>8.3</v>
      </c>
      <c r="AC96" s="51" t="str">
        <f t="shared" si="768"/>
        <v>B+</v>
      </c>
      <c r="AD96" s="60">
        <f t="shared" si="769"/>
        <v>3.5</v>
      </c>
      <c r="AE96" s="53" t="str">
        <f t="shared" si="770"/>
        <v>3.5</v>
      </c>
      <c r="AF96" s="63">
        <v>4</v>
      </c>
      <c r="AG96" s="207">
        <v>4</v>
      </c>
      <c r="AH96" s="105">
        <v>7.3</v>
      </c>
      <c r="AI96" s="103">
        <v>8</v>
      </c>
      <c r="AJ96" s="104"/>
      <c r="AK96" s="66">
        <f t="shared" si="771"/>
        <v>7.7</v>
      </c>
      <c r="AL96" s="67">
        <f t="shared" si="772"/>
        <v>7.7</v>
      </c>
      <c r="AM96" s="67" t="str">
        <f t="shared" si="773"/>
        <v>7.7</v>
      </c>
      <c r="AN96" s="51" t="str">
        <f t="shared" si="774"/>
        <v>B</v>
      </c>
      <c r="AO96" s="60">
        <f t="shared" si="775"/>
        <v>3</v>
      </c>
      <c r="AP96" s="53" t="str">
        <f t="shared" si="776"/>
        <v>3.0</v>
      </c>
      <c r="AQ96" s="63">
        <v>2</v>
      </c>
      <c r="AR96" s="207">
        <v>2</v>
      </c>
      <c r="AS96" s="105">
        <v>6.7</v>
      </c>
      <c r="AT96" s="103">
        <v>5</v>
      </c>
      <c r="AU96" s="104"/>
      <c r="AV96" s="66">
        <f t="shared" si="777"/>
        <v>5.7</v>
      </c>
      <c r="AW96" s="67">
        <f t="shared" si="778"/>
        <v>5.7</v>
      </c>
      <c r="AX96" s="67" t="str">
        <f t="shared" si="779"/>
        <v>5.7</v>
      </c>
      <c r="AY96" s="51" t="str">
        <f t="shared" si="780"/>
        <v>C</v>
      </c>
      <c r="AZ96" s="60">
        <f t="shared" si="781"/>
        <v>2</v>
      </c>
      <c r="BA96" s="53" t="str">
        <f t="shared" si="782"/>
        <v>2.0</v>
      </c>
      <c r="BB96" s="63">
        <v>3</v>
      </c>
      <c r="BC96" s="207">
        <v>3</v>
      </c>
      <c r="BD96" s="105">
        <v>6.2</v>
      </c>
      <c r="BE96" s="103">
        <v>9</v>
      </c>
      <c r="BF96" s="104"/>
      <c r="BG96" s="66">
        <f t="shared" si="783"/>
        <v>7.9</v>
      </c>
      <c r="BH96" s="67">
        <f t="shared" si="784"/>
        <v>7.9</v>
      </c>
      <c r="BI96" s="67" t="str">
        <f t="shared" si="785"/>
        <v>7.9</v>
      </c>
      <c r="BJ96" s="51" t="str">
        <f t="shared" si="786"/>
        <v>B</v>
      </c>
      <c r="BK96" s="60">
        <f t="shared" si="787"/>
        <v>3</v>
      </c>
      <c r="BL96" s="53" t="str">
        <f t="shared" si="788"/>
        <v>3.0</v>
      </c>
      <c r="BM96" s="63">
        <v>3</v>
      </c>
      <c r="BN96" s="207">
        <v>3</v>
      </c>
      <c r="BO96" s="105">
        <v>7.5</v>
      </c>
      <c r="BP96" s="103">
        <v>7</v>
      </c>
      <c r="BQ96" s="104"/>
      <c r="BR96" s="66">
        <f t="shared" si="789"/>
        <v>7.2</v>
      </c>
      <c r="BS96" s="67">
        <f t="shared" si="790"/>
        <v>7.2</v>
      </c>
      <c r="BT96" s="67" t="str">
        <f t="shared" si="791"/>
        <v>7.2</v>
      </c>
      <c r="BU96" s="51" t="str">
        <f t="shared" si="792"/>
        <v>B</v>
      </c>
      <c r="BV96" s="68">
        <f t="shared" si="793"/>
        <v>3</v>
      </c>
      <c r="BW96" s="53" t="str">
        <f t="shared" si="794"/>
        <v>3.0</v>
      </c>
      <c r="BX96" s="63">
        <v>2</v>
      </c>
      <c r="BY96" s="207">
        <v>2</v>
      </c>
      <c r="BZ96" s="105">
        <v>8</v>
      </c>
      <c r="CA96" s="103">
        <v>9</v>
      </c>
      <c r="CB96" s="104"/>
      <c r="CC96" s="105"/>
      <c r="CD96" s="67">
        <f t="shared" si="795"/>
        <v>8.6</v>
      </c>
      <c r="CE96" s="67" t="str">
        <f t="shared" si="796"/>
        <v>8.6</v>
      </c>
      <c r="CF96" s="51" t="str">
        <f t="shared" si="797"/>
        <v>A</v>
      </c>
      <c r="CG96" s="60">
        <f t="shared" si="798"/>
        <v>4</v>
      </c>
      <c r="CH96" s="53" t="str">
        <f t="shared" si="799"/>
        <v>4.0</v>
      </c>
      <c r="CI96" s="63">
        <v>3</v>
      </c>
      <c r="CJ96" s="207">
        <v>3</v>
      </c>
      <c r="CK96" s="208">
        <f>AQ96+BB96+BM96+BX96+CI96+AF96</f>
        <v>17</v>
      </c>
      <c r="CL96" s="72">
        <f>(AL96*AQ96+AA96*AF96+AW96*BB96+BH96*BM96+BS96*BX96+CD96*CI96)/CK96</f>
        <v>7.6235294117647072</v>
      </c>
      <c r="CM96" s="93" t="str">
        <f t="shared" si="800"/>
        <v>7.62</v>
      </c>
      <c r="CN96" s="72">
        <f>(AO96*AQ96+AD96*AF96+AZ96*BB96+BK96*BM96+BV96*BX96+CG96*CI96)/CK96</f>
        <v>3.1176470588235294</v>
      </c>
      <c r="CO96" s="93" t="str">
        <f t="shared" si="801"/>
        <v>3.12</v>
      </c>
      <c r="CP96" s="393" t="str">
        <f t="shared" si="802"/>
        <v>Lên lớp</v>
      </c>
      <c r="CQ96" s="393">
        <f>CJ96+BY96+BN96+BC96+AG96+AR96</f>
        <v>17</v>
      </c>
      <c r="CR96" s="72">
        <f>(AL96*AR96+AA96*AG96+AW96*BC96+BH96*BN96+BS96*BY96+CD96*CJ96)/CQ96</f>
        <v>7.6235294117647072</v>
      </c>
      <c r="CS96" s="393" t="str">
        <f t="shared" si="803"/>
        <v>7.62</v>
      </c>
      <c r="CT96" s="72">
        <f>(AO96*AR96+AD96*AG96+AZ96*BC96+BK96*BN96+BV96*BY96+CG96*CJ96)/CQ96</f>
        <v>3.1176470588235294</v>
      </c>
      <c r="CU96" s="393" t="str">
        <f t="shared" si="804"/>
        <v>3.12</v>
      </c>
      <c r="CV96" s="393" t="str">
        <f t="shared" si="805"/>
        <v>Lên lớp</v>
      </c>
      <c r="CW96" s="66">
        <v>7.2</v>
      </c>
      <c r="CX96" s="66">
        <v>7</v>
      </c>
      <c r="CY96" s="393"/>
      <c r="CZ96" s="66">
        <f t="shared" si="806"/>
        <v>7.1</v>
      </c>
      <c r="DA96" s="67">
        <f t="shared" si="807"/>
        <v>7.1</v>
      </c>
      <c r="DB96" s="60" t="str">
        <f t="shared" si="808"/>
        <v>7.1</v>
      </c>
      <c r="DC96" s="51" t="str">
        <f t="shared" si="809"/>
        <v>B</v>
      </c>
      <c r="DD96" s="60">
        <f t="shared" si="810"/>
        <v>3</v>
      </c>
      <c r="DE96" s="60" t="str">
        <f t="shared" si="811"/>
        <v>3.0</v>
      </c>
      <c r="DF96" s="63"/>
      <c r="DG96" s="209"/>
      <c r="DH96" s="105">
        <v>6</v>
      </c>
      <c r="DI96" s="126">
        <v>6</v>
      </c>
      <c r="DJ96" s="126"/>
      <c r="DK96" s="66">
        <f t="shared" si="812"/>
        <v>6</v>
      </c>
      <c r="DL96" s="67">
        <f t="shared" si="813"/>
        <v>6</v>
      </c>
      <c r="DM96" s="60" t="str">
        <f t="shared" si="814"/>
        <v>6.0</v>
      </c>
      <c r="DN96" s="51" t="str">
        <f t="shared" si="815"/>
        <v>C</v>
      </c>
      <c r="DO96" s="60">
        <f t="shared" si="816"/>
        <v>2</v>
      </c>
      <c r="DP96" s="60" t="str">
        <f t="shared" si="817"/>
        <v>2.0</v>
      </c>
      <c r="DQ96" s="63"/>
      <c r="DR96" s="209"/>
      <c r="DS96" s="67">
        <f t="shared" si="818"/>
        <v>6.55</v>
      </c>
      <c r="DT96" s="60" t="str">
        <f t="shared" si="819"/>
        <v>6.6</v>
      </c>
      <c r="DU96" s="51" t="str">
        <f t="shared" si="820"/>
        <v>C+</v>
      </c>
      <c r="DV96" s="60">
        <f t="shared" si="821"/>
        <v>2.5</v>
      </c>
      <c r="DW96" s="60" t="str">
        <f t="shared" si="822"/>
        <v>2.5</v>
      </c>
      <c r="DX96" s="63">
        <v>3</v>
      </c>
      <c r="DY96" s="209">
        <v>3</v>
      </c>
      <c r="DZ96" s="171">
        <v>5</v>
      </c>
      <c r="EA96" s="122">
        <v>1</v>
      </c>
      <c r="EB96" s="123">
        <v>6</v>
      </c>
      <c r="EC96" s="66">
        <f t="shared" si="823"/>
        <v>2.6</v>
      </c>
      <c r="ED96" s="67">
        <f t="shared" si="824"/>
        <v>5.6</v>
      </c>
      <c r="EE96" s="67" t="str">
        <f t="shared" si="825"/>
        <v>5.6</v>
      </c>
      <c r="EF96" s="51" t="str">
        <f t="shared" si="826"/>
        <v>C</v>
      </c>
      <c r="EG96" s="68">
        <f t="shared" si="827"/>
        <v>2</v>
      </c>
      <c r="EH96" s="53" t="str">
        <f t="shared" si="828"/>
        <v>2.0</v>
      </c>
      <c r="EI96" s="63">
        <v>3</v>
      </c>
      <c r="EJ96" s="207">
        <v>3</v>
      </c>
      <c r="EK96" s="210">
        <v>8.8000000000000007</v>
      </c>
      <c r="EL96" s="57">
        <v>8</v>
      </c>
      <c r="EM96" s="58"/>
      <c r="EN96" s="66">
        <f t="shared" si="829"/>
        <v>8.3000000000000007</v>
      </c>
      <c r="EO96" s="67">
        <f t="shared" si="830"/>
        <v>8.3000000000000007</v>
      </c>
      <c r="EP96" s="67" t="str">
        <f t="shared" si="831"/>
        <v>8.3</v>
      </c>
      <c r="EQ96" s="51" t="str">
        <f t="shared" si="832"/>
        <v>B+</v>
      </c>
      <c r="ER96" s="60">
        <f t="shared" si="833"/>
        <v>3.5</v>
      </c>
      <c r="ES96" s="53" t="str">
        <f t="shared" si="834"/>
        <v>3.5</v>
      </c>
      <c r="ET96" s="63">
        <v>3</v>
      </c>
      <c r="EU96" s="207">
        <v>3</v>
      </c>
      <c r="EV96" s="171">
        <v>7.3</v>
      </c>
      <c r="EW96" s="122">
        <v>1</v>
      </c>
      <c r="EX96" s="123"/>
      <c r="EY96" s="66">
        <f t="shared" si="835"/>
        <v>3.5</v>
      </c>
      <c r="EZ96" s="67">
        <f t="shared" si="836"/>
        <v>3.5</v>
      </c>
      <c r="FA96" s="67" t="str">
        <f t="shared" si="837"/>
        <v>3.5</v>
      </c>
      <c r="FB96" s="51" t="str">
        <f t="shared" si="838"/>
        <v>F</v>
      </c>
      <c r="FC96" s="60">
        <f t="shared" si="839"/>
        <v>0</v>
      </c>
      <c r="FD96" s="53" t="str">
        <f t="shared" si="840"/>
        <v>0.0</v>
      </c>
      <c r="FE96" s="63">
        <v>2</v>
      </c>
      <c r="FF96" s="207"/>
      <c r="FG96" s="105">
        <v>8</v>
      </c>
      <c r="FH96" s="103">
        <v>8</v>
      </c>
      <c r="FI96" s="104"/>
      <c r="FJ96" s="66">
        <f t="shared" si="841"/>
        <v>8</v>
      </c>
      <c r="FK96" s="67">
        <f t="shared" si="842"/>
        <v>8</v>
      </c>
      <c r="FL96" s="67" t="str">
        <f t="shared" si="843"/>
        <v>8.0</v>
      </c>
      <c r="FM96" s="51" t="str">
        <f t="shared" si="844"/>
        <v>B+</v>
      </c>
      <c r="FN96" s="60">
        <f t="shared" si="845"/>
        <v>3.5</v>
      </c>
      <c r="FO96" s="53" t="str">
        <f t="shared" si="846"/>
        <v>3.5</v>
      </c>
      <c r="FP96" s="63">
        <v>2</v>
      </c>
      <c r="FQ96" s="207">
        <v>2</v>
      </c>
      <c r="FR96" s="105">
        <v>8.1999999999999993</v>
      </c>
      <c r="FS96" s="103">
        <v>8</v>
      </c>
      <c r="FT96" s="104"/>
      <c r="FU96" s="66"/>
      <c r="FV96" s="67">
        <f t="shared" si="847"/>
        <v>8.1</v>
      </c>
      <c r="FW96" s="67" t="str">
        <f t="shared" si="848"/>
        <v>8.1</v>
      </c>
      <c r="FX96" s="51" t="str">
        <f t="shared" si="849"/>
        <v>B+</v>
      </c>
      <c r="FY96" s="60">
        <f t="shared" si="850"/>
        <v>3.5</v>
      </c>
      <c r="FZ96" s="53" t="str">
        <f t="shared" si="851"/>
        <v>3.5</v>
      </c>
      <c r="GA96" s="63">
        <v>2</v>
      </c>
      <c r="GB96" s="207">
        <v>2</v>
      </c>
      <c r="GC96" s="150">
        <v>5.3</v>
      </c>
      <c r="GD96" s="124">
        <v>0</v>
      </c>
      <c r="GE96" s="125">
        <v>5</v>
      </c>
      <c r="GF96" s="150"/>
      <c r="GG96" s="67">
        <f t="shared" si="852"/>
        <v>5.0999999999999996</v>
      </c>
      <c r="GH96" s="67" t="str">
        <f t="shared" si="853"/>
        <v>5.1</v>
      </c>
      <c r="GI96" s="51" t="str">
        <f t="shared" si="854"/>
        <v>D+</v>
      </c>
      <c r="GJ96" s="60">
        <f t="shared" si="855"/>
        <v>1.5</v>
      </c>
      <c r="GK96" s="53" t="str">
        <f t="shared" si="856"/>
        <v>1.5</v>
      </c>
      <c r="GL96" s="63">
        <v>3</v>
      </c>
      <c r="GM96" s="207">
        <v>3</v>
      </c>
      <c r="GN96" s="211">
        <f t="shared" si="857"/>
        <v>18</v>
      </c>
      <c r="GO96" s="156">
        <f t="shared" si="858"/>
        <v>6.4361111111111109</v>
      </c>
      <c r="GP96" s="158">
        <f t="shared" si="859"/>
        <v>2.3611111111111112</v>
      </c>
      <c r="GQ96" s="157" t="str">
        <f t="shared" si="860"/>
        <v>2.36</v>
      </c>
      <c r="GR96" s="5" t="str">
        <f t="shared" si="861"/>
        <v>Lên lớp</v>
      </c>
      <c r="GS96" s="212">
        <f t="shared" si="862"/>
        <v>16</v>
      </c>
      <c r="GT96" s="213">
        <f t="shared" si="863"/>
        <v>6.8031249999999996</v>
      </c>
      <c r="GU96" s="214">
        <f t="shared" si="864"/>
        <v>2.65625</v>
      </c>
      <c r="GV96" s="215">
        <f t="shared" si="865"/>
        <v>35</v>
      </c>
      <c r="GW96" s="211">
        <f t="shared" si="866"/>
        <v>33</v>
      </c>
      <c r="GX96" s="157">
        <f t="shared" si="867"/>
        <v>7.2257575757575765</v>
      </c>
      <c r="GY96" s="158">
        <f t="shared" si="868"/>
        <v>2.893939393939394</v>
      </c>
      <c r="GZ96" s="157" t="str">
        <f t="shared" si="869"/>
        <v>2.89</v>
      </c>
      <c r="HA96" s="5" t="str">
        <f t="shared" si="870"/>
        <v>Lên lớp</v>
      </c>
      <c r="HB96" s="105">
        <v>5.0999999999999996</v>
      </c>
      <c r="HC96" s="103">
        <v>5</v>
      </c>
      <c r="HD96" s="104"/>
      <c r="HE96" s="105"/>
      <c r="HF96" s="67">
        <f>ROUND(MAX((HB96*0.4+HC96*0.6),(HB96*0.4+HD96*0.6)),1)</f>
        <v>5</v>
      </c>
      <c r="HG96" s="67" t="str">
        <f>TEXT(HF96,"0.0")</f>
        <v>5.0</v>
      </c>
      <c r="HH96" s="51" t="str">
        <f>IF(HF96&gt;=8.5,"A",IF(HF96&gt;=8,"B+",IF(HF96&gt;=7,"B",IF(HF96&gt;=6.5,"C+",IF(HF96&gt;=5.5,"C",IF(HF96&gt;=5,"D+",IF(HF96&gt;=4,"D","F")))))))</f>
        <v>D+</v>
      </c>
      <c r="HI96" s="60">
        <f>IF(HH96="A",4,IF(HH96="B+",3.5,IF(HH96="B",3,IF(HH96="C+",2.5,IF(HH96="C",2,IF(HH96="D+",1.5,IF(HH96="D",1,0)))))))</f>
        <v>1.5</v>
      </c>
      <c r="HJ96" s="53" t="str">
        <f>TEXT(HI96,"0.0")</f>
        <v>1.5</v>
      </c>
      <c r="HK96" s="63">
        <v>3</v>
      </c>
      <c r="HL96" s="207">
        <v>3</v>
      </c>
      <c r="HM96" s="210">
        <v>5</v>
      </c>
      <c r="HN96" s="57">
        <v>5</v>
      </c>
      <c r="HO96" s="58"/>
      <c r="HP96" s="66">
        <f>ROUND((HM96*0.4+HN96*0.6),1)</f>
        <v>5</v>
      </c>
      <c r="HQ96" s="110">
        <f>ROUND(MAX((HM96*0.4+HN96*0.6),(HM96*0.4+HO96*0.6)),1)</f>
        <v>5</v>
      </c>
      <c r="HR96" s="67" t="str">
        <f>TEXT(HQ96,"0.0")</f>
        <v>5.0</v>
      </c>
      <c r="HS96" s="111" t="str">
        <f>IF(HQ96&gt;=8.5,"A",IF(HQ96&gt;=8,"B+",IF(HQ96&gt;=7,"B",IF(HQ96&gt;=6.5,"C+",IF(HQ96&gt;=5.5,"C",IF(HQ96&gt;=5,"D+",IF(HQ96&gt;=4,"D","F")))))))</f>
        <v>D+</v>
      </c>
      <c r="HT96" s="112">
        <f>IF(HS96="A",4,IF(HS96="B+",3.5,IF(HS96="B",3,IF(HS96="C+",2.5,IF(HS96="C",2,IF(HS96="D+",1.5,IF(HS96="D",1,0)))))))</f>
        <v>1.5</v>
      </c>
      <c r="HU96" s="113" t="str">
        <f>TEXT(HT96,"0.0")</f>
        <v>1.5</v>
      </c>
      <c r="HV96" s="63">
        <v>1</v>
      </c>
      <c r="HW96" s="207">
        <v>1</v>
      </c>
      <c r="HX96" s="66">
        <f>ROUND((HE96*0.7+HP96*0.3),1)</f>
        <v>1.5</v>
      </c>
      <c r="HY96" s="167">
        <f t="shared" si="944"/>
        <v>5</v>
      </c>
      <c r="HZ96" s="53" t="str">
        <f>TEXT(HY96,"0.0")</f>
        <v>5.0</v>
      </c>
      <c r="IA96" s="51" t="str">
        <f>IF(HY96&gt;=8.5,"A",IF(HY96&gt;=8,"B+",IF(HY96&gt;=7,"B",IF(HY96&gt;=6.5,"C+",IF(HY96&gt;=5.5,"C",IF(HY96&gt;=5,"D+",IF(HY96&gt;=4,"D","F")))))))</f>
        <v>D+</v>
      </c>
      <c r="IB96" s="60">
        <f>IF(IA96="A",4,IF(IA96="B+",3.5,IF(IA96="B",3,IF(IA96="C+",2.5,IF(IA96="C",2,IF(IA96="D+",1.5,IF(IA96="D",1,0)))))))</f>
        <v>1.5</v>
      </c>
      <c r="IC96" s="53" t="str">
        <f>TEXT(IB96,"0.0")</f>
        <v>1.5</v>
      </c>
      <c r="ID96" s="220">
        <v>4</v>
      </c>
      <c r="IE96" s="221">
        <v>4</v>
      </c>
      <c r="IF96" s="210">
        <v>7.7</v>
      </c>
      <c r="IG96" s="57">
        <v>5</v>
      </c>
      <c r="IH96" s="58"/>
      <c r="II96" s="66">
        <f>ROUND((IF96*0.4+IG96*0.6),1)</f>
        <v>6.1</v>
      </c>
      <c r="IJ96" s="67">
        <f>ROUND(MAX((IF96*0.4+IG96*0.6),(IF96*0.4+IH96*0.6)),1)</f>
        <v>6.1</v>
      </c>
      <c r="IK96" s="67" t="str">
        <f>TEXT(IJ96,"0.0")</f>
        <v>6.1</v>
      </c>
      <c r="IL96" s="51" t="str">
        <f>IF(IJ96&gt;=8.5,"A",IF(IJ96&gt;=8,"B+",IF(IJ96&gt;=7,"B",IF(IJ96&gt;=6.5,"C+",IF(IJ96&gt;=5.5,"C",IF(IJ96&gt;=5,"D+",IF(IJ96&gt;=4,"D","F")))))))</f>
        <v>C</v>
      </c>
      <c r="IM96" s="60">
        <f>IF(IL96="A",4,IF(IL96="B+",3.5,IF(IL96="B",3,IF(IL96="C+",2.5,IF(IL96="C",2,IF(IL96="D+",1.5,IF(IL96="D",1,0)))))))</f>
        <v>2</v>
      </c>
      <c r="IN96" s="53" t="str">
        <f>TEXT(IM96,"0.0")</f>
        <v>2.0</v>
      </c>
      <c r="IO96" s="63">
        <v>2</v>
      </c>
      <c r="IP96" s="207">
        <v>2</v>
      </c>
      <c r="IQ96" s="210">
        <v>6.5</v>
      </c>
      <c r="IR96" s="57">
        <v>7</v>
      </c>
      <c r="IS96" s="58"/>
      <c r="IT96" s="66">
        <f>ROUND((IQ96*0.4+IR96*0.6),1)</f>
        <v>6.8</v>
      </c>
      <c r="IU96" s="67">
        <f>ROUND(MAX((IQ96*0.4+IR96*0.6),(IQ96*0.4+IS96*0.6)),1)</f>
        <v>6.8</v>
      </c>
      <c r="IV96" s="67" t="str">
        <f>TEXT(IU96,"0.0")</f>
        <v>6.8</v>
      </c>
      <c r="IW96" s="51" t="str">
        <f>IF(IU96&gt;=8.5,"A",IF(IU96&gt;=8,"B+",IF(IU96&gt;=7,"B",IF(IU96&gt;=6.5,"C+",IF(IU96&gt;=5.5,"C",IF(IU96&gt;=5,"D+",IF(IU96&gt;=4,"D","F")))))))</f>
        <v>C+</v>
      </c>
      <c r="IX96" s="60">
        <f>IF(IW96="A",4,IF(IW96="B+",3.5,IF(IW96="B",3,IF(IW96="C+",2.5,IF(IW96="C",2,IF(IW96="D+",1.5,IF(IW96="D",1,0)))))))</f>
        <v>2.5</v>
      </c>
      <c r="IY96" s="53" t="str">
        <f>TEXT(IX96,"0.0")</f>
        <v>2.5</v>
      </c>
      <c r="IZ96" s="63">
        <v>3</v>
      </c>
      <c r="JA96" s="207">
        <v>3</v>
      </c>
      <c r="JB96" s="65">
        <v>5</v>
      </c>
      <c r="JC96" s="57">
        <v>7</v>
      </c>
      <c r="JD96" s="58"/>
      <c r="JE96" s="66">
        <f>ROUND((JB96*0.4+JC96*0.6),1)</f>
        <v>6.2</v>
      </c>
      <c r="JF96" s="67">
        <f>ROUND(MAX((JB96*0.4+JC96*0.6),(JB96*0.4+JD96*0.6)),1)</f>
        <v>6.2</v>
      </c>
      <c r="JG96" s="50" t="str">
        <f>TEXT(JF96,"0.0")</f>
        <v>6.2</v>
      </c>
      <c r="JH96" s="51" t="str">
        <f>IF(JF96&gt;=8.5,"A",IF(JF96&gt;=8,"B+",IF(JF96&gt;=7,"B",IF(JF96&gt;=6.5,"C+",IF(JF96&gt;=5.5,"C",IF(JF96&gt;=5,"D+",IF(JF96&gt;=4,"D","F")))))))</f>
        <v>C</v>
      </c>
      <c r="JI96" s="60">
        <f>IF(JH96="A",4,IF(JH96="B+",3.5,IF(JH96="B",3,IF(JH96="C+",2.5,IF(JH96="C",2,IF(JH96="D+",1.5,IF(JH96="D",1,0)))))))</f>
        <v>2</v>
      </c>
      <c r="JJ96" s="53" t="str">
        <f>TEXT(JI96,"0.0")</f>
        <v>2.0</v>
      </c>
      <c r="JK96" s="61">
        <v>2</v>
      </c>
      <c r="JL96" s="62">
        <v>2</v>
      </c>
      <c r="JM96" s="65">
        <v>7.2</v>
      </c>
      <c r="JN96" s="57">
        <v>4</v>
      </c>
      <c r="JO96" s="58"/>
      <c r="JP96" s="66">
        <f>ROUND((JM96*0.4+JN96*0.6),1)</f>
        <v>5.3</v>
      </c>
      <c r="JQ96" s="67">
        <f>ROUND(MAX((JM96*0.4+JN96*0.6),(JM96*0.4+JO96*0.6)),1)</f>
        <v>5.3</v>
      </c>
      <c r="JR96" s="50" t="str">
        <f>TEXT(JQ96,"0.0")</f>
        <v>5.3</v>
      </c>
      <c r="JS96" s="51" t="str">
        <f>IF(JQ96&gt;=8.5,"A",IF(JQ96&gt;=8,"B+",IF(JQ96&gt;=7,"B",IF(JQ96&gt;=6.5,"C+",IF(JQ96&gt;=5.5,"C",IF(JQ96&gt;=5,"D+",IF(JQ96&gt;=4,"D","F")))))))</f>
        <v>D+</v>
      </c>
      <c r="JT96" s="60">
        <f>IF(JS96="A",4,IF(JS96="B+",3.5,IF(JS96="B",3,IF(JS96="C+",2.5,IF(JS96="C",2,IF(JS96="D+",1.5,IF(JS96="D",1,0)))))))</f>
        <v>1.5</v>
      </c>
      <c r="JU96" s="53" t="str">
        <f>TEXT(JT96,"0.0")</f>
        <v>1.5</v>
      </c>
      <c r="JV96" s="61">
        <v>1</v>
      </c>
      <c r="JW96" s="62">
        <v>1</v>
      </c>
      <c r="JX96" s="65">
        <v>9</v>
      </c>
      <c r="JY96" s="57">
        <v>7</v>
      </c>
      <c r="JZ96" s="58"/>
      <c r="KA96" s="66">
        <f>ROUND((JX96*0.4+JY96*0.6),1)</f>
        <v>7.8</v>
      </c>
      <c r="KB96" s="67">
        <f>ROUND(MAX((JX96*0.4+JY96*0.6),(JX96*0.4+JZ96*0.6)),1)</f>
        <v>7.8</v>
      </c>
      <c r="KC96" s="50" t="str">
        <f>TEXT(KB96,"0.0")</f>
        <v>7.8</v>
      </c>
      <c r="KD96" s="51" t="str">
        <f>IF(KB96&gt;=8.5,"A",IF(KB96&gt;=8,"B+",IF(KB96&gt;=7,"B",IF(KB96&gt;=6.5,"C+",IF(KB96&gt;=5.5,"C",IF(KB96&gt;=5,"D+",IF(KB96&gt;=4,"D","F")))))))</f>
        <v>B</v>
      </c>
      <c r="KE96" s="60">
        <f>IF(KD96="A",4,IF(KD96="B+",3.5,IF(KD96="B",3,IF(KD96="C+",2.5,IF(KD96="C",2,IF(KD96="D+",1.5,IF(KD96="D",1,0)))))))</f>
        <v>3</v>
      </c>
      <c r="KF96" s="53" t="str">
        <f>TEXT(KE96,"0.0")</f>
        <v>3.0</v>
      </c>
      <c r="KG96" s="61">
        <v>2</v>
      </c>
      <c r="KH96" s="62">
        <v>2</v>
      </c>
      <c r="OF96" s="231"/>
      <c r="OG96" s="231"/>
      <c r="OH96" s="231"/>
      <c r="OQ96" s="4"/>
      <c r="OR96" s="4"/>
      <c r="OS96" s="146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231"/>
      <c r="PR96" s="231"/>
      <c r="PS96" s="231"/>
      <c r="PT96" s="231"/>
    </row>
    <row r="97" spans="1:443" s="8" customFormat="1" ht="18">
      <c r="A97" s="5">
        <v>16</v>
      </c>
      <c r="B97" s="9" t="s">
        <v>356</v>
      </c>
      <c r="C97" s="10" t="s">
        <v>406</v>
      </c>
      <c r="D97" s="11" t="s">
        <v>407</v>
      </c>
      <c r="E97" s="12" t="s">
        <v>408</v>
      </c>
      <c r="F97" s="8" t="s">
        <v>1187</v>
      </c>
      <c r="G97" s="47" t="s">
        <v>656</v>
      </c>
      <c r="H97" s="6" t="s">
        <v>427</v>
      </c>
      <c r="I97" s="48" t="s">
        <v>692</v>
      </c>
      <c r="J97" s="48" t="s">
        <v>704</v>
      </c>
      <c r="K97" s="98">
        <v>8</v>
      </c>
      <c r="L97" s="67" t="str">
        <f>TEXT(K97,"0.0")</f>
        <v>8.0</v>
      </c>
      <c r="M97" s="51" t="str">
        <f>IF(K97&gt;=8.5,"A",IF(K97&gt;=8,"B+",IF(K97&gt;=7,"B",IF(K97&gt;=6.5,"C+",IF(K97&gt;=5.5,"C",IF(K97&gt;=5,"D+",IF(K97&gt;=4,"D","F")))))))</f>
        <v>B+</v>
      </c>
      <c r="N97" s="52">
        <f>IF(M97="A",4,IF(M97="B+",3.5,IF(M97="B",3,IF(M97="C+",2.5,IF(M97="C",2,IF(M97="D+",1.5,IF(M97="D",1,0)))))))</f>
        <v>3.5</v>
      </c>
      <c r="O97" s="53" t="str">
        <f>TEXT(N97,"0.0")</f>
        <v>3.5</v>
      </c>
      <c r="P97" s="63">
        <v>2</v>
      </c>
      <c r="Q97" s="49">
        <v>6</v>
      </c>
      <c r="R97" s="67" t="str">
        <f>TEXT(Q97,"0.0")</f>
        <v>6.0</v>
      </c>
      <c r="S97" s="51" t="str">
        <f>IF(Q97&gt;=8.5,"A",IF(Q97&gt;=8,"B+",IF(Q97&gt;=7,"B",IF(Q97&gt;=6.5,"C+",IF(Q97&gt;=5.5,"C",IF(Q97&gt;=5,"D+",IF(Q97&gt;=4,"D","F")))))))</f>
        <v>C</v>
      </c>
      <c r="T97" s="52">
        <f>IF(S97="A",4,IF(S97="B+",3.5,IF(S97="B",3,IF(S97="C+",2.5,IF(S97="C",2,IF(S97="D+",1.5,IF(S97="D",1,0)))))))</f>
        <v>2</v>
      </c>
      <c r="U97" s="53" t="str">
        <f>TEXT(T97,"0.0")</f>
        <v>2.0</v>
      </c>
      <c r="V97" s="63">
        <v>3</v>
      </c>
      <c r="W97" s="105">
        <v>8</v>
      </c>
      <c r="X97" s="103">
        <v>8</v>
      </c>
      <c r="Y97" s="104"/>
      <c r="Z97" s="66">
        <f>ROUND((W97*0.4+X97*0.6),1)</f>
        <v>8</v>
      </c>
      <c r="AA97" s="67">
        <f>ROUND(MAX((W97*0.4+X97*0.6),(W97*0.4+Y97*0.6)),1)</f>
        <v>8</v>
      </c>
      <c r="AB97" s="67" t="str">
        <f>TEXT(AA97,"0.0")</f>
        <v>8.0</v>
      </c>
      <c r="AC97" s="51" t="str">
        <f>IF(AA97&gt;=8.5,"A",IF(AA97&gt;=8,"B+",IF(AA97&gt;=7,"B",IF(AA97&gt;=6.5,"C+",IF(AA97&gt;=5.5,"C",IF(AA97&gt;=5,"D+",IF(AA97&gt;=4,"D","F")))))))</f>
        <v>B+</v>
      </c>
      <c r="AD97" s="60">
        <f>IF(AC97="A",4,IF(AC97="B+",3.5,IF(AC97="B",3,IF(AC97="C+",2.5,IF(AC97="C",2,IF(AC97="D+",1.5,IF(AC97="D",1,0)))))))</f>
        <v>3.5</v>
      </c>
      <c r="AE97" s="53" t="str">
        <f>TEXT(AD97,"0.0")</f>
        <v>3.5</v>
      </c>
      <c r="AF97" s="63">
        <v>4</v>
      </c>
      <c r="AG97" s="207">
        <v>4</v>
      </c>
      <c r="AH97" s="105">
        <v>8.3000000000000007</v>
      </c>
      <c r="AI97" s="103">
        <v>8</v>
      </c>
      <c r="AJ97" s="104"/>
      <c r="AK97" s="66">
        <f>ROUND((AH97*0.4+AI97*0.6),1)</f>
        <v>8.1</v>
      </c>
      <c r="AL97" s="67">
        <f>ROUND(MAX((AH97*0.4+AI97*0.6),(AH97*0.4+AJ97*0.6)),1)</f>
        <v>8.1</v>
      </c>
      <c r="AM97" s="67" t="str">
        <f>TEXT(AL97,"0.0")</f>
        <v>8.1</v>
      </c>
      <c r="AN97" s="51" t="str">
        <f>IF(AL97&gt;=8.5,"A",IF(AL97&gt;=8,"B+",IF(AL97&gt;=7,"B",IF(AL97&gt;=6.5,"C+",IF(AL97&gt;=5.5,"C",IF(AL97&gt;=5,"D+",IF(AL97&gt;=4,"D","F")))))))</f>
        <v>B+</v>
      </c>
      <c r="AO97" s="60">
        <f>IF(AN97="A",4,IF(AN97="B+",3.5,IF(AN97="B",3,IF(AN97="C+",2.5,IF(AN97="C",2,IF(AN97="D+",1.5,IF(AN97="D",1,0)))))))</f>
        <v>3.5</v>
      </c>
      <c r="AP97" s="53" t="str">
        <f>TEXT(AO97,"0.0")</f>
        <v>3.5</v>
      </c>
      <c r="AQ97" s="63">
        <v>2</v>
      </c>
      <c r="AR97" s="207">
        <v>2</v>
      </c>
      <c r="AS97" s="105">
        <v>6.7</v>
      </c>
      <c r="AT97" s="103">
        <v>5</v>
      </c>
      <c r="AU97" s="104"/>
      <c r="AV97" s="66">
        <f>ROUND((AS97*0.4+AT97*0.6),1)</f>
        <v>5.7</v>
      </c>
      <c r="AW97" s="67">
        <f>ROUND(MAX((AS97*0.4+AT97*0.6),(AS97*0.4+AU97*0.6)),1)</f>
        <v>5.7</v>
      </c>
      <c r="AX97" s="67" t="str">
        <f>TEXT(AW97,"0.0")</f>
        <v>5.7</v>
      </c>
      <c r="AY97" s="51" t="str">
        <f>IF(AW97&gt;=8.5,"A",IF(AW97&gt;=8,"B+",IF(AW97&gt;=7,"B",IF(AW97&gt;=6.5,"C+",IF(AW97&gt;=5.5,"C",IF(AW97&gt;=5,"D+",IF(AW97&gt;=4,"D","F")))))))</f>
        <v>C</v>
      </c>
      <c r="AZ97" s="60">
        <f>IF(AY97="A",4,IF(AY97="B+",3.5,IF(AY97="B",3,IF(AY97="C+",2.5,IF(AY97="C",2,IF(AY97="D+",1.5,IF(AY97="D",1,0)))))))</f>
        <v>2</v>
      </c>
      <c r="BA97" s="53" t="str">
        <f>TEXT(AZ97,"0.0")</f>
        <v>2.0</v>
      </c>
      <c r="BB97" s="63">
        <v>3</v>
      </c>
      <c r="BC97" s="207">
        <v>3</v>
      </c>
      <c r="BD97" s="105">
        <v>6.4</v>
      </c>
      <c r="BE97" s="103">
        <v>7</v>
      </c>
      <c r="BF97" s="104"/>
      <c r="BG97" s="66">
        <f>ROUND((BD97*0.4+BE97*0.6),1)</f>
        <v>6.8</v>
      </c>
      <c r="BH97" s="67">
        <f>ROUND(MAX((BD97*0.4+BE97*0.6),(BD97*0.4+BF97*0.6)),1)</f>
        <v>6.8</v>
      </c>
      <c r="BI97" s="67" t="str">
        <f>TEXT(BH97,"0.0")</f>
        <v>6.8</v>
      </c>
      <c r="BJ97" s="51" t="str">
        <f>IF(BH97&gt;=8.5,"A",IF(BH97&gt;=8,"B+",IF(BH97&gt;=7,"B",IF(BH97&gt;=6.5,"C+",IF(BH97&gt;=5.5,"C",IF(BH97&gt;=5,"D+",IF(BH97&gt;=4,"D","F")))))))</f>
        <v>C+</v>
      </c>
      <c r="BK97" s="60">
        <f>IF(BJ97="A",4,IF(BJ97="B+",3.5,IF(BJ97="B",3,IF(BJ97="C+",2.5,IF(BJ97="C",2,IF(BJ97="D+",1.5,IF(BJ97="D",1,0)))))))</f>
        <v>2.5</v>
      </c>
      <c r="BL97" s="53" t="str">
        <f>TEXT(BK97,"0.0")</f>
        <v>2.5</v>
      </c>
      <c r="BM97" s="63">
        <v>3</v>
      </c>
      <c r="BN97" s="207">
        <v>3</v>
      </c>
      <c r="BO97" s="105">
        <v>7.8</v>
      </c>
      <c r="BP97" s="103">
        <v>4</v>
      </c>
      <c r="BQ97" s="104"/>
      <c r="BR97" s="66">
        <f>ROUND((BO97*0.4+BP97*0.6),1)</f>
        <v>5.5</v>
      </c>
      <c r="BS97" s="67">
        <f>ROUND(MAX((BO97*0.4+BP97*0.6),(BO97*0.4+BQ97*0.6)),1)</f>
        <v>5.5</v>
      </c>
      <c r="BT97" s="67" t="str">
        <f>TEXT(BS97,"0.0")</f>
        <v>5.5</v>
      </c>
      <c r="BU97" s="51" t="str">
        <f>IF(BS97&gt;=8.5,"A",IF(BS97&gt;=8,"B+",IF(BS97&gt;=7,"B",IF(BS97&gt;=6.5,"C+",IF(BS97&gt;=5.5,"C",IF(BS97&gt;=5,"D+",IF(BS97&gt;=4,"D","F")))))))</f>
        <v>C</v>
      </c>
      <c r="BV97" s="68">
        <f>IF(BU97="A",4,IF(BU97="B+",3.5,IF(BU97="B",3,IF(BU97="C+",2.5,IF(BU97="C",2,IF(BU97="D+",1.5,IF(BU97="D",1,0)))))))</f>
        <v>2</v>
      </c>
      <c r="BW97" s="53" t="str">
        <f>TEXT(BV97,"0.0")</f>
        <v>2.0</v>
      </c>
      <c r="BX97" s="63">
        <v>2</v>
      </c>
      <c r="BY97" s="207">
        <v>2</v>
      </c>
      <c r="BZ97" s="105">
        <v>7.7</v>
      </c>
      <c r="CA97" s="103">
        <v>9</v>
      </c>
      <c r="CB97" s="104"/>
      <c r="CC97" s="105"/>
      <c r="CD97" s="67">
        <f>ROUND(MAX((BZ97*0.4+CA97*0.6),(BZ97*0.4+CB97*0.6)),1)</f>
        <v>8.5</v>
      </c>
      <c r="CE97" s="67" t="str">
        <f>TEXT(CD97,"0.0")</f>
        <v>8.5</v>
      </c>
      <c r="CF97" s="51" t="str">
        <f>IF(CD97&gt;=8.5,"A",IF(CD97&gt;=8,"B+",IF(CD97&gt;=7,"B",IF(CD97&gt;=6.5,"C+",IF(CD97&gt;=5.5,"C",IF(CD97&gt;=5,"D+",IF(CD97&gt;=4,"D","F")))))))</f>
        <v>A</v>
      </c>
      <c r="CG97" s="60">
        <f>IF(CF97="A",4,IF(CF97="B+",3.5,IF(CF97="B",3,IF(CF97="C+",2.5,IF(CF97="C",2,IF(CF97="D+",1.5,IF(CF97="D",1,0)))))))</f>
        <v>4</v>
      </c>
      <c r="CH97" s="53" t="str">
        <f>TEXT(CG97,"0.0")</f>
        <v>4.0</v>
      </c>
      <c r="CI97" s="63">
        <v>3</v>
      </c>
      <c r="CJ97" s="207">
        <v>3</v>
      </c>
      <c r="CK97" s="208">
        <f>AQ97+BB97+BM97+BX97+CI97+AF97</f>
        <v>17</v>
      </c>
      <c r="CL97" s="72">
        <f>(AL97*AQ97+AA97*AF97+AW97*BB97+BH97*BM97+BS97*BX97+CD97*CI97)/CK97</f>
        <v>7.1882352941176482</v>
      </c>
      <c r="CM97" s="93" t="str">
        <f>TEXT(CL97,"0.00")</f>
        <v>7.19</v>
      </c>
      <c r="CN97" s="72">
        <f>(AO97*AQ97+AD97*AF97+AZ97*BB97+BK97*BM97+BV97*BX97+CG97*CI97)/CK97</f>
        <v>2.9705882352941178</v>
      </c>
      <c r="CO97" s="93" t="str">
        <f>TEXT(CN97,"0.00")</f>
        <v>2.97</v>
      </c>
      <c r="CP97" s="285" t="str">
        <f>IF(AND(CN97&lt;0.8),"Cảnh báo KQHT","Lên lớp")</f>
        <v>Lên lớp</v>
      </c>
      <c r="CQ97" s="285">
        <f>CJ97+BY97+BN97+BC97+AG97+AR97</f>
        <v>17</v>
      </c>
      <c r="CR97" s="72">
        <f>(AL97*AR97+AA97*AG97+AW97*BC97+BH97*BN97+BS97*BY97+CD97*CJ97)/CQ97</f>
        <v>7.1882352941176482</v>
      </c>
      <c r="CS97" s="285" t="str">
        <f>TEXT(CR97,"0.00")</f>
        <v>7.19</v>
      </c>
      <c r="CT97" s="72">
        <f>(AO97*AR97+AD97*AG97+AZ97*BC97+BK97*BN97+BV97*BY97+CG97*CJ97)/CQ97</f>
        <v>2.9705882352941178</v>
      </c>
      <c r="CU97" s="285" t="str">
        <f>TEXT(CT97,"0.00")</f>
        <v>2.97</v>
      </c>
      <c r="CV97" s="285" t="str">
        <f>IF(AND(CT97&lt;1.2),"Cảnh báo KQHT","Lên lớp")</f>
        <v>Lên lớp</v>
      </c>
      <c r="CW97" s="66">
        <v>7.4</v>
      </c>
      <c r="CX97" s="285">
        <v>6</v>
      </c>
      <c r="CY97" s="285"/>
      <c r="CZ97" s="66">
        <f>ROUND((CW97*0.4+CX97*0.6),1)</f>
        <v>6.6</v>
      </c>
      <c r="DA97" s="67">
        <f>ROUND(MAX((CW97*0.4+CX97*0.6),(CW97*0.4+CY97*0.6)),1)</f>
        <v>6.6</v>
      </c>
      <c r="DB97" s="60" t="str">
        <f>TEXT(DA97,"0.0")</f>
        <v>6.6</v>
      </c>
      <c r="DC97" s="51" t="str">
        <f>IF(DA97&gt;=8.5,"A",IF(DA97&gt;=8,"B+",IF(DA97&gt;=7,"B",IF(DA97&gt;=6.5,"C+",IF(DA97&gt;=5.5,"C",IF(DA97&gt;=5,"D+",IF(DA97&gt;=4,"D","F")))))))</f>
        <v>C+</v>
      </c>
      <c r="DD97" s="60">
        <f>IF(DC97="A",4,IF(DC97="B+",3.5,IF(DC97="B",3,IF(DC97="C+",2.5,IF(DC97="C",2,IF(DC97="D+",1.5,IF(DC97="D",1,0)))))))</f>
        <v>2.5</v>
      </c>
      <c r="DE97" s="60" t="str">
        <f>TEXT(DD97,"0.0")</f>
        <v>2.5</v>
      </c>
      <c r="DF97" s="63"/>
      <c r="DG97" s="209"/>
      <c r="DH97" s="105">
        <v>8.8000000000000007</v>
      </c>
      <c r="DI97" s="126">
        <v>5</v>
      </c>
      <c r="DJ97" s="126"/>
      <c r="DK97" s="66">
        <f>ROUND((DH97*0.4+DI97*0.6),1)</f>
        <v>6.5</v>
      </c>
      <c r="DL97" s="67">
        <f>ROUND(MAX((DH97*0.4+DI97*0.6),(DH97*0.4+DJ97*0.6)),1)</f>
        <v>6.5</v>
      </c>
      <c r="DM97" s="60" t="str">
        <f>TEXT(DL97,"0.0")</f>
        <v>6.5</v>
      </c>
      <c r="DN97" s="51" t="str">
        <f>IF(DL97&gt;=8.5,"A",IF(DL97&gt;=8,"B+",IF(DL97&gt;=7,"B",IF(DL97&gt;=6.5,"C+",IF(DL97&gt;=5.5,"C",IF(DL97&gt;=5,"D+",IF(DL97&gt;=4,"D","F")))))))</f>
        <v>C+</v>
      </c>
      <c r="DO97" s="60">
        <f>IF(DN97="A",4,IF(DN97="B+",3.5,IF(DN97="B",3,IF(DN97="C+",2.5,IF(DN97="C",2,IF(DN97="D+",1.5,IF(DN97="D",1,0)))))))</f>
        <v>2.5</v>
      </c>
      <c r="DP97" s="60" t="str">
        <f>TEXT(DO97,"0.0")</f>
        <v>2.5</v>
      </c>
      <c r="DQ97" s="63"/>
      <c r="DR97" s="209"/>
      <c r="DS97" s="67">
        <f>(DA97+DL97)/2</f>
        <v>6.55</v>
      </c>
      <c r="DT97" s="60" t="str">
        <f>TEXT(DS97,"0.0")</f>
        <v>6.6</v>
      </c>
      <c r="DU97" s="51" t="str">
        <f>IF(DS97&gt;=8.5,"A",IF(DS97&gt;=8,"B+",IF(DS97&gt;=7,"B",IF(DS97&gt;=6.5,"C+",IF(DS97&gt;=5.5,"C",IF(DS97&gt;=5,"D+",IF(DS97&gt;=4,"D","F")))))))</f>
        <v>C+</v>
      </c>
      <c r="DV97" s="60">
        <f>IF(DU97="A",4,IF(DU97="B+",3.5,IF(DU97="B",3,IF(DU97="C+",2.5,IF(DU97="C",2,IF(DU97="D+",1.5,IF(DU97="D",1,0)))))))</f>
        <v>2.5</v>
      </c>
      <c r="DW97" s="60" t="str">
        <f>TEXT(DV97,"0.0")</f>
        <v>2.5</v>
      </c>
      <c r="DX97" s="63">
        <v>3</v>
      </c>
      <c r="DY97" s="209">
        <v>3</v>
      </c>
      <c r="DZ97" s="210">
        <v>6.6</v>
      </c>
      <c r="EA97" s="57">
        <v>6</v>
      </c>
      <c r="EB97" s="58"/>
      <c r="EC97" s="66">
        <f>ROUND((DZ97*0.4+EA97*0.6),1)</f>
        <v>6.2</v>
      </c>
      <c r="ED97" s="67">
        <f>ROUND(MAX((DZ97*0.4+EA97*0.6),(DZ97*0.4+EB97*0.6)),1)</f>
        <v>6.2</v>
      </c>
      <c r="EE97" s="67" t="str">
        <f>TEXT(ED97,"0.0")</f>
        <v>6.2</v>
      </c>
      <c r="EF97" s="51" t="str">
        <f>IF(ED97&gt;=8.5,"A",IF(ED97&gt;=8,"B+",IF(ED97&gt;=7,"B",IF(ED97&gt;=6.5,"C+",IF(ED97&gt;=5.5,"C",IF(ED97&gt;=5,"D+",IF(ED97&gt;=4,"D","F")))))))</f>
        <v>C</v>
      </c>
      <c r="EG97" s="68">
        <f>IF(EF97="A",4,IF(EF97="B+",3.5,IF(EF97="B",3,IF(EF97="C+",2.5,IF(EF97="C",2,IF(EF97="D+",1.5,IF(EF97="D",1,0)))))))</f>
        <v>2</v>
      </c>
      <c r="EH97" s="53" t="str">
        <f>TEXT(EG97,"0.0")</f>
        <v>2.0</v>
      </c>
      <c r="EI97" s="63">
        <v>3</v>
      </c>
      <c r="EJ97" s="207">
        <v>3</v>
      </c>
      <c r="EK97" s="210">
        <v>6</v>
      </c>
      <c r="EL97" s="57">
        <v>3</v>
      </c>
      <c r="EM97" s="58"/>
      <c r="EN97" s="66">
        <f>ROUND((EK97*0.4+EL97*0.6),1)</f>
        <v>4.2</v>
      </c>
      <c r="EO97" s="67">
        <f>ROUND(MAX((EK97*0.4+EL97*0.6),(EK97*0.4+EM97*0.6)),1)</f>
        <v>4.2</v>
      </c>
      <c r="EP97" s="67" t="str">
        <f>TEXT(EO97,"0.0")</f>
        <v>4.2</v>
      </c>
      <c r="EQ97" s="51" t="str">
        <f>IF(EO97&gt;=8.5,"A",IF(EO97&gt;=8,"B+",IF(EO97&gt;=7,"B",IF(EO97&gt;=6.5,"C+",IF(EO97&gt;=5.5,"C",IF(EO97&gt;=5,"D+",IF(EO97&gt;=4,"D","F")))))))</f>
        <v>D</v>
      </c>
      <c r="ER97" s="60">
        <f>IF(EQ97="A",4,IF(EQ97="B+",3.5,IF(EQ97="B",3,IF(EQ97="C+",2.5,IF(EQ97="C",2,IF(EQ97="D+",1.5,IF(EQ97="D",1,0)))))))</f>
        <v>1</v>
      </c>
      <c r="ES97" s="53" t="str">
        <f>TEXT(ER97,"0.0")</f>
        <v>1.0</v>
      </c>
      <c r="ET97" s="63">
        <v>3</v>
      </c>
      <c r="EU97" s="207">
        <v>3</v>
      </c>
      <c r="EV97" s="171">
        <v>6.7</v>
      </c>
      <c r="EW97" s="122">
        <v>1</v>
      </c>
      <c r="EX97" s="123">
        <v>4</v>
      </c>
      <c r="EY97" s="66">
        <f>ROUND((EV97*0.4+EW97*0.6),1)</f>
        <v>3.3</v>
      </c>
      <c r="EZ97" s="67">
        <f>ROUND(MAX((EV97*0.4+EW97*0.6),(EV97*0.4+EX97*0.6)),1)</f>
        <v>5.0999999999999996</v>
      </c>
      <c r="FA97" s="67" t="str">
        <f>TEXT(EZ97,"0.0")</f>
        <v>5.1</v>
      </c>
      <c r="FB97" s="51" t="str">
        <f>IF(EZ97&gt;=8.5,"A",IF(EZ97&gt;=8,"B+",IF(EZ97&gt;=7,"B",IF(EZ97&gt;=6.5,"C+",IF(EZ97&gt;=5.5,"C",IF(EZ97&gt;=5,"D+",IF(EZ97&gt;=4,"D","F")))))))</f>
        <v>D+</v>
      </c>
      <c r="FC97" s="60">
        <f>IF(FB97="A",4,IF(FB97="B+",3.5,IF(FB97="B",3,IF(FB97="C+",2.5,IF(FB97="C",2,IF(FB97="D+",1.5,IF(FB97="D",1,0)))))))</f>
        <v>1.5</v>
      </c>
      <c r="FD97" s="53" t="str">
        <f>TEXT(FC97,"0.0")</f>
        <v>1.5</v>
      </c>
      <c r="FE97" s="63">
        <v>2</v>
      </c>
      <c r="FF97" s="207">
        <v>2</v>
      </c>
      <c r="FG97" s="105">
        <v>7.7</v>
      </c>
      <c r="FH97" s="103">
        <v>8</v>
      </c>
      <c r="FI97" s="104"/>
      <c r="FJ97" s="66">
        <f>ROUND((FG97*0.4+FH97*0.6),1)</f>
        <v>7.9</v>
      </c>
      <c r="FK97" s="67">
        <f>ROUND(MAX((FG97*0.4+FH97*0.6),(FG97*0.4+FI97*0.6)),1)</f>
        <v>7.9</v>
      </c>
      <c r="FL97" s="67" t="str">
        <f>TEXT(FK97,"0.0")</f>
        <v>7.9</v>
      </c>
      <c r="FM97" s="51" t="str">
        <f>IF(FK97&gt;=8.5,"A",IF(FK97&gt;=8,"B+",IF(FK97&gt;=7,"B",IF(FK97&gt;=6.5,"C+",IF(FK97&gt;=5.5,"C",IF(FK97&gt;=5,"D+",IF(FK97&gt;=4,"D","F")))))))</f>
        <v>B</v>
      </c>
      <c r="FN97" s="60">
        <f>IF(FM97="A",4,IF(FM97="B+",3.5,IF(FM97="B",3,IF(FM97="C+",2.5,IF(FM97="C",2,IF(FM97="D+",1.5,IF(FM97="D",1,0)))))))</f>
        <v>3</v>
      </c>
      <c r="FO97" s="53" t="str">
        <f>TEXT(FN97,"0.0")</f>
        <v>3.0</v>
      </c>
      <c r="FP97" s="63">
        <v>2</v>
      </c>
      <c r="FQ97" s="207">
        <v>2</v>
      </c>
      <c r="FR97" s="105">
        <v>7</v>
      </c>
      <c r="FS97" s="103">
        <v>6</v>
      </c>
      <c r="FT97" s="104"/>
      <c r="FU97" s="66"/>
      <c r="FV97" s="67">
        <f>ROUND(MAX((FR97*0.4+FS97*0.6),(FR97*0.4+FT97*0.6)),1)</f>
        <v>6.4</v>
      </c>
      <c r="FW97" s="67" t="str">
        <f>TEXT(FV97,"0.0")</f>
        <v>6.4</v>
      </c>
      <c r="FX97" s="51" t="str">
        <f>IF(FV97&gt;=8.5,"A",IF(FV97&gt;=8,"B+",IF(FV97&gt;=7,"B",IF(FV97&gt;=6.5,"C+",IF(FV97&gt;=5.5,"C",IF(FV97&gt;=5,"D+",IF(FV97&gt;=4,"D","F")))))))</f>
        <v>C</v>
      </c>
      <c r="FY97" s="60">
        <f>IF(FX97="A",4,IF(FX97="B+",3.5,IF(FX97="B",3,IF(FX97="C+",2.5,IF(FX97="C",2,IF(FX97="D+",1.5,IF(FX97="D",1,0)))))))</f>
        <v>2</v>
      </c>
      <c r="FZ97" s="53" t="str">
        <f>TEXT(FY97,"0.0")</f>
        <v>2.0</v>
      </c>
      <c r="GA97" s="63">
        <v>2</v>
      </c>
      <c r="GB97" s="207">
        <v>2</v>
      </c>
      <c r="GC97" s="105">
        <v>6.1</v>
      </c>
      <c r="GD97" s="103">
        <v>4</v>
      </c>
      <c r="GE97" s="104"/>
      <c r="GF97" s="105"/>
      <c r="GG97" s="67">
        <f>ROUND(MAX((GC97*0.4+GD97*0.6),(GC97*0.4+GE97*0.6)),1)</f>
        <v>4.8</v>
      </c>
      <c r="GH97" s="67" t="str">
        <f>TEXT(GG97,"0.0")</f>
        <v>4.8</v>
      </c>
      <c r="GI97" s="51" t="str">
        <f>IF(GG97&gt;=8.5,"A",IF(GG97&gt;=8,"B+",IF(GG97&gt;=7,"B",IF(GG97&gt;=6.5,"C+",IF(GG97&gt;=5.5,"C",IF(GG97&gt;=5,"D+",IF(GG97&gt;=4,"D","F")))))))</f>
        <v>D</v>
      </c>
      <c r="GJ97" s="60">
        <f>IF(GI97="A",4,IF(GI97="B+",3.5,IF(GI97="B",3,IF(GI97="C+",2.5,IF(GI97="C",2,IF(GI97="D+",1.5,IF(GI97="D",1,0)))))))</f>
        <v>1</v>
      </c>
      <c r="GK97" s="53" t="str">
        <f>TEXT(GJ97,"0.0")</f>
        <v>1.0</v>
      </c>
      <c r="GL97" s="63">
        <v>3</v>
      </c>
      <c r="GM97" s="207">
        <v>3</v>
      </c>
      <c r="GN97" s="211">
        <f>DX97+EI97+ET97+FE97+FP97+GA97+GL97</f>
        <v>18</v>
      </c>
      <c r="GO97" s="156">
        <f>(DS97*DX97+ED97*EI97+EO97*ET97+EZ97*FE97+FK97*FP97+FV97*GA97+GG97*GL97)/GN97</f>
        <v>5.780555555555555</v>
      </c>
      <c r="GP97" s="158">
        <f>(DV97*DX97+EG97*EI97+ER97*ET97+FC97*FE97+FN97*FP97+FY97*GA97+GJ97*GL97)/GN97</f>
        <v>1.8055555555555556</v>
      </c>
      <c r="GQ97" s="157" t="str">
        <f>TEXT(GP97,"0.00")</f>
        <v>1.81</v>
      </c>
      <c r="GR97" s="5" t="str">
        <f>IF(AND(GP97&lt;1),"Cảnh báo KQHT","Lên lớp")</f>
        <v>Lên lớp</v>
      </c>
      <c r="GS97" s="212">
        <f>DY97+EJ97+EU97+FF97+FQ97+GB97+GM97</f>
        <v>18</v>
      </c>
      <c r="GT97" s="213">
        <f xml:space="preserve"> (DS97*DY97+ED97*EJ97+EO97*EU97+EZ97*FF97+FK97*FQ97+FV97*GB97+GG97*GM97)/GS97</f>
        <v>5.780555555555555</v>
      </c>
      <c r="GU97" s="214">
        <f xml:space="preserve"> (DV97*DY97+EG97*EJ97+ER97*EU97+FC97*FF97+FN97*FQ97+FY97*GB97+GJ97*GM97)/GS97</f>
        <v>1.8055555555555556</v>
      </c>
      <c r="GV97" s="215">
        <f>CK97+GN97</f>
        <v>35</v>
      </c>
      <c r="GW97" s="211">
        <f>CQ97+GS97</f>
        <v>35</v>
      </c>
      <c r="GX97" s="157">
        <f>(CQ97*CR97+GT97*GS97)/GW97</f>
        <v>6.4642857142857144</v>
      </c>
      <c r="GY97" s="158">
        <f>(CT97*CQ97+GU97*GS97)/GW97</f>
        <v>2.3714285714285714</v>
      </c>
      <c r="GZ97" s="157" t="str">
        <f>TEXT(GY97,"0.00")</f>
        <v>2.37</v>
      </c>
      <c r="HA97" s="5" t="str">
        <f>IF(AND(GY97&lt;1.2),"Cảnh báo KQHT","Lên lớp")</f>
        <v>Lên lớp</v>
      </c>
      <c r="HB97" s="5"/>
      <c r="HC97" s="105">
        <v>7</v>
      </c>
      <c r="HD97" s="103">
        <v>5</v>
      </c>
      <c r="HE97" s="104"/>
      <c r="HF97" s="105"/>
      <c r="HG97" s="67">
        <f>ROUND(MAX((HC97*0.4+HD97*0.6),(HC97*0.4+HE97*0.6)),1)</f>
        <v>5.8</v>
      </c>
      <c r="HH97" s="67" t="str">
        <f>TEXT(HG97,"0.0")</f>
        <v>5.8</v>
      </c>
      <c r="HI97" s="51" t="str">
        <f>IF(HG97&gt;=8.5,"A",IF(HG97&gt;=8,"B+",IF(HG97&gt;=7,"B",IF(HG97&gt;=6.5,"C+",IF(HG97&gt;=5.5,"C",IF(HG97&gt;=5,"D+",IF(HG97&gt;=4,"D","F")))))))</f>
        <v>C</v>
      </c>
      <c r="HJ97" s="60">
        <f>IF(HI97="A",4,IF(HI97="B+",3.5,IF(HI97="B",3,IF(HI97="C+",2.5,IF(HI97="C",2,IF(HI97="D+",1.5,IF(HI97="D",1,0)))))))</f>
        <v>2</v>
      </c>
      <c r="HK97" s="53" t="str">
        <f>TEXT(HJ97,"0.0")</f>
        <v>2.0</v>
      </c>
      <c r="HL97" s="63">
        <v>3</v>
      </c>
      <c r="HM97" s="207">
        <v>3</v>
      </c>
      <c r="HN97" s="210">
        <v>8.3000000000000007</v>
      </c>
      <c r="HO97" s="57">
        <v>4</v>
      </c>
      <c r="HP97" s="58"/>
      <c r="HQ97" s="66">
        <f>ROUND((HN97*0.4+HO97*0.6),1)</f>
        <v>5.7</v>
      </c>
      <c r="HR97" s="110">
        <f>ROUND(MAX((HN97*0.4+HO97*0.6),(HN97*0.4+HP97*0.6)),1)</f>
        <v>5.7</v>
      </c>
      <c r="HS97" s="67" t="str">
        <f>TEXT(HR97,"0.0")</f>
        <v>5.7</v>
      </c>
      <c r="HT97" s="111" t="str">
        <f>IF(HR97&gt;=8.5,"A",IF(HR97&gt;=8,"B+",IF(HR97&gt;=7,"B",IF(HR97&gt;=6.5,"C+",IF(HR97&gt;=5.5,"C",IF(HR97&gt;=5,"D+",IF(HR97&gt;=4,"D","F")))))))</f>
        <v>C</v>
      </c>
      <c r="HU97" s="112">
        <f>IF(HT97="A",4,IF(HT97="B+",3.5,IF(HT97="B",3,IF(HT97="C+",2.5,IF(HT97="C",2,IF(HT97="D+",1.5,IF(HT97="D",1,0)))))))</f>
        <v>2</v>
      </c>
      <c r="HV97" s="113" t="str">
        <f>TEXT(HU97,"0.0")</f>
        <v>2.0</v>
      </c>
      <c r="HW97" s="63">
        <v>1</v>
      </c>
      <c r="HX97" s="207">
        <v>1</v>
      </c>
      <c r="HY97" s="66">
        <f>ROUND((HF97*0.7+HQ97*0.3),1)</f>
        <v>1.7</v>
      </c>
      <c r="HZ97" s="167">
        <f>ROUND((HG97*0.7+HR97*0.3),1)</f>
        <v>5.8</v>
      </c>
      <c r="IA97" s="53" t="str">
        <f>TEXT(HZ97,"0.0")</f>
        <v>5.8</v>
      </c>
      <c r="IB97" s="51" t="str">
        <f>IF(HZ97&gt;=8.5,"A",IF(HZ97&gt;=8,"B+",IF(HZ97&gt;=7,"B",IF(HZ97&gt;=6.5,"C+",IF(HZ97&gt;=5.5,"C",IF(HZ97&gt;=5,"D+",IF(HZ97&gt;=4,"D","F")))))))</f>
        <v>C</v>
      </c>
      <c r="IC97" s="60">
        <f>IF(IB97="A",4,IF(IB97="B+",3.5,IF(IB97="B",3,IF(IB97="C+",2.5,IF(IB97="C",2,IF(IB97="D+",1.5,IF(IB97="D",1,0)))))))</f>
        <v>2</v>
      </c>
      <c r="ID97" s="53" t="str">
        <f>TEXT(IC97,"0.0")</f>
        <v>2.0</v>
      </c>
      <c r="IE97" s="220">
        <v>4</v>
      </c>
      <c r="IF97" s="221">
        <v>4</v>
      </c>
      <c r="IG97" s="210">
        <v>5.3</v>
      </c>
      <c r="IH97" s="57">
        <v>5</v>
      </c>
      <c r="II97" s="58"/>
      <c r="IJ97" s="66">
        <f>ROUND((IG97*0.4+IH97*0.6),1)</f>
        <v>5.0999999999999996</v>
      </c>
      <c r="IK97" s="67">
        <f>ROUND(MAX((IG97*0.4+IH97*0.6),(IG97*0.4+II97*0.6)),1)</f>
        <v>5.0999999999999996</v>
      </c>
      <c r="IL97" s="67" t="str">
        <f>TEXT(IK97,"0.0")</f>
        <v>5.1</v>
      </c>
      <c r="IM97" s="51" t="str">
        <f>IF(IK97&gt;=8.5,"A",IF(IK97&gt;=8,"B+",IF(IK97&gt;=7,"B",IF(IK97&gt;=6.5,"C+",IF(IK97&gt;=5.5,"C",IF(IK97&gt;=5,"D+",IF(IK97&gt;=4,"D","F")))))))</f>
        <v>D+</v>
      </c>
      <c r="IN97" s="60">
        <f>IF(IM97="A",4,IF(IM97="B+",3.5,IF(IM97="B",3,IF(IM97="C+",2.5,IF(IM97="C",2,IF(IM97="D+",1.5,IF(IM97="D",1,0)))))))</f>
        <v>1.5</v>
      </c>
      <c r="IO97" s="53" t="str">
        <f>TEXT(IN97,"0.0")</f>
        <v>1.5</v>
      </c>
      <c r="IP97" s="63">
        <v>2</v>
      </c>
      <c r="IQ97" s="207">
        <v>2</v>
      </c>
      <c r="IR97" s="210">
        <v>6.6</v>
      </c>
      <c r="IS97" s="57">
        <v>5</v>
      </c>
      <c r="IT97" s="58"/>
      <c r="IU97" s="66">
        <f>ROUND((IR97*0.4+IS97*0.6),1)</f>
        <v>5.6</v>
      </c>
      <c r="IV97" s="67">
        <f>ROUND(MAX((IR97*0.4+IS97*0.6),(IR97*0.4+IT97*0.6)),1)</f>
        <v>5.6</v>
      </c>
      <c r="IW97" s="67" t="str">
        <f>TEXT(IV97,"0.0")</f>
        <v>5.6</v>
      </c>
      <c r="IX97" s="51" t="str">
        <f>IF(IV97&gt;=8.5,"A",IF(IV97&gt;=8,"B+",IF(IV97&gt;=7,"B",IF(IV97&gt;=6.5,"C+",IF(IV97&gt;=5.5,"C",IF(IV97&gt;=5,"D+",IF(IV97&gt;=4,"D","F")))))))</f>
        <v>C</v>
      </c>
      <c r="IY97" s="60">
        <f>IF(IX97="A",4,IF(IX97="B+",3.5,IF(IX97="B",3,IF(IX97="C+",2.5,IF(IX97="C",2,IF(IX97="D+",1.5,IF(IX97="D",1,0)))))))</f>
        <v>2</v>
      </c>
      <c r="IZ97" s="53" t="str">
        <f>TEXT(IY97,"0.0")</f>
        <v>2.0</v>
      </c>
      <c r="JA97" s="63">
        <v>3</v>
      </c>
      <c r="JB97" s="207">
        <v>3</v>
      </c>
      <c r="JC97" s="65">
        <v>6.4</v>
      </c>
      <c r="JD97" s="57">
        <v>6</v>
      </c>
      <c r="JE97" s="58"/>
      <c r="JF97" s="66">
        <f>ROUND((JC97*0.4+JD97*0.6),1)</f>
        <v>6.2</v>
      </c>
      <c r="JG97" s="67">
        <f>ROUND(MAX((JC97*0.4+JD97*0.6),(JC97*0.4+JE97*0.6)),1)</f>
        <v>6.2</v>
      </c>
      <c r="JH97" s="50" t="str">
        <f>TEXT(JG97,"0.0")</f>
        <v>6.2</v>
      </c>
      <c r="JI97" s="51" t="str">
        <f>IF(JG97&gt;=8.5,"A",IF(JG97&gt;=8,"B+",IF(JG97&gt;=7,"B",IF(JG97&gt;=6.5,"C+",IF(JG97&gt;=5.5,"C",IF(JG97&gt;=5,"D+",IF(JG97&gt;=4,"D","F")))))))</f>
        <v>C</v>
      </c>
      <c r="JJ97" s="60">
        <f>IF(JI97="A",4,IF(JI97="B+",3.5,IF(JI97="B",3,IF(JI97="C+",2.5,IF(JI97="C",2,IF(JI97="D+",1.5,IF(JI97="D",1,0)))))))</f>
        <v>2</v>
      </c>
      <c r="JK97" s="53" t="str">
        <f>TEXT(JJ97,"0.0")</f>
        <v>2.0</v>
      </c>
      <c r="JL97" s="61">
        <v>2</v>
      </c>
      <c r="JM97" s="62">
        <v>2</v>
      </c>
      <c r="JN97" s="65">
        <v>6.4</v>
      </c>
      <c r="JO97" s="57">
        <v>4</v>
      </c>
      <c r="JP97" s="58"/>
      <c r="JQ97" s="66">
        <f>ROUND((JN97*0.4+JO97*0.6),1)</f>
        <v>5</v>
      </c>
      <c r="JR97" s="67">
        <f>ROUND(MAX((JN97*0.4+JO97*0.6),(JN97*0.4+JP97*0.6)),1)</f>
        <v>5</v>
      </c>
      <c r="JS97" s="50" t="str">
        <f>TEXT(JR97,"0.0")</f>
        <v>5.0</v>
      </c>
      <c r="JT97" s="51" t="str">
        <f>IF(JR97&gt;=8.5,"A",IF(JR97&gt;=8,"B+",IF(JR97&gt;=7,"B",IF(JR97&gt;=6.5,"C+",IF(JR97&gt;=5.5,"C",IF(JR97&gt;=5,"D+",IF(JR97&gt;=4,"D","F")))))))</f>
        <v>D+</v>
      </c>
      <c r="JU97" s="60">
        <f>IF(JT97="A",4,IF(JT97="B+",3.5,IF(JT97="B",3,IF(JT97="C+",2.5,IF(JT97="C",2,IF(JT97="D+",1.5,IF(JT97="D",1,0)))))))</f>
        <v>1.5</v>
      </c>
      <c r="JV97" s="53" t="str">
        <f>TEXT(JU97,"0.0")</f>
        <v>1.5</v>
      </c>
      <c r="JW97" s="61">
        <v>1</v>
      </c>
      <c r="JX97" s="62">
        <v>1</v>
      </c>
      <c r="JY97" s="65">
        <v>5.3</v>
      </c>
      <c r="JZ97" s="57">
        <v>5</v>
      </c>
      <c r="KA97" s="58"/>
      <c r="KB97" s="66">
        <f>ROUND((JY97*0.4+JZ97*0.6),1)</f>
        <v>5.0999999999999996</v>
      </c>
      <c r="KC97" s="67">
        <f>ROUND(MAX((JY97*0.4+JZ97*0.6),(JY97*0.4+KA97*0.6)),1)</f>
        <v>5.0999999999999996</v>
      </c>
      <c r="KD97" s="50" t="str">
        <f>TEXT(KC97,"0.0")</f>
        <v>5.1</v>
      </c>
      <c r="KE97" s="51" t="str">
        <f>IF(KC97&gt;=8.5,"A",IF(KC97&gt;=8,"B+",IF(KC97&gt;=7,"B",IF(KC97&gt;=6.5,"C+",IF(KC97&gt;=5.5,"C",IF(KC97&gt;=5,"D+",IF(KC97&gt;=4,"D","F")))))))</f>
        <v>D+</v>
      </c>
      <c r="KF97" s="60">
        <f>IF(KE97="A",4,IF(KE97="B+",3.5,IF(KE97="B",3,IF(KE97="C+",2.5,IF(KE97="C",2,IF(KE97="D+",1.5,IF(KE97="D",1,0)))))))</f>
        <v>1.5</v>
      </c>
      <c r="KG97" s="53" t="str">
        <f>TEXT(KF97,"0.0")</f>
        <v>1.5</v>
      </c>
      <c r="KH97" s="61">
        <v>2</v>
      </c>
      <c r="KI97" s="62">
        <v>2</v>
      </c>
      <c r="KJ97" s="105">
        <v>5.8</v>
      </c>
      <c r="KK97" s="138">
        <v>1</v>
      </c>
      <c r="KL97" s="105">
        <v>5</v>
      </c>
      <c r="KM97" s="66">
        <f>ROUND((KJ97*0.4+KK97*0.6),1)</f>
        <v>2.9</v>
      </c>
      <c r="KN97" s="110">
        <f>ROUND(MAX((KJ97*0.4+KK97*0.6),(KJ97*0.4+KL97*0.6)),1)</f>
        <v>5.3</v>
      </c>
      <c r="KO97" s="67" t="str">
        <f>TEXT(KN97,"0.0")</f>
        <v>5.3</v>
      </c>
      <c r="KP97" s="300" t="str">
        <f>IF(KN97&gt;=8.5,"A",IF(KN97&gt;=8,"B+",IF(KN97&gt;=7,"B",IF(KN97&gt;=6.5,"C+",IF(KN97&gt;=5.5,"C",IF(KN97&gt;=5,"D+",IF(KN97&gt;=4,"D","F")))))))</f>
        <v>D+</v>
      </c>
      <c r="KQ97" s="112">
        <f>IF(KP97="A",4,IF(KP97="B+",3.5,IF(KP97="B",3,IF(KP97="C+",2.5,IF(KP97="C",2,IF(KP97="D+",1.5,IF(KP97="D",1,0)))))))</f>
        <v>1.5</v>
      </c>
      <c r="KR97" s="113" t="str">
        <f>TEXT(KQ97,"0.0")</f>
        <v>1.5</v>
      </c>
      <c r="KS97" s="63">
        <v>3</v>
      </c>
      <c r="KT97" s="207">
        <v>3</v>
      </c>
      <c r="KU97" s="171">
        <v>5.7</v>
      </c>
      <c r="KV97" s="323">
        <v>1</v>
      </c>
      <c r="KW97" s="123">
        <v>1</v>
      </c>
      <c r="KX97" s="171">
        <f>ROUND((KU97*0.4+KV97*0.6),1)</f>
        <v>2.9</v>
      </c>
      <c r="KY97" s="110">
        <f>ROUND(MAX((KU97*0.4+KV97*0.6),(KU97*0.4+KW97*0.6)),1)</f>
        <v>2.9</v>
      </c>
      <c r="KZ97" s="67" t="str">
        <f>TEXT(KY97,"0.0")</f>
        <v>2.9</v>
      </c>
      <c r="LA97" s="300" t="str">
        <f>IF(KY97&gt;=8.5,"A",IF(KY97&gt;=8,"B+",IF(KY97&gt;=7,"B",IF(KY97&gt;=6.5,"C+",IF(KY97&gt;=5.5,"C",IF(KY97&gt;=5,"D+",IF(KY97&gt;=4,"D","F")))))))</f>
        <v>F</v>
      </c>
      <c r="LB97" s="112">
        <f>IF(LA97="A",4,IF(LA97="B+",3.5,IF(LA97="B",3,IF(LA97="C+",2.5,IF(LA97="C",2,IF(LA97="D+",1.5,IF(LA97="D",1,0)))))))</f>
        <v>0</v>
      </c>
      <c r="LC97" s="113" t="str">
        <f>TEXT(LB97,"0.0")</f>
        <v>0.0</v>
      </c>
      <c r="LD97" s="63">
        <v>2</v>
      </c>
      <c r="LE97" s="207"/>
      <c r="LF97" s="301">
        <f>ROUND((KM97*0.55+KX97*0.45),1)</f>
        <v>2.9</v>
      </c>
      <c r="LG97" s="302">
        <f>ROUND((KN97*0.55+KY97*0.45),1)</f>
        <v>4.2</v>
      </c>
      <c r="LH97" s="303" t="str">
        <f>TEXT(LG97,"0.0")</f>
        <v>4.2</v>
      </c>
      <c r="LI97" s="304" t="str">
        <f>IF(LG97&gt;=8.5,"A",IF(LG97&gt;=8,"B+",IF(LG97&gt;=7,"B",IF(LG97&gt;=6.5,"C+",IF(LG97&gt;=5.5,"C",IF(LG97&gt;=5,"D+",IF(LG97&gt;=4,"D","F")))))))</f>
        <v>D</v>
      </c>
      <c r="LJ97" s="305">
        <f>IF(LI97="A",4,IF(LI97="B+",3.5,IF(LI97="B",3,IF(LI97="C+",2.5,IF(LI97="C",2,IF(LI97="D+",1.5,IF(LI97="D",1,0)))))))</f>
        <v>1</v>
      </c>
      <c r="LK97" s="303" t="str">
        <f>TEXT(LJ97,"0.0")</f>
        <v>1.0</v>
      </c>
      <c r="LL97" s="306">
        <v>5</v>
      </c>
      <c r="LM97" s="307">
        <v>5</v>
      </c>
      <c r="LN97" s="211">
        <f>HW97+IP97+JA97+JL97+JW97+KH97+KS97+LD97+HL97</f>
        <v>19</v>
      </c>
      <c r="LO97" s="156">
        <f>(HG97*HL97+HR97*HW97+IK97*IP97+IV97*JA97+JG97*JL97+JR97*JW97+KC97*KH97+KN97*KS97+KY97*LD97)/LN97</f>
        <v>5.2315789473684209</v>
      </c>
      <c r="LP97" s="158">
        <f>(HJ97*HL97+HU97*HW97+IN97*IP97+IY97*JA97+JJ97*JL97+JU97*JW97+KF97*KH97+KQ97*KS97+LB97*LD97)/LN97</f>
        <v>1.5789473684210527</v>
      </c>
      <c r="LQ97" s="157" t="str">
        <f>TEXT(LP97,"0.00")</f>
        <v>1.58</v>
      </c>
      <c r="LR97" s="5" t="str">
        <f>IF(AND(LP97&lt;1),"Cảnh báo KQHT","Lên lớp")</f>
        <v>Lên lớp</v>
      </c>
      <c r="LS97" s="212">
        <f>HM97+HX97+IQ97+JB97+JM97+JX97+KI97+KT97+LE97</f>
        <v>17</v>
      </c>
      <c r="LT97" s="156">
        <f>(HG97*HM97+HR97*HX97+IK97*IQ97+IV97*JB97+JG97*JM97+JR97*JX97+KC97*KI97+KN97*KT97+KY97*LE97)/LS97</f>
        <v>5.5058823529411764</v>
      </c>
      <c r="LU97" s="309">
        <f>(HJ97*HM97+HU97*HX97+IN97*IQ97+IY97*JB97+JJ97*JM97+JU97*JX97+KF97*KI97+KQ97*KT97+LB97*LE97)/LS97</f>
        <v>1.7647058823529411</v>
      </c>
      <c r="LV97" s="215">
        <f>GV97+LN97</f>
        <v>54</v>
      </c>
      <c r="LW97" s="211">
        <f>GW97+LS97</f>
        <v>52</v>
      </c>
      <c r="LX97" s="157">
        <f>(GX97*GW97+LT97*LS97)/LW97</f>
        <v>6.150961538461539</v>
      </c>
      <c r="LY97" s="157" t="str">
        <f>TEXT(LX97,"0.00")</f>
        <v>6.15</v>
      </c>
      <c r="LZ97" s="158">
        <f>(GW97*GY97+LU97*LS97)/LW97</f>
        <v>2.1730769230769229</v>
      </c>
      <c r="MA97" s="157" t="str">
        <f>TEXT(LZ97,"0.00")</f>
        <v>2.17</v>
      </c>
      <c r="MB97" s="5" t="str">
        <f>IF(AND(LZ97&lt;1.4),"Cảnh báo KQHT","Lên lớp")</f>
        <v>Lên lớp</v>
      </c>
      <c r="MC97" s="333">
        <v>3.8</v>
      </c>
      <c r="MD97" s="334"/>
      <c r="ME97" s="121"/>
      <c r="MF97" s="66">
        <f>ROUND((MC97*0.4+MD97*0.6),1)</f>
        <v>1.5</v>
      </c>
      <c r="MG97" s="67">
        <f>ROUND(MAX((MC97*0.4+MD97*0.6),(MC97*0.4+ME97*0.6)),1)</f>
        <v>1.5</v>
      </c>
      <c r="MH97" s="50" t="str">
        <f>TEXT(MG97,"0.0")</f>
        <v>1.5</v>
      </c>
      <c r="MI97" s="51" t="str">
        <f>IF(MG97&gt;=8.5,"A",IF(MG97&gt;=8,"B+",IF(MG97&gt;=7,"B",IF(MG97&gt;=6.5,"C+",IF(MG97&gt;=5.5,"C",IF(MG97&gt;=5,"D+",IF(MG97&gt;=4,"D","F")))))))</f>
        <v>F</v>
      </c>
      <c r="MJ97" s="60">
        <f>IF(MI97="A",4,IF(MI97="B+",3.5,IF(MI97="B",3,IF(MI97="C+",2.5,IF(MI97="C",2,IF(MI97="D+",1.5,IF(MI97="D",1,0)))))))</f>
        <v>0</v>
      </c>
      <c r="MK97" s="53" t="str">
        <f>TEXT(MJ97,"0.0")</f>
        <v>0.0</v>
      </c>
      <c r="ML97" s="61">
        <v>2</v>
      </c>
      <c r="MM97" s="62">
        <v>2</v>
      </c>
      <c r="MN97" s="333"/>
      <c r="MO97" s="334"/>
      <c r="MP97" s="121"/>
      <c r="MQ97" s="149">
        <f>ROUND((MN97*0.4+MO97*0.6),1)</f>
        <v>0</v>
      </c>
      <c r="MR97" s="67">
        <f>ROUND(MAX((MN97*0.4+MO97*0.6),(MN97*0.4+MP97*0.6)),1)</f>
        <v>0</v>
      </c>
      <c r="MS97" s="50" t="str">
        <f>TEXT(MR97,"0.0")</f>
        <v>0.0</v>
      </c>
      <c r="MT97" s="51" t="str">
        <f>IF(MR97&gt;=8.5,"A",IF(MR97&gt;=8,"B+",IF(MR97&gt;=7,"B",IF(MR97&gt;=6.5,"C+",IF(MR97&gt;=5.5,"C",IF(MR97&gt;=5,"D+",IF(MR97&gt;=4,"D","F")))))))</f>
        <v>F</v>
      </c>
      <c r="MU97" s="60">
        <f>IF(MT97="A",4,IF(MT97="B+",3.5,IF(MT97="B",3,IF(MT97="C+",2.5,IF(MT97="C",2,IF(MT97="D+",1.5,IF(MT97="D",1,0)))))))</f>
        <v>0</v>
      </c>
      <c r="MV97" s="53" t="str">
        <f>TEXT(MU97,"0.0")</f>
        <v>0.0</v>
      </c>
      <c r="MW97" s="61">
        <v>2</v>
      </c>
      <c r="MX97" s="62">
        <v>2</v>
      </c>
      <c r="MY97" s="333"/>
      <c r="MZ97" s="334"/>
      <c r="NA97" s="121"/>
      <c r="NB97" s="105">
        <f>ROUND((MY97*0.4+MZ97*0.6),1)</f>
        <v>0</v>
      </c>
      <c r="NC97" s="67">
        <f>ROUND(MAX((MY97*0.4+MZ97*0.6),(MY97*0.4+NA97*0.6)),1)</f>
        <v>0</v>
      </c>
      <c r="ND97" s="50" t="str">
        <f>TEXT(NC97,"0.0")</f>
        <v>0.0</v>
      </c>
      <c r="NE97" s="51" t="str">
        <f>IF(NC97&gt;=8.5,"A",IF(NC97&gt;=8,"B+",IF(NC97&gt;=7,"B",IF(NC97&gt;=6.5,"C+",IF(NC97&gt;=5.5,"C",IF(NC97&gt;=5,"D+",IF(NC97&gt;=4,"D","F")))))))</f>
        <v>F</v>
      </c>
      <c r="NF97" s="60">
        <f>IF(NE97="A",4,IF(NE97="B+",3.5,IF(NE97="B",3,IF(NE97="C+",2.5,IF(NE97="C",2,IF(NE97="D+",1.5,IF(NE97="D",1,0)))))))</f>
        <v>0</v>
      </c>
      <c r="NG97" s="53" t="str">
        <f>TEXT(NF97,"0.0")</f>
        <v>0.0</v>
      </c>
      <c r="NH97" s="61">
        <v>2</v>
      </c>
      <c r="NI97" s="62">
        <v>2</v>
      </c>
      <c r="NJ97" s="149"/>
      <c r="NK97" s="137"/>
      <c r="NL97" s="149"/>
      <c r="NM97" s="149">
        <f>ROUND((NJ97*0.4+NK97*0.6),1)</f>
        <v>0</v>
      </c>
      <c r="NN97" s="110">
        <f>ROUND(MAX((NJ97*0.4+NK97*0.6),(NJ97*0.4+NL97*0.6)),1)</f>
        <v>0</v>
      </c>
      <c r="NO97" s="67" t="str">
        <f>TEXT(NN97,"0.0")</f>
        <v>0.0</v>
      </c>
      <c r="NP97" s="300" t="str">
        <f>IF(NN97&gt;=8.5,"A",IF(NN97&gt;=8,"B+",IF(NN97&gt;=7,"B",IF(NN97&gt;=6.5,"C+",IF(NN97&gt;=5.5,"C",IF(NN97&gt;=5,"D+",IF(NN97&gt;=4,"D","F")))))))</f>
        <v>F</v>
      </c>
      <c r="NQ97" s="112">
        <f>IF(NP97="A",4,IF(NP97="B+",3.5,IF(NP97="B",3,IF(NP97="C+",2.5,IF(NP97="C",2,IF(NP97="D+",1.5,IF(NP97="D",1,0)))))))</f>
        <v>0</v>
      </c>
      <c r="NR97" s="113" t="str">
        <f>TEXT(NQ97,"0.0")</f>
        <v>0.0</v>
      </c>
      <c r="NS97" s="63">
        <v>2</v>
      </c>
      <c r="NT97" s="207">
        <v>2</v>
      </c>
      <c r="NU97" s="105"/>
      <c r="NV97" s="138"/>
      <c r="NW97" s="105"/>
      <c r="NX97" s="105">
        <f>ROUND((NU97*0.4+NV97*0.6),1)</f>
        <v>0</v>
      </c>
      <c r="NY97" s="110">
        <f>ROUND(MAX((NU97*0.4+NV97*0.6),(NU97*0.4+NW97*0.6)),1)</f>
        <v>0</v>
      </c>
      <c r="NZ97" s="67" t="str">
        <f>TEXT(NY97,"0.0")</f>
        <v>0.0</v>
      </c>
      <c r="OA97" s="300" t="str">
        <f>IF(NY97&gt;=8.5,"A",IF(NY97&gt;=8,"B+",IF(NY97&gt;=7,"B",IF(NY97&gt;=6.5,"C+",IF(NY97&gt;=5.5,"C",IF(NY97&gt;=5,"D+",IF(NY97&gt;=4,"D","F")))))))</f>
        <v>F</v>
      </c>
      <c r="OB97" s="112">
        <f>IF(OA97="A",4,IF(OA97="B+",3.5,IF(OA97="B",3,IF(OA97="C+",2.5,IF(OA97="C",2,IF(OA97="D+",1.5,IF(OA97="D",1,0)))))))</f>
        <v>0</v>
      </c>
      <c r="OC97" s="113" t="str">
        <f>TEXT(OB97,"0.0")</f>
        <v>0.0</v>
      </c>
      <c r="OD97" s="63">
        <v>1</v>
      </c>
      <c r="OE97" s="207">
        <v>1</v>
      </c>
      <c r="OF97" s="210"/>
      <c r="OG97" s="133"/>
      <c r="OH97" s="210"/>
      <c r="OI97" s="66">
        <f>ROUND((OF97*0.4+OG97*0.6),1)</f>
        <v>0</v>
      </c>
      <c r="OJ97" s="67">
        <f>ROUND(MAX((OF97*0.4+OG97*0.6),(OF97*0.4+OH97*0.6)),1)</f>
        <v>0</v>
      </c>
      <c r="OK97" s="67" t="str">
        <f>TEXT(OJ97,"0.0")</f>
        <v>0.0</v>
      </c>
      <c r="OL97" s="51" t="str">
        <f>IF(OJ97&gt;=8.5,"A",IF(OJ97&gt;=8,"B+",IF(OJ97&gt;=7,"B",IF(OJ97&gt;=6.5,"C+",IF(OJ97&gt;=5.5,"C",IF(OJ97&gt;=5,"D+",IF(OJ97&gt;=4,"D","F")))))))</f>
        <v>F</v>
      </c>
      <c r="OM97" s="60">
        <f>IF(OL97="A",4,IF(OL97="B+",3.5,IF(OL97="B",3,IF(OL97="C+",2.5,IF(OL97="C",2,IF(OL97="D+",1.5,IF(OL97="D",1,0)))))))</f>
        <v>0</v>
      </c>
      <c r="ON97" s="53" t="str">
        <f>TEXT(OM97,"0.0")</f>
        <v>0.0</v>
      </c>
      <c r="OO97" s="63">
        <v>6</v>
      </c>
      <c r="OP97" s="207">
        <v>6</v>
      </c>
      <c r="OQ97" s="105"/>
      <c r="OR97" s="138"/>
      <c r="OS97" s="104"/>
      <c r="OT97" s="105"/>
      <c r="OU97" s="67">
        <f>ROUND(MAX((OQ97*0.4+OR97*0.6),(OQ97*0.4+OS97*0.6)),1)</f>
        <v>0</v>
      </c>
      <c r="OV97" s="67" t="str">
        <f>TEXT(OU97,"0.0")</f>
        <v>0.0</v>
      </c>
      <c r="OW97" s="51" t="str">
        <f>IF(OU97&gt;=8.5,"A",IF(OU97&gt;=8,"B+",IF(OU97&gt;=7,"B",IF(OU97&gt;=6.5,"C+",IF(OU97&gt;=5.5,"C",IF(OU97&gt;=5,"D+",IF(OU97&gt;=4,"D","F")))))))</f>
        <v>F</v>
      </c>
      <c r="OX97" s="60">
        <f>IF(OW97="A",4,IF(OW97="B+",3.5,IF(OW97="B",3,IF(OW97="C+",2.5,IF(OW97="C",2,IF(OW97="D+",1.5,IF(OW97="D",1,0)))))))</f>
        <v>0</v>
      </c>
      <c r="OY97" s="53" t="str">
        <f>TEXT(OX97,"0.0")</f>
        <v>0.0</v>
      </c>
      <c r="OZ97" s="63">
        <v>4</v>
      </c>
      <c r="PA97" s="207">
        <v>4</v>
      </c>
      <c r="PB97" s="211">
        <f>ML97+MW97+NH97+NS97+OD97+OO97+OZ97</f>
        <v>19</v>
      </c>
      <c r="PC97" s="156">
        <f>(MG97*ML97+MR97*MW97+NC97*NH97+NN97*NS97+NY97*OD97+OJ97*OO97+OU97*OZ97)/PB97</f>
        <v>0.15789473684210525</v>
      </c>
      <c r="PD97" s="158">
        <f>(MJ97*ML97+MU97*MW97+NF97*NH97+NQ97*NS97+OB97*OD97+OM97*OO97+OX97*OZ97)/PB97</f>
        <v>0</v>
      </c>
      <c r="PE97" s="157" t="str">
        <f>TEXT(PD97,"0.00")</f>
        <v>0.00</v>
      </c>
      <c r="PF97" s="5" t="str">
        <f>IF(AND(PD97&lt;1),"Cảnh báo KQHT","Lên lớp")</f>
        <v>Cảnh báo KQHT</v>
      </c>
      <c r="PG97" s="212">
        <f>PA97+OP97+OE97+NT97+NI97+MX97+MM97</f>
        <v>19</v>
      </c>
      <c r="PH97" s="156">
        <f>(MG97*MM97+MR97*MX97+NC97*NI97+NN97*NT97+NY97*OE97+OJ97*OP97+OU97*PA97)/PG97</f>
        <v>0.15789473684210525</v>
      </c>
      <c r="PI97" s="309">
        <f>(MM97*MJ97+MU97*MX97+NF97*NI97+NQ97*NT97+OB97*OE97+OM97*OP97+OX97*PA97)/PG97</f>
        <v>0</v>
      </c>
      <c r="PJ97" s="215">
        <f>LV97+PB97</f>
        <v>73</v>
      </c>
      <c r="PK97" s="211">
        <f>LW97+PG97</f>
        <v>71</v>
      </c>
      <c r="PL97" s="157">
        <f>(LX97*LW97+PH97*PG97)/PK97</f>
        <v>4.5471830985915496</v>
      </c>
      <c r="PM97" s="157" t="str">
        <f>TEXT(PL97,"0.00")</f>
        <v>4.55</v>
      </c>
      <c r="PN97" s="158">
        <f>(LW97*LZ97+PI97*PG97)/PK97</f>
        <v>1.5915492957746478</v>
      </c>
      <c r="PO97" s="157" t="str">
        <f>TEXT(PN97,"0.00")</f>
        <v>1.59</v>
      </c>
      <c r="PP97" s="5" t="str">
        <f>IF(AND(PN97&lt;1.4),"Cảnh báo KQHT","Lên lớp")</f>
        <v>Lên lớp</v>
      </c>
      <c r="PQ97" s="231"/>
      <c r="PR97" s="231"/>
      <c r="PS97" s="231"/>
      <c r="PT97" s="66">
        <f>ROUND((PQ97*0.4+PR97*0.6),1)</f>
        <v>0</v>
      </c>
      <c r="PU97" s="67">
        <f>ROUND(MAX((PQ97*0.4+PR97*0.6),(PQ97*0.4+PS97*0.6)),1)</f>
        <v>0</v>
      </c>
      <c r="PV97" s="67" t="str">
        <f>TEXT(PU97,"0.0")</f>
        <v>0.0</v>
      </c>
      <c r="PW97" s="51" t="str">
        <f>IF(PU97&gt;=8.5,"A",IF(PU97&gt;=8,"B+",IF(PU97&gt;=7,"B",IF(PU97&gt;=6.5,"C+",IF(PU97&gt;=5.5,"C",IF(PU97&gt;=5,"D+",IF(PU97&gt;=4,"D","F")))))))</f>
        <v>F</v>
      </c>
      <c r="PX97" s="60">
        <f>IF(PW97="A",4,IF(PW97="B+",3.5,IF(PW97="B",3,IF(PW97="C+",2.5,IF(PW97="C",2,IF(PW97="D+",1.5,IF(PW97="D",1,0)))))))</f>
        <v>0</v>
      </c>
      <c r="PY97" s="53" t="str">
        <f>TEXT(PX97,"0.0")</f>
        <v>0.0</v>
      </c>
      <c r="PZ97" s="63">
        <v>6</v>
      </c>
      <c r="QA97" s="207">
        <v>6</v>
      </c>
    </row>
    <row r="111" spans="1:443">
      <c r="OQ111" s="8"/>
      <c r="OR111" s="8"/>
      <c r="OS111" s="231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</row>
    <row r="112" spans="1:443">
      <c r="OQ112" s="8"/>
      <c r="OR112" s="8"/>
      <c r="OS112" s="231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</row>
    <row r="113" spans="407:432">
      <c r="OQ113" s="8"/>
      <c r="OR113" s="8"/>
      <c r="OS113" s="231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</row>
    <row r="114" spans="407:432">
      <c r="OQ114" s="8"/>
      <c r="OR114" s="8"/>
      <c r="OS114" s="231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</row>
    <row r="115" spans="407:432">
      <c r="OQ115" s="8"/>
      <c r="OR115" s="8"/>
      <c r="OS115" s="231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</row>
    <row r="116" spans="407:432">
      <c r="OQ116" s="8"/>
      <c r="OR116" s="8"/>
      <c r="OS116" s="231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</row>
    <row r="117" spans="407:432">
      <c r="OQ117" s="8"/>
      <c r="OR117" s="8"/>
      <c r="OS117" s="231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</row>
    <row r="118" spans="407:432">
      <c r="OQ118" s="8"/>
      <c r="OR118" s="8"/>
      <c r="OS118" s="231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</row>
    <row r="119" spans="407:432">
      <c r="OQ119" s="8"/>
      <c r="OR119" s="8"/>
      <c r="OS119" s="231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</row>
    <row r="120" spans="407:432">
      <c r="OQ120" s="8"/>
      <c r="OR120" s="8"/>
      <c r="OS120" s="231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</row>
    <row r="121" spans="407:432">
      <c r="OQ121" s="8"/>
      <c r="OR121" s="8"/>
      <c r="OS121" s="231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</row>
    <row r="122" spans="407:432">
      <c r="OQ122" s="8"/>
      <c r="OR122" s="8"/>
      <c r="OS122" s="231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</row>
  </sheetData>
  <autoFilter ref="A1:QA50">
    <filterColumn colId="1"/>
    <filterColumn colId="406"/>
    <filterColumn colId="407"/>
    <filterColumn colId="408"/>
    <filterColumn colId="409"/>
    <filterColumn colId="410"/>
    <filterColumn colId="411"/>
    <filterColumn colId="412"/>
    <filterColumn colId="413"/>
    <filterColumn colId="414"/>
    <filterColumn colId="415"/>
    <filterColumn colId="416"/>
    <filterColumn colId="417"/>
    <filterColumn colId="418"/>
    <filterColumn colId="419"/>
    <filterColumn colId="420"/>
    <filterColumn colId="421"/>
    <filterColumn colId="422"/>
    <filterColumn colId="423"/>
    <filterColumn colId="424"/>
    <filterColumn colId="425"/>
    <filterColumn colId="426"/>
    <filterColumn colId="427"/>
    <filterColumn colId="428"/>
    <filterColumn colId="429"/>
    <filterColumn colId="430"/>
    <filterColumn colId="431"/>
  </autoFilter>
  <mergeCells count="1">
    <mergeCell ref="B41:D41"/>
  </mergeCells>
  <conditionalFormatting sqref="S41:T50 T31:T38 M41:N50 S90:T97 S37:T37 M90:N97 O1 U1 S1:T30 M1:N38">
    <cfRule type="cellIs" dxfId="231" priority="678" stopIfTrue="1" operator="lessThan">
      <formula>4.95</formula>
    </cfRule>
    <cfRule type="cellIs" dxfId="230" priority="679" stopIfTrue="1" operator="lessThan">
      <formula>4.95</formula>
    </cfRule>
    <cfRule type="cellIs" dxfId="229" priority="680" stopIfTrue="1" operator="lessThan">
      <formula>4.95</formula>
    </cfRule>
  </conditionalFormatting>
  <conditionalFormatting sqref="Q41:U50 T31:U38 K41:L50 Q31:R38 Q90:U97 Q37:U37 K90:L97 Q1:U30 K1:L38">
    <cfRule type="cellIs" dxfId="228" priority="677" stopIfTrue="1" operator="lessThan">
      <formula>4.95</formula>
    </cfRule>
  </conditionalFormatting>
  <conditionalFormatting sqref="BV41:BV50 EG41:EG49 BV90:BV97 EG37 EG90:EG97 EG1:EG30 BV1:BV38">
    <cfRule type="cellIs" dxfId="227" priority="676" operator="greaterThan">
      <formula>0</formula>
    </cfRule>
  </conditionalFormatting>
  <conditionalFormatting sqref="ER41:ER49 AO41:AO50 HJ41:HJ50 GJ41:GJ50 ER90:ER97 HI96 ER37 GJ90:GJ97 AO90:AO97 HJ90:HJ97 ER1:ER30 GJ1:GJ38 AO1:AO38 HJ1:HJ38 BV1:BV1048576 CG1:CG1048576 BK1:BK1048576 AZ1:AZ1048576 AD1:AD1048576">
    <cfRule type="cellIs" dxfId="226" priority="675" operator="lessThan">
      <formula>1</formula>
    </cfRule>
  </conditionalFormatting>
  <conditionalFormatting sqref="EO41:EP49 HF96:HG96 AL41:AM50 L41:L50 R41:R50 HG41:HH50 GG41:GH50 EO90:EP97 EO37:EP37 L90:L97 R90:R97 AL90:AM97 GG90:GH97 HG90:HH97 EO1:EP30 GG1:GH38 L2:L38 R2:R38 AL1:AM38 HG1:HH38 CD1:CE1048576 BS1:BT1048576 BH1:BI1048576 AW1:AX1048576 AA1:AB1048576">
    <cfRule type="cellIs" dxfId="225" priority="674" operator="lessThan">
      <formula>4</formula>
    </cfRule>
  </conditionalFormatting>
  <conditionalFormatting sqref="JG50 JR50 KC50 KN50 KY50 NC50 MR50 HZ90:HZ93 IK90:IK93 IV90:IV93 HR90:HR94 HG90:HG94 HZ97 HZ50 IK97 IK50 IV97 IV50 HR97 HR50 HG97 HG50 FN41:FN50 FC41:FC50 GJ41:GJ50 HJ41:HJ50 HU41:HU50 IC41:IC50 IN41:IN50 IY41:IY50 JJ41:JJ50 FY41:FY50 KQ90:KQ97 LB90:LB97 LJ90:LJ97 MU97 NF97 NQ97 OB97 NC94:NC95 MR94:MR95 MU94:MU95 NF94:NF95 NQ94:NQ95 OB94:OB95 HI96 HT96 IB96 IM96 IX96 JI96 JT96 KE96 OX97 OM97 OM94:OM95 GJ90:GJ97 FY90:FY97 FN90:FN97 FC90:FC97 HJ90:HJ97 HU90:HU97 IC90:IC97 IN90:IN97 JU90:JU97 KF90:KF97 IY90:IY97 JJ90:JJ97 MJ94:MJ97 PX94:PX95 PX97 HZ13:HZ38 IK13:IK38 IV13:IV38 HR13:HR38 HG13:HG38 MJ1:MJ50 JV1 HV1 HK1 IN1:IO1 JK1 KG1 KQ1:KQ50 LB1:LB50 LJ2:LJ50 MU1:MU50 NG1 MJ1:MK1 NF1:NF50 NQ1:NQ50 OB1:OB50 OX1:OX69 ON1 OM1:OM50 GJ1:GJ38 FY1:FY38 FN1:FN38 FC2:FC38 HJ1:HJ38 HU1:HU38 IC2:IC38 IN2:IN38 JU1:JU50 KF1:KF50 IY2:IY38 JJ1:JJ38 PY1 PX1:PX50">
    <cfRule type="cellIs" dxfId="224" priority="669" operator="lessThan">
      <formula>0</formula>
    </cfRule>
    <cfRule type="cellIs" dxfId="223" priority="670" operator="lessThan">
      <formula>0</formula>
    </cfRule>
    <cfRule type="cellIs" dxfId="222" priority="671" operator="greaterThan">
      <formula>0</formula>
    </cfRule>
    <cfRule type="cellIs" dxfId="221" priority="672" operator="lessThan">
      <formula>0</formula>
    </cfRule>
    <cfRule type="cellIs" dxfId="220" priority="673" operator="greaterThan">
      <formula>0</formula>
    </cfRule>
  </conditionalFormatting>
  <conditionalFormatting sqref="JG50 JR50 KC50 KN50 KY50 NC50 MR50 HZ90:HZ93 IK90:IK93 IV90:IV93 HR90:HR94 HG90:HG94 HZ97 HZ50 IK97 IK50 IV97 IV50 HR97 HR50 HG97 HG50 FN41:FN50 FC41:FC50 GJ41:GJ50 HJ41:HJ50 HU41:HU50 IC41:IC50 IN41:IN50 IY41:IY50 JJ41:JJ50 FY41:FY50 KQ90:KQ97 LB90:LB97 LJ90:LJ97 MU97 NF97 NQ97 OB97 NC94:NC95 MR94:MR95 MU94:MU95 NF94:NF95 NQ94:NQ95 OB94:OB95 HI96 HT96 IB96 IM96 IX96 JI96 JT96 KE96 OX97 OM97 OM94:OM95 GJ90:GJ97 FY90:FY97 FN90:FN97 FC90:FC97 HJ90:HJ97 HU90:HU97 IC90:IC97 IN90:IN97 JU90:JU97 KF90:KF97 IY90:IY97 JJ90:JJ97 MJ94:MJ97 PX94:PX95 PX97 HZ13:HZ38 IK13:IK38 IV13:IV38 HR13:HR38 HG13:HG38 MJ2:MJ50 KQ2:KQ50 LB2:LB50 LJ2:LJ50 MU2:MU50 NF2:NF50 NQ2:NQ50 OB2:OB50 OX2:OX69 OM2:OM50 GJ2:GJ38 FY2:FY38 FN2:FN38 FC2:FC38 HJ2:HJ38 HU2:HU38 IC2:IC38 IN2:IN38 JU2:JU50 KF2:KF50 IY2:IY38 JJ2:JJ38 PX2:PX50">
    <cfRule type="cellIs" dxfId="219" priority="666" operator="equal">
      <formula>0</formula>
    </cfRule>
    <cfRule type="cellIs" dxfId="218" priority="667" operator="equal">
      <formula>0</formula>
    </cfRule>
    <cfRule type="cellIs" dxfId="217" priority="668" operator="lessThan">
      <formula>0</formula>
    </cfRule>
  </conditionalFormatting>
  <conditionalFormatting sqref="KY50 KQ50 KQ94 IY41:IY50 FC41:FC50 IX96 FC90:FC97 IY90:IY97 IY2:IY38 FC2:FC38">
    <cfRule type="cellIs" dxfId="216" priority="661" operator="lessThan">
      <formula>1</formula>
    </cfRule>
    <cfRule type="cellIs" dxfId="215" priority="662" operator="greaterThan">
      <formula>0</formula>
    </cfRule>
    <cfRule type="cellIs" dxfId="214" priority="663" operator="equal">
      <formula>0</formula>
    </cfRule>
    <cfRule type="cellIs" dxfId="213" priority="664" operator="equal">
      <formula>0</formula>
    </cfRule>
    <cfRule type="cellIs" dxfId="212" priority="665" operator="lessThan">
      <formula>0</formula>
    </cfRule>
  </conditionalFormatting>
  <conditionalFormatting sqref="KY50 KQ50 IX96 KQ94 IY41:IY50 IY90:IY97 IY2:IY38">
    <cfRule type="cellIs" dxfId="211" priority="660" operator="greaterThan">
      <formula>1</formula>
    </cfRule>
  </conditionalFormatting>
  <conditionalFormatting sqref="MR50 HZ90:HZ93 IB96 HZ97 HZ50 IC41:IC50 MR94:MR95 IC90:IC97 LJ90:LJ97 HZ13:HZ38 LJ2:LJ50 IC2:IC38">
    <cfRule type="cellIs" dxfId="210" priority="659" stopIfTrue="1" operator="lessThan">
      <formula>5</formula>
    </cfRule>
  </conditionalFormatting>
  <conditionalFormatting sqref="ED41:EE49 AA41:AB49 CD41:CE49 BS41:BT49 BH41:BI49 AW41:AX49 AL41:AM49 DS41:DS49 DL41:DL49 DA41:DA49 EO41:EP49 EZ41:FA49 GG41:GH49 FV41:FW49 L41:L49 R41:R49 FK90:FL93 ED90:EE93 AA90:AB93 CD90:CE93 BS90:BT93 BH90:BI93 AW90:AX93 AL90:AM93 DS90:DS93 DL90:DL93 DA90:DA93 EO90:EP93 EZ90:FA93 GG90:GH93 FV90:FW93 L90:L93 R90:R93 KB96:KC96 HF96:HG96 HQ96:HR96 IJ96:IK96 IU96:IV96 JF96:JG96 JQ96:JR96 JG41:JH50 HG41:HH50 HR41:HS50 IK41:IL50 IV41:IW50 FK41:FL49 NY94:NZ95 KY90:KZ97 MR97:MS97 NC97:ND97 NN97:NO97 NY97:NZ97 MR94:MS95 NC94:ND95 NN94:NO95 ED96:EE97 AA96:AB97 CD96:CE97 BS96:BT97 BH96:BI97 AW96:AX97 AL96:AM97 DS96:DS97 DL96:DL97 DA96:DA97 EO96:EP97 EZ96:FA97 GG96:GH97 FV96:FW97 L96:L97 R96:R97 OJ97:OK97 OJ94:OK95 HG90:HH97 KC90:KD97 OU97:OV97 KN90:KO97 FK96:FL97 JR90:JS97 JG90:JH97 IV90:IW97 IK90:IL97 HR90:HS97 MG94:MH97 PU94:PV95 PU97:PV97 FK13:FL30 ED13:EE30 AA13:AB30 CD13:CE30 BS13:BT30 BH13:BI30 AW13:AX30 AL13:AM30 DS13:DS30 DL13:DL30 DA13:DA30 EO13:EP30 EZ13:FA30 GG13:GH30 FV13:FW30 L13:L30 R13:R30 MG2:MH50 JR1:JV1 HR1:HV1 HG1:HK1 IK1:IO1 IX1:IZ1 JG1:JK1 KC1:KG1 KN1:KQ1 KY1:LB1 KN2:KO50 KY2:KZ50 MR2:MS50 MR1:MU1 NC1:NG1 MG1:MK1 NC2:ND50 NN1:NQ1 NN2:NO50 NY1:OB1 NY2:NZ50 OU1:OY1 OJ1:ON1 OJ2:OK50 IV1:IW38 JG2:JH38 HG2:HH38 HR2:HS38 IK2:IL38 JR2:JS50 KC2:KD50 OU2:OV69 PU1:PY1 PU2:PV50">
    <cfRule type="cellIs" dxfId="209" priority="658" operator="lessThan">
      <formula>3.95</formula>
    </cfRule>
  </conditionalFormatting>
  <conditionalFormatting sqref="EE41:EE49 EP41:EP49 FV41:FW49 FK41:FL49 FA41:FA49 CE41:CE49 AX41:AX49 BI41:BI49 BT41:BT49 AB41:AB49 AM41:AM49 L41:L49 R41:R49 GG90:GH93 EE90:EE93 EP90:EP93 FV90:FW93 FK90:FL93 FA90:FA93 CE90:CE93 AX90:AX93 BI90:BI93 BT90:BT93 AB90:AB93 AM90:AM93 L90:L93 R90:R93 KB96:KC96 HF96:HG96 HQ96:HR96 IJ96:IK96 JF96:JG96 JQ96:JR96 JG41:JH50 HG41:HH50 HR41:HS50 IK41:IL50 IW41:IW50 GG41:GH49 KY90:KZ97 MR97:MS97 NC97:ND97 NN97:NO97 NY97:NZ97 MR94:MS95 NC94:ND95 NN94:NO95 NY94:NZ95 EE96:EE97 EP96:EP97 FV96:FW97 FK96:FL97 FA96:FA97 CE96:CE97 AX96:AX97 BI96:BI97 BT96:BT97 AB96:AB97 AM96:AM97 L96:L97 R96:R97 IV96 OU97:OV97 OJ97:OK97 OJ94:OK95 JG90:JH97 HG90:HH97 KC90:KD97 KN90:KO97 GG96:GH97 JR90:JS97 IW90:IW97 IK90:IL97 HR90:HS97 MG94:MH97 PU94:PV95 PU97:PV97 GG13:GH30 EE13:EE30 EP13:EP30 FV13:FW30 FK13:FL30 FA13:FA30 CE13:CE30 AX13:AX30 BI13:BI30 BT13:BT30 AB13:AB30 AM13:AM30 L13:L30 R13:R30 MG2:MH50 KN2:KO50 KY2:KZ50 MR2:MS50 NC2:ND50 NN2:NO50 NY2:NZ50 OU2:OV69 OJ2:OK50 IW2:IW38 JG2:JH38 HG2:HH38 HR2:HS38 IK2:IL38 JR2:JS50 KC2:KD50 PU2:PV50">
    <cfRule type="cellIs" dxfId="208" priority="657" operator="lessThan">
      <formula>4</formula>
    </cfRule>
  </conditionalFormatting>
  <pageMargins left="0.7" right="0.7" top="0.75" bottom="0.75" header="0.3" footer="0.3"/>
  <pageSetup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QT123"/>
  <sheetViews>
    <sheetView tabSelected="1" workbookViewId="0">
      <pane xSplit="5" ySplit="1" topLeftCell="QB2" activePane="bottomRight" state="frozen"/>
      <selection activeCell="A122" sqref="A122:XFD122"/>
      <selection pane="topRight" activeCell="A122" sqref="A122:XFD122"/>
      <selection pane="bottomLeft" activeCell="A122" sqref="A122:XFD122"/>
      <selection pane="bottomRight" activeCell="QJ3" sqref="QJ3:QJ36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9" width="29.42578125" style="4" customWidth="1"/>
    <col min="10" max="10" width="18.1406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7" width="5.140625" style="4" customWidth="1"/>
    <col min="18" max="18" width="5.140625" style="139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9" width="6.140625" style="4" customWidth="1"/>
    <col min="130" max="140" width="4.28515625" style="4" customWidth="1"/>
    <col min="141" max="151" width="5.7109375" style="4" customWidth="1"/>
    <col min="152" max="162" width="4.42578125" style="4" customWidth="1"/>
    <col min="163" max="173" width="4.7109375" style="4" customWidth="1"/>
    <col min="174" max="184" width="4.28515625" style="4" customWidth="1"/>
    <col min="185" max="195" width="5.42578125" style="4" customWidth="1"/>
    <col min="196" max="199" width="7.7109375" style="4" customWidth="1"/>
    <col min="200" max="200" width="17.7109375" style="4" customWidth="1"/>
    <col min="201" max="208" width="7.7109375" style="4" customWidth="1"/>
    <col min="209" max="210" width="9.140625" style="4" customWidth="1"/>
    <col min="211" max="221" width="6.140625" style="4" customWidth="1"/>
    <col min="222" max="240" width="4.5703125" style="4" customWidth="1"/>
    <col min="241" max="251" width="4.42578125" style="4" customWidth="1"/>
    <col min="252" max="273" width="4.85546875" style="4" customWidth="1"/>
    <col min="274" max="284" width="5.5703125" style="4" customWidth="1"/>
    <col min="285" max="295" width="5.140625" style="4" customWidth="1"/>
    <col min="296" max="297" width="5.7109375" style="4" customWidth="1"/>
    <col min="298" max="298" width="5.7109375" style="146" customWidth="1"/>
    <col min="299" max="325" width="5.7109375" style="4" customWidth="1"/>
    <col min="326" max="326" width="12.140625" style="4" bestFit="1" customWidth="1"/>
    <col min="327" max="333" width="9.140625" style="4"/>
    <col min="334" max="334" width="11.140625" style="4" bestFit="1" customWidth="1"/>
    <col min="335" max="335" width="12.140625" style="4" bestFit="1" customWidth="1"/>
    <col min="336" max="339" width="9.140625" style="4"/>
    <col min="340" max="340" width="17.28515625" style="4" bestFit="1" customWidth="1"/>
    <col min="341" max="375" width="5.42578125" style="4" customWidth="1"/>
    <col min="376" max="376" width="5.42578125" style="146" customWidth="1"/>
    <col min="377" max="395" width="5.42578125" style="4" customWidth="1"/>
    <col min="396" max="399" width="6.28515625" style="146" customWidth="1"/>
    <col min="400" max="406" width="6.28515625" style="4" customWidth="1"/>
    <col min="407" max="407" width="11.5703125" style="4" bestFit="1" customWidth="1"/>
    <col min="408" max="410" width="9.140625" style="4"/>
    <col min="411" max="411" width="12.28515625" style="4" customWidth="1"/>
    <col min="412" max="413" width="9.140625" style="4"/>
    <col min="414" max="414" width="12.140625" style="4" bestFit="1" customWidth="1"/>
    <col min="415" max="420" width="9.140625" style="4"/>
    <col min="421" max="421" width="12.7109375" style="4" customWidth="1"/>
    <col min="422" max="425" width="5.42578125" style="146" customWidth="1"/>
    <col min="426" max="431" width="5.42578125" style="4" customWidth="1"/>
    <col min="432" max="432" width="9.140625" style="4"/>
    <col min="433" max="434" width="5.85546875" style="4" customWidth="1"/>
    <col min="435" max="435" width="5.85546875" style="146" customWidth="1"/>
    <col min="436" max="443" width="5.85546875" style="4" customWidth="1"/>
    <col min="444" max="457" width="7.5703125" style="4" customWidth="1"/>
    <col min="458" max="16384" width="9.140625" style="4"/>
  </cols>
  <sheetData>
    <row r="1" spans="1:457" s="204" customFormat="1" ht="171.75" customHeight="1">
      <c r="A1" s="177" t="s">
        <v>0</v>
      </c>
      <c r="B1" s="177" t="s">
        <v>2</v>
      </c>
      <c r="C1" s="177" t="s">
        <v>1</v>
      </c>
      <c r="D1" s="232" t="s">
        <v>3</v>
      </c>
      <c r="E1" s="233" t="s">
        <v>4</v>
      </c>
      <c r="F1" s="177" t="s">
        <v>5</v>
      </c>
      <c r="G1" s="177" t="s">
        <v>6</v>
      </c>
      <c r="H1" s="177" t="s">
        <v>8</v>
      </c>
      <c r="I1" s="177"/>
      <c r="J1" s="177" t="s">
        <v>16</v>
      </c>
      <c r="K1" s="178" t="s">
        <v>17</v>
      </c>
      <c r="L1" s="178" t="s">
        <v>18</v>
      </c>
      <c r="M1" s="179" t="s">
        <v>19</v>
      </c>
      <c r="N1" s="180" t="s">
        <v>20</v>
      </c>
      <c r="O1" s="180" t="s">
        <v>21</v>
      </c>
      <c r="P1" s="27" t="s">
        <v>22</v>
      </c>
      <c r="Q1" s="178" t="s">
        <v>23</v>
      </c>
      <c r="R1" s="181" t="s">
        <v>24</v>
      </c>
      <c r="S1" s="179" t="s">
        <v>25</v>
      </c>
      <c r="T1" s="180" t="s">
        <v>26</v>
      </c>
      <c r="U1" s="180" t="s">
        <v>27</v>
      </c>
      <c r="V1" s="27" t="s">
        <v>28</v>
      </c>
      <c r="W1" s="182" t="s">
        <v>29</v>
      </c>
      <c r="X1" s="182" t="s">
        <v>30</v>
      </c>
      <c r="Y1" s="182" t="s">
        <v>31</v>
      </c>
      <c r="Z1" s="183" t="s">
        <v>32</v>
      </c>
      <c r="AA1" s="184" t="s">
        <v>33</v>
      </c>
      <c r="AB1" s="185" t="s">
        <v>34</v>
      </c>
      <c r="AC1" s="179" t="s">
        <v>35</v>
      </c>
      <c r="AD1" s="180" t="s">
        <v>36</v>
      </c>
      <c r="AE1" s="186" t="s">
        <v>37</v>
      </c>
      <c r="AF1" s="27" t="s">
        <v>38</v>
      </c>
      <c r="AG1" s="187" t="s">
        <v>39</v>
      </c>
      <c r="AH1" s="182" t="s">
        <v>29</v>
      </c>
      <c r="AI1" s="182" t="s">
        <v>40</v>
      </c>
      <c r="AJ1" s="182" t="s">
        <v>41</v>
      </c>
      <c r="AK1" s="183" t="s">
        <v>42</v>
      </c>
      <c r="AL1" s="184" t="s">
        <v>43</v>
      </c>
      <c r="AM1" s="185" t="s">
        <v>44</v>
      </c>
      <c r="AN1" s="179" t="s">
        <v>45</v>
      </c>
      <c r="AO1" s="180" t="s">
        <v>46</v>
      </c>
      <c r="AP1" s="188" t="s">
        <v>47</v>
      </c>
      <c r="AQ1" s="27" t="s">
        <v>48</v>
      </c>
      <c r="AR1" s="189" t="s">
        <v>49</v>
      </c>
      <c r="AS1" s="182" t="s">
        <v>29</v>
      </c>
      <c r="AT1" s="182" t="s">
        <v>519</v>
      </c>
      <c r="AU1" s="182" t="s">
        <v>520</v>
      </c>
      <c r="AV1" s="183" t="s">
        <v>532</v>
      </c>
      <c r="AW1" s="184" t="s">
        <v>245</v>
      </c>
      <c r="AX1" s="185" t="s">
        <v>246</v>
      </c>
      <c r="AY1" s="179" t="s">
        <v>247</v>
      </c>
      <c r="AZ1" s="180" t="s">
        <v>248</v>
      </c>
      <c r="BA1" s="186" t="s">
        <v>249</v>
      </c>
      <c r="BB1" s="27" t="s">
        <v>250</v>
      </c>
      <c r="BC1" s="189" t="s">
        <v>251</v>
      </c>
      <c r="BD1" s="182" t="s">
        <v>29</v>
      </c>
      <c r="BE1" s="182" t="s">
        <v>60</v>
      </c>
      <c r="BF1" s="182" t="s">
        <v>61</v>
      </c>
      <c r="BG1" s="183" t="s">
        <v>62</v>
      </c>
      <c r="BH1" s="184" t="s">
        <v>63</v>
      </c>
      <c r="BI1" s="185" t="s">
        <v>64</v>
      </c>
      <c r="BJ1" s="179" t="s">
        <v>65</v>
      </c>
      <c r="BK1" s="180" t="s">
        <v>66</v>
      </c>
      <c r="BL1" s="186" t="s">
        <v>67</v>
      </c>
      <c r="BM1" s="27" t="s">
        <v>68</v>
      </c>
      <c r="BN1" s="189" t="s">
        <v>69</v>
      </c>
      <c r="BO1" s="182" t="s">
        <v>29</v>
      </c>
      <c r="BP1" s="182" t="s">
        <v>70</v>
      </c>
      <c r="BQ1" s="182" t="s">
        <v>71</v>
      </c>
      <c r="BR1" s="183" t="s">
        <v>72</v>
      </c>
      <c r="BS1" s="184" t="s">
        <v>73</v>
      </c>
      <c r="BT1" s="185" t="s">
        <v>74</v>
      </c>
      <c r="BU1" s="179" t="s">
        <v>75</v>
      </c>
      <c r="BV1" s="180" t="s">
        <v>76</v>
      </c>
      <c r="BW1" s="188" t="s">
        <v>77</v>
      </c>
      <c r="BX1" s="27" t="s">
        <v>78</v>
      </c>
      <c r="BY1" s="189" t="s">
        <v>79</v>
      </c>
      <c r="BZ1" s="182" t="s">
        <v>29</v>
      </c>
      <c r="CA1" s="182" t="s">
        <v>80</v>
      </c>
      <c r="CB1" s="182" t="s">
        <v>81</v>
      </c>
      <c r="CC1" s="183" t="s">
        <v>82</v>
      </c>
      <c r="CD1" s="184" t="s">
        <v>83</v>
      </c>
      <c r="CE1" s="185" t="s">
        <v>84</v>
      </c>
      <c r="CF1" s="179" t="s">
        <v>85</v>
      </c>
      <c r="CG1" s="180" t="s">
        <v>86</v>
      </c>
      <c r="CH1" s="186" t="s">
        <v>87</v>
      </c>
      <c r="CI1" s="27" t="s">
        <v>88</v>
      </c>
      <c r="CJ1" s="189" t="s">
        <v>89</v>
      </c>
      <c r="CK1" s="190" t="s">
        <v>90</v>
      </c>
      <c r="CL1" s="191" t="s">
        <v>91</v>
      </c>
      <c r="CM1" s="191" t="s">
        <v>92</v>
      </c>
      <c r="CN1" s="191" t="s">
        <v>93</v>
      </c>
      <c r="CO1" s="186" t="s">
        <v>94</v>
      </c>
      <c r="CP1" s="192" t="s">
        <v>95</v>
      </c>
      <c r="CQ1" s="193" t="s">
        <v>96</v>
      </c>
      <c r="CR1" s="193" t="s">
        <v>97</v>
      </c>
      <c r="CS1" s="193" t="s">
        <v>98</v>
      </c>
      <c r="CT1" s="193" t="s">
        <v>99</v>
      </c>
      <c r="CU1" s="193" t="s">
        <v>100</v>
      </c>
      <c r="CV1" s="192" t="s">
        <v>101</v>
      </c>
      <c r="CW1" s="182" t="s">
        <v>29</v>
      </c>
      <c r="CX1" s="182" t="s">
        <v>102</v>
      </c>
      <c r="CY1" s="182" t="s">
        <v>103</v>
      </c>
      <c r="CZ1" s="183" t="s">
        <v>104</v>
      </c>
      <c r="DA1" s="184" t="s">
        <v>105</v>
      </c>
      <c r="DB1" s="184" t="s">
        <v>106</v>
      </c>
      <c r="DC1" s="179" t="s">
        <v>107</v>
      </c>
      <c r="DD1" s="194" t="s">
        <v>108</v>
      </c>
      <c r="DE1" s="194" t="s">
        <v>109</v>
      </c>
      <c r="DF1" s="27" t="s">
        <v>110</v>
      </c>
      <c r="DG1" s="27" t="s">
        <v>111</v>
      </c>
      <c r="DH1" s="182" t="s">
        <v>29</v>
      </c>
      <c r="DI1" s="182" t="s">
        <v>112</v>
      </c>
      <c r="DJ1" s="182" t="s">
        <v>113</v>
      </c>
      <c r="DK1" s="183" t="s">
        <v>114</v>
      </c>
      <c r="DL1" s="184" t="s">
        <v>115</v>
      </c>
      <c r="DM1" s="184" t="s">
        <v>116</v>
      </c>
      <c r="DN1" s="179" t="s">
        <v>117</v>
      </c>
      <c r="DO1" s="194" t="s">
        <v>118</v>
      </c>
      <c r="DP1" s="194" t="s">
        <v>119</v>
      </c>
      <c r="DQ1" s="27" t="s">
        <v>120</v>
      </c>
      <c r="DR1" s="27" t="s">
        <v>121</v>
      </c>
      <c r="DS1" s="195" t="s">
        <v>122</v>
      </c>
      <c r="DT1" s="195" t="s">
        <v>123</v>
      </c>
      <c r="DU1" s="196" t="s">
        <v>124</v>
      </c>
      <c r="DV1" s="194" t="s">
        <v>125</v>
      </c>
      <c r="DW1" s="197" t="s">
        <v>126</v>
      </c>
      <c r="DX1" s="27" t="s">
        <v>127</v>
      </c>
      <c r="DY1" s="27" t="s">
        <v>128</v>
      </c>
      <c r="DZ1" s="182" t="s">
        <v>29</v>
      </c>
      <c r="EA1" s="182" t="s">
        <v>751</v>
      </c>
      <c r="EB1" s="182" t="s">
        <v>752</v>
      </c>
      <c r="EC1" s="183" t="s">
        <v>753</v>
      </c>
      <c r="ED1" s="184" t="s">
        <v>754</v>
      </c>
      <c r="EE1" s="184" t="s">
        <v>755</v>
      </c>
      <c r="EF1" s="179" t="s">
        <v>756</v>
      </c>
      <c r="EG1" s="180" t="s">
        <v>135</v>
      </c>
      <c r="EH1" s="188" t="s">
        <v>757</v>
      </c>
      <c r="EI1" s="27" t="s">
        <v>758</v>
      </c>
      <c r="EJ1" s="189" t="s">
        <v>758</v>
      </c>
      <c r="EK1" s="182" t="s">
        <v>29</v>
      </c>
      <c r="EL1" s="182" t="s">
        <v>50</v>
      </c>
      <c r="EM1" s="182" t="s">
        <v>51</v>
      </c>
      <c r="EN1" s="183" t="s">
        <v>52</v>
      </c>
      <c r="EO1" s="184" t="s">
        <v>53</v>
      </c>
      <c r="EP1" s="185" t="s">
        <v>54</v>
      </c>
      <c r="EQ1" s="179" t="s">
        <v>55</v>
      </c>
      <c r="ER1" s="180" t="s">
        <v>56</v>
      </c>
      <c r="ES1" s="186" t="s">
        <v>57</v>
      </c>
      <c r="ET1" s="27" t="s">
        <v>58</v>
      </c>
      <c r="EU1" s="189" t="s">
        <v>59</v>
      </c>
      <c r="EV1" s="182" t="s">
        <v>29</v>
      </c>
      <c r="EW1" s="182" t="s">
        <v>769</v>
      </c>
      <c r="EX1" s="182" t="s">
        <v>770</v>
      </c>
      <c r="EY1" s="183" t="s">
        <v>771</v>
      </c>
      <c r="EZ1" s="184" t="s">
        <v>772</v>
      </c>
      <c r="FA1" s="184" t="s">
        <v>773</v>
      </c>
      <c r="FB1" s="179" t="s">
        <v>774</v>
      </c>
      <c r="FC1" s="180" t="s">
        <v>775</v>
      </c>
      <c r="FD1" s="188" t="s">
        <v>776</v>
      </c>
      <c r="FE1" s="27" t="s">
        <v>772</v>
      </c>
      <c r="FF1" s="189" t="s">
        <v>777</v>
      </c>
      <c r="FG1" s="182" t="s">
        <v>29</v>
      </c>
      <c r="FH1" s="182" t="s">
        <v>778</v>
      </c>
      <c r="FI1" s="182" t="s">
        <v>779</v>
      </c>
      <c r="FJ1" s="183" t="s">
        <v>780</v>
      </c>
      <c r="FK1" s="184" t="s">
        <v>781</v>
      </c>
      <c r="FL1" s="184" t="s">
        <v>782</v>
      </c>
      <c r="FM1" s="179" t="s">
        <v>174</v>
      </c>
      <c r="FN1" s="180" t="s">
        <v>174</v>
      </c>
      <c r="FO1" s="188" t="s">
        <v>783</v>
      </c>
      <c r="FP1" s="27" t="s">
        <v>781</v>
      </c>
      <c r="FQ1" s="189" t="s">
        <v>781</v>
      </c>
      <c r="FR1" s="182" t="s">
        <v>29</v>
      </c>
      <c r="FS1" s="182" t="s">
        <v>784</v>
      </c>
      <c r="FT1" s="182" t="s">
        <v>785</v>
      </c>
      <c r="FU1" s="183" t="s">
        <v>786</v>
      </c>
      <c r="FV1" s="184" t="s">
        <v>787</v>
      </c>
      <c r="FW1" s="184" t="s">
        <v>788</v>
      </c>
      <c r="FX1" s="179" t="s">
        <v>154</v>
      </c>
      <c r="FY1" s="180" t="s">
        <v>154</v>
      </c>
      <c r="FZ1" s="188" t="s">
        <v>789</v>
      </c>
      <c r="GA1" s="27" t="s">
        <v>787</v>
      </c>
      <c r="GB1" s="189" t="s">
        <v>787</v>
      </c>
      <c r="GC1" s="182" t="s">
        <v>29</v>
      </c>
      <c r="GD1" s="182" t="s">
        <v>790</v>
      </c>
      <c r="GE1" s="182" t="s">
        <v>791</v>
      </c>
      <c r="GF1" s="183" t="s">
        <v>792</v>
      </c>
      <c r="GG1" s="184" t="s">
        <v>793</v>
      </c>
      <c r="GH1" s="185" t="s">
        <v>794</v>
      </c>
      <c r="GI1" s="179" t="s">
        <v>795</v>
      </c>
      <c r="GJ1" s="180" t="s">
        <v>796</v>
      </c>
      <c r="GK1" s="186" t="s">
        <v>797</v>
      </c>
      <c r="GL1" s="27" t="s">
        <v>798</v>
      </c>
      <c r="GM1" s="189" t="s">
        <v>799</v>
      </c>
      <c r="GN1" s="198" t="s">
        <v>199</v>
      </c>
      <c r="GO1" s="199" t="s">
        <v>801</v>
      </c>
      <c r="GP1" s="191" t="s">
        <v>802</v>
      </c>
      <c r="GQ1" s="186" t="s">
        <v>803</v>
      </c>
      <c r="GR1" s="172" t="s">
        <v>813</v>
      </c>
      <c r="GS1" s="200" t="s">
        <v>804</v>
      </c>
      <c r="GT1" s="186" t="s">
        <v>805</v>
      </c>
      <c r="GU1" s="201" t="s">
        <v>806</v>
      </c>
      <c r="GV1" s="202" t="s">
        <v>807</v>
      </c>
      <c r="GW1" s="198" t="s">
        <v>808</v>
      </c>
      <c r="GX1" s="203" t="s">
        <v>809</v>
      </c>
      <c r="GY1" s="191" t="s">
        <v>810</v>
      </c>
      <c r="GZ1" s="186" t="s">
        <v>811</v>
      </c>
      <c r="HA1" s="172" t="s">
        <v>812</v>
      </c>
      <c r="HB1" s="172" t="s">
        <v>1036</v>
      </c>
      <c r="HC1" s="182" t="s">
        <v>29</v>
      </c>
      <c r="HD1" s="182" t="s">
        <v>225</v>
      </c>
      <c r="HE1" s="182" t="s">
        <v>226</v>
      </c>
      <c r="HF1" s="183" t="s">
        <v>227</v>
      </c>
      <c r="HG1" s="184" t="s">
        <v>228</v>
      </c>
      <c r="HH1" s="184" t="s">
        <v>229</v>
      </c>
      <c r="HI1" s="179" t="s">
        <v>230</v>
      </c>
      <c r="HJ1" s="180" t="s">
        <v>231</v>
      </c>
      <c r="HK1" s="180" t="s">
        <v>232</v>
      </c>
      <c r="HL1" s="27" t="s">
        <v>233</v>
      </c>
      <c r="HM1" s="27" t="s">
        <v>234</v>
      </c>
      <c r="HN1" s="182" t="s">
        <v>29</v>
      </c>
      <c r="HO1" s="182" t="s">
        <v>235</v>
      </c>
      <c r="HP1" s="182" t="s">
        <v>236</v>
      </c>
      <c r="HQ1" s="183" t="s">
        <v>237</v>
      </c>
      <c r="HR1" s="184" t="s">
        <v>238</v>
      </c>
      <c r="HS1" s="184" t="s">
        <v>239</v>
      </c>
      <c r="HT1" s="179" t="s">
        <v>240</v>
      </c>
      <c r="HU1" s="180" t="s">
        <v>241</v>
      </c>
      <c r="HV1" s="180" t="s">
        <v>242</v>
      </c>
      <c r="HW1" s="27" t="s">
        <v>243</v>
      </c>
      <c r="HX1" s="189" t="s">
        <v>244</v>
      </c>
      <c r="HY1" s="249" t="s">
        <v>869</v>
      </c>
      <c r="HZ1" s="249" t="s">
        <v>870</v>
      </c>
      <c r="IA1" s="249" t="s">
        <v>871</v>
      </c>
      <c r="IB1" s="250" t="s">
        <v>872</v>
      </c>
      <c r="IC1" s="251" t="s">
        <v>873</v>
      </c>
      <c r="ID1" s="252" t="s">
        <v>874</v>
      </c>
      <c r="IE1" s="253" t="s">
        <v>875</v>
      </c>
      <c r="IF1" s="253" t="s">
        <v>875</v>
      </c>
      <c r="IG1" s="182" t="s">
        <v>29</v>
      </c>
      <c r="IH1" s="182" t="s">
        <v>876</v>
      </c>
      <c r="II1" s="182" t="s">
        <v>877</v>
      </c>
      <c r="IJ1" s="183" t="s">
        <v>878</v>
      </c>
      <c r="IK1" s="184" t="s">
        <v>879</v>
      </c>
      <c r="IL1" s="184" t="s">
        <v>880</v>
      </c>
      <c r="IM1" s="179" t="s">
        <v>881</v>
      </c>
      <c r="IN1" s="180" t="s">
        <v>882</v>
      </c>
      <c r="IO1" s="180" t="s">
        <v>883</v>
      </c>
      <c r="IP1" s="27" t="s">
        <v>884</v>
      </c>
      <c r="IQ1" s="189" t="s">
        <v>885</v>
      </c>
      <c r="IR1" s="182" t="s">
        <v>29</v>
      </c>
      <c r="IS1" s="182" t="s">
        <v>886</v>
      </c>
      <c r="IT1" s="182" t="s">
        <v>887</v>
      </c>
      <c r="IU1" s="183" t="s">
        <v>888</v>
      </c>
      <c r="IV1" s="184" t="s">
        <v>891</v>
      </c>
      <c r="IW1" s="184" t="s">
        <v>892</v>
      </c>
      <c r="IX1" s="179" t="s">
        <v>889</v>
      </c>
      <c r="IY1" s="180" t="s">
        <v>890</v>
      </c>
      <c r="IZ1" s="180" t="s">
        <v>893</v>
      </c>
      <c r="JA1" s="27" t="s">
        <v>894</v>
      </c>
      <c r="JB1" s="189" t="s">
        <v>895</v>
      </c>
      <c r="JC1" s="263" t="s">
        <v>29</v>
      </c>
      <c r="JD1" s="264" t="s">
        <v>900</v>
      </c>
      <c r="JE1" s="264" t="s">
        <v>901</v>
      </c>
      <c r="JF1" s="264" t="s">
        <v>902</v>
      </c>
      <c r="JG1" s="265" t="s">
        <v>905</v>
      </c>
      <c r="JH1" s="265" t="s">
        <v>906</v>
      </c>
      <c r="JI1" s="266" t="s">
        <v>903</v>
      </c>
      <c r="JJ1" s="267" t="s">
        <v>904</v>
      </c>
      <c r="JK1" s="267" t="s">
        <v>907</v>
      </c>
      <c r="JL1" s="268" t="s">
        <v>908</v>
      </c>
      <c r="JM1" s="268" t="s">
        <v>909</v>
      </c>
      <c r="JN1" s="263" t="s">
        <v>29</v>
      </c>
      <c r="JO1" s="264" t="s">
        <v>910</v>
      </c>
      <c r="JP1" s="264" t="s">
        <v>911</v>
      </c>
      <c r="JQ1" s="264" t="s">
        <v>912</v>
      </c>
      <c r="JR1" s="265" t="s">
        <v>913</v>
      </c>
      <c r="JS1" s="265" t="s">
        <v>914</v>
      </c>
      <c r="JT1" s="266" t="s">
        <v>915</v>
      </c>
      <c r="JU1" s="267" t="s">
        <v>916</v>
      </c>
      <c r="JV1" s="267" t="s">
        <v>917</v>
      </c>
      <c r="JW1" s="268" t="s">
        <v>918</v>
      </c>
      <c r="JX1" s="268" t="s">
        <v>919</v>
      </c>
      <c r="JY1" s="263" t="s">
        <v>29</v>
      </c>
      <c r="JZ1" s="264" t="s">
        <v>921</v>
      </c>
      <c r="KA1" s="264" t="s">
        <v>922</v>
      </c>
      <c r="KB1" s="264" t="s">
        <v>923</v>
      </c>
      <c r="KC1" s="265" t="s">
        <v>924</v>
      </c>
      <c r="KD1" s="265" t="s">
        <v>925</v>
      </c>
      <c r="KE1" s="266" t="s">
        <v>926</v>
      </c>
      <c r="KF1" s="267" t="s">
        <v>927</v>
      </c>
      <c r="KG1" s="267" t="s">
        <v>928</v>
      </c>
      <c r="KH1" s="268" t="s">
        <v>929</v>
      </c>
      <c r="KI1" s="268" t="s">
        <v>930</v>
      </c>
      <c r="KJ1" s="293" t="s">
        <v>29</v>
      </c>
      <c r="KK1" s="228" t="s">
        <v>970</v>
      </c>
      <c r="KL1" s="228" t="s">
        <v>971</v>
      </c>
      <c r="KM1" s="183" t="s">
        <v>972</v>
      </c>
      <c r="KN1" s="184" t="s">
        <v>973</v>
      </c>
      <c r="KO1" s="184" t="s">
        <v>974</v>
      </c>
      <c r="KP1" s="179" t="s">
        <v>975</v>
      </c>
      <c r="KQ1" s="180" t="s">
        <v>976</v>
      </c>
      <c r="KR1" s="188" t="s">
        <v>977</v>
      </c>
      <c r="KS1" s="27" t="s">
        <v>978</v>
      </c>
      <c r="KT1" s="189" t="s">
        <v>979</v>
      </c>
      <c r="KU1" s="293" t="s">
        <v>29</v>
      </c>
      <c r="KV1" s="228" t="s">
        <v>980</v>
      </c>
      <c r="KW1" s="182" t="s">
        <v>981</v>
      </c>
      <c r="KX1" s="183" t="s">
        <v>982</v>
      </c>
      <c r="KY1" s="184" t="s">
        <v>983</v>
      </c>
      <c r="KZ1" s="184" t="s">
        <v>984</v>
      </c>
      <c r="LA1" s="179" t="s">
        <v>985</v>
      </c>
      <c r="LB1" s="180" t="s">
        <v>986</v>
      </c>
      <c r="LC1" s="188" t="s">
        <v>987</v>
      </c>
      <c r="LD1" s="27" t="s">
        <v>988</v>
      </c>
      <c r="LE1" s="189" t="s">
        <v>989</v>
      </c>
      <c r="LF1" s="294" t="s">
        <v>990</v>
      </c>
      <c r="LG1" s="294" t="s">
        <v>991</v>
      </c>
      <c r="LH1" s="294" t="s">
        <v>992</v>
      </c>
      <c r="LI1" s="295" t="s">
        <v>993</v>
      </c>
      <c r="LJ1" s="296" t="s">
        <v>994</v>
      </c>
      <c r="LK1" s="297" t="s">
        <v>995</v>
      </c>
      <c r="LL1" s="298" t="s">
        <v>996</v>
      </c>
      <c r="LM1" s="299" t="s">
        <v>996</v>
      </c>
      <c r="LN1" s="198" t="s">
        <v>1037</v>
      </c>
      <c r="LO1" s="199" t="s">
        <v>1043</v>
      </c>
      <c r="LP1" s="191" t="s">
        <v>1038</v>
      </c>
      <c r="LQ1" s="186" t="s">
        <v>1039</v>
      </c>
      <c r="LR1" s="172" t="s">
        <v>1040</v>
      </c>
      <c r="LS1" s="200" t="s">
        <v>1041</v>
      </c>
      <c r="LT1" s="199" t="s">
        <v>1042</v>
      </c>
      <c r="LU1" s="308" t="s">
        <v>1166</v>
      </c>
      <c r="LV1" s="202" t="s">
        <v>1167</v>
      </c>
      <c r="LW1" s="198" t="s">
        <v>1168</v>
      </c>
      <c r="LX1" s="203" t="s">
        <v>1169</v>
      </c>
      <c r="LY1" s="203" t="s">
        <v>1170</v>
      </c>
      <c r="LZ1" s="191" t="s">
        <v>1171</v>
      </c>
      <c r="MA1" s="186" t="s">
        <v>1172</v>
      </c>
      <c r="MB1" s="172" t="s">
        <v>1185</v>
      </c>
      <c r="MC1" s="286" t="s">
        <v>29</v>
      </c>
      <c r="MD1" s="286" t="s">
        <v>1045</v>
      </c>
      <c r="ME1" s="286" t="s">
        <v>1046</v>
      </c>
      <c r="MF1" s="286" t="s">
        <v>1047</v>
      </c>
      <c r="MG1" s="288" t="s">
        <v>1068</v>
      </c>
      <c r="MH1" s="288" t="s">
        <v>1069</v>
      </c>
      <c r="MI1" s="289" t="s">
        <v>1048</v>
      </c>
      <c r="MJ1" s="290" t="s">
        <v>1049</v>
      </c>
      <c r="MK1" s="290" t="s">
        <v>1070</v>
      </c>
      <c r="ML1" s="291" t="s">
        <v>1071</v>
      </c>
      <c r="MM1" s="292" t="s">
        <v>1072</v>
      </c>
      <c r="MN1" s="286" t="s">
        <v>29</v>
      </c>
      <c r="MO1" s="286" t="s">
        <v>1050</v>
      </c>
      <c r="MP1" s="286" t="s">
        <v>1051</v>
      </c>
      <c r="MQ1" s="286" t="s">
        <v>1052</v>
      </c>
      <c r="MR1" s="288" t="s">
        <v>1053</v>
      </c>
      <c r="MS1" s="288" t="s">
        <v>1054</v>
      </c>
      <c r="MT1" s="289" t="s">
        <v>1055</v>
      </c>
      <c r="MU1" s="290" t="s">
        <v>1056</v>
      </c>
      <c r="MV1" s="289" t="s">
        <v>1057</v>
      </c>
      <c r="MW1" s="291" t="s">
        <v>1053</v>
      </c>
      <c r="MX1" s="292" t="s">
        <v>1053</v>
      </c>
      <c r="MY1" s="286" t="s">
        <v>29</v>
      </c>
      <c r="MZ1" s="286" t="s">
        <v>1058</v>
      </c>
      <c r="NA1" s="286" t="s">
        <v>1059</v>
      </c>
      <c r="NB1" s="286" t="s">
        <v>1060</v>
      </c>
      <c r="NC1" s="288" t="s">
        <v>1063</v>
      </c>
      <c r="ND1" s="288" t="s">
        <v>1065</v>
      </c>
      <c r="NE1" s="289" t="s">
        <v>1061</v>
      </c>
      <c r="NF1" s="290" t="s">
        <v>1062</v>
      </c>
      <c r="NG1" s="290" t="s">
        <v>1064</v>
      </c>
      <c r="NH1" s="291" t="s">
        <v>1066</v>
      </c>
      <c r="NI1" s="292" t="s">
        <v>1067</v>
      </c>
      <c r="NJ1" s="293" t="s">
        <v>29</v>
      </c>
      <c r="NK1" s="228" t="s">
        <v>1099</v>
      </c>
      <c r="NL1" s="228" t="s">
        <v>1100</v>
      </c>
      <c r="NM1" s="183" t="s">
        <v>1101</v>
      </c>
      <c r="NN1" s="184" t="s">
        <v>1102</v>
      </c>
      <c r="NO1" s="184" t="s">
        <v>1103</v>
      </c>
      <c r="NP1" s="179" t="s">
        <v>1104</v>
      </c>
      <c r="NQ1" s="180" t="s">
        <v>1105</v>
      </c>
      <c r="NR1" s="188" t="s">
        <v>1106</v>
      </c>
      <c r="NS1" s="27" t="s">
        <v>1107</v>
      </c>
      <c r="NT1" s="189" t="s">
        <v>1108</v>
      </c>
      <c r="NU1" s="293" t="s">
        <v>29</v>
      </c>
      <c r="NV1" s="228" t="s">
        <v>1123</v>
      </c>
      <c r="NW1" s="228" t="s">
        <v>1125</v>
      </c>
      <c r="NX1" s="183" t="s">
        <v>1124</v>
      </c>
      <c r="NY1" s="184" t="s">
        <v>1126</v>
      </c>
      <c r="NZ1" s="184" t="s">
        <v>1127</v>
      </c>
      <c r="OA1" s="179" t="s">
        <v>1128</v>
      </c>
      <c r="OB1" s="180" t="s">
        <v>1129</v>
      </c>
      <c r="OC1" s="188" t="s">
        <v>1130</v>
      </c>
      <c r="OD1" s="27" t="s">
        <v>1126</v>
      </c>
      <c r="OE1" s="189" t="s">
        <v>1131</v>
      </c>
      <c r="OF1" s="287" t="s">
        <v>29</v>
      </c>
      <c r="OG1" s="287" t="s">
        <v>1148</v>
      </c>
      <c r="OH1" s="287" t="s">
        <v>1149</v>
      </c>
      <c r="OI1" s="287" t="s">
        <v>1150</v>
      </c>
      <c r="OJ1" s="288" t="s">
        <v>1151</v>
      </c>
      <c r="OK1" s="288" t="s">
        <v>1152</v>
      </c>
      <c r="OL1" s="289" t="s">
        <v>1153</v>
      </c>
      <c r="OM1" s="290" t="s">
        <v>1154</v>
      </c>
      <c r="ON1" s="290" t="s">
        <v>1155</v>
      </c>
      <c r="OO1" s="291" t="s">
        <v>845</v>
      </c>
      <c r="OP1" s="292" t="s">
        <v>845</v>
      </c>
      <c r="OQ1" s="198" t="s">
        <v>1174</v>
      </c>
      <c r="OR1" s="199" t="s">
        <v>997</v>
      </c>
      <c r="OS1" s="191" t="s">
        <v>998</v>
      </c>
      <c r="OT1" s="186" t="s">
        <v>1010</v>
      </c>
      <c r="OU1" s="172" t="s">
        <v>999</v>
      </c>
      <c r="OV1" s="200" t="s">
        <v>1000</v>
      </c>
      <c r="OW1" s="199" t="s">
        <v>1001</v>
      </c>
      <c r="OX1" s="308" t="s">
        <v>1002</v>
      </c>
      <c r="OY1" s="202" t="s">
        <v>1003</v>
      </c>
      <c r="OZ1" s="198" t="s">
        <v>1004</v>
      </c>
      <c r="PA1" s="203" t="s">
        <v>1005</v>
      </c>
      <c r="PB1" s="203" t="s">
        <v>1006</v>
      </c>
      <c r="PC1" s="191" t="s">
        <v>1007</v>
      </c>
      <c r="PD1" s="186" t="s">
        <v>1008</v>
      </c>
      <c r="PE1" s="172" t="s">
        <v>1009</v>
      </c>
      <c r="PF1" s="287" t="s">
        <v>29</v>
      </c>
      <c r="PG1" s="287" t="s">
        <v>1140</v>
      </c>
      <c r="PH1" s="287" t="s">
        <v>1141</v>
      </c>
      <c r="PI1" s="287" t="s">
        <v>1142</v>
      </c>
      <c r="PJ1" s="288" t="s">
        <v>1143</v>
      </c>
      <c r="PK1" s="288" t="s">
        <v>1144</v>
      </c>
      <c r="PL1" s="289" t="s">
        <v>1145</v>
      </c>
      <c r="PM1" s="290" t="s">
        <v>1146</v>
      </c>
      <c r="PN1" s="290" t="s">
        <v>1147</v>
      </c>
      <c r="PO1" s="291" t="s">
        <v>844</v>
      </c>
      <c r="PP1" s="292" t="s">
        <v>844</v>
      </c>
      <c r="PQ1" s="286" t="s">
        <v>29</v>
      </c>
      <c r="PR1" s="286" t="s">
        <v>1175</v>
      </c>
      <c r="PS1" s="287" t="s">
        <v>1176</v>
      </c>
      <c r="PT1" s="286" t="s">
        <v>1177</v>
      </c>
      <c r="PU1" s="288" t="s">
        <v>1178</v>
      </c>
      <c r="PV1" s="288" t="s">
        <v>1179</v>
      </c>
      <c r="PW1" s="288" t="s">
        <v>1180</v>
      </c>
      <c r="PX1" s="288" t="s">
        <v>1181</v>
      </c>
      <c r="PY1" s="288" t="s">
        <v>1182</v>
      </c>
      <c r="PZ1" s="291" t="s">
        <v>1183</v>
      </c>
      <c r="QA1" s="291" t="s">
        <v>1184</v>
      </c>
      <c r="QB1" s="182" t="s">
        <v>1207</v>
      </c>
      <c r="QC1" s="182" t="s">
        <v>1208</v>
      </c>
      <c r="QD1" s="182" t="s">
        <v>1209</v>
      </c>
      <c r="QE1" s="411" t="s">
        <v>1198</v>
      </c>
      <c r="QF1" s="411" t="s">
        <v>1199</v>
      </c>
      <c r="QG1" s="412" t="s">
        <v>1200</v>
      </c>
      <c r="QH1" s="413" t="s">
        <v>1201</v>
      </c>
      <c r="QI1" s="289" t="s">
        <v>1210</v>
      </c>
      <c r="QJ1" s="291" t="s">
        <v>846</v>
      </c>
      <c r="QK1" s="189" t="s">
        <v>846</v>
      </c>
      <c r="QL1" s="414" t="s">
        <v>1203</v>
      </c>
      <c r="QM1" s="199" t="s">
        <v>1204</v>
      </c>
      <c r="QN1" s="191" t="s">
        <v>1205</v>
      </c>
      <c r="QO1" s="186" t="s">
        <v>1206</v>
      </c>
    </row>
    <row r="2" spans="1:457" s="8" customFormat="1" ht="18">
      <c r="A2" s="5">
        <v>1</v>
      </c>
      <c r="B2" s="9" t="s">
        <v>11</v>
      </c>
      <c r="C2" s="10" t="s">
        <v>14</v>
      </c>
      <c r="D2" s="11" t="s">
        <v>15</v>
      </c>
      <c r="E2" s="12" t="s">
        <v>10</v>
      </c>
      <c r="F2" s="87"/>
      <c r="G2" s="47" t="s">
        <v>554</v>
      </c>
      <c r="H2" s="132" t="s">
        <v>427</v>
      </c>
      <c r="I2" s="132" t="s">
        <v>597</v>
      </c>
      <c r="J2" s="48" t="s">
        <v>597</v>
      </c>
      <c r="K2" s="98">
        <v>6.3</v>
      </c>
      <c r="L2" s="67" t="str">
        <f t="shared" ref="L2:L38" si="0">TEXT(K2,"0.0")</f>
        <v>6.3</v>
      </c>
      <c r="M2" s="51" t="str">
        <f>IF(K2&gt;=8.5,"A",IF(K2&gt;=8,"B+",IF(K2&gt;=7,"B",IF(K2&gt;=6.5,"C+",IF(K2&gt;=5.5,"C",IF(K2&gt;=5,"D+",IF(K2&gt;=4,"D","F")))))))</f>
        <v>C</v>
      </c>
      <c r="N2" s="52">
        <f>IF(M2="A",4,IF(M2="B+",3.5,IF(M2="B",3,IF(M2="C+",2.5,IF(M2="C",2,IF(M2="D+",1.5,IF(M2="D",1,0)))))))</f>
        <v>2</v>
      </c>
      <c r="O2" s="53" t="str">
        <f t="shared" ref="O2:O38" si="1">TEXT(N2,"0.0")</f>
        <v>2.0</v>
      </c>
      <c r="P2" s="63">
        <v>2</v>
      </c>
      <c r="Q2" s="206" t="s">
        <v>1214</v>
      </c>
      <c r="R2" s="67" t="str">
        <f t="shared" ref="R2:R38" si="2">TEXT(Q2,"0.0")</f>
        <v>R</v>
      </c>
      <c r="S2" s="51" t="s">
        <v>1214</v>
      </c>
      <c r="T2" s="52" t="s">
        <v>1214</v>
      </c>
      <c r="U2" s="53" t="str">
        <f t="shared" ref="U2:U38" si="3">TEXT(T2,"0.0")</f>
        <v>R</v>
      </c>
      <c r="V2" s="63"/>
      <c r="W2" s="105">
        <v>9.3000000000000007</v>
      </c>
      <c r="X2" s="103">
        <v>8</v>
      </c>
      <c r="Y2" s="104"/>
      <c r="Z2" s="66">
        <f t="shared" ref="Z2:Z38" si="4">ROUND((W2*0.4+X2*0.6),1)</f>
        <v>8.5</v>
      </c>
      <c r="AA2" s="67">
        <f t="shared" ref="AA2:AA38" si="5">ROUND(MAX((W2*0.4+X2*0.6),(W2*0.4+Y2*0.6)),1)</f>
        <v>8.5</v>
      </c>
      <c r="AB2" s="67" t="str">
        <f t="shared" ref="AB2:AB38" si="6">TEXT(AA2,"0.0")</f>
        <v>8.5</v>
      </c>
      <c r="AC2" s="51" t="str">
        <f t="shared" ref="AC2:AC38" si="7">IF(AA2&gt;=8.5,"A",IF(AA2&gt;=8,"B+",IF(AA2&gt;=7,"B",IF(AA2&gt;=6.5,"C+",IF(AA2&gt;=5.5,"C",IF(AA2&gt;=5,"D+",IF(AA2&gt;=4,"D","F")))))))</f>
        <v>A</v>
      </c>
      <c r="AD2" s="60">
        <f>IF(AC2="A",4,IF(AC2="B+",3.5,IF(AC2="B",3,IF(AC2="C+",2.5,IF(AC2="C",2,IF(AC2="D+",1.5,IF(AC2="D",1,0)))))))</f>
        <v>4</v>
      </c>
      <c r="AE2" s="53" t="str">
        <f t="shared" ref="AE2:AE38" si="8">TEXT(AD2,"0.0")</f>
        <v>4.0</v>
      </c>
      <c r="AF2" s="63">
        <v>4</v>
      </c>
      <c r="AG2" s="207">
        <v>4</v>
      </c>
      <c r="AH2" s="105">
        <v>8</v>
      </c>
      <c r="AI2" s="103">
        <v>7</v>
      </c>
      <c r="AJ2" s="104"/>
      <c r="AK2" s="66">
        <f t="shared" ref="AK2:AK38" si="9">ROUND((AH2*0.4+AI2*0.6),1)</f>
        <v>7.4</v>
      </c>
      <c r="AL2" s="67">
        <f t="shared" ref="AL2:AL38" si="10">ROUND(MAX((AH2*0.4+AI2*0.6),(AH2*0.4+AJ2*0.6)),1)</f>
        <v>7.4</v>
      </c>
      <c r="AM2" s="67" t="str">
        <f t="shared" ref="AM2:AM38" si="11">TEXT(AL2,"0.0")</f>
        <v>7.4</v>
      </c>
      <c r="AN2" s="51" t="str">
        <f>IF(AL2&gt;=8.5,"A",IF(AL2&gt;=8,"B+",IF(AL2&gt;=7,"B",IF(AL2&gt;=6.5,"C+",IF(AL2&gt;=5.5,"C",IF(AL2&gt;=5,"D+",IF(AL2&gt;=4,"D","F")))))))</f>
        <v>B</v>
      </c>
      <c r="AO2" s="60">
        <f>IF(AN2="A",4,IF(AN2="B+",3.5,IF(AN2="B",3,IF(AN2="C+",2.5,IF(AN2="C",2,IF(AN2="D+",1.5,IF(AN2="D",1,0)))))))</f>
        <v>3</v>
      </c>
      <c r="AP2" s="53" t="str">
        <f t="shared" ref="AP2:AP38" si="12">TEXT(AO2,"0.0")</f>
        <v>3.0</v>
      </c>
      <c r="AQ2" s="63">
        <v>2</v>
      </c>
      <c r="AR2" s="207">
        <v>2</v>
      </c>
      <c r="AS2" s="216">
        <v>8</v>
      </c>
      <c r="AT2" s="173">
        <v>6</v>
      </c>
      <c r="AU2" s="174"/>
      <c r="AV2" s="216">
        <f t="shared" ref="AV2:AV38" si="13">ROUND((AS2*0.4+AT2*0.6),1)</f>
        <v>6.8</v>
      </c>
      <c r="AW2" s="67">
        <f t="shared" ref="AW2:AW38" si="14">ROUND(MAX((AS2*0.4+AT2*0.6),(AS2*0.4+AU2*0.6)),1)</f>
        <v>6.8</v>
      </c>
      <c r="AX2" s="67" t="str">
        <f t="shared" ref="AX2:AX38" si="15">TEXT(AW2,"0.0")</f>
        <v>6.8</v>
      </c>
      <c r="AY2" s="51" t="str">
        <f t="shared" ref="AY2:AY38" si="16">IF(AW2&gt;=8.5,"A",IF(AW2&gt;=8,"B+",IF(AW2&gt;=7,"B",IF(AW2&gt;=6.5,"C+",IF(AW2&gt;=5.5,"C",IF(AW2&gt;=5,"D+",IF(AW2&gt;=4,"D","F")))))))</f>
        <v>C+</v>
      </c>
      <c r="AZ2" s="60">
        <f>IF(AY2="A",4,IF(AY2="B+",3.5,IF(AY2="B",3,IF(AY2="C+",2.5,IF(AY2="C",2,IF(AY2="D+",1.5,IF(AY2="D",1,0)))))))</f>
        <v>2.5</v>
      </c>
      <c r="BA2" s="53" t="str">
        <f t="shared" ref="BA2:BA38" si="17">TEXT(AZ2,"0.0")</f>
        <v>2.5</v>
      </c>
      <c r="BB2" s="63">
        <v>3</v>
      </c>
      <c r="BC2" s="207">
        <v>3</v>
      </c>
      <c r="BD2" s="105">
        <v>7.2</v>
      </c>
      <c r="BE2" s="103">
        <v>0</v>
      </c>
      <c r="BF2" s="104">
        <v>9</v>
      </c>
      <c r="BG2" s="66">
        <f>ROUND((BD2*0.4+BE2*0.6),1)</f>
        <v>2.9</v>
      </c>
      <c r="BH2" s="67">
        <f>ROUND(MAX((BD2*0.4+BE2*0.6),(BD2*0.4+BF2*0.6)),1)</f>
        <v>8.3000000000000007</v>
      </c>
      <c r="BI2" s="67" t="str">
        <f t="shared" ref="BI2:BI38" si="18">TEXT(BH2,"0.0")</f>
        <v>8.3</v>
      </c>
      <c r="BJ2" s="51" t="str">
        <f>IF(BH2&gt;=8.5,"A",IF(BH2&gt;=8,"B+",IF(BH2&gt;=7,"B",IF(BH2&gt;=6.5,"C+",IF(BH2&gt;=5.5,"C",IF(BH2&gt;=5,"D+",IF(BH2&gt;=4,"D","F")))))))</f>
        <v>B+</v>
      </c>
      <c r="BK2" s="60">
        <f>IF(BJ2="A",4,IF(BJ2="B+",3.5,IF(BJ2="B",3,IF(BJ2="C+",2.5,IF(BJ2="C",2,IF(BJ2="D+",1.5,IF(BJ2="D",1,0)))))))</f>
        <v>3.5</v>
      </c>
      <c r="BL2" s="53" t="str">
        <f t="shared" ref="BL2:BL38" si="19">TEXT(BK2,"0.0")</f>
        <v>3.5</v>
      </c>
      <c r="BM2" s="63">
        <v>3</v>
      </c>
      <c r="BN2" s="207">
        <v>3</v>
      </c>
      <c r="BO2" s="105">
        <v>6.3</v>
      </c>
      <c r="BP2" s="103">
        <v>6</v>
      </c>
      <c r="BQ2" s="104"/>
      <c r="BR2" s="66">
        <f t="shared" ref="BR2:BR29" si="20">ROUND((BO2*0.4+BP2*0.6),1)</f>
        <v>6.1</v>
      </c>
      <c r="BS2" s="67">
        <f t="shared" ref="BS2:BS38" si="21">ROUND(MAX((BO2*0.4+BP2*0.6),(BO2*0.4+BQ2*0.6)),1)</f>
        <v>6.1</v>
      </c>
      <c r="BT2" s="67" t="str">
        <f t="shared" ref="BT2:BT38" si="22">TEXT(BS2,"0.0")</f>
        <v>6.1</v>
      </c>
      <c r="BU2" s="51" t="str">
        <f t="shared" ref="BU2:BU38" si="23">IF(BS2&gt;=8.5,"A",IF(BS2&gt;=8,"B+",IF(BS2&gt;=7,"B",IF(BS2&gt;=6.5,"C+",IF(BS2&gt;=5.5,"C",IF(BS2&gt;=5,"D+",IF(BS2&gt;=4,"D","F")))))))</f>
        <v>C</v>
      </c>
      <c r="BV2" s="68">
        <f t="shared" ref="BV2:BV38" si="24">IF(BU2="A",4,IF(BU2="B+",3.5,IF(BU2="B",3,IF(BU2="C+",2.5,IF(BU2="C",2,IF(BU2="D+",1.5,IF(BU2="D",1,0)))))))</f>
        <v>2</v>
      </c>
      <c r="BW2" s="53" t="str">
        <f t="shared" ref="BW2:BW38" si="25">TEXT(BV2,"0.0")</f>
        <v>2.0</v>
      </c>
      <c r="BX2" s="63">
        <v>2</v>
      </c>
      <c r="BY2" s="207">
        <v>2</v>
      </c>
      <c r="BZ2" s="105">
        <v>7</v>
      </c>
      <c r="CA2" s="103">
        <v>9</v>
      </c>
      <c r="CB2" s="104"/>
      <c r="CC2" s="105"/>
      <c r="CD2" s="67">
        <f>ROUND(MAX((BZ2*0.4+CA2*0.6),(BZ2*0.4+CB2*0.6)),1)</f>
        <v>8.1999999999999993</v>
      </c>
      <c r="CE2" s="67" t="str">
        <f t="shared" ref="CE2:CE38" si="26">TEXT(CD2,"0.0")</f>
        <v>8.2</v>
      </c>
      <c r="CF2" s="51" t="str">
        <f>IF(CD2&gt;=8.5,"A",IF(CD2&gt;=8,"B+",IF(CD2&gt;=7,"B",IF(CD2&gt;=6.5,"C+",IF(CD2&gt;=5.5,"C",IF(CD2&gt;=5,"D+",IF(CD2&gt;=4,"D","F")))))))</f>
        <v>B+</v>
      </c>
      <c r="CG2" s="60">
        <f>IF(CF2="A",4,IF(CF2="B+",3.5,IF(CF2="B",3,IF(CF2="C+",2.5,IF(CF2="C",2,IF(CF2="D+",1.5,IF(CF2="D",1,0)))))))</f>
        <v>3.5</v>
      </c>
      <c r="CH2" s="53" t="str">
        <f t="shared" ref="CH2:CH38" si="27">TEXT(CG2,"0.0")</f>
        <v>3.5</v>
      </c>
      <c r="CI2" s="63">
        <v>3</v>
      </c>
      <c r="CJ2" s="207">
        <v>3</v>
      </c>
      <c r="CK2" s="208">
        <f t="shared" ref="CK2:CK11" si="28">AQ2+BB2+BM2+BX2+CI2+AF2</f>
        <v>17</v>
      </c>
      <c r="CL2" s="72">
        <f t="shared" ref="CL2:CL29" si="29">(AL2*AQ2+AA2*AF2+AW2*BB2+BH2*BM2+BS2*BX2+CD2*CI2)/CK2</f>
        <v>7.7</v>
      </c>
      <c r="CM2" s="93" t="str">
        <f t="shared" ref="CM2:CM38" si="30">TEXT(CL2,"0.00")</f>
        <v>7.70</v>
      </c>
      <c r="CN2" s="72">
        <f t="shared" ref="CN2:CN29" si="31">(AO2*AQ2+AD2*AF2+AZ2*BB2+BK2*BM2+BV2*BX2+CG2*CI2)/CK2</f>
        <v>3.2058823529411766</v>
      </c>
      <c r="CO2" s="93" t="str">
        <f t="shared" ref="CO2:CO38" si="32">TEXT(CN2,"0.00")</f>
        <v>3.21</v>
      </c>
      <c r="CP2" s="399" t="str">
        <f>IF(AND(CN2&lt;0.8),"Cảnh báo KQHT","Lên lớp")</f>
        <v>Lên lớp</v>
      </c>
      <c r="CQ2" s="399">
        <f t="shared" ref="CQ2:CQ29" si="33">CJ2+BY2+BN2+BC2+AG2+AR2</f>
        <v>17</v>
      </c>
      <c r="CR2" s="72">
        <f t="shared" ref="CR2:CR29" si="34">(AL2*AR2+AA2*AG2+AW2*BC2+BH2*BN2+BS2*BY2+CD2*CJ2)/CQ2</f>
        <v>7.7</v>
      </c>
      <c r="CS2" s="399" t="str">
        <f t="shared" ref="CS2:CS38" si="35">TEXT(CR2,"0.00")</f>
        <v>7.70</v>
      </c>
      <c r="CT2" s="72">
        <f t="shared" ref="CT2:CT29" si="36">(AO2*AR2+AD2*AG2+AZ2*BC2+BK2*BN2+BV2*BY2+CG2*CJ2)/CQ2</f>
        <v>3.2058823529411766</v>
      </c>
      <c r="CU2" s="399" t="str">
        <f t="shared" ref="CU2:CU38" si="37">TEXT(CT2,"0.00")</f>
        <v>3.21</v>
      </c>
      <c r="CV2" s="399" t="str">
        <f>IF(AND(CT2&lt;1.2),"Cảnh báo KQHT","Lên lớp")</f>
        <v>Lên lớp</v>
      </c>
      <c r="CW2" s="66">
        <v>8.6</v>
      </c>
      <c r="CX2" s="399">
        <v>7</v>
      </c>
      <c r="CY2" s="399"/>
      <c r="CZ2" s="66">
        <f t="shared" ref="CZ2:CZ38" si="38">ROUND((CW2*0.4+CX2*0.6),1)</f>
        <v>7.6</v>
      </c>
      <c r="DA2" s="67">
        <f t="shared" ref="DA2:DA38" si="39">ROUND(MAX((CW2*0.4+CX2*0.6),(CW2*0.4+CY2*0.6)),1)</f>
        <v>7.6</v>
      </c>
      <c r="DB2" s="60" t="str">
        <f t="shared" ref="DB2:DB38" si="40">TEXT(DA2,"0.0")</f>
        <v>7.6</v>
      </c>
      <c r="DC2" s="51" t="str">
        <f t="shared" ref="DC2:DC38" si="41">IF(DA2&gt;=8.5,"A",IF(DA2&gt;=8,"B+",IF(DA2&gt;=7,"B",IF(DA2&gt;=6.5,"C+",IF(DA2&gt;=5.5,"C",IF(DA2&gt;=5,"D+",IF(DA2&gt;=4,"D","F")))))))</f>
        <v>B</v>
      </c>
      <c r="DD2" s="60">
        <f t="shared" ref="DD2:DD38" si="42">IF(DC2="A",4,IF(DC2="B+",3.5,IF(DC2="B",3,IF(DC2="C+",2.5,IF(DC2="C",2,IF(DC2="D+",1.5,IF(DC2="D",1,0)))))))</f>
        <v>3</v>
      </c>
      <c r="DE2" s="60" t="str">
        <f t="shared" ref="DE2:DE38" si="43">TEXT(DD2,"0.0")</f>
        <v>3.0</v>
      </c>
      <c r="DF2" s="63"/>
      <c r="DG2" s="209"/>
      <c r="DH2" s="105">
        <v>6.4</v>
      </c>
      <c r="DI2" s="126">
        <v>7</v>
      </c>
      <c r="DJ2" s="126"/>
      <c r="DK2" s="66">
        <f t="shared" ref="DK2:DK38" si="44">ROUND((DH2*0.4+DI2*0.6),1)</f>
        <v>6.8</v>
      </c>
      <c r="DL2" s="67">
        <f t="shared" ref="DL2:DL38" si="45">ROUND(MAX((DH2*0.4+DI2*0.6),(DH2*0.4+DJ2*0.6)),1)</f>
        <v>6.8</v>
      </c>
      <c r="DM2" s="60" t="str">
        <f t="shared" ref="DM2:DM38" si="46">TEXT(DL2,"0.0")</f>
        <v>6.8</v>
      </c>
      <c r="DN2" s="51" t="str">
        <f t="shared" ref="DN2:DN38" si="47">IF(DL2&gt;=8.5,"A",IF(DL2&gt;=8,"B+",IF(DL2&gt;=7,"B",IF(DL2&gt;=6.5,"C+",IF(DL2&gt;=5.5,"C",IF(DL2&gt;=5,"D+",IF(DL2&gt;=4,"D","F")))))))</f>
        <v>C+</v>
      </c>
      <c r="DO2" s="60">
        <f t="shared" ref="DO2:DO38" si="48">IF(DN2="A",4,IF(DN2="B+",3.5,IF(DN2="B",3,IF(DN2="C+",2.5,IF(DN2="C",2,IF(DN2="D+",1.5,IF(DN2="D",1,0)))))))</f>
        <v>2.5</v>
      </c>
      <c r="DP2" s="60" t="str">
        <f t="shared" ref="DP2:DP38" si="49">TEXT(DO2,"0.0")</f>
        <v>2.5</v>
      </c>
      <c r="DQ2" s="63"/>
      <c r="DR2" s="209"/>
      <c r="DS2" s="67">
        <f t="shared" ref="DS2:DS29" si="50">(DA2+DL2)/2</f>
        <v>7.1999999999999993</v>
      </c>
      <c r="DT2" s="60" t="str">
        <f t="shared" ref="DT2:DT38" si="51">TEXT(DS2,"0.0")</f>
        <v>7.2</v>
      </c>
      <c r="DU2" s="51" t="str">
        <f t="shared" ref="DU2:DU38" si="52">IF(DS2&gt;=8.5,"A",IF(DS2&gt;=8,"B+",IF(DS2&gt;=7,"B",IF(DS2&gt;=6.5,"C+",IF(DS2&gt;=5.5,"C",IF(DS2&gt;=5,"D+",IF(DS2&gt;=4,"D","F")))))))</f>
        <v>B</v>
      </c>
      <c r="DV2" s="60">
        <f t="shared" ref="DV2:DV38" si="53">IF(DU2="A",4,IF(DU2="B+",3.5,IF(DU2="B",3,IF(DU2="C+",2.5,IF(DU2="C",2,IF(DU2="D+",1.5,IF(DU2="D",1,0)))))))</f>
        <v>3</v>
      </c>
      <c r="DW2" s="60" t="str">
        <f t="shared" ref="DW2:DW38" si="54">TEXT(DV2,"0.0")</f>
        <v>3.0</v>
      </c>
      <c r="DX2" s="63">
        <v>3</v>
      </c>
      <c r="DY2" s="209">
        <v>3</v>
      </c>
      <c r="DZ2" s="210">
        <v>7</v>
      </c>
      <c r="EA2" s="57">
        <v>8</v>
      </c>
      <c r="EB2" s="58"/>
      <c r="EC2" s="66">
        <f t="shared" ref="EC2:EC38" si="55">ROUND((DZ2*0.4+EA2*0.6),1)</f>
        <v>7.6</v>
      </c>
      <c r="ED2" s="67">
        <f t="shared" ref="ED2:ED38" si="56">ROUND(MAX((DZ2*0.4+EA2*0.6),(DZ2*0.4+EB2*0.6)),1)</f>
        <v>7.6</v>
      </c>
      <c r="EE2" s="67" t="str">
        <f t="shared" ref="EE2:EE38" si="57">TEXT(ED2,"0.0")</f>
        <v>7.6</v>
      </c>
      <c r="EF2" s="51" t="str">
        <f t="shared" ref="EF2:EF38" si="58">IF(ED2&gt;=8.5,"A",IF(ED2&gt;=8,"B+",IF(ED2&gt;=7,"B",IF(ED2&gt;=6.5,"C+",IF(ED2&gt;=5.5,"C",IF(ED2&gt;=5,"D+",IF(ED2&gt;=4,"D","F")))))))</f>
        <v>B</v>
      </c>
      <c r="EG2" s="68">
        <f t="shared" ref="EG2:EG38" si="59">IF(EF2="A",4,IF(EF2="B+",3.5,IF(EF2="B",3,IF(EF2="C+",2.5,IF(EF2="C",2,IF(EF2="D+",1.5,IF(EF2="D",1,0)))))))</f>
        <v>3</v>
      </c>
      <c r="EH2" s="53" t="str">
        <f t="shared" ref="EH2:EH38" si="60">TEXT(EG2,"0.0")</f>
        <v>3.0</v>
      </c>
      <c r="EI2" s="63">
        <v>3</v>
      </c>
      <c r="EJ2" s="207">
        <v>3</v>
      </c>
      <c r="EK2" s="210">
        <v>8.6999999999999993</v>
      </c>
      <c r="EL2" s="57">
        <v>7</v>
      </c>
      <c r="EM2" s="58"/>
      <c r="EN2" s="66">
        <f t="shared" ref="EN2:EN38" si="61">ROUND((EK2*0.4+EL2*0.6),1)</f>
        <v>7.7</v>
      </c>
      <c r="EO2" s="67">
        <f t="shared" ref="EO2:EO38" si="62">ROUND(MAX((EK2*0.4+EL2*0.6),(EK2*0.4+EM2*0.6)),1)</f>
        <v>7.7</v>
      </c>
      <c r="EP2" s="67" t="str">
        <f t="shared" ref="EP2:EP38" si="63">TEXT(EO2,"0.0")</f>
        <v>7.7</v>
      </c>
      <c r="EQ2" s="51" t="str">
        <f t="shared" ref="EQ2:EQ38" si="64">IF(EO2&gt;=8.5,"A",IF(EO2&gt;=8,"B+",IF(EO2&gt;=7,"B",IF(EO2&gt;=6.5,"C+",IF(EO2&gt;=5.5,"C",IF(EO2&gt;=5,"D+",IF(EO2&gt;=4,"D","F")))))))</f>
        <v>B</v>
      </c>
      <c r="ER2" s="60">
        <f t="shared" ref="ER2:ER38" si="65">IF(EQ2="A",4,IF(EQ2="B+",3.5,IF(EQ2="B",3,IF(EQ2="C+",2.5,IF(EQ2="C",2,IF(EQ2="D+",1.5,IF(EQ2="D",1,0)))))))</f>
        <v>3</v>
      </c>
      <c r="ES2" s="53" t="str">
        <f t="shared" ref="ES2:ES38" si="66">TEXT(ER2,"0.0")</f>
        <v>3.0</v>
      </c>
      <c r="ET2" s="63">
        <v>3</v>
      </c>
      <c r="EU2" s="207">
        <v>3</v>
      </c>
      <c r="EV2" s="210">
        <v>6</v>
      </c>
      <c r="EW2" s="57">
        <v>5</v>
      </c>
      <c r="EX2" s="58"/>
      <c r="EY2" s="66">
        <f t="shared" ref="EY2:EY38" si="67">ROUND((EV2*0.4+EW2*0.6),1)</f>
        <v>5.4</v>
      </c>
      <c r="EZ2" s="67">
        <f t="shared" ref="EZ2:EZ38" si="68">ROUND(MAX((EV2*0.4+EW2*0.6),(EV2*0.4+EX2*0.6)),1)</f>
        <v>5.4</v>
      </c>
      <c r="FA2" s="67" t="str">
        <f t="shared" ref="FA2:FA38" si="69">TEXT(EZ2,"0.0")</f>
        <v>5.4</v>
      </c>
      <c r="FB2" s="51" t="str">
        <f t="shared" ref="FB2:FB38" si="70">IF(EZ2&gt;=8.5,"A",IF(EZ2&gt;=8,"B+",IF(EZ2&gt;=7,"B",IF(EZ2&gt;=6.5,"C+",IF(EZ2&gt;=5.5,"C",IF(EZ2&gt;=5,"D+",IF(EZ2&gt;=4,"D","F")))))))</f>
        <v>D+</v>
      </c>
      <c r="FC2" s="60">
        <f t="shared" ref="FC2:FC38" si="71">IF(FB2="A",4,IF(FB2="B+",3.5,IF(FB2="B",3,IF(FB2="C+",2.5,IF(FB2="C",2,IF(FB2="D+",1.5,IF(FB2="D",1,0)))))))</f>
        <v>1.5</v>
      </c>
      <c r="FD2" s="53" t="str">
        <f t="shared" ref="FD2:FD38" si="72">TEXT(FC2,"0.0")</f>
        <v>1.5</v>
      </c>
      <c r="FE2" s="63">
        <v>2</v>
      </c>
      <c r="FF2" s="207">
        <v>2</v>
      </c>
      <c r="FG2" s="105">
        <v>6.7</v>
      </c>
      <c r="FH2" s="103">
        <v>8</v>
      </c>
      <c r="FI2" s="104"/>
      <c r="FJ2" s="66">
        <f t="shared" ref="FJ2:FJ38" si="73">ROUND((FG2*0.4+FH2*0.6),1)</f>
        <v>7.5</v>
      </c>
      <c r="FK2" s="67">
        <f t="shared" ref="FK2:FK38" si="74">ROUND(MAX((FG2*0.4+FH2*0.6),(FG2*0.4+FI2*0.6)),1)</f>
        <v>7.5</v>
      </c>
      <c r="FL2" s="67" t="str">
        <f t="shared" ref="FL2:FL38" si="75">TEXT(FK2,"0.0")</f>
        <v>7.5</v>
      </c>
      <c r="FM2" s="51" t="str">
        <f t="shared" ref="FM2:FM38" si="76">IF(FK2&gt;=8.5,"A",IF(FK2&gt;=8,"B+",IF(FK2&gt;=7,"B",IF(FK2&gt;=6.5,"C+",IF(FK2&gt;=5.5,"C",IF(FK2&gt;=5,"D+",IF(FK2&gt;=4,"D","F")))))))</f>
        <v>B</v>
      </c>
      <c r="FN2" s="60">
        <f t="shared" ref="FN2:FN38" si="77">IF(FM2="A",4,IF(FM2="B+",3.5,IF(FM2="B",3,IF(FM2="C+",2.5,IF(FM2="C",2,IF(FM2="D+",1.5,IF(FM2="D",1,0)))))))</f>
        <v>3</v>
      </c>
      <c r="FO2" s="53" t="str">
        <f t="shared" ref="FO2:FO38" si="78">TEXT(FN2,"0.0")</f>
        <v>3.0</v>
      </c>
      <c r="FP2" s="63">
        <v>2</v>
      </c>
      <c r="FQ2" s="207">
        <v>2</v>
      </c>
      <c r="FR2" s="105">
        <v>7.8</v>
      </c>
      <c r="FS2" s="103">
        <v>7</v>
      </c>
      <c r="FT2" s="104"/>
      <c r="FU2" s="66"/>
      <c r="FV2" s="67">
        <f t="shared" ref="FV2:FV38" si="79">ROUND(MAX((FR2*0.4+FS2*0.6),(FR2*0.4+FT2*0.6)),1)</f>
        <v>7.3</v>
      </c>
      <c r="FW2" s="67" t="str">
        <f t="shared" ref="FW2:FW38" si="80">TEXT(FV2,"0.0")</f>
        <v>7.3</v>
      </c>
      <c r="FX2" s="51" t="str">
        <f t="shared" ref="FX2:FX38" si="81">IF(FV2&gt;=8.5,"A",IF(FV2&gt;=8,"B+",IF(FV2&gt;=7,"B",IF(FV2&gt;=6.5,"C+",IF(FV2&gt;=5.5,"C",IF(FV2&gt;=5,"D+",IF(FV2&gt;=4,"D","F")))))))</f>
        <v>B</v>
      </c>
      <c r="FY2" s="60">
        <f t="shared" ref="FY2:FY38" si="82">IF(FX2="A",4,IF(FX2="B+",3.5,IF(FX2="B",3,IF(FX2="C+",2.5,IF(FX2="C",2,IF(FX2="D+",1.5,IF(FX2="D",1,0)))))))</f>
        <v>3</v>
      </c>
      <c r="FZ2" s="53" t="str">
        <f t="shared" ref="FZ2:FZ38" si="83">TEXT(FY2,"0.0")</f>
        <v>3.0</v>
      </c>
      <c r="GA2" s="63">
        <v>2</v>
      </c>
      <c r="GB2" s="207">
        <v>2</v>
      </c>
      <c r="GC2" s="105">
        <v>9.3000000000000007</v>
      </c>
      <c r="GD2" s="103">
        <v>8</v>
      </c>
      <c r="GE2" s="104"/>
      <c r="GF2" s="105"/>
      <c r="GG2" s="67">
        <f t="shared" ref="GG2:GG38" si="84">ROUND(MAX((GC2*0.4+GD2*0.6),(GC2*0.4+GE2*0.6)),1)</f>
        <v>8.5</v>
      </c>
      <c r="GH2" s="67" t="str">
        <f t="shared" ref="GH2:GH38" si="85">TEXT(GG2,"0.0")</f>
        <v>8.5</v>
      </c>
      <c r="GI2" s="51" t="str">
        <f t="shared" ref="GI2:GI38" si="86">IF(GG2&gt;=8.5,"A",IF(GG2&gt;=8,"B+",IF(GG2&gt;=7,"B",IF(GG2&gt;=6.5,"C+",IF(GG2&gt;=5.5,"C",IF(GG2&gt;=5,"D+",IF(GG2&gt;=4,"D","F")))))))</f>
        <v>A</v>
      </c>
      <c r="GJ2" s="60">
        <f t="shared" ref="GJ2:GJ38" si="87">IF(GI2="A",4,IF(GI2="B+",3.5,IF(GI2="B",3,IF(GI2="C+",2.5,IF(GI2="C",2,IF(GI2="D+",1.5,IF(GI2="D",1,0)))))))</f>
        <v>4</v>
      </c>
      <c r="GK2" s="53" t="str">
        <f t="shared" ref="GK2:GK38" si="88">TEXT(GJ2,"0.0")</f>
        <v>4.0</v>
      </c>
      <c r="GL2" s="63">
        <v>3</v>
      </c>
      <c r="GM2" s="207">
        <v>3</v>
      </c>
      <c r="GN2" s="211">
        <f t="shared" ref="GN2:GN38" si="89">DX2+EI2+ET2+FE2+FP2+GA2+GL2</f>
        <v>18</v>
      </c>
      <c r="GO2" s="156">
        <f t="shared" ref="GO2:GO38" si="90">(DS2*DX2+ED2*EI2+EO2*ET2+EZ2*FE2+FK2*FP2+FV2*GA2+GG2*GL2)/GN2</f>
        <v>7.4111111111111097</v>
      </c>
      <c r="GP2" s="158">
        <f t="shared" ref="GP2:GP38" si="91">(DV2*DX2+EG2*EI2+ER2*ET2+FC2*FE2+FN2*FP2+FY2*GA2+GJ2*GL2)/GN2</f>
        <v>3</v>
      </c>
      <c r="GQ2" s="157" t="str">
        <f t="shared" ref="GQ2:GQ38" si="92">TEXT(GP2,"0.00")</f>
        <v>3.00</v>
      </c>
      <c r="GR2" s="5" t="str">
        <f t="shared" ref="GR2:GR38" si="93">IF(AND(GP2&lt;1),"Cảnh báo KQHT","Lên lớp")</f>
        <v>Lên lớp</v>
      </c>
      <c r="GS2" s="212">
        <f t="shared" ref="GS2:GS38" si="94">DY2+EJ2+EU2+FF2+FQ2+GB2+GM2</f>
        <v>18</v>
      </c>
      <c r="GT2" s="213">
        <f t="shared" ref="GT2:GT38" si="95" xml:space="preserve"> (DS2*DY2+ED2*EJ2+EO2*EU2+EZ2*FF2+FK2*FQ2+FV2*GB2+GG2*GM2)/GS2</f>
        <v>7.4111111111111097</v>
      </c>
      <c r="GU2" s="214">
        <f t="shared" ref="GU2:GU38" si="96" xml:space="preserve"> (DV2*DY2+EG2*EJ2+ER2*EU2+FC2*FF2+FN2*FQ2+FY2*GB2+GJ2*GM2)/GS2</f>
        <v>3</v>
      </c>
      <c r="GV2" s="215">
        <f t="shared" ref="GV2:GV38" si="97">CK2+GN2</f>
        <v>35</v>
      </c>
      <c r="GW2" s="211">
        <f t="shared" ref="GW2:GW38" si="98">CQ2+GS2</f>
        <v>35</v>
      </c>
      <c r="GX2" s="157">
        <f t="shared" ref="GX2:GX38" si="99">(CQ2*CR2+GT2*GS2)/GW2</f>
        <v>7.5514285714285698</v>
      </c>
      <c r="GY2" s="158">
        <f t="shared" ref="GY2:GY35" si="100">(CT2*CQ2+GU2*GS2)/GW2</f>
        <v>3.1</v>
      </c>
      <c r="GZ2" s="157" t="str">
        <f t="shared" ref="GZ2:GZ38" si="101">TEXT(GY2,"0.00")</f>
        <v>3.10</v>
      </c>
      <c r="HA2" s="5" t="str">
        <f t="shared" ref="HA2:HA38" si="102">IF(AND(GY2&lt;1.2),"Cảnh báo KQHT","Lên lớp")</f>
        <v>Lên lớp</v>
      </c>
      <c r="HB2" s="5"/>
      <c r="HC2" s="105">
        <v>6.4</v>
      </c>
      <c r="HD2" s="103">
        <v>6</v>
      </c>
      <c r="HE2" s="104"/>
      <c r="HF2" s="105"/>
      <c r="HG2" s="67">
        <f t="shared" ref="HG2:HG38" si="103">ROUND(MAX((HC2*0.4+HD2*0.6),(HC2*0.4+HE2*0.6)),1)</f>
        <v>6.2</v>
      </c>
      <c r="HH2" s="67" t="str">
        <f t="shared" ref="HH2:HH38" si="104">TEXT(HG2,"0.0")</f>
        <v>6.2</v>
      </c>
      <c r="HI2" s="51" t="str">
        <f t="shared" ref="HI2:HI38" si="105">IF(HG2&gt;=8.5,"A",IF(HG2&gt;=8,"B+",IF(HG2&gt;=7,"B",IF(HG2&gt;=6.5,"C+",IF(HG2&gt;=5.5,"C",IF(HG2&gt;=5,"D+",IF(HG2&gt;=4,"D","F")))))))</f>
        <v>C</v>
      </c>
      <c r="HJ2" s="60">
        <f t="shared" ref="HJ2:HJ38" si="106">IF(HI2="A",4,IF(HI2="B+",3.5,IF(HI2="B",3,IF(HI2="C+",2.5,IF(HI2="C",2,IF(HI2="D+",1.5,IF(HI2="D",1,0)))))))</f>
        <v>2</v>
      </c>
      <c r="HK2" s="53" t="str">
        <f t="shared" ref="HK2:HK38" si="107">TEXT(HJ2,"0.0")</f>
        <v>2.0</v>
      </c>
      <c r="HL2" s="63">
        <v>3</v>
      </c>
      <c r="HM2" s="207">
        <v>3</v>
      </c>
      <c r="HN2" s="210">
        <v>5.3</v>
      </c>
      <c r="HO2" s="57">
        <v>5</v>
      </c>
      <c r="HP2" s="58"/>
      <c r="HQ2" s="66">
        <f t="shared" ref="HQ2:HQ38" si="108">ROUND((HN2*0.4+HO2*0.6),1)</f>
        <v>5.0999999999999996</v>
      </c>
      <c r="HR2" s="110">
        <f t="shared" ref="HR2:HR38" si="109">ROUND(MAX((HN2*0.4+HO2*0.6),(HN2*0.4+HP2*0.6)),1)</f>
        <v>5.0999999999999996</v>
      </c>
      <c r="HS2" s="67" t="str">
        <f t="shared" ref="HS2:HS38" si="110">TEXT(HR2,"0.0")</f>
        <v>5.1</v>
      </c>
      <c r="HT2" s="111" t="str">
        <f t="shared" ref="HT2:HT38" si="111">IF(HR2&gt;=8.5,"A",IF(HR2&gt;=8,"B+",IF(HR2&gt;=7,"B",IF(HR2&gt;=6.5,"C+",IF(HR2&gt;=5.5,"C",IF(HR2&gt;=5,"D+",IF(HR2&gt;=4,"D","F")))))))</f>
        <v>D+</v>
      </c>
      <c r="HU2" s="112">
        <f t="shared" ref="HU2:HU38" si="112">IF(HT2="A",4,IF(HT2="B+",3.5,IF(HT2="B",3,IF(HT2="C+",2.5,IF(HT2="C",2,IF(HT2="D+",1.5,IF(HT2="D",1,0)))))))</f>
        <v>1.5</v>
      </c>
      <c r="HV2" s="113" t="str">
        <f t="shared" ref="HV2:HV38" si="113">TEXT(HU2,"0.0")</f>
        <v>1.5</v>
      </c>
      <c r="HW2" s="63">
        <v>1</v>
      </c>
      <c r="HX2" s="207">
        <v>1</v>
      </c>
      <c r="HY2" s="66">
        <f t="shared" ref="HY2:HZ16" si="114">ROUND((HF2*0.7+HQ2*0.3),1)</f>
        <v>1.5</v>
      </c>
      <c r="HZ2" s="167">
        <f t="shared" si="114"/>
        <v>5.9</v>
      </c>
      <c r="IA2" s="53" t="str">
        <f t="shared" ref="IA2:IA38" si="115">TEXT(HZ2,"0.0")</f>
        <v>5.9</v>
      </c>
      <c r="IB2" s="51" t="str">
        <f t="shared" ref="IB2:IB38" si="116">IF(HZ2&gt;=8.5,"A",IF(HZ2&gt;=8,"B+",IF(HZ2&gt;=7,"B",IF(HZ2&gt;=6.5,"C+",IF(HZ2&gt;=5.5,"C",IF(HZ2&gt;=5,"D+",IF(HZ2&gt;=4,"D","F")))))))</f>
        <v>C</v>
      </c>
      <c r="IC2" s="60">
        <f t="shared" ref="IC2:IC38" si="117">IF(IB2="A",4,IF(IB2="B+",3.5,IF(IB2="B",3,IF(IB2="C+",2.5,IF(IB2="C",2,IF(IB2="D+",1.5,IF(IB2="D",1,0)))))))</f>
        <v>2</v>
      </c>
      <c r="ID2" s="53" t="str">
        <f t="shared" ref="ID2:ID38" si="118">TEXT(IC2,"0.0")</f>
        <v>2.0</v>
      </c>
      <c r="IE2" s="220">
        <v>4</v>
      </c>
      <c r="IF2" s="221">
        <v>4</v>
      </c>
      <c r="IG2" s="210">
        <v>7.3</v>
      </c>
      <c r="IH2" s="57">
        <v>4</v>
      </c>
      <c r="II2" s="58"/>
      <c r="IJ2" s="66">
        <f t="shared" ref="IJ2:IJ38" si="119">ROUND((IG2*0.4+IH2*0.6),1)</f>
        <v>5.3</v>
      </c>
      <c r="IK2" s="67">
        <f t="shared" ref="IK2:IK38" si="120">ROUND(MAX((IG2*0.4+IH2*0.6),(IG2*0.4+II2*0.6)),1)</f>
        <v>5.3</v>
      </c>
      <c r="IL2" s="67" t="str">
        <f t="shared" ref="IL2:IL38" si="121">TEXT(IK2,"0.0")</f>
        <v>5.3</v>
      </c>
      <c r="IM2" s="51" t="str">
        <f t="shared" ref="IM2:IM38" si="122">IF(IK2&gt;=8.5,"A",IF(IK2&gt;=8,"B+",IF(IK2&gt;=7,"B",IF(IK2&gt;=6.5,"C+",IF(IK2&gt;=5.5,"C",IF(IK2&gt;=5,"D+",IF(IK2&gt;=4,"D","F")))))))</f>
        <v>D+</v>
      </c>
      <c r="IN2" s="60">
        <f t="shared" ref="IN2:IN38" si="123">IF(IM2="A",4,IF(IM2="B+",3.5,IF(IM2="B",3,IF(IM2="C+",2.5,IF(IM2="C",2,IF(IM2="D+",1.5,IF(IM2="D",1,0)))))))</f>
        <v>1.5</v>
      </c>
      <c r="IO2" s="53" t="str">
        <f t="shared" ref="IO2:IO38" si="124">TEXT(IN2,"0.0")</f>
        <v>1.5</v>
      </c>
      <c r="IP2" s="63">
        <v>2</v>
      </c>
      <c r="IQ2" s="207">
        <v>2</v>
      </c>
      <c r="IR2" s="258">
        <v>6.6</v>
      </c>
      <c r="IS2" s="126">
        <v>4</v>
      </c>
      <c r="IT2" s="58"/>
      <c r="IU2" s="66">
        <f t="shared" ref="IU2:IU38" si="125">ROUND((IR2*0.4+IS2*0.6),1)</f>
        <v>5</v>
      </c>
      <c r="IV2" s="67">
        <f t="shared" ref="IV2:IV38" si="126">ROUND(MAX((IR2*0.4+IS2*0.6),(IR2*0.4+IT2*0.6)),1)</f>
        <v>5</v>
      </c>
      <c r="IW2" s="67" t="str">
        <f t="shared" ref="IW2:IW38" si="127">TEXT(IV2,"0.0")</f>
        <v>5.0</v>
      </c>
      <c r="IX2" s="51" t="str">
        <f t="shared" ref="IX2:IX38" si="128">IF(IV2&gt;=8.5,"A",IF(IV2&gt;=8,"B+",IF(IV2&gt;=7,"B",IF(IV2&gt;=6.5,"C+",IF(IV2&gt;=5.5,"C",IF(IV2&gt;=5,"D+",IF(IV2&gt;=4,"D","F")))))))</f>
        <v>D+</v>
      </c>
      <c r="IY2" s="60">
        <f t="shared" ref="IY2:IY38" si="129">IF(IX2="A",4,IF(IX2="B+",3.5,IF(IX2="B",3,IF(IX2="C+",2.5,IF(IX2="C",2,IF(IX2="D+",1.5,IF(IX2="D",1,0)))))))</f>
        <v>1.5</v>
      </c>
      <c r="IZ2" s="53" t="str">
        <f t="shared" ref="IZ2:IZ38" si="130">TEXT(IY2,"0.0")</f>
        <v>1.5</v>
      </c>
      <c r="JA2" s="63">
        <v>3</v>
      </c>
      <c r="JB2" s="207">
        <v>3</v>
      </c>
      <c r="JC2" s="269">
        <v>5.8</v>
      </c>
      <c r="JD2" s="270">
        <v>8</v>
      </c>
      <c r="JE2" s="58"/>
      <c r="JF2" s="66">
        <f t="shared" ref="JF2:JF38" si="131">ROUND((JC2*0.4+JD2*0.6),1)</f>
        <v>7.1</v>
      </c>
      <c r="JG2" s="67">
        <f t="shared" ref="JG2:JG38" si="132">ROUND(MAX((JC2*0.4+JD2*0.6),(JC2*0.4+JE2*0.6)),1)</f>
        <v>7.1</v>
      </c>
      <c r="JH2" s="50" t="str">
        <f t="shared" ref="JH2:JH38" si="133">TEXT(JG2,"0.0")</f>
        <v>7.1</v>
      </c>
      <c r="JI2" s="51" t="str">
        <f t="shared" ref="JI2:JI38" si="134">IF(JG2&gt;=8.5,"A",IF(JG2&gt;=8,"B+",IF(JG2&gt;=7,"B",IF(JG2&gt;=6.5,"C+",IF(JG2&gt;=5.5,"C",IF(JG2&gt;=5,"D+",IF(JG2&gt;=4,"D","F")))))))</f>
        <v>B</v>
      </c>
      <c r="JJ2" s="60">
        <f t="shared" ref="JJ2:JJ38" si="135">IF(JI2="A",4,IF(JI2="B+",3.5,IF(JI2="B",3,IF(JI2="C+",2.5,IF(JI2="C",2,IF(JI2="D+",1.5,IF(JI2="D",1,0)))))))</f>
        <v>3</v>
      </c>
      <c r="JK2" s="53" t="str">
        <f t="shared" ref="JK2:JK38" si="136">TEXT(JJ2,"0.0")</f>
        <v>3.0</v>
      </c>
      <c r="JL2" s="61">
        <v>2</v>
      </c>
      <c r="JM2" s="62">
        <v>2</v>
      </c>
      <c r="JN2" s="258">
        <v>7</v>
      </c>
      <c r="JO2" s="126">
        <v>6</v>
      </c>
      <c r="JP2" s="58"/>
      <c r="JQ2" s="66">
        <f t="shared" ref="JQ2:JQ49" si="137">ROUND((JN2*0.4+JO2*0.6),1)</f>
        <v>6.4</v>
      </c>
      <c r="JR2" s="67">
        <f t="shared" ref="JR2:JR49" si="138">ROUND(MAX((JN2*0.4+JO2*0.6),(JN2*0.4+JP2*0.6)),1)</f>
        <v>6.4</v>
      </c>
      <c r="JS2" s="50" t="str">
        <f t="shared" ref="JS2:JS49" si="139">TEXT(JR2,"0.0")</f>
        <v>6.4</v>
      </c>
      <c r="JT2" s="51" t="str">
        <f t="shared" ref="JT2:JT49" si="140">IF(JR2&gt;=8.5,"A",IF(JR2&gt;=8,"B+",IF(JR2&gt;=7,"B",IF(JR2&gt;=6.5,"C+",IF(JR2&gt;=5.5,"C",IF(JR2&gt;=5,"D+",IF(JR2&gt;=4,"D","F")))))))</f>
        <v>C</v>
      </c>
      <c r="JU2" s="60">
        <f t="shared" ref="JU2:JU49" si="141">IF(JT2="A",4,IF(JT2="B+",3.5,IF(JT2="B",3,IF(JT2="C+",2.5,IF(JT2="C",2,IF(JT2="D+",1.5,IF(JT2="D",1,0)))))))</f>
        <v>2</v>
      </c>
      <c r="JV2" s="53" t="str">
        <f t="shared" ref="JV2:JV49" si="142">TEXT(JU2,"0.0")</f>
        <v>2.0</v>
      </c>
      <c r="JW2" s="61">
        <v>1</v>
      </c>
      <c r="JX2" s="62">
        <v>1</v>
      </c>
      <c r="JY2" s="282">
        <v>7.7</v>
      </c>
      <c r="JZ2" s="283">
        <v>8</v>
      </c>
      <c r="KA2" s="58"/>
      <c r="KB2" s="66">
        <f t="shared" ref="KB2:KB49" si="143">ROUND((JY2*0.4+JZ2*0.6),1)</f>
        <v>7.9</v>
      </c>
      <c r="KC2" s="67">
        <f t="shared" ref="KC2:KC49" si="144">ROUND(MAX((JY2*0.4+JZ2*0.6),(JY2*0.4+KA2*0.6)),1)</f>
        <v>7.9</v>
      </c>
      <c r="KD2" s="50" t="str">
        <f t="shared" ref="KD2:KD49" si="145">TEXT(KC2,"0.0")</f>
        <v>7.9</v>
      </c>
      <c r="KE2" s="51" t="str">
        <f t="shared" ref="KE2:KE49" si="146">IF(KC2&gt;=8.5,"A",IF(KC2&gt;=8,"B+",IF(KC2&gt;=7,"B",IF(KC2&gt;=6.5,"C+",IF(KC2&gt;=5.5,"C",IF(KC2&gt;=5,"D+",IF(KC2&gt;=4,"D","F")))))))</f>
        <v>B</v>
      </c>
      <c r="KF2" s="60">
        <f t="shared" ref="KF2:KF49" si="147">IF(KE2="A",4,IF(KE2="B+",3.5,IF(KE2="B",3,IF(KE2="C+",2.5,IF(KE2="C",2,IF(KE2="D+",1.5,IF(KE2="D",1,0)))))))</f>
        <v>3</v>
      </c>
      <c r="KG2" s="53" t="str">
        <f t="shared" ref="KG2:KG49" si="148">TEXT(KF2,"0.0")</f>
        <v>3.0</v>
      </c>
      <c r="KH2" s="61">
        <v>2</v>
      </c>
      <c r="KI2" s="62">
        <v>2</v>
      </c>
      <c r="KJ2" s="105">
        <v>6.4</v>
      </c>
      <c r="KK2" s="138">
        <v>7</v>
      </c>
      <c r="KL2" s="104"/>
      <c r="KM2" s="66">
        <f t="shared" ref="KM2:KM49" si="149">ROUND((KJ2*0.4+KK2*0.6),1)</f>
        <v>6.8</v>
      </c>
      <c r="KN2" s="110">
        <f t="shared" ref="KN2:KN49" si="150">ROUND(MAX((KJ2*0.4+KK2*0.6),(KJ2*0.4+KL2*0.6)),1)</f>
        <v>6.8</v>
      </c>
      <c r="KO2" s="67" t="str">
        <f t="shared" ref="KO2:KO49" si="151">TEXT(KN2,"0.0")</f>
        <v>6.8</v>
      </c>
      <c r="KP2" s="300" t="str">
        <f t="shared" ref="KP2:KP49" si="152">IF(KN2&gt;=8.5,"A",IF(KN2&gt;=8,"B+",IF(KN2&gt;=7,"B",IF(KN2&gt;=6.5,"C+",IF(KN2&gt;=5.5,"C",IF(KN2&gt;=5,"D+",IF(KN2&gt;=4,"D","F")))))))</f>
        <v>C+</v>
      </c>
      <c r="KQ2" s="112">
        <f t="shared" ref="KQ2:KQ49" si="153">IF(KP2="A",4,IF(KP2="B+",3.5,IF(KP2="B",3,IF(KP2="C+",2.5,IF(KP2="C",2,IF(KP2="D+",1.5,IF(KP2="D",1,0)))))))</f>
        <v>2.5</v>
      </c>
      <c r="KR2" s="113" t="str">
        <f t="shared" ref="KR2:KR49" si="154">TEXT(KQ2,"0.0")</f>
        <v>2.5</v>
      </c>
      <c r="KS2" s="63">
        <v>3</v>
      </c>
      <c r="KT2" s="207">
        <v>3</v>
      </c>
      <c r="KU2" s="105">
        <v>6.7</v>
      </c>
      <c r="KV2" s="138">
        <v>7</v>
      </c>
      <c r="KW2" s="104"/>
      <c r="KX2" s="66">
        <f t="shared" ref="KX2:KX49" si="155">ROUND((KU2*0.4+KV2*0.6),1)</f>
        <v>6.9</v>
      </c>
      <c r="KY2" s="110">
        <f t="shared" ref="KY2:KY49" si="156">ROUND(MAX((KU2*0.4+KV2*0.6),(KU2*0.4+KW2*0.6)),1)</f>
        <v>6.9</v>
      </c>
      <c r="KZ2" s="67" t="str">
        <f t="shared" ref="KZ2:KZ49" si="157">TEXT(KY2,"0.0")</f>
        <v>6.9</v>
      </c>
      <c r="LA2" s="300" t="str">
        <f t="shared" ref="LA2:LA49" si="158">IF(KY2&gt;=8.5,"A",IF(KY2&gt;=8,"B+",IF(KY2&gt;=7,"B",IF(KY2&gt;=6.5,"C+",IF(KY2&gt;=5.5,"C",IF(KY2&gt;=5,"D+",IF(KY2&gt;=4,"D","F")))))))</f>
        <v>C+</v>
      </c>
      <c r="LB2" s="112">
        <f t="shared" ref="LB2:LB49" si="159">IF(LA2="A",4,IF(LA2="B+",3.5,IF(LA2="B",3,IF(LA2="C+",2.5,IF(LA2="C",2,IF(LA2="D+",1.5,IF(LA2="D",1,0)))))))</f>
        <v>2.5</v>
      </c>
      <c r="LC2" s="113" t="str">
        <f t="shared" ref="LC2:LC49" si="160">TEXT(LB2,"0.0")</f>
        <v>2.5</v>
      </c>
      <c r="LD2" s="63">
        <v>2</v>
      </c>
      <c r="LE2" s="207">
        <v>2</v>
      </c>
      <c r="LF2" s="301">
        <f t="shared" ref="LF2:LG29" si="161">ROUND((KM2*0.55+KX2*0.45),1)</f>
        <v>6.8</v>
      </c>
      <c r="LG2" s="302">
        <f t="shared" si="161"/>
        <v>6.8</v>
      </c>
      <c r="LH2" s="303" t="str">
        <f t="shared" ref="LH2:LH49" si="162">TEXT(LG2,"0.0")</f>
        <v>6.8</v>
      </c>
      <c r="LI2" s="304" t="str">
        <f t="shared" ref="LI2:LI49" si="163">IF(LG2&gt;=8.5,"A",IF(LG2&gt;=8,"B+",IF(LG2&gt;=7,"B",IF(LG2&gt;=6.5,"C+",IF(LG2&gt;=5.5,"C",IF(LG2&gt;=5,"D+",IF(LG2&gt;=4,"D","F")))))))</f>
        <v>C+</v>
      </c>
      <c r="LJ2" s="305">
        <f t="shared" ref="LJ2:LJ49" si="164">IF(LI2="A",4,IF(LI2="B+",3.5,IF(LI2="B",3,IF(LI2="C+",2.5,IF(LI2="C",2,IF(LI2="D+",1.5,IF(LI2="D",1,0)))))))</f>
        <v>2.5</v>
      </c>
      <c r="LK2" s="303" t="str">
        <f t="shared" ref="LK2:LK49" si="165">TEXT(LJ2,"0.0")</f>
        <v>2.5</v>
      </c>
      <c r="LL2" s="306">
        <v>5</v>
      </c>
      <c r="LM2" s="307">
        <v>5</v>
      </c>
      <c r="LN2" s="211">
        <f t="shared" ref="LN2:LN49" si="166">HW2+IP2+JA2+JL2+JW2+KH2+KS2+LD2+HL2</f>
        <v>19</v>
      </c>
      <c r="LO2" s="156">
        <f t="shared" ref="LO2:LO49" si="167">(HG2*HL2+HR2*HW2+IK2*IP2+IV2*JA2+JG2*JL2+JR2*JW2+KC2*KH2+KN2*KS2+KY2*LD2)/LN2</f>
        <v>6.3105263157894731</v>
      </c>
      <c r="LP2" s="158">
        <f t="shared" ref="LP2:LP49" si="168">(HJ2*HL2+HU2*HW2+IN2*IP2+IY2*JA2+JJ2*JL2+JU2*JW2+KF2*KH2+KQ2*KS2+LB2*LD2)/LN2</f>
        <v>2.1842105263157894</v>
      </c>
      <c r="LQ2" s="157" t="str">
        <f t="shared" ref="LQ2:LQ49" si="169">TEXT(LP2,"0.00")</f>
        <v>2.18</v>
      </c>
      <c r="LR2" s="5" t="str">
        <f t="shared" ref="LR2:LR49" si="170">IF(AND(LP2&lt;1),"Cảnh báo KQHT","Lên lớp")</f>
        <v>Lên lớp</v>
      </c>
      <c r="LS2" s="212">
        <f t="shared" ref="LS2:LS49" si="171">HM2+HX2+IQ2+JB2+JM2+JX2+KI2+KT2+LE2</f>
        <v>19</v>
      </c>
      <c r="LT2" s="156">
        <f t="shared" ref="LT2:LT49" si="172">(HG2*HM2+HR2*HX2+IK2*IQ2+IV2*JB2+JG2*JM2+JR2*JX2+KC2*KI2+KN2*KT2+KY2*LE2)/LS2</f>
        <v>6.3105263157894731</v>
      </c>
      <c r="LU2" s="309">
        <f t="shared" ref="LU2:LU49" si="173">(HJ2*HM2+HU2*HX2+IN2*IQ2+IY2*JB2+JJ2*JM2+JU2*JX2+KF2*KI2+KQ2*KT2+LB2*LE2)/LS2</f>
        <v>2.1842105263157894</v>
      </c>
      <c r="LV2" s="215">
        <f t="shared" ref="LV2:LV49" si="174">GV2+LN2</f>
        <v>54</v>
      </c>
      <c r="LW2" s="211">
        <f t="shared" ref="LW2:LW49" si="175">GW2+LS2</f>
        <v>54</v>
      </c>
      <c r="LX2" s="157">
        <f t="shared" ref="LX2:LX49" si="176">(GX2*GW2+LT2*LS2)/LW2</f>
        <v>7.1148148148148138</v>
      </c>
      <c r="LY2" s="157" t="str">
        <f t="shared" ref="LY2:LY49" si="177">TEXT(LX2,"0.00")</f>
        <v>7.11</v>
      </c>
      <c r="LZ2" s="158">
        <f t="shared" ref="LZ2:LZ49" si="178">(GW2*GY2+LU2*LS2)/LW2</f>
        <v>2.7777777777777777</v>
      </c>
      <c r="MA2" s="157" t="str">
        <f t="shared" ref="MA2:MA49" si="179">TEXT(LZ2,"0.00")</f>
        <v>2.78</v>
      </c>
      <c r="MB2" s="5" t="str">
        <f t="shared" ref="MB2:MB49" si="180">IF(AND(LZ2&lt;1.4),"Cảnh báo KQHT","Lên lớp")</f>
        <v>Lên lớp</v>
      </c>
      <c r="MC2" s="282">
        <v>7.2</v>
      </c>
      <c r="MD2" s="283">
        <v>3</v>
      </c>
      <c r="ME2" s="58">
        <v>5</v>
      </c>
      <c r="MF2" s="66">
        <f t="shared" ref="MF2:MF49" si="181">ROUND((MC2*0.4+MD2*0.6),1)</f>
        <v>4.7</v>
      </c>
      <c r="MG2" s="67">
        <f t="shared" ref="MG2:MG49" si="182">ROUND(MAX((MC2*0.4+MD2*0.6),(MC2*0.4+ME2*0.6)),1)</f>
        <v>5.9</v>
      </c>
      <c r="MH2" s="50" t="str">
        <f t="shared" ref="MH2:MH49" si="183">TEXT(MG2,"0.0")</f>
        <v>5.9</v>
      </c>
      <c r="MI2" s="51" t="str">
        <f t="shared" ref="MI2:MI49" si="184">IF(MG2&gt;=8.5,"A",IF(MG2&gt;=8,"B+",IF(MG2&gt;=7,"B",IF(MG2&gt;=6.5,"C+",IF(MG2&gt;=5.5,"C",IF(MG2&gt;=5,"D+",IF(MG2&gt;=4,"D","F")))))))</f>
        <v>C</v>
      </c>
      <c r="MJ2" s="60">
        <f t="shared" ref="MJ2:MJ49" si="185">IF(MI2="A",4,IF(MI2="B+",3.5,IF(MI2="B",3,IF(MI2="C+",2.5,IF(MI2="C",2,IF(MI2="D+",1.5,IF(MI2="D",1,0)))))))</f>
        <v>2</v>
      </c>
      <c r="MK2" s="53" t="str">
        <f t="shared" ref="MK2:MK49" si="186">TEXT(MJ2,"0.0")</f>
        <v>2.0</v>
      </c>
      <c r="ML2" s="61">
        <v>2</v>
      </c>
      <c r="MM2" s="62">
        <v>2</v>
      </c>
      <c r="MN2" s="282">
        <v>8.3000000000000007</v>
      </c>
      <c r="MO2" s="283">
        <v>5</v>
      </c>
      <c r="MP2" s="104"/>
      <c r="MQ2" s="105">
        <f t="shared" ref="MQ2:MQ49" si="187">ROUND((MN2*0.4+MO2*0.6),1)</f>
        <v>6.3</v>
      </c>
      <c r="MR2" s="67">
        <f t="shared" ref="MR2:MR49" si="188">ROUND(MAX((MN2*0.4+MO2*0.6),(MN2*0.4+MP2*0.6)),1)</f>
        <v>6.3</v>
      </c>
      <c r="MS2" s="50" t="str">
        <f t="shared" ref="MS2:MS49" si="189">TEXT(MR2,"0.0")</f>
        <v>6.3</v>
      </c>
      <c r="MT2" s="51" t="str">
        <f t="shared" ref="MT2:MT49" si="190">IF(MR2&gt;=8.5,"A",IF(MR2&gt;=8,"B+",IF(MR2&gt;=7,"B",IF(MR2&gt;=6.5,"C+",IF(MR2&gt;=5.5,"C",IF(MR2&gt;=5,"D+",IF(MR2&gt;=4,"D","F")))))))</f>
        <v>C</v>
      </c>
      <c r="MU2" s="60">
        <f t="shared" ref="MU2:MU49" si="191">IF(MT2="A",4,IF(MT2="B+",3.5,IF(MT2="B",3,IF(MT2="C+",2.5,IF(MT2="C",2,IF(MT2="D+",1.5,IF(MT2="D",1,0)))))))</f>
        <v>2</v>
      </c>
      <c r="MV2" s="53" t="str">
        <f t="shared" ref="MV2:MV49" si="192">TEXT(MU2,"0.0")</f>
        <v>2.0</v>
      </c>
      <c r="MW2" s="61">
        <v>2</v>
      </c>
      <c r="MX2" s="62">
        <v>2</v>
      </c>
      <c r="MY2" s="282">
        <v>8.6</v>
      </c>
      <c r="MZ2" s="283">
        <v>7</v>
      </c>
      <c r="NA2" s="104"/>
      <c r="NB2" s="105">
        <f t="shared" ref="NB2:NB49" si="193">ROUND((MY2*0.4+MZ2*0.6),1)</f>
        <v>7.6</v>
      </c>
      <c r="NC2" s="67">
        <f t="shared" ref="NC2:NC49" si="194">ROUND(MAX((MY2*0.4+MZ2*0.6),(MY2*0.4+NA2*0.6)),1)</f>
        <v>7.6</v>
      </c>
      <c r="ND2" s="50" t="str">
        <f t="shared" ref="ND2:ND49" si="195">TEXT(NC2,"0.0")</f>
        <v>7.6</v>
      </c>
      <c r="NE2" s="51" t="str">
        <f t="shared" ref="NE2:NE49" si="196">IF(NC2&gt;=8.5,"A",IF(NC2&gt;=8,"B+",IF(NC2&gt;=7,"B",IF(NC2&gt;=6.5,"C+",IF(NC2&gt;=5.5,"C",IF(NC2&gt;=5,"D+",IF(NC2&gt;=4,"D","F")))))))</f>
        <v>B</v>
      </c>
      <c r="NF2" s="60">
        <f t="shared" ref="NF2:NF49" si="197">IF(NE2="A",4,IF(NE2="B+",3.5,IF(NE2="B",3,IF(NE2="C+",2.5,IF(NE2="C",2,IF(NE2="D+",1.5,IF(NE2="D",1,0)))))))</f>
        <v>3</v>
      </c>
      <c r="NG2" s="53" t="str">
        <f t="shared" ref="NG2:NG49" si="198">TEXT(NF2,"0.0")</f>
        <v>3.0</v>
      </c>
      <c r="NH2" s="61">
        <v>2</v>
      </c>
      <c r="NI2" s="62">
        <v>2</v>
      </c>
      <c r="NJ2" s="105">
        <v>7.8</v>
      </c>
      <c r="NK2" s="138">
        <v>8</v>
      </c>
      <c r="NL2" s="104"/>
      <c r="NM2" s="66">
        <f t="shared" ref="NM2:NM49" si="199">ROUND((NJ2*0.4+NK2*0.6),1)</f>
        <v>7.9</v>
      </c>
      <c r="NN2" s="110">
        <f t="shared" ref="NN2:NN49" si="200">ROUND(MAX((NJ2*0.4+NK2*0.6),(NJ2*0.4+NL2*0.6)),1)</f>
        <v>7.9</v>
      </c>
      <c r="NO2" s="67" t="str">
        <f t="shared" ref="NO2:NO49" si="201">TEXT(NN2,"0.0")</f>
        <v>7.9</v>
      </c>
      <c r="NP2" s="300" t="str">
        <f t="shared" ref="NP2:NP49" si="202">IF(NN2&gt;=8.5,"A",IF(NN2&gt;=8,"B+",IF(NN2&gt;=7,"B",IF(NN2&gt;=6.5,"C+",IF(NN2&gt;=5.5,"C",IF(NN2&gt;=5,"D+",IF(NN2&gt;=4,"D","F")))))))</f>
        <v>B</v>
      </c>
      <c r="NQ2" s="112">
        <f t="shared" ref="NQ2:NQ49" si="203">IF(NP2="A",4,IF(NP2="B+",3.5,IF(NP2="B",3,IF(NP2="C+",2.5,IF(NP2="C",2,IF(NP2="D+",1.5,IF(NP2="D",1,0)))))))</f>
        <v>3</v>
      </c>
      <c r="NR2" s="113" t="str">
        <f t="shared" ref="NR2:NR49" si="204">TEXT(NQ2,"0.0")</f>
        <v>3.0</v>
      </c>
      <c r="NS2" s="63">
        <v>2</v>
      </c>
      <c r="NT2" s="207">
        <v>2</v>
      </c>
      <c r="NU2" s="105">
        <v>8</v>
      </c>
      <c r="NV2" s="138">
        <v>7</v>
      </c>
      <c r="NW2" s="105"/>
      <c r="NX2" s="105">
        <f t="shared" ref="NX2:NX49" si="205">ROUND((NU2*0.4+NV2*0.6),1)</f>
        <v>7.4</v>
      </c>
      <c r="NY2" s="110">
        <f t="shared" ref="NY2:NY49" si="206">ROUND(MAX((NU2*0.4+NV2*0.6),(NU2*0.4+NW2*0.6)),1)</f>
        <v>7.4</v>
      </c>
      <c r="NZ2" s="67" t="str">
        <f t="shared" ref="NZ2:NZ49" si="207">TEXT(NY2,"0.0")</f>
        <v>7.4</v>
      </c>
      <c r="OA2" s="300" t="str">
        <f t="shared" ref="OA2:OA49" si="208">IF(NY2&gt;=8.5,"A",IF(NY2&gt;=8,"B+",IF(NY2&gt;=7,"B",IF(NY2&gt;=6.5,"C+",IF(NY2&gt;=5.5,"C",IF(NY2&gt;=5,"D+",IF(NY2&gt;=4,"D","F")))))))</f>
        <v>B</v>
      </c>
      <c r="OB2" s="112">
        <f t="shared" ref="OB2:OB49" si="209">IF(OA2="A",4,IF(OA2="B+",3.5,IF(OA2="B",3,IF(OA2="C+",2.5,IF(OA2="C",2,IF(OA2="D+",1.5,IF(OA2="D",1,0)))))))</f>
        <v>3</v>
      </c>
      <c r="OC2" s="113" t="str">
        <f t="shared" ref="OC2:OC49" si="210">TEXT(OB2,"0.0")</f>
        <v>3.0</v>
      </c>
      <c r="OD2" s="63">
        <v>1</v>
      </c>
      <c r="OE2" s="207">
        <v>1</v>
      </c>
      <c r="OF2" s="282">
        <v>7.8</v>
      </c>
      <c r="OG2" s="283">
        <v>7</v>
      </c>
      <c r="OH2" s="58"/>
      <c r="OI2" s="66">
        <f t="shared" ref="OI2:OI49" si="211">ROUND((OF2*0.4+OG2*0.6),1)</f>
        <v>7.3</v>
      </c>
      <c r="OJ2" s="67">
        <f t="shared" ref="OJ2:OJ49" si="212">ROUND(MAX((OF2*0.4+OG2*0.6),(OF2*0.4+OH2*0.6)),1)</f>
        <v>7.3</v>
      </c>
      <c r="OK2" s="67" t="str">
        <f t="shared" ref="OK2:OK49" si="213">TEXT(OJ2,"0.0")</f>
        <v>7.3</v>
      </c>
      <c r="OL2" s="51" t="str">
        <f t="shared" ref="OL2:OL49" si="214">IF(OJ2&gt;=8.5,"A",IF(OJ2&gt;=8,"B+",IF(OJ2&gt;=7,"B",IF(OJ2&gt;=6.5,"C+",IF(OJ2&gt;=5.5,"C",IF(OJ2&gt;=5,"D+",IF(OJ2&gt;=4,"D","F")))))))</f>
        <v>B</v>
      </c>
      <c r="OM2" s="60">
        <f t="shared" ref="OM2:OM49" si="215">IF(OL2="A",4,IF(OL2="B+",3.5,IF(OL2="B",3,IF(OL2="C+",2.5,IF(OL2="C",2,IF(OL2="D+",1.5,IF(OL2="D",1,0)))))))</f>
        <v>3</v>
      </c>
      <c r="ON2" s="53" t="str">
        <f t="shared" ref="ON2:ON49" si="216">TEXT(OM2,"0.0")</f>
        <v>3.0</v>
      </c>
      <c r="OO2" s="63">
        <v>6</v>
      </c>
      <c r="OP2" s="207">
        <v>6</v>
      </c>
      <c r="OQ2" s="211">
        <f t="shared" ref="OQ2:OQ65" si="217">ML2+MW2+NH2+NS2+OD2+OO2</f>
        <v>15</v>
      </c>
      <c r="OR2" s="156">
        <f t="shared" ref="OR2:OR65" si="218">(MG2*ML2+MR2*MW2+NC2*NH2+NN2*NS2+NY2*OD2+OJ2*OO2)/OQ2</f>
        <v>7.1066666666666665</v>
      </c>
      <c r="OS2" s="158">
        <f t="shared" ref="OS2:OS65" si="219">(MJ2*ML2+MU2*MW2+NF2*NH2+NQ2*NS2+OB2*OD2+OM2*OO2)/OQ2</f>
        <v>2.7333333333333334</v>
      </c>
      <c r="OT2" s="157" t="str">
        <f t="shared" ref="OT2:OT65" si="220">TEXT(OS2,"0.00")</f>
        <v>2.73</v>
      </c>
      <c r="OU2" s="5" t="str">
        <f t="shared" ref="OU2:OU65" si="221">IF(AND(OS2&lt;1),"Cảnh báo KQHT","Lên lớp")</f>
        <v>Lên lớp</v>
      </c>
      <c r="OV2" s="212">
        <f t="shared" ref="OV2:OV65" si="222">OP2+OE2+NT2+NI2+MX2+MM2</f>
        <v>15</v>
      </c>
      <c r="OW2" s="156">
        <f t="shared" ref="OW2:OW65" si="223">(MG2*MM2+MR2*MX2+NC2*NI2+NN2*NT2+NY2*OE2+OJ2*OP2)/OV2</f>
        <v>7.1066666666666665</v>
      </c>
      <c r="OX2" s="309">
        <f t="shared" ref="OX2:OX65" si="224">(MM2*MJ2+MU2*MX2+NF2*NI2+NQ2*NT2+OB2*OE2+OM2*OP2)/OV2</f>
        <v>2.7333333333333334</v>
      </c>
      <c r="OY2" s="215">
        <f t="shared" ref="OY2:OY65" si="225">LV2+OQ2</f>
        <v>69</v>
      </c>
      <c r="OZ2" s="211">
        <f t="shared" ref="OZ2:OZ65" si="226">LW2+OV2</f>
        <v>69</v>
      </c>
      <c r="PA2" s="157">
        <f t="shared" ref="PA2:PA65" si="227">(LX2*LW2+OW2*OV2)/OZ2</f>
        <v>7.1130434782608685</v>
      </c>
      <c r="PB2" s="157" t="str">
        <f t="shared" ref="PB2:PB65" si="228">TEXT(PA2,"0.00")</f>
        <v>7.11</v>
      </c>
      <c r="PC2" s="158">
        <f t="shared" ref="PC2:PC65" si="229">(LW2*LZ2+OX2*OV2)/OZ2</f>
        <v>2.7681159420289854</v>
      </c>
      <c r="PD2" s="157" t="str">
        <f t="shared" ref="PD2:PD65" si="230">TEXT(PC2,"0.00")</f>
        <v>2.77</v>
      </c>
      <c r="PE2" s="5" t="str">
        <f t="shared" ref="PE2:PE65" si="231">IF(AND(PC2&lt;1.4),"Cảnh báo KQHT","Lên lớp")</f>
        <v>Lên lớp</v>
      </c>
      <c r="PF2" s="342">
        <v>8.4</v>
      </c>
      <c r="PG2" s="400">
        <v>6</v>
      </c>
      <c r="PH2" s="210"/>
      <c r="PI2" s="66">
        <f t="shared" ref="PI2:PI49" si="232">ROUND((PF2*0.4+PG2*0.6),1)</f>
        <v>7</v>
      </c>
      <c r="PJ2" s="67">
        <f t="shared" ref="PJ2:PJ49" si="233">ROUND(MAX((PF2*0.4+PG2*0.6),(PF2*0.4+PH2*0.6)),1)</f>
        <v>7</v>
      </c>
      <c r="PK2" s="67" t="str">
        <f t="shared" ref="PK2:PK49" si="234">TEXT(PJ2,"0.0")</f>
        <v>7.0</v>
      </c>
      <c r="PL2" s="51" t="str">
        <f t="shared" ref="PL2:PL49" si="235">IF(PJ2&gt;=8.5,"A",IF(PJ2&gt;=8,"B+",IF(PJ2&gt;=7,"B",IF(PJ2&gt;=6.5,"C+",IF(PJ2&gt;=5.5,"C",IF(PJ2&gt;=5,"D+",IF(PJ2&gt;=4,"D","F")))))))</f>
        <v>B</v>
      </c>
      <c r="PM2" s="60">
        <f t="shared" ref="PM2:PM49" si="236">IF(PL2="A",4,IF(PL2="B+",3.5,IF(PL2="B",3,IF(PL2="C+",2.5,IF(PL2="C",2,IF(PL2="D+",1.5,IF(PL2="D",1,0)))))))</f>
        <v>3</v>
      </c>
      <c r="PN2" s="53" t="str">
        <f t="shared" ref="PN2:PN49" si="237">TEXT(PM2,"0.0")</f>
        <v>3.0</v>
      </c>
      <c r="PO2" s="63">
        <v>6</v>
      </c>
      <c r="PP2" s="207">
        <v>6</v>
      </c>
      <c r="PQ2" s="105">
        <v>7.6</v>
      </c>
      <c r="PR2" s="138">
        <v>8</v>
      </c>
      <c r="PS2" s="105"/>
      <c r="PT2" s="105"/>
      <c r="PU2" s="67">
        <f t="shared" ref="PU2:PU65" si="238">ROUND(MAX((PQ2*0.4+PR2*0.6),(PQ2*0.4+PS2*0.6)),1)</f>
        <v>7.8</v>
      </c>
      <c r="PV2" s="67" t="str">
        <f t="shared" ref="PV2:PV65" si="239">TEXT(PU2,"0.0")</f>
        <v>7.8</v>
      </c>
      <c r="PW2" s="51" t="str">
        <f t="shared" ref="PW2:PW65" si="240">IF(PU2&gt;=8.5,"A",IF(PU2&gt;=8,"B+",IF(PU2&gt;=7,"B",IF(PU2&gt;=6.5,"C+",IF(PU2&gt;=5.5,"C",IF(PU2&gt;=5,"D+",IF(PU2&gt;=4,"D","F")))))))</f>
        <v>B</v>
      </c>
      <c r="PX2" s="60">
        <f t="shared" ref="PX2:PX65" si="241">IF(PW2="A",4,IF(PW2="B+",3.5,IF(PW2="B",3,IF(PW2="C+",2.5,IF(PW2="C",2,IF(PW2="D+",1.5,IF(PW2="D",1,0)))))))</f>
        <v>3</v>
      </c>
      <c r="PY2" s="53" t="str">
        <f t="shared" ref="PY2:PY65" si="242">TEXT(PX2,"0.0")</f>
        <v>3.0</v>
      </c>
      <c r="PZ2" s="63">
        <v>4</v>
      </c>
      <c r="QA2" s="207">
        <v>4</v>
      </c>
      <c r="QB2" s="429">
        <v>7.7</v>
      </c>
      <c r="QC2" s="429">
        <v>7.5</v>
      </c>
      <c r="QD2" s="429">
        <v>7.2</v>
      </c>
      <c r="QE2" s="316">
        <f t="shared" ref="QE2:QE64" si="243">ROUND((QB2*0.25+QC2*0.35+QD2*0.4),1)</f>
        <v>7.4</v>
      </c>
      <c r="QF2" s="67" t="str">
        <f t="shared" ref="QF2:QF64" si="244">TEXT(QE2,"0.0")</f>
        <v>7.4</v>
      </c>
      <c r="QG2" s="51" t="str">
        <f t="shared" ref="QG2:QG64" si="245">IF(QE2&gt;=8.5,"A",IF(QE2&gt;=8,"B+",IF(QE2&gt;=7,"B",IF(QE2&gt;=6.5,"C+",IF(QE2&gt;=5.5,"C",IF(QE2&gt;=5,"D+",IF(QE2&gt;=4,"D","F")))))))</f>
        <v>B</v>
      </c>
      <c r="QH2" s="60">
        <f t="shared" ref="QH2:QH64" si="246">IF(QG2="A",4,IF(QG2="B+",3.5,IF(QG2="B",3,IF(QG2="C+",2.5,IF(QG2="C",2,IF(QG2="D+",1.5,IF(QG2="D",1,0)))))))</f>
        <v>3</v>
      </c>
      <c r="QI2" s="53" t="str">
        <f t="shared" ref="QI2:QI64" si="247">TEXT(QH2,"0.0")</f>
        <v>3.0</v>
      </c>
      <c r="QJ2" s="220">
        <v>5</v>
      </c>
      <c r="QK2" s="221">
        <v>5</v>
      </c>
      <c r="QL2" s="417">
        <f t="shared" ref="QL2:QL64" si="248">PZ2+QJ2+PO2</f>
        <v>15</v>
      </c>
      <c r="QM2" s="156">
        <f t="shared" ref="QM2:QM64" si="249">(PU2*PZ2+QE2*QJ2+PJ2*PO2)/QL2</f>
        <v>7.3466666666666667</v>
      </c>
      <c r="QN2" s="158">
        <f t="shared" ref="QN2:QN64" si="250">(PX2*PZ2+QH2*QJ2+PM2*PO2)/QL2</f>
        <v>3</v>
      </c>
      <c r="QO2" s="157" t="str">
        <f t="shared" ref="QO2:QO64" si="251">TEXT(QN2,"0.00")</f>
        <v>3.00</v>
      </c>
    </row>
    <row r="3" spans="1:457" s="8" customFormat="1" ht="18">
      <c r="A3" s="5">
        <v>2</v>
      </c>
      <c r="B3" s="9" t="s">
        <v>11</v>
      </c>
      <c r="C3" s="10" t="s">
        <v>209</v>
      </c>
      <c r="D3" s="11" t="s">
        <v>210</v>
      </c>
      <c r="E3" s="12" t="s">
        <v>211</v>
      </c>
      <c r="F3" s="87"/>
      <c r="G3" s="47" t="s">
        <v>555</v>
      </c>
      <c r="H3" s="132" t="s">
        <v>427</v>
      </c>
      <c r="I3" s="132" t="s">
        <v>598</v>
      </c>
      <c r="J3" s="48" t="s">
        <v>525</v>
      </c>
      <c r="K3" s="98">
        <v>7</v>
      </c>
      <c r="L3" s="67" t="str">
        <f t="shared" si="0"/>
        <v>7.0</v>
      </c>
      <c r="M3" s="51" t="str">
        <f>IF(K3&gt;=8.5,"A",IF(K3&gt;=8,"B+",IF(K3&gt;=7,"B",IF(K3&gt;=6.5,"C+",IF(K3&gt;=5.5,"C",IF(K3&gt;=5,"D+",IF(K3&gt;=4,"D","F")))))))</f>
        <v>B</v>
      </c>
      <c r="N3" s="52">
        <f>IF(M3="A",4,IF(M3="B+",3.5,IF(M3="B",3,IF(M3="C+",2.5,IF(M3="C",2,IF(M3="D+",1.5,IF(M3="D",1,0)))))))</f>
        <v>3</v>
      </c>
      <c r="O3" s="53" t="str">
        <f t="shared" si="1"/>
        <v>3.0</v>
      </c>
      <c r="P3" s="63">
        <v>2</v>
      </c>
      <c r="Q3" s="49">
        <v>6</v>
      </c>
      <c r="R3" s="67" t="str">
        <f t="shared" si="2"/>
        <v>6.0</v>
      </c>
      <c r="S3" s="51" t="str">
        <f>IF(Q3&gt;=8.5,"A",IF(Q3&gt;=8,"B+",IF(Q3&gt;=7,"B",IF(Q3&gt;=6.5,"C+",IF(Q3&gt;=5.5,"C",IF(Q3&gt;=5,"D+",IF(Q3&gt;=4,"D","F")))))))</f>
        <v>C</v>
      </c>
      <c r="T3" s="52">
        <f>IF(S3="A",4,IF(S3="B+",3.5,IF(S3="B",3,IF(S3="C+",2.5,IF(S3="C",2,IF(S3="D+",1.5,IF(S3="D",1,0)))))))</f>
        <v>2</v>
      </c>
      <c r="U3" s="53" t="str">
        <f t="shared" si="3"/>
        <v>2.0</v>
      </c>
      <c r="V3" s="63">
        <v>3</v>
      </c>
      <c r="W3" s="105">
        <v>7.7</v>
      </c>
      <c r="X3" s="103">
        <v>7</v>
      </c>
      <c r="Y3" s="104"/>
      <c r="Z3" s="66">
        <f t="shared" si="4"/>
        <v>7.3</v>
      </c>
      <c r="AA3" s="67">
        <f t="shared" si="5"/>
        <v>7.3</v>
      </c>
      <c r="AB3" s="67" t="str">
        <f t="shared" si="6"/>
        <v>7.3</v>
      </c>
      <c r="AC3" s="51" t="str">
        <f t="shared" si="7"/>
        <v>B</v>
      </c>
      <c r="AD3" s="60">
        <f>IF(AC3="A",4,IF(AC3="B+",3.5,IF(AC3="B",3,IF(AC3="C+",2.5,IF(AC3="C",2,IF(AC3="D+",1.5,IF(AC3="D",1,0)))))))</f>
        <v>3</v>
      </c>
      <c r="AE3" s="53" t="str">
        <f t="shared" si="8"/>
        <v>3.0</v>
      </c>
      <c r="AF3" s="63">
        <v>4</v>
      </c>
      <c r="AG3" s="207">
        <v>4</v>
      </c>
      <c r="AH3" s="105">
        <v>6.3</v>
      </c>
      <c r="AI3" s="103">
        <v>6</v>
      </c>
      <c r="AJ3" s="104"/>
      <c r="AK3" s="66">
        <f t="shared" si="9"/>
        <v>6.1</v>
      </c>
      <c r="AL3" s="67">
        <f t="shared" si="10"/>
        <v>6.1</v>
      </c>
      <c r="AM3" s="67" t="str">
        <f t="shared" si="11"/>
        <v>6.1</v>
      </c>
      <c r="AN3" s="51" t="str">
        <f>IF(AL3&gt;=8.5,"A",IF(AL3&gt;=8,"B+",IF(AL3&gt;=7,"B",IF(AL3&gt;=6.5,"C+",IF(AL3&gt;=5.5,"C",IF(AL3&gt;=5,"D+",IF(AL3&gt;=4,"D","F")))))))</f>
        <v>C</v>
      </c>
      <c r="AO3" s="60">
        <f>IF(AN3="A",4,IF(AN3="B+",3.5,IF(AN3="B",3,IF(AN3="C+",2.5,IF(AN3="C",2,IF(AN3="D+",1.5,IF(AN3="D",1,0)))))))</f>
        <v>2</v>
      </c>
      <c r="AP3" s="53" t="str">
        <f t="shared" si="12"/>
        <v>2.0</v>
      </c>
      <c r="AQ3" s="63">
        <v>2</v>
      </c>
      <c r="AR3" s="207">
        <v>2</v>
      </c>
      <c r="AS3" s="171">
        <v>6.1</v>
      </c>
      <c r="AT3" s="122">
        <v>0</v>
      </c>
      <c r="AU3" s="123">
        <v>5</v>
      </c>
      <c r="AV3" s="66">
        <f t="shared" si="13"/>
        <v>2.4</v>
      </c>
      <c r="AW3" s="67">
        <f t="shared" si="14"/>
        <v>5.4</v>
      </c>
      <c r="AX3" s="67" t="str">
        <f t="shared" si="15"/>
        <v>5.4</v>
      </c>
      <c r="AY3" s="51" t="str">
        <f t="shared" si="16"/>
        <v>D+</v>
      </c>
      <c r="AZ3" s="60">
        <f>IF(AY3="A",4,IF(AY3="B+",3.5,IF(AY3="B",3,IF(AY3="C+",2.5,IF(AY3="C",2,IF(AY3="D+",1.5,IF(AY3="D",1,0)))))))</f>
        <v>1.5</v>
      </c>
      <c r="BA3" s="53" t="str">
        <f t="shared" si="17"/>
        <v>1.5</v>
      </c>
      <c r="BB3" s="63">
        <v>3</v>
      </c>
      <c r="BC3" s="207">
        <v>3</v>
      </c>
      <c r="BD3" s="105">
        <v>7.5</v>
      </c>
      <c r="BE3" s="103">
        <v>4</v>
      </c>
      <c r="BF3" s="104"/>
      <c r="BG3" s="66">
        <f>ROUND((BD3*0.4+BE3*0.6),1)</f>
        <v>5.4</v>
      </c>
      <c r="BH3" s="67">
        <f>ROUND(MAX((BD3*0.4+BE3*0.6),(BD3*0.4+BF3*0.6)),1)</f>
        <v>5.4</v>
      </c>
      <c r="BI3" s="67" t="str">
        <f t="shared" si="18"/>
        <v>5.4</v>
      </c>
      <c r="BJ3" s="51" t="str">
        <f>IF(BH3&gt;=8.5,"A",IF(BH3&gt;=8,"B+",IF(BH3&gt;=7,"B",IF(BH3&gt;=6.5,"C+",IF(BH3&gt;=5.5,"C",IF(BH3&gt;=5,"D+",IF(BH3&gt;=4,"D","F")))))))</f>
        <v>D+</v>
      </c>
      <c r="BK3" s="60">
        <f>IF(BJ3="A",4,IF(BJ3="B+",3.5,IF(BJ3="B",3,IF(BJ3="C+",2.5,IF(BJ3="C",2,IF(BJ3="D+",1.5,IF(BJ3="D",1,0)))))))</f>
        <v>1.5</v>
      </c>
      <c r="BL3" s="53" t="str">
        <f t="shared" si="19"/>
        <v>1.5</v>
      </c>
      <c r="BM3" s="63">
        <v>3</v>
      </c>
      <c r="BN3" s="207">
        <v>3</v>
      </c>
      <c r="BO3" s="105">
        <v>7</v>
      </c>
      <c r="BP3" s="103">
        <v>5</v>
      </c>
      <c r="BQ3" s="104"/>
      <c r="BR3" s="66">
        <f t="shared" si="20"/>
        <v>5.8</v>
      </c>
      <c r="BS3" s="67">
        <f t="shared" si="21"/>
        <v>5.8</v>
      </c>
      <c r="BT3" s="67" t="str">
        <f t="shared" si="22"/>
        <v>5.8</v>
      </c>
      <c r="BU3" s="51" t="str">
        <f t="shared" si="23"/>
        <v>C</v>
      </c>
      <c r="BV3" s="68">
        <f t="shared" si="24"/>
        <v>2</v>
      </c>
      <c r="BW3" s="53" t="str">
        <f t="shared" si="25"/>
        <v>2.0</v>
      </c>
      <c r="BX3" s="63">
        <v>2</v>
      </c>
      <c r="BY3" s="207">
        <v>2</v>
      </c>
      <c r="BZ3" s="105">
        <v>5.7</v>
      </c>
      <c r="CA3" s="103">
        <v>8</v>
      </c>
      <c r="CB3" s="104"/>
      <c r="CC3" s="105"/>
      <c r="CD3" s="67">
        <f>ROUND(MAX((BZ3*0.4+CA3*0.6),(BZ3*0.4+CB3*0.6)),1)</f>
        <v>7.1</v>
      </c>
      <c r="CE3" s="67" t="str">
        <f t="shared" si="26"/>
        <v>7.1</v>
      </c>
      <c r="CF3" s="51" t="str">
        <f>IF(CD3&gt;=8.5,"A",IF(CD3&gt;=8,"B+",IF(CD3&gt;=7,"B",IF(CD3&gt;=6.5,"C+",IF(CD3&gt;=5.5,"C",IF(CD3&gt;=5,"D+",IF(CD3&gt;=4,"D","F")))))))</f>
        <v>B</v>
      </c>
      <c r="CG3" s="60">
        <f>IF(CF3="A",4,IF(CF3="B+",3.5,IF(CF3="B",3,IF(CF3="C+",2.5,IF(CF3="C",2,IF(CF3="D+",1.5,IF(CF3="D",1,0)))))))</f>
        <v>3</v>
      </c>
      <c r="CH3" s="53" t="str">
        <f t="shared" si="27"/>
        <v>3.0</v>
      </c>
      <c r="CI3" s="63">
        <v>3</v>
      </c>
      <c r="CJ3" s="207">
        <v>3</v>
      </c>
      <c r="CK3" s="208">
        <f t="shared" si="28"/>
        <v>17</v>
      </c>
      <c r="CL3" s="72">
        <f t="shared" si="29"/>
        <v>6.276470588235294</v>
      </c>
      <c r="CM3" s="93" t="str">
        <f t="shared" si="30"/>
        <v>6.28</v>
      </c>
      <c r="CN3" s="72">
        <f t="shared" si="31"/>
        <v>2.2352941176470589</v>
      </c>
      <c r="CO3" s="93" t="str">
        <f t="shared" si="32"/>
        <v>2.24</v>
      </c>
      <c r="CP3" s="399" t="str">
        <f t="shared" ref="CP3:CP38" si="252">IF(AND(CN3&lt;0.8),"Cảnh báo KQHT","Lên lớp")</f>
        <v>Lên lớp</v>
      </c>
      <c r="CQ3" s="399">
        <f t="shared" si="33"/>
        <v>17</v>
      </c>
      <c r="CR3" s="72">
        <f t="shared" si="34"/>
        <v>6.276470588235294</v>
      </c>
      <c r="CS3" s="399" t="str">
        <f t="shared" si="35"/>
        <v>6.28</v>
      </c>
      <c r="CT3" s="72">
        <f t="shared" si="36"/>
        <v>2.2352941176470589</v>
      </c>
      <c r="CU3" s="399" t="str">
        <f t="shared" si="37"/>
        <v>2.24</v>
      </c>
      <c r="CV3" s="399" t="str">
        <f>IF(AND(CT3&lt;1.2),"Cảnh báo KQHT","Lên lớp")</f>
        <v>Lên lớp</v>
      </c>
      <c r="CW3" s="66">
        <v>7</v>
      </c>
      <c r="CX3" s="399">
        <v>7</v>
      </c>
      <c r="CY3" s="399"/>
      <c r="CZ3" s="66">
        <f t="shared" si="38"/>
        <v>7</v>
      </c>
      <c r="DA3" s="67">
        <f t="shared" si="39"/>
        <v>7</v>
      </c>
      <c r="DB3" s="60" t="str">
        <f t="shared" si="40"/>
        <v>7.0</v>
      </c>
      <c r="DC3" s="51" t="str">
        <f t="shared" si="41"/>
        <v>B</v>
      </c>
      <c r="DD3" s="60">
        <f t="shared" si="42"/>
        <v>3</v>
      </c>
      <c r="DE3" s="60" t="str">
        <f t="shared" si="43"/>
        <v>3.0</v>
      </c>
      <c r="DF3" s="63"/>
      <c r="DG3" s="209"/>
      <c r="DH3" s="105">
        <v>6.6</v>
      </c>
      <c r="DI3" s="126">
        <v>6</v>
      </c>
      <c r="DJ3" s="126"/>
      <c r="DK3" s="66">
        <f t="shared" si="44"/>
        <v>6.2</v>
      </c>
      <c r="DL3" s="67">
        <f t="shared" si="45"/>
        <v>6.2</v>
      </c>
      <c r="DM3" s="60" t="str">
        <f t="shared" si="46"/>
        <v>6.2</v>
      </c>
      <c r="DN3" s="51" t="str">
        <f t="shared" si="47"/>
        <v>C</v>
      </c>
      <c r="DO3" s="60">
        <f t="shared" si="48"/>
        <v>2</v>
      </c>
      <c r="DP3" s="60" t="str">
        <f t="shared" si="49"/>
        <v>2.0</v>
      </c>
      <c r="DQ3" s="63"/>
      <c r="DR3" s="209"/>
      <c r="DS3" s="67">
        <f t="shared" si="50"/>
        <v>6.6</v>
      </c>
      <c r="DT3" s="60" t="str">
        <f t="shared" si="51"/>
        <v>6.6</v>
      </c>
      <c r="DU3" s="51" t="str">
        <f t="shared" si="52"/>
        <v>C+</v>
      </c>
      <c r="DV3" s="60">
        <f t="shared" si="53"/>
        <v>2.5</v>
      </c>
      <c r="DW3" s="60" t="str">
        <f t="shared" si="54"/>
        <v>2.5</v>
      </c>
      <c r="DX3" s="63">
        <v>3</v>
      </c>
      <c r="DY3" s="209">
        <v>3</v>
      </c>
      <c r="DZ3" s="216">
        <v>8.3000000000000007</v>
      </c>
      <c r="EA3" s="173">
        <v>9</v>
      </c>
      <c r="EB3" s="174"/>
      <c r="EC3" s="66">
        <f t="shared" si="55"/>
        <v>8.6999999999999993</v>
      </c>
      <c r="ED3" s="67">
        <f t="shared" si="56"/>
        <v>8.6999999999999993</v>
      </c>
      <c r="EE3" s="67" t="str">
        <f t="shared" si="57"/>
        <v>8.7</v>
      </c>
      <c r="EF3" s="51" t="str">
        <f t="shared" si="58"/>
        <v>A</v>
      </c>
      <c r="EG3" s="68">
        <f t="shared" si="59"/>
        <v>4</v>
      </c>
      <c r="EH3" s="53" t="str">
        <f t="shared" si="60"/>
        <v>4.0</v>
      </c>
      <c r="EI3" s="63">
        <v>3</v>
      </c>
      <c r="EJ3" s="207">
        <v>3</v>
      </c>
      <c r="EK3" s="216">
        <v>5.8</v>
      </c>
      <c r="EL3" s="173">
        <v>5</v>
      </c>
      <c r="EM3" s="174"/>
      <c r="EN3" s="66">
        <f t="shared" si="61"/>
        <v>5.3</v>
      </c>
      <c r="EO3" s="67">
        <f t="shared" si="62"/>
        <v>5.3</v>
      </c>
      <c r="EP3" s="67" t="str">
        <f t="shared" si="63"/>
        <v>5.3</v>
      </c>
      <c r="EQ3" s="51" t="str">
        <f t="shared" si="64"/>
        <v>D+</v>
      </c>
      <c r="ER3" s="60">
        <f t="shared" si="65"/>
        <v>1.5</v>
      </c>
      <c r="ES3" s="53" t="str">
        <f t="shared" si="66"/>
        <v>1.5</v>
      </c>
      <c r="ET3" s="63">
        <v>3</v>
      </c>
      <c r="EU3" s="207">
        <v>3</v>
      </c>
      <c r="EV3" s="216">
        <v>7.3</v>
      </c>
      <c r="EW3" s="173">
        <v>7</v>
      </c>
      <c r="EX3" s="174"/>
      <c r="EY3" s="66">
        <f t="shared" si="67"/>
        <v>7.1</v>
      </c>
      <c r="EZ3" s="67">
        <f t="shared" si="68"/>
        <v>7.1</v>
      </c>
      <c r="FA3" s="67" t="str">
        <f t="shared" si="69"/>
        <v>7.1</v>
      </c>
      <c r="FB3" s="51" t="str">
        <f t="shared" si="70"/>
        <v>B</v>
      </c>
      <c r="FC3" s="60">
        <f t="shared" si="71"/>
        <v>3</v>
      </c>
      <c r="FD3" s="53" t="str">
        <f t="shared" si="72"/>
        <v>3.0</v>
      </c>
      <c r="FE3" s="63">
        <v>2</v>
      </c>
      <c r="FF3" s="207">
        <v>2</v>
      </c>
      <c r="FG3" s="105">
        <v>7.3</v>
      </c>
      <c r="FH3" s="103">
        <v>8</v>
      </c>
      <c r="FI3" s="104"/>
      <c r="FJ3" s="66">
        <f t="shared" si="73"/>
        <v>7.7</v>
      </c>
      <c r="FK3" s="67">
        <f t="shared" si="74"/>
        <v>7.7</v>
      </c>
      <c r="FL3" s="67" t="str">
        <f t="shared" si="75"/>
        <v>7.7</v>
      </c>
      <c r="FM3" s="51" t="str">
        <f t="shared" si="76"/>
        <v>B</v>
      </c>
      <c r="FN3" s="60">
        <f t="shared" si="77"/>
        <v>3</v>
      </c>
      <c r="FO3" s="53" t="str">
        <f t="shared" si="78"/>
        <v>3.0</v>
      </c>
      <c r="FP3" s="63">
        <v>2</v>
      </c>
      <c r="FQ3" s="207">
        <v>2</v>
      </c>
      <c r="FR3" s="216">
        <v>7</v>
      </c>
      <c r="FS3" s="173">
        <v>5</v>
      </c>
      <c r="FT3" s="174"/>
      <c r="FU3" s="216"/>
      <c r="FV3" s="67">
        <f t="shared" si="79"/>
        <v>5.8</v>
      </c>
      <c r="FW3" s="67" t="str">
        <f t="shared" si="80"/>
        <v>5.8</v>
      </c>
      <c r="FX3" s="51" t="str">
        <f t="shared" si="81"/>
        <v>C</v>
      </c>
      <c r="FY3" s="60">
        <f t="shared" si="82"/>
        <v>2</v>
      </c>
      <c r="FZ3" s="53" t="str">
        <f t="shared" si="83"/>
        <v>2.0</v>
      </c>
      <c r="GA3" s="63">
        <v>2</v>
      </c>
      <c r="GB3" s="207">
        <v>2</v>
      </c>
      <c r="GC3" s="216">
        <v>7.1</v>
      </c>
      <c r="GD3" s="173">
        <v>5</v>
      </c>
      <c r="GE3" s="174"/>
      <c r="GF3" s="105"/>
      <c r="GG3" s="67">
        <f t="shared" si="84"/>
        <v>5.8</v>
      </c>
      <c r="GH3" s="67" t="str">
        <f t="shared" si="85"/>
        <v>5.8</v>
      </c>
      <c r="GI3" s="51" t="str">
        <f t="shared" si="86"/>
        <v>C</v>
      </c>
      <c r="GJ3" s="60">
        <f t="shared" si="87"/>
        <v>2</v>
      </c>
      <c r="GK3" s="53" t="str">
        <f t="shared" si="88"/>
        <v>2.0</v>
      </c>
      <c r="GL3" s="63">
        <v>3</v>
      </c>
      <c r="GM3" s="207">
        <v>3</v>
      </c>
      <c r="GN3" s="211">
        <f t="shared" si="89"/>
        <v>18</v>
      </c>
      <c r="GO3" s="156">
        <f t="shared" si="90"/>
        <v>6.6888888888888873</v>
      </c>
      <c r="GP3" s="158">
        <f t="shared" si="91"/>
        <v>2.5555555555555554</v>
      </c>
      <c r="GQ3" s="157" t="str">
        <f t="shared" si="92"/>
        <v>2.56</v>
      </c>
      <c r="GR3" s="5" t="str">
        <f t="shared" si="93"/>
        <v>Lên lớp</v>
      </c>
      <c r="GS3" s="212">
        <f t="shared" si="94"/>
        <v>18</v>
      </c>
      <c r="GT3" s="213">
        <f t="shared" si="95"/>
        <v>6.6888888888888873</v>
      </c>
      <c r="GU3" s="214">
        <f t="shared" si="96"/>
        <v>2.5555555555555554</v>
      </c>
      <c r="GV3" s="215">
        <f t="shared" si="97"/>
        <v>35</v>
      </c>
      <c r="GW3" s="211">
        <f t="shared" si="98"/>
        <v>35</v>
      </c>
      <c r="GX3" s="157">
        <f t="shared" si="99"/>
        <v>6.4885714285714275</v>
      </c>
      <c r="GY3" s="158">
        <f t="shared" si="100"/>
        <v>2.4</v>
      </c>
      <c r="GZ3" s="157" t="str">
        <f t="shared" si="101"/>
        <v>2.40</v>
      </c>
      <c r="HA3" s="5" t="str">
        <f t="shared" si="102"/>
        <v>Lên lớp</v>
      </c>
      <c r="HB3" s="5"/>
      <c r="HC3" s="105">
        <v>6</v>
      </c>
      <c r="HD3" s="103">
        <v>4</v>
      </c>
      <c r="HE3" s="104"/>
      <c r="HF3" s="105"/>
      <c r="HG3" s="67">
        <f t="shared" si="103"/>
        <v>4.8</v>
      </c>
      <c r="HH3" s="67" t="str">
        <f t="shared" si="104"/>
        <v>4.8</v>
      </c>
      <c r="HI3" s="51" t="str">
        <f t="shared" si="105"/>
        <v>D</v>
      </c>
      <c r="HJ3" s="60">
        <f t="shared" si="106"/>
        <v>1</v>
      </c>
      <c r="HK3" s="53" t="str">
        <f t="shared" si="107"/>
        <v>1.0</v>
      </c>
      <c r="HL3" s="63">
        <v>3</v>
      </c>
      <c r="HM3" s="207">
        <v>3</v>
      </c>
      <c r="HN3" s="210">
        <v>6.3</v>
      </c>
      <c r="HO3" s="57">
        <v>7</v>
      </c>
      <c r="HP3" s="58"/>
      <c r="HQ3" s="66">
        <f t="shared" si="108"/>
        <v>6.7</v>
      </c>
      <c r="HR3" s="110">
        <f t="shared" si="109"/>
        <v>6.7</v>
      </c>
      <c r="HS3" s="67" t="str">
        <f t="shared" si="110"/>
        <v>6.7</v>
      </c>
      <c r="HT3" s="111" t="str">
        <f t="shared" si="111"/>
        <v>C+</v>
      </c>
      <c r="HU3" s="112">
        <f t="shared" si="112"/>
        <v>2.5</v>
      </c>
      <c r="HV3" s="113" t="str">
        <f t="shared" si="113"/>
        <v>2.5</v>
      </c>
      <c r="HW3" s="63">
        <v>1</v>
      </c>
      <c r="HX3" s="207">
        <v>1</v>
      </c>
      <c r="HY3" s="66">
        <f t="shared" si="114"/>
        <v>2</v>
      </c>
      <c r="HZ3" s="167">
        <f t="shared" si="114"/>
        <v>5.4</v>
      </c>
      <c r="IA3" s="53" t="str">
        <f t="shared" si="115"/>
        <v>5.4</v>
      </c>
      <c r="IB3" s="51" t="str">
        <f t="shared" si="116"/>
        <v>D+</v>
      </c>
      <c r="IC3" s="60">
        <f t="shared" si="117"/>
        <v>1.5</v>
      </c>
      <c r="ID3" s="53" t="str">
        <f t="shared" si="118"/>
        <v>1.5</v>
      </c>
      <c r="IE3" s="220">
        <v>4</v>
      </c>
      <c r="IF3" s="221">
        <v>4</v>
      </c>
      <c r="IG3" s="210">
        <v>5.7</v>
      </c>
      <c r="IH3" s="57">
        <v>6</v>
      </c>
      <c r="II3" s="58"/>
      <c r="IJ3" s="66">
        <f t="shared" si="119"/>
        <v>5.9</v>
      </c>
      <c r="IK3" s="67">
        <f t="shared" si="120"/>
        <v>5.9</v>
      </c>
      <c r="IL3" s="67" t="str">
        <f t="shared" si="121"/>
        <v>5.9</v>
      </c>
      <c r="IM3" s="51" t="str">
        <f t="shared" si="122"/>
        <v>C</v>
      </c>
      <c r="IN3" s="60">
        <f t="shared" si="123"/>
        <v>2</v>
      </c>
      <c r="IO3" s="53" t="str">
        <f t="shared" si="124"/>
        <v>2.0</v>
      </c>
      <c r="IP3" s="63">
        <v>2</v>
      </c>
      <c r="IQ3" s="207">
        <v>2</v>
      </c>
      <c r="IR3" s="258">
        <v>6</v>
      </c>
      <c r="IS3" s="126">
        <v>3</v>
      </c>
      <c r="IT3" s="58"/>
      <c r="IU3" s="66">
        <f t="shared" si="125"/>
        <v>4.2</v>
      </c>
      <c r="IV3" s="67">
        <f t="shared" si="126"/>
        <v>4.2</v>
      </c>
      <c r="IW3" s="67" t="str">
        <f t="shared" si="127"/>
        <v>4.2</v>
      </c>
      <c r="IX3" s="51" t="str">
        <f t="shared" si="128"/>
        <v>D</v>
      </c>
      <c r="IY3" s="60">
        <f t="shared" si="129"/>
        <v>1</v>
      </c>
      <c r="IZ3" s="53" t="str">
        <f t="shared" si="130"/>
        <v>1.0</v>
      </c>
      <c r="JA3" s="63">
        <v>3</v>
      </c>
      <c r="JB3" s="207">
        <v>3</v>
      </c>
      <c r="JC3" s="65">
        <v>6.6</v>
      </c>
      <c r="JD3" s="57">
        <v>8</v>
      </c>
      <c r="JE3" s="58"/>
      <c r="JF3" s="66">
        <f t="shared" si="131"/>
        <v>7.4</v>
      </c>
      <c r="JG3" s="67">
        <f t="shared" si="132"/>
        <v>7.4</v>
      </c>
      <c r="JH3" s="50" t="str">
        <f t="shared" si="133"/>
        <v>7.4</v>
      </c>
      <c r="JI3" s="51" t="str">
        <f t="shared" si="134"/>
        <v>B</v>
      </c>
      <c r="JJ3" s="60">
        <f t="shared" si="135"/>
        <v>3</v>
      </c>
      <c r="JK3" s="53" t="str">
        <f t="shared" si="136"/>
        <v>3.0</v>
      </c>
      <c r="JL3" s="61">
        <v>2</v>
      </c>
      <c r="JM3" s="62">
        <v>2</v>
      </c>
      <c r="JN3" s="258">
        <v>5.2</v>
      </c>
      <c r="JO3" s="126">
        <v>4</v>
      </c>
      <c r="JP3" s="58"/>
      <c r="JQ3" s="66">
        <f t="shared" si="137"/>
        <v>4.5</v>
      </c>
      <c r="JR3" s="67">
        <f t="shared" si="138"/>
        <v>4.5</v>
      </c>
      <c r="JS3" s="50" t="str">
        <f t="shared" si="139"/>
        <v>4.5</v>
      </c>
      <c r="JT3" s="51" t="str">
        <f t="shared" si="140"/>
        <v>D</v>
      </c>
      <c r="JU3" s="60">
        <f t="shared" si="141"/>
        <v>1</v>
      </c>
      <c r="JV3" s="53" t="str">
        <f t="shared" si="142"/>
        <v>1.0</v>
      </c>
      <c r="JW3" s="61">
        <v>1</v>
      </c>
      <c r="JX3" s="62">
        <v>1</v>
      </c>
      <c r="JY3" s="282">
        <v>7</v>
      </c>
      <c r="JZ3" s="283">
        <v>5</v>
      </c>
      <c r="KA3" s="58"/>
      <c r="KB3" s="66">
        <f t="shared" si="143"/>
        <v>5.8</v>
      </c>
      <c r="KC3" s="67">
        <f t="shared" si="144"/>
        <v>5.8</v>
      </c>
      <c r="KD3" s="50" t="str">
        <f t="shared" si="145"/>
        <v>5.8</v>
      </c>
      <c r="KE3" s="51" t="str">
        <f t="shared" si="146"/>
        <v>C</v>
      </c>
      <c r="KF3" s="60">
        <f t="shared" si="147"/>
        <v>2</v>
      </c>
      <c r="KG3" s="53" t="str">
        <f t="shared" si="148"/>
        <v>2.0</v>
      </c>
      <c r="KH3" s="61">
        <v>2</v>
      </c>
      <c r="KI3" s="62">
        <v>2</v>
      </c>
      <c r="KJ3" s="105">
        <v>6.4</v>
      </c>
      <c r="KK3" s="138">
        <v>1</v>
      </c>
      <c r="KL3" s="105">
        <v>5.5</v>
      </c>
      <c r="KM3" s="66">
        <f t="shared" si="149"/>
        <v>3.2</v>
      </c>
      <c r="KN3" s="110">
        <f t="shared" si="150"/>
        <v>5.9</v>
      </c>
      <c r="KO3" s="67" t="str">
        <f t="shared" si="151"/>
        <v>5.9</v>
      </c>
      <c r="KP3" s="300" t="str">
        <f t="shared" si="152"/>
        <v>C</v>
      </c>
      <c r="KQ3" s="112">
        <f t="shared" si="153"/>
        <v>2</v>
      </c>
      <c r="KR3" s="113" t="str">
        <f t="shared" si="154"/>
        <v>2.0</v>
      </c>
      <c r="KS3" s="63">
        <v>3</v>
      </c>
      <c r="KT3" s="207">
        <v>3</v>
      </c>
      <c r="KU3" s="105">
        <v>6.7</v>
      </c>
      <c r="KV3" s="138">
        <v>6</v>
      </c>
      <c r="KW3" s="104"/>
      <c r="KX3" s="66">
        <f t="shared" si="155"/>
        <v>6.3</v>
      </c>
      <c r="KY3" s="110">
        <f t="shared" si="156"/>
        <v>6.3</v>
      </c>
      <c r="KZ3" s="67" t="str">
        <f t="shared" si="157"/>
        <v>6.3</v>
      </c>
      <c r="LA3" s="300" t="str">
        <f t="shared" si="158"/>
        <v>C</v>
      </c>
      <c r="LB3" s="112">
        <f t="shared" si="159"/>
        <v>2</v>
      </c>
      <c r="LC3" s="113" t="str">
        <f t="shared" si="160"/>
        <v>2.0</v>
      </c>
      <c r="LD3" s="63">
        <v>2</v>
      </c>
      <c r="LE3" s="207">
        <v>2</v>
      </c>
      <c r="LF3" s="301">
        <f t="shared" si="161"/>
        <v>4.5999999999999996</v>
      </c>
      <c r="LG3" s="302">
        <f t="shared" si="161"/>
        <v>6.1</v>
      </c>
      <c r="LH3" s="303" t="str">
        <f t="shared" si="162"/>
        <v>6.1</v>
      </c>
      <c r="LI3" s="304" t="str">
        <f t="shared" si="163"/>
        <v>C</v>
      </c>
      <c r="LJ3" s="305">
        <f t="shared" si="164"/>
        <v>2</v>
      </c>
      <c r="LK3" s="303" t="str">
        <f t="shared" si="165"/>
        <v>2.0</v>
      </c>
      <c r="LL3" s="306">
        <v>5</v>
      </c>
      <c r="LM3" s="307">
        <v>5</v>
      </c>
      <c r="LN3" s="211">
        <f t="shared" si="166"/>
        <v>19</v>
      </c>
      <c r="LO3" s="156">
        <f t="shared" si="167"/>
        <v>5.6157894736842096</v>
      </c>
      <c r="LP3" s="158">
        <f t="shared" si="168"/>
        <v>1.763157894736842</v>
      </c>
      <c r="LQ3" s="157" t="str">
        <f t="shared" si="169"/>
        <v>1.76</v>
      </c>
      <c r="LR3" s="5" t="str">
        <f t="shared" si="170"/>
        <v>Lên lớp</v>
      </c>
      <c r="LS3" s="212">
        <f t="shared" si="171"/>
        <v>19</v>
      </c>
      <c r="LT3" s="156">
        <f t="shared" si="172"/>
        <v>5.6157894736842096</v>
      </c>
      <c r="LU3" s="309">
        <f t="shared" si="173"/>
        <v>1.763157894736842</v>
      </c>
      <c r="LV3" s="215">
        <f t="shared" si="174"/>
        <v>54</v>
      </c>
      <c r="LW3" s="211">
        <f t="shared" si="175"/>
        <v>54</v>
      </c>
      <c r="LX3" s="157">
        <f t="shared" si="176"/>
        <v>6.1814814814814802</v>
      </c>
      <c r="LY3" s="157" t="str">
        <f t="shared" si="177"/>
        <v>6.18</v>
      </c>
      <c r="LZ3" s="158">
        <f t="shared" si="178"/>
        <v>2.175925925925926</v>
      </c>
      <c r="MA3" s="157" t="str">
        <f t="shared" si="179"/>
        <v>2.18</v>
      </c>
      <c r="MB3" s="5" t="str">
        <f t="shared" si="180"/>
        <v>Lên lớp</v>
      </c>
      <c r="MC3" s="282">
        <v>5.6</v>
      </c>
      <c r="MD3" s="283">
        <v>6</v>
      </c>
      <c r="ME3" s="104"/>
      <c r="MF3" s="66">
        <f t="shared" si="181"/>
        <v>5.8</v>
      </c>
      <c r="MG3" s="67">
        <f t="shared" si="182"/>
        <v>5.8</v>
      </c>
      <c r="MH3" s="50" t="str">
        <f t="shared" si="183"/>
        <v>5.8</v>
      </c>
      <c r="MI3" s="51" t="str">
        <f t="shared" si="184"/>
        <v>C</v>
      </c>
      <c r="MJ3" s="60">
        <f t="shared" si="185"/>
        <v>2</v>
      </c>
      <c r="MK3" s="53" t="str">
        <f t="shared" si="186"/>
        <v>2.0</v>
      </c>
      <c r="ML3" s="61">
        <v>2</v>
      </c>
      <c r="MM3" s="62">
        <v>2</v>
      </c>
      <c r="MN3" s="282">
        <v>6</v>
      </c>
      <c r="MO3" s="283">
        <v>9</v>
      </c>
      <c r="MP3" s="104"/>
      <c r="MQ3" s="105">
        <f t="shared" si="187"/>
        <v>7.8</v>
      </c>
      <c r="MR3" s="67">
        <f t="shared" si="188"/>
        <v>7.8</v>
      </c>
      <c r="MS3" s="50" t="str">
        <f t="shared" si="189"/>
        <v>7.8</v>
      </c>
      <c r="MT3" s="51" t="str">
        <f t="shared" si="190"/>
        <v>B</v>
      </c>
      <c r="MU3" s="60">
        <f t="shared" si="191"/>
        <v>3</v>
      </c>
      <c r="MV3" s="53" t="str">
        <f t="shared" si="192"/>
        <v>3.0</v>
      </c>
      <c r="MW3" s="61">
        <v>2</v>
      </c>
      <c r="MX3" s="62">
        <v>2</v>
      </c>
      <c r="MY3" s="282">
        <v>5.8</v>
      </c>
      <c r="MZ3" s="283">
        <v>2</v>
      </c>
      <c r="NA3" s="104">
        <v>10</v>
      </c>
      <c r="NB3" s="105">
        <f t="shared" si="193"/>
        <v>3.5</v>
      </c>
      <c r="NC3" s="67">
        <f t="shared" si="194"/>
        <v>8.3000000000000007</v>
      </c>
      <c r="ND3" s="50" t="str">
        <f t="shared" si="195"/>
        <v>8.3</v>
      </c>
      <c r="NE3" s="51" t="str">
        <f t="shared" si="196"/>
        <v>B+</v>
      </c>
      <c r="NF3" s="60">
        <f t="shared" si="197"/>
        <v>3.5</v>
      </c>
      <c r="NG3" s="53" t="str">
        <f t="shared" si="198"/>
        <v>3.5</v>
      </c>
      <c r="NH3" s="61">
        <v>2</v>
      </c>
      <c r="NI3" s="62">
        <v>2</v>
      </c>
      <c r="NJ3" s="149"/>
      <c r="NK3" s="137"/>
      <c r="NL3" s="149"/>
      <c r="NM3" s="149">
        <f t="shared" si="199"/>
        <v>0</v>
      </c>
      <c r="NN3" s="110">
        <f t="shared" si="200"/>
        <v>0</v>
      </c>
      <c r="NO3" s="67" t="str">
        <f t="shared" si="201"/>
        <v>0.0</v>
      </c>
      <c r="NP3" s="300" t="str">
        <f t="shared" si="202"/>
        <v>F</v>
      </c>
      <c r="NQ3" s="112">
        <f t="shared" si="203"/>
        <v>0</v>
      </c>
      <c r="NR3" s="113" t="str">
        <f t="shared" si="204"/>
        <v>0.0</v>
      </c>
      <c r="NS3" s="63">
        <v>2</v>
      </c>
      <c r="NT3" s="207"/>
      <c r="NU3" s="149"/>
      <c r="NV3" s="137"/>
      <c r="NW3" s="149"/>
      <c r="NX3" s="149">
        <f t="shared" si="205"/>
        <v>0</v>
      </c>
      <c r="NY3" s="110">
        <f t="shared" si="206"/>
        <v>0</v>
      </c>
      <c r="NZ3" s="67" t="str">
        <f t="shared" si="207"/>
        <v>0.0</v>
      </c>
      <c r="OA3" s="300" t="str">
        <f t="shared" si="208"/>
        <v>F</v>
      </c>
      <c r="OB3" s="112">
        <f t="shared" si="209"/>
        <v>0</v>
      </c>
      <c r="OC3" s="113" t="str">
        <f t="shared" si="210"/>
        <v>0.0</v>
      </c>
      <c r="OD3" s="63">
        <v>1</v>
      </c>
      <c r="OE3" s="207"/>
      <c r="OF3" s="210">
        <v>6</v>
      </c>
      <c r="OG3" s="133">
        <v>6</v>
      </c>
      <c r="OH3" s="58"/>
      <c r="OI3" s="66">
        <f t="shared" si="211"/>
        <v>6</v>
      </c>
      <c r="OJ3" s="67">
        <f t="shared" si="212"/>
        <v>6</v>
      </c>
      <c r="OK3" s="67" t="str">
        <f t="shared" si="213"/>
        <v>6.0</v>
      </c>
      <c r="OL3" s="51" t="str">
        <f t="shared" si="214"/>
        <v>C</v>
      </c>
      <c r="OM3" s="60">
        <f t="shared" si="215"/>
        <v>2</v>
      </c>
      <c r="ON3" s="53" t="str">
        <f t="shared" si="216"/>
        <v>2.0</v>
      </c>
      <c r="OO3" s="63">
        <v>6</v>
      </c>
      <c r="OP3" s="207">
        <v>6</v>
      </c>
      <c r="OQ3" s="211">
        <f t="shared" si="217"/>
        <v>15</v>
      </c>
      <c r="OR3" s="156">
        <f t="shared" si="218"/>
        <v>5.3199999999999994</v>
      </c>
      <c r="OS3" s="158">
        <f t="shared" si="219"/>
        <v>1.9333333333333333</v>
      </c>
      <c r="OT3" s="157" t="str">
        <f t="shared" si="220"/>
        <v>1.93</v>
      </c>
      <c r="OU3" s="5" t="str">
        <f t="shared" si="221"/>
        <v>Lên lớp</v>
      </c>
      <c r="OV3" s="212">
        <f t="shared" si="222"/>
        <v>12</v>
      </c>
      <c r="OW3" s="156">
        <f t="shared" si="223"/>
        <v>6.6499999999999995</v>
      </c>
      <c r="OX3" s="309">
        <f t="shared" si="224"/>
        <v>2.4166666666666665</v>
      </c>
      <c r="OY3" s="215">
        <f t="shared" si="225"/>
        <v>69</v>
      </c>
      <c r="OZ3" s="211">
        <f t="shared" si="226"/>
        <v>66</v>
      </c>
      <c r="PA3" s="157">
        <f t="shared" si="227"/>
        <v>6.2666666666666657</v>
      </c>
      <c r="PB3" s="157" t="str">
        <f t="shared" si="228"/>
        <v>6.27</v>
      </c>
      <c r="PC3" s="158">
        <f t="shared" si="229"/>
        <v>2.2196969696969697</v>
      </c>
      <c r="PD3" s="157" t="str">
        <f t="shared" si="230"/>
        <v>2.22</v>
      </c>
      <c r="PE3" s="5" t="str">
        <f t="shared" si="231"/>
        <v>Lên lớp</v>
      </c>
      <c r="PF3" s="210">
        <v>7</v>
      </c>
      <c r="PG3" s="133">
        <v>7</v>
      </c>
      <c r="PH3" s="210"/>
      <c r="PI3" s="66">
        <f t="shared" si="232"/>
        <v>7</v>
      </c>
      <c r="PJ3" s="67">
        <f t="shared" si="233"/>
        <v>7</v>
      </c>
      <c r="PK3" s="67" t="str">
        <f t="shared" si="234"/>
        <v>7.0</v>
      </c>
      <c r="PL3" s="51" t="str">
        <f t="shared" si="235"/>
        <v>B</v>
      </c>
      <c r="PM3" s="60">
        <f t="shared" si="236"/>
        <v>3</v>
      </c>
      <c r="PN3" s="53" t="str">
        <f t="shared" si="237"/>
        <v>3.0</v>
      </c>
      <c r="PO3" s="63">
        <v>6</v>
      </c>
      <c r="PP3" s="207">
        <v>6</v>
      </c>
      <c r="PQ3" s="105">
        <v>7.3</v>
      </c>
      <c r="PR3" s="138">
        <v>5</v>
      </c>
      <c r="PS3" s="105"/>
      <c r="PT3" s="105"/>
      <c r="PU3" s="67">
        <f t="shared" si="238"/>
        <v>5.9</v>
      </c>
      <c r="PV3" s="67" t="str">
        <f t="shared" si="239"/>
        <v>5.9</v>
      </c>
      <c r="PW3" s="51" t="str">
        <f t="shared" si="240"/>
        <v>C</v>
      </c>
      <c r="PX3" s="60">
        <f t="shared" si="241"/>
        <v>2</v>
      </c>
      <c r="PY3" s="53" t="str">
        <f t="shared" si="242"/>
        <v>2.0</v>
      </c>
      <c r="PZ3" s="63">
        <v>4</v>
      </c>
      <c r="QA3" s="207">
        <v>4</v>
      </c>
      <c r="QB3" s="146"/>
      <c r="QC3" s="4"/>
      <c r="QD3" s="4"/>
      <c r="QE3" s="316">
        <f t="shared" si="243"/>
        <v>0</v>
      </c>
      <c r="QF3" s="67" t="str">
        <f t="shared" si="244"/>
        <v>0.0</v>
      </c>
      <c r="QG3" s="51" t="str">
        <f t="shared" si="245"/>
        <v>F</v>
      </c>
      <c r="QH3" s="60">
        <f t="shared" si="246"/>
        <v>0</v>
      </c>
      <c r="QI3" s="53" t="str">
        <f t="shared" si="247"/>
        <v>0.0</v>
      </c>
      <c r="QJ3" s="220">
        <v>5</v>
      </c>
      <c r="QK3" s="221"/>
      <c r="QL3" s="417">
        <f t="shared" si="248"/>
        <v>15</v>
      </c>
      <c r="QM3" s="156">
        <f t="shared" si="249"/>
        <v>4.3733333333333331</v>
      </c>
      <c r="QN3" s="158">
        <f t="shared" si="250"/>
        <v>1.7333333333333334</v>
      </c>
      <c r="QO3" s="157" t="str">
        <f t="shared" si="251"/>
        <v>1.73</v>
      </c>
    </row>
    <row r="4" spans="1:457" s="8" customFormat="1" ht="18">
      <c r="A4" s="5">
        <v>3</v>
      </c>
      <c r="B4" s="9" t="s">
        <v>11</v>
      </c>
      <c r="C4" s="10" t="s">
        <v>222</v>
      </c>
      <c r="D4" s="11" t="s">
        <v>274</v>
      </c>
      <c r="E4" s="12" t="s">
        <v>206</v>
      </c>
      <c r="G4" s="47" t="s">
        <v>560</v>
      </c>
      <c r="H4" s="132" t="s">
        <v>427</v>
      </c>
      <c r="I4" s="132" t="s">
        <v>603</v>
      </c>
      <c r="J4" s="48" t="s">
        <v>525</v>
      </c>
      <c r="K4" s="98">
        <v>8</v>
      </c>
      <c r="L4" s="67" t="str">
        <f t="shared" si="0"/>
        <v>8.0</v>
      </c>
      <c r="M4" s="51" t="str">
        <f t="shared" ref="M4:M38" si="253">IF(K4&gt;=8.5,"A",IF(K4&gt;=8,"B+",IF(K4&gt;=7,"B",IF(K4&gt;=6.5,"C+",IF(K4&gt;=5.5,"C",IF(K4&gt;=5,"D+",IF(K4&gt;=4,"D","F")))))))</f>
        <v>B+</v>
      </c>
      <c r="N4" s="52">
        <f t="shared" ref="N4:N38" si="254">IF(M4="A",4,IF(M4="B+",3.5,IF(M4="B",3,IF(M4="C+",2.5,IF(M4="C",2,IF(M4="D+",1.5,IF(M4="D",1,0)))))))</f>
        <v>3.5</v>
      </c>
      <c r="O4" s="53" t="str">
        <f t="shared" si="1"/>
        <v>3.5</v>
      </c>
      <c r="P4" s="63">
        <v>2</v>
      </c>
      <c r="Q4" s="49">
        <v>7</v>
      </c>
      <c r="R4" s="67" t="str">
        <f t="shared" si="2"/>
        <v>7.0</v>
      </c>
      <c r="S4" s="51" t="str">
        <f t="shared" ref="S4:S38" si="255">IF(Q4&gt;=8.5,"A",IF(Q4&gt;=8,"B+",IF(Q4&gt;=7,"B",IF(Q4&gt;=6.5,"C+",IF(Q4&gt;=5.5,"C",IF(Q4&gt;=5,"D+",IF(Q4&gt;=4,"D","F")))))))</f>
        <v>B</v>
      </c>
      <c r="T4" s="52">
        <f t="shared" ref="T4:T38" si="256">IF(S4="A",4,IF(S4="B+",3.5,IF(S4="B",3,IF(S4="C+",2.5,IF(S4="C",2,IF(S4="D+",1.5,IF(S4="D",1,0)))))))</f>
        <v>3</v>
      </c>
      <c r="U4" s="53" t="str">
        <f t="shared" si="3"/>
        <v>3.0</v>
      </c>
      <c r="V4" s="63">
        <v>3</v>
      </c>
      <c r="W4" s="105">
        <v>7.3</v>
      </c>
      <c r="X4" s="103">
        <v>9</v>
      </c>
      <c r="Y4" s="104"/>
      <c r="Z4" s="66">
        <f t="shared" si="4"/>
        <v>8.3000000000000007</v>
      </c>
      <c r="AA4" s="67">
        <f t="shared" si="5"/>
        <v>8.3000000000000007</v>
      </c>
      <c r="AB4" s="67" t="str">
        <f t="shared" si="6"/>
        <v>8.3</v>
      </c>
      <c r="AC4" s="51" t="str">
        <f t="shared" si="7"/>
        <v>B+</v>
      </c>
      <c r="AD4" s="60">
        <f t="shared" ref="AD4:AD38" si="257">IF(AC4="A",4,IF(AC4="B+",3.5,IF(AC4="B",3,IF(AC4="C+",2.5,IF(AC4="C",2,IF(AC4="D+",1.5,IF(AC4="D",1,0)))))))</f>
        <v>3.5</v>
      </c>
      <c r="AE4" s="53" t="str">
        <f t="shared" si="8"/>
        <v>3.5</v>
      </c>
      <c r="AF4" s="63">
        <v>4</v>
      </c>
      <c r="AG4" s="207">
        <v>4</v>
      </c>
      <c r="AH4" s="105">
        <v>8.3000000000000007</v>
      </c>
      <c r="AI4" s="103">
        <v>6</v>
      </c>
      <c r="AJ4" s="104"/>
      <c r="AK4" s="66">
        <f t="shared" si="9"/>
        <v>6.9</v>
      </c>
      <c r="AL4" s="67">
        <f t="shared" si="10"/>
        <v>6.9</v>
      </c>
      <c r="AM4" s="67" t="str">
        <f t="shared" si="11"/>
        <v>6.9</v>
      </c>
      <c r="AN4" s="51" t="str">
        <f t="shared" ref="AN4:AN38" si="258">IF(AL4&gt;=8.5,"A",IF(AL4&gt;=8,"B+",IF(AL4&gt;=7,"B",IF(AL4&gt;=6.5,"C+",IF(AL4&gt;=5.5,"C",IF(AL4&gt;=5,"D+",IF(AL4&gt;=4,"D","F")))))))</f>
        <v>C+</v>
      </c>
      <c r="AO4" s="60">
        <f t="shared" ref="AO4:AO38" si="259">IF(AN4="A",4,IF(AN4="B+",3.5,IF(AN4="B",3,IF(AN4="C+",2.5,IF(AN4="C",2,IF(AN4="D+",1.5,IF(AN4="D",1,0)))))))</f>
        <v>2.5</v>
      </c>
      <c r="AP4" s="53" t="str">
        <f t="shared" si="12"/>
        <v>2.5</v>
      </c>
      <c r="AQ4" s="63">
        <v>2</v>
      </c>
      <c r="AR4" s="207">
        <v>2</v>
      </c>
      <c r="AS4" s="105">
        <v>5.9</v>
      </c>
      <c r="AT4" s="103">
        <v>6</v>
      </c>
      <c r="AU4" s="104"/>
      <c r="AV4" s="66">
        <f t="shared" si="13"/>
        <v>6</v>
      </c>
      <c r="AW4" s="67">
        <f t="shared" si="14"/>
        <v>6</v>
      </c>
      <c r="AX4" s="67" t="str">
        <f t="shared" si="15"/>
        <v>6.0</v>
      </c>
      <c r="AY4" s="51" t="str">
        <f t="shared" si="16"/>
        <v>C</v>
      </c>
      <c r="AZ4" s="60">
        <f t="shared" ref="AZ4:AZ38" si="260">IF(AY4="A",4,IF(AY4="B+",3.5,IF(AY4="B",3,IF(AY4="C+",2.5,IF(AY4="C",2,IF(AY4="D+",1.5,IF(AY4="D",1,0)))))))</f>
        <v>2</v>
      </c>
      <c r="BA4" s="53" t="str">
        <f t="shared" si="17"/>
        <v>2.0</v>
      </c>
      <c r="BB4" s="63">
        <v>3</v>
      </c>
      <c r="BC4" s="207">
        <v>3</v>
      </c>
      <c r="BD4" s="105">
        <v>6.1</v>
      </c>
      <c r="BE4" s="103">
        <v>6</v>
      </c>
      <c r="BF4" s="104"/>
      <c r="BG4" s="66">
        <f t="shared" ref="BG4:BG38" si="261">ROUND((BD4*0.4+BE4*0.6),1)</f>
        <v>6</v>
      </c>
      <c r="BH4" s="67">
        <f t="shared" ref="BH4:BH38" si="262">ROUND(MAX((BD4*0.4+BE4*0.6),(BD4*0.4+BF4*0.6)),1)</f>
        <v>6</v>
      </c>
      <c r="BI4" s="67" t="str">
        <f t="shared" si="18"/>
        <v>6.0</v>
      </c>
      <c r="BJ4" s="51" t="str">
        <f t="shared" ref="BJ4:BJ38" si="263">IF(BH4&gt;=8.5,"A",IF(BH4&gt;=8,"B+",IF(BH4&gt;=7,"B",IF(BH4&gt;=6.5,"C+",IF(BH4&gt;=5.5,"C",IF(BH4&gt;=5,"D+",IF(BH4&gt;=4,"D","F")))))))</f>
        <v>C</v>
      </c>
      <c r="BK4" s="60">
        <f t="shared" ref="BK4:BK38" si="264">IF(BJ4="A",4,IF(BJ4="B+",3.5,IF(BJ4="B",3,IF(BJ4="C+",2.5,IF(BJ4="C",2,IF(BJ4="D+",1.5,IF(BJ4="D",1,0)))))))</f>
        <v>2</v>
      </c>
      <c r="BL4" s="53" t="str">
        <f t="shared" si="19"/>
        <v>2.0</v>
      </c>
      <c r="BM4" s="63">
        <v>3</v>
      </c>
      <c r="BN4" s="207">
        <v>3</v>
      </c>
      <c r="BO4" s="105">
        <v>5.2</v>
      </c>
      <c r="BP4" s="103">
        <v>6</v>
      </c>
      <c r="BQ4" s="104"/>
      <c r="BR4" s="66">
        <f t="shared" si="20"/>
        <v>5.7</v>
      </c>
      <c r="BS4" s="67">
        <f t="shared" si="21"/>
        <v>5.7</v>
      </c>
      <c r="BT4" s="67" t="str">
        <f t="shared" si="22"/>
        <v>5.7</v>
      </c>
      <c r="BU4" s="51" t="str">
        <f t="shared" si="23"/>
        <v>C</v>
      </c>
      <c r="BV4" s="68">
        <f t="shared" si="24"/>
        <v>2</v>
      </c>
      <c r="BW4" s="53" t="str">
        <f t="shared" si="25"/>
        <v>2.0</v>
      </c>
      <c r="BX4" s="63">
        <v>2</v>
      </c>
      <c r="BY4" s="207">
        <v>2</v>
      </c>
      <c r="BZ4" s="105">
        <v>7.7</v>
      </c>
      <c r="CA4" s="103">
        <v>9</v>
      </c>
      <c r="CB4" s="104"/>
      <c r="CC4" s="105"/>
      <c r="CD4" s="67">
        <f t="shared" ref="CD4:CD38" si="265">ROUND(MAX((BZ4*0.4+CA4*0.6),(BZ4*0.4+CB4*0.6)),1)</f>
        <v>8.5</v>
      </c>
      <c r="CE4" s="67" t="str">
        <f t="shared" si="26"/>
        <v>8.5</v>
      </c>
      <c r="CF4" s="51" t="str">
        <f t="shared" ref="CF4:CF38" si="266">IF(CD4&gt;=8.5,"A",IF(CD4&gt;=8,"B+",IF(CD4&gt;=7,"B",IF(CD4&gt;=6.5,"C+",IF(CD4&gt;=5.5,"C",IF(CD4&gt;=5,"D+",IF(CD4&gt;=4,"D","F")))))))</f>
        <v>A</v>
      </c>
      <c r="CG4" s="60">
        <f t="shared" ref="CG4:CG38" si="267">IF(CF4="A",4,IF(CF4="B+",3.5,IF(CF4="B",3,IF(CF4="C+",2.5,IF(CF4="C",2,IF(CF4="D+",1.5,IF(CF4="D",1,0)))))))</f>
        <v>4</v>
      </c>
      <c r="CH4" s="53" t="str">
        <f t="shared" si="27"/>
        <v>4.0</v>
      </c>
      <c r="CI4" s="63">
        <v>3</v>
      </c>
      <c r="CJ4" s="207">
        <v>3</v>
      </c>
      <c r="CK4" s="208">
        <f t="shared" si="28"/>
        <v>17</v>
      </c>
      <c r="CL4" s="72">
        <f t="shared" si="29"/>
        <v>7.0529411764705889</v>
      </c>
      <c r="CM4" s="93" t="str">
        <f t="shared" si="30"/>
        <v>7.05</v>
      </c>
      <c r="CN4" s="72">
        <f t="shared" si="31"/>
        <v>2.7647058823529411</v>
      </c>
      <c r="CO4" s="93" t="str">
        <f t="shared" si="32"/>
        <v>2.76</v>
      </c>
      <c r="CP4" s="399" t="str">
        <f t="shared" si="252"/>
        <v>Lên lớp</v>
      </c>
      <c r="CQ4" s="399">
        <f t="shared" si="33"/>
        <v>17</v>
      </c>
      <c r="CR4" s="72">
        <f t="shared" si="34"/>
        <v>7.0529411764705889</v>
      </c>
      <c r="CS4" s="399" t="str">
        <f t="shared" si="35"/>
        <v>7.05</v>
      </c>
      <c r="CT4" s="72">
        <f t="shared" si="36"/>
        <v>2.7647058823529411</v>
      </c>
      <c r="CU4" s="399" t="str">
        <f t="shared" si="37"/>
        <v>2.76</v>
      </c>
      <c r="CV4" s="399" t="str">
        <f t="shared" ref="CV4:CV38" si="268">IF(AND(CT4&lt;1.2),"Cảnh báo KQHT","Lên lớp")</f>
        <v>Lên lớp</v>
      </c>
      <c r="CW4" s="66">
        <v>8.4</v>
      </c>
      <c r="CX4" s="399">
        <v>7</v>
      </c>
      <c r="CY4" s="399"/>
      <c r="CZ4" s="66">
        <f t="shared" si="38"/>
        <v>7.6</v>
      </c>
      <c r="DA4" s="67">
        <f t="shared" si="39"/>
        <v>7.6</v>
      </c>
      <c r="DB4" s="60" t="str">
        <f t="shared" si="40"/>
        <v>7.6</v>
      </c>
      <c r="DC4" s="51" t="str">
        <f t="shared" si="41"/>
        <v>B</v>
      </c>
      <c r="DD4" s="60">
        <f t="shared" si="42"/>
        <v>3</v>
      </c>
      <c r="DE4" s="60" t="str">
        <f t="shared" si="43"/>
        <v>3.0</v>
      </c>
      <c r="DF4" s="63"/>
      <c r="DG4" s="209"/>
      <c r="DH4" s="105">
        <v>6.6</v>
      </c>
      <c r="DI4" s="126">
        <v>7</v>
      </c>
      <c r="DJ4" s="126"/>
      <c r="DK4" s="66">
        <f t="shared" si="44"/>
        <v>6.8</v>
      </c>
      <c r="DL4" s="67">
        <f t="shared" si="45"/>
        <v>6.8</v>
      </c>
      <c r="DM4" s="60" t="str">
        <f t="shared" si="46"/>
        <v>6.8</v>
      </c>
      <c r="DN4" s="51" t="str">
        <f t="shared" si="47"/>
        <v>C+</v>
      </c>
      <c r="DO4" s="60">
        <f t="shared" si="48"/>
        <v>2.5</v>
      </c>
      <c r="DP4" s="60" t="str">
        <f t="shared" si="49"/>
        <v>2.5</v>
      </c>
      <c r="DQ4" s="63"/>
      <c r="DR4" s="209"/>
      <c r="DS4" s="67">
        <f t="shared" si="50"/>
        <v>7.1999999999999993</v>
      </c>
      <c r="DT4" s="60" t="str">
        <f t="shared" si="51"/>
        <v>7.2</v>
      </c>
      <c r="DU4" s="51" t="str">
        <f t="shared" si="52"/>
        <v>B</v>
      </c>
      <c r="DV4" s="60">
        <f t="shared" si="53"/>
        <v>3</v>
      </c>
      <c r="DW4" s="60" t="str">
        <f t="shared" si="54"/>
        <v>3.0</v>
      </c>
      <c r="DX4" s="63">
        <v>3</v>
      </c>
      <c r="DY4" s="209">
        <v>3</v>
      </c>
      <c r="DZ4" s="210">
        <v>6.6</v>
      </c>
      <c r="EA4" s="57">
        <v>8</v>
      </c>
      <c r="EB4" s="58"/>
      <c r="EC4" s="66">
        <f t="shared" si="55"/>
        <v>7.4</v>
      </c>
      <c r="ED4" s="67">
        <f t="shared" si="56"/>
        <v>7.4</v>
      </c>
      <c r="EE4" s="67" t="str">
        <f t="shared" si="57"/>
        <v>7.4</v>
      </c>
      <c r="EF4" s="51" t="str">
        <f t="shared" si="58"/>
        <v>B</v>
      </c>
      <c r="EG4" s="68">
        <f t="shared" si="59"/>
        <v>3</v>
      </c>
      <c r="EH4" s="53" t="str">
        <f t="shared" si="60"/>
        <v>3.0</v>
      </c>
      <c r="EI4" s="63">
        <v>3</v>
      </c>
      <c r="EJ4" s="207">
        <v>3</v>
      </c>
      <c r="EK4" s="210">
        <v>9.3000000000000007</v>
      </c>
      <c r="EL4" s="57">
        <v>8</v>
      </c>
      <c r="EM4" s="58"/>
      <c r="EN4" s="66">
        <f t="shared" si="61"/>
        <v>8.5</v>
      </c>
      <c r="EO4" s="67">
        <f t="shared" si="62"/>
        <v>8.5</v>
      </c>
      <c r="EP4" s="67" t="str">
        <f t="shared" si="63"/>
        <v>8.5</v>
      </c>
      <c r="EQ4" s="51" t="str">
        <f t="shared" si="64"/>
        <v>A</v>
      </c>
      <c r="ER4" s="60">
        <f t="shared" si="65"/>
        <v>4</v>
      </c>
      <c r="ES4" s="53" t="str">
        <f t="shared" si="66"/>
        <v>4.0</v>
      </c>
      <c r="ET4" s="63">
        <v>3</v>
      </c>
      <c r="EU4" s="207">
        <v>3</v>
      </c>
      <c r="EV4" s="210">
        <v>7.3</v>
      </c>
      <c r="EW4" s="57">
        <v>9</v>
      </c>
      <c r="EX4" s="58"/>
      <c r="EY4" s="66">
        <f t="shared" si="67"/>
        <v>8.3000000000000007</v>
      </c>
      <c r="EZ4" s="67">
        <f t="shared" si="68"/>
        <v>8.3000000000000007</v>
      </c>
      <c r="FA4" s="67" t="str">
        <f t="shared" si="69"/>
        <v>8.3</v>
      </c>
      <c r="FB4" s="51" t="str">
        <f t="shared" si="70"/>
        <v>B+</v>
      </c>
      <c r="FC4" s="60">
        <f t="shared" si="71"/>
        <v>3.5</v>
      </c>
      <c r="FD4" s="53" t="str">
        <f t="shared" si="72"/>
        <v>3.5</v>
      </c>
      <c r="FE4" s="63">
        <v>2</v>
      </c>
      <c r="FF4" s="207">
        <v>2</v>
      </c>
      <c r="FG4" s="105">
        <v>8.3000000000000007</v>
      </c>
      <c r="FH4" s="103">
        <v>6</v>
      </c>
      <c r="FI4" s="104"/>
      <c r="FJ4" s="66">
        <f t="shared" si="73"/>
        <v>6.9</v>
      </c>
      <c r="FK4" s="67">
        <f t="shared" si="74"/>
        <v>6.9</v>
      </c>
      <c r="FL4" s="67" t="str">
        <f t="shared" si="75"/>
        <v>6.9</v>
      </c>
      <c r="FM4" s="51" t="str">
        <f t="shared" si="76"/>
        <v>C+</v>
      </c>
      <c r="FN4" s="60">
        <f t="shared" si="77"/>
        <v>2.5</v>
      </c>
      <c r="FO4" s="53" t="str">
        <f t="shared" si="78"/>
        <v>2.5</v>
      </c>
      <c r="FP4" s="63">
        <v>2</v>
      </c>
      <c r="FQ4" s="207">
        <v>2</v>
      </c>
      <c r="FR4" s="105">
        <v>7.4</v>
      </c>
      <c r="FS4" s="103">
        <v>9</v>
      </c>
      <c r="FT4" s="104"/>
      <c r="FU4" s="66"/>
      <c r="FV4" s="67">
        <f t="shared" si="79"/>
        <v>8.4</v>
      </c>
      <c r="FW4" s="67" t="str">
        <f t="shared" si="80"/>
        <v>8.4</v>
      </c>
      <c r="FX4" s="51" t="str">
        <f t="shared" si="81"/>
        <v>B+</v>
      </c>
      <c r="FY4" s="60">
        <f t="shared" si="82"/>
        <v>3.5</v>
      </c>
      <c r="FZ4" s="53" t="str">
        <f t="shared" si="83"/>
        <v>3.5</v>
      </c>
      <c r="GA4" s="63">
        <v>2</v>
      </c>
      <c r="GB4" s="207">
        <v>2</v>
      </c>
      <c r="GC4" s="105">
        <v>8.3000000000000007</v>
      </c>
      <c r="GD4" s="103">
        <v>7</v>
      </c>
      <c r="GE4" s="104"/>
      <c r="GF4" s="105"/>
      <c r="GG4" s="67">
        <f t="shared" si="84"/>
        <v>7.5</v>
      </c>
      <c r="GH4" s="67" t="str">
        <f t="shared" si="85"/>
        <v>7.5</v>
      </c>
      <c r="GI4" s="51" t="str">
        <f t="shared" si="86"/>
        <v>B</v>
      </c>
      <c r="GJ4" s="60">
        <f t="shared" si="87"/>
        <v>3</v>
      </c>
      <c r="GK4" s="53" t="str">
        <f t="shared" si="88"/>
        <v>3.0</v>
      </c>
      <c r="GL4" s="63">
        <v>3</v>
      </c>
      <c r="GM4" s="207">
        <v>3</v>
      </c>
      <c r="GN4" s="211">
        <f t="shared" si="89"/>
        <v>18</v>
      </c>
      <c r="GO4" s="156">
        <f t="shared" si="90"/>
        <v>7.7222222222222223</v>
      </c>
      <c r="GP4" s="158">
        <f t="shared" si="91"/>
        <v>3.2222222222222223</v>
      </c>
      <c r="GQ4" s="157" t="str">
        <f t="shared" si="92"/>
        <v>3.22</v>
      </c>
      <c r="GR4" s="5" t="str">
        <f t="shared" si="93"/>
        <v>Lên lớp</v>
      </c>
      <c r="GS4" s="212">
        <f t="shared" si="94"/>
        <v>18</v>
      </c>
      <c r="GT4" s="213">
        <f t="shared" si="95"/>
        <v>7.7222222222222223</v>
      </c>
      <c r="GU4" s="214">
        <f t="shared" si="96"/>
        <v>3.2222222222222223</v>
      </c>
      <c r="GV4" s="215">
        <f t="shared" si="97"/>
        <v>35</v>
      </c>
      <c r="GW4" s="211">
        <f t="shared" si="98"/>
        <v>35</v>
      </c>
      <c r="GX4" s="157">
        <f t="shared" si="99"/>
        <v>7.3971428571428568</v>
      </c>
      <c r="GY4" s="158">
        <f t="shared" si="100"/>
        <v>3</v>
      </c>
      <c r="GZ4" s="157" t="str">
        <f t="shared" si="101"/>
        <v>3.00</v>
      </c>
      <c r="HA4" s="5" t="str">
        <f t="shared" si="102"/>
        <v>Lên lớp</v>
      </c>
      <c r="HB4" s="5"/>
      <c r="HC4" s="105">
        <v>5.7</v>
      </c>
      <c r="HD4" s="103">
        <v>6</v>
      </c>
      <c r="HE4" s="104"/>
      <c r="HF4" s="105"/>
      <c r="HG4" s="67">
        <f t="shared" si="103"/>
        <v>5.9</v>
      </c>
      <c r="HH4" s="67" t="str">
        <f t="shared" si="104"/>
        <v>5.9</v>
      </c>
      <c r="HI4" s="51" t="str">
        <f t="shared" si="105"/>
        <v>C</v>
      </c>
      <c r="HJ4" s="60">
        <f t="shared" si="106"/>
        <v>2</v>
      </c>
      <c r="HK4" s="53" t="str">
        <f t="shared" si="107"/>
        <v>2.0</v>
      </c>
      <c r="HL4" s="63">
        <v>3</v>
      </c>
      <c r="HM4" s="207">
        <v>3</v>
      </c>
      <c r="HN4" s="210">
        <v>6.3</v>
      </c>
      <c r="HO4" s="57">
        <v>6</v>
      </c>
      <c r="HP4" s="58"/>
      <c r="HQ4" s="66">
        <f t="shared" si="108"/>
        <v>6.1</v>
      </c>
      <c r="HR4" s="110">
        <f t="shared" si="109"/>
        <v>6.1</v>
      </c>
      <c r="HS4" s="67" t="str">
        <f t="shared" si="110"/>
        <v>6.1</v>
      </c>
      <c r="HT4" s="111" t="str">
        <f t="shared" si="111"/>
        <v>C</v>
      </c>
      <c r="HU4" s="112">
        <f t="shared" si="112"/>
        <v>2</v>
      </c>
      <c r="HV4" s="113" t="str">
        <f t="shared" si="113"/>
        <v>2.0</v>
      </c>
      <c r="HW4" s="63">
        <v>1</v>
      </c>
      <c r="HX4" s="207">
        <v>1</v>
      </c>
      <c r="HY4" s="66">
        <f t="shared" si="114"/>
        <v>1.8</v>
      </c>
      <c r="HZ4" s="167">
        <f t="shared" si="114"/>
        <v>6</v>
      </c>
      <c r="IA4" s="53" t="str">
        <f t="shared" si="115"/>
        <v>6.0</v>
      </c>
      <c r="IB4" s="51" t="str">
        <f t="shared" si="116"/>
        <v>C</v>
      </c>
      <c r="IC4" s="60">
        <f t="shared" si="117"/>
        <v>2</v>
      </c>
      <c r="ID4" s="53" t="str">
        <f t="shared" si="118"/>
        <v>2.0</v>
      </c>
      <c r="IE4" s="220">
        <v>4</v>
      </c>
      <c r="IF4" s="221">
        <v>4</v>
      </c>
      <c r="IG4" s="210">
        <v>6.3</v>
      </c>
      <c r="IH4" s="57">
        <v>5</v>
      </c>
      <c r="II4" s="58"/>
      <c r="IJ4" s="66">
        <f t="shared" si="119"/>
        <v>5.5</v>
      </c>
      <c r="IK4" s="67">
        <f t="shared" si="120"/>
        <v>5.5</v>
      </c>
      <c r="IL4" s="67" t="str">
        <f t="shared" si="121"/>
        <v>5.5</v>
      </c>
      <c r="IM4" s="51" t="str">
        <f t="shared" si="122"/>
        <v>C</v>
      </c>
      <c r="IN4" s="60">
        <f t="shared" si="123"/>
        <v>2</v>
      </c>
      <c r="IO4" s="53" t="str">
        <f t="shared" si="124"/>
        <v>2.0</v>
      </c>
      <c r="IP4" s="63">
        <v>2</v>
      </c>
      <c r="IQ4" s="207">
        <v>2</v>
      </c>
      <c r="IR4" s="210">
        <v>6.8</v>
      </c>
      <c r="IS4" s="57">
        <v>6</v>
      </c>
      <c r="IT4" s="58"/>
      <c r="IU4" s="66">
        <f t="shared" si="125"/>
        <v>6.3</v>
      </c>
      <c r="IV4" s="67">
        <f t="shared" si="126"/>
        <v>6.3</v>
      </c>
      <c r="IW4" s="67" t="str">
        <f t="shared" si="127"/>
        <v>6.3</v>
      </c>
      <c r="IX4" s="51" t="str">
        <f t="shared" si="128"/>
        <v>C</v>
      </c>
      <c r="IY4" s="60">
        <f t="shared" si="129"/>
        <v>2</v>
      </c>
      <c r="IZ4" s="53" t="str">
        <f t="shared" si="130"/>
        <v>2.0</v>
      </c>
      <c r="JA4" s="63">
        <v>3</v>
      </c>
      <c r="JB4" s="207">
        <v>3</v>
      </c>
      <c r="JC4" s="65">
        <v>6.4</v>
      </c>
      <c r="JD4" s="57">
        <v>6</v>
      </c>
      <c r="JE4" s="58"/>
      <c r="JF4" s="66">
        <f t="shared" si="131"/>
        <v>6.2</v>
      </c>
      <c r="JG4" s="67">
        <f t="shared" si="132"/>
        <v>6.2</v>
      </c>
      <c r="JH4" s="50" t="str">
        <f t="shared" si="133"/>
        <v>6.2</v>
      </c>
      <c r="JI4" s="51" t="str">
        <f t="shared" si="134"/>
        <v>C</v>
      </c>
      <c r="JJ4" s="60">
        <f t="shared" si="135"/>
        <v>2</v>
      </c>
      <c r="JK4" s="53" t="str">
        <f t="shared" si="136"/>
        <v>2.0</v>
      </c>
      <c r="JL4" s="61">
        <v>2</v>
      </c>
      <c r="JM4" s="62">
        <v>2</v>
      </c>
      <c r="JN4" s="65">
        <v>7.4</v>
      </c>
      <c r="JO4" s="57">
        <v>5</v>
      </c>
      <c r="JP4" s="58"/>
      <c r="JQ4" s="66">
        <f t="shared" si="137"/>
        <v>6</v>
      </c>
      <c r="JR4" s="67">
        <f t="shared" si="138"/>
        <v>6</v>
      </c>
      <c r="JS4" s="50" t="str">
        <f t="shared" si="139"/>
        <v>6.0</v>
      </c>
      <c r="JT4" s="51" t="str">
        <f t="shared" si="140"/>
        <v>C</v>
      </c>
      <c r="JU4" s="60">
        <f t="shared" si="141"/>
        <v>2</v>
      </c>
      <c r="JV4" s="53" t="str">
        <f t="shared" si="142"/>
        <v>2.0</v>
      </c>
      <c r="JW4" s="61">
        <v>1</v>
      </c>
      <c r="JX4" s="62">
        <v>1</v>
      </c>
      <c r="JY4" s="65">
        <v>7</v>
      </c>
      <c r="JZ4" s="57">
        <v>7</v>
      </c>
      <c r="KA4" s="58"/>
      <c r="KB4" s="66">
        <f t="shared" si="143"/>
        <v>7</v>
      </c>
      <c r="KC4" s="67">
        <f t="shared" si="144"/>
        <v>7</v>
      </c>
      <c r="KD4" s="50" t="str">
        <f t="shared" si="145"/>
        <v>7.0</v>
      </c>
      <c r="KE4" s="51" t="str">
        <f t="shared" si="146"/>
        <v>B</v>
      </c>
      <c r="KF4" s="60">
        <f t="shared" si="147"/>
        <v>3</v>
      </c>
      <c r="KG4" s="53" t="str">
        <f t="shared" si="148"/>
        <v>3.0</v>
      </c>
      <c r="KH4" s="61">
        <v>2</v>
      </c>
      <c r="KI4" s="62">
        <v>2</v>
      </c>
      <c r="KJ4" s="105">
        <v>5.4</v>
      </c>
      <c r="KK4" s="138">
        <v>1</v>
      </c>
      <c r="KL4" s="105">
        <v>5.5</v>
      </c>
      <c r="KM4" s="66">
        <f t="shared" si="149"/>
        <v>2.8</v>
      </c>
      <c r="KN4" s="110">
        <f t="shared" si="150"/>
        <v>5.5</v>
      </c>
      <c r="KO4" s="67" t="str">
        <f t="shared" si="151"/>
        <v>5.5</v>
      </c>
      <c r="KP4" s="300" t="str">
        <f t="shared" si="152"/>
        <v>C</v>
      </c>
      <c r="KQ4" s="112">
        <f t="shared" si="153"/>
        <v>2</v>
      </c>
      <c r="KR4" s="113" t="str">
        <f t="shared" si="154"/>
        <v>2.0</v>
      </c>
      <c r="KS4" s="63">
        <v>3</v>
      </c>
      <c r="KT4" s="207">
        <v>3</v>
      </c>
      <c r="KU4" s="171">
        <v>5.7</v>
      </c>
      <c r="KV4" s="323">
        <v>1</v>
      </c>
      <c r="KW4" s="123">
        <v>4</v>
      </c>
      <c r="KX4" s="171">
        <f t="shared" si="155"/>
        <v>2.9</v>
      </c>
      <c r="KY4" s="110">
        <f t="shared" si="156"/>
        <v>4.7</v>
      </c>
      <c r="KZ4" s="67" t="str">
        <f t="shared" si="157"/>
        <v>4.7</v>
      </c>
      <c r="LA4" s="300" t="str">
        <f t="shared" si="158"/>
        <v>D</v>
      </c>
      <c r="LB4" s="112">
        <f t="shared" si="159"/>
        <v>1</v>
      </c>
      <c r="LC4" s="113" t="str">
        <f t="shared" si="160"/>
        <v>1.0</v>
      </c>
      <c r="LD4" s="63">
        <v>2</v>
      </c>
      <c r="LE4" s="207">
        <v>2</v>
      </c>
      <c r="LF4" s="301">
        <f t="shared" si="161"/>
        <v>2.8</v>
      </c>
      <c r="LG4" s="302">
        <f t="shared" si="161"/>
        <v>5.0999999999999996</v>
      </c>
      <c r="LH4" s="303" t="str">
        <f t="shared" si="162"/>
        <v>5.1</v>
      </c>
      <c r="LI4" s="304" t="str">
        <f t="shared" si="163"/>
        <v>D+</v>
      </c>
      <c r="LJ4" s="305">
        <f t="shared" si="164"/>
        <v>1.5</v>
      </c>
      <c r="LK4" s="303" t="str">
        <f t="shared" si="165"/>
        <v>1.5</v>
      </c>
      <c r="LL4" s="306">
        <v>5</v>
      </c>
      <c r="LM4" s="307">
        <v>5</v>
      </c>
      <c r="LN4" s="211">
        <f t="shared" si="166"/>
        <v>19</v>
      </c>
      <c r="LO4" s="156">
        <f t="shared" si="167"/>
        <v>5.8947368421052637</v>
      </c>
      <c r="LP4" s="158">
        <f t="shared" si="168"/>
        <v>2</v>
      </c>
      <c r="LQ4" s="157" t="str">
        <f t="shared" si="169"/>
        <v>2.00</v>
      </c>
      <c r="LR4" s="5" t="str">
        <f t="shared" si="170"/>
        <v>Lên lớp</v>
      </c>
      <c r="LS4" s="212">
        <f t="shared" si="171"/>
        <v>19</v>
      </c>
      <c r="LT4" s="156">
        <f t="shared" si="172"/>
        <v>5.8947368421052637</v>
      </c>
      <c r="LU4" s="309">
        <f t="shared" si="173"/>
        <v>2</v>
      </c>
      <c r="LV4" s="215">
        <f t="shared" si="174"/>
        <v>54</v>
      </c>
      <c r="LW4" s="211">
        <f t="shared" si="175"/>
        <v>54</v>
      </c>
      <c r="LX4" s="157">
        <f t="shared" si="176"/>
        <v>6.8685185185185178</v>
      </c>
      <c r="LY4" s="157" t="str">
        <f t="shared" si="177"/>
        <v>6.87</v>
      </c>
      <c r="LZ4" s="158">
        <f t="shared" si="178"/>
        <v>2.6481481481481484</v>
      </c>
      <c r="MA4" s="157" t="str">
        <f t="shared" si="179"/>
        <v>2.65</v>
      </c>
      <c r="MB4" s="5" t="str">
        <f t="shared" si="180"/>
        <v>Lên lớp</v>
      </c>
      <c r="MC4" s="282">
        <v>6.6</v>
      </c>
      <c r="MD4" s="283">
        <v>4</v>
      </c>
      <c r="ME4" s="58"/>
      <c r="MF4" s="66">
        <f t="shared" si="181"/>
        <v>5</v>
      </c>
      <c r="MG4" s="67">
        <f t="shared" si="182"/>
        <v>5</v>
      </c>
      <c r="MH4" s="50" t="str">
        <f t="shared" si="183"/>
        <v>5.0</v>
      </c>
      <c r="MI4" s="51" t="str">
        <f t="shared" si="184"/>
        <v>D+</v>
      </c>
      <c r="MJ4" s="60">
        <f t="shared" si="185"/>
        <v>1.5</v>
      </c>
      <c r="MK4" s="53" t="str">
        <f t="shared" si="186"/>
        <v>1.5</v>
      </c>
      <c r="ML4" s="61">
        <v>2</v>
      </c>
      <c r="MM4" s="62">
        <v>2</v>
      </c>
      <c r="MN4" s="282">
        <v>9</v>
      </c>
      <c r="MO4" s="283">
        <v>9</v>
      </c>
      <c r="MP4" s="104"/>
      <c r="MQ4" s="105">
        <f t="shared" si="187"/>
        <v>9</v>
      </c>
      <c r="MR4" s="67">
        <f t="shared" si="188"/>
        <v>9</v>
      </c>
      <c r="MS4" s="50" t="str">
        <f t="shared" si="189"/>
        <v>9.0</v>
      </c>
      <c r="MT4" s="51" t="str">
        <f t="shared" si="190"/>
        <v>A</v>
      </c>
      <c r="MU4" s="60">
        <f t="shared" si="191"/>
        <v>4</v>
      </c>
      <c r="MV4" s="53" t="str">
        <f t="shared" si="192"/>
        <v>4.0</v>
      </c>
      <c r="MW4" s="61">
        <v>2</v>
      </c>
      <c r="MX4" s="62">
        <v>2</v>
      </c>
      <c r="MY4" s="282">
        <v>8.1999999999999993</v>
      </c>
      <c r="MZ4" s="283">
        <v>7</v>
      </c>
      <c r="NA4" s="104"/>
      <c r="NB4" s="105">
        <f t="shared" si="193"/>
        <v>7.5</v>
      </c>
      <c r="NC4" s="67">
        <f t="shared" si="194"/>
        <v>7.5</v>
      </c>
      <c r="ND4" s="50" t="str">
        <f t="shared" si="195"/>
        <v>7.5</v>
      </c>
      <c r="NE4" s="51" t="str">
        <f t="shared" si="196"/>
        <v>B</v>
      </c>
      <c r="NF4" s="60">
        <f t="shared" si="197"/>
        <v>3</v>
      </c>
      <c r="NG4" s="53" t="str">
        <f t="shared" si="198"/>
        <v>3.0</v>
      </c>
      <c r="NH4" s="61">
        <v>2</v>
      </c>
      <c r="NI4" s="62">
        <v>2</v>
      </c>
      <c r="NJ4" s="105">
        <v>7</v>
      </c>
      <c r="NK4" s="138">
        <v>6</v>
      </c>
      <c r="NL4" s="104"/>
      <c r="NM4" s="66">
        <f t="shared" si="199"/>
        <v>6.4</v>
      </c>
      <c r="NN4" s="110">
        <f t="shared" si="200"/>
        <v>6.4</v>
      </c>
      <c r="NO4" s="67" t="str">
        <f t="shared" si="201"/>
        <v>6.4</v>
      </c>
      <c r="NP4" s="300" t="str">
        <f t="shared" si="202"/>
        <v>C</v>
      </c>
      <c r="NQ4" s="112">
        <f t="shared" si="203"/>
        <v>2</v>
      </c>
      <c r="NR4" s="113" t="str">
        <f t="shared" si="204"/>
        <v>2.0</v>
      </c>
      <c r="NS4" s="63">
        <v>2</v>
      </c>
      <c r="NT4" s="207">
        <v>2</v>
      </c>
      <c r="NU4" s="105">
        <v>7.4</v>
      </c>
      <c r="NV4" s="138">
        <v>7</v>
      </c>
      <c r="NW4" s="105"/>
      <c r="NX4" s="105">
        <f t="shared" si="205"/>
        <v>7.2</v>
      </c>
      <c r="NY4" s="110">
        <f t="shared" si="206"/>
        <v>7.2</v>
      </c>
      <c r="NZ4" s="67" t="str">
        <f t="shared" si="207"/>
        <v>7.2</v>
      </c>
      <c r="OA4" s="300" t="str">
        <f t="shared" si="208"/>
        <v>B</v>
      </c>
      <c r="OB4" s="112">
        <f t="shared" si="209"/>
        <v>3</v>
      </c>
      <c r="OC4" s="113" t="str">
        <f t="shared" si="210"/>
        <v>3.0</v>
      </c>
      <c r="OD4" s="63">
        <v>1</v>
      </c>
      <c r="OE4" s="207">
        <v>1</v>
      </c>
      <c r="OF4" s="210">
        <v>8</v>
      </c>
      <c r="OG4" s="57">
        <v>8</v>
      </c>
      <c r="OH4" s="58"/>
      <c r="OI4" s="66">
        <f t="shared" si="211"/>
        <v>8</v>
      </c>
      <c r="OJ4" s="67">
        <f t="shared" si="212"/>
        <v>8</v>
      </c>
      <c r="OK4" s="67" t="str">
        <f t="shared" si="213"/>
        <v>8.0</v>
      </c>
      <c r="OL4" s="51" t="str">
        <f t="shared" si="214"/>
        <v>B+</v>
      </c>
      <c r="OM4" s="60">
        <f t="shared" si="215"/>
        <v>3.5</v>
      </c>
      <c r="ON4" s="53" t="str">
        <f t="shared" si="216"/>
        <v>3.5</v>
      </c>
      <c r="OO4" s="63">
        <v>6</v>
      </c>
      <c r="OP4" s="207">
        <v>6</v>
      </c>
      <c r="OQ4" s="211">
        <f t="shared" si="217"/>
        <v>15</v>
      </c>
      <c r="OR4" s="156">
        <f t="shared" si="218"/>
        <v>7.4</v>
      </c>
      <c r="OS4" s="158">
        <f t="shared" si="219"/>
        <v>3</v>
      </c>
      <c r="OT4" s="157" t="str">
        <f t="shared" si="220"/>
        <v>3.00</v>
      </c>
      <c r="OU4" s="5" t="str">
        <f t="shared" si="221"/>
        <v>Lên lớp</v>
      </c>
      <c r="OV4" s="212">
        <f t="shared" si="222"/>
        <v>15</v>
      </c>
      <c r="OW4" s="156">
        <f t="shared" si="223"/>
        <v>7.4</v>
      </c>
      <c r="OX4" s="309">
        <f t="shared" si="224"/>
        <v>3</v>
      </c>
      <c r="OY4" s="215">
        <f t="shared" si="225"/>
        <v>69</v>
      </c>
      <c r="OZ4" s="211">
        <f t="shared" si="226"/>
        <v>69</v>
      </c>
      <c r="PA4" s="157">
        <f t="shared" si="227"/>
        <v>6.9840579710144928</v>
      </c>
      <c r="PB4" s="157" t="str">
        <f t="shared" si="228"/>
        <v>6.98</v>
      </c>
      <c r="PC4" s="158">
        <f t="shared" si="229"/>
        <v>2.7246376811594204</v>
      </c>
      <c r="PD4" s="157" t="str">
        <f t="shared" si="230"/>
        <v>2.72</v>
      </c>
      <c r="PE4" s="5" t="str">
        <f t="shared" si="231"/>
        <v>Lên lớp</v>
      </c>
      <c r="PF4" s="210">
        <v>7.5</v>
      </c>
      <c r="PG4" s="133">
        <v>9</v>
      </c>
      <c r="PH4" s="210"/>
      <c r="PI4" s="66">
        <f t="shared" si="232"/>
        <v>8.4</v>
      </c>
      <c r="PJ4" s="67">
        <f t="shared" si="233"/>
        <v>8.4</v>
      </c>
      <c r="PK4" s="67" t="str">
        <f t="shared" si="234"/>
        <v>8.4</v>
      </c>
      <c r="PL4" s="51" t="str">
        <f t="shared" si="235"/>
        <v>B+</v>
      </c>
      <c r="PM4" s="60">
        <f t="shared" si="236"/>
        <v>3.5</v>
      </c>
      <c r="PN4" s="53" t="str">
        <f t="shared" si="237"/>
        <v>3.5</v>
      </c>
      <c r="PO4" s="63">
        <v>6</v>
      </c>
      <c r="PP4" s="207">
        <v>6</v>
      </c>
      <c r="PQ4" s="105">
        <v>8.5</v>
      </c>
      <c r="PR4" s="138">
        <v>7</v>
      </c>
      <c r="PS4" s="104"/>
      <c r="PT4" s="105"/>
      <c r="PU4" s="67">
        <f t="shared" si="238"/>
        <v>7.6</v>
      </c>
      <c r="PV4" s="67" t="str">
        <f t="shared" si="239"/>
        <v>7.6</v>
      </c>
      <c r="PW4" s="51" t="str">
        <f t="shared" si="240"/>
        <v>B</v>
      </c>
      <c r="PX4" s="60">
        <f t="shared" si="241"/>
        <v>3</v>
      </c>
      <c r="PY4" s="53" t="str">
        <f t="shared" si="242"/>
        <v>3.0</v>
      </c>
      <c r="PZ4" s="63">
        <v>4</v>
      </c>
      <c r="QA4" s="207">
        <v>4</v>
      </c>
      <c r="QB4" s="429">
        <v>8.1999999999999993</v>
      </c>
      <c r="QC4" s="429">
        <v>6.8</v>
      </c>
      <c r="QD4" s="429">
        <v>7.8</v>
      </c>
      <c r="QE4" s="316">
        <f t="shared" si="243"/>
        <v>7.6</v>
      </c>
      <c r="QF4" s="67" t="str">
        <f t="shared" si="244"/>
        <v>7.6</v>
      </c>
      <c r="QG4" s="51" t="str">
        <f t="shared" si="245"/>
        <v>B</v>
      </c>
      <c r="QH4" s="60">
        <f t="shared" si="246"/>
        <v>3</v>
      </c>
      <c r="QI4" s="53" t="str">
        <f t="shared" si="247"/>
        <v>3.0</v>
      </c>
      <c r="QJ4" s="220">
        <v>5</v>
      </c>
      <c r="QK4" s="221">
        <v>5</v>
      </c>
      <c r="QL4" s="417">
        <f t="shared" si="248"/>
        <v>15</v>
      </c>
      <c r="QM4" s="156">
        <f t="shared" si="249"/>
        <v>7.9200000000000008</v>
      </c>
      <c r="QN4" s="158">
        <f t="shared" si="250"/>
        <v>3.2</v>
      </c>
      <c r="QO4" s="157" t="str">
        <f t="shared" si="251"/>
        <v>3.20</v>
      </c>
    </row>
    <row r="5" spans="1:457" s="8" customFormat="1" ht="18">
      <c r="A5" s="5">
        <v>4</v>
      </c>
      <c r="B5" s="9" t="s">
        <v>11</v>
      </c>
      <c r="C5" s="10" t="s">
        <v>287</v>
      </c>
      <c r="D5" s="11" t="s">
        <v>288</v>
      </c>
      <c r="E5" s="12" t="s">
        <v>289</v>
      </c>
      <c r="G5" s="47" t="s">
        <v>565</v>
      </c>
      <c r="H5" s="132" t="s">
        <v>427</v>
      </c>
      <c r="I5" s="132" t="s">
        <v>607</v>
      </c>
      <c r="J5" s="48" t="s">
        <v>525</v>
      </c>
      <c r="K5" s="98">
        <v>6.7</v>
      </c>
      <c r="L5" s="67" t="str">
        <f t="shared" si="0"/>
        <v>6.7</v>
      </c>
      <c r="M5" s="51" t="str">
        <f t="shared" si="253"/>
        <v>C+</v>
      </c>
      <c r="N5" s="52">
        <f t="shared" si="254"/>
        <v>2.5</v>
      </c>
      <c r="O5" s="53" t="str">
        <f t="shared" si="1"/>
        <v>2.5</v>
      </c>
      <c r="P5" s="63">
        <v>2</v>
      </c>
      <c r="Q5" s="49">
        <v>8</v>
      </c>
      <c r="R5" s="67" t="str">
        <f t="shared" si="2"/>
        <v>8.0</v>
      </c>
      <c r="S5" s="51" t="str">
        <f t="shared" si="255"/>
        <v>B+</v>
      </c>
      <c r="T5" s="52">
        <f t="shared" si="256"/>
        <v>3.5</v>
      </c>
      <c r="U5" s="53" t="str">
        <f t="shared" si="3"/>
        <v>3.5</v>
      </c>
      <c r="V5" s="63">
        <v>3</v>
      </c>
      <c r="W5" s="105">
        <v>8.3000000000000007</v>
      </c>
      <c r="X5" s="103">
        <v>7</v>
      </c>
      <c r="Y5" s="104"/>
      <c r="Z5" s="66">
        <f t="shared" si="4"/>
        <v>7.5</v>
      </c>
      <c r="AA5" s="67">
        <f t="shared" si="5"/>
        <v>7.5</v>
      </c>
      <c r="AB5" s="67" t="str">
        <f t="shared" si="6"/>
        <v>7.5</v>
      </c>
      <c r="AC5" s="51" t="str">
        <f t="shared" si="7"/>
        <v>B</v>
      </c>
      <c r="AD5" s="60">
        <f t="shared" si="257"/>
        <v>3</v>
      </c>
      <c r="AE5" s="53" t="str">
        <f t="shared" si="8"/>
        <v>3.0</v>
      </c>
      <c r="AF5" s="63">
        <v>4</v>
      </c>
      <c r="AG5" s="207">
        <v>4</v>
      </c>
      <c r="AH5" s="105">
        <v>7</v>
      </c>
      <c r="AI5" s="103">
        <v>7</v>
      </c>
      <c r="AJ5" s="104"/>
      <c r="AK5" s="66">
        <f t="shared" si="9"/>
        <v>7</v>
      </c>
      <c r="AL5" s="67">
        <f t="shared" si="10"/>
        <v>7</v>
      </c>
      <c r="AM5" s="67" t="str">
        <f t="shared" si="11"/>
        <v>7.0</v>
      </c>
      <c r="AN5" s="51" t="str">
        <f t="shared" si="258"/>
        <v>B</v>
      </c>
      <c r="AO5" s="60">
        <f t="shared" si="259"/>
        <v>3</v>
      </c>
      <c r="AP5" s="53" t="str">
        <f t="shared" si="12"/>
        <v>3.0</v>
      </c>
      <c r="AQ5" s="63">
        <v>2</v>
      </c>
      <c r="AR5" s="207">
        <v>2</v>
      </c>
      <c r="AS5" s="105">
        <v>5.9</v>
      </c>
      <c r="AT5" s="103">
        <v>3</v>
      </c>
      <c r="AU5" s="104"/>
      <c r="AV5" s="66">
        <f t="shared" si="13"/>
        <v>4.2</v>
      </c>
      <c r="AW5" s="67">
        <f t="shared" si="14"/>
        <v>4.2</v>
      </c>
      <c r="AX5" s="67" t="str">
        <f t="shared" si="15"/>
        <v>4.2</v>
      </c>
      <c r="AY5" s="51" t="str">
        <f t="shared" si="16"/>
        <v>D</v>
      </c>
      <c r="AZ5" s="60">
        <f t="shared" si="260"/>
        <v>1</v>
      </c>
      <c r="BA5" s="53" t="str">
        <f t="shared" si="17"/>
        <v>1.0</v>
      </c>
      <c r="BB5" s="63">
        <v>3</v>
      </c>
      <c r="BC5" s="207">
        <v>3</v>
      </c>
      <c r="BD5" s="105">
        <v>6</v>
      </c>
      <c r="BE5" s="103">
        <v>5</v>
      </c>
      <c r="BF5" s="104"/>
      <c r="BG5" s="66">
        <f t="shared" si="261"/>
        <v>5.4</v>
      </c>
      <c r="BH5" s="67">
        <f t="shared" si="262"/>
        <v>5.4</v>
      </c>
      <c r="BI5" s="67" t="str">
        <f t="shared" si="18"/>
        <v>5.4</v>
      </c>
      <c r="BJ5" s="51" t="str">
        <f t="shared" si="263"/>
        <v>D+</v>
      </c>
      <c r="BK5" s="60">
        <f t="shared" si="264"/>
        <v>1.5</v>
      </c>
      <c r="BL5" s="53" t="str">
        <f t="shared" si="19"/>
        <v>1.5</v>
      </c>
      <c r="BM5" s="63">
        <v>3</v>
      </c>
      <c r="BN5" s="207">
        <v>3</v>
      </c>
      <c r="BO5" s="105">
        <v>6.5</v>
      </c>
      <c r="BP5" s="103">
        <v>6</v>
      </c>
      <c r="BQ5" s="104"/>
      <c r="BR5" s="66">
        <f t="shared" si="20"/>
        <v>6.2</v>
      </c>
      <c r="BS5" s="67">
        <f t="shared" si="21"/>
        <v>6.2</v>
      </c>
      <c r="BT5" s="67" t="str">
        <f t="shared" si="22"/>
        <v>6.2</v>
      </c>
      <c r="BU5" s="51" t="str">
        <f t="shared" si="23"/>
        <v>C</v>
      </c>
      <c r="BV5" s="68">
        <f t="shared" si="24"/>
        <v>2</v>
      </c>
      <c r="BW5" s="53" t="str">
        <f t="shared" si="25"/>
        <v>2.0</v>
      </c>
      <c r="BX5" s="63">
        <v>2</v>
      </c>
      <c r="BY5" s="207">
        <v>2</v>
      </c>
      <c r="BZ5" s="105">
        <v>7.3</v>
      </c>
      <c r="CA5" s="103">
        <v>6</v>
      </c>
      <c r="CB5" s="104"/>
      <c r="CC5" s="105"/>
      <c r="CD5" s="67">
        <f t="shared" si="265"/>
        <v>6.5</v>
      </c>
      <c r="CE5" s="67" t="str">
        <f t="shared" si="26"/>
        <v>6.5</v>
      </c>
      <c r="CF5" s="51" t="str">
        <f t="shared" si="266"/>
        <v>C+</v>
      </c>
      <c r="CG5" s="60">
        <f t="shared" si="267"/>
        <v>2.5</v>
      </c>
      <c r="CH5" s="53" t="str">
        <f t="shared" si="27"/>
        <v>2.5</v>
      </c>
      <c r="CI5" s="63">
        <v>3</v>
      </c>
      <c r="CJ5" s="207">
        <v>3</v>
      </c>
      <c r="CK5" s="208">
        <f t="shared" si="28"/>
        <v>17</v>
      </c>
      <c r="CL5" s="72">
        <f t="shared" si="29"/>
        <v>6.1588235294117659</v>
      </c>
      <c r="CM5" s="93" t="str">
        <f t="shared" si="30"/>
        <v>6.16</v>
      </c>
      <c r="CN5" s="72">
        <f t="shared" si="31"/>
        <v>2.1764705882352939</v>
      </c>
      <c r="CO5" s="93" t="str">
        <f t="shared" si="32"/>
        <v>2.18</v>
      </c>
      <c r="CP5" s="399" t="str">
        <f t="shared" si="252"/>
        <v>Lên lớp</v>
      </c>
      <c r="CQ5" s="399">
        <f t="shared" si="33"/>
        <v>17</v>
      </c>
      <c r="CR5" s="72">
        <f t="shared" si="34"/>
        <v>6.1588235294117659</v>
      </c>
      <c r="CS5" s="399" t="str">
        <f t="shared" si="35"/>
        <v>6.16</v>
      </c>
      <c r="CT5" s="72">
        <f t="shared" si="36"/>
        <v>2.1764705882352939</v>
      </c>
      <c r="CU5" s="399" t="str">
        <f t="shared" si="37"/>
        <v>2.18</v>
      </c>
      <c r="CV5" s="399" t="str">
        <f t="shared" si="268"/>
        <v>Lên lớp</v>
      </c>
      <c r="CW5" s="66">
        <v>6.4</v>
      </c>
      <c r="CX5" s="399">
        <v>4</v>
      </c>
      <c r="CY5" s="399"/>
      <c r="CZ5" s="66">
        <f t="shared" si="38"/>
        <v>5</v>
      </c>
      <c r="DA5" s="67">
        <f t="shared" si="39"/>
        <v>5</v>
      </c>
      <c r="DB5" s="60" t="str">
        <f t="shared" si="40"/>
        <v>5.0</v>
      </c>
      <c r="DC5" s="51" t="str">
        <f t="shared" si="41"/>
        <v>D+</v>
      </c>
      <c r="DD5" s="60">
        <f t="shared" si="42"/>
        <v>1.5</v>
      </c>
      <c r="DE5" s="60" t="str">
        <f t="shared" si="43"/>
        <v>1.5</v>
      </c>
      <c r="DF5" s="63"/>
      <c r="DG5" s="209"/>
      <c r="DH5" s="105">
        <v>7</v>
      </c>
      <c r="DI5" s="126">
        <v>4</v>
      </c>
      <c r="DJ5" s="126"/>
      <c r="DK5" s="66">
        <f t="shared" si="44"/>
        <v>5.2</v>
      </c>
      <c r="DL5" s="67">
        <f t="shared" si="45"/>
        <v>5.2</v>
      </c>
      <c r="DM5" s="60" t="str">
        <f t="shared" si="46"/>
        <v>5.2</v>
      </c>
      <c r="DN5" s="51" t="str">
        <f t="shared" si="47"/>
        <v>D+</v>
      </c>
      <c r="DO5" s="60">
        <f t="shared" si="48"/>
        <v>1.5</v>
      </c>
      <c r="DP5" s="60" t="str">
        <f t="shared" si="49"/>
        <v>1.5</v>
      </c>
      <c r="DQ5" s="63"/>
      <c r="DR5" s="209"/>
      <c r="DS5" s="67">
        <f t="shared" si="50"/>
        <v>5.0999999999999996</v>
      </c>
      <c r="DT5" s="60" t="str">
        <f t="shared" si="51"/>
        <v>5.1</v>
      </c>
      <c r="DU5" s="51" t="str">
        <f t="shared" si="52"/>
        <v>D+</v>
      </c>
      <c r="DV5" s="60">
        <f t="shared" si="53"/>
        <v>1.5</v>
      </c>
      <c r="DW5" s="60" t="str">
        <f t="shared" si="54"/>
        <v>1.5</v>
      </c>
      <c r="DX5" s="63">
        <v>3</v>
      </c>
      <c r="DY5" s="209">
        <v>3</v>
      </c>
      <c r="DZ5" s="210">
        <v>6</v>
      </c>
      <c r="EA5" s="57">
        <v>6</v>
      </c>
      <c r="EB5" s="58"/>
      <c r="EC5" s="66">
        <f t="shared" si="55"/>
        <v>6</v>
      </c>
      <c r="ED5" s="67">
        <f t="shared" si="56"/>
        <v>6</v>
      </c>
      <c r="EE5" s="67" t="str">
        <f t="shared" si="57"/>
        <v>6.0</v>
      </c>
      <c r="EF5" s="51" t="str">
        <f t="shared" si="58"/>
        <v>C</v>
      </c>
      <c r="EG5" s="68">
        <f t="shared" si="59"/>
        <v>2</v>
      </c>
      <c r="EH5" s="53" t="str">
        <f t="shared" si="60"/>
        <v>2.0</v>
      </c>
      <c r="EI5" s="63">
        <v>3</v>
      </c>
      <c r="EJ5" s="207">
        <v>3</v>
      </c>
      <c r="EK5" s="210">
        <v>6.2</v>
      </c>
      <c r="EL5" s="57">
        <v>7</v>
      </c>
      <c r="EM5" s="58"/>
      <c r="EN5" s="66">
        <f t="shared" si="61"/>
        <v>6.7</v>
      </c>
      <c r="EO5" s="67">
        <f t="shared" si="62"/>
        <v>6.7</v>
      </c>
      <c r="EP5" s="67" t="str">
        <f t="shared" si="63"/>
        <v>6.7</v>
      </c>
      <c r="EQ5" s="51" t="str">
        <f t="shared" si="64"/>
        <v>C+</v>
      </c>
      <c r="ER5" s="60">
        <f t="shared" si="65"/>
        <v>2.5</v>
      </c>
      <c r="ES5" s="53" t="str">
        <f t="shared" si="66"/>
        <v>2.5</v>
      </c>
      <c r="ET5" s="63">
        <v>3</v>
      </c>
      <c r="EU5" s="207">
        <v>3</v>
      </c>
      <c r="EV5" s="171">
        <v>5.3</v>
      </c>
      <c r="EW5" s="122">
        <v>0</v>
      </c>
      <c r="EX5" s="123">
        <v>4</v>
      </c>
      <c r="EY5" s="66">
        <f t="shared" si="67"/>
        <v>2.1</v>
      </c>
      <c r="EZ5" s="67">
        <f t="shared" si="68"/>
        <v>4.5</v>
      </c>
      <c r="FA5" s="67" t="str">
        <f t="shared" si="69"/>
        <v>4.5</v>
      </c>
      <c r="FB5" s="51" t="str">
        <f t="shared" si="70"/>
        <v>D</v>
      </c>
      <c r="FC5" s="60">
        <f t="shared" si="71"/>
        <v>1</v>
      </c>
      <c r="FD5" s="53" t="str">
        <f t="shared" si="72"/>
        <v>1.0</v>
      </c>
      <c r="FE5" s="63">
        <v>2</v>
      </c>
      <c r="FF5" s="207">
        <v>2</v>
      </c>
      <c r="FG5" s="105">
        <v>8</v>
      </c>
      <c r="FH5" s="103">
        <v>7</v>
      </c>
      <c r="FI5" s="104"/>
      <c r="FJ5" s="66">
        <f t="shared" si="73"/>
        <v>7.4</v>
      </c>
      <c r="FK5" s="67">
        <f t="shared" si="74"/>
        <v>7.4</v>
      </c>
      <c r="FL5" s="67" t="str">
        <f t="shared" si="75"/>
        <v>7.4</v>
      </c>
      <c r="FM5" s="51" t="str">
        <f t="shared" si="76"/>
        <v>B</v>
      </c>
      <c r="FN5" s="60">
        <f t="shared" si="77"/>
        <v>3</v>
      </c>
      <c r="FO5" s="53" t="str">
        <f t="shared" si="78"/>
        <v>3.0</v>
      </c>
      <c r="FP5" s="63">
        <v>2</v>
      </c>
      <c r="FQ5" s="207">
        <v>2</v>
      </c>
      <c r="FR5" s="171">
        <v>5</v>
      </c>
      <c r="FS5" s="122">
        <v>3</v>
      </c>
      <c r="FT5" s="123">
        <v>7</v>
      </c>
      <c r="FU5" s="171"/>
      <c r="FV5" s="67">
        <f t="shared" si="79"/>
        <v>6.2</v>
      </c>
      <c r="FW5" s="67" t="str">
        <f t="shared" si="80"/>
        <v>6.2</v>
      </c>
      <c r="FX5" s="51" t="str">
        <f t="shared" si="81"/>
        <v>C</v>
      </c>
      <c r="FY5" s="60">
        <f t="shared" si="82"/>
        <v>2</v>
      </c>
      <c r="FZ5" s="53" t="str">
        <f t="shared" si="83"/>
        <v>2.0</v>
      </c>
      <c r="GA5" s="63">
        <v>2</v>
      </c>
      <c r="GB5" s="207">
        <v>2</v>
      </c>
      <c r="GC5" s="105">
        <v>6</v>
      </c>
      <c r="GD5" s="103">
        <v>5</v>
      </c>
      <c r="GE5" s="104"/>
      <c r="GF5" s="105"/>
      <c r="GG5" s="67">
        <f t="shared" si="84"/>
        <v>5.4</v>
      </c>
      <c r="GH5" s="67" t="str">
        <f t="shared" si="85"/>
        <v>5.4</v>
      </c>
      <c r="GI5" s="51" t="str">
        <f t="shared" si="86"/>
        <v>D+</v>
      </c>
      <c r="GJ5" s="60">
        <f t="shared" si="87"/>
        <v>1.5</v>
      </c>
      <c r="GK5" s="53" t="str">
        <f t="shared" si="88"/>
        <v>1.5</v>
      </c>
      <c r="GL5" s="63">
        <v>3</v>
      </c>
      <c r="GM5" s="207">
        <v>3</v>
      </c>
      <c r="GN5" s="211">
        <f t="shared" si="89"/>
        <v>18</v>
      </c>
      <c r="GO5" s="156">
        <f t="shared" si="90"/>
        <v>5.8777777777777782</v>
      </c>
      <c r="GP5" s="158">
        <f t="shared" si="91"/>
        <v>1.9166666666666667</v>
      </c>
      <c r="GQ5" s="157" t="str">
        <f t="shared" si="92"/>
        <v>1.92</v>
      </c>
      <c r="GR5" s="5" t="str">
        <f t="shared" si="93"/>
        <v>Lên lớp</v>
      </c>
      <c r="GS5" s="212">
        <f t="shared" si="94"/>
        <v>18</v>
      </c>
      <c r="GT5" s="213">
        <f t="shared" si="95"/>
        <v>5.8777777777777782</v>
      </c>
      <c r="GU5" s="214">
        <f t="shared" si="96"/>
        <v>1.9166666666666667</v>
      </c>
      <c r="GV5" s="215">
        <f t="shared" si="97"/>
        <v>35</v>
      </c>
      <c r="GW5" s="211">
        <f t="shared" si="98"/>
        <v>35</v>
      </c>
      <c r="GX5" s="157">
        <f t="shared" si="99"/>
        <v>6.0142857142857151</v>
      </c>
      <c r="GY5" s="158">
        <f t="shared" si="100"/>
        <v>2.0428571428571427</v>
      </c>
      <c r="GZ5" s="157" t="str">
        <f t="shared" si="101"/>
        <v>2.04</v>
      </c>
      <c r="HA5" s="5" t="str">
        <f t="shared" si="102"/>
        <v>Lên lớp</v>
      </c>
      <c r="HB5" s="5"/>
      <c r="HC5" s="105">
        <v>5.7</v>
      </c>
      <c r="HD5" s="103">
        <v>5</v>
      </c>
      <c r="HE5" s="104"/>
      <c r="HF5" s="105"/>
      <c r="HG5" s="67">
        <f t="shared" si="103"/>
        <v>5.3</v>
      </c>
      <c r="HH5" s="67" t="str">
        <f t="shared" si="104"/>
        <v>5.3</v>
      </c>
      <c r="HI5" s="51" t="str">
        <f t="shared" si="105"/>
        <v>D+</v>
      </c>
      <c r="HJ5" s="60">
        <f t="shared" si="106"/>
        <v>1.5</v>
      </c>
      <c r="HK5" s="53" t="str">
        <f t="shared" si="107"/>
        <v>1.5</v>
      </c>
      <c r="HL5" s="63">
        <v>3</v>
      </c>
      <c r="HM5" s="207">
        <v>3</v>
      </c>
      <c r="HN5" s="210">
        <v>6.3</v>
      </c>
      <c r="HO5" s="57">
        <v>6</v>
      </c>
      <c r="HP5" s="58"/>
      <c r="HQ5" s="66">
        <f t="shared" si="108"/>
        <v>6.1</v>
      </c>
      <c r="HR5" s="110">
        <f t="shared" si="109"/>
        <v>6.1</v>
      </c>
      <c r="HS5" s="67" t="str">
        <f t="shared" si="110"/>
        <v>6.1</v>
      </c>
      <c r="HT5" s="111" t="str">
        <f t="shared" si="111"/>
        <v>C</v>
      </c>
      <c r="HU5" s="112">
        <f t="shared" si="112"/>
        <v>2</v>
      </c>
      <c r="HV5" s="113" t="str">
        <f t="shared" si="113"/>
        <v>2.0</v>
      </c>
      <c r="HW5" s="63">
        <v>1</v>
      </c>
      <c r="HX5" s="207">
        <v>1</v>
      </c>
      <c r="HY5" s="66">
        <f t="shared" si="114"/>
        <v>1.8</v>
      </c>
      <c r="HZ5" s="167">
        <f t="shared" si="114"/>
        <v>5.5</v>
      </c>
      <c r="IA5" s="53" t="str">
        <f t="shared" si="115"/>
        <v>5.5</v>
      </c>
      <c r="IB5" s="51" t="str">
        <f t="shared" si="116"/>
        <v>C</v>
      </c>
      <c r="IC5" s="60">
        <f t="shared" si="117"/>
        <v>2</v>
      </c>
      <c r="ID5" s="53" t="str">
        <f t="shared" si="118"/>
        <v>2.0</v>
      </c>
      <c r="IE5" s="220">
        <v>4</v>
      </c>
      <c r="IF5" s="221">
        <v>4</v>
      </c>
      <c r="IG5" s="210">
        <v>6.7</v>
      </c>
      <c r="IH5" s="57">
        <v>8</v>
      </c>
      <c r="II5" s="58"/>
      <c r="IJ5" s="66">
        <f t="shared" si="119"/>
        <v>7.5</v>
      </c>
      <c r="IK5" s="67">
        <f t="shared" si="120"/>
        <v>7.5</v>
      </c>
      <c r="IL5" s="67" t="str">
        <f t="shared" si="121"/>
        <v>7.5</v>
      </c>
      <c r="IM5" s="51" t="str">
        <f t="shared" si="122"/>
        <v>B</v>
      </c>
      <c r="IN5" s="60">
        <f t="shared" si="123"/>
        <v>3</v>
      </c>
      <c r="IO5" s="53" t="str">
        <f t="shared" si="124"/>
        <v>3.0</v>
      </c>
      <c r="IP5" s="63">
        <v>2</v>
      </c>
      <c r="IQ5" s="207">
        <v>2</v>
      </c>
      <c r="IR5" s="210">
        <v>8.5</v>
      </c>
      <c r="IS5" s="57">
        <v>5</v>
      </c>
      <c r="IT5" s="58"/>
      <c r="IU5" s="66">
        <f t="shared" si="125"/>
        <v>6.4</v>
      </c>
      <c r="IV5" s="67">
        <f t="shared" si="126"/>
        <v>6.4</v>
      </c>
      <c r="IW5" s="67" t="str">
        <f t="shared" si="127"/>
        <v>6.4</v>
      </c>
      <c r="IX5" s="51" t="str">
        <f t="shared" si="128"/>
        <v>C</v>
      </c>
      <c r="IY5" s="60">
        <f t="shared" si="129"/>
        <v>2</v>
      </c>
      <c r="IZ5" s="53" t="str">
        <f t="shared" si="130"/>
        <v>2.0</v>
      </c>
      <c r="JA5" s="63">
        <v>3</v>
      </c>
      <c r="JB5" s="207">
        <v>3</v>
      </c>
      <c r="JC5" s="65">
        <v>6.8</v>
      </c>
      <c r="JD5" s="57">
        <v>7</v>
      </c>
      <c r="JE5" s="58"/>
      <c r="JF5" s="66">
        <f t="shared" si="131"/>
        <v>6.9</v>
      </c>
      <c r="JG5" s="67">
        <f t="shared" si="132"/>
        <v>6.9</v>
      </c>
      <c r="JH5" s="50" t="str">
        <f t="shared" si="133"/>
        <v>6.9</v>
      </c>
      <c r="JI5" s="51" t="str">
        <f t="shared" si="134"/>
        <v>C+</v>
      </c>
      <c r="JJ5" s="60">
        <f t="shared" si="135"/>
        <v>2.5</v>
      </c>
      <c r="JK5" s="53" t="str">
        <f t="shared" si="136"/>
        <v>2.5</v>
      </c>
      <c r="JL5" s="61">
        <v>2</v>
      </c>
      <c r="JM5" s="62">
        <v>2</v>
      </c>
      <c r="JN5" s="65">
        <v>5.4</v>
      </c>
      <c r="JO5" s="57">
        <v>5</v>
      </c>
      <c r="JP5" s="58"/>
      <c r="JQ5" s="66">
        <f t="shared" si="137"/>
        <v>5.2</v>
      </c>
      <c r="JR5" s="67">
        <f t="shared" si="138"/>
        <v>5.2</v>
      </c>
      <c r="JS5" s="50" t="str">
        <f t="shared" si="139"/>
        <v>5.2</v>
      </c>
      <c r="JT5" s="51" t="str">
        <f t="shared" si="140"/>
        <v>D+</v>
      </c>
      <c r="JU5" s="60">
        <f t="shared" si="141"/>
        <v>1.5</v>
      </c>
      <c r="JV5" s="53" t="str">
        <f t="shared" si="142"/>
        <v>1.5</v>
      </c>
      <c r="JW5" s="61">
        <v>1</v>
      </c>
      <c r="JX5" s="62">
        <v>1</v>
      </c>
      <c r="JY5" s="65">
        <v>6</v>
      </c>
      <c r="JZ5" s="57">
        <v>6</v>
      </c>
      <c r="KA5" s="58"/>
      <c r="KB5" s="66">
        <f t="shared" si="143"/>
        <v>6</v>
      </c>
      <c r="KC5" s="67">
        <f t="shared" si="144"/>
        <v>6</v>
      </c>
      <c r="KD5" s="50" t="str">
        <f t="shared" si="145"/>
        <v>6.0</v>
      </c>
      <c r="KE5" s="51" t="str">
        <f t="shared" si="146"/>
        <v>C</v>
      </c>
      <c r="KF5" s="60">
        <f t="shared" si="147"/>
        <v>2</v>
      </c>
      <c r="KG5" s="53" t="str">
        <f t="shared" si="148"/>
        <v>2.0</v>
      </c>
      <c r="KH5" s="61">
        <v>2</v>
      </c>
      <c r="KI5" s="62">
        <v>2</v>
      </c>
      <c r="KJ5" s="105">
        <v>5</v>
      </c>
      <c r="KK5" s="138">
        <v>0</v>
      </c>
      <c r="KL5" s="105"/>
      <c r="KM5" s="66">
        <f t="shared" si="149"/>
        <v>2</v>
      </c>
      <c r="KN5" s="110">
        <f t="shared" si="150"/>
        <v>2</v>
      </c>
      <c r="KO5" s="67" t="str">
        <f t="shared" si="151"/>
        <v>2.0</v>
      </c>
      <c r="KP5" s="300" t="str">
        <f t="shared" si="152"/>
        <v>F</v>
      </c>
      <c r="KQ5" s="112">
        <f t="shared" si="153"/>
        <v>0</v>
      </c>
      <c r="KR5" s="113" t="str">
        <f t="shared" si="154"/>
        <v>0.0</v>
      </c>
      <c r="KS5" s="63">
        <v>3</v>
      </c>
      <c r="KT5" s="207"/>
      <c r="KU5" s="216">
        <v>6</v>
      </c>
      <c r="KV5" s="337">
        <v>2</v>
      </c>
      <c r="KW5" s="174">
        <v>6</v>
      </c>
      <c r="KX5" s="216">
        <f t="shared" si="155"/>
        <v>3.6</v>
      </c>
      <c r="KY5" s="110">
        <f t="shared" si="156"/>
        <v>6</v>
      </c>
      <c r="KZ5" s="67" t="str">
        <f t="shared" si="157"/>
        <v>6.0</v>
      </c>
      <c r="LA5" s="300" t="str">
        <f t="shared" si="158"/>
        <v>C</v>
      </c>
      <c r="LB5" s="112">
        <f t="shared" si="159"/>
        <v>2</v>
      </c>
      <c r="LC5" s="113" t="str">
        <f t="shared" si="160"/>
        <v>2.0</v>
      </c>
      <c r="LD5" s="63">
        <v>2</v>
      </c>
      <c r="LE5" s="207">
        <v>2</v>
      </c>
      <c r="LF5" s="301">
        <f t="shared" si="161"/>
        <v>2.7</v>
      </c>
      <c r="LG5" s="302">
        <f t="shared" si="161"/>
        <v>3.8</v>
      </c>
      <c r="LH5" s="303" t="str">
        <f t="shared" si="162"/>
        <v>3.8</v>
      </c>
      <c r="LI5" s="304" t="str">
        <f t="shared" si="163"/>
        <v>F</v>
      </c>
      <c r="LJ5" s="305">
        <f t="shared" si="164"/>
        <v>0</v>
      </c>
      <c r="LK5" s="303" t="str">
        <f t="shared" si="165"/>
        <v>0.0</v>
      </c>
      <c r="LL5" s="306">
        <v>5</v>
      </c>
      <c r="LM5" s="307"/>
      <c r="LN5" s="211">
        <f t="shared" si="166"/>
        <v>19</v>
      </c>
      <c r="LO5" s="156">
        <f t="shared" si="167"/>
        <v>5.5368421052631582</v>
      </c>
      <c r="LP5" s="158">
        <f t="shared" si="168"/>
        <v>1.736842105263158</v>
      </c>
      <c r="LQ5" s="157" t="str">
        <f t="shared" si="169"/>
        <v>1.74</v>
      </c>
      <c r="LR5" s="5" t="str">
        <f t="shared" si="170"/>
        <v>Lên lớp</v>
      </c>
      <c r="LS5" s="212">
        <f t="shared" si="171"/>
        <v>16</v>
      </c>
      <c r="LT5" s="156">
        <f t="shared" si="172"/>
        <v>6.2</v>
      </c>
      <c r="LU5" s="309">
        <f t="shared" si="173"/>
        <v>2.0625</v>
      </c>
      <c r="LV5" s="215">
        <f t="shared" si="174"/>
        <v>54</v>
      </c>
      <c r="LW5" s="211">
        <f t="shared" si="175"/>
        <v>51</v>
      </c>
      <c r="LX5" s="157">
        <f t="shared" si="176"/>
        <v>6.0725490196078438</v>
      </c>
      <c r="LY5" s="157" t="str">
        <f t="shared" si="177"/>
        <v>6.07</v>
      </c>
      <c r="LZ5" s="158">
        <f t="shared" si="178"/>
        <v>2.0490196078431371</v>
      </c>
      <c r="MA5" s="157" t="str">
        <f t="shared" si="179"/>
        <v>2.05</v>
      </c>
      <c r="MB5" s="5" t="str">
        <f t="shared" si="180"/>
        <v>Lên lớp</v>
      </c>
      <c r="MC5" s="282">
        <v>5.8</v>
      </c>
      <c r="MD5" s="283">
        <v>6</v>
      </c>
      <c r="ME5" s="58"/>
      <c r="MF5" s="66">
        <f t="shared" si="181"/>
        <v>5.9</v>
      </c>
      <c r="MG5" s="67">
        <f t="shared" si="182"/>
        <v>5.9</v>
      </c>
      <c r="MH5" s="50" t="str">
        <f t="shared" si="183"/>
        <v>5.9</v>
      </c>
      <c r="MI5" s="51" t="str">
        <f t="shared" si="184"/>
        <v>C</v>
      </c>
      <c r="MJ5" s="60">
        <f t="shared" si="185"/>
        <v>2</v>
      </c>
      <c r="MK5" s="53" t="str">
        <f t="shared" si="186"/>
        <v>2.0</v>
      </c>
      <c r="ML5" s="61">
        <v>2</v>
      </c>
      <c r="MM5" s="62">
        <v>2</v>
      </c>
      <c r="MN5" s="282">
        <v>8.6999999999999993</v>
      </c>
      <c r="MO5" s="283">
        <v>7</v>
      </c>
      <c r="MP5" s="104"/>
      <c r="MQ5" s="105">
        <f t="shared" si="187"/>
        <v>7.7</v>
      </c>
      <c r="MR5" s="67">
        <f t="shared" si="188"/>
        <v>7.7</v>
      </c>
      <c r="MS5" s="50" t="str">
        <f t="shared" si="189"/>
        <v>7.7</v>
      </c>
      <c r="MT5" s="51" t="str">
        <f t="shared" si="190"/>
        <v>B</v>
      </c>
      <c r="MU5" s="60">
        <f t="shared" si="191"/>
        <v>3</v>
      </c>
      <c r="MV5" s="53" t="str">
        <f t="shared" si="192"/>
        <v>3.0</v>
      </c>
      <c r="MW5" s="61">
        <v>2</v>
      </c>
      <c r="MX5" s="62">
        <v>2</v>
      </c>
      <c r="MY5" s="282">
        <v>8.1999999999999993</v>
      </c>
      <c r="MZ5" s="283">
        <v>5</v>
      </c>
      <c r="NA5" s="104"/>
      <c r="NB5" s="105">
        <f t="shared" si="193"/>
        <v>6.3</v>
      </c>
      <c r="NC5" s="67">
        <f t="shared" si="194"/>
        <v>6.3</v>
      </c>
      <c r="ND5" s="50" t="str">
        <f t="shared" si="195"/>
        <v>6.3</v>
      </c>
      <c r="NE5" s="51" t="str">
        <f t="shared" si="196"/>
        <v>C</v>
      </c>
      <c r="NF5" s="60">
        <f t="shared" si="197"/>
        <v>2</v>
      </c>
      <c r="NG5" s="53" t="str">
        <f t="shared" si="198"/>
        <v>2.0</v>
      </c>
      <c r="NH5" s="61">
        <v>2</v>
      </c>
      <c r="NI5" s="62">
        <v>2</v>
      </c>
      <c r="NJ5" s="171">
        <v>5.7</v>
      </c>
      <c r="NK5" s="323">
        <v>0</v>
      </c>
      <c r="NL5" s="171">
        <v>4</v>
      </c>
      <c r="NM5" s="171">
        <f t="shared" si="199"/>
        <v>2.2999999999999998</v>
      </c>
      <c r="NN5" s="110">
        <f t="shared" si="200"/>
        <v>4.7</v>
      </c>
      <c r="NO5" s="67" t="str">
        <f t="shared" si="201"/>
        <v>4.7</v>
      </c>
      <c r="NP5" s="300" t="str">
        <f t="shared" si="202"/>
        <v>D</v>
      </c>
      <c r="NQ5" s="112">
        <f t="shared" si="203"/>
        <v>1</v>
      </c>
      <c r="NR5" s="113" t="str">
        <f t="shared" si="204"/>
        <v>1.0</v>
      </c>
      <c r="NS5" s="63">
        <v>2</v>
      </c>
      <c r="NT5" s="207">
        <v>2</v>
      </c>
      <c r="NU5" s="105">
        <v>5</v>
      </c>
      <c r="NV5" s="138"/>
      <c r="NW5" s="105">
        <v>5</v>
      </c>
      <c r="NX5" s="105">
        <f t="shared" si="205"/>
        <v>2</v>
      </c>
      <c r="NY5" s="110">
        <f t="shared" si="206"/>
        <v>5</v>
      </c>
      <c r="NZ5" s="67" t="str">
        <f t="shared" si="207"/>
        <v>5.0</v>
      </c>
      <c r="OA5" s="300" t="str">
        <f t="shared" si="208"/>
        <v>D+</v>
      </c>
      <c r="OB5" s="112">
        <f t="shared" si="209"/>
        <v>1.5</v>
      </c>
      <c r="OC5" s="113" t="str">
        <f t="shared" si="210"/>
        <v>1.5</v>
      </c>
      <c r="OD5" s="63">
        <v>1</v>
      </c>
      <c r="OE5" s="207">
        <v>1</v>
      </c>
      <c r="OF5" s="210">
        <v>7</v>
      </c>
      <c r="OG5" s="133">
        <v>6</v>
      </c>
      <c r="OH5" s="58"/>
      <c r="OI5" s="66">
        <f t="shared" si="211"/>
        <v>6.4</v>
      </c>
      <c r="OJ5" s="67">
        <f t="shared" si="212"/>
        <v>6.4</v>
      </c>
      <c r="OK5" s="67" t="str">
        <f t="shared" si="213"/>
        <v>6.4</v>
      </c>
      <c r="OL5" s="51" t="str">
        <f t="shared" si="214"/>
        <v>C</v>
      </c>
      <c r="OM5" s="60">
        <f t="shared" si="215"/>
        <v>2</v>
      </c>
      <c r="ON5" s="53" t="str">
        <f t="shared" si="216"/>
        <v>2.0</v>
      </c>
      <c r="OO5" s="63">
        <v>6</v>
      </c>
      <c r="OP5" s="207">
        <v>6</v>
      </c>
      <c r="OQ5" s="211">
        <f t="shared" si="217"/>
        <v>15</v>
      </c>
      <c r="OR5" s="156">
        <f t="shared" si="218"/>
        <v>6.1733333333333338</v>
      </c>
      <c r="OS5" s="158">
        <f t="shared" si="219"/>
        <v>1.9666666666666666</v>
      </c>
      <c r="OT5" s="157" t="str">
        <f t="shared" si="220"/>
        <v>1.97</v>
      </c>
      <c r="OU5" s="5" t="str">
        <f t="shared" si="221"/>
        <v>Lên lớp</v>
      </c>
      <c r="OV5" s="212">
        <f t="shared" si="222"/>
        <v>15</v>
      </c>
      <c r="OW5" s="156">
        <f t="shared" si="223"/>
        <v>6.1733333333333338</v>
      </c>
      <c r="OX5" s="309">
        <f t="shared" si="224"/>
        <v>1.9666666666666666</v>
      </c>
      <c r="OY5" s="215">
        <f t="shared" si="225"/>
        <v>69</v>
      </c>
      <c r="OZ5" s="211">
        <f t="shared" si="226"/>
        <v>66</v>
      </c>
      <c r="PA5" s="157">
        <f t="shared" si="227"/>
        <v>6.0954545454545466</v>
      </c>
      <c r="PB5" s="157" t="str">
        <f t="shared" si="228"/>
        <v>6.10</v>
      </c>
      <c r="PC5" s="158">
        <f t="shared" si="229"/>
        <v>2.0303030303030303</v>
      </c>
      <c r="PD5" s="157" t="str">
        <f t="shared" si="230"/>
        <v>2.03</v>
      </c>
      <c r="PE5" s="5" t="str">
        <f t="shared" si="231"/>
        <v>Lên lớp</v>
      </c>
      <c r="PF5" s="210"/>
      <c r="PG5" s="133"/>
      <c r="PH5" s="210"/>
      <c r="PI5" s="66">
        <f t="shared" si="232"/>
        <v>0</v>
      </c>
      <c r="PJ5" s="67">
        <f t="shared" si="233"/>
        <v>0</v>
      </c>
      <c r="PK5" s="67" t="str">
        <f t="shared" si="234"/>
        <v>0.0</v>
      </c>
      <c r="PL5" s="51" t="str">
        <f t="shared" si="235"/>
        <v>F</v>
      </c>
      <c r="PM5" s="60">
        <f t="shared" si="236"/>
        <v>0</v>
      </c>
      <c r="PN5" s="53" t="str">
        <f t="shared" si="237"/>
        <v>0.0</v>
      </c>
      <c r="PO5" s="63">
        <v>6</v>
      </c>
      <c r="PP5" s="207"/>
      <c r="PQ5" s="105">
        <v>0</v>
      </c>
      <c r="PR5" s="138"/>
      <c r="PS5" s="104"/>
      <c r="PT5" s="105"/>
      <c r="PU5" s="67">
        <f t="shared" si="238"/>
        <v>0</v>
      </c>
      <c r="PV5" s="67" t="str">
        <f t="shared" si="239"/>
        <v>0.0</v>
      </c>
      <c r="PW5" s="51" t="str">
        <f t="shared" si="240"/>
        <v>F</v>
      </c>
      <c r="PX5" s="60">
        <f t="shared" si="241"/>
        <v>0</v>
      </c>
      <c r="PY5" s="53" t="str">
        <f t="shared" si="242"/>
        <v>0.0</v>
      </c>
      <c r="PZ5" s="63">
        <v>4</v>
      </c>
      <c r="QA5" s="207"/>
      <c r="QB5" s="146"/>
      <c r="QC5" s="4"/>
      <c r="QD5" s="4"/>
      <c r="QE5" s="316">
        <f t="shared" si="243"/>
        <v>0</v>
      </c>
      <c r="QF5" s="67" t="str">
        <f t="shared" si="244"/>
        <v>0.0</v>
      </c>
      <c r="QG5" s="51" t="str">
        <f t="shared" si="245"/>
        <v>F</v>
      </c>
      <c r="QH5" s="60">
        <f t="shared" si="246"/>
        <v>0</v>
      </c>
      <c r="QI5" s="53" t="str">
        <f t="shared" si="247"/>
        <v>0.0</v>
      </c>
      <c r="QJ5" s="220">
        <v>5</v>
      </c>
      <c r="QK5" s="221"/>
      <c r="QL5" s="417">
        <f t="shared" si="248"/>
        <v>15</v>
      </c>
      <c r="QM5" s="156">
        <f t="shared" si="249"/>
        <v>0</v>
      </c>
      <c r="QN5" s="158">
        <f t="shared" si="250"/>
        <v>0</v>
      </c>
      <c r="QO5" s="157" t="str">
        <f t="shared" si="251"/>
        <v>0.00</v>
      </c>
    </row>
    <row r="6" spans="1:457" s="8" customFormat="1" ht="18">
      <c r="A6" s="5">
        <v>5</v>
      </c>
      <c r="B6" s="9" t="s">
        <v>11</v>
      </c>
      <c r="C6" s="10" t="s">
        <v>298</v>
      </c>
      <c r="D6" s="11" t="s">
        <v>299</v>
      </c>
      <c r="E6" s="12" t="s">
        <v>286</v>
      </c>
      <c r="G6" s="47" t="s">
        <v>569</v>
      </c>
      <c r="H6" s="132" t="s">
        <v>427</v>
      </c>
      <c r="I6" s="132" t="s">
        <v>609</v>
      </c>
      <c r="J6" s="48" t="s">
        <v>609</v>
      </c>
      <c r="K6" s="98">
        <v>7.7</v>
      </c>
      <c r="L6" s="67" t="str">
        <f t="shared" si="0"/>
        <v>7.7</v>
      </c>
      <c r="M6" s="51" t="str">
        <f t="shared" si="253"/>
        <v>B</v>
      </c>
      <c r="N6" s="52">
        <f t="shared" si="254"/>
        <v>3</v>
      </c>
      <c r="O6" s="53" t="str">
        <f t="shared" si="1"/>
        <v>3.0</v>
      </c>
      <c r="P6" s="63">
        <v>2</v>
      </c>
      <c r="Q6" s="49">
        <v>5</v>
      </c>
      <c r="R6" s="67" t="str">
        <f t="shared" si="2"/>
        <v>5.0</v>
      </c>
      <c r="S6" s="51" t="str">
        <f t="shared" si="255"/>
        <v>D+</v>
      </c>
      <c r="T6" s="52">
        <f t="shared" si="256"/>
        <v>1.5</v>
      </c>
      <c r="U6" s="53" t="str">
        <f t="shared" si="3"/>
        <v>1.5</v>
      </c>
      <c r="V6" s="63">
        <v>3</v>
      </c>
      <c r="W6" s="105">
        <v>7.7</v>
      </c>
      <c r="X6" s="103">
        <v>8</v>
      </c>
      <c r="Y6" s="104"/>
      <c r="Z6" s="66">
        <f t="shared" si="4"/>
        <v>7.9</v>
      </c>
      <c r="AA6" s="67">
        <f t="shared" si="5"/>
        <v>7.9</v>
      </c>
      <c r="AB6" s="67" t="str">
        <f t="shared" si="6"/>
        <v>7.9</v>
      </c>
      <c r="AC6" s="51" t="str">
        <f t="shared" si="7"/>
        <v>B</v>
      </c>
      <c r="AD6" s="60">
        <f t="shared" si="257"/>
        <v>3</v>
      </c>
      <c r="AE6" s="53" t="str">
        <f t="shared" si="8"/>
        <v>3.0</v>
      </c>
      <c r="AF6" s="63">
        <v>4</v>
      </c>
      <c r="AG6" s="207">
        <v>4</v>
      </c>
      <c r="AH6" s="105">
        <v>7.3</v>
      </c>
      <c r="AI6" s="103">
        <v>7</v>
      </c>
      <c r="AJ6" s="104"/>
      <c r="AK6" s="66">
        <f t="shared" si="9"/>
        <v>7.1</v>
      </c>
      <c r="AL6" s="67">
        <f t="shared" si="10"/>
        <v>7.1</v>
      </c>
      <c r="AM6" s="67" t="str">
        <f t="shared" si="11"/>
        <v>7.1</v>
      </c>
      <c r="AN6" s="51" t="str">
        <f t="shared" si="258"/>
        <v>B</v>
      </c>
      <c r="AO6" s="60">
        <f t="shared" si="259"/>
        <v>3</v>
      </c>
      <c r="AP6" s="53" t="str">
        <f t="shared" si="12"/>
        <v>3.0</v>
      </c>
      <c r="AQ6" s="63">
        <v>2</v>
      </c>
      <c r="AR6" s="207">
        <v>2</v>
      </c>
      <c r="AS6" s="105">
        <v>6.6</v>
      </c>
      <c r="AT6" s="103">
        <v>3</v>
      </c>
      <c r="AU6" s="104"/>
      <c r="AV6" s="66">
        <f t="shared" si="13"/>
        <v>4.4000000000000004</v>
      </c>
      <c r="AW6" s="67">
        <f t="shared" si="14"/>
        <v>4.4000000000000004</v>
      </c>
      <c r="AX6" s="67" t="str">
        <f t="shared" si="15"/>
        <v>4.4</v>
      </c>
      <c r="AY6" s="51" t="str">
        <f t="shared" si="16"/>
        <v>D</v>
      </c>
      <c r="AZ6" s="60">
        <f t="shared" si="260"/>
        <v>1</v>
      </c>
      <c r="BA6" s="53" t="str">
        <f t="shared" si="17"/>
        <v>1.0</v>
      </c>
      <c r="BB6" s="63">
        <v>3</v>
      </c>
      <c r="BC6" s="207">
        <v>3</v>
      </c>
      <c r="BD6" s="105">
        <v>6.5</v>
      </c>
      <c r="BE6" s="103">
        <v>6</v>
      </c>
      <c r="BF6" s="104"/>
      <c r="BG6" s="66">
        <f t="shared" si="261"/>
        <v>6.2</v>
      </c>
      <c r="BH6" s="67">
        <f t="shared" si="262"/>
        <v>6.2</v>
      </c>
      <c r="BI6" s="67" t="str">
        <f t="shared" si="18"/>
        <v>6.2</v>
      </c>
      <c r="BJ6" s="51" t="str">
        <f t="shared" si="263"/>
        <v>C</v>
      </c>
      <c r="BK6" s="60">
        <f t="shared" si="264"/>
        <v>2</v>
      </c>
      <c r="BL6" s="53" t="str">
        <f t="shared" si="19"/>
        <v>2.0</v>
      </c>
      <c r="BM6" s="63">
        <v>3</v>
      </c>
      <c r="BN6" s="207">
        <v>3</v>
      </c>
      <c r="BO6" s="105">
        <v>7.2</v>
      </c>
      <c r="BP6" s="103">
        <v>6</v>
      </c>
      <c r="BQ6" s="104"/>
      <c r="BR6" s="66">
        <f t="shared" si="20"/>
        <v>6.5</v>
      </c>
      <c r="BS6" s="67">
        <f t="shared" si="21"/>
        <v>6.5</v>
      </c>
      <c r="BT6" s="67" t="str">
        <f t="shared" si="22"/>
        <v>6.5</v>
      </c>
      <c r="BU6" s="51" t="str">
        <f t="shared" si="23"/>
        <v>C+</v>
      </c>
      <c r="BV6" s="68">
        <f t="shared" si="24"/>
        <v>2.5</v>
      </c>
      <c r="BW6" s="53" t="str">
        <f t="shared" si="25"/>
        <v>2.5</v>
      </c>
      <c r="BX6" s="63">
        <v>2</v>
      </c>
      <c r="BY6" s="207">
        <v>2</v>
      </c>
      <c r="BZ6" s="105">
        <v>7.5</v>
      </c>
      <c r="CA6" s="103">
        <v>8</v>
      </c>
      <c r="CB6" s="104"/>
      <c r="CC6" s="105"/>
      <c r="CD6" s="67">
        <f t="shared" si="265"/>
        <v>7.8</v>
      </c>
      <c r="CE6" s="67" t="str">
        <f t="shared" si="26"/>
        <v>7.8</v>
      </c>
      <c r="CF6" s="51" t="str">
        <f t="shared" si="266"/>
        <v>B</v>
      </c>
      <c r="CG6" s="60">
        <f t="shared" si="267"/>
        <v>3</v>
      </c>
      <c r="CH6" s="53" t="str">
        <f t="shared" si="27"/>
        <v>3.0</v>
      </c>
      <c r="CI6" s="63">
        <v>3</v>
      </c>
      <c r="CJ6" s="207">
        <v>3</v>
      </c>
      <c r="CK6" s="208">
        <f t="shared" si="28"/>
        <v>17</v>
      </c>
      <c r="CL6" s="72">
        <f t="shared" si="29"/>
        <v>6.7058823529411766</v>
      </c>
      <c r="CM6" s="93" t="str">
        <f t="shared" si="30"/>
        <v>6.71</v>
      </c>
      <c r="CN6" s="72">
        <f t="shared" si="31"/>
        <v>2.4117647058823528</v>
      </c>
      <c r="CO6" s="93" t="str">
        <f t="shared" si="32"/>
        <v>2.41</v>
      </c>
      <c r="CP6" s="399" t="str">
        <f t="shared" si="252"/>
        <v>Lên lớp</v>
      </c>
      <c r="CQ6" s="399">
        <f t="shared" si="33"/>
        <v>17</v>
      </c>
      <c r="CR6" s="72">
        <f t="shared" si="34"/>
        <v>6.7058823529411766</v>
      </c>
      <c r="CS6" s="399" t="str">
        <f t="shared" si="35"/>
        <v>6.71</v>
      </c>
      <c r="CT6" s="72">
        <f t="shared" si="36"/>
        <v>2.4117647058823528</v>
      </c>
      <c r="CU6" s="399" t="str">
        <f t="shared" si="37"/>
        <v>2.41</v>
      </c>
      <c r="CV6" s="399" t="str">
        <f t="shared" si="268"/>
        <v>Lên lớp</v>
      </c>
      <c r="CW6" s="66">
        <v>7.4</v>
      </c>
      <c r="CX6" s="399">
        <v>5</v>
      </c>
      <c r="CY6" s="399"/>
      <c r="CZ6" s="66">
        <f t="shared" si="38"/>
        <v>6</v>
      </c>
      <c r="DA6" s="67">
        <f t="shared" si="39"/>
        <v>6</v>
      </c>
      <c r="DB6" s="60" t="str">
        <f t="shared" si="40"/>
        <v>6.0</v>
      </c>
      <c r="DC6" s="51" t="str">
        <f t="shared" si="41"/>
        <v>C</v>
      </c>
      <c r="DD6" s="60">
        <f t="shared" si="42"/>
        <v>2</v>
      </c>
      <c r="DE6" s="60" t="str">
        <f t="shared" si="43"/>
        <v>2.0</v>
      </c>
      <c r="DF6" s="63"/>
      <c r="DG6" s="209"/>
      <c r="DH6" s="105">
        <v>7</v>
      </c>
      <c r="DI6" s="126">
        <v>5</v>
      </c>
      <c r="DJ6" s="126"/>
      <c r="DK6" s="66">
        <f t="shared" si="44"/>
        <v>5.8</v>
      </c>
      <c r="DL6" s="67">
        <f t="shared" si="45"/>
        <v>5.8</v>
      </c>
      <c r="DM6" s="60" t="str">
        <f t="shared" si="46"/>
        <v>5.8</v>
      </c>
      <c r="DN6" s="51" t="str">
        <f t="shared" si="47"/>
        <v>C</v>
      </c>
      <c r="DO6" s="60">
        <f t="shared" si="48"/>
        <v>2</v>
      </c>
      <c r="DP6" s="60" t="str">
        <f t="shared" si="49"/>
        <v>2.0</v>
      </c>
      <c r="DQ6" s="63"/>
      <c r="DR6" s="209"/>
      <c r="DS6" s="67">
        <f t="shared" si="50"/>
        <v>5.9</v>
      </c>
      <c r="DT6" s="60" t="str">
        <f t="shared" si="51"/>
        <v>5.9</v>
      </c>
      <c r="DU6" s="51" t="str">
        <f t="shared" si="52"/>
        <v>C</v>
      </c>
      <c r="DV6" s="60">
        <f t="shared" si="53"/>
        <v>2</v>
      </c>
      <c r="DW6" s="60" t="str">
        <f t="shared" si="54"/>
        <v>2.0</v>
      </c>
      <c r="DX6" s="63">
        <v>3</v>
      </c>
      <c r="DY6" s="209">
        <v>3</v>
      </c>
      <c r="DZ6" s="210">
        <v>6</v>
      </c>
      <c r="EA6" s="57">
        <v>3</v>
      </c>
      <c r="EB6" s="58"/>
      <c r="EC6" s="66">
        <f t="shared" si="55"/>
        <v>4.2</v>
      </c>
      <c r="ED6" s="67">
        <f t="shared" si="56"/>
        <v>4.2</v>
      </c>
      <c r="EE6" s="67" t="str">
        <f t="shared" si="57"/>
        <v>4.2</v>
      </c>
      <c r="EF6" s="51" t="str">
        <f t="shared" si="58"/>
        <v>D</v>
      </c>
      <c r="EG6" s="68">
        <f t="shared" si="59"/>
        <v>1</v>
      </c>
      <c r="EH6" s="53" t="str">
        <f t="shared" si="60"/>
        <v>1.0</v>
      </c>
      <c r="EI6" s="63">
        <v>3</v>
      </c>
      <c r="EJ6" s="207">
        <v>3</v>
      </c>
      <c r="EK6" s="210">
        <v>6</v>
      </c>
      <c r="EL6" s="57">
        <v>4</v>
      </c>
      <c r="EM6" s="58"/>
      <c r="EN6" s="66">
        <f t="shared" si="61"/>
        <v>4.8</v>
      </c>
      <c r="EO6" s="67">
        <f t="shared" si="62"/>
        <v>4.8</v>
      </c>
      <c r="EP6" s="67" t="str">
        <f t="shared" si="63"/>
        <v>4.8</v>
      </c>
      <c r="EQ6" s="51" t="str">
        <f t="shared" si="64"/>
        <v>D</v>
      </c>
      <c r="ER6" s="60">
        <f t="shared" si="65"/>
        <v>1</v>
      </c>
      <c r="ES6" s="53" t="str">
        <f t="shared" si="66"/>
        <v>1.0</v>
      </c>
      <c r="ET6" s="63">
        <v>3</v>
      </c>
      <c r="EU6" s="207">
        <v>3</v>
      </c>
      <c r="EV6" s="171">
        <v>5.3</v>
      </c>
      <c r="EW6" s="122">
        <v>1</v>
      </c>
      <c r="EX6" s="123">
        <v>4</v>
      </c>
      <c r="EY6" s="66">
        <f t="shared" si="67"/>
        <v>2.7</v>
      </c>
      <c r="EZ6" s="67">
        <f t="shared" si="68"/>
        <v>4.5</v>
      </c>
      <c r="FA6" s="67" t="str">
        <f t="shared" si="69"/>
        <v>4.5</v>
      </c>
      <c r="FB6" s="51" t="str">
        <f t="shared" si="70"/>
        <v>D</v>
      </c>
      <c r="FC6" s="60">
        <f t="shared" si="71"/>
        <v>1</v>
      </c>
      <c r="FD6" s="53" t="str">
        <f t="shared" si="72"/>
        <v>1.0</v>
      </c>
      <c r="FE6" s="63">
        <v>2</v>
      </c>
      <c r="FF6" s="207">
        <v>2</v>
      </c>
      <c r="FG6" s="105">
        <v>8</v>
      </c>
      <c r="FH6" s="103">
        <v>4</v>
      </c>
      <c r="FI6" s="104"/>
      <c r="FJ6" s="66">
        <f t="shared" si="73"/>
        <v>5.6</v>
      </c>
      <c r="FK6" s="67">
        <f t="shared" si="74"/>
        <v>5.6</v>
      </c>
      <c r="FL6" s="67" t="str">
        <f t="shared" si="75"/>
        <v>5.6</v>
      </c>
      <c r="FM6" s="51" t="str">
        <f t="shared" si="76"/>
        <v>C</v>
      </c>
      <c r="FN6" s="60">
        <f t="shared" si="77"/>
        <v>2</v>
      </c>
      <c r="FO6" s="53" t="str">
        <f t="shared" si="78"/>
        <v>2.0</v>
      </c>
      <c r="FP6" s="63">
        <v>2</v>
      </c>
      <c r="FQ6" s="207">
        <v>2</v>
      </c>
      <c r="FR6" s="105">
        <v>5.6</v>
      </c>
      <c r="FS6" s="103">
        <v>6</v>
      </c>
      <c r="FT6" s="104"/>
      <c r="FU6" s="66"/>
      <c r="FV6" s="67">
        <f t="shared" si="79"/>
        <v>5.8</v>
      </c>
      <c r="FW6" s="67" t="str">
        <f t="shared" si="80"/>
        <v>5.8</v>
      </c>
      <c r="FX6" s="51" t="str">
        <f t="shared" si="81"/>
        <v>C</v>
      </c>
      <c r="FY6" s="60">
        <f t="shared" si="82"/>
        <v>2</v>
      </c>
      <c r="FZ6" s="53" t="str">
        <f t="shared" si="83"/>
        <v>2.0</v>
      </c>
      <c r="GA6" s="63">
        <v>2</v>
      </c>
      <c r="GB6" s="207">
        <v>2</v>
      </c>
      <c r="GC6" s="216">
        <v>5.3</v>
      </c>
      <c r="GD6" s="173">
        <v>6</v>
      </c>
      <c r="GE6" s="174"/>
      <c r="GF6" s="105"/>
      <c r="GG6" s="67">
        <f t="shared" si="84"/>
        <v>5.7</v>
      </c>
      <c r="GH6" s="67" t="str">
        <f t="shared" si="85"/>
        <v>5.7</v>
      </c>
      <c r="GI6" s="51" t="str">
        <f t="shared" si="86"/>
        <v>C</v>
      </c>
      <c r="GJ6" s="60">
        <f t="shared" si="87"/>
        <v>2</v>
      </c>
      <c r="GK6" s="53" t="str">
        <f t="shared" si="88"/>
        <v>2.0</v>
      </c>
      <c r="GL6" s="63">
        <v>3</v>
      </c>
      <c r="GM6" s="207">
        <v>3</v>
      </c>
      <c r="GN6" s="211">
        <f t="shared" si="89"/>
        <v>18</v>
      </c>
      <c r="GO6" s="156">
        <f t="shared" si="90"/>
        <v>5.1999999999999993</v>
      </c>
      <c r="GP6" s="158">
        <f t="shared" si="91"/>
        <v>1.5555555555555556</v>
      </c>
      <c r="GQ6" s="157" t="str">
        <f t="shared" si="92"/>
        <v>1.56</v>
      </c>
      <c r="GR6" s="5" t="str">
        <f t="shared" si="93"/>
        <v>Lên lớp</v>
      </c>
      <c r="GS6" s="212">
        <f t="shared" si="94"/>
        <v>18</v>
      </c>
      <c r="GT6" s="213">
        <f t="shared" si="95"/>
        <v>5.1999999999999993</v>
      </c>
      <c r="GU6" s="214">
        <f t="shared" si="96"/>
        <v>1.5555555555555556</v>
      </c>
      <c r="GV6" s="215">
        <f t="shared" si="97"/>
        <v>35</v>
      </c>
      <c r="GW6" s="211">
        <f t="shared" si="98"/>
        <v>35</v>
      </c>
      <c r="GX6" s="157">
        <f t="shared" si="99"/>
        <v>5.9314285714285715</v>
      </c>
      <c r="GY6" s="158">
        <f t="shared" si="100"/>
        <v>1.9714285714285715</v>
      </c>
      <c r="GZ6" s="157" t="str">
        <f t="shared" si="101"/>
        <v>1.97</v>
      </c>
      <c r="HA6" s="5" t="str">
        <f t="shared" si="102"/>
        <v>Lên lớp</v>
      </c>
      <c r="HB6" s="5"/>
      <c r="HC6" s="105">
        <v>5</v>
      </c>
      <c r="HD6" s="103">
        <v>4</v>
      </c>
      <c r="HE6" s="104"/>
      <c r="HF6" s="105"/>
      <c r="HG6" s="67">
        <f t="shared" si="103"/>
        <v>4.4000000000000004</v>
      </c>
      <c r="HH6" s="67" t="str">
        <f t="shared" si="104"/>
        <v>4.4</v>
      </c>
      <c r="HI6" s="51" t="str">
        <f t="shared" si="105"/>
        <v>D</v>
      </c>
      <c r="HJ6" s="60">
        <f t="shared" si="106"/>
        <v>1</v>
      </c>
      <c r="HK6" s="53" t="str">
        <f t="shared" si="107"/>
        <v>1.0</v>
      </c>
      <c r="HL6" s="63">
        <v>3</v>
      </c>
      <c r="HM6" s="207">
        <v>3</v>
      </c>
      <c r="HN6" s="171">
        <v>5.3</v>
      </c>
      <c r="HO6" s="122">
        <v>2</v>
      </c>
      <c r="HP6" s="123">
        <v>5</v>
      </c>
      <c r="HQ6" s="171">
        <f t="shared" si="108"/>
        <v>3.3</v>
      </c>
      <c r="HR6" s="110">
        <f t="shared" si="109"/>
        <v>5.0999999999999996</v>
      </c>
      <c r="HS6" s="67" t="str">
        <f t="shared" si="110"/>
        <v>5.1</v>
      </c>
      <c r="HT6" s="111" t="str">
        <f t="shared" si="111"/>
        <v>D+</v>
      </c>
      <c r="HU6" s="112">
        <f t="shared" si="112"/>
        <v>1.5</v>
      </c>
      <c r="HV6" s="113" t="str">
        <f t="shared" si="113"/>
        <v>1.5</v>
      </c>
      <c r="HW6" s="63">
        <v>1</v>
      </c>
      <c r="HX6" s="207">
        <v>1</v>
      </c>
      <c r="HY6" s="66">
        <f t="shared" si="114"/>
        <v>1</v>
      </c>
      <c r="HZ6" s="167">
        <f t="shared" si="114"/>
        <v>4.5999999999999996</v>
      </c>
      <c r="IA6" s="53" t="str">
        <f t="shared" si="115"/>
        <v>4.6</v>
      </c>
      <c r="IB6" s="51" t="str">
        <f t="shared" si="116"/>
        <v>D</v>
      </c>
      <c r="IC6" s="60">
        <f t="shared" si="117"/>
        <v>1</v>
      </c>
      <c r="ID6" s="53" t="str">
        <f t="shared" si="118"/>
        <v>1.0</v>
      </c>
      <c r="IE6" s="220">
        <v>4</v>
      </c>
      <c r="IF6" s="221">
        <v>4</v>
      </c>
      <c r="IG6" s="210">
        <v>7</v>
      </c>
      <c r="IH6" s="57">
        <v>4</v>
      </c>
      <c r="II6" s="58"/>
      <c r="IJ6" s="66">
        <f t="shared" si="119"/>
        <v>5.2</v>
      </c>
      <c r="IK6" s="67">
        <f t="shared" si="120"/>
        <v>5.2</v>
      </c>
      <c r="IL6" s="67" t="str">
        <f t="shared" si="121"/>
        <v>5.2</v>
      </c>
      <c r="IM6" s="51" t="str">
        <f t="shared" si="122"/>
        <v>D+</v>
      </c>
      <c r="IN6" s="60">
        <f t="shared" si="123"/>
        <v>1.5</v>
      </c>
      <c r="IO6" s="53" t="str">
        <f t="shared" si="124"/>
        <v>1.5</v>
      </c>
      <c r="IP6" s="63">
        <v>2</v>
      </c>
      <c r="IQ6" s="207">
        <v>2</v>
      </c>
      <c r="IR6" s="210">
        <v>6.8</v>
      </c>
      <c r="IS6" s="57">
        <v>4</v>
      </c>
      <c r="IT6" s="58"/>
      <c r="IU6" s="66">
        <f t="shared" si="125"/>
        <v>5.0999999999999996</v>
      </c>
      <c r="IV6" s="67">
        <f t="shared" si="126"/>
        <v>5.0999999999999996</v>
      </c>
      <c r="IW6" s="67" t="str">
        <f t="shared" si="127"/>
        <v>5.1</v>
      </c>
      <c r="IX6" s="51" t="str">
        <f t="shared" si="128"/>
        <v>D+</v>
      </c>
      <c r="IY6" s="60">
        <f t="shared" si="129"/>
        <v>1.5</v>
      </c>
      <c r="IZ6" s="53" t="str">
        <f t="shared" si="130"/>
        <v>1.5</v>
      </c>
      <c r="JA6" s="63">
        <v>3</v>
      </c>
      <c r="JB6" s="207">
        <v>3</v>
      </c>
      <c r="JC6" s="65">
        <v>6</v>
      </c>
      <c r="JD6" s="57">
        <v>5</v>
      </c>
      <c r="JE6" s="58"/>
      <c r="JF6" s="66">
        <f t="shared" si="131"/>
        <v>5.4</v>
      </c>
      <c r="JG6" s="67">
        <f t="shared" si="132"/>
        <v>5.4</v>
      </c>
      <c r="JH6" s="50" t="str">
        <f t="shared" si="133"/>
        <v>5.4</v>
      </c>
      <c r="JI6" s="51" t="str">
        <f t="shared" si="134"/>
        <v>D+</v>
      </c>
      <c r="JJ6" s="60">
        <f t="shared" si="135"/>
        <v>1.5</v>
      </c>
      <c r="JK6" s="53" t="str">
        <f t="shared" si="136"/>
        <v>1.5</v>
      </c>
      <c r="JL6" s="61">
        <v>2</v>
      </c>
      <c r="JM6" s="62">
        <v>2</v>
      </c>
      <c r="JN6" s="65">
        <v>7.6</v>
      </c>
      <c r="JO6" s="57">
        <v>5</v>
      </c>
      <c r="JP6" s="58"/>
      <c r="JQ6" s="66">
        <f t="shared" si="137"/>
        <v>6</v>
      </c>
      <c r="JR6" s="67">
        <f t="shared" si="138"/>
        <v>6</v>
      </c>
      <c r="JS6" s="50" t="str">
        <f t="shared" si="139"/>
        <v>6.0</v>
      </c>
      <c r="JT6" s="51" t="str">
        <f t="shared" si="140"/>
        <v>C</v>
      </c>
      <c r="JU6" s="60">
        <f t="shared" si="141"/>
        <v>2</v>
      </c>
      <c r="JV6" s="53" t="str">
        <f t="shared" si="142"/>
        <v>2.0</v>
      </c>
      <c r="JW6" s="61">
        <v>1</v>
      </c>
      <c r="JX6" s="62">
        <v>1</v>
      </c>
      <c r="JY6" s="65">
        <v>6.3</v>
      </c>
      <c r="JZ6" s="57">
        <v>5</v>
      </c>
      <c r="KA6" s="58"/>
      <c r="KB6" s="66">
        <f t="shared" si="143"/>
        <v>5.5</v>
      </c>
      <c r="KC6" s="67">
        <f t="shared" si="144"/>
        <v>5.5</v>
      </c>
      <c r="KD6" s="50" t="str">
        <f t="shared" si="145"/>
        <v>5.5</v>
      </c>
      <c r="KE6" s="51" t="str">
        <f t="shared" si="146"/>
        <v>C</v>
      </c>
      <c r="KF6" s="60">
        <f t="shared" si="147"/>
        <v>2</v>
      </c>
      <c r="KG6" s="53" t="str">
        <f t="shared" si="148"/>
        <v>2.0</v>
      </c>
      <c r="KH6" s="61">
        <v>2</v>
      </c>
      <c r="KI6" s="62">
        <v>2</v>
      </c>
      <c r="KJ6" s="105">
        <v>6.2</v>
      </c>
      <c r="KK6" s="138">
        <v>5.5</v>
      </c>
      <c r="KL6" s="104"/>
      <c r="KM6" s="66">
        <f t="shared" si="149"/>
        <v>5.8</v>
      </c>
      <c r="KN6" s="110">
        <f t="shared" si="150"/>
        <v>5.8</v>
      </c>
      <c r="KO6" s="67" t="str">
        <f t="shared" si="151"/>
        <v>5.8</v>
      </c>
      <c r="KP6" s="300" t="str">
        <f t="shared" si="152"/>
        <v>C</v>
      </c>
      <c r="KQ6" s="112">
        <f t="shared" si="153"/>
        <v>2</v>
      </c>
      <c r="KR6" s="113" t="str">
        <f t="shared" si="154"/>
        <v>2.0</v>
      </c>
      <c r="KS6" s="63">
        <v>3</v>
      </c>
      <c r="KT6" s="207">
        <v>3</v>
      </c>
      <c r="KU6" s="216">
        <v>7</v>
      </c>
      <c r="KV6" s="337">
        <v>3</v>
      </c>
      <c r="KW6" s="174">
        <v>7</v>
      </c>
      <c r="KX6" s="216">
        <f t="shared" si="155"/>
        <v>4.5999999999999996</v>
      </c>
      <c r="KY6" s="110">
        <f t="shared" si="156"/>
        <v>7</v>
      </c>
      <c r="KZ6" s="67" t="str">
        <f t="shared" si="157"/>
        <v>7.0</v>
      </c>
      <c r="LA6" s="300" t="str">
        <f t="shared" si="158"/>
        <v>B</v>
      </c>
      <c r="LB6" s="112">
        <f t="shared" si="159"/>
        <v>3</v>
      </c>
      <c r="LC6" s="113" t="str">
        <f t="shared" si="160"/>
        <v>3.0</v>
      </c>
      <c r="LD6" s="63">
        <v>2</v>
      </c>
      <c r="LE6" s="207">
        <v>2</v>
      </c>
      <c r="LF6" s="301">
        <f t="shared" si="161"/>
        <v>5.3</v>
      </c>
      <c r="LG6" s="302">
        <f t="shared" si="161"/>
        <v>6.3</v>
      </c>
      <c r="LH6" s="303" t="str">
        <f t="shared" si="162"/>
        <v>6.3</v>
      </c>
      <c r="LI6" s="304" t="str">
        <f t="shared" si="163"/>
        <v>C</v>
      </c>
      <c r="LJ6" s="305">
        <f t="shared" si="164"/>
        <v>2</v>
      </c>
      <c r="LK6" s="303" t="str">
        <f t="shared" si="165"/>
        <v>2.0</v>
      </c>
      <c r="LL6" s="306">
        <v>5</v>
      </c>
      <c r="LM6" s="307">
        <v>5</v>
      </c>
      <c r="LN6" s="211">
        <f t="shared" si="166"/>
        <v>19</v>
      </c>
      <c r="LO6" s="156">
        <f t="shared" si="167"/>
        <v>5.4315789473684202</v>
      </c>
      <c r="LP6" s="158">
        <f t="shared" si="168"/>
        <v>1.736842105263158</v>
      </c>
      <c r="LQ6" s="157" t="str">
        <f t="shared" si="169"/>
        <v>1.74</v>
      </c>
      <c r="LR6" s="5" t="str">
        <f t="shared" si="170"/>
        <v>Lên lớp</v>
      </c>
      <c r="LS6" s="212">
        <f t="shared" si="171"/>
        <v>19</v>
      </c>
      <c r="LT6" s="156">
        <f t="shared" si="172"/>
        <v>5.4315789473684202</v>
      </c>
      <c r="LU6" s="309">
        <f t="shared" si="173"/>
        <v>1.736842105263158</v>
      </c>
      <c r="LV6" s="215">
        <f t="shared" si="174"/>
        <v>54</v>
      </c>
      <c r="LW6" s="211">
        <f t="shared" si="175"/>
        <v>54</v>
      </c>
      <c r="LX6" s="157">
        <f t="shared" si="176"/>
        <v>5.7555555555555546</v>
      </c>
      <c r="LY6" s="157" t="str">
        <f t="shared" si="177"/>
        <v>5.76</v>
      </c>
      <c r="LZ6" s="158">
        <f t="shared" si="178"/>
        <v>1.8888888888888888</v>
      </c>
      <c r="MA6" s="157" t="str">
        <f t="shared" si="179"/>
        <v>1.89</v>
      </c>
      <c r="MB6" s="5" t="str">
        <f t="shared" si="180"/>
        <v>Lên lớp</v>
      </c>
      <c r="MC6" s="282">
        <v>6.2</v>
      </c>
      <c r="MD6" s="283">
        <v>5</v>
      </c>
      <c r="ME6" s="58"/>
      <c r="MF6" s="66">
        <f t="shared" si="181"/>
        <v>5.5</v>
      </c>
      <c r="MG6" s="67">
        <f t="shared" si="182"/>
        <v>5.5</v>
      </c>
      <c r="MH6" s="50" t="str">
        <f t="shared" si="183"/>
        <v>5.5</v>
      </c>
      <c r="MI6" s="51" t="str">
        <f t="shared" si="184"/>
        <v>C</v>
      </c>
      <c r="MJ6" s="60">
        <f t="shared" si="185"/>
        <v>2</v>
      </c>
      <c r="MK6" s="53" t="str">
        <f t="shared" si="186"/>
        <v>2.0</v>
      </c>
      <c r="ML6" s="61">
        <v>2</v>
      </c>
      <c r="MM6" s="62">
        <v>2</v>
      </c>
      <c r="MN6" s="282">
        <v>8</v>
      </c>
      <c r="MO6" s="283">
        <v>5</v>
      </c>
      <c r="MP6" s="104"/>
      <c r="MQ6" s="105">
        <f t="shared" si="187"/>
        <v>6.2</v>
      </c>
      <c r="MR6" s="67">
        <f t="shared" si="188"/>
        <v>6.2</v>
      </c>
      <c r="MS6" s="50" t="str">
        <f t="shared" si="189"/>
        <v>6.2</v>
      </c>
      <c r="MT6" s="51" t="str">
        <f t="shared" si="190"/>
        <v>C</v>
      </c>
      <c r="MU6" s="60">
        <f t="shared" si="191"/>
        <v>2</v>
      </c>
      <c r="MV6" s="53" t="str">
        <f t="shared" si="192"/>
        <v>2.0</v>
      </c>
      <c r="MW6" s="61">
        <v>2</v>
      </c>
      <c r="MX6" s="62">
        <v>2</v>
      </c>
      <c r="MY6" s="333"/>
      <c r="MZ6" s="334"/>
      <c r="NA6" s="121"/>
      <c r="NB6" s="105">
        <f t="shared" si="193"/>
        <v>0</v>
      </c>
      <c r="NC6" s="67">
        <f t="shared" si="194"/>
        <v>0</v>
      </c>
      <c r="ND6" s="50" t="str">
        <f t="shared" si="195"/>
        <v>0.0</v>
      </c>
      <c r="NE6" s="51" t="str">
        <f t="shared" si="196"/>
        <v>F</v>
      </c>
      <c r="NF6" s="60">
        <f t="shared" si="197"/>
        <v>0</v>
      </c>
      <c r="NG6" s="53" t="str">
        <f t="shared" si="198"/>
        <v>0.0</v>
      </c>
      <c r="NH6" s="61">
        <v>2</v>
      </c>
      <c r="NI6" s="62"/>
      <c r="NJ6" s="105">
        <v>5.7</v>
      </c>
      <c r="NK6" s="138">
        <v>6</v>
      </c>
      <c r="NL6" s="104"/>
      <c r="NM6" s="66">
        <f t="shared" si="199"/>
        <v>5.9</v>
      </c>
      <c r="NN6" s="110">
        <f t="shared" si="200"/>
        <v>5.9</v>
      </c>
      <c r="NO6" s="67" t="str">
        <f t="shared" si="201"/>
        <v>5.9</v>
      </c>
      <c r="NP6" s="300" t="str">
        <f t="shared" si="202"/>
        <v>C</v>
      </c>
      <c r="NQ6" s="112">
        <f t="shared" si="203"/>
        <v>2</v>
      </c>
      <c r="NR6" s="113" t="str">
        <f t="shared" si="204"/>
        <v>2.0</v>
      </c>
      <c r="NS6" s="63">
        <v>2</v>
      </c>
      <c r="NT6" s="207">
        <v>2</v>
      </c>
      <c r="NU6" s="105">
        <v>6.7</v>
      </c>
      <c r="NV6" s="138">
        <v>6.5</v>
      </c>
      <c r="NW6" s="105"/>
      <c r="NX6" s="105">
        <f t="shared" si="205"/>
        <v>6.6</v>
      </c>
      <c r="NY6" s="110">
        <f t="shared" si="206"/>
        <v>6.6</v>
      </c>
      <c r="NZ6" s="67" t="str">
        <f t="shared" si="207"/>
        <v>6.6</v>
      </c>
      <c r="OA6" s="300" t="str">
        <f t="shared" si="208"/>
        <v>C+</v>
      </c>
      <c r="OB6" s="112">
        <f t="shared" si="209"/>
        <v>2.5</v>
      </c>
      <c r="OC6" s="113" t="str">
        <f t="shared" si="210"/>
        <v>2.5</v>
      </c>
      <c r="OD6" s="63">
        <v>1</v>
      </c>
      <c r="OE6" s="207">
        <v>1</v>
      </c>
      <c r="OF6" s="210">
        <v>8</v>
      </c>
      <c r="OG6" s="57">
        <v>8</v>
      </c>
      <c r="OH6" s="58"/>
      <c r="OI6" s="66">
        <f t="shared" si="211"/>
        <v>8</v>
      </c>
      <c r="OJ6" s="67">
        <f t="shared" si="212"/>
        <v>8</v>
      </c>
      <c r="OK6" s="67" t="str">
        <f t="shared" si="213"/>
        <v>8.0</v>
      </c>
      <c r="OL6" s="51" t="str">
        <f t="shared" si="214"/>
        <v>B+</v>
      </c>
      <c r="OM6" s="60">
        <f t="shared" si="215"/>
        <v>3.5</v>
      </c>
      <c r="ON6" s="53" t="str">
        <f t="shared" si="216"/>
        <v>3.5</v>
      </c>
      <c r="OO6" s="63">
        <v>6</v>
      </c>
      <c r="OP6" s="207">
        <v>6</v>
      </c>
      <c r="OQ6" s="211">
        <f t="shared" si="217"/>
        <v>15</v>
      </c>
      <c r="OR6" s="156">
        <f t="shared" si="218"/>
        <v>5.9866666666666672</v>
      </c>
      <c r="OS6" s="158">
        <f t="shared" si="219"/>
        <v>2.3666666666666667</v>
      </c>
      <c r="OT6" s="157" t="str">
        <f t="shared" si="220"/>
        <v>2.37</v>
      </c>
      <c r="OU6" s="5" t="str">
        <f t="shared" si="221"/>
        <v>Lên lớp</v>
      </c>
      <c r="OV6" s="212">
        <f t="shared" si="222"/>
        <v>13</v>
      </c>
      <c r="OW6" s="156">
        <f t="shared" si="223"/>
        <v>6.9076923076923089</v>
      </c>
      <c r="OX6" s="309">
        <f t="shared" si="224"/>
        <v>2.7307692307692308</v>
      </c>
      <c r="OY6" s="215">
        <f t="shared" si="225"/>
        <v>69</v>
      </c>
      <c r="OZ6" s="211">
        <f t="shared" si="226"/>
        <v>67</v>
      </c>
      <c r="PA6" s="157">
        <f t="shared" si="227"/>
        <v>5.9791044776119397</v>
      </c>
      <c r="PB6" s="157" t="str">
        <f t="shared" si="228"/>
        <v>5.98</v>
      </c>
      <c r="PC6" s="158">
        <f t="shared" si="229"/>
        <v>2.0522388059701493</v>
      </c>
      <c r="PD6" s="157" t="str">
        <f t="shared" si="230"/>
        <v>2.05</v>
      </c>
      <c r="PE6" s="5" t="str">
        <f t="shared" si="231"/>
        <v>Lên lớp</v>
      </c>
      <c r="PF6" s="210">
        <v>8.4</v>
      </c>
      <c r="PG6" s="133">
        <v>8</v>
      </c>
      <c r="PH6" s="210"/>
      <c r="PI6" s="66">
        <f t="shared" si="232"/>
        <v>8.1999999999999993</v>
      </c>
      <c r="PJ6" s="67">
        <f t="shared" si="233"/>
        <v>8.1999999999999993</v>
      </c>
      <c r="PK6" s="67" t="str">
        <f t="shared" si="234"/>
        <v>8.2</v>
      </c>
      <c r="PL6" s="51" t="str">
        <f t="shared" si="235"/>
        <v>B+</v>
      </c>
      <c r="PM6" s="60">
        <f t="shared" si="236"/>
        <v>3.5</v>
      </c>
      <c r="PN6" s="53" t="str">
        <f t="shared" si="237"/>
        <v>3.5</v>
      </c>
      <c r="PO6" s="63">
        <v>6</v>
      </c>
      <c r="PP6" s="207">
        <v>6</v>
      </c>
      <c r="PQ6" s="105">
        <v>7.5</v>
      </c>
      <c r="PR6" s="138">
        <v>6</v>
      </c>
      <c r="PS6" s="105"/>
      <c r="PT6" s="105"/>
      <c r="PU6" s="67">
        <f t="shared" si="238"/>
        <v>6.6</v>
      </c>
      <c r="PV6" s="67" t="str">
        <f t="shared" si="239"/>
        <v>6.6</v>
      </c>
      <c r="PW6" s="51" t="str">
        <f t="shared" si="240"/>
        <v>C+</v>
      </c>
      <c r="PX6" s="60">
        <f t="shared" si="241"/>
        <v>2.5</v>
      </c>
      <c r="PY6" s="53" t="str">
        <f t="shared" si="242"/>
        <v>2.5</v>
      </c>
      <c r="PZ6" s="63">
        <v>4</v>
      </c>
      <c r="QA6" s="207">
        <v>4</v>
      </c>
      <c r="QB6" s="429">
        <v>7.5</v>
      </c>
      <c r="QC6" s="429">
        <v>6.8</v>
      </c>
      <c r="QD6" s="429">
        <v>6.9</v>
      </c>
      <c r="QE6" s="316">
        <f t="shared" si="243"/>
        <v>7</v>
      </c>
      <c r="QF6" s="67" t="str">
        <f t="shared" si="244"/>
        <v>7.0</v>
      </c>
      <c r="QG6" s="51" t="str">
        <f t="shared" si="245"/>
        <v>B</v>
      </c>
      <c r="QH6" s="60">
        <f t="shared" si="246"/>
        <v>3</v>
      </c>
      <c r="QI6" s="53" t="str">
        <f t="shared" si="247"/>
        <v>3.0</v>
      </c>
      <c r="QJ6" s="220">
        <v>5</v>
      </c>
      <c r="QK6" s="221">
        <v>5</v>
      </c>
      <c r="QL6" s="417">
        <f t="shared" si="248"/>
        <v>15</v>
      </c>
      <c r="QM6" s="156">
        <f t="shared" si="249"/>
        <v>7.3733333333333331</v>
      </c>
      <c r="QN6" s="158">
        <f t="shared" si="250"/>
        <v>3.0666666666666669</v>
      </c>
      <c r="QO6" s="157" t="str">
        <f t="shared" si="251"/>
        <v>3.07</v>
      </c>
    </row>
    <row r="7" spans="1:457" s="8" customFormat="1" ht="18">
      <c r="A7" s="5">
        <v>6</v>
      </c>
      <c r="B7" s="9" t="s">
        <v>11</v>
      </c>
      <c r="C7" s="10" t="s">
        <v>300</v>
      </c>
      <c r="D7" s="11" t="s">
        <v>279</v>
      </c>
      <c r="E7" s="12" t="s">
        <v>289</v>
      </c>
      <c r="G7" s="47" t="s">
        <v>570</v>
      </c>
      <c r="H7" s="132" t="s">
        <v>427</v>
      </c>
      <c r="I7" s="132" t="s">
        <v>524</v>
      </c>
      <c r="J7" s="48" t="s">
        <v>525</v>
      </c>
      <c r="K7" s="98">
        <v>7.7</v>
      </c>
      <c r="L7" s="67" t="str">
        <f t="shared" si="0"/>
        <v>7.7</v>
      </c>
      <c r="M7" s="51" t="str">
        <f t="shared" si="253"/>
        <v>B</v>
      </c>
      <c r="N7" s="52">
        <f t="shared" si="254"/>
        <v>3</v>
      </c>
      <c r="O7" s="53" t="str">
        <f t="shared" si="1"/>
        <v>3.0</v>
      </c>
      <c r="P7" s="63">
        <v>2</v>
      </c>
      <c r="Q7" s="49">
        <v>6</v>
      </c>
      <c r="R7" s="67" t="str">
        <f t="shared" si="2"/>
        <v>6.0</v>
      </c>
      <c r="S7" s="51" t="str">
        <f t="shared" si="255"/>
        <v>C</v>
      </c>
      <c r="T7" s="52">
        <f t="shared" si="256"/>
        <v>2</v>
      </c>
      <c r="U7" s="53" t="str">
        <f t="shared" si="3"/>
        <v>2.0</v>
      </c>
      <c r="V7" s="63">
        <v>3</v>
      </c>
      <c r="W7" s="105">
        <v>8.5</v>
      </c>
      <c r="X7" s="103">
        <v>8</v>
      </c>
      <c r="Y7" s="104"/>
      <c r="Z7" s="66">
        <f t="shared" si="4"/>
        <v>8.1999999999999993</v>
      </c>
      <c r="AA7" s="67">
        <f t="shared" si="5"/>
        <v>8.1999999999999993</v>
      </c>
      <c r="AB7" s="67" t="str">
        <f t="shared" si="6"/>
        <v>8.2</v>
      </c>
      <c r="AC7" s="51" t="str">
        <f t="shared" si="7"/>
        <v>B+</v>
      </c>
      <c r="AD7" s="60">
        <f t="shared" si="257"/>
        <v>3.5</v>
      </c>
      <c r="AE7" s="53" t="str">
        <f t="shared" si="8"/>
        <v>3.5</v>
      </c>
      <c r="AF7" s="63">
        <v>4</v>
      </c>
      <c r="AG7" s="207">
        <v>4</v>
      </c>
      <c r="AH7" s="105">
        <v>8.3000000000000007</v>
      </c>
      <c r="AI7" s="103">
        <v>8</v>
      </c>
      <c r="AJ7" s="104"/>
      <c r="AK7" s="66">
        <f t="shared" si="9"/>
        <v>8.1</v>
      </c>
      <c r="AL7" s="67">
        <f t="shared" si="10"/>
        <v>8.1</v>
      </c>
      <c r="AM7" s="67" t="str">
        <f t="shared" si="11"/>
        <v>8.1</v>
      </c>
      <c r="AN7" s="51" t="str">
        <f t="shared" si="258"/>
        <v>B+</v>
      </c>
      <c r="AO7" s="60">
        <f t="shared" si="259"/>
        <v>3.5</v>
      </c>
      <c r="AP7" s="53" t="str">
        <f t="shared" si="12"/>
        <v>3.5</v>
      </c>
      <c r="AQ7" s="63">
        <v>2</v>
      </c>
      <c r="AR7" s="207">
        <v>2</v>
      </c>
      <c r="AS7" s="105">
        <v>7.1</v>
      </c>
      <c r="AT7" s="103">
        <v>6</v>
      </c>
      <c r="AU7" s="104"/>
      <c r="AV7" s="66">
        <f t="shared" si="13"/>
        <v>6.4</v>
      </c>
      <c r="AW7" s="67">
        <f t="shared" si="14"/>
        <v>6.4</v>
      </c>
      <c r="AX7" s="67" t="str">
        <f t="shared" si="15"/>
        <v>6.4</v>
      </c>
      <c r="AY7" s="51" t="str">
        <f t="shared" si="16"/>
        <v>C</v>
      </c>
      <c r="AZ7" s="60">
        <f t="shared" si="260"/>
        <v>2</v>
      </c>
      <c r="BA7" s="53" t="str">
        <f t="shared" si="17"/>
        <v>2.0</v>
      </c>
      <c r="BB7" s="63">
        <v>3</v>
      </c>
      <c r="BC7" s="207">
        <v>3</v>
      </c>
      <c r="BD7" s="105">
        <v>7.2</v>
      </c>
      <c r="BE7" s="103">
        <v>9</v>
      </c>
      <c r="BF7" s="104"/>
      <c r="BG7" s="66">
        <f t="shared" si="261"/>
        <v>8.3000000000000007</v>
      </c>
      <c r="BH7" s="67">
        <f t="shared" si="262"/>
        <v>8.3000000000000007</v>
      </c>
      <c r="BI7" s="67" t="str">
        <f t="shared" si="18"/>
        <v>8.3</v>
      </c>
      <c r="BJ7" s="51" t="str">
        <f t="shared" si="263"/>
        <v>B+</v>
      </c>
      <c r="BK7" s="60">
        <f t="shared" si="264"/>
        <v>3.5</v>
      </c>
      <c r="BL7" s="53" t="str">
        <f t="shared" si="19"/>
        <v>3.5</v>
      </c>
      <c r="BM7" s="63">
        <v>3</v>
      </c>
      <c r="BN7" s="207">
        <v>3</v>
      </c>
      <c r="BO7" s="105">
        <v>8.1999999999999993</v>
      </c>
      <c r="BP7" s="103">
        <v>7</v>
      </c>
      <c r="BQ7" s="104"/>
      <c r="BR7" s="66">
        <f t="shared" si="20"/>
        <v>7.5</v>
      </c>
      <c r="BS7" s="67">
        <f t="shared" si="21"/>
        <v>7.5</v>
      </c>
      <c r="BT7" s="67" t="str">
        <f t="shared" si="22"/>
        <v>7.5</v>
      </c>
      <c r="BU7" s="51" t="str">
        <f t="shared" si="23"/>
        <v>B</v>
      </c>
      <c r="BV7" s="68">
        <f t="shared" si="24"/>
        <v>3</v>
      </c>
      <c r="BW7" s="53" t="str">
        <f t="shared" si="25"/>
        <v>3.0</v>
      </c>
      <c r="BX7" s="63">
        <v>2</v>
      </c>
      <c r="BY7" s="207">
        <v>2</v>
      </c>
      <c r="BZ7" s="105">
        <v>8.1999999999999993</v>
      </c>
      <c r="CA7" s="103">
        <v>9</v>
      </c>
      <c r="CB7" s="104"/>
      <c r="CC7" s="105"/>
      <c r="CD7" s="67">
        <f t="shared" si="265"/>
        <v>8.6999999999999993</v>
      </c>
      <c r="CE7" s="67" t="str">
        <f t="shared" si="26"/>
        <v>8.7</v>
      </c>
      <c r="CF7" s="51" t="str">
        <f t="shared" si="266"/>
        <v>A</v>
      </c>
      <c r="CG7" s="60">
        <f t="shared" si="267"/>
        <v>4</v>
      </c>
      <c r="CH7" s="53" t="str">
        <f t="shared" si="27"/>
        <v>4.0</v>
      </c>
      <c r="CI7" s="63">
        <v>3</v>
      </c>
      <c r="CJ7" s="207">
        <v>3</v>
      </c>
      <c r="CK7" s="208">
        <f t="shared" si="28"/>
        <v>17</v>
      </c>
      <c r="CL7" s="72">
        <f t="shared" si="29"/>
        <v>7.8941176470588248</v>
      </c>
      <c r="CM7" s="93" t="str">
        <f t="shared" si="30"/>
        <v>7.89</v>
      </c>
      <c r="CN7" s="72">
        <f t="shared" si="31"/>
        <v>3.2647058823529411</v>
      </c>
      <c r="CO7" s="93" t="str">
        <f t="shared" si="32"/>
        <v>3.26</v>
      </c>
      <c r="CP7" s="399" t="str">
        <f t="shared" si="252"/>
        <v>Lên lớp</v>
      </c>
      <c r="CQ7" s="399">
        <f t="shared" si="33"/>
        <v>17</v>
      </c>
      <c r="CR7" s="72">
        <f t="shared" si="34"/>
        <v>7.8941176470588248</v>
      </c>
      <c r="CS7" s="399" t="str">
        <f t="shared" si="35"/>
        <v>7.89</v>
      </c>
      <c r="CT7" s="72">
        <f t="shared" si="36"/>
        <v>3.2647058823529411</v>
      </c>
      <c r="CU7" s="399" t="str">
        <f t="shared" si="37"/>
        <v>3.26</v>
      </c>
      <c r="CV7" s="399" t="str">
        <f t="shared" si="268"/>
        <v>Lên lớp</v>
      </c>
      <c r="CW7" s="66">
        <v>8.1999999999999993</v>
      </c>
      <c r="CX7" s="399">
        <v>7</v>
      </c>
      <c r="CY7" s="399"/>
      <c r="CZ7" s="66">
        <f t="shared" si="38"/>
        <v>7.5</v>
      </c>
      <c r="DA7" s="67">
        <f t="shared" si="39"/>
        <v>7.5</v>
      </c>
      <c r="DB7" s="60" t="str">
        <f t="shared" si="40"/>
        <v>7.5</v>
      </c>
      <c r="DC7" s="51" t="str">
        <f t="shared" si="41"/>
        <v>B</v>
      </c>
      <c r="DD7" s="60">
        <f t="shared" si="42"/>
        <v>3</v>
      </c>
      <c r="DE7" s="60" t="str">
        <f t="shared" si="43"/>
        <v>3.0</v>
      </c>
      <c r="DF7" s="63"/>
      <c r="DG7" s="209"/>
      <c r="DH7" s="105">
        <v>8.6</v>
      </c>
      <c r="DI7" s="126">
        <v>6</v>
      </c>
      <c r="DJ7" s="126"/>
      <c r="DK7" s="66">
        <f t="shared" si="44"/>
        <v>7</v>
      </c>
      <c r="DL7" s="67">
        <f t="shared" si="45"/>
        <v>7</v>
      </c>
      <c r="DM7" s="60" t="str">
        <f t="shared" si="46"/>
        <v>7.0</v>
      </c>
      <c r="DN7" s="51" t="str">
        <f t="shared" si="47"/>
        <v>B</v>
      </c>
      <c r="DO7" s="60">
        <f t="shared" si="48"/>
        <v>3</v>
      </c>
      <c r="DP7" s="60" t="str">
        <f t="shared" si="49"/>
        <v>3.0</v>
      </c>
      <c r="DQ7" s="63"/>
      <c r="DR7" s="209"/>
      <c r="DS7" s="67">
        <f t="shared" si="50"/>
        <v>7.25</v>
      </c>
      <c r="DT7" s="60" t="str">
        <f t="shared" si="51"/>
        <v>7.3</v>
      </c>
      <c r="DU7" s="51" t="str">
        <f t="shared" si="52"/>
        <v>B</v>
      </c>
      <c r="DV7" s="60">
        <f t="shared" si="53"/>
        <v>3</v>
      </c>
      <c r="DW7" s="60" t="str">
        <f t="shared" si="54"/>
        <v>3.0</v>
      </c>
      <c r="DX7" s="63">
        <v>3</v>
      </c>
      <c r="DY7" s="209">
        <v>3</v>
      </c>
      <c r="DZ7" s="210">
        <v>8</v>
      </c>
      <c r="EA7" s="57">
        <v>8</v>
      </c>
      <c r="EB7" s="58"/>
      <c r="EC7" s="66">
        <f t="shared" si="55"/>
        <v>8</v>
      </c>
      <c r="ED7" s="67">
        <f t="shared" si="56"/>
        <v>8</v>
      </c>
      <c r="EE7" s="67" t="str">
        <f t="shared" si="57"/>
        <v>8.0</v>
      </c>
      <c r="EF7" s="51" t="str">
        <f t="shared" si="58"/>
        <v>B+</v>
      </c>
      <c r="EG7" s="68">
        <f t="shared" si="59"/>
        <v>3.5</v>
      </c>
      <c r="EH7" s="53" t="str">
        <f t="shared" si="60"/>
        <v>3.5</v>
      </c>
      <c r="EI7" s="63">
        <v>3</v>
      </c>
      <c r="EJ7" s="207">
        <v>3</v>
      </c>
      <c r="EK7" s="210">
        <v>7.3</v>
      </c>
      <c r="EL7" s="57">
        <v>9</v>
      </c>
      <c r="EM7" s="58"/>
      <c r="EN7" s="66">
        <f t="shared" si="61"/>
        <v>8.3000000000000007</v>
      </c>
      <c r="EO7" s="67">
        <f t="shared" si="62"/>
        <v>8.3000000000000007</v>
      </c>
      <c r="EP7" s="67" t="str">
        <f t="shared" si="63"/>
        <v>8.3</v>
      </c>
      <c r="EQ7" s="51" t="str">
        <f t="shared" si="64"/>
        <v>B+</v>
      </c>
      <c r="ER7" s="60">
        <f t="shared" si="65"/>
        <v>3.5</v>
      </c>
      <c r="ES7" s="53" t="str">
        <f t="shared" si="66"/>
        <v>3.5</v>
      </c>
      <c r="ET7" s="63">
        <v>3</v>
      </c>
      <c r="EU7" s="207">
        <v>3</v>
      </c>
      <c r="EV7" s="210">
        <v>6.7</v>
      </c>
      <c r="EW7" s="57">
        <v>6</v>
      </c>
      <c r="EX7" s="58"/>
      <c r="EY7" s="66">
        <f t="shared" si="67"/>
        <v>6.3</v>
      </c>
      <c r="EZ7" s="67">
        <f t="shared" si="68"/>
        <v>6.3</v>
      </c>
      <c r="FA7" s="67" t="str">
        <f t="shared" si="69"/>
        <v>6.3</v>
      </c>
      <c r="FB7" s="51" t="str">
        <f t="shared" si="70"/>
        <v>C</v>
      </c>
      <c r="FC7" s="60">
        <f t="shared" si="71"/>
        <v>2</v>
      </c>
      <c r="FD7" s="53" t="str">
        <f t="shared" si="72"/>
        <v>2.0</v>
      </c>
      <c r="FE7" s="63">
        <v>2</v>
      </c>
      <c r="FF7" s="207">
        <v>2</v>
      </c>
      <c r="FG7" s="105">
        <v>8.6999999999999993</v>
      </c>
      <c r="FH7" s="103">
        <v>8</v>
      </c>
      <c r="FI7" s="104"/>
      <c r="FJ7" s="66">
        <f t="shared" si="73"/>
        <v>8.3000000000000007</v>
      </c>
      <c r="FK7" s="67">
        <f t="shared" si="74"/>
        <v>8.3000000000000007</v>
      </c>
      <c r="FL7" s="67" t="str">
        <f t="shared" si="75"/>
        <v>8.3</v>
      </c>
      <c r="FM7" s="51" t="str">
        <f t="shared" si="76"/>
        <v>B+</v>
      </c>
      <c r="FN7" s="60">
        <f t="shared" si="77"/>
        <v>3.5</v>
      </c>
      <c r="FO7" s="53" t="str">
        <f t="shared" si="78"/>
        <v>3.5</v>
      </c>
      <c r="FP7" s="63">
        <v>2</v>
      </c>
      <c r="FQ7" s="207">
        <v>2</v>
      </c>
      <c r="FR7" s="105">
        <v>8</v>
      </c>
      <c r="FS7" s="103">
        <v>8</v>
      </c>
      <c r="FT7" s="104"/>
      <c r="FU7" s="66"/>
      <c r="FV7" s="67">
        <f t="shared" si="79"/>
        <v>8</v>
      </c>
      <c r="FW7" s="67" t="str">
        <f t="shared" si="80"/>
        <v>8.0</v>
      </c>
      <c r="FX7" s="51" t="str">
        <f t="shared" si="81"/>
        <v>B+</v>
      </c>
      <c r="FY7" s="60">
        <f t="shared" si="82"/>
        <v>3.5</v>
      </c>
      <c r="FZ7" s="53" t="str">
        <f t="shared" si="83"/>
        <v>3.5</v>
      </c>
      <c r="GA7" s="63">
        <v>2</v>
      </c>
      <c r="GB7" s="207">
        <v>2</v>
      </c>
      <c r="GC7" s="105">
        <v>9.3000000000000007</v>
      </c>
      <c r="GD7" s="103">
        <v>8</v>
      </c>
      <c r="GE7" s="104"/>
      <c r="GF7" s="105"/>
      <c r="GG7" s="67">
        <f t="shared" si="84"/>
        <v>8.5</v>
      </c>
      <c r="GH7" s="67" t="str">
        <f t="shared" si="85"/>
        <v>8.5</v>
      </c>
      <c r="GI7" s="51" t="str">
        <f t="shared" si="86"/>
        <v>A</v>
      </c>
      <c r="GJ7" s="60">
        <f t="shared" si="87"/>
        <v>4</v>
      </c>
      <c r="GK7" s="53" t="str">
        <f t="shared" si="88"/>
        <v>4.0</v>
      </c>
      <c r="GL7" s="63">
        <v>3</v>
      </c>
      <c r="GM7" s="207">
        <v>3</v>
      </c>
      <c r="GN7" s="211">
        <f t="shared" si="89"/>
        <v>18</v>
      </c>
      <c r="GO7" s="156">
        <f t="shared" si="90"/>
        <v>7.8527777777777779</v>
      </c>
      <c r="GP7" s="158">
        <f t="shared" si="91"/>
        <v>3.3333333333333335</v>
      </c>
      <c r="GQ7" s="157" t="str">
        <f t="shared" si="92"/>
        <v>3.33</v>
      </c>
      <c r="GR7" s="5" t="str">
        <f t="shared" si="93"/>
        <v>Lên lớp</v>
      </c>
      <c r="GS7" s="212">
        <f t="shared" si="94"/>
        <v>18</v>
      </c>
      <c r="GT7" s="213">
        <f t="shared" si="95"/>
        <v>7.8527777777777779</v>
      </c>
      <c r="GU7" s="214">
        <f t="shared" si="96"/>
        <v>3.3333333333333335</v>
      </c>
      <c r="GV7" s="215">
        <f t="shared" si="97"/>
        <v>35</v>
      </c>
      <c r="GW7" s="211">
        <f t="shared" si="98"/>
        <v>35</v>
      </c>
      <c r="GX7" s="157">
        <f t="shared" si="99"/>
        <v>7.8728571428571428</v>
      </c>
      <c r="GY7" s="158">
        <f t="shared" si="100"/>
        <v>3.3</v>
      </c>
      <c r="GZ7" s="157" t="str">
        <f t="shared" si="101"/>
        <v>3.30</v>
      </c>
      <c r="HA7" s="5" t="str">
        <f t="shared" si="102"/>
        <v>Lên lớp</v>
      </c>
      <c r="HB7" s="5"/>
      <c r="HC7" s="105">
        <v>7.9</v>
      </c>
      <c r="HD7" s="103">
        <v>9</v>
      </c>
      <c r="HE7" s="104"/>
      <c r="HF7" s="105"/>
      <c r="HG7" s="67">
        <f t="shared" si="103"/>
        <v>8.6</v>
      </c>
      <c r="HH7" s="67" t="str">
        <f t="shared" si="104"/>
        <v>8.6</v>
      </c>
      <c r="HI7" s="51" t="str">
        <f t="shared" si="105"/>
        <v>A</v>
      </c>
      <c r="HJ7" s="60">
        <f t="shared" si="106"/>
        <v>4</v>
      </c>
      <c r="HK7" s="53" t="str">
        <f t="shared" si="107"/>
        <v>4.0</v>
      </c>
      <c r="HL7" s="63">
        <v>3</v>
      </c>
      <c r="HM7" s="207">
        <v>3</v>
      </c>
      <c r="HN7" s="210">
        <v>8.3000000000000007</v>
      </c>
      <c r="HO7" s="57">
        <v>8</v>
      </c>
      <c r="HP7" s="58"/>
      <c r="HQ7" s="66">
        <f t="shared" si="108"/>
        <v>8.1</v>
      </c>
      <c r="HR7" s="110">
        <f t="shared" si="109"/>
        <v>8.1</v>
      </c>
      <c r="HS7" s="67" t="str">
        <f t="shared" si="110"/>
        <v>8.1</v>
      </c>
      <c r="HT7" s="111" t="str">
        <f t="shared" si="111"/>
        <v>B+</v>
      </c>
      <c r="HU7" s="112">
        <f t="shared" si="112"/>
        <v>3.5</v>
      </c>
      <c r="HV7" s="113" t="str">
        <f t="shared" si="113"/>
        <v>3.5</v>
      </c>
      <c r="HW7" s="63">
        <v>1</v>
      </c>
      <c r="HX7" s="207">
        <v>1</v>
      </c>
      <c r="HY7" s="66">
        <f t="shared" si="114"/>
        <v>2.4</v>
      </c>
      <c r="HZ7" s="167">
        <f t="shared" si="114"/>
        <v>8.5</v>
      </c>
      <c r="IA7" s="53" t="str">
        <f t="shared" si="115"/>
        <v>8.5</v>
      </c>
      <c r="IB7" s="51" t="str">
        <f t="shared" si="116"/>
        <v>A</v>
      </c>
      <c r="IC7" s="60">
        <f t="shared" si="117"/>
        <v>4</v>
      </c>
      <c r="ID7" s="53" t="str">
        <f t="shared" si="118"/>
        <v>4.0</v>
      </c>
      <c r="IE7" s="220">
        <v>4</v>
      </c>
      <c r="IF7" s="221">
        <v>4</v>
      </c>
      <c r="IG7" s="210">
        <v>8.6999999999999993</v>
      </c>
      <c r="IH7" s="57">
        <v>5</v>
      </c>
      <c r="II7" s="58"/>
      <c r="IJ7" s="66">
        <f t="shared" si="119"/>
        <v>6.5</v>
      </c>
      <c r="IK7" s="67">
        <f t="shared" si="120"/>
        <v>6.5</v>
      </c>
      <c r="IL7" s="67" t="str">
        <f t="shared" si="121"/>
        <v>6.5</v>
      </c>
      <c r="IM7" s="51" t="str">
        <f t="shared" si="122"/>
        <v>C+</v>
      </c>
      <c r="IN7" s="60">
        <f t="shared" si="123"/>
        <v>2.5</v>
      </c>
      <c r="IO7" s="53" t="str">
        <f t="shared" si="124"/>
        <v>2.5</v>
      </c>
      <c r="IP7" s="63">
        <v>2</v>
      </c>
      <c r="IQ7" s="207">
        <v>2</v>
      </c>
      <c r="IR7" s="210">
        <v>8.1999999999999993</v>
      </c>
      <c r="IS7" s="57">
        <v>6</v>
      </c>
      <c r="IT7" s="58"/>
      <c r="IU7" s="66">
        <f t="shared" si="125"/>
        <v>6.9</v>
      </c>
      <c r="IV7" s="67">
        <f t="shared" si="126"/>
        <v>6.9</v>
      </c>
      <c r="IW7" s="67" t="str">
        <f t="shared" si="127"/>
        <v>6.9</v>
      </c>
      <c r="IX7" s="51" t="str">
        <f t="shared" si="128"/>
        <v>C+</v>
      </c>
      <c r="IY7" s="60">
        <f t="shared" si="129"/>
        <v>2.5</v>
      </c>
      <c r="IZ7" s="53" t="str">
        <f t="shared" si="130"/>
        <v>2.5</v>
      </c>
      <c r="JA7" s="63">
        <v>3</v>
      </c>
      <c r="JB7" s="207">
        <v>3</v>
      </c>
      <c r="JC7" s="65">
        <v>8</v>
      </c>
      <c r="JD7" s="57">
        <v>9</v>
      </c>
      <c r="JE7" s="58"/>
      <c r="JF7" s="66">
        <f t="shared" si="131"/>
        <v>8.6</v>
      </c>
      <c r="JG7" s="67">
        <f t="shared" si="132"/>
        <v>8.6</v>
      </c>
      <c r="JH7" s="50" t="str">
        <f t="shared" si="133"/>
        <v>8.6</v>
      </c>
      <c r="JI7" s="51" t="str">
        <f t="shared" si="134"/>
        <v>A</v>
      </c>
      <c r="JJ7" s="60">
        <f t="shared" si="135"/>
        <v>4</v>
      </c>
      <c r="JK7" s="53" t="str">
        <f t="shared" si="136"/>
        <v>4.0</v>
      </c>
      <c r="JL7" s="61">
        <v>2</v>
      </c>
      <c r="JM7" s="62">
        <v>2</v>
      </c>
      <c r="JN7" s="65">
        <v>9</v>
      </c>
      <c r="JO7" s="57">
        <v>6</v>
      </c>
      <c r="JP7" s="58"/>
      <c r="JQ7" s="66">
        <f t="shared" si="137"/>
        <v>7.2</v>
      </c>
      <c r="JR7" s="67">
        <f t="shared" si="138"/>
        <v>7.2</v>
      </c>
      <c r="JS7" s="50" t="str">
        <f t="shared" si="139"/>
        <v>7.2</v>
      </c>
      <c r="JT7" s="51" t="str">
        <f t="shared" si="140"/>
        <v>B</v>
      </c>
      <c r="JU7" s="60">
        <f t="shared" si="141"/>
        <v>3</v>
      </c>
      <c r="JV7" s="53" t="str">
        <f t="shared" si="142"/>
        <v>3.0</v>
      </c>
      <c r="JW7" s="61">
        <v>1</v>
      </c>
      <c r="JX7" s="62">
        <v>1</v>
      </c>
      <c r="JY7" s="65">
        <v>6.7</v>
      </c>
      <c r="JZ7" s="57">
        <v>7</v>
      </c>
      <c r="KA7" s="58"/>
      <c r="KB7" s="66">
        <f t="shared" si="143"/>
        <v>6.9</v>
      </c>
      <c r="KC7" s="67">
        <f t="shared" si="144"/>
        <v>6.9</v>
      </c>
      <c r="KD7" s="50" t="str">
        <f t="shared" si="145"/>
        <v>6.9</v>
      </c>
      <c r="KE7" s="51" t="str">
        <f t="shared" si="146"/>
        <v>C+</v>
      </c>
      <c r="KF7" s="60">
        <f t="shared" si="147"/>
        <v>2.5</v>
      </c>
      <c r="KG7" s="53" t="str">
        <f t="shared" si="148"/>
        <v>2.5</v>
      </c>
      <c r="KH7" s="61">
        <v>2</v>
      </c>
      <c r="KI7" s="62">
        <v>2</v>
      </c>
      <c r="KJ7" s="105">
        <v>6.4</v>
      </c>
      <c r="KK7" s="138">
        <v>5.5</v>
      </c>
      <c r="KL7" s="104"/>
      <c r="KM7" s="66">
        <f t="shared" si="149"/>
        <v>5.9</v>
      </c>
      <c r="KN7" s="110">
        <f t="shared" si="150"/>
        <v>5.9</v>
      </c>
      <c r="KO7" s="67" t="str">
        <f t="shared" si="151"/>
        <v>5.9</v>
      </c>
      <c r="KP7" s="300" t="str">
        <f t="shared" si="152"/>
        <v>C</v>
      </c>
      <c r="KQ7" s="112">
        <f t="shared" si="153"/>
        <v>2</v>
      </c>
      <c r="KR7" s="113" t="str">
        <f t="shared" si="154"/>
        <v>2.0</v>
      </c>
      <c r="KS7" s="63">
        <v>3</v>
      </c>
      <c r="KT7" s="207">
        <v>3</v>
      </c>
      <c r="KU7" s="105">
        <v>7.7</v>
      </c>
      <c r="KV7" s="138">
        <v>7</v>
      </c>
      <c r="KW7" s="104"/>
      <c r="KX7" s="66">
        <f t="shared" si="155"/>
        <v>7.3</v>
      </c>
      <c r="KY7" s="110">
        <f t="shared" si="156"/>
        <v>7.3</v>
      </c>
      <c r="KZ7" s="67" t="str">
        <f t="shared" si="157"/>
        <v>7.3</v>
      </c>
      <c r="LA7" s="300" t="str">
        <f t="shared" si="158"/>
        <v>B</v>
      </c>
      <c r="LB7" s="112">
        <f t="shared" si="159"/>
        <v>3</v>
      </c>
      <c r="LC7" s="113" t="str">
        <f t="shared" si="160"/>
        <v>3.0</v>
      </c>
      <c r="LD7" s="63">
        <v>2</v>
      </c>
      <c r="LE7" s="207">
        <v>2</v>
      </c>
      <c r="LF7" s="301">
        <f t="shared" si="161"/>
        <v>6.5</v>
      </c>
      <c r="LG7" s="302">
        <f t="shared" si="161"/>
        <v>6.5</v>
      </c>
      <c r="LH7" s="303" t="str">
        <f t="shared" si="162"/>
        <v>6.5</v>
      </c>
      <c r="LI7" s="304" t="str">
        <f t="shared" si="163"/>
        <v>C+</v>
      </c>
      <c r="LJ7" s="305">
        <f t="shared" si="164"/>
        <v>2.5</v>
      </c>
      <c r="LK7" s="303" t="str">
        <f t="shared" si="165"/>
        <v>2.5</v>
      </c>
      <c r="LL7" s="306">
        <v>5</v>
      </c>
      <c r="LM7" s="307">
        <v>5</v>
      </c>
      <c r="LN7" s="211">
        <f t="shared" si="166"/>
        <v>19</v>
      </c>
      <c r="LO7" s="156">
        <f t="shared" si="167"/>
        <v>7.2684210526315782</v>
      </c>
      <c r="LP7" s="158">
        <f t="shared" si="168"/>
        <v>2.9473684210526314</v>
      </c>
      <c r="LQ7" s="157" t="str">
        <f t="shared" si="169"/>
        <v>2.95</v>
      </c>
      <c r="LR7" s="5" t="str">
        <f t="shared" si="170"/>
        <v>Lên lớp</v>
      </c>
      <c r="LS7" s="212">
        <f t="shared" si="171"/>
        <v>19</v>
      </c>
      <c r="LT7" s="156">
        <f t="shared" si="172"/>
        <v>7.2684210526315782</v>
      </c>
      <c r="LU7" s="309">
        <f t="shared" si="173"/>
        <v>2.9473684210526314</v>
      </c>
      <c r="LV7" s="215">
        <f t="shared" si="174"/>
        <v>54</v>
      </c>
      <c r="LW7" s="211">
        <f t="shared" si="175"/>
        <v>54</v>
      </c>
      <c r="LX7" s="157">
        <f t="shared" si="176"/>
        <v>7.6601851851851848</v>
      </c>
      <c r="LY7" s="157" t="str">
        <f t="shared" si="177"/>
        <v>7.66</v>
      </c>
      <c r="LZ7" s="158">
        <f t="shared" si="178"/>
        <v>3.175925925925926</v>
      </c>
      <c r="MA7" s="157" t="str">
        <f t="shared" si="179"/>
        <v>3.18</v>
      </c>
      <c r="MB7" s="5" t="str">
        <f t="shared" si="180"/>
        <v>Lên lớp</v>
      </c>
      <c r="MC7" s="282">
        <v>9</v>
      </c>
      <c r="MD7" s="283">
        <v>5</v>
      </c>
      <c r="ME7" s="58"/>
      <c r="MF7" s="66">
        <f t="shared" si="181"/>
        <v>6.6</v>
      </c>
      <c r="MG7" s="67">
        <f t="shared" si="182"/>
        <v>6.6</v>
      </c>
      <c r="MH7" s="50" t="str">
        <f t="shared" si="183"/>
        <v>6.6</v>
      </c>
      <c r="MI7" s="51" t="str">
        <f t="shared" si="184"/>
        <v>C+</v>
      </c>
      <c r="MJ7" s="60">
        <f t="shared" si="185"/>
        <v>2.5</v>
      </c>
      <c r="MK7" s="53" t="str">
        <f t="shared" si="186"/>
        <v>2.5</v>
      </c>
      <c r="ML7" s="61">
        <v>2</v>
      </c>
      <c r="MM7" s="62">
        <v>2</v>
      </c>
      <c r="MN7" s="282">
        <v>8.3000000000000007</v>
      </c>
      <c r="MO7" s="283">
        <v>7</v>
      </c>
      <c r="MP7" s="104"/>
      <c r="MQ7" s="105">
        <f t="shared" si="187"/>
        <v>7.5</v>
      </c>
      <c r="MR7" s="67">
        <f t="shared" si="188"/>
        <v>7.5</v>
      </c>
      <c r="MS7" s="50" t="str">
        <f t="shared" si="189"/>
        <v>7.5</v>
      </c>
      <c r="MT7" s="51" t="str">
        <f t="shared" si="190"/>
        <v>B</v>
      </c>
      <c r="MU7" s="60">
        <f t="shared" si="191"/>
        <v>3</v>
      </c>
      <c r="MV7" s="53" t="str">
        <f t="shared" si="192"/>
        <v>3.0</v>
      </c>
      <c r="MW7" s="61">
        <v>2</v>
      </c>
      <c r="MX7" s="62">
        <v>2</v>
      </c>
      <c r="MY7" s="282">
        <v>8.6</v>
      </c>
      <c r="MZ7" s="283">
        <v>6</v>
      </c>
      <c r="NA7" s="104"/>
      <c r="NB7" s="105">
        <f t="shared" si="193"/>
        <v>7</v>
      </c>
      <c r="NC7" s="67">
        <f t="shared" si="194"/>
        <v>7</v>
      </c>
      <c r="ND7" s="50" t="str">
        <f t="shared" si="195"/>
        <v>7.0</v>
      </c>
      <c r="NE7" s="51" t="str">
        <f t="shared" si="196"/>
        <v>B</v>
      </c>
      <c r="NF7" s="60">
        <f t="shared" si="197"/>
        <v>3</v>
      </c>
      <c r="NG7" s="53" t="str">
        <f t="shared" si="198"/>
        <v>3.0</v>
      </c>
      <c r="NH7" s="61">
        <v>2</v>
      </c>
      <c r="NI7" s="62">
        <v>2</v>
      </c>
      <c r="NJ7" s="105">
        <v>8.3000000000000007</v>
      </c>
      <c r="NK7" s="138">
        <v>9</v>
      </c>
      <c r="NL7" s="104"/>
      <c r="NM7" s="66">
        <f t="shared" si="199"/>
        <v>8.6999999999999993</v>
      </c>
      <c r="NN7" s="110">
        <f t="shared" si="200"/>
        <v>8.6999999999999993</v>
      </c>
      <c r="NO7" s="67" t="str">
        <f t="shared" si="201"/>
        <v>8.7</v>
      </c>
      <c r="NP7" s="300" t="str">
        <f t="shared" si="202"/>
        <v>A</v>
      </c>
      <c r="NQ7" s="112">
        <f t="shared" si="203"/>
        <v>4</v>
      </c>
      <c r="NR7" s="113" t="str">
        <f t="shared" si="204"/>
        <v>4.0</v>
      </c>
      <c r="NS7" s="63">
        <v>2</v>
      </c>
      <c r="NT7" s="207">
        <v>2</v>
      </c>
      <c r="NU7" s="105">
        <v>8.8000000000000007</v>
      </c>
      <c r="NV7" s="138">
        <v>9</v>
      </c>
      <c r="NW7" s="105"/>
      <c r="NX7" s="105">
        <f t="shared" si="205"/>
        <v>8.9</v>
      </c>
      <c r="NY7" s="110">
        <f t="shared" si="206"/>
        <v>8.9</v>
      </c>
      <c r="NZ7" s="67" t="str">
        <f t="shared" si="207"/>
        <v>8.9</v>
      </c>
      <c r="OA7" s="300" t="str">
        <f t="shared" si="208"/>
        <v>A</v>
      </c>
      <c r="OB7" s="112">
        <f t="shared" si="209"/>
        <v>4</v>
      </c>
      <c r="OC7" s="113" t="str">
        <f t="shared" si="210"/>
        <v>4.0</v>
      </c>
      <c r="OD7" s="63">
        <v>1</v>
      </c>
      <c r="OE7" s="207">
        <v>1</v>
      </c>
      <c r="OF7" s="210">
        <v>9</v>
      </c>
      <c r="OG7" s="57">
        <v>8</v>
      </c>
      <c r="OH7" s="58"/>
      <c r="OI7" s="66">
        <f t="shared" si="211"/>
        <v>8.4</v>
      </c>
      <c r="OJ7" s="67">
        <f t="shared" si="212"/>
        <v>8.4</v>
      </c>
      <c r="OK7" s="67" t="str">
        <f t="shared" si="213"/>
        <v>8.4</v>
      </c>
      <c r="OL7" s="51" t="str">
        <f t="shared" si="214"/>
        <v>B+</v>
      </c>
      <c r="OM7" s="60">
        <f t="shared" si="215"/>
        <v>3.5</v>
      </c>
      <c r="ON7" s="53" t="str">
        <f t="shared" si="216"/>
        <v>3.5</v>
      </c>
      <c r="OO7" s="63">
        <v>6</v>
      </c>
      <c r="OP7" s="207">
        <v>6</v>
      </c>
      <c r="OQ7" s="211">
        <f t="shared" si="217"/>
        <v>15</v>
      </c>
      <c r="OR7" s="156">
        <f t="shared" si="218"/>
        <v>7.9266666666666667</v>
      </c>
      <c r="OS7" s="158">
        <f t="shared" si="219"/>
        <v>3.3333333333333335</v>
      </c>
      <c r="OT7" s="157" t="str">
        <f t="shared" si="220"/>
        <v>3.33</v>
      </c>
      <c r="OU7" s="5" t="str">
        <f t="shared" si="221"/>
        <v>Lên lớp</v>
      </c>
      <c r="OV7" s="212">
        <f t="shared" si="222"/>
        <v>15</v>
      </c>
      <c r="OW7" s="156">
        <f t="shared" si="223"/>
        <v>7.9266666666666667</v>
      </c>
      <c r="OX7" s="309">
        <f t="shared" si="224"/>
        <v>3.3333333333333335</v>
      </c>
      <c r="OY7" s="215">
        <f t="shared" si="225"/>
        <v>69</v>
      </c>
      <c r="OZ7" s="211">
        <f t="shared" si="226"/>
        <v>69</v>
      </c>
      <c r="PA7" s="157">
        <f t="shared" si="227"/>
        <v>7.7181159420289847</v>
      </c>
      <c r="PB7" s="157" t="str">
        <f t="shared" si="228"/>
        <v>7.72</v>
      </c>
      <c r="PC7" s="158">
        <f t="shared" si="229"/>
        <v>3.2101449275362319</v>
      </c>
      <c r="PD7" s="157" t="str">
        <f t="shared" si="230"/>
        <v>3.21</v>
      </c>
      <c r="PE7" s="5" t="str">
        <f t="shared" si="231"/>
        <v>Lên lớp</v>
      </c>
      <c r="PF7" s="210">
        <v>9</v>
      </c>
      <c r="PG7" s="133">
        <v>9</v>
      </c>
      <c r="PH7" s="210"/>
      <c r="PI7" s="66">
        <f t="shared" si="232"/>
        <v>9</v>
      </c>
      <c r="PJ7" s="67">
        <f t="shared" si="233"/>
        <v>9</v>
      </c>
      <c r="PK7" s="67" t="str">
        <f t="shared" si="234"/>
        <v>9.0</v>
      </c>
      <c r="PL7" s="51" t="str">
        <f t="shared" si="235"/>
        <v>A</v>
      </c>
      <c r="PM7" s="60">
        <f t="shared" si="236"/>
        <v>4</v>
      </c>
      <c r="PN7" s="53" t="str">
        <f t="shared" si="237"/>
        <v>4.0</v>
      </c>
      <c r="PO7" s="63">
        <v>6</v>
      </c>
      <c r="PP7" s="207">
        <v>6</v>
      </c>
      <c r="PQ7" s="105">
        <v>8.4</v>
      </c>
      <c r="PR7" s="138">
        <v>9</v>
      </c>
      <c r="PS7" s="104"/>
      <c r="PT7" s="105"/>
      <c r="PU7" s="67">
        <f t="shared" si="238"/>
        <v>8.8000000000000007</v>
      </c>
      <c r="PV7" s="67" t="str">
        <f t="shared" si="239"/>
        <v>8.8</v>
      </c>
      <c r="PW7" s="51" t="str">
        <f t="shared" si="240"/>
        <v>A</v>
      </c>
      <c r="PX7" s="60">
        <f t="shared" si="241"/>
        <v>4</v>
      </c>
      <c r="PY7" s="53" t="str">
        <f t="shared" si="242"/>
        <v>4.0</v>
      </c>
      <c r="PZ7" s="63">
        <v>4</v>
      </c>
      <c r="QA7" s="207">
        <v>4</v>
      </c>
      <c r="QB7" s="429">
        <v>8.1999999999999993</v>
      </c>
      <c r="QC7" s="429">
        <v>8.1</v>
      </c>
      <c r="QD7" s="429">
        <v>8.6999999999999993</v>
      </c>
      <c r="QE7" s="316">
        <f t="shared" si="243"/>
        <v>8.4</v>
      </c>
      <c r="QF7" s="67" t="str">
        <f t="shared" si="244"/>
        <v>8.4</v>
      </c>
      <c r="QG7" s="51" t="str">
        <f t="shared" si="245"/>
        <v>B+</v>
      </c>
      <c r="QH7" s="60">
        <f t="shared" si="246"/>
        <v>3.5</v>
      </c>
      <c r="QI7" s="53" t="str">
        <f t="shared" si="247"/>
        <v>3.5</v>
      </c>
      <c r="QJ7" s="220">
        <v>5</v>
      </c>
      <c r="QK7" s="221">
        <v>5</v>
      </c>
      <c r="QL7" s="417">
        <f t="shared" si="248"/>
        <v>15</v>
      </c>
      <c r="QM7" s="156">
        <f t="shared" si="249"/>
        <v>8.7466666666666661</v>
      </c>
      <c r="QN7" s="158">
        <f t="shared" si="250"/>
        <v>3.8333333333333335</v>
      </c>
      <c r="QO7" s="157" t="str">
        <f t="shared" si="251"/>
        <v>3.83</v>
      </c>
    </row>
    <row r="8" spans="1:457" s="8" customFormat="1" ht="18">
      <c r="A8" s="5">
        <v>7</v>
      </c>
      <c r="B8" s="9" t="s">
        <v>11</v>
      </c>
      <c r="C8" s="10" t="s">
        <v>330</v>
      </c>
      <c r="D8" s="11" t="s">
        <v>331</v>
      </c>
      <c r="E8" s="12" t="s">
        <v>332</v>
      </c>
      <c r="F8" s="6"/>
      <c r="G8" s="47" t="s">
        <v>582</v>
      </c>
      <c r="H8" s="132" t="s">
        <v>427</v>
      </c>
      <c r="I8" s="132" t="s">
        <v>618</v>
      </c>
      <c r="J8" s="48" t="s">
        <v>525</v>
      </c>
      <c r="K8" s="98">
        <v>7.3</v>
      </c>
      <c r="L8" s="67" t="str">
        <f t="shared" si="0"/>
        <v>7.3</v>
      </c>
      <c r="M8" s="51" t="str">
        <f t="shared" si="253"/>
        <v>B</v>
      </c>
      <c r="N8" s="52">
        <f t="shared" si="254"/>
        <v>3</v>
      </c>
      <c r="O8" s="53" t="str">
        <f t="shared" si="1"/>
        <v>3.0</v>
      </c>
      <c r="P8" s="63">
        <v>2</v>
      </c>
      <c r="Q8" s="49">
        <v>7</v>
      </c>
      <c r="R8" s="67" t="str">
        <f t="shared" si="2"/>
        <v>7.0</v>
      </c>
      <c r="S8" s="51" t="str">
        <f t="shared" si="255"/>
        <v>B</v>
      </c>
      <c r="T8" s="52">
        <f t="shared" si="256"/>
        <v>3</v>
      </c>
      <c r="U8" s="53" t="str">
        <f t="shared" si="3"/>
        <v>3.0</v>
      </c>
      <c r="V8" s="63">
        <v>3</v>
      </c>
      <c r="W8" s="105">
        <v>8.3000000000000007</v>
      </c>
      <c r="X8" s="103">
        <v>7</v>
      </c>
      <c r="Y8" s="104"/>
      <c r="Z8" s="66">
        <f t="shared" si="4"/>
        <v>7.5</v>
      </c>
      <c r="AA8" s="67">
        <f t="shared" si="5"/>
        <v>7.5</v>
      </c>
      <c r="AB8" s="67" t="str">
        <f t="shared" si="6"/>
        <v>7.5</v>
      </c>
      <c r="AC8" s="51" t="str">
        <f t="shared" si="7"/>
        <v>B</v>
      </c>
      <c r="AD8" s="60">
        <f t="shared" si="257"/>
        <v>3</v>
      </c>
      <c r="AE8" s="53" t="str">
        <f t="shared" si="8"/>
        <v>3.0</v>
      </c>
      <c r="AF8" s="63">
        <v>4</v>
      </c>
      <c r="AG8" s="207">
        <v>4</v>
      </c>
      <c r="AH8" s="105">
        <v>8</v>
      </c>
      <c r="AI8" s="103">
        <v>8</v>
      </c>
      <c r="AJ8" s="104"/>
      <c r="AK8" s="66">
        <f t="shared" si="9"/>
        <v>8</v>
      </c>
      <c r="AL8" s="67">
        <f t="shared" si="10"/>
        <v>8</v>
      </c>
      <c r="AM8" s="67" t="str">
        <f t="shared" si="11"/>
        <v>8.0</v>
      </c>
      <c r="AN8" s="51" t="str">
        <f t="shared" si="258"/>
        <v>B+</v>
      </c>
      <c r="AO8" s="60">
        <f t="shared" si="259"/>
        <v>3.5</v>
      </c>
      <c r="AP8" s="53" t="str">
        <f t="shared" si="12"/>
        <v>3.5</v>
      </c>
      <c r="AQ8" s="63">
        <v>2</v>
      </c>
      <c r="AR8" s="207">
        <v>2</v>
      </c>
      <c r="AS8" s="105">
        <v>7.1</v>
      </c>
      <c r="AT8" s="103">
        <v>4</v>
      </c>
      <c r="AU8" s="104"/>
      <c r="AV8" s="66">
        <f t="shared" si="13"/>
        <v>5.2</v>
      </c>
      <c r="AW8" s="67">
        <f t="shared" si="14"/>
        <v>5.2</v>
      </c>
      <c r="AX8" s="67" t="str">
        <f t="shared" si="15"/>
        <v>5.2</v>
      </c>
      <c r="AY8" s="51" t="str">
        <f t="shared" si="16"/>
        <v>D+</v>
      </c>
      <c r="AZ8" s="60">
        <f t="shared" si="260"/>
        <v>1.5</v>
      </c>
      <c r="BA8" s="53" t="str">
        <f t="shared" si="17"/>
        <v>1.5</v>
      </c>
      <c r="BB8" s="63">
        <v>3</v>
      </c>
      <c r="BC8" s="207">
        <v>3</v>
      </c>
      <c r="BD8" s="105">
        <v>6.6</v>
      </c>
      <c r="BE8" s="103">
        <v>7</v>
      </c>
      <c r="BF8" s="104"/>
      <c r="BG8" s="66">
        <f t="shared" si="261"/>
        <v>6.8</v>
      </c>
      <c r="BH8" s="67">
        <f t="shared" si="262"/>
        <v>6.8</v>
      </c>
      <c r="BI8" s="67" t="str">
        <f t="shared" si="18"/>
        <v>6.8</v>
      </c>
      <c r="BJ8" s="51" t="str">
        <f t="shared" si="263"/>
        <v>C+</v>
      </c>
      <c r="BK8" s="60">
        <f t="shared" si="264"/>
        <v>2.5</v>
      </c>
      <c r="BL8" s="53" t="str">
        <f t="shared" si="19"/>
        <v>2.5</v>
      </c>
      <c r="BM8" s="63">
        <v>3</v>
      </c>
      <c r="BN8" s="207">
        <v>3</v>
      </c>
      <c r="BO8" s="105">
        <v>7.3</v>
      </c>
      <c r="BP8" s="103">
        <v>8</v>
      </c>
      <c r="BQ8" s="104"/>
      <c r="BR8" s="66">
        <f t="shared" si="20"/>
        <v>7.7</v>
      </c>
      <c r="BS8" s="67">
        <f t="shared" si="21"/>
        <v>7.7</v>
      </c>
      <c r="BT8" s="67" t="str">
        <f t="shared" si="22"/>
        <v>7.7</v>
      </c>
      <c r="BU8" s="51" t="str">
        <f t="shared" si="23"/>
        <v>B</v>
      </c>
      <c r="BV8" s="68">
        <f t="shared" si="24"/>
        <v>3</v>
      </c>
      <c r="BW8" s="53" t="str">
        <f t="shared" si="25"/>
        <v>3.0</v>
      </c>
      <c r="BX8" s="63">
        <v>2</v>
      </c>
      <c r="BY8" s="207">
        <v>2</v>
      </c>
      <c r="BZ8" s="105">
        <v>7.3</v>
      </c>
      <c r="CA8" s="103">
        <v>8</v>
      </c>
      <c r="CB8" s="104"/>
      <c r="CC8" s="105"/>
      <c r="CD8" s="67">
        <f t="shared" si="265"/>
        <v>7.7</v>
      </c>
      <c r="CE8" s="67" t="str">
        <f t="shared" si="26"/>
        <v>7.7</v>
      </c>
      <c r="CF8" s="51" t="str">
        <f t="shared" si="266"/>
        <v>B</v>
      </c>
      <c r="CG8" s="60">
        <f t="shared" si="267"/>
        <v>3</v>
      </c>
      <c r="CH8" s="53" t="str">
        <f t="shared" si="27"/>
        <v>3.0</v>
      </c>
      <c r="CI8" s="63">
        <v>3</v>
      </c>
      <c r="CJ8" s="207">
        <v>3</v>
      </c>
      <c r="CK8" s="208">
        <f t="shared" si="28"/>
        <v>17</v>
      </c>
      <c r="CL8" s="72">
        <f t="shared" si="29"/>
        <v>7.0882352941176467</v>
      </c>
      <c r="CM8" s="93" t="str">
        <f t="shared" si="30"/>
        <v>7.09</v>
      </c>
      <c r="CN8" s="72">
        <f t="shared" si="31"/>
        <v>2.7058823529411766</v>
      </c>
      <c r="CO8" s="93" t="str">
        <f t="shared" si="32"/>
        <v>2.71</v>
      </c>
      <c r="CP8" s="399" t="str">
        <f t="shared" si="252"/>
        <v>Lên lớp</v>
      </c>
      <c r="CQ8" s="399">
        <f t="shared" si="33"/>
        <v>17</v>
      </c>
      <c r="CR8" s="72">
        <f t="shared" si="34"/>
        <v>7.0882352941176467</v>
      </c>
      <c r="CS8" s="399" t="str">
        <f t="shared" si="35"/>
        <v>7.09</v>
      </c>
      <c r="CT8" s="72">
        <f t="shared" si="36"/>
        <v>2.7058823529411766</v>
      </c>
      <c r="CU8" s="399" t="str">
        <f t="shared" si="37"/>
        <v>2.71</v>
      </c>
      <c r="CV8" s="399" t="str">
        <f t="shared" si="268"/>
        <v>Lên lớp</v>
      </c>
      <c r="CW8" s="66">
        <v>7.4</v>
      </c>
      <c r="CX8" s="399">
        <v>5</v>
      </c>
      <c r="CY8" s="399"/>
      <c r="CZ8" s="66">
        <f t="shared" si="38"/>
        <v>6</v>
      </c>
      <c r="DA8" s="67">
        <f t="shared" si="39"/>
        <v>6</v>
      </c>
      <c r="DB8" s="60" t="str">
        <f t="shared" si="40"/>
        <v>6.0</v>
      </c>
      <c r="DC8" s="51" t="str">
        <f t="shared" si="41"/>
        <v>C</v>
      </c>
      <c r="DD8" s="60">
        <f t="shared" si="42"/>
        <v>2</v>
      </c>
      <c r="DE8" s="60" t="str">
        <f t="shared" si="43"/>
        <v>2.0</v>
      </c>
      <c r="DF8" s="63"/>
      <c r="DG8" s="209"/>
      <c r="DH8" s="105">
        <v>7</v>
      </c>
      <c r="DI8" s="126">
        <v>7</v>
      </c>
      <c r="DJ8" s="126"/>
      <c r="DK8" s="66">
        <f t="shared" si="44"/>
        <v>7</v>
      </c>
      <c r="DL8" s="67">
        <f t="shared" si="45"/>
        <v>7</v>
      </c>
      <c r="DM8" s="60" t="str">
        <f t="shared" si="46"/>
        <v>7.0</v>
      </c>
      <c r="DN8" s="51" t="str">
        <f t="shared" si="47"/>
        <v>B</v>
      </c>
      <c r="DO8" s="60">
        <f t="shared" si="48"/>
        <v>3</v>
      </c>
      <c r="DP8" s="60" t="str">
        <f t="shared" si="49"/>
        <v>3.0</v>
      </c>
      <c r="DQ8" s="63"/>
      <c r="DR8" s="209"/>
      <c r="DS8" s="67">
        <f t="shared" si="50"/>
        <v>6.5</v>
      </c>
      <c r="DT8" s="60" t="str">
        <f t="shared" si="51"/>
        <v>6.5</v>
      </c>
      <c r="DU8" s="51" t="str">
        <f t="shared" si="52"/>
        <v>C+</v>
      </c>
      <c r="DV8" s="60">
        <f t="shared" si="53"/>
        <v>2.5</v>
      </c>
      <c r="DW8" s="60" t="str">
        <f t="shared" si="54"/>
        <v>2.5</v>
      </c>
      <c r="DX8" s="63">
        <v>3</v>
      </c>
      <c r="DY8" s="209">
        <v>3</v>
      </c>
      <c r="DZ8" s="210">
        <v>7</v>
      </c>
      <c r="EA8" s="57">
        <v>8</v>
      </c>
      <c r="EB8" s="58"/>
      <c r="EC8" s="66">
        <f t="shared" si="55"/>
        <v>7.6</v>
      </c>
      <c r="ED8" s="67">
        <f t="shared" si="56"/>
        <v>7.6</v>
      </c>
      <c r="EE8" s="67" t="str">
        <f t="shared" si="57"/>
        <v>7.6</v>
      </c>
      <c r="EF8" s="51" t="str">
        <f t="shared" si="58"/>
        <v>B</v>
      </c>
      <c r="EG8" s="68">
        <f t="shared" si="59"/>
        <v>3</v>
      </c>
      <c r="EH8" s="53" t="str">
        <f t="shared" si="60"/>
        <v>3.0</v>
      </c>
      <c r="EI8" s="63">
        <v>3</v>
      </c>
      <c r="EJ8" s="207">
        <v>3</v>
      </c>
      <c r="EK8" s="210">
        <v>7.7</v>
      </c>
      <c r="EL8" s="57">
        <v>4</v>
      </c>
      <c r="EM8" s="58"/>
      <c r="EN8" s="66">
        <f t="shared" si="61"/>
        <v>5.5</v>
      </c>
      <c r="EO8" s="67">
        <f t="shared" si="62"/>
        <v>5.5</v>
      </c>
      <c r="EP8" s="67" t="str">
        <f t="shared" si="63"/>
        <v>5.5</v>
      </c>
      <c r="EQ8" s="51" t="str">
        <f t="shared" si="64"/>
        <v>C</v>
      </c>
      <c r="ER8" s="60">
        <f t="shared" si="65"/>
        <v>2</v>
      </c>
      <c r="ES8" s="53" t="str">
        <f t="shared" si="66"/>
        <v>2.0</v>
      </c>
      <c r="ET8" s="63">
        <v>3</v>
      </c>
      <c r="EU8" s="207">
        <v>3</v>
      </c>
      <c r="EV8" s="210">
        <v>5</v>
      </c>
      <c r="EW8" s="57">
        <v>8</v>
      </c>
      <c r="EX8" s="58"/>
      <c r="EY8" s="66">
        <f t="shared" si="67"/>
        <v>6.8</v>
      </c>
      <c r="EZ8" s="67">
        <f t="shared" si="68"/>
        <v>6.8</v>
      </c>
      <c r="FA8" s="67" t="str">
        <f t="shared" si="69"/>
        <v>6.8</v>
      </c>
      <c r="FB8" s="51" t="str">
        <f t="shared" si="70"/>
        <v>C+</v>
      </c>
      <c r="FC8" s="60">
        <f t="shared" si="71"/>
        <v>2.5</v>
      </c>
      <c r="FD8" s="53" t="str">
        <f t="shared" si="72"/>
        <v>2.5</v>
      </c>
      <c r="FE8" s="63">
        <v>2</v>
      </c>
      <c r="FF8" s="207">
        <v>2</v>
      </c>
      <c r="FG8" s="105">
        <v>8</v>
      </c>
      <c r="FH8" s="103">
        <v>8</v>
      </c>
      <c r="FI8" s="104"/>
      <c r="FJ8" s="66">
        <f t="shared" si="73"/>
        <v>8</v>
      </c>
      <c r="FK8" s="67">
        <f t="shared" si="74"/>
        <v>8</v>
      </c>
      <c r="FL8" s="67" t="str">
        <f t="shared" si="75"/>
        <v>8.0</v>
      </c>
      <c r="FM8" s="51" t="str">
        <f t="shared" si="76"/>
        <v>B+</v>
      </c>
      <c r="FN8" s="60">
        <f t="shared" si="77"/>
        <v>3.5</v>
      </c>
      <c r="FO8" s="53" t="str">
        <f t="shared" si="78"/>
        <v>3.5</v>
      </c>
      <c r="FP8" s="63">
        <v>2</v>
      </c>
      <c r="FQ8" s="207">
        <v>2</v>
      </c>
      <c r="FR8" s="105">
        <v>8</v>
      </c>
      <c r="FS8" s="103">
        <v>8</v>
      </c>
      <c r="FT8" s="104"/>
      <c r="FU8" s="66"/>
      <c r="FV8" s="67">
        <f t="shared" si="79"/>
        <v>8</v>
      </c>
      <c r="FW8" s="67" t="str">
        <f t="shared" si="80"/>
        <v>8.0</v>
      </c>
      <c r="FX8" s="51" t="str">
        <f t="shared" si="81"/>
        <v>B+</v>
      </c>
      <c r="FY8" s="60">
        <f t="shared" si="82"/>
        <v>3.5</v>
      </c>
      <c r="FZ8" s="53" t="str">
        <f t="shared" si="83"/>
        <v>3.5</v>
      </c>
      <c r="GA8" s="63">
        <v>2</v>
      </c>
      <c r="GB8" s="207">
        <v>2</v>
      </c>
      <c r="GC8" s="105">
        <v>8.9</v>
      </c>
      <c r="GD8" s="103">
        <v>1</v>
      </c>
      <c r="GE8" s="104"/>
      <c r="GF8" s="105"/>
      <c r="GG8" s="67">
        <f t="shared" si="84"/>
        <v>4.2</v>
      </c>
      <c r="GH8" s="67" t="str">
        <f t="shared" si="85"/>
        <v>4.2</v>
      </c>
      <c r="GI8" s="51" t="str">
        <f t="shared" si="86"/>
        <v>D</v>
      </c>
      <c r="GJ8" s="60">
        <f t="shared" si="87"/>
        <v>1</v>
      </c>
      <c r="GK8" s="53" t="str">
        <f t="shared" si="88"/>
        <v>1.0</v>
      </c>
      <c r="GL8" s="63">
        <v>3</v>
      </c>
      <c r="GM8" s="207">
        <v>3</v>
      </c>
      <c r="GN8" s="211">
        <f t="shared" si="89"/>
        <v>18</v>
      </c>
      <c r="GO8" s="156">
        <f t="shared" si="90"/>
        <v>6.5</v>
      </c>
      <c r="GP8" s="158">
        <f t="shared" si="91"/>
        <v>2.4722222222222223</v>
      </c>
      <c r="GQ8" s="157" t="str">
        <f t="shared" si="92"/>
        <v>2.47</v>
      </c>
      <c r="GR8" s="5" t="str">
        <f t="shared" si="93"/>
        <v>Lên lớp</v>
      </c>
      <c r="GS8" s="212">
        <f t="shared" si="94"/>
        <v>18</v>
      </c>
      <c r="GT8" s="213">
        <f t="shared" si="95"/>
        <v>6.5</v>
      </c>
      <c r="GU8" s="214">
        <f t="shared" si="96"/>
        <v>2.4722222222222223</v>
      </c>
      <c r="GV8" s="215">
        <f t="shared" si="97"/>
        <v>35</v>
      </c>
      <c r="GW8" s="211">
        <f t="shared" si="98"/>
        <v>35</v>
      </c>
      <c r="GX8" s="157">
        <f t="shared" si="99"/>
        <v>6.7857142857142856</v>
      </c>
      <c r="GY8" s="158">
        <f t="shared" si="100"/>
        <v>2.5857142857142859</v>
      </c>
      <c r="GZ8" s="157" t="str">
        <f t="shared" si="101"/>
        <v>2.59</v>
      </c>
      <c r="HA8" s="5" t="str">
        <f t="shared" si="102"/>
        <v>Lên lớp</v>
      </c>
      <c r="HB8" s="5"/>
      <c r="HC8" s="105">
        <v>6.9</v>
      </c>
      <c r="HD8" s="103">
        <v>7</v>
      </c>
      <c r="HE8" s="104"/>
      <c r="HF8" s="105"/>
      <c r="HG8" s="67">
        <f t="shared" si="103"/>
        <v>7</v>
      </c>
      <c r="HH8" s="67" t="str">
        <f t="shared" si="104"/>
        <v>7.0</v>
      </c>
      <c r="HI8" s="51" t="str">
        <f t="shared" si="105"/>
        <v>B</v>
      </c>
      <c r="HJ8" s="60">
        <f t="shared" si="106"/>
        <v>3</v>
      </c>
      <c r="HK8" s="53" t="str">
        <f t="shared" si="107"/>
        <v>3.0</v>
      </c>
      <c r="HL8" s="63">
        <v>3</v>
      </c>
      <c r="HM8" s="207">
        <v>3</v>
      </c>
      <c r="HN8" s="210">
        <v>7.3</v>
      </c>
      <c r="HO8" s="57">
        <v>6</v>
      </c>
      <c r="HP8" s="58"/>
      <c r="HQ8" s="66">
        <f t="shared" si="108"/>
        <v>6.5</v>
      </c>
      <c r="HR8" s="110">
        <f t="shared" si="109"/>
        <v>6.5</v>
      </c>
      <c r="HS8" s="67" t="str">
        <f t="shared" si="110"/>
        <v>6.5</v>
      </c>
      <c r="HT8" s="111" t="str">
        <f t="shared" si="111"/>
        <v>C+</v>
      </c>
      <c r="HU8" s="112">
        <f t="shared" si="112"/>
        <v>2.5</v>
      </c>
      <c r="HV8" s="113" t="str">
        <f t="shared" si="113"/>
        <v>2.5</v>
      </c>
      <c r="HW8" s="63">
        <v>1</v>
      </c>
      <c r="HX8" s="207">
        <v>1</v>
      </c>
      <c r="HY8" s="66">
        <f t="shared" si="114"/>
        <v>2</v>
      </c>
      <c r="HZ8" s="167">
        <f t="shared" si="114"/>
        <v>6.9</v>
      </c>
      <c r="IA8" s="53" t="str">
        <f t="shared" si="115"/>
        <v>6.9</v>
      </c>
      <c r="IB8" s="51" t="str">
        <f t="shared" si="116"/>
        <v>C+</v>
      </c>
      <c r="IC8" s="60">
        <f t="shared" si="117"/>
        <v>2.5</v>
      </c>
      <c r="ID8" s="53" t="str">
        <f t="shared" si="118"/>
        <v>2.5</v>
      </c>
      <c r="IE8" s="220">
        <v>4</v>
      </c>
      <c r="IF8" s="221">
        <v>4</v>
      </c>
      <c r="IG8" s="210">
        <v>6.7</v>
      </c>
      <c r="IH8" s="57">
        <v>8</v>
      </c>
      <c r="II8" s="58"/>
      <c r="IJ8" s="66">
        <f t="shared" si="119"/>
        <v>7.5</v>
      </c>
      <c r="IK8" s="67">
        <f t="shared" si="120"/>
        <v>7.5</v>
      </c>
      <c r="IL8" s="67" t="str">
        <f t="shared" si="121"/>
        <v>7.5</v>
      </c>
      <c r="IM8" s="51" t="str">
        <f t="shared" si="122"/>
        <v>B</v>
      </c>
      <c r="IN8" s="60">
        <f t="shared" si="123"/>
        <v>3</v>
      </c>
      <c r="IO8" s="53" t="str">
        <f t="shared" si="124"/>
        <v>3.0</v>
      </c>
      <c r="IP8" s="63">
        <v>2</v>
      </c>
      <c r="IQ8" s="207">
        <v>2</v>
      </c>
      <c r="IR8" s="210">
        <v>8.5</v>
      </c>
      <c r="IS8" s="57">
        <v>7</v>
      </c>
      <c r="IT8" s="58"/>
      <c r="IU8" s="66">
        <f t="shared" si="125"/>
        <v>7.6</v>
      </c>
      <c r="IV8" s="67">
        <f t="shared" si="126"/>
        <v>7.6</v>
      </c>
      <c r="IW8" s="67" t="str">
        <f t="shared" si="127"/>
        <v>7.6</v>
      </c>
      <c r="IX8" s="51" t="str">
        <f t="shared" si="128"/>
        <v>B</v>
      </c>
      <c r="IY8" s="60">
        <f t="shared" si="129"/>
        <v>3</v>
      </c>
      <c r="IZ8" s="53" t="str">
        <f t="shared" si="130"/>
        <v>3.0</v>
      </c>
      <c r="JA8" s="63">
        <v>3</v>
      </c>
      <c r="JB8" s="207">
        <v>3</v>
      </c>
      <c r="JC8" s="65">
        <v>6.4</v>
      </c>
      <c r="JD8" s="57">
        <v>8</v>
      </c>
      <c r="JE8" s="58"/>
      <c r="JF8" s="66">
        <f t="shared" si="131"/>
        <v>7.4</v>
      </c>
      <c r="JG8" s="67">
        <f t="shared" si="132"/>
        <v>7.4</v>
      </c>
      <c r="JH8" s="50" t="str">
        <f t="shared" si="133"/>
        <v>7.4</v>
      </c>
      <c r="JI8" s="51" t="str">
        <f t="shared" si="134"/>
        <v>B</v>
      </c>
      <c r="JJ8" s="60">
        <f t="shared" si="135"/>
        <v>3</v>
      </c>
      <c r="JK8" s="53" t="str">
        <f t="shared" si="136"/>
        <v>3.0</v>
      </c>
      <c r="JL8" s="61">
        <v>2</v>
      </c>
      <c r="JM8" s="62">
        <v>2</v>
      </c>
      <c r="JN8" s="65">
        <v>8.4</v>
      </c>
      <c r="JO8" s="57">
        <v>7</v>
      </c>
      <c r="JP8" s="58"/>
      <c r="JQ8" s="66">
        <f t="shared" si="137"/>
        <v>7.6</v>
      </c>
      <c r="JR8" s="67">
        <f t="shared" si="138"/>
        <v>7.6</v>
      </c>
      <c r="JS8" s="50" t="str">
        <f t="shared" si="139"/>
        <v>7.6</v>
      </c>
      <c r="JT8" s="51" t="str">
        <f t="shared" si="140"/>
        <v>B</v>
      </c>
      <c r="JU8" s="60">
        <f t="shared" si="141"/>
        <v>3</v>
      </c>
      <c r="JV8" s="53" t="str">
        <f t="shared" si="142"/>
        <v>3.0</v>
      </c>
      <c r="JW8" s="61">
        <v>1</v>
      </c>
      <c r="JX8" s="62">
        <v>1</v>
      </c>
      <c r="JY8" s="65">
        <v>7.3</v>
      </c>
      <c r="JZ8" s="57">
        <v>7</v>
      </c>
      <c r="KA8" s="58"/>
      <c r="KB8" s="66">
        <f t="shared" si="143"/>
        <v>7.1</v>
      </c>
      <c r="KC8" s="67">
        <f t="shared" si="144"/>
        <v>7.1</v>
      </c>
      <c r="KD8" s="50" t="str">
        <f t="shared" si="145"/>
        <v>7.1</v>
      </c>
      <c r="KE8" s="51" t="str">
        <f t="shared" si="146"/>
        <v>B</v>
      </c>
      <c r="KF8" s="60">
        <f t="shared" si="147"/>
        <v>3</v>
      </c>
      <c r="KG8" s="53" t="str">
        <f t="shared" si="148"/>
        <v>3.0</v>
      </c>
      <c r="KH8" s="61">
        <v>2</v>
      </c>
      <c r="KI8" s="62">
        <v>2</v>
      </c>
      <c r="KJ8" s="105">
        <v>8.4</v>
      </c>
      <c r="KK8" s="138">
        <v>8</v>
      </c>
      <c r="KL8" s="104"/>
      <c r="KM8" s="66">
        <f t="shared" si="149"/>
        <v>8.1999999999999993</v>
      </c>
      <c r="KN8" s="110">
        <f t="shared" si="150"/>
        <v>8.1999999999999993</v>
      </c>
      <c r="KO8" s="67" t="str">
        <f t="shared" si="151"/>
        <v>8.2</v>
      </c>
      <c r="KP8" s="300" t="str">
        <f t="shared" si="152"/>
        <v>B+</v>
      </c>
      <c r="KQ8" s="112">
        <f t="shared" si="153"/>
        <v>3.5</v>
      </c>
      <c r="KR8" s="113" t="str">
        <f t="shared" si="154"/>
        <v>3.5</v>
      </c>
      <c r="KS8" s="63">
        <v>3</v>
      </c>
      <c r="KT8" s="207">
        <v>3</v>
      </c>
      <c r="KU8" s="105">
        <v>8</v>
      </c>
      <c r="KV8" s="138">
        <v>5</v>
      </c>
      <c r="KW8" s="104"/>
      <c r="KX8" s="66">
        <f t="shared" si="155"/>
        <v>6.2</v>
      </c>
      <c r="KY8" s="110">
        <f t="shared" si="156"/>
        <v>6.2</v>
      </c>
      <c r="KZ8" s="67" t="str">
        <f t="shared" si="157"/>
        <v>6.2</v>
      </c>
      <c r="LA8" s="300" t="str">
        <f t="shared" si="158"/>
        <v>C</v>
      </c>
      <c r="LB8" s="112">
        <f t="shared" si="159"/>
        <v>2</v>
      </c>
      <c r="LC8" s="113" t="str">
        <f t="shared" si="160"/>
        <v>2.0</v>
      </c>
      <c r="LD8" s="63">
        <v>2</v>
      </c>
      <c r="LE8" s="207">
        <v>2</v>
      </c>
      <c r="LF8" s="301">
        <f t="shared" si="161"/>
        <v>7.3</v>
      </c>
      <c r="LG8" s="302">
        <f t="shared" si="161"/>
        <v>7.3</v>
      </c>
      <c r="LH8" s="303" t="str">
        <f t="shared" si="162"/>
        <v>7.3</v>
      </c>
      <c r="LI8" s="304" t="str">
        <f t="shared" si="163"/>
        <v>B</v>
      </c>
      <c r="LJ8" s="305">
        <f t="shared" si="164"/>
        <v>3</v>
      </c>
      <c r="LK8" s="303" t="str">
        <f t="shared" si="165"/>
        <v>3.0</v>
      </c>
      <c r="LL8" s="306">
        <v>5</v>
      </c>
      <c r="LM8" s="307">
        <v>5</v>
      </c>
      <c r="LN8" s="211">
        <f t="shared" si="166"/>
        <v>19</v>
      </c>
      <c r="LO8" s="156">
        <f t="shared" si="167"/>
        <v>7.3105263157894722</v>
      </c>
      <c r="LP8" s="158">
        <f t="shared" si="168"/>
        <v>2.9473684210526314</v>
      </c>
      <c r="LQ8" s="157" t="str">
        <f t="shared" si="169"/>
        <v>2.95</v>
      </c>
      <c r="LR8" s="5" t="str">
        <f t="shared" si="170"/>
        <v>Lên lớp</v>
      </c>
      <c r="LS8" s="212">
        <f t="shared" si="171"/>
        <v>19</v>
      </c>
      <c r="LT8" s="156">
        <f t="shared" si="172"/>
        <v>7.3105263157894722</v>
      </c>
      <c r="LU8" s="309">
        <f t="shared" si="173"/>
        <v>2.9473684210526314</v>
      </c>
      <c r="LV8" s="215">
        <f t="shared" si="174"/>
        <v>54</v>
      </c>
      <c r="LW8" s="211">
        <f t="shared" si="175"/>
        <v>54</v>
      </c>
      <c r="LX8" s="157">
        <f t="shared" si="176"/>
        <v>6.9703703703703699</v>
      </c>
      <c r="LY8" s="157" t="str">
        <f t="shared" si="177"/>
        <v>6.97</v>
      </c>
      <c r="LZ8" s="158">
        <f t="shared" si="178"/>
        <v>2.7129629629629628</v>
      </c>
      <c r="MA8" s="157" t="str">
        <f t="shared" si="179"/>
        <v>2.71</v>
      </c>
      <c r="MB8" s="5" t="str">
        <f t="shared" si="180"/>
        <v>Lên lớp</v>
      </c>
      <c r="MC8" s="282">
        <v>9</v>
      </c>
      <c r="MD8" s="283">
        <v>7</v>
      </c>
      <c r="ME8" s="58"/>
      <c r="MF8" s="66">
        <f t="shared" si="181"/>
        <v>7.8</v>
      </c>
      <c r="MG8" s="67">
        <f t="shared" si="182"/>
        <v>7.8</v>
      </c>
      <c r="MH8" s="50" t="str">
        <f t="shared" si="183"/>
        <v>7.8</v>
      </c>
      <c r="MI8" s="51" t="str">
        <f t="shared" si="184"/>
        <v>B</v>
      </c>
      <c r="MJ8" s="60">
        <f t="shared" si="185"/>
        <v>3</v>
      </c>
      <c r="MK8" s="53" t="str">
        <f t="shared" si="186"/>
        <v>3.0</v>
      </c>
      <c r="ML8" s="61">
        <v>2</v>
      </c>
      <c r="MM8" s="62">
        <v>2</v>
      </c>
      <c r="MN8" s="282">
        <v>8</v>
      </c>
      <c r="MO8" s="283">
        <v>8</v>
      </c>
      <c r="MP8" s="104"/>
      <c r="MQ8" s="105">
        <f t="shared" si="187"/>
        <v>8</v>
      </c>
      <c r="MR8" s="67">
        <f t="shared" si="188"/>
        <v>8</v>
      </c>
      <c r="MS8" s="50" t="str">
        <f t="shared" si="189"/>
        <v>8.0</v>
      </c>
      <c r="MT8" s="51" t="str">
        <f t="shared" si="190"/>
        <v>B+</v>
      </c>
      <c r="MU8" s="60">
        <f t="shared" si="191"/>
        <v>3.5</v>
      </c>
      <c r="MV8" s="53" t="str">
        <f t="shared" si="192"/>
        <v>3.5</v>
      </c>
      <c r="MW8" s="61">
        <v>2</v>
      </c>
      <c r="MX8" s="62">
        <v>2</v>
      </c>
      <c r="MY8" s="282">
        <v>8.6</v>
      </c>
      <c r="MZ8" s="283">
        <v>8</v>
      </c>
      <c r="NA8" s="104"/>
      <c r="NB8" s="105">
        <f t="shared" si="193"/>
        <v>8.1999999999999993</v>
      </c>
      <c r="NC8" s="67">
        <f t="shared" si="194"/>
        <v>8.1999999999999993</v>
      </c>
      <c r="ND8" s="50" t="str">
        <f t="shared" si="195"/>
        <v>8.2</v>
      </c>
      <c r="NE8" s="51" t="str">
        <f t="shared" si="196"/>
        <v>B+</v>
      </c>
      <c r="NF8" s="60">
        <f t="shared" si="197"/>
        <v>3.5</v>
      </c>
      <c r="NG8" s="53" t="str">
        <f t="shared" si="198"/>
        <v>3.5</v>
      </c>
      <c r="NH8" s="61">
        <v>2</v>
      </c>
      <c r="NI8" s="62">
        <v>2</v>
      </c>
      <c r="NJ8" s="105">
        <v>7</v>
      </c>
      <c r="NK8" s="138">
        <v>7.5</v>
      </c>
      <c r="NL8" s="104"/>
      <c r="NM8" s="66">
        <f t="shared" si="199"/>
        <v>7.3</v>
      </c>
      <c r="NN8" s="110">
        <f t="shared" si="200"/>
        <v>7.3</v>
      </c>
      <c r="NO8" s="67" t="str">
        <f t="shared" si="201"/>
        <v>7.3</v>
      </c>
      <c r="NP8" s="300" t="str">
        <f t="shared" si="202"/>
        <v>B</v>
      </c>
      <c r="NQ8" s="112">
        <f t="shared" si="203"/>
        <v>3</v>
      </c>
      <c r="NR8" s="113" t="str">
        <f t="shared" si="204"/>
        <v>3.0</v>
      </c>
      <c r="NS8" s="63">
        <v>2</v>
      </c>
      <c r="NT8" s="207">
        <v>2</v>
      </c>
      <c r="NU8" s="105">
        <v>7.8</v>
      </c>
      <c r="NV8" s="138">
        <v>7</v>
      </c>
      <c r="NW8" s="105"/>
      <c r="NX8" s="105">
        <f t="shared" si="205"/>
        <v>7.3</v>
      </c>
      <c r="NY8" s="110">
        <f t="shared" si="206"/>
        <v>7.3</v>
      </c>
      <c r="NZ8" s="67" t="str">
        <f t="shared" si="207"/>
        <v>7.3</v>
      </c>
      <c r="OA8" s="300" t="str">
        <f t="shared" si="208"/>
        <v>B</v>
      </c>
      <c r="OB8" s="112">
        <f t="shared" si="209"/>
        <v>3</v>
      </c>
      <c r="OC8" s="113" t="str">
        <f t="shared" si="210"/>
        <v>3.0</v>
      </c>
      <c r="OD8" s="63">
        <v>1</v>
      </c>
      <c r="OE8" s="207">
        <v>1</v>
      </c>
      <c r="OF8" s="210">
        <v>8</v>
      </c>
      <c r="OG8" s="57">
        <v>8</v>
      </c>
      <c r="OH8" s="58"/>
      <c r="OI8" s="66">
        <f t="shared" si="211"/>
        <v>8</v>
      </c>
      <c r="OJ8" s="67">
        <f t="shared" si="212"/>
        <v>8</v>
      </c>
      <c r="OK8" s="67" t="str">
        <f t="shared" si="213"/>
        <v>8.0</v>
      </c>
      <c r="OL8" s="51" t="str">
        <f t="shared" si="214"/>
        <v>B+</v>
      </c>
      <c r="OM8" s="60">
        <f t="shared" si="215"/>
        <v>3.5</v>
      </c>
      <c r="ON8" s="53" t="str">
        <f t="shared" si="216"/>
        <v>3.5</v>
      </c>
      <c r="OO8" s="63">
        <v>6</v>
      </c>
      <c r="OP8" s="207">
        <v>6</v>
      </c>
      <c r="OQ8" s="211">
        <f t="shared" si="217"/>
        <v>15</v>
      </c>
      <c r="OR8" s="156">
        <f t="shared" si="218"/>
        <v>7.86</v>
      </c>
      <c r="OS8" s="158">
        <f t="shared" si="219"/>
        <v>3.3333333333333335</v>
      </c>
      <c r="OT8" s="157" t="str">
        <f t="shared" si="220"/>
        <v>3.33</v>
      </c>
      <c r="OU8" s="5" t="str">
        <f t="shared" si="221"/>
        <v>Lên lớp</v>
      </c>
      <c r="OV8" s="212">
        <f t="shared" si="222"/>
        <v>15</v>
      </c>
      <c r="OW8" s="156">
        <f t="shared" si="223"/>
        <v>7.86</v>
      </c>
      <c r="OX8" s="309">
        <f t="shared" si="224"/>
        <v>3.3333333333333335</v>
      </c>
      <c r="OY8" s="215">
        <f t="shared" si="225"/>
        <v>69</v>
      </c>
      <c r="OZ8" s="211">
        <f t="shared" si="226"/>
        <v>69</v>
      </c>
      <c r="PA8" s="157">
        <f t="shared" si="227"/>
        <v>7.1637681159420286</v>
      </c>
      <c r="PB8" s="157" t="str">
        <f t="shared" si="228"/>
        <v>7.16</v>
      </c>
      <c r="PC8" s="158">
        <f t="shared" si="229"/>
        <v>2.847826086956522</v>
      </c>
      <c r="PD8" s="157" t="str">
        <f t="shared" si="230"/>
        <v>2.85</v>
      </c>
      <c r="PE8" s="5" t="str">
        <f t="shared" si="231"/>
        <v>Lên lớp</v>
      </c>
      <c r="PF8" s="210">
        <v>9.1999999999999993</v>
      </c>
      <c r="PG8" s="133">
        <v>6</v>
      </c>
      <c r="PH8" s="210"/>
      <c r="PI8" s="66">
        <f t="shared" si="232"/>
        <v>7.3</v>
      </c>
      <c r="PJ8" s="67">
        <f t="shared" si="233"/>
        <v>7.3</v>
      </c>
      <c r="PK8" s="67" t="str">
        <f t="shared" si="234"/>
        <v>7.3</v>
      </c>
      <c r="PL8" s="51" t="str">
        <f t="shared" si="235"/>
        <v>B</v>
      </c>
      <c r="PM8" s="60">
        <f t="shared" si="236"/>
        <v>3</v>
      </c>
      <c r="PN8" s="53" t="str">
        <f t="shared" si="237"/>
        <v>3.0</v>
      </c>
      <c r="PO8" s="63">
        <v>6</v>
      </c>
      <c r="PP8" s="207">
        <v>6</v>
      </c>
      <c r="PQ8" s="105">
        <v>8</v>
      </c>
      <c r="PR8" s="138">
        <v>8</v>
      </c>
      <c r="PS8" s="104"/>
      <c r="PT8" s="105"/>
      <c r="PU8" s="67">
        <f t="shared" si="238"/>
        <v>8</v>
      </c>
      <c r="PV8" s="67" t="str">
        <f t="shared" si="239"/>
        <v>8.0</v>
      </c>
      <c r="PW8" s="51" t="str">
        <f t="shared" si="240"/>
        <v>B+</v>
      </c>
      <c r="PX8" s="60">
        <f t="shared" si="241"/>
        <v>3.5</v>
      </c>
      <c r="PY8" s="53" t="str">
        <f t="shared" si="242"/>
        <v>3.5</v>
      </c>
      <c r="PZ8" s="63">
        <v>4</v>
      </c>
      <c r="QA8" s="207">
        <v>4</v>
      </c>
      <c r="QB8" s="429">
        <v>8</v>
      </c>
      <c r="QC8" s="429">
        <v>8.1</v>
      </c>
      <c r="QD8" s="429">
        <v>7.8</v>
      </c>
      <c r="QE8" s="316">
        <f t="shared" si="243"/>
        <v>8</v>
      </c>
      <c r="QF8" s="67" t="str">
        <f t="shared" si="244"/>
        <v>8.0</v>
      </c>
      <c r="QG8" s="51" t="str">
        <f t="shared" si="245"/>
        <v>B+</v>
      </c>
      <c r="QH8" s="60">
        <f t="shared" si="246"/>
        <v>3.5</v>
      </c>
      <c r="QI8" s="53" t="str">
        <f t="shared" si="247"/>
        <v>3.5</v>
      </c>
      <c r="QJ8" s="220">
        <v>5</v>
      </c>
      <c r="QK8" s="221">
        <v>5</v>
      </c>
      <c r="QL8" s="417">
        <f t="shared" si="248"/>
        <v>15</v>
      </c>
      <c r="QM8" s="156">
        <f t="shared" si="249"/>
        <v>7.72</v>
      </c>
      <c r="QN8" s="158">
        <f t="shared" si="250"/>
        <v>3.3</v>
      </c>
      <c r="QO8" s="157" t="str">
        <f t="shared" si="251"/>
        <v>3.30</v>
      </c>
    </row>
    <row r="9" spans="1:457" s="8" customFormat="1" ht="18">
      <c r="A9" s="5">
        <v>8</v>
      </c>
      <c r="B9" s="9" t="s">
        <v>11</v>
      </c>
      <c r="C9" s="10" t="s">
        <v>333</v>
      </c>
      <c r="D9" s="11" t="s">
        <v>334</v>
      </c>
      <c r="E9" s="12" t="s">
        <v>335</v>
      </c>
      <c r="F9" s="6"/>
      <c r="G9" s="47" t="s">
        <v>583</v>
      </c>
      <c r="H9" s="132" t="s">
        <v>427</v>
      </c>
      <c r="I9" s="132" t="s">
        <v>619</v>
      </c>
      <c r="J9" s="48" t="s">
        <v>525</v>
      </c>
      <c r="K9" s="98">
        <v>8</v>
      </c>
      <c r="L9" s="67" t="str">
        <f t="shared" si="0"/>
        <v>8.0</v>
      </c>
      <c r="M9" s="51" t="str">
        <f t="shared" si="253"/>
        <v>B+</v>
      </c>
      <c r="N9" s="52">
        <f t="shared" si="254"/>
        <v>3.5</v>
      </c>
      <c r="O9" s="53" t="str">
        <f t="shared" si="1"/>
        <v>3.5</v>
      </c>
      <c r="P9" s="63">
        <v>2</v>
      </c>
      <c r="Q9" s="49">
        <v>6</v>
      </c>
      <c r="R9" s="67" t="str">
        <f t="shared" si="2"/>
        <v>6.0</v>
      </c>
      <c r="S9" s="51" t="str">
        <f t="shared" si="255"/>
        <v>C</v>
      </c>
      <c r="T9" s="52">
        <f t="shared" si="256"/>
        <v>2</v>
      </c>
      <c r="U9" s="53" t="str">
        <f t="shared" si="3"/>
        <v>2.0</v>
      </c>
      <c r="V9" s="63">
        <v>3</v>
      </c>
      <c r="W9" s="105">
        <v>7.5</v>
      </c>
      <c r="X9" s="103">
        <v>6</v>
      </c>
      <c r="Y9" s="104"/>
      <c r="Z9" s="66">
        <f t="shared" si="4"/>
        <v>6.6</v>
      </c>
      <c r="AA9" s="67">
        <f t="shared" si="5"/>
        <v>6.6</v>
      </c>
      <c r="AB9" s="67" t="str">
        <f t="shared" si="6"/>
        <v>6.6</v>
      </c>
      <c r="AC9" s="51" t="str">
        <f t="shared" si="7"/>
        <v>C+</v>
      </c>
      <c r="AD9" s="60">
        <f t="shared" si="257"/>
        <v>2.5</v>
      </c>
      <c r="AE9" s="53" t="str">
        <f t="shared" si="8"/>
        <v>2.5</v>
      </c>
      <c r="AF9" s="63">
        <v>4</v>
      </c>
      <c r="AG9" s="207">
        <v>4</v>
      </c>
      <c r="AH9" s="105">
        <v>8</v>
      </c>
      <c r="AI9" s="103">
        <v>7</v>
      </c>
      <c r="AJ9" s="104"/>
      <c r="AK9" s="66">
        <f t="shared" si="9"/>
        <v>7.4</v>
      </c>
      <c r="AL9" s="67">
        <f t="shared" si="10"/>
        <v>7.4</v>
      </c>
      <c r="AM9" s="67" t="str">
        <f t="shared" si="11"/>
        <v>7.4</v>
      </c>
      <c r="AN9" s="51" t="str">
        <f t="shared" si="258"/>
        <v>B</v>
      </c>
      <c r="AO9" s="60">
        <f t="shared" si="259"/>
        <v>3</v>
      </c>
      <c r="AP9" s="53" t="str">
        <f t="shared" si="12"/>
        <v>3.0</v>
      </c>
      <c r="AQ9" s="63">
        <v>2</v>
      </c>
      <c r="AR9" s="207">
        <v>2</v>
      </c>
      <c r="AS9" s="105">
        <v>5.6</v>
      </c>
      <c r="AT9" s="103">
        <v>3</v>
      </c>
      <c r="AU9" s="104"/>
      <c r="AV9" s="66">
        <f t="shared" si="13"/>
        <v>4</v>
      </c>
      <c r="AW9" s="67">
        <f t="shared" si="14"/>
        <v>4</v>
      </c>
      <c r="AX9" s="67" t="str">
        <f t="shared" si="15"/>
        <v>4.0</v>
      </c>
      <c r="AY9" s="51" t="str">
        <f t="shared" si="16"/>
        <v>D</v>
      </c>
      <c r="AZ9" s="60">
        <f t="shared" si="260"/>
        <v>1</v>
      </c>
      <c r="BA9" s="53" t="str">
        <f t="shared" si="17"/>
        <v>1.0</v>
      </c>
      <c r="BB9" s="63">
        <v>3</v>
      </c>
      <c r="BC9" s="207">
        <v>3</v>
      </c>
      <c r="BD9" s="105">
        <v>5.2</v>
      </c>
      <c r="BE9" s="103">
        <v>5</v>
      </c>
      <c r="BF9" s="104"/>
      <c r="BG9" s="66">
        <f t="shared" si="261"/>
        <v>5.0999999999999996</v>
      </c>
      <c r="BH9" s="67">
        <f t="shared" si="262"/>
        <v>5.0999999999999996</v>
      </c>
      <c r="BI9" s="67" t="str">
        <f t="shared" si="18"/>
        <v>5.1</v>
      </c>
      <c r="BJ9" s="51" t="str">
        <f t="shared" si="263"/>
        <v>D+</v>
      </c>
      <c r="BK9" s="60">
        <f t="shared" si="264"/>
        <v>1.5</v>
      </c>
      <c r="BL9" s="53" t="str">
        <f t="shared" si="19"/>
        <v>1.5</v>
      </c>
      <c r="BM9" s="63">
        <v>3</v>
      </c>
      <c r="BN9" s="207">
        <v>3</v>
      </c>
      <c r="BO9" s="105">
        <v>5.4</v>
      </c>
      <c r="BP9" s="103">
        <v>5</v>
      </c>
      <c r="BQ9" s="104"/>
      <c r="BR9" s="66">
        <f t="shared" si="20"/>
        <v>5.2</v>
      </c>
      <c r="BS9" s="67">
        <f t="shared" si="21"/>
        <v>5.2</v>
      </c>
      <c r="BT9" s="67" t="str">
        <f t="shared" si="22"/>
        <v>5.2</v>
      </c>
      <c r="BU9" s="51" t="str">
        <f t="shared" si="23"/>
        <v>D+</v>
      </c>
      <c r="BV9" s="68">
        <f t="shared" si="24"/>
        <v>1.5</v>
      </c>
      <c r="BW9" s="53" t="str">
        <f t="shared" si="25"/>
        <v>1.5</v>
      </c>
      <c r="BX9" s="63">
        <v>2</v>
      </c>
      <c r="BY9" s="207">
        <v>2</v>
      </c>
      <c r="BZ9" s="105">
        <v>7.3</v>
      </c>
      <c r="CA9" s="103">
        <v>6</v>
      </c>
      <c r="CB9" s="104"/>
      <c r="CC9" s="105"/>
      <c r="CD9" s="67">
        <f t="shared" si="265"/>
        <v>6.5</v>
      </c>
      <c r="CE9" s="67" t="str">
        <f t="shared" si="26"/>
        <v>6.5</v>
      </c>
      <c r="CF9" s="51" t="str">
        <f t="shared" si="266"/>
        <v>C+</v>
      </c>
      <c r="CG9" s="60">
        <f t="shared" si="267"/>
        <v>2.5</v>
      </c>
      <c r="CH9" s="53" t="str">
        <f t="shared" si="27"/>
        <v>2.5</v>
      </c>
      <c r="CI9" s="63">
        <v>3</v>
      </c>
      <c r="CJ9" s="207">
        <v>3</v>
      </c>
      <c r="CK9" s="208">
        <f t="shared" si="28"/>
        <v>17</v>
      </c>
      <c r="CL9" s="72">
        <f t="shared" si="29"/>
        <v>5.7882352941176478</v>
      </c>
      <c r="CM9" s="93" t="str">
        <f t="shared" si="30"/>
        <v>5.79</v>
      </c>
      <c r="CN9" s="72">
        <f t="shared" si="31"/>
        <v>2</v>
      </c>
      <c r="CO9" s="93" t="str">
        <f t="shared" si="32"/>
        <v>2.00</v>
      </c>
      <c r="CP9" s="399" t="str">
        <f t="shared" si="252"/>
        <v>Lên lớp</v>
      </c>
      <c r="CQ9" s="399">
        <f t="shared" si="33"/>
        <v>17</v>
      </c>
      <c r="CR9" s="72">
        <f t="shared" si="34"/>
        <v>5.7882352941176478</v>
      </c>
      <c r="CS9" s="399" t="str">
        <f t="shared" si="35"/>
        <v>5.79</v>
      </c>
      <c r="CT9" s="72">
        <f t="shared" si="36"/>
        <v>2</v>
      </c>
      <c r="CU9" s="399" t="str">
        <f t="shared" si="37"/>
        <v>2.00</v>
      </c>
      <c r="CV9" s="399" t="str">
        <f t="shared" si="268"/>
        <v>Lên lớp</v>
      </c>
      <c r="CW9" s="66">
        <v>7.4</v>
      </c>
      <c r="CX9" s="399">
        <v>2</v>
      </c>
      <c r="CY9" s="399"/>
      <c r="CZ9" s="66">
        <f t="shared" si="38"/>
        <v>4.2</v>
      </c>
      <c r="DA9" s="67">
        <f t="shared" si="39"/>
        <v>4.2</v>
      </c>
      <c r="DB9" s="60" t="str">
        <f t="shared" si="40"/>
        <v>4.2</v>
      </c>
      <c r="DC9" s="51" t="str">
        <f t="shared" si="41"/>
        <v>D</v>
      </c>
      <c r="DD9" s="60">
        <f t="shared" si="42"/>
        <v>1</v>
      </c>
      <c r="DE9" s="60" t="str">
        <f t="shared" si="43"/>
        <v>1.0</v>
      </c>
      <c r="DF9" s="63"/>
      <c r="DG9" s="209"/>
      <c r="DH9" s="105">
        <v>7.2</v>
      </c>
      <c r="DI9" s="126">
        <v>3</v>
      </c>
      <c r="DJ9" s="126"/>
      <c r="DK9" s="66">
        <f t="shared" si="44"/>
        <v>4.7</v>
      </c>
      <c r="DL9" s="67">
        <f t="shared" si="45"/>
        <v>4.7</v>
      </c>
      <c r="DM9" s="60" t="str">
        <f t="shared" si="46"/>
        <v>4.7</v>
      </c>
      <c r="DN9" s="51" t="str">
        <f t="shared" si="47"/>
        <v>D</v>
      </c>
      <c r="DO9" s="60">
        <f t="shared" si="48"/>
        <v>1</v>
      </c>
      <c r="DP9" s="60" t="str">
        <f t="shared" si="49"/>
        <v>1.0</v>
      </c>
      <c r="DQ9" s="63"/>
      <c r="DR9" s="209"/>
      <c r="DS9" s="67">
        <f t="shared" si="50"/>
        <v>4.45</v>
      </c>
      <c r="DT9" s="60" t="str">
        <f t="shared" si="51"/>
        <v>4.5</v>
      </c>
      <c r="DU9" s="51" t="str">
        <f t="shared" si="52"/>
        <v>D</v>
      </c>
      <c r="DV9" s="60">
        <f t="shared" si="53"/>
        <v>1</v>
      </c>
      <c r="DW9" s="60" t="str">
        <f t="shared" si="54"/>
        <v>1.0</v>
      </c>
      <c r="DX9" s="63">
        <v>3</v>
      </c>
      <c r="DY9" s="209">
        <v>3</v>
      </c>
      <c r="DZ9" s="210">
        <v>6.1</v>
      </c>
      <c r="EA9" s="57">
        <v>7</v>
      </c>
      <c r="EB9" s="58"/>
      <c r="EC9" s="66">
        <f t="shared" si="55"/>
        <v>6.6</v>
      </c>
      <c r="ED9" s="67">
        <f t="shared" si="56"/>
        <v>6.6</v>
      </c>
      <c r="EE9" s="67" t="str">
        <f t="shared" si="57"/>
        <v>6.6</v>
      </c>
      <c r="EF9" s="51" t="str">
        <f t="shared" si="58"/>
        <v>C+</v>
      </c>
      <c r="EG9" s="68">
        <f t="shared" si="59"/>
        <v>2.5</v>
      </c>
      <c r="EH9" s="53" t="str">
        <f t="shared" si="60"/>
        <v>2.5</v>
      </c>
      <c r="EI9" s="63">
        <v>3</v>
      </c>
      <c r="EJ9" s="207">
        <v>3</v>
      </c>
      <c r="EK9" s="210">
        <v>6</v>
      </c>
      <c r="EL9" s="57">
        <v>4</v>
      </c>
      <c r="EM9" s="58"/>
      <c r="EN9" s="66">
        <f t="shared" si="61"/>
        <v>4.8</v>
      </c>
      <c r="EO9" s="67">
        <f t="shared" si="62"/>
        <v>4.8</v>
      </c>
      <c r="EP9" s="67" t="str">
        <f t="shared" si="63"/>
        <v>4.8</v>
      </c>
      <c r="EQ9" s="51" t="str">
        <f t="shared" si="64"/>
        <v>D</v>
      </c>
      <c r="ER9" s="60">
        <f t="shared" si="65"/>
        <v>1</v>
      </c>
      <c r="ES9" s="53" t="str">
        <f t="shared" si="66"/>
        <v>1.0</v>
      </c>
      <c r="ET9" s="63">
        <v>3</v>
      </c>
      <c r="EU9" s="207">
        <v>3</v>
      </c>
      <c r="EV9" s="171">
        <v>5.3</v>
      </c>
      <c r="EW9" s="122">
        <v>1</v>
      </c>
      <c r="EX9" s="123">
        <v>4</v>
      </c>
      <c r="EY9" s="66">
        <f t="shared" si="67"/>
        <v>2.7</v>
      </c>
      <c r="EZ9" s="67">
        <f t="shared" si="68"/>
        <v>4.5</v>
      </c>
      <c r="FA9" s="67" t="str">
        <f t="shared" si="69"/>
        <v>4.5</v>
      </c>
      <c r="FB9" s="51" t="str">
        <f t="shared" si="70"/>
        <v>D</v>
      </c>
      <c r="FC9" s="60">
        <f t="shared" si="71"/>
        <v>1</v>
      </c>
      <c r="FD9" s="53" t="str">
        <f t="shared" si="72"/>
        <v>1.0</v>
      </c>
      <c r="FE9" s="63">
        <v>2</v>
      </c>
      <c r="FF9" s="207">
        <v>2</v>
      </c>
      <c r="FG9" s="105">
        <v>8</v>
      </c>
      <c r="FH9" s="103">
        <v>6</v>
      </c>
      <c r="FI9" s="104"/>
      <c r="FJ9" s="66">
        <f t="shared" si="73"/>
        <v>6.8</v>
      </c>
      <c r="FK9" s="67">
        <f t="shared" si="74"/>
        <v>6.8</v>
      </c>
      <c r="FL9" s="67" t="str">
        <f t="shared" si="75"/>
        <v>6.8</v>
      </c>
      <c r="FM9" s="51" t="str">
        <f t="shared" si="76"/>
        <v>C+</v>
      </c>
      <c r="FN9" s="60">
        <f t="shared" si="77"/>
        <v>2.5</v>
      </c>
      <c r="FO9" s="53" t="str">
        <f t="shared" si="78"/>
        <v>2.5</v>
      </c>
      <c r="FP9" s="63">
        <v>2</v>
      </c>
      <c r="FQ9" s="207">
        <v>2</v>
      </c>
      <c r="FR9" s="105">
        <v>7.2</v>
      </c>
      <c r="FS9" s="103">
        <v>5</v>
      </c>
      <c r="FT9" s="104"/>
      <c r="FU9" s="66"/>
      <c r="FV9" s="67">
        <f t="shared" si="79"/>
        <v>5.9</v>
      </c>
      <c r="FW9" s="67" t="str">
        <f t="shared" si="80"/>
        <v>5.9</v>
      </c>
      <c r="FX9" s="51" t="str">
        <f t="shared" si="81"/>
        <v>C</v>
      </c>
      <c r="FY9" s="60">
        <f t="shared" si="82"/>
        <v>2</v>
      </c>
      <c r="FZ9" s="53" t="str">
        <f t="shared" si="83"/>
        <v>2.0</v>
      </c>
      <c r="GA9" s="63">
        <v>2</v>
      </c>
      <c r="GB9" s="207">
        <v>2</v>
      </c>
      <c r="GC9" s="216">
        <v>5.4</v>
      </c>
      <c r="GD9" s="173">
        <v>5</v>
      </c>
      <c r="GE9" s="174"/>
      <c r="GF9" s="150"/>
      <c r="GG9" s="67">
        <f t="shared" si="84"/>
        <v>5.2</v>
      </c>
      <c r="GH9" s="67" t="str">
        <f t="shared" si="85"/>
        <v>5.2</v>
      </c>
      <c r="GI9" s="51" t="str">
        <f t="shared" si="86"/>
        <v>D+</v>
      </c>
      <c r="GJ9" s="60">
        <f t="shared" si="87"/>
        <v>1.5</v>
      </c>
      <c r="GK9" s="53" t="str">
        <f t="shared" si="88"/>
        <v>1.5</v>
      </c>
      <c r="GL9" s="63">
        <v>3</v>
      </c>
      <c r="GM9" s="207">
        <v>3</v>
      </c>
      <c r="GN9" s="211">
        <f t="shared" si="89"/>
        <v>18</v>
      </c>
      <c r="GO9" s="156">
        <f t="shared" si="90"/>
        <v>5.4194444444444434</v>
      </c>
      <c r="GP9" s="158">
        <f t="shared" si="91"/>
        <v>1.6111111111111112</v>
      </c>
      <c r="GQ9" s="157" t="str">
        <f t="shared" si="92"/>
        <v>1.61</v>
      </c>
      <c r="GR9" s="5" t="str">
        <f t="shared" si="93"/>
        <v>Lên lớp</v>
      </c>
      <c r="GS9" s="212">
        <f t="shared" si="94"/>
        <v>18</v>
      </c>
      <c r="GT9" s="213">
        <f t="shared" si="95"/>
        <v>5.4194444444444434</v>
      </c>
      <c r="GU9" s="214">
        <f t="shared" si="96"/>
        <v>1.6111111111111112</v>
      </c>
      <c r="GV9" s="215">
        <f t="shared" si="97"/>
        <v>35</v>
      </c>
      <c r="GW9" s="211">
        <f t="shared" si="98"/>
        <v>35</v>
      </c>
      <c r="GX9" s="157">
        <f t="shared" si="99"/>
        <v>5.5985714285714279</v>
      </c>
      <c r="GY9" s="158">
        <f t="shared" si="100"/>
        <v>1.8</v>
      </c>
      <c r="GZ9" s="157" t="str">
        <f t="shared" si="101"/>
        <v>1.80</v>
      </c>
      <c r="HA9" s="5" t="str">
        <f t="shared" si="102"/>
        <v>Lên lớp</v>
      </c>
      <c r="HB9" s="5"/>
      <c r="HC9" s="171">
        <v>5.0999999999999996</v>
      </c>
      <c r="HD9" s="122">
        <v>3</v>
      </c>
      <c r="HE9" s="123">
        <v>6</v>
      </c>
      <c r="HF9" s="171"/>
      <c r="HG9" s="67">
        <f t="shared" si="103"/>
        <v>5.6</v>
      </c>
      <c r="HH9" s="67" t="str">
        <f t="shared" si="104"/>
        <v>5.6</v>
      </c>
      <c r="HI9" s="51" t="str">
        <f t="shared" si="105"/>
        <v>C</v>
      </c>
      <c r="HJ9" s="60">
        <f t="shared" si="106"/>
        <v>2</v>
      </c>
      <c r="HK9" s="53" t="str">
        <f t="shared" si="107"/>
        <v>2.0</v>
      </c>
      <c r="HL9" s="63">
        <v>3</v>
      </c>
      <c r="HM9" s="207">
        <v>3</v>
      </c>
      <c r="HN9" s="210">
        <v>5.3</v>
      </c>
      <c r="HO9" s="57">
        <v>5</v>
      </c>
      <c r="HP9" s="58"/>
      <c r="HQ9" s="66">
        <f t="shared" si="108"/>
        <v>5.0999999999999996</v>
      </c>
      <c r="HR9" s="110">
        <f t="shared" si="109"/>
        <v>5.0999999999999996</v>
      </c>
      <c r="HS9" s="67" t="str">
        <f t="shared" si="110"/>
        <v>5.1</v>
      </c>
      <c r="HT9" s="111" t="str">
        <f t="shared" si="111"/>
        <v>D+</v>
      </c>
      <c r="HU9" s="112">
        <f t="shared" si="112"/>
        <v>1.5</v>
      </c>
      <c r="HV9" s="113" t="str">
        <f t="shared" si="113"/>
        <v>1.5</v>
      </c>
      <c r="HW9" s="63">
        <v>1</v>
      </c>
      <c r="HX9" s="207">
        <v>1</v>
      </c>
      <c r="HY9" s="66">
        <f t="shared" si="114"/>
        <v>1.5</v>
      </c>
      <c r="HZ9" s="167">
        <f t="shared" si="114"/>
        <v>5.5</v>
      </c>
      <c r="IA9" s="53" t="str">
        <f t="shared" si="115"/>
        <v>5.5</v>
      </c>
      <c r="IB9" s="51" t="str">
        <f t="shared" si="116"/>
        <v>C</v>
      </c>
      <c r="IC9" s="60">
        <f t="shared" si="117"/>
        <v>2</v>
      </c>
      <c r="ID9" s="53" t="str">
        <f t="shared" si="118"/>
        <v>2.0</v>
      </c>
      <c r="IE9" s="220">
        <v>4</v>
      </c>
      <c r="IF9" s="221">
        <v>4</v>
      </c>
      <c r="IG9" s="210">
        <v>7.7</v>
      </c>
      <c r="IH9" s="57">
        <v>6</v>
      </c>
      <c r="II9" s="58"/>
      <c r="IJ9" s="66">
        <f t="shared" si="119"/>
        <v>6.7</v>
      </c>
      <c r="IK9" s="67">
        <f t="shared" si="120"/>
        <v>6.7</v>
      </c>
      <c r="IL9" s="67" t="str">
        <f t="shared" si="121"/>
        <v>6.7</v>
      </c>
      <c r="IM9" s="51" t="str">
        <f t="shared" si="122"/>
        <v>C+</v>
      </c>
      <c r="IN9" s="60">
        <f t="shared" si="123"/>
        <v>2.5</v>
      </c>
      <c r="IO9" s="53" t="str">
        <f t="shared" si="124"/>
        <v>2.5</v>
      </c>
      <c r="IP9" s="63">
        <v>2</v>
      </c>
      <c r="IQ9" s="207">
        <v>2</v>
      </c>
      <c r="IR9" s="210">
        <v>8.1999999999999993</v>
      </c>
      <c r="IS9" s="57">
        <v>5</v>
      </c>
      <c r="IT9" s="58"/>
      <c r="IU9" s="66">
        <f t="shared" si="125"/>
        <v>6.3</v>
      </c>
      <c r="IV9" s="67">
        <f t="shared" si="126"/>
        <v>6.3</v>
      </c>
      <c r="IW9" s="67" t="str">
        <f t="shared" si="127"/>
        <v>6.3</v>
      </c>
      <c r="IX9" s="51" t="str">
        <f t="shared" si="128"/>
        <v>C</v>
      </c>
      <c r="IY9" s="60">
        <f t="shared" si="129"/>
        <v>2</v>
      </c>
      <c r="IZ9" s="53" t="str">
        <f t="shared" si="130"/>
        <v>2.0</v>
      </c>
      <c r="JA9" s="63">
        <v>3</v>
      </c>
      <c r="JB9" s="207">
        <v>3</v>
      </c>
      <c r="JC9" s="65">
        <v>6.8</v>
      </c>
      <c r="JD9" s="57">
        <v>5</v>
      </c>
      <c r="JE9" s="58"/>
      <c r="JF9" s="66">
        <f t="shared" si="131"/>
        <v>5.7</v>
      </c>
      <c r="JG9" s="67">
        <f t="shared" si="132"/>
        <v>5.7</v>
      </c>
      <c r="JH9" s="50" t="str">
        <f t="shared" si="133"/>
        <v>5.7</v>
      </c>
      <c r="JI9" s="51" t="str">
        <f t="shared" si="134"/>
        <v>C</v>
      </c>
      <c r="JJ9" s="60">
        <f t="shared" si="135"/>
        <v>2</v>
      </c>
      <c r="JK9" s="53" t="str">
        <f t="shared" si="136"/>
        <v>2.0</v>
      </c>
      <c r="JL9" s="61">
        <v>2</v>
      </c>
      <c r="JM9" s="62">
        <v>2</v>
      </c>
      <c r="JN9" s="65">
        <v>6.8</v>
      </c>
      <c r="JO9" s="57">
        <v>6</v>
      </c>
      <c r="JP9" s="58"/>
      <c r="JQ9" s="66">
        <f t="shared" si="137"/>
        <v>6.3</v>
      </c>
      <c r="JR9" s="67">
        <f t="shared" si="138"/>
        <v>6.3</v>
      </c>
      <c r="JS9" s="50" t="str">
        <f t="shared" si="139"/>
        <v>6.3</v>
      </c>
      <c r="JT9" s="51" t="str">
        <f t="shared" si="140"/>
        <v>C</v>
      </c>
      <c r="JU9" s="60">
        <f t="shared" si="141"/>
        <v>2</v>
      </c>
      <c r="JV9" s="53" t="str">
        <f t="shared" si="142"/>
        <v>2.0</v>
      </c>
      <c r="JW9" s="61">
        <v>1</v>
      </c>
      <c r="JX9" s="62">
        <v>1</v>
      </c>
      <c r="JY9" s="65">
        <v>7</v>
      </c>
      <c r="JZ9" s="57">
        <v>8</v>
      </c>
      <c r="KA9" s="58"/>
      <c r="KB9" s="66">
        <f t="shared" si="143"/>
        <v>7.6</v>
      </c>
      <c r="KC9" s="67">
        <f t="shared" si="144"/>
        <v>7.6</v>
      </c>
      <c r="KD9" s="50" t="str">
        <f t="shared" si="145"/>
        <v>7.6</v>
      </c>
      <c r="KE9" s="51" t="str">
        <f t="shared" si="146"/>
        <v>B</v>
      </c>
      <c r="KF9" s="60">
        <f t="shared" si="147"/>
        <v>3</v>
      </c>
      <c r="KG9" s="53" t="str">
        <f t="shared" si="148"/>
        <v>3.0</v>
      </c>
      <c r="KH9" s="61">
        <v>2</v>
      </c>
      <c r="KI9" s="62">
        <v>2</v>
      </c>
      <c r="KJ9" s="105">
        <v>5</v>
      </c>
      <c r="KK9" s="138">
        <v>1</v>
      </c>
      <c r="KL9" s="105">
        <v>5</v>
      </c>
      <c r="KM9" s="66">
        <f t="shared" si="149"/>
        <v>2.6</v>
      </c>
      <c r="KN9" s="110">
        <f t="shared" si="150"/>
        <v>5</v>
      </c>
      <c r="KO9" s="67" t="str">
        <f t="shared" si="151"/>
        <v>5.0</v>
      </c>
      <c r="KP9" s="300" t="str">
        <f t="shared" si="152"/>
        <v>D+</v>
      </c>
      <c r="KQ9" s="112">
        <f t="shared" si="153"/>
        <v>1.5</v>
      </c>
      <c r="KR9" s="113" t="str">
        <f t="shared" si="154"/>
        <v>1.5</v>
      </c>
      <c r="KS9" s="63">
        <v>3</v>
      </c>
      <c r="KT9" s="207">
        <v>3</v>
      </c>
      <c r="KU9" s="216">
        <v>7</v>
      </c>
      <c r="KV9" s="337">
        <v>3</v>
      </c>
      <c r="KW9" s="174">
        <v>7</v>
      </c>
      <c r="KX9" s="216">
        <f t="shared" si="155"/>
        <v>4.5999999999999996</v>
      </c>
      <c r="KY9" s="110">
        <f t="shared" si="156"/>
        <v>7</v>
      </c>
      <c r="KZ9" s="67" t="str">
        <f t="shared" si="157"/>
        <v>7.0</v>
      </c>
      <c r="LA9" s="300" t="str">
        <f t="shared" si="158"/>
        <v>B</v>
      </c>
      <c r="LB9" s="112">
        <f t="shared" si="159"/>
        <v>3</v>
      </c>
      <c r="LC9" s="113" t="str">
        <f t="shared" si="160"/>
        <v>3.0</v>
      </c>
      <c r="LD9" s="63">
        <v>2</v>
      </c>
      <c r="LE9" s="207">
        <v>2</v>
      </c>
      <c r="LF9" s="301">
        <f t="shared" si="161"/>
        <v>3.5</v>
      </c>
      <c r="LG9" s="302">
        <f t="shared" si="161"/>
        <v>5.9</v>
      </c>
      <c r="LH9" s="303" t="str">
        <f t="shared" si="162"/>
        <v>5.9</v>
      </c>
      <c r="LI9" s="304" t="str">
        <f t="shared" si="163"/>
        <v>C</v>
      </c>
      <c r="LJ9" s="305">
        <f t="shared" si="164"/>
        <v>2</v>
      </c>
      <c r="LK9" s="303" t="str">
        <f t="shared" si="165"/>
        <v>2.0</v>
      </c>
      <c r="LL9" s="306">
        <v>5</v>
      </c>
      <c r="LM9" s="307">
        <v>5</v>
      </c>
      <c r="LN9" s="211">
        <f t="shared" si="166"/>
        <v>19</v>
      </c>
      <c r="LO9" s="156">
        <f t="shared" si="167"/>
        <v>6.1105263157894738</v>
      </c>
      <c r="LP9" s="158">
        <f t="shared" si="168"/>
        <v>2.1578947368421053</v>
      </c>
      <c r="LQ9" s="157" t="str">
        <f t="shared" si="169"/>
        <v>2.16</v>
      </c>
      <c r="LR9" s="5" t="str">
        <f t="shared" si="170"/>
        <v>Lên lớp</v>
      </c>
      <c r="LS9" s="212">
        <f t="shared" si="171"/>
        <v>19</v>
      </c>
      <c r="LT9" s="156">
        <f t="shared" si="172"/>
        <v>6.1105263157894738</v>
      </c>
      <c r="LU9" s="309">
        <f t="shared" si="173"/>
        <v>2.1578947368421053</v>
      </c>
      <c r="LV9" s="215">
        <f t="shared" si="174"/>
        <v>54</v>
      </c>
      <c r="LW9" s="211">
        <f t="shared" si="175"/>
        <v>54</v>
      </c>
      <c r="LX9" s="157">
        <f t="shared" si="176"/>
        <v>5.7787037037037043</v>
      </c>
      <c r="LY9" s="157" t="str">
        <f t="shared" si="177"/>
        <v>5.78</v>
      </c>
      <c r="LZ9" s="158">
        <f t="shared" si="178"/>
        <v>1.9259259259259258</v>
      </c>
      <c r="MA9" s="157" t="str">
        <f t="shared" si="179"/>
        <v>1.93</v>
      </c>
      <c r="MB9" s="5" t="str">
        <f t="shared" si="180"/>
        <v>Lên lớp</v>
      </c>
      <c r="MC9" s="282">
        <v>7</v>
      </c>
      <c r="MD9" s="283">
        <v>5</v>
      </c>
      <c r="ME9" s="58"/>
      <c r="MF9" s="66">
        <f t="shared" si="181"/>
        <v>5.8</v>
      </c>
      <c r="MG9" s="67">
        <f t="shared" si="182"/>
        <v>5.8</v>
      </c>
      <c r="MH9" s="50" t="str">
        <f t="shared" si="183"/>
        <v>5.8</v>
      </c>
      <c r="MI9" s="51" t="str">
        <f t="shared" si="184"/>
        <v>C</v>
      </c>
      <c r="MJ9" s="60">
        <f t="shared" si="185"/>
        <v>2</v>
      </c>
      <c r="MK9" s="53" t="str">
        <f t="shared" si="186"/>
        <v>2.0</v>
      </c>
      <c r="ML9" s="61">
        <v>2</v>
      </c>
      <c r="MM9" s="62">
        <v>2</v>
      </c>
      <c r="MN9" s="282">
        <v>7.7</v>
      </c>
      <c r="MO9" s="283">
        <v>6</v>
      </c>
      <c r="MP9" s="104"/>
      <c r="MQ9" s="105">
        <f t="shared" si="187"/>
        <v>6.7</v>
      </c>
      <c r="MR9" s="67">
        <f t="shared" si="188"/>
        <v>6.7</v>
      </c>
      <c r="MS9" s="50" t="str">
        <f t="shared" si="189"/>
        <v>6.7</v>
      </c>
      <c r="MT9" s="51" t="str">
        <f t="shared" si="190"/>
        <v>C+</v>
      </c>
      <c r="MU9" s="60">
        <f t="shared" si="191"/>
        <v>2.5</v>
      </c>
      <c r="MV9" s="53" t="str">
        <f t="shared" si="192"/>
        <v>2.5</v>
      </c>
      <c r="MW9" s="61">
        <v>2</v>
      </c>
      <c r="MX9" s="62">
        <v>2</v>
      </c>
      <c r="MY9" s="282">
        <v>8</v>
      </c>
      <c r="MZ9" s="283">
        <v>7</v>
      </c>
      <c r="NA9" s="104"/>
      <c r="NB9" s="105">
        <f t="shared" si="193"/>
        <v>7.4</v>
      </c>
      <c r="NC9" s="67">
        <f t="shared" si="194"/>
        <v>7.4</v>
      </c>
      <c r="ND9" s="50" t="str">
        <f t="shared" si="195"/>
        <v>7.4</v>
      </c>
      <c r="NE9" s="51" t="str">
        <f t="shared" si="196"/>
        <v>B</v>
      </c>
      <c r="NF9" s="60">
        <f t="shared" si="197"/>
        <v>3</v>
      </c>
      <c r="NG9" s="53" t="str">
        <f t="shared" si="198"/>
        <v>3.0</v>
      </c>
      <c r="NH9" s="61">
        <v>2</v>
      </c>
      <c r="NI9" s="62">
        <v>2</v>
      </c>
      <c r="NJ9" s="105">
        <v>7</v>
      </c>
      <c r="NK9" s="138">
        <v>6.5</v>
      </c>
      <c r="NL9" s="104"/>
      <c r="NM9" s="66">
        <f t="shared" si="199"/>
        <v>6.7</v>
      </c>
      <c r="NN9" s="110">
        <f t="shared" si="200"/>
        <v>6.7</v>
      </c>
      <c r="NO9" s="67" t="str">
        <f t="shared" si="201"/>
        <v>6.7</v>
      </c>
      <c r="NP9" s="300" t="str">
        <f t="shared" si="202"/>
        <v>C+</v>
      </c>
      <c r="NQ9" s="112">
        <f t="shared" si="203"/>
        <v>2.5</v>
      </c>
      <c r="NR9" s="113" t="str">
        <f t="shared" si="204"/>
        <v>2.5</v>
      </c>
      <c r="NS9" s="63">
        <v>2</v>
      </c>
      <c r="NT9" s="207">
        <v>2</v>
      </c>
      <c r="NU9" s="105">
        <v>7</v>
      </c>
      <c r="NV9" s="138">
        <v>6</v>
      </c>
      <c r="NW9" s="105"/>
      <c r="NX9" s="105">
        <f t="shared" si="205"/>
        <v>6.4</v>
      </c>
      <c r="NY9" s="110">
        <f t="shared" si="206"/>
        <v>6.4</v>
      </c>
      <c r="NZ9" s="67" t="str">
        <f t="shared" si="207"/>
        <v>6.4</v>
      </c>
      <c r="OA9" s="300" t="str">
        <f t="shared" si="208"/>
        <v>C</v>
      </c>
      <c r="OB9" s="112">
        <f t="shared" si="209"/>
        <v>2</v>
      </c>
      <c r="OC9" s="113" t="str">
        <f t="shared" si="210"/>
        <v>2.0</v>
      </c>
      <c r="OD9" s="63">
        <v>1</v>
      </c>
      <c r="OE9" s="207">
        <v>1</v>
      </c>
      <c r="OF9" s="210">
        <v>7</v>
      </c>
      <c r="OG9" s="57">
        <v>6</v>
      </c>
      <c r="OH9" s="58"/>
      <c r="OI9" s="66">
        <f t="shared" si="211"/>
        <v>6.4</v>
      </c>
      <c r="OJ9" s="67">
        <f t="shared" si="212"/>
        <v>6.4</v>
      </c>
      <c r="OK9" s="67" t="str">
        <f t="shared" si="213"/>
        <v>6.4</v>
      </c>
      <c r="OL9" s="51" t="str">
        <f t="shared" si="214"/>
        <v>C</v>
      </c>
      <c r="OM9" s="60">
        <f t="shared" si="215"/>
        <v>2</v>
      </c>
      <c r="ON9" s="53" t="str">
        <f t="shared" si="216"/>
        <v>2.0</v>
      </c>
      <c r="OO9" s="63">
        <v>6</v>
      </c>
      <c r="OP9" s="207">
        <v>6</v>
      </c>
      <c r="OQ9" s="211">
        <f t="shared" si="217"/>
        <v>15</v>
      </c>
      <c r="OR9" s="156">
        <f t="shared" si="218"/>
        <v>6.5333333333333332</v>
      </c>
      <c r="OS9" s="158">
        <f t="shared" si="219"/>
        <v>2.2666666666666666</v>
      </c>
      <c r="OT9" s="157" t="str">
        <f t="shared" si="220"/>
        <v>2.27</v>
      </c>
      <c r="OU9" s="5" t="str">
        <f t="shared" si="221"/>
        <v>Lên lớp</v>
      </c>
      <c r="OV9" s="212">
        <f t="shared" si="222"/>
        <v>15</v>
      </c>
      <c r="OW9" s="156">
        <f t="shared" si="223"/>
        <v>6.5333333333333332</v>
      </c>
      <c r="OX9" s="309">
        <f t="shared" si="224"/>
        <v>2.2666666666666666</v>
      </c>
      <c r="OY9" s="215">
        <f t="shared" si="225"/>
        <v>69</v>
      </c>
      <c r="OZ9" s="211">
        <f t="shared" si="226"/>
        <v>69</v>
      </c>
      <c r="PA9" s="157">
        <f t="shared" si="227"/>
        <v>5.9427536231884064</v>
      </c>
      <c r="PB9" s="157" t="str">
        <f t="shared" si="228"/>
        <v>5.94</v>
      </c>
      <c r="PC9" s="158">
        <f t="shared" si="229"/>
        <v>2</v>
      </c>
      <c r="PD9" s="157" t="str">
        <f t="shared" si="230"/>
        <v>2.00</v>
      </c>
      <c r="PE9" s="5" t="str">
        <f t="shared" si="231"/>
        <v>Lên lớp</v>
      </c>
      <c r="PF9" s="210">
        <v>9</v>
      </c>
      <c r="PG9" s="133">
        <v>9</v>
      </c>
      <c r="PH9" s="210"/>
      <c r="PI9" s="66">
        <f t="shared" si="232"/>
        <v>9</v>
      </c>
      <c r="PJ9" s="67">
        <f t="shared" si="233"/>
        <v>9</v>
      </c>
      <c r="PK9" s="67" t="str">
        <f t="shared" si="234"/>
        <v>9.0</v>
      </c>
      <c r="PL9" s="51" t="str">
        <f t="shared" si="235"/>
        <v>A</v>
      </c>
      <c r="PM9" s="60">
        <f t="shared" si="236"/>
        <v>4</v>
      </c>
      <c r="PN9" s="53" t="str">
        <f t="shared" si="237"/>
        <v>4.0</v>
      </c>
      <c r="PO9" s="63">
        <v>6</v>
      </c>
      <c r="PP9" s="207">
        <v>6</v>
      </c>
      <c r="PQ9" s="105">
        <v>7.5</v>
      </c>
      <c r="PR9" s="138">
        <v>5</v>
      </c>
      <c r="PS9" s="104"/>
      <c r="PT9" s="105"/>
      <c r="PU9" s="67">
        <f t="shared" si="238"/>
        <v>6</v>
      </c>
      <c r="PV9" s="67" t="str">
        <f t="shared" si="239"/>
        <v>6.0</v>
      </c>
      <c r="PW9" s="51" t="str">
        <f t="shared" si="240"/>
        <v>C</v>
      </c>
      <c r="PX9" s="60">
        <f t="shared" si="241"/>
        <v>2</v>
      </c>
      <c r="PY9" s="53" t="str">
        <f t="shared" si="242"/>
        <v>2.0</v>
      </c>
      <c r="PZ9" s="63">
        <v>4</v>
      </c>
      <c r="QA9" s="207">
        <v>4</v>
      </c>
      <c r="QB9" s="430">
        <v>3</v>
      </c>
      <c r="QC9" s="430">
        <v>2.2999999999999998</v>
      </c>
      <c r="QD9" s="430">
        <v>0.8</v>
      </c>
      <c r="QE9" s="316">
        <f t="shared" si="243"/>
        <v>1.9</v>
      </c>
      <c r="QF9" s="67" t="str">
        <f t="shared" si="244"/>
        <v>1.9</v>
      </c>
      <c r="QG9" s="51" t="str">
        <f t="shared" si="245"/>
        <v>F</v>
      </c>
      <c r="QH9" s="60">
        <f t="shared" si="246"/>
        <v>0</v>
      </c>
      <c r="QI9" s="53" t="str">
        <f t="shared" si="247"/>
        <v>0.0</v>
      </c>
      <c r="QJ9" s="220">
        <v>5</v>
      </c>
      <c r="QK9" s="221">
        <v>5</v>
      </c>
      <c r="QL9" s="417">
        <f t="shared" si="248"/>
        <v>15</v>
      </c>
      <c r="QM9" s="156">
        <f t="shared" si="249"/>
        <v>5.833333333333333</v>
      </c>
      <c r="QN9" s="158">
        <f t="shared" si="250"/>
        <v>2.1333333333333333</v>
      </c>
      <c r="QO9" s="157" t="str">
        <f t="shared" si="251"/>
        <v>2.13</v>
      </c>
    </row>
    <row r="10" spans="1:457" s="8" customFormat="1" ht="18">
      <c r="A10" s="5">
        <v>9</v>
      </c>
      <c r="B10" s="9" t="s">
        <v>11</v>
      </c>
      <c r="C10" s="10" t="s">
        <v>339</v>
      </c>
      <c r="D10" s="11" t="s">
        <v>340</v>
      </c>
      <c r="E10" s="12" t="s">
        <v>10</v>
      </c>
      <c r="F10" s="6"/>
      <c r="G10" s="47" t="s">
        <v>585</v>
      </c>
      <c r="H10" s="132" t="s">
        <v>427</v>
      </c>
      <c r="I10" s="143" t="s">
        <v>621</v>
      </c>
      <c r="J10" s="48" t="s">
        <v>635</v>
      </c>
      <c r="K10" s="98">
        <v>7.7</v>
      </c>
      <c r="L10" s="67" t="str">
        <f t="shared" si="0"/>
        <v>7.7</v>
      </c>
      <c r="M10" s="51" t="str">
        <f t="shared" si="253"/>
        <v>B</v>
      </c>
      <c r="N10" s="52">
        <f t="shared" si="254"/>
        <v>3</v>
      </c>
      <c r="O10" s="53" t="str">
        <f t="shared" si="1"/>
        <v>3.0</v>
      </c>
      <c r="P10" s="63">
        <v>2</v>
      </c>
      <c r="Q10" s="49">
        <v>8</v>
      </c>
      <c r="R10" s="67" t="str">
        <f t="shared" si="2"/>
        <v>8.0</v>
      </c>
      <c r="S10" s="51" t="str">
        <f t="shared" si="255"/>
        <v>B+</v>
      </c>
      <c r="T10" s="52">
        <f t="shared" si="256"/>
        <v>3.5</v>
      </c>
      <c r="U10" s="53" t="str">
        <f t="shared" si="3"/>
        <v>3.5</v>
      </c>
      <c r="V10" s="63">
        <v>3</v>
      </c>
      <c r="W10" s="105">
        <v>8.1999999999999993</v>
      </c>
      <c r="X10" s="103">
        <v>7</v>
      </c>
      <c r="Y10" s="104"/>
      <c r="Z10" s="66">
        <f t="shared" si="4"/>
        <v>7.5</v>
      </c>
      <c r="AA10" s="67">
        <f t="shared" si="5"/>
        <v>7.5</v>
      </c>
      <c r="AB10" s="67" t="str">
        <f t="shared" si="6"/>
        <v>7.5</v>
      </c>
      <c r="AC10" s="51" t="str">
        <f t="shared" si="7"/>
        <v>B</v>
      </c>
      <c r="AD10" s="60">
        <f t="shared" si="257"/>
        <v>3</v>
      </c>
      <c r="AE10" s="53" t="str">
        <f t="shared" si="8"/>
        <v>3.0</v>
      </c>
      <c r="AF10" s="63">
        <v>4</v>
      </c>
      <c r="AG10" s="207">
        <v>4</v>
      </c>
      <c r="AH10" s="105">
        <v>8</v>
      </c>
      <c r="AI10" s="103">
        <v>7</v>
      </c>
      <c r="AJ10" s="104"/>
      <c r="AK10" s="66">
        <f t="shared" si="9"/>
        <v>7.4</v>
      </c>
      <c r="AL10" s="67">
        <f t="shared" si="10"/>
        <v>7.4</v>
      </c>
      <c r="AM10" s="67" t="str">
        <f t="shared" si="11"/>
        <v>7.4</v>
      </c>
      <c r="AN10" s="51" t="str">
        <f t="shared" si="258"/>
        <v>B</v>
      </c>
      <c r="AO10" s="60">
        <f t="shared" si="259"/>
        <v>3</v>
      </c>
      <c r="AP10" s="53" t="str">
        <f t="shared" si="12"/>
        <v>3.0</v>
      </c>
      <c r="AQ10" s="63">
        <v>2</v>
      </c>
      <c r="AR10" s="207">
        <v>2</v>
      </c>
      <c r="AS10" s="105">
        <v>5</v>
      </c>
      <c r="AT10" s="103">
        <v>6</v>
      </c>
      <c r="AU10" s="104"/>
      <c r="AV10" s="66">
        <f t="shared" si="13"/>
        <v>5.6</v>
      </c>
      <c r="AW10" s="67">
        <f t="shared" si="14"/>
        <v>5.6</v>
      </c>
      <c r="AX10" s="67" t="str">
        <f t="shared" si="15"/>
        <v>5.6</v>
      </c>
      <c r="AY10" s="51" t="str">
        <f t="shared" si="16"/>
        <v>C</v>
      </c>
      <c r="AZ10" s="60">
        <f t="shared" si="260"/>
        <v>2</v>
      </c>
      <c r="BA10" s="53" t="str">
        <f t="shared" si="17"/>
        <v>2.0</v>
      </c>
      <c r="BB10" s="63">
        <v>3</v>
      </c>
      <c r="BC10" s="207">
        <v>3</v>
      </c>
      <c r="BD10" s="105">
        <v>5.4</v>
      </c>
      <c r="BE10" s="103">
        <v>5</v>
      </c>
      <c r="BF10" s="104"/>
      <c r="BG10" s="66">
        <f t="shared" si="261"/>
        <v>5.2</v>
      </c>
      <c r="BH10" s="67">
        <f t="shared" si="262"/>
        <v>5.2</v>
      </c>
      <c r="BI10" s="67" t="str">
        <f t="shared" si="18"/>
        <v>5.2</v>
      </c>
      <c r="BJ10" s="51" t="str">
        <f t="shared" si="263"/>
        <v>D+</v>
      </c>
      <c r="BK10" s="60">
        <f t="shared" si="264"/>
        <v>1.5</v>
      </c>
      <c r="BL10" s="53" t="str">
        <f t="shared" si="19"/>
        <v>1.5</v>
      </c>
      <c r="BM10" s="63">
        <v>3</v>
      </c>
      <c r="BN10" s="207">
        <v>3</v>
      </c>
      <c r="BO10" s="105">
        <v>7.5</v>
      </c>
      <c r="BP10" s="103">
        <v>6</v>
      </c>
      <c r="BQ10" s="104"/>
      <c r="BR10" s="66">
        <f t="shared" si="20"/>
        <v>6.6</v>
      </c>
      <c r="BS10" s="67">
        <f t="shared" si="21"/>
        <v>6.6</v>
      </c>
      <c r="BT10" s="67" t="str">
        <f t="shared" si="22"/>
        <v>6.6</v>
      </c>
      <c r="BU10" s="51" t="str">
        <f t="shared" si="23"/>
        <v>C+</v>
      </c>
      <c r="BV10" s="68">
        <f t="shared" si="24"/>
        <v>2.5</v>
      </c>
      <c r="BW10" s="53" t="str">
        <f t="shared" si="25"/>
        <v>2.5</v>
      </c>
      <c r="BX10" s="63">
        <v>2</v>
      </c>
      <c r="BY10" s="207">
        <v>2</v>
      </c>
      <c r="BZ10" s="105">
        <v>7</v>
      </c>
      <c r="CA10" s="103">
        <v>8</v>
      </c>
      <c r="CB10" s="104"/>
      <c r="CC10" s="105"/>
      <c r="CD10" s="67">
        <f t="shared" si="265"/>
        <v>7.6</v>
      </c>
      <c r="CE10" s="67" t="str">
        <f t="shared" si="26"/>
        <v>7.6</v>
      </c>
      <c r="CF10" s="51" t="str">
        <f t="shared" si="266"/>
        <v>B</v>
      </c>
      <c r="CG10" s="60">
        <f t="shared" si="267"/>
        <v>3</v>
      </c>
      <c r="CH10" s="53" t="str">
        <f t="shared" si="27"/>
        <v>3.0</v>
      </c>
      <c r="CI10" s="63">
        <v>3</v>
      </c>
      <c r="CJ10" s="207">
        <v>3</v>
      </c>
      <c r="CK10" s="208">
        <f t="shared" si="28"/>
        <v>17</v>
      </c>
      <c r="CL10" s="72">
        <f t="shared" si="29"/>
        <v>6.6588235294117641</v>
      </c>
      <c r="CM10" s="93" t="str">
        <f t="shared" si="30"/>
        <v>6.66</v>
      </c>
      <c r="CN10" s="72">
        <f t="shared" si="31"/>
        <v>2.5</v>
      </c>
      <c r="CO10" s="93" t="str">
        <f t="shared" si="32"/>
        <v>2.50</v>
      </c>
      <c r="CP10" s="399" t="str">
        <f t="shared" si="252"/>
        <v>Lên lớp</v>
      </c>
      <c r="CQ10" s="399">
        <f t="shared" si="33"/>
        <v>17</v>
      </c>
      <c r="CR10" s="72">
        <f t="shared" si="34"/>
        <v>6.6588235294117641</v>
      </c>
      <c r="CS10" s="399" t="str">
        <f t="shared" si="35"/>
        <v>6.66</v>
      </c>
      <c r="CT10" s="72">
        <f t="shared" si="36"/>
        <v>2.5</v>
      </c>
      <c r="CU10" s="399" t="str">
        <f t="shared" si="37"/>
        <v>2.50</v>
      </c>
      <c r="CV10" s="399" t="str">
        <f t="shared" si="268"/>
        <v>Lên lớp</v>
      </c>
      <c r="CW10" s="66">
        <v>7</v>
      </c>
      <c r="CX10" s="399">
        <v>3</v>
      </c>
      <c r="CY10" s="399"/>
      <c r="CZ10" s="66">
        <f t="shared" si="38"/>
        <v>4.5999999999999996</v>
      </c>
      <c r="DA10" s="67">
        <f t="shared" si="39"/>
        <v>4.5999999999999996</v>
      </c>
      <c r="DB10" s="60" t="str">
        <f t="shared" si="40"/>
        <v>4.6</v>
      </c>
      <c r="DC10" s="51" t="str">
        <f t="shared" si="41"/>
        <v>D</v>
      </c>
      <c r="DD10" s="60">
        <f t="shared" si="42"/>
        <v>1</v>
      </c>
      <c r="DE10" s="60" t="str">
        <f t="shared" si="43"/>
        <v>1.0</v>
      </c>
      <c r="DF10" s="63"/>
      <c r="DG10" s="209"/>
      <c r="DH10" s="105">
        <v>7.8</v>
      </c>
      <c r="DI10" s="126">
        <v>7</v>
      </c>
      <c r="DJ10" s="126"/>
      <c r="DK10" s="66">
        <f t="shared" si="44"/>
        <v>7.3</v>
      </c>
      <c r="DL10" s="67">
        <f t="shared" si="45"/>
        <v>7.3</v>
      </c>
      <c r="DM10" s="60" t="str">
        <f t="shared" si="46"/>
        <v>7.3</v>
      </c>
      <c r="DN10" s="51" t="str">
        <f t="shared" si="47"/>
        <v>B</v>
      </c>
      <c r="DO10" s="60">
        <f t="shared" si="48"/>
        <v>3</v>
      </c>
      <c r="DP10" s="60" t="str">
        <f t="shared" si="49"/>
        <v>3.0</v>
      </c>
      <c r="DQ10" s="63"/>
      <c r="DR10" s="209"/>
      <c r="DS10" s="67">
        <f t="shared" si="50"/>
        <v>5.9499999999999993</v>
      </c>
      <c r="DT10" s="60" t="str">
        <f t="shared" si="51"/>
        <v>6.0</v>
      </c>
      <c r="DU10" s="51" t="str">
        <f t="shared" si="52"/>
        <v>C</v>
      </c>
      <c r="DV10" s="60">
        <f t="shared" si="53"/>
        <v>2</v>
      </c>
      <c r="DW10" s="60" t="str">
        <f t="shared" si="54"/>
        <v>2.0</v>
      </c>
      <c r="DX10" s="63">
        <v>3</v>
      </c>
      <c r="DY10" s="209">
        <v>3</v>
      </c>
      <c r="DZ10" s="210">
        <v>5.7</v>
      </c>
      <c r="EA10" s="57">
        <v>7</v>
      </c>
      <c r="EB10" s="58"/>
      <c r="EC10" s="66">
        <f t="shared" si="55"/>
        <v>6.5</v>
      </c>
      <c r="ED10" s="67">
        <f t="shared" si="56"/>
        <v>6.5</v>
      </c>
      <c r="EE10" s="67" t="str">
        <f t="shared" si="57"/>
        <v>6.5</v>
      </c>
      <c r="EF10" s="51" t="str">
        <f t="shared" si="58"/>
        <v>C+</v>
      </c>
      <c r="EG10" s="68">
        <f t="shared" si="59"/>
        <v>2.5</v>
      </c>
      <c r="EH10" s="53" t="str">
        <f t="shared" si="60"/>
        <v>2.5</v>
      </c>
      <c r="EI10" s="63">
        <v>3</v>
      </c>
      <c r="EJ10" s="207">
        <v>3</v>
      </c>
      <c r="EK10" s="210">
        <v>6.8</v>
      </c>
      <c r="EL10" s="57">
        <v>3</v>
      </c>
      <c r="EM10" s="58"/>
      <c r="EN10" s="66">
        <f t="shared" si="61"/>
        <v>4.5</v>
      </c>
      <c r="EO10" s="67">
        <f t="shared" si="62"/>
        <v>4.5</v>
      </c>
      <c r="EP10" s="67" t="str">
        <f t="shared" si="63"/>
        <v>4.5</v>
      </c>
      <c r="EQ10" s="51" t="str">
        <f t="shared" si="64"/>
        <v>D</v>
      </c>
      <c r="ER10" s="60">
        <f t="shared" si="65"/>
        <v>1</v>
      </c>
      <c r="ES10" s="53" t="str">
        <f t="shared" si="66"/>
        <v>1.0</v>
      </c>
      <c r="ET10" s="63">
        <v>3</v>
      </c>
      <c r="EU10" s="207">
        <v>3</v>
      </c>
      <c r="EV10" s="171">
        <v>5.3</v>
      </c>
      <c r="EW10" s="122">
        <v>1</v>
      </c>
      <c r="EX10" s="123">
        <v>4</v>
      </c>
      <c r="EY10" s="66">
        <f t="shared" si="67"/>
        <v>2.7</v>
      </c>
      <c r="EZ10" s="67">
        <f t="shared" si="68"/>
        <v>4.5</v>
      </c>
      <c r="FA10" s="67" t="str">
        <f t="shared" si="69"/>
        <v>4.5</v>
      </c>
      <c r="FB10" s="51" t="str">
        <f t="shared" si="70"/>
        <v>D</v>
      </c>
      <c r="FC10" s="60">
        <f t="shared" si="71"/>
        <v>1</v>
      </c>
      <c r="FD10" s="53" t="str">
        <f t="shared" si="72"/>
        <v>1.0</v>
      </c>
      <c r="FE10" s="63">
        <v>2</v>
      </c>
      <c r="FF10" s="207">
        <v>2</v>
      </c>
      <c r="FG10" s="105">
        <v>7.7</v>
      </c>
      <c r="FH10" s="103">
        <v>8</v>
      </c>
      <c r="FI10" s="104"/>
      <c r="FJ10" s="66">
        <f t="shared" si="73"/>
        <v>7.9</v>
      </c>
      <c r="FK10" s="67">
        <f t="shared" si="74"/>
        <v>7.9</v>
      </c>
      <c r="FL10" s="67" t="str">
        <f t="shared" si="75"/>
        <v>7.9</v>
      </c>
      <c r="FM10" s="51" t="str">
        <f t="shared" si="76"/>
        <v>B</v>
      </c>
      <c r="FN10" s="60">
        <f t="shared" si="77"/>
        <v>3</v>
      </c>
      <c r="FO10" s="53" t="str">
        <f t="shared" si="78"/>
        <v>3.0</v>
      </c>
      <c r="FP10" s="63">
        <v>2</v>
      </c>
      <c r="FQ10" s="207">
        <v>2</v>
      </c>
      <c r="FR10" s="105">
        <v>7.6</v>
      </c>
      <c r="FS10" s="103">
        <v>9</v>
      </c>
      <c r="FT10" s="104"/>
      <c r="FU10" s="66"/>
      <c r="FV10" s="67">
        <f t="shared" si="79"/>
        <v>8.4</v>
      </c>
      <c r="FW10" s="67" t="str">
        <f t="shared" si="80"/>
        <v>8.4</v>
      </c>
      <c r="FX10" s="51" t="str">
        <f t="shared" si="81"/>
        <v>B+</v>
      </c>
      <c r="FY10" s="60">
        <f t="shared" si="82"/>
        <v>3.5</v>
      </c>
      <c r="FZ10" s="53" t="str">
        <f t="shared" si="83"/>
        <v>3.5</v>
      </c>
      <c r="GA10" s="63">
        <v>2</v>
      </c>
      <c r="GB10" s="207">
        <v>2</v>
      </c>
      <c r="GC10" s="105">
        <v>7.1</v>
      </c>
      <c r="GD10" s="103">
        <v>6</v>
      </c>
      <c r="GE10" s="104"/>
      <c r="GF10" s="105"/>
      <c r="GG10" s="67">
        <f t="shared" si="84"/>
        <v>6.4</v>
      </c>
      <c r="GH10" s="67" t="str">
        <f t="shared" si="85"/>
        <v>6.4</v>
      </c>
      <c r="GI10" s="51" t="str">
        <f t="shared" si="86"/>
        <v>C</v>
      </c>
      <c r="GJ10" s="60">
        <f t="shared" si="87"/>
        <v>2</v>
      </c>
      <c r="GK10" s="53" t="str">
        <f t="shared" si="88"/>
        <v>2.0</v>
      </c>
      <c r="GL10" s="63">
        <v>3</v>
      </c>
      <c r="GM10" s="207">
        <v>3</v>
      </c>
      <c r="GN10" s="211">
        <f t="shared" si="89"/>
        <v>18</v>
      </c>
      <c r="GO10" s="156">
        <f t="shared" si="90"/>
        <v>6.2027777777777775</v>
      </c>
      <c r="GP10" s="158">
        <f t="shared" si="91"/>
        <v>2.0833333333333335</v>
      </c>
      <c r="GQ10" s="157" t="str">
        <f t="shared" si="92"/>
        <v>2.08</v>
      </c>
      <c r="GR10" s="5" t="str">
        <f t="shared" si="93"/>
        <v>Lên lớp</v>
      </c>
      <c r="GS10" s="212">
        <f t="shared" si="94"/>
        <v>18</v>
      </c>
      <c r="GT10" s="213">
        <f t="shared" si="95"/>
        <v>6.2027777777777775</v>
      </c>
      <c r="GU10" s="214">
        <f t="shared" si="96"/>
        <v>2.0833333333333335</v>
      </c>
      <c r="GV10" s="215">
        <f t="shared" si="97"/>
        <v>35</v>
      </c>
      <c r="GW10" s="211">
        <f t="shared" si="98"/>
        <v>35</v>
      </c>
      <c r="GX10" s="157">
        <f t="shared" si="99"/>
        <v>6.4242857142857135</v>
      </c>
      <c r="GY10" s="158">
        <f t="shared" si="100"/>
        <v>2.2857142857142856</v>
      </c>
      <c r="GZ10" s="157" t="str">
        <f t="shared" si="101"/>
        <v>2.29</v>
      </c>
      <c r="HA10" s="5" t="str">
        <f t="shared" si="102"/>
        <v>Lên lớp</v>
      </c>
      <c r="HB10" s="5"/>
      <c r="HC10" s="105">
        <v>6.6</v>
      </c>
      <c r="HD10" s="103">
        <v>4</v>
      </c>
      <c r="HE10" s="104"/>
      <c r="HF10" s="105"/>
      <c r="HG10" s="67">
        <f t="shared" si="103"/>
        <v>5</v>
      </c>
      <c r="HH10" s="67" t="str">
        <f t="shared" si="104"/>
        <v>5.0</v>
      </c>
      <c r="HI10" s="51" t="str">
        <f t="shared" si="105"/>
        <v>D+</v>
      </c>
      <c r="HJ10" s="60">
        <f t="shared" si="106"/>
        <v>1.5</v>
      </c>
      <c r="HK10" s="53" t="str">
        <f t="shared" si="107"/>
        <v>1.5</v>
      </c>
      <c r="HL10" s="63">
        <v>3</v>
      </c>
      <c r="HM10" s="207">
        <v>3</v>
      </c>
      <c r="HN10" s="171">
        <v>5.3</v>
      </c>
      <c r="HO10" s="122">
        <v>3</v>
      </c>
      <c r="HP10" s="123">
        <v>5</v>
      </c>
      <c r="HQ10" s="171">
        <f t="shared" si="108"/>
        <v>3.9</v>
      </c>
      <c r="HR10" s="110">
        <f t="shared" si="109"/>
        <v>5.0999999999999996</v>
      </c>
      <c r="HS10" s="67" t="str">
        <f t="shared" si="110"/>
        <v>5.1</v>
      </c>
      <c r="HT10" s="111" t="str">
        <f t="shared" si="111"/>
        <v>D+</v>
      </c>
      <c r="HU10" s="112">
        <f t="shared" si="112"/>
        <v>1.5</v>
      </c>
      <c r="HV10" s="113" t="str">
        <f t="shared" si="113"/>
        <v>1.5</v>
      </c>
      <c r="HW10" s="63">
        <v>1</v>
      </c>
      <c r="HX10" s="207">
        <v>1</v>
      </c>
      <c r="HY10" s="66">
        <f t="shared" si="114"/>
        <v>1.2</v>
      </c>
      <c r="HZ10" s="167">
        <f t="shared" si="114"/>
        <v>5</v>
      </c>
      <c r="IA10" s="53" t="str">
        <f t="shared" si="115"/>
        <v>5.0</v>
      </c>
      <c r="IB10" s="51" t="str">
        <f t="shared" si="116"/>
        <v>D+</v>
      </c>
      <c r="IC10" s="60">
        <f t="shared" si="117"/>
        <v>1.5</v>
      </c>
      <c r="ID10" s="53" t="str">
        <f t="shared" si="118"/>
        <v>1.5</v>
      </c>
      <c r="IE10" s="220">
        <v>4</v>
      </c>
      <c r="IF10" s="221">
        <v>4</v>
      </c>
      <c r="IG10" s="210">
        <v>7.3</v>
      </c>
      <c r="IH10" s="57">
        <v>6</v>
      </c>
      <c r="II10" s="58"/>
      <c r="IJ10" s="66">
        <f t="shared" si="119"/>
        <v>6.5</v>
      </c>
      <c r="IK10" s="67">
        <f t="shared" si="120"/>
        <v>6.5</v>
      </c>
      <c r="IL10" s="67" t="str">
        <f t="shared" si="121"/>
        <v>6.5</v>
      </c>
      <c r="IM10" s="51" t="str">
        <f t="shared" si="122"/>
        <v>C+</v>
      </c>
      <c r="IN10" s="60">
        <f t="shared" si="123"/>
        <v>2.5</v>
      </c>
      <c r="IO10" s="53" t="str">
        <f t="shared" si="124"/>
        <v>2.5</v>
      </c>
      <c r="IP10" s="63">
        <v>2</v>
      </c>
      <c r="IQ10" s="207">
        <v>2</v>
      </c>
      <c r="IR10" s="210">
        <v>8.3000000000000007</v>
      </c>
      <c r="IS10" s="57">
        <v>4</v>
      </c>
      <c r="IT10" s="58"/>
      <c r="IU10" s="66">
        <f t="shared" si="125"/>
        <v>5.7</v>
      </c>
      <c r="IV10" s="67">
        <f t="shared" si="126"/>
        <v>5.7</v>
      </c>
      <c r="IW10" s="67" t="str">
        <f t="shared" si="127"/>
        <v>5.7</v>
      </c>
      <c r="IX10" s="51" t="str">
        <f t="shared" si="128"/>
        <v>C</v>
      </c>
      <c r="IY10" s="60">
        <f t="shared" si="129"/>
        <v>2</v>
      </c>
      <c r="IZ10" s="53" t="str">
        <f t="shared" si="130"/>
        <v>2.0</v>
      </c>
      <c r="JA10" s="63">
        <v>3</v>
      </c>
      <c r="JB10" s="207">
        <v>3</v>
      </c>
      <c r="JC10" s="65">
        <v>7.6</v>
      </c>
      <c r="JD10" s="57">
        <v>6</v>
      </c>
      <c r="JE10" s="58"/>
      <c r="JF10" s="66">
        <f t="shared" si="131"/>
        <v>6.6</v>
      </c>
      <c r="JG10" s="67">
        <f t="shared" si="132"/>
        <v>6.6</v>
      </c>
      <c r="JH10" s="50" t="str">
        <f t="shared" si="133"/>
        <v>6.6</v>
      </c>
      <c r="JI10" s="51" t="str">
        <f t="shared" si="134"/>
        <v>C+</v>
      </c>
      <c r="JJ10" s="60">
        <f t="shared" si="135"/>
        <v>2.5</v>
      </c>
      <c r="JK10" s="53" t="str">
        <f t="shared" si="136"/>
        <v>2.5</v>
      </c>
      <c r="JL10" s="61">
        <v>2</v>
      </c>
      <c r="JM10" s="62">
        <v>2</v>
      </c>
      <c r="JN10" s="65">
        <v>6.2</v>
      </c>
      <c r="JO10" s="57">
        <v>5</v>
      </c>
      <c r="JP10" s="58"/>
      <c r="JQ10" s="66">
        <f t="shared" si="137"/>
        <v>5.5</v>
      </c>
      <c r="JR10" s="67">
        <f t="shared" si="138"/>
        <v>5.5</v>
      </c>
      <c r="JS10" s="50" t="str">
        <f t="shared" si="139"/>
        <v>5.5</v>
      </c>
      <c r="JT10" s="51" t="str">
        <f t="shared" si="140"/>
        <v>C</v>
      </c>
      <c r="JU10" s="60">
        <f t="shared" si="141"/>
        <v>2</v>
      </c>
      <c r="JV10" s="53" t="str">
        <f t="shared" si="142"/>
        <v>2.0</v>
      </c>
      <c r="JW10" s="61">
        <v>1</v>
      </c>
      <c r="JX10" s="62">
        <v>1</v>
      </c>
      <c r="JY10" s="65">
        <v>8</v>
      </c>
      <c r="JZ10" s="57">
        <v>7</v>
      </c>
      <c r="KA10" s="58"/>
      <c r="KB10" s="66">
        <f t="shared" si="143"/>
        <v>7.4</v>
      </c>
      <c r="KC10" s="67">
        <f t="shared" si="144"/>
        <v>7.4</v>
      </c>
      <c r="KD10" s="50" t="str">
        <f t="shared" si="145"/>
        <v>7.4</v>
      </c>
      <c r="KE10" s="51" t="str">
        <f t="shared" si="146"/>
        <v>B</v>
      </c>
      <c r="KF10" s="60">
        <f t="shared" si="147"/>
        <v>3</v>
      </c>
      <c r="KG10" s="53" t="str">
        <f t="shared" si="148"/>
        <v>3.0</v>
      </c>
      <c r="KH10" s="61">
        <v>2</v>
      </c>
      <c r="KI10" s="62">
        <v>2</v>
      </c>
      <c r="KJ10" s="105">
        <v>6</v>
      </c>
      <c r="KK10" s="138">
        <v>1</v>
      </c>
      <c r="KL10" s="105">
        <v>5.5</v>
      </c>
      <c r="KM10" s="66">
        <f t="shared" si="149"/>
        <v>3</v>
      </c>
      <c r="KN10" s="110">
        <f t="shared" si="150"/>
        <v>5.7</v>
      </c>
      <c r="KO10" s="67" t="str">
        <f t="shared" si="151"/>
        <v>5.7</v>
      </c>
      <c r="KP10" s="300" t="str">
        <f t="shared" si="152"/>
        <v>C</v>
      </c>
      <c r="KQ10" s="112">
        <f t="shared" si="153"/>
        <v>2</v>
      </c>
      <c r="KR10" s="113" t="str">
        <f t="shared" si="154"/>
        <v>2.0</v>
      </c>
      <c r="KS10" s="63">
        <v>3</v>
      </c>
      <c r="KT10" s="207">
        <v>3</v>
      </c>
      <c r="KU10" s="105">
        <v>6</v>
      </c>
      <c r="KV10" s="138">
        <v>5</v>
      </c>
      <c r="KW10" s="104"/>
      <c r="KX10" s="66">
        <f t="shared" si="155"/>
        <v>5.4</v>
      </c>
      <c r="KY10" s="110">
        <f t="shared" si="156"/>
        <v>5.4</v>
      </c>
      <c r="KZ10" s="67" t="str">
        <f t="shared" si="157"/>
        <v>5.4</v>
      </c>
      <c r="LA10" s="300" t="str">
        <f t="shared" si="158"/>
        <v>D+</v>
      </c>
      <c r="LB10" s="112">
        <f t="shared" si="159"/>
        <v>1.5</v>
      </c>
      <c r="LC10" s="113" t="str">
        <f t="shared" si="160"/>
        <v>1.5</v>
      </c>
      <c r="LD10" s="63">
        <v>2</v>
      </c>
      <c r="LE10" s="207">
        <v>2</v>
      </c>
      <c r="LF10" s="301">
        <f t="shared" si="161"/>
        <v>4.0999999999999996</v>
      </c>
      <c r="LG10" s="302">
        <f t="shared" si="161"/>
        <v>5.6</v>
      </c>
      <c r="LH10" s="303" t="str">
        <f t="shared" si="162"/>
        <v>5.6</v>
      </c>
      <c r="LI10" s="304" t="str">
        <f t="shared" si="163"/>
        <v>C</v>
      </c>
      <c r="LJ10" s="305">
        <f t="shared" si="164"/>
        <v>2</v>
      </c>
      <c r="LK10" s="303" t="str">
        <f t="shared" si="165"/>
        <v>2.0</v>
      </c>
      <c r="LL10" s="306">
        <v>5</v>
      </c>
      <c r="LM10" s="307">
        <v>5</v>
      </c>
      <c r="LN10" s="211">
        <f t="shared" si="166"/>
        <v>19</v>
      </c>
      <c r="LO10" s="156">
        <f t="shared" si="167"/>
        <v>5.8736842105263163</v>
      </c>
      <c r="LP10" s="158">
        <f t="shared" si="168"/>
        <v>2.0526315789473686</v>
      </c>
      <c r="LQ10" s="157" t="str">
        <f t="shared" si="169"/>
        <v>2.05</v>
      </c>
      <c r="LR10" s="5" t="str">
        <f t="shared" si="170"/>
        <v>Lên lớp</v>
      </c>
      <c r="LS10" s="212">
        <f t="shared" si="171"/>
        <v>19</v>
      </c>
      <c r="LT10" s="156">
        <f t="shared" si="172"/>
        <v>5.8736842105263163</v>
      </c>
      <c r="LU10" s="309">
        <f t="shared" si="173"/>
        <v>2.0526315789473686</v>
      </c>
      <c r="LV10" s="215">
        <f t="shared" si="174"/>
        <v>54</v>
      </c>
      <c r="LW10" s="211">
        <f t="shared" si="175"/>
        <v>54</v>
      </c>
      <c r="LX10" s="157">
        <f t="shared" si="176"/>
        <v>6.2305555555555552</v>
      </c>
      <c r="LY10" s="157" t="str">
        <f t="shared" si="177"/>
        <v>6.23</v>
      </c>
      <c r="LZ10" s="158">
        <f t="shared" si="178"/>
        <v>2.2037037037037037</v>
      </c>
      <c r="MA10" s="157" t="str">
        <f t="shared" si="179"/>
        <v>2.20</v>
      </c>
      <c r="MB10" s="5" t="str">
        <f t="shared" si="180"/>
        <v>Lên lớp</v>
      </c>
      <c r="MC10" s="282">
        <v>8</v>
      </c>
      <c r="MD10" s="283">
        <v>6</v>
      </c>
      <c r="ME10" s="58"/>
      <c r="MF10" s="66">
        <f t="shared" si="181"/>
        <v>6.8</v>
      </c>
      <c r="MG10" s="67">
        <f t="shared" si="182"/>
        <v>6.8</v>
      </c>
      <c r="MH10" s="50" t="str">
        <f t="shared" si="183"/>
        <v>6.8</v>
      </c>
      <c r="MI10" s="51" t="str">
        <f t="shared" si="184"/>
        <v>C+</v>
      </c>
      <c r="MJ10" s="60">
        <f t="shared" si="185"/>
        <v>2.5</v>
      </c>
      <c r="MK10" s="53" t="str">
        <f t="shared" si="186"/>
        <v>2.5</v>
      </c>
      <c r="ML10" s="61">
        <v>2</v>
      </c>
      <c r="MM10" s="62">
        <v>2</v>
      </c>
      <c r="MN10" s="282">
        <v>8</v>
      </c>
      <c r="MO10" s="283">
        <v>5</v>
      </c>
      <c r="MP10" s="104"/>
      <c r="MQ10" s="105">
        <f t="shared" si="187"/>
        <v>6.2</v>
      </c>
      <c r="MR10" s="67">
        <f t="shared" si="188"/>
        <v>6.2</v>
      </c>
      <c r="MS10" s="50" t="str">
        <f t="shared" si="189"/>
        <v>6.2</v>
      </c>
      <c r="MT10" s="51" t="str">
        <f t="shared" si="190"/>
        <v>C</v>
      </c>
      <c r="MU10" s="60">
        <f t="shared" si="191"/>
        <v>2</v>
      </c>
      <c r="MV10" s="53" t="str">
        <f t="shared" si="192"/>
        <v>2.0</v>
      </c>
      <c r="MW10" s="61">
        <v>2</v>
      </c>
      <c r="MX10" s="62">
        <v>2</v>
      </c>
      <c r="MY10" s="282">
        <v>8.6</v>
      </c>
      <c r="MZ10" s="283">
        <v>9</v>
      </c>
      <c r="NA10" s="104"/>
      <c r="NB10" s="105">
        <f t="shared" si="193"/>
        <v>8.8000000000000007</v>
      </c>
      <c r="NC10" s="67">
        <f t="shared" si="194"/>
        <v>8.8000000000000007</v>
      </c>
      <c r="ND10" s="50" t="str">
        <f t="shared" si="195"/>
        <v>8.8</v>
      </c>
      <c r="NE10" s="51" t="str">
        <f t="shared" si="196"/>
        <v>A</v>
      </c>
      <c r="NF10" s="60">
        <f t="shared" si="197"/>
        <v>4</v>
      </c>
      <c r="NG10" s="53" t="str">
        <f t="shared" si="198"/>
        <v>4.0</v>
      </c>
      <c r="NH10" s="61">
        <v>2</v>
      </c>
      <c r="NI10" s="62">
        <v>2</v>
      </c>
      <c r="NJ10" s="105">
        <v>7.6</v>
      </c>
      <c r="NK10" s="138">
        <v>7</v>
      </c>
      <c r="NL10" s="104"/>
      <c r="NM10" s="66">
        <f t="shared" si="199"/>
        <v>7.2</v>
      </c>
      <c r="NN10" s="110">
        <f t="shared" si="200"/>
        <v>7.2</v>
      </c>
      <c r="NO10" s="67" t="str">
        <f t="shared" si="201"/>
        <v>7.2</v>
      </c>
      <c r="NP10" s="300" t="str">
        <f t="shared" si="202"/>
        <v>B</v>
      </c>
      <c r="NQ10" s="112">
        <f t="shared" si="203"/>
        <v>3</v>
      </c>
      <c r="NR10" s="113" t="str">
        <f t="shared" si="204"/>
        <v>3.0</v>
      </c>
      <c r="NS10" s="63">
        <v>2</v>
      </c>
      <c r="NT10" s="207">
        <v>2</v>
      </c>
      <c r="NU10" s="105">
        <v>7.8</v>
      </c>
      <c r="NV10" s="138">
        <v>7</v>
      </c>
      <c r="NW10" s="105"/>
      <c r="NX10" s="105">
        <f t="shared" si="205"/>
        <v>7.3</v>
      </c>
      <c r="NY10" s="110">
        <f t="shared" si="206"/>
        <v>7.3</v>
      </c>
      <c r="NZ10" s="67" t="str">
        <f t="shared" si="207"/>
        <v>7.3</v>
      </c>
      <c r="OA10" s="300" t="str">
        <f t="shared" si="208"/>
        <v>B</v>
      </c>
      <c r="OB10" s="112">
        <f t="shared" si="209"/>
        <v>3</v>
      </c>
      <c r="OC10" s="113" t="str">
        <f t="shared" si="210"/>
        <v>3.0</v>
      </c>
      <c r="OD10" s="63">
        <v>1</v>
      </c>
      <c r="OE10" s="207">
        <v>1</v>
      </c>
      <c r="OF10" s="210">
        <v>8</v>
      </c>
      <c r="OG10" s="57">
        <v>8</v>
      </c>
      <c r="OH10" s="58"/>
      <c r="OI10" s="66">
        <f t="shared" si="211"/>
        <v>8</v>
      </c>
      <c r="OJ10" s="67">
        <f t="shared" si="212"/>
        <v>8</v>
      </c>
      <c r="OK10" s="67" t="str">
        <f t="shared" si="213"/>
        <v>8.0</v>
      </c>
      <c r="OL10" s="51" t="str">
        <f t="shared" si="214"/>
        <v>B+</v>
      </c>
      <c r="OM10" s="60">
        <f t="shared" si="215"/>
        <v>3.5</v>
      </c>
      <c r="ON10" s="53" t="str">
        <f t="shared" si="216"/>
        <v>3.5</v>
      </c>
      <c r="OO10" s="63">
        <v>6</v>
      </c>
      <c r="OP10" s="207">
        <v>6</v>
      </c>
      <c r="OQ10" s="211">
        <f t="shared" si="217"/>
        <v>15</v>
      </c>
      <c r="OR10" s="156">
        <f t="shared" si="218"/>
        <v>7.5533333333333328</v>
      </c>
      <c r="OS10" s="158">
        <f t="shared" si="219"/>
        <v>3.1333333333333333</v>
      </c>
      <c r="OT10" s="157" t="str">
        <f t="shared" si="220"/>
        <v>3.13</v>
      </c>
      <c r="OU10" s="5" t="str">
        <f t="shared" si="221"/>
        <v>Lên lớp</v>
      </c>
      <c r="OV10" s="212">
        <f t="shared" si="222"/>
        <v>15</v>
      </c>
      <c r="OW10" s="156">
        <f t="shared" si="223"/>
        <v>7.5533333333333328</v>
      </c>
      <c r="OX10" s="309">
        <f t="shared" si="224"/>
        <v>3.1333333333333333</v>
      </c>
      <c r="OY10" s="215">
        <f t="shared" si="225"/>
        <v>69</v>
      </c>
      <c r="OZ10" s="211">
        <f t="shared" si="226"/>
        <v>69</v>
      </c>
      <c r="PA10" s="157">
        <f t="shared" si="227"/>
        <v>6.5181159420289854</v>
      </c>
      <c r="PB10" s="157" t="str">
        <f t="shared" si="228"/>
        <v>6.52</v>
      </c>
      <c r="PC10" s="158">
        <f t="shared" si="229"/>
        <v>2.4057971014492754</v>
      </c>
      <c r="PD10" s="157" t="str">
        <f t="shared" si="230"/>
        <v>2.41</v>
      </c>
      <c r="PE10" s="5" t="str">
        <f t="shared" si="231"/>
        <v>Lên lớp</v>
      </c>
      <c r="PF10" s="210">
        <v>9</v>
      </c>
      <c r="PG10" s="133">
        <v>8</v>
      </c>
      <c r="PH10" s="210"/>
      <c r="PI10" s="66">
        <f t="shared" si="232"/>
        <v>8.4</v>
      </c>
      <c r="PJ10" s="67">
        <f t="shared" si="233"/>
        <v>8.4</v>
      </c>
      <c r="PK10" s="67" t="str">
        <f t="shared" si="234"/>
        <v>8.4</v>
      </c>
      <c r="PL10" s="51" t="str">
        <f t="shared" si="235"/>
        <v>B+</v>
      </c>
      <c r="PM10" s="60">
        <f t="shared" si="236"/>
        <v>3.5</v>
      </c>
      <c r="PN10" s="53" t="str">
        <f t="shared" si="237"/>
        <v>3.5</v>
      </c>
      <c r="PO10" s="63">
        <v>6</v>
      </c>
      <c r="PP10" s="207">
        <v>6</v>
      </c>
      <c r="PQ10" s="105">
        <v>8.5</v>
      </c>
      <c r="PR10" s="138">
        <v>8</v>
      </c>
      <c r="PS10" s="104"/>
      <c r="PT10" s="105"/>
      <c r="PU10" s="67">
        <f t="shared" si="238"/>
        <v>8.1999999999999993</v>
      </c>
      <c r="PV10" s="67" t="str">
        <f t="shared" si="239"/>
        <v>8.2</v>
      </c>
      <c r="PW10" s="51" t="str">
        <f t="shared" si="240"/>
        <v>B+</v>
      </c>
      <c r="PX10" s="60">
        <f t="shared" si="241"/>
        <v>3.5</v>
      </c>
      <c r="PY10" s="53" t="str">
        <f t="shared" si="242"/>
        <v>3.5</v>
      </c>
      <c r="PZ10" s="63">
        <v>4</v>
      </c>
      <c r="QA10" s="207">
        <v>4</v>
      </c>
      <c r="QB10" s="429">
        <v>7.8</v>
      </c>
      <c r="QC10" s="429">
        <v>7.1</v>
      </c>
      <c r="QD10" s="429">
        <v>8.5</v>
      </c>
      <c r="QE10" s="316">
        <f t="shared" si="243"/>
        <v>7.8</v>
      </c>
      <c r="QF10" s="67" t="str">
        <f t="shared" si="244"/>
        <v>7.8</v>
      </c>
      <c r="QG10" s="51" t="str">
        <f t="shared" si="245"/>
        <v>B</v>
      </c>
      <c r="QH10" s="60">
        <f t="shared" si="246"/>
        <v>3</v>
      </c>
      <c r="QI10" s="53" t="str">
        <f t="shared" si="247"/>
        <v>3.0</v>
      </c>
      <c r="QJ10" s="220">
        <v>5</v>
      </c>
      <c r="QK10" s="221">
        <v>5</v>
      </c>
      <c r="QL10" s="417">
        <f t="shared" si="248"/>
        <v>15</v>
      </c>
      <c r="QM10" s="156">
        <f t="shared" si="249"/>
        <v>8.1466666666666665</v>
      </c>
      <c r="QN10" s="158">
        <f t="shared" si="250"/>
        <v>3.3333333333333335</v>
      </c>
      <c r="QO10" s="157" t="str">
        <f t="shared" si="251"/>
        <v>3.33</v>
      </c>
    </row>
    <row r="11" spans="1:457" s="8" customFormat="1" ht="18">
      <c r="A11" s="5">
        <v>10</v>
      </c>
      <c r="B11" s="9" t="s">
        <v>11</v>
      </c>
      <c r="C11" s="10" t="s">
        <v>354</v>
      </c>
      <c r="D11" s="11" t="s">
        <v>355</v>
      </c>
      <c r="E11" s="12" t="s">
        <v>289</v>
      </c>
      <c r="F11" s="6"/>
      <c r="G11" s="47" t="s">
        <v>591</v>
      </c>
      <c r="H11" s="132" t="s">
        <v>427</v>
      </c>
      <c r="I11" s="132" t="s">
        <v>626</v>
      </c>
      <c r="J11" s="48" t="s">
        <v>525</v>
      </c>
      <c r="K11" s="98">
        <v>6.3</v>
      </c>
      <c r="L11" s="67" t="str">
        <f t="shared" si="0"/>
        <v>6.3</v>
      </c>
      <c r="M11" s="51" t="str">
        <f t="shared" si="253"/>
        <v>C</v>
      </c>
      <c r="N11" s="52">
        <f t="shared" si="254"/>
        <v>2</v>
      </c>
      <c r="O11" s="53" t="str">
        <f t="shared" si="1"/>
        <v>2.0</v>
      </c>
      <c r="P11" s="63">
        <v>2</v>
      </c>
      <c r="Q11" s="49">
        <v>7</v>
      </c>
      <c r="R11" s="67" t="str">
        <f t="shared" si="2"/>
        <v>7.0</v>
      </c>
      <c r="S11" s="51" t="str">
        <f t="shared" si="255"/>
        <v>B</v>
      </c>
      <c r="T11" s="52">
        <f t="shared" si="256"/>
        <v>3</v>
      </c>
      <c r="U11" s="53" t="str">
        <f t="shared" si="3"/>
        <v>3.0</v>
      </c>
      <c r="V11" s="63">
        <v>3</v>
      </c>
      <c r="W11" s="105">
        <v>7.5</v>
      </c>
      <c r="X11" s="103">
        <v>7</v>
      </c>
      <c r="Y11" s="104"/>
      <c r="Z11" s="66">
        <f t="shared" si="4"/>
        <v>7.2</v>
      </c>
      <c r="AA11" s="67">
        <f t="shared" si="5"/>
        <v>7.2</v>
      </c>
      <c r="AB11" s="67" t="str">
        <f t="shared" si="6"/>
        <v>7.2</v>
      </c>
      <c r="AC11" s="51" t="str">
        <f t="shared" si="7"/>
        <v>B</v>
      </c>
      <c r="AD11" s="60">
        <f t="shared" si="257"/>
        <v>3</v>
      </c>
      <c r="AE11" s="53" t="str">
        <f t="shared" si="8"/>
        <v>3.0</v>
      </c>
      <c r="AF11" s="63">
        <v>4</v>
      </c>
      <c r="AG11" s="207">
        <v>4</v>
      </c>
      <c r="AH11" s="105">
        <v>7.7</v>
      </c>
      <c r="AI11" s="103">
        <v>7</v>
      </c>
      <c r="AJ11" s="104"/>
      <c r="AK11" s="66">
        <f t="shared" si="9"/>
        <v>7.3</v>
      </c>
      <c r="AL11" s="67">
        <f t="shared" si="10"/>
        <v>7.3</v>
      </c>
      <c r="AM11" s="67" t="str">
        <f t="shared" si="11"/>
        <v>7.3</v>
      </c>
      <c r="AN11" s="51" t="str">
        <f t="shared" si="258"/>
        <v>B</v>
      </c>
      <c r="AO11" s="60">
        <f t="shared" si="259"/>
        <v>3</v>
      </c>
      <c r="AP11" s="53" t="str">
        <f t="shared" si="12"/>
        <v>3.0</v>
      </c>
      <c r="AQ11" s="63">
        <v>2</v>
      </c>
      <c r="AR11" s="207">
        <v>2</v>
      </c>
      <c r="AS11" s="105">
        <v>6.1</v>
      </c>
      <c r="AT11" s="103">
        <v>3</v>
      </c>
      <c r="AU11" s="104"/>
      <c r="AV11" s="66">
        <f t="shared" si="13"/>
        <v>4.2</v>
      </c>
      <c r="AW11" s="67">
        <f t="shared" si="14"/>
        <v>4.2</v>
      </c>
      <c r="AX11" s="67" t="str">
        <f t="shared" si="15"/>
        <v>4.2</v>
      </c>
      <c r="AY11" s="51" t="str">
        <f t="shared" si="16"/>
        <v>D</v>
      </c>
      <c r="AZ11" s="60">
        <f t="shared" si="260"/>
        <v>1</v>
      </c>
      <c r="BA11" s="53" t="str">
        <f t="shared" si="17"/>
        <v>1.0</v>
      </c>
      <c r="BB11" s="63">
        <v>3</v>
      </c>
      <c r="BC11" s="207">
        <v>3</v>
      </c>
      <c r="BD11" s="105">
        <v>5.6</v>
      </c>
      <c r="BE11" s="103">
        <v>8</v>
      </c>
      <c r="BF11" s="104"/>
      <c r="BG11" s="66">
        <f t="shared" si="261"/>
        <v>7</v>
      </c>
      <c r="BH11" s="67">
        <f t="shared" si="262"/>
        <v>7</v>
      </c>
      <c r="BI11" s="67" t="str">
        <f t="shared" si="18"/>
        <v>7.0</v>
      </c>
      <c r="BJ11" s="51" t="str">
        <f t="shared" si="263"/>
        <v>B</v>
      </c>
      <c r="BK11" s="60">
        <f t="shared" si="264"/>
        <v>3</v>
      </c>
      <c r="BL11" s="53" t="str">
        <f t="shared" si="19"/>
        <v>3.0</v>
      </c>
      <c r="BM11" s="63">
        <v>3</v>
      </c>
      <c r="BN11" s="207">
        <v>3</v>
      </c>
      <c r="BO11" s="105">
        <v>7.1</v>
      </c>
      <c r="BP11" s="103">
        <v>4</v>
      </c>
      <c r="BQ11" s="104"/>
      <c r="BR11" s="66">
        <f t="shared" si="20"/>
        <v>5.2</v>
      </c>
      <c r="BS11" s="67">
        <f t="shared" si="21"/>
        <v>5.2</v>
      </c>
      <c r="BT11" s="67" t="str">
        <f t="shared" si="22"/>
        <v>5.2</v>
      </c>
      <c r="BU11" s="51" t="str">
        <f t="shared" si="23"/>
        <v>D+</v>
      </c>
      <c r="BV11" s="68">
        <f t="shared" si="24"/>
        <v>1.5</v>
      </c>
      <c r="BW11" s="53" t="str">
        <f t="shared" si="25"/>
        <v>1.5</v>
      </c>
      <c r="BX11" s="63">
        <v>2</v>
      </c>
      <c r="BY11" s="207">
        <v>2</v>
      </c>
      <c r="BZ11" s="105">
        <v>6.2</v>
      </c>
      <c r="CA11" s="103">
        <v>7</v>
      </c>
      <c r="CB11" s="104"/>
      <c r="CC11" s="105"/>
      <c r="CD11" s="67">
        <f t="shared" si="265"/>
        <v>6.7</v>
      </c>
      <c r="CE11" s="67" t="str">
        <f t="shared" si="26"/>
        <v>6.7</v>
      </c>
      <c r="CF11" s="51" t="str">
        <f t="shared" si="266"/>
        <v>C+</v>
      </c>
      <c r="CG11" s="60">
        <f t="shared" si="267"/>
        <v>2.5</v>
      </c>
      <c r="CH11" s="53" t="str">
        <f t="shared" si="27"/>
        <v>2.5</v>
      </c>
      <c r="CI11" s="63">
        <v>3</v>
      </c>
      <c r="CJ11" s="207">
        <v>3</v>
      </c>
      <c r="CK11" s="208">
        <f t="shared" si="28"/>
        <v>17</v>
      </c>
      <c r="CL11" s="72">
        <f t="shared" si="29"/>
        <v>6.3235294117647056</v>
      </c>
      <c r="CM11" s="93" t="str">
        <f t="shared" si="30"/>
        <v>6.32</v>
      </c>
      <c r="CN11" s="72">
        <f t="shared" si="31"/>
        <v>2.3823529411764706</v>
      </c>
      <c r="CO11" s="93" t="str">
        <f t="shared" si="32"/>
        <v>2.38</v>
      </c>
      <c r="CP11" s="399" t="str">
        <f t="shared" si="252"/>
        <v>Lên lớp</v>
      </c>
      <c r="CQ11" s="399">
        <f t="shared" si="33"/>
        <v>17</v>
      </c>
      <c r="CR11" s="72">
        <f t="shared" si="34"/>
        <v>6.3235294117647056</v>
      </c>
      <c r="CS11" s="399" t="str">
        <f t="shared" si="35"/>
        <v>6.32</v>
      </c>
      <c r="CT11" s="72">
        <f t="shared" si="36"/>
        <v>2.3823529411764706</v>
      </c>
      <c r="CU11" s="399" t="str">
        <f t="shared" si="37"/>
        <v>2.38</v>
      </c>
      <c r="CV11" s="399" t="str">
        <f t="shared" si="268"/>
        <v>Lên lớp</v>
      </c>
      <c r="CW11" s="66">
        <v>7.2</v>
      </c>
      <c r="CX11" s="399">
        <v>4</v>
      </c>
      <c r="CY11" s="399"/>
      <c r="CZ11" s="66">
        <f t="shared" si="38"/>
        <v>5.3</v>
      </c>
      <c r="DA11" s="67">
        <f t="shared" si="39"/>
        <v>5.3</v>
      </c>
      <c r="DB11" s="60" t="str">
        <f t="shared" si="40"/>
        <v>5.3</v>
      </c>
      <c r="DC11" s="51" t="str">
        <f t="shared" si="41"/>
        <v>D+</v>
      </c>
      <c r="DD11" s="60">
        <f t="shared" si="42"/>
        <v>1.5</v>
      </c>
      <c r="DE11" s="60" t="str">
        <f t="shared" si="43"/>
        <v>1.5</v>
      </c>
      <c r="DF11" s="63"/>
      <c r="DG11" s="209"/>
      <c r="DH11" s="105">
        <v>6.2</v>
      </c>
      <c r="DI11" s="126">
        <v>5</v>
      </c>
      <c r="DJ11" s="126"/>
      <c r="DK11" s="66">
        <f t="shared" si="44"/>
        <v>5.5</v>
      </c>
      <c r="DL11" s="67">
        <f t="shared" si="45"/>
        <v>5.5</v>
      </c>
      <c r="DM11" s="60" t="str">
        <f t="shared" si="46"/>
        <v>5.5</v>
      </c>
      <c r="DN11" s="51" t="str">
        <f t="shared" si="47"/>
        <v>C</v>
      </c>
      <c r="DO11" s="60">
        <f t="shared" si="48"/>
        <v>2</v>
      </c>
      <c r="DP11" s="60" t="str">
        <f t="shared" si="49"/>
        <v>2.0</v>
      </c>
      <c r="DQ11" s="63"/>
      <c r="DR11" s="209"/>
      <c r="DS11" s="67">
        <f t="shared" si="50"/>
        <v>5.4</v>
      </c>
      <c r="DT11" s="60" t="str">
        <f t="shared" si="51"/>
        <v>5.4</v>
      </c>
      <c r="DU11" s="51" t="str">
        <f t="shared" si="52"/>
        <v>D+</v>
      </c>
      <c r="DV11" s="60">
        <f t="shared" si="53"/>
        <v>1.5</v>
      </c>
      <c r="DW11" s="60" t="str">
        <f t="shared" si="54"/>
        <v>1.5</v>
      </c>
      <c r="DX11" s="63">
        <v>3</v>
      </c>
      <c r="DY11" s="209">
        <v>3</v>
      </c>
      <c r="DZ11" s="210">
        <v>5.6</v>
      </c>
      <c r="EA11" s="57">
        <v>3</v>
      </c>
      <c r="EB11" s="58"/>
      <c r="EC11" s="66">
        <f t="shared" si="55"/>
        <v>4</v>
      </c>
      <c r="ED11" s="67">
        <f t="shared" si="56"/>
        <v>4</v>
      </c>
      <c r="EE11" s="67" t="str">
        <f t="shared" si="57"/>
        <v>4.0</v>
      </c>
      <c r="EF11" s="51" t="str">
        <f t="shared" si="58"/>
        <v>D</v>
      </c>
      <c r="EG11" s="68">
        <f t="shared" si="59"/>
        <v>1</v>
      </c>
      <c r="EH11" s="53" t="str">
        <f t="shared" si="60"/>
        <v>1.0</v>
      </c>
      <c r="EI11" s="63">
        <v>3</v>
      </c>
      <c r="EJ11" s="207">
        <v>3</v>
      </c>
      <c r="EK11" s="210">
        <v>5.7</v>
      </c>
      <c r="EL11" s="57">
        <v>6</v>
      </c>
      <c r="EM11" s="58"/>
      <c r="EN11" s="66">
        <f t="shared" si="61"/>
        <v>5.9</v>
      </c>
      <c r="EO11" s="67">
        <f t="shared" si="62"/>
        <v>5.9</v>
      </c>
      <c r="EP11" s="67" t="str">
        <f t="shared" si="63"/>
        <v>5.9</v>
      </c>
      <c r="EQ11" s="51" t="str">
        <f t="shared" si="64"/>
        <v>C</v>
      </c>
      <c r="ER11" s="60">
        <f t="shared" si="65"/>
        <v>2</v>
      </c>
      <c r="ES11" s="53" t="str">
        <f t="shared" si="66"/>
        <v>2.0</v>
      </c>
      <c r="ET11" s="63">
        <v>3</v>
      </c>
      <c r="EU11" s="207">
        <v>3</v>
      </c>
      <c r="EV11" s="171">
        <v>5</v>
      </c>
      <c r="EW11" s="122">
        <v>1</v>
      </c>
      <c r="EX11" s="123">
        <v>5</v>
      </c>
      <c r="EY11" s="66">
        <f t="shared" si="67"/>
        <v>2.6</v>
      </c>
      <c r="EZ11" s="67">
        <f t="shared" si="68"/>
        <v>5</v>
      </c>
      <c r="FA11" s="67" t="str">
        <f t="shared" si="69"/>
        <v>5.0</v>
      </c>
      <c r="FB11" s="51" t="str">
        <f t="shared" si="70"/>
        <v>D+</v>
      </c>
      <c r="FC11" s="60">
        <f t="shared" si="71"/>
        <v>1.5</v>
      </c>
      <c r="FD11" s="53" t="str">
        <f t="shared" si="72"/>
        <v>1.5</v>
      </c>
      <c r="FE11" s="63">
        <v>2</v>
      </c>
      <c r="FF11" s="207">
        <v>2</v>
      </c>
      <c r="FG11" s="105">
        <v>8</v>
      </c>
      <c r="FH11" s="103">
        <v>8</v>
      </c>
      <c r="FI11" s="104"/>
      <c r="FJ11" s="66">
        <f t="shared" si="73"/>
        <v>8</v>
      </c>
      <c r="FK11" s="67">
        <f t="shared" si="74"/>
        <v>8</v>
      </c>
      <c r="FL11" s="67" t="str">
        <f t="shared" si="75"/>
        <v>8.0</v>
      </c>
      <c r="FM11" s="51" t="str">
        <f t="shared" si="76"/>
        <v>B+</v>
      </c>
      <c r="FN11" s="60">
        <f t="shared" si="77"/>
        <v>3.5</v>
      </c>
      <c r="FO11" s="53" t="str">
        <f t="shared" si="78"/>
        <v>3.5</v>
      </c>
      <c r="FP11" s="63">
        <v>2</v>
      </c>
      <c r="FQ11" s="207">
        <v>2</v>
      </c>
      <c r="FR11" s="105">
        <v>6.4</v>
      </c>
      <c r="FS11" s="103">
        <v>6</v>
      </c>
      <c r="FT11" s="104"/>
      <c r="FU11" s="66"/>
      <c r="FV11" s="67">
        <f t="shared" si="79"/>
        <v>6.2</v>
      </c>
      <c r="FW11" s="67" t="str">
        <f t="shared" si="80"/>
        <v>6.2</v>
      </c>
      <c r="FX11" s="51" t="str">
        <f t="shared" si="81"/>
        <v>C</v>
      </c>
      <c r="FY11" s="60">
        <f t="shared" si="82"/>
        <v>2</v>
      </c>
      <c r="FZ11" s="53" t="str">
        <f t="shared" si="83"/>
        <v>2.0</v>
      </c>
      <c r="GA11" s="63">
        <v>2</v>
      </c>
      <c r="GB11" s="207">
        <v>2</v>
      </c>
      <c r="GC11" s="325">
        <v>5.0999999999999996</v>
      </c>
      <c r="GD11" s="326">
        <v>1</v>
      </c>
      <c r="GE11" s="327">
        <v>4</v>
      </c>
      <c r="GF11" s="105"/>
      <c r="GG11" s="67">
        <f t="shared" si="84"/>
        <v>4.4000000000000004</v>
      </c>
      <c r="GH11" s="67" t="str">
        <f t="shared" si="85"/>
        <v>4.4</v>
      </c>
      <c r="GI11" s="51" t="str">
        <f t="shared" si="86"/>
        <v>D</v>
      </c>
      <c r="GJ11" s="60">
        <f t="shared" si="87"/>
        <v>1</v>
      </c>
      <c r="GK11" s="53" t="str">
        <f t="shared" si="88"/>
        <v>1.0</v>
      </c>
      <c r="GL11" s="63">
        <v>3</v>
      </c>
      <c r="GM11" s="207">
        <v>3</v>
      </c>
      <c r="GN11" s="211">
        <f t="shared" si="89"/>
        <v>18</v>
      </c>
      <c r="GO11" s="156">
        <f t="shared" si="90"/>
        <v>5.4166666666666679</v>
      </c>
      <c r="GP11" s="158">
        <f t="shared" si="91"/>
        <v>1.6944444444444444</v>
      </c>
      <c r="GQ11" s="157" t="str">
        <f t="shared" si="92"/>
        <v>1.69</v>
      </c>
      <c r="GR11" s="5" t="str">
        <f t="shared" si="93"/>
        <v>Lên lớp</v>
      </c>
      <c r="GS11" s="212">
        <f t="shared" si="94"/>
        <v>18</v>
      </c>
      <c r="GT11" s="213">
        <f t="shared" si="95"/>
        <v>5.4166666666666679</v>
      </c>
      <c r="GU11" s="214">
        <f t="shared" si="96"/>
        <v>1.6944444444444444</v>
      </c>
      <c r="GV11" s="215">
        <f t="shared" si="97"/>
        <v>35</v>
      </c>
      <c r="GW11" s="211">
        <f t="shared" si="98"/>
        <v>35</v>
      </c>
      <c r="GX11" s="157">
        <f t="shared" si="99"/>
        <v>5.8571428571428577</v>
      </c>
      <c r="GY11" s="158">
        <f t="shared" si="100"/>
        <v>2.0285714285714285</v>
      </c>
      <c r="GZ11" s="157" t="str">
        <f t="shared" si="101"/>
        <v>2.03</v>
      </c>
      <c r="HA11" s="5" t="str">
        <f t="shared" si="102"/>
        <v>Lên lớp</v>
      </c>
      <c r="HB11" s="5"/>
      <c r="HC11" s="171">
        <v>5.0999999999999996</v>
      </c>
      <c r="HD11" s="122">
        <v>3</v>
      </c>
      <c r="HE11" s="123">
        <v>6</v>
      </c>
      <c r="HF11" s="171"/>
      <c r="HG11" s="67">
        <f t="shared" si="103"/>
        <v>5.6</v>
      </c>
      <c r="HH11" s="67" t="str">
        <f t="shared" si="104"/>
        <v>5.6</v>
      </c>
      <c r="HI11" s="51" t="str">
        <f t="shared" si="105"/>
        <v>C</v>
      </c>
      <c r="HJ11" s="60">
        <f t="shared" si="106"/>
        <v>2</v>
      </c>
      <c r="HK11" s="53" t="str">
        <f t="shared" si="107"/>
        <v>2.0</v>
      </c>
      <c r="HL11" s="63">
        <v>3</v>
      </c>
      <c r="HM11" s="207">
        <v>3</v>
      </c>
      <c r="HN11" s="171">
        <v>6.3</v>
      </c>
      <c r="HO11" s="122">
        <v>1</v>
      </c>
      <c r="HP11" s="123">
        <v>5</v>
      </c>
      <c r="HQ11" s="171">
        <f t="shared" si="108"/>
        <v>3.1</v>
      </c>
      <c r="HR11" s="110">
        <f t="shared" si="109"/>
        <v>5.5</v>
      </c>
      <c r="HS11" s="67" t="str">
        <f t="shared" si="110"/>
        <v>5.5</v>
      </c>
      <c r="HT11" s="111" t="str">
        <f t="shared" si="111"/>
        <v>C</v>
      </c>
      <c r="HU11" s="112">
        <f t="shared" si="112"/>
        <v>2</v>
      </c>
      <c r="HV11" s="113" t="str">
        <f t="shared" si="113"/>
        <v>2.0</v>
      </c>
      <c r="HW11" s="63">
        <v>1</v>
      </c>
      <c r="HX11" s="207">
        <v>1</v>
      </c>
      <c r="HY11" s="66">
        <f t="shared" si="114"/>
        <v>0.9</v>
      </c>
      <c r="HZ11" s="167">
        <f t="shared" si="114"/>
        <v>5.6</v>
      </c>
      <c r="IA11" s="53" t="str">
        <f t="shared" si="115"/>
        <v>5.6</v>
      </c>
      <c r="IB11" s="51" t="str">
        <f t="shared" si="116"/>
        <v>C</v>
      </c>
      <c r="IC11" s="60">
        <f t="shared" si="117"/>
        <v>2</v>
      </c>
      <c r="ID11" s="53" t="str">
        <f t="shared" si="118"/>
        <v>2.0</v>
      </c>
      <c r="IE11" s="220">
        <v>4</v>
      </c>
      <c r="IF11" s="221">
        <v>4</v>
      </c>
      <c r="IG11" s="171">
        <v>6.7</v>
      </c>
      <c r="IH11" s="122"/>
      <c r="II11" s="123">
        <v>6</v>
      </c>
      <c r="IJ11" s="66">
        <f t="shared" si="119"/>
        <v>2.7</v>
      </c>
      <c r="IK11" s="67">
        <f t="shared" si="120"/>
        <v>6.3</v>
      </c>
      <c r="IL11" s="67" t="str">
        <f t="shared" si="121"/>
        <v>6.3</v>
      </c>
      <c r="IM11" s="51" t="str">
        <f t="shared" si="122"/>
        <v>C</v>
      </c>
      <c r="IN11" s="60">
        <f t="shared" si="123"/>
        <v>2</v>
      </c>
      <c r="IO11" s="53" t="str">
        <f t="shared" si="124"/>
        <v>2.0</v>
      </c>
      <c r="IP11" s="63">
        <v>2</v>
      </c>
      <c r="IQ11" s="207">
        <v>2</v>
      </c>
      <c r="IR11" s="210">
        <v>6.5</v>
      </c>
      <c r="IS11" s="57">
        <v>7</v>
      </c>
      <c r="IT11" s="58"/>
      <c r="IU11" s="66">
        <f t="shared" si="125"/>
        <v>6.8</v>
      </c>
      <c r="IV11" s="67">
        <f t="shared" si="126"/>
        <v>6.8</v>
      </c>
      <c r="IW11" s="67" t="str">
        <f t="shared" si="127"/>
        <v>6.8</v>
      </c>
      <c r="IX11" s="51" t="str">
        <f t="shared" si="128"/>
        <v>C+</v>
      </c>
      <c r="IY11" s="60">
        <f t="shared" si="129"/>
        <v>2.5</v>
      </c>
      <c r="IZ11" s="53" t="str">
        <f t="shared" si="130"/>
        <v>2.5</v>
      </c>
      <c r="JA11" s="63">
        <v>3</v>
      </c>
      <c r="JB11" s="207">
        <v>3</v>
      </c>
      <c r="JC11" s="65">
        <v>7.2</v>
      </c>
      <c r="JD11" s="57">
        <v>5</v>
      </c>
      <c r="JE11" s="58"/>
      <c r="JF11" s="66">
        <f t="shared" si="131"/>
        <v>5.9</v>
      </c>
      <c r="JG11" s="67">
        <f t="shared" si="132"/>
        <v>5.9</v>
      </c>
      <c r="JH11" s="50" t="str">
        <f t="shared" si="133"/>
        <v>5.9</v>
      </c>
      <c r="JI11" s="51" t="str">
        <f t="shared" si="134"/>
        <v>C</v>
      </c>
      <c r="JJ11" s="60">
        <f t="shared" si="135"/>
        <v>2</v>
      </c>
      <c r="JK11" s="53" t="str">
        <f t="shared" si="136"/>
        <v>2.0</v>
      </c>
      <c r="JL11" s="61">
        <v>2</v>
      </c>
      <c r="JM11" s="62">
        <v>2</v>
      </c>
      <c r="JN11" s="65">
        <v>5</v>
      </c>
      <c r="JO11" s="57">
        <v>4</v>
      </c>
      <c r="JP11" s="58"/>
      <c r="JQ11" s="66">
        <f t="shared" si="137"/>
        <v>4.4000000000000004</v>
      </c>
      <c r="JR11" s="67">
        <f t="shared" si="138"/>
        <v>4.4000000000000004</v>
      </c>
      <c r="JS11" s="50" t="str">
        <f t="shared" si="139"/>
        <v>4.4</v>
      </c>
      <c r="JT11" s="51" t="str">
        <f t="shared" si="140"/>
        <v>D</v>
      </c>
      <c r="JU11" s="60">
        <f t="shared" si="141"/>
        <v>1</v>
      </c>
      <c r="JV11" s="53" t="str">
        <f t="shared" si="142"/>
        <v>1.0</v>
      </c>
      <c r="JW11" s="61">
        <v>1</v>
      </c>
      <c r="JX11" s="62">
        <v>1</v>
      </c>
      <c r="JY11" s="65">
        <v>5.3</v>
      </c>
      <c r="JZ11" s="57">
        <v>6</v>
      </c>
      <c r="KA11" s="58"/>
      <c r="KB11" s="66">
        <f t="shared" si="143"/>
        <v>5.7</v>
      </c>
      <c r="KC11" s="67">
        <f t="shared" si="144"/>
        <v>5.7</v>
      </c>
      <c r="KD11" s="50" t="str">
        <f t="shared" si="145"/>
        <v>5.7</v>
      </c>
      <c r="KE11" s="51" t="str">
        <f t="shared" si="146"/>
        <v>C</v>
      </c>
      <c r="KF11" s="60">
        <f t="shared" si="147"/>
        <v>2</v>
      </c>
      <c r="KG11" s="53" t="str">
        <f t="shared" si="148"/>
        <v>2.0</v>
      </c>
      <c r="KH11" s="61">
        <v>2</v>
      </c>
      <c r="KI11" s="62">
        <v>2</v>
      </c>
      <c r="KJ11" s="105">
        <v>5</v>
      </c>
      <c r="KK11" s="138">
        <v>5</v>
      </c>
      <c r="KL11" s="104"/>
      <c r="KM11" s="66">
        <f t="shared" si="149"/>
        <v>5</v>
      </c>
      <c r="KN11" s="110">
        <f t="shared" si="150"/>
        <v>5</v>
      </c>
      <c r="KO11" s="67" t="str">
        <f t="shared" si="151"/>
        <v>5.0</v>
      </c>
      <c r="KP11" s="300" t="str">
        <f t="shared" si="152"/>
        <v>D+</v>
      </c>
      <c r="KQ11" s="112">
        <f t="shared" si="153"/>
        <v>1.5</v>
      </c>
      <c r="KR11" s="113" t="str">
        <f t="shared" si="154"/>
        <v>1.5</v>
      </c>
      <c r="KS11" s="63">
        <v>3</v>
      </c>
      <c r="KT11" s="207">
        <v>3</v>
      </c>
      <c r="KU11" s="216">
        <v>6.8</v>
      </c>
      <c r="KV11" s="337">
        <v>2</v>
      </c>
      <c r="KW11" s="174">
        <v>6</v>
      </c>
      <c r="KX11" s="216">
        <f t="shared" si="155"/>
        <v>3.9</v>
      </c>
      <c r="KY11" s="110">
        <f t="shared" si="156"/>
        <v>6.3</v>
      </c>
      <c r="KZ11" s="67" t="str">
        <f t="shared" si="157"/>
        <v>6.3</v>
      </c>
      <c r="LA11" s="300" t="str">
        <f t="shared" si="158"/>
        <v>C</v>
      </c>
      <c r="LB11" s="112">
        <f t="shared" si="159"/>
        <v>2</v>
      </c>
      <c r="LC11" s="113" t="str">
        <f t="shared" si="160"/>
        <v>2.0</v>
      </c>
      <c r="LD11" s="63">
        <v>2</v>
      </c>
      <c r="LE11" s="207">
        <v>2</v>
      </c>
      <c r="LF11" s="301">
        <f t="shared" si="161"/>
        <v>4.5</v>
      </c>
      <c r="LG11" s="302">
        <f t="shared" si="161"/>
        <v>5.6</v>
      </c>
      <c r="LH11" s="303" t="str">
        <f t="shared" si="162"/>
        <v>5.6</v>
      </c>
      <c r="LI11" s="304" t="str">
        <f t="shared" si="163"/>
        <v>C</v>
      </c>
      <c r="LJ11" s="305">
        <f t="shared" si="164"/>
        <v>2</v>
      </c>
      <c r="LK11" s="303" t="str">
        <f t="shared" si="165"/>
        <v>2.0</v>
      </c>
      <c r="LL11" s="306">
        <v>5</v>
      </c>
      <c r="LM11" s="307">
        <v>5</v>
      </c>
      <c r="LN11" s="211">
        <f t="shared" si="166"/>
        <v>19</v>
      </c>
      <c r="LO11" s="156">
        <f t="shared" si="167"/>
        <v>5.8157894736842106</v>
      </c>
      <c r="LP11" s="158">
        <f t="shared" si="168"/>
        <v>1.9473684210526316</v>
      </c>
      <c r="LQ11" s="157" t="str">
        <f t="shared" si="169"/>
        <v>1.95</v>
      </c>
      <c r="LR11" s="5" t="str">
        <f t="shared" si="170"/>
        <v>Lên lớp</v>
      </c>
      <c r="LS11" s="212">
        <f t="shared" si="171"/>
        <v>19</v>
      </c>
      <c r="LT11" s="156">
        <f t="shared" si="172"/>
        <v>5.8157894736842106</v>
      </c>
      <c r="LU11" s="309">
        <f t="shared" si="173"/>
        <v>1.9473684210526316</v>
      </c>
      <c r="LV11" s="215">
        <f t="shared" si="174"/>
        <v>54</v>
      </c>
      <c r="LW11" s="211">
        <f t="shared" si="175"/>
        <v>54</v>
      </c>
      <c r="LX11" s="157">
        <f t="shared" si="176"/>
        <v>5.8425925925925926</v>
      </c>
      <c r="LY11" s="157" t="str">
        <f t="shared" si="177"/>
        <v>5.84</v>
      </c>
      <c r="LZ11" s="158">
        <f t="shared" si="178"/>
        <v>2</v>
      </c>
      <c r="MA11" s="157" t="str">
        <f t="shared" si="179"/>
        <v>2.00</v>
      </c>
      <c r="MB11" s="5" t="str">
        <f t="shared" si="180"/>
        <v>Lên lớp</v>
      </c>
      <c r="MC11" s="282">
        <v>6.2</v>
      </c>
      <c r="MD11" s="283">
        <v>5</v>
      </c>
      <c r="ME11" s="58"/>
      <c r="MF11" s="66">
        <f t="shared" si="181"/>
        <v>5.5</v>
      </c>
      <c r="MG11" s="67">
        <f t="shared" si="182"/>
        <v>5.5</v>
      </c>
      <c r="MH11" s="50" t="str">
        <f t="shared" si="183"/>
        <v>5.5</v>
      </c>
      <c r="MI11" s="51" t="str">
        <f t="shared" si="184"/>
        <v>C</v>
      </c>
      <c r="MJ11" s="60">
        <f t="shared" si="185"/>
        <v>2</v>
      </c>
      <c r="MK11" s="53" t="str">
        <f t="shared" si="186"/>
        <v>2.0</v>
      </c>
      <c r="ML11" s="61">
        <v>2</v>
      </c>
      <c r="MM11" s="62">
        <v>2</v>
      </c>
      <c r="MN11" s="282">
        <v>6</v>
      </c>
      <c r="MO11" s="283">
        <v>8</v>
      </c>
      <c r="MP11" s="104"/>
      <c r="MQ11" s="105">
        <f t="shared" si="187"/>
        <v>7.2</v>
      </c>
      <c r="MR11" s="67">
        <f t="shared" si="188"/>
        <v>7.2</v>
      </c>
      <c r="MS11" s="50" t="str">
        <f t="shared" si="189"/>
        <v>7.2</v>
      </c>
      <c r="MT11" s="51" t="str">
        <f t="shared" si="190"/>
        <v>B</v>
      </c>
      <c r="MU11" s="60">
        <f t="shared" si="191"/>
        <v>3</v>
      </c>
      <c r="MV11" s="53" t="str">
        <f t="shared" si="192"/>
        <v>3.0</v>
      </c>
      <c r="MW11" s="61">
        <v>2</v>
      </c>
      <c r="MX11" s="62">
        <v>2</v>
      </c>
      <c r="MY11" s="282">
        <v>6.2</v>
      </c>
      <c r="MZ11" s="283">
        <v>5</v>
      </c>
      <c r="NA11" s="104"/>
      <c r="NB11" s="105">
        <f t="shared" si="193"/>
        <v>5.5</v>
      </c>
      <c r="NC11" s="67">
        <f t="shared" si="194"/>
        <v>5.5</v>
      </c>
      <c r="ND11" s="50" t="str">
        <f t="shared" si="195"/>
        <v>5.5</v>
      </c>
      <c r="NE11" s="51" t="str">
        <f t="shared" si="196"/>
        <v>C</v>
      </c>
      <c r="NF11" s="60">
        <f t="shared" si="197"/>
        <v>2</v>
      </c>
      <c r="NG11" s="53" t="str">
        <f t="shared" si="198"/>
        <v>2.0</v>
      </c>
      <c r="NH11" s="61">
        <v>2</v>
      </c>
      <c r="NI11" s="62">
        <v>2</v>
      </c>
      <c r="NJ11" s="171">
        <v>5</v>
      </c>
      <c r="NK11" s="323">
        <v>2</v>
      </c>
      <c r="NL11" s="171">
        <v>5</v>
      </c>
      <c r="NM11" s="171">
        <f t="shared" si="199"/>
        <v>3.2</v>
      </c>
      <c r="NN11" s="110">
        <f t="shared" si="200"/>
        <v>5</v>
      </c>
      <c r="NO11" s="67" t="str">
        <f t="shared" si="201"/>
        <v>5.0</v>
      </c>
      <c r="NP11" s="300" t="str">
        <f t="shared" si="202"/>
        <v>D+</v>
      </c>
      <c r="NQ11" s="112">
        <f t="shared" si="203"/>
        <v>1.5</v>
      </c>
      <c r="NR11" s="113" t="str">
        <f t="shared" si="204"/>
        <v>1.5</v>
      </c>
      <c r="NS11" s="63">
        <v>2</v>
      </c>
      <c r="NT11" s="207">
        <v>2</v>
      </c>
      <c r="NU11" s="105">
        <v>5</v>
      </c>
      <c r="NV11" s="138">
        <v>2</v>
      </c>
      <c r="NW11" s="105">
        <v>5</v>
      </c>
      <c r="NX11" s="105">
        <f t="shared" si="205"/>
        <v>3.2</v>
      </c>
      <c r="NY11" s="110">
        <f t="shared" si="206"/>
        <v>5</v>
      </c>
      <c r="NZ11" s="67" t="str">
        <f t="shared" si="207"/>
        <v>5.0</v>
      </c>
      <c r="OA11" s="300" t="str">
        <f t="shared" si="208"/>
        <v>D+</v>
      </c>
      <c r="OB11" s="112">
        <f t="shared" si="209"/>
        <v>1.5</v>
      </c>
      <c r="OC11" s="113" t="str">
        <f t="shared" si="210"/>
        <v>1.5</v>
      </c>
      <c r="OD11" s="63">
        <v>1</v>
      </c>
      <c r="OE11" s="207">
        <v>1</v>
      </c>
      <c r="OF11" s="210">
        <v>6.5</v>
      </c>
      <c r="OG11" s="57">
        <v>6</v>
      </c>
      <c r="OH11" s="58"/>
      <c r="OI11" s="66">
        <f t="shared" si="211"/>
        <v>6.2</v>
      </c>
      <c r="OJ11" s="67">
        <f t="shared" si="212"/>
        <v>6.2</v>
      </c>
      <c r="OK11" s="67" t="str">
        <f t="shared" si="213"/>
        <v>6.2</v>
      </c>
      <c r="OL11" s="51" t="str">
        <f t="shared" si="214"/>
        <v>C</v>
      </c>
      <c r="OM11" s="60">
        <f t="shared" si="215"/>
        <v>2</v>
      </c>
      <c r="ON11" s="53" t="str">
        <f t="shared" si="216"/>
        <v>2.0</v>
      </c>
      <c r="OO11" s="63">
        <v>6</v>
      </c>
      <c r="OP11" s="207">
        <v>6</v>
      </c>
      <c r="OQ11" s="211">
        <f t="shared" si="217"/>
        <v>15</v>
      </c>
      <c r="OR11" s="156">
        <f t="shared" si="218"/>
        <v>5.9066666666666663</v>
      </c>
      <c r="OS11" s="158">
        <f t="shared" si="219"/>
        <v>2.0333333333333332</v>
      </c>
      <c r="OT11" s="157" t="str">
        <f t="shared" si="220"/>
        <v>2.03</v>
      </c>
      <c r="OU11" s="5" t="str">
        <f t="shared" si="221"/>
        <v>Lên lớp</v>
      </c>
      <c r="OV11" s="212">
        <f t="shared" si="222"/>
        <v>15</v>
      </c>
      <c r="OW11" s="156">
        <f t="shared" si="223"/>
        <v>5.9066666666666663</v>
      </c>
      <c r="OX11" s="309">
        <f t="shared" si="224"/>
        <v>2.0333333333333332</v>
      </c>
      <c r="OY11" s="215">
        <f t="shared" si="225"/>
        <v>69</v>
      </c>
      <c r="OZ11" s="211">
        <f t="shared" si="226"/>
        <v>69</v>
      </c>
      <c r="PA11" s="157">
        <f t="shared" si="227"/>
        <v>5.8565217391304349</v>
      </c>
      <c r="PB11" s="157" t="str">
        <f t="shared" si="228"/>
        <v>5.86</v>
      </c>
      <c r="PC11" s="158">
        <f t="shared" si="229"/>
        <v>2.0072463768115942</v>
      </c>
      <c r="PD11" s="157" t="str">
        <f t="shared" si="230"/>
        <v>2.01</v>
      </c>
      <c r="PE11" s="5" t="str">
        <f t="shared" si="231"/>
        <v>Lên lớp</v>
      </c>
      <c r="PF11" s="210">
        <v>6.6</v>
      </c>
      <c r="PG11" s="133"/>
      <c r="PH11" s="210">
        <v>6.5</v>
      </c>
      <c r="PI11" s="66">
        <f t="shared" si="232"/>
        <v>2.6</v>
      </c>
      <c r="PJ11" s="67">
        <f t="shared" si="233"/>
        <v>6.5</v>
      </c>
      <c r="PK11" s="67" t="str">
        <f t="shared" si="234"/>
        <v>6.5</v>
      </c>
      <c r="PL11" s="51" t="str">
        <f t="shared" si="235"/>
        <v>C+</v>
      </c>
      <c r="PM11" s="60">
        <f t="shared" si="236"/>
        <v>2.5</v>
      </c>
      <c r="PN11" s="53" t="str">
        <f t="shared" si="237"/>
        <v>2.5</v>
      </c>
      <c r="PO11" s="63">
        <v>6</v>
      </c>
      <c r="PP11" s="207">
        <v>6</v>
      </c>
      <c r="PQ11" s="105">
        <v>7.6</v>
      </c>
      <c r="PR11" s="138">
        <v>6.5</v>
      </c>
      <c r="PS11" s="105"/>
      <c r="PT11" s="105"/>
      <c r="PU11" s="67">
        <f t="shared" si="238"/>
        <v>6.9</v>
      </c>
      <c r="PV11" s="67" t="str">
        <f t="shared" si="239"/>
        <v>6.9</v>
      </c>
      <c r="PW11" s="51" t="str">
        <f t="shared" si="240"/>
        <v>C+</v>
      </c>
      <c r="PX11" s="60">
        <f t="shared" si="241"/>
        <v>2.5</v>
      </c>
      <c r="PY11" s="53" t="str">
        <f t="shared" si="242"/>
        <v>2.5</v>
      </c>
      <c r="PZ11" s="63">
        <v>4</v>
      </c>
      <c r="QA11" s="207">
        <v>4</v>
      </c>
      <c r="QB11" s="429">
        <v>6</v>
      </c>
      <c r="QC11" s="429">
        <v>5</v>
      </c>
      <c r="QD11" s="429">
        <v>6.2</v>
      </c>
      <c r="QE11" s="316">
        <f t="shared" si="243"/>
        <v>5.7</v>
      </c>
      <c r="QF11" s="67" t="str">
        <f t="shared" si="244"/>
        <v>5.7</v>
      </c>
      <c r="QG11" s="51" t="str">
        <f t="shared" si="245"/>
        <v>C</v>
      </c>
      <c r="QH11" s="60">
        <f t="shared" si="246"/>
        <v>2</v>
      </c>
      <c r="QI11" s="53" t="str">
        <f t="shared" si="247"/>
        <v>2.0</v>
      </c>
      <c r="QJ11" s="220">
        <v>5</v>
      </c>
      <c r="QK11" s="221">
        <v>5</v>
      </c>
      <c r="QL11" s="417">
        <f t="shared" si="248"/>
        <v>15</v>
      </c>
      <c r="QM11" s="156">
        <f t="shared" si="249"/>
        <v>6.34</v>
      </c>
      <c r="QN11" s="158">
        <f t="shared" si="250"/>
        <v>2.3333333333333335</v>
      </c>
      <c r="QO11" s="157" t="str">
        <f t="shared" si="251"/>
        <v>2.33</v>
      </c>
    </row>
    <row r="12" spans="1:457" s="8" customFormat="1" ht="18">
      <c r="A12" s="5">
        <v>11</v>
      </c>
      <c r="B12" s="9" t="s">
        <v>356</v>
      </c>
      <c r="C12" s="10" t="s">
        <v>357</v>
      </c>
      <c r="D12" s="11" t="s">
        <v>358</v>
      </c>
      <c r="E12" s="12" t="s">
        <v>359</v>
      </c>
      <c r="F12" s="87"/>
      <c r="G12" s="47" t="s">
        <v>637</v>
      </c>
      <c r="H12" s="6" t="s">
        <v>427</v>
      </c>
      <c r="I12" s="48" t="s">
        <v>675</v>
      </c>
      <c r="J12" s="48" t="s">
        <v>525</v>
      </c>
      <c r="K12" s="98">
        <v>8</v>
      </c>
      <c r="L12" s="67" t="str">
        <f t="shared" si="0"/>
        <v>8.0</v>
      </c>
      <c r="M12" s="51" t="str">
        <f t="shared" si="253"/>
        <v>B+</v>
      </c>
      <c r="N12" s="52">
        <f t="shared" si="254"/>
        <v>3.5</v>
      </c>
      <c r="O12" s="53" t="str">
        <f t="shared" si="1"/>
        <v>3.5</v>
      </c>
      <c r="P12" s="63">
        <v>2</v>
      </c>
      <c r="Q12" s="206">
        <v>7</v>
      </c>
      <c r="R12" s="67" t="str">
        <f t="shared" si="2"/>
        <v>7.0</v>
      </c>
      <c r="S12" s="51" t="str">
        <f t="shared" si="255"/>
        <v>B</v>
      </c>
      <c r="T12" s="52">
        <f t="shared" si="256"/>
        <v>3</v>
      </c>
      <c r="U12" s="53" t="str">
        <f t="shared" si="3"/>
        <v>3.0</v>
      </c>
      <c r="V12" s="63">
        <v>3</v>
      </c>
      <c r="W12" s="105">
        <v>9.3000000000000007</v>
      </c>
      <c r="X12" s="103">
        <v>8</v>
      </c>
      <c r="Y12" s="104"/>
      <c r="Z12" s="66">
        <f t="shared" si="4"/>
        <v>8.5</v>
      </c>
      <c r="AA12" s="67">
        <f t="shared" si="5"/>
        <v>8.5</v>
      </c>
      <c r="AB12" s="67" t="str">
        <f t="shared" si="6"/>
        <v>8.5</v>
      </c>
      <c r="AC12" s="51" t="str">
        <f t="shared" si="7"/>
        <v>A</v>
      </c>
      <c r="AD12" s="60">
        <f t="shared" si="257"/>
        <v>4</v>
      </c>
      <c r="AE12" s="53" t="str">
        <f t="shared" si="8"/>
        <v>4.0</v>
      </c>
      <c r="AF12" s="63">
        <v>4</v>
      </c>
      <c r="AG12" s="207">
        <v>4</v>
      </c>
      <c r="AH12" s="105">
        <v>9</v>
      </c>
      <c r="AI12" s="103">
        <v>9</v>
      </c>
      <c r="AJ12" s="104"/>
      <c r="AK12" s="66">
        <f t="shared" si="9"/>
        <v>9</v>
      </c>
      <c r="AL12" s="67">
        <f t="shared" si="10"/>
        <v>9</v>
      </c>
      <c r="AM12" s="67" t="str">
        <f t="shared" si="11"/>
        <v>9.0</v>
      </c>
      <c r="AN12" s="51" t="str">
        <f t="shared" si="258"/>
        <v>A</v>
      </c>
      <c r="AO12" s="60">
        <f t="shared" si="259"/>
        <v>4</v>
      </c>
      <c r="AP12" s="53" t="str">
        <f t="shared" si="12"/>
        <v>4.0</v>
      </c>
      <c r="AQ12" s="63">
        <v>2</v>
      </c>
      <c r="AR12" s="207">
        <v>2</v>
      </c>
      <c r="AS12" s="105">
        <v>8</v>
      </c>
      <c r="AT12" s="103">
        <v>7</v>
      </c>
      <c r="AU12" s="104"/>
      <c r="AV12" s="66">
        <f t="shared" si="13"/>
        <v>7.4</v>
      </c>
      <c r="AW12" s="67">
        <f t="shared" si="14"/>
        <v>7.4</v>
      </c>
      <c r="AX12" s="67" t="str">
        <f t="shared" si="15"/>
        <v>7.4</v>
      </c>
      <c r="AY12" s="51" t="str">
        <f t="shared" si="16"/>
        <v>B</v>
      </c>
      <c r="AZ12" s="60">
        <f t="shared" si="260"/>
        <v>3</v>
      </c>
      <c r="BA12" s="53" t="str">
        <f t="shared" si="17"/>
        <v>3.0</v>
      </c>
      <c r="BB12" s="63">
        <v>3</v>
      </c>
      <c r="BC12" s="207">
        <v>3</v>
      </c>
      <c r="BD12" s="105">
        <v>9</v>
      </c>
      <c r="BE12" s="103">
        <v>9</v>
      </c>
      <c r="BF12" s="104"/>
      <c r="BG12" s="66">
        <f t="shared" si="261"/>
        <v>9</v>
      </c>
      <c r="BH12" s="67">
        <f t="shared" si="262"/>
        <v>9</v>
      </c>
      <c r="BI12" s="67" t="str">
        <f t="shared" si="18"/>
        <v>9.0</v>
      </c>
      <c r="BJ12" s="51" t="str">
        <f t="shared" si="263"/>
        <v>A</v>
      </c>
      <c r="BK12" s="60">
        <f t="shared" si="264"/>
        <v>4</v>
      </c>
      <c r="BL12" s="53" t="str">
        <f t="shared" si="19"/>
        <v>4.0</v>
      </c>
      <c r="BM12" s="63">
        <v>3</v>
      </c>
      <c r="BN12" s="207">
        <v>3</v>
      </c>
      <c r="BO12" s="105">
        <v>8</v>
      </c>
      <c r="BP12" s="103">
        <v>6</v>
      </c>
      <c r="BQ12" s="104"/>
      <c r="BR12" s="66">
        <f t="shared" si="20"/>
        <v>6.8</v>
      </c>
      <c r="BS12" s="67">
        <f t="shared" si="21"/>
        <v>6.8</v>
      </c>
      <c r="BT12" s="67" t="str">
        <f t="shared" si="22"/>
        <v>6.8</v>
      </c>
      <c r="BU12" s="51" t="str">
        <f t="shared" si="23"/>
        <v>C+</v>
      </c>
      <c r="BV12" s="68">
        <f t="shared" si="24"/>
        <v>2.5</v>
      </c>
      <c r="BW12" s="53" t="str">
        <f t="shared" si="25"/>
        <v>2.5</v>
      </c>
      <c r="BX12" s="63">
        <v>2</v>
      </c>
      <c r="BY12" s="207">
        <v>2</v>
      </c>
      <c r="BZ12" s="105">
        <v>8.3000000000000007</v>
      </c>
      <c r="CA12" s="103">
        <v>9</v>
      </c>
      <c r="CB12" s="104"/>
      <c r="CC12" s="105"/>
      <c r="CD12" s="67">
        <f t="shared" si="265"/>
        <v>8.6999999999999993</v>
      </c>
      <c r="CE12" s="67" t="str">
        <f t="shared" si="26"/>
        <v>8.7</v>
      </c>
      <c r="CF12" s="51" t="str">
        <f t="shared" si="266"/>
        <v>A</v>
      </c>
      <c r="CG12" s="60">
        <f t="shared" si="267"/>
        <v>4</v>
      </c>
      <c r="CH12" s="53" t="str">
        <f t="shared" si="27"/>
        <v>4.0</v>
      </c>
      <c r="CI12" s="63">
        <v>3</v>
      </c>
      <c r="CJ12" s="207">
        <v>3</v>
      </c>
      <c r="CK12" s="208">
        <f>AQ12+AF12+BB12+BM12+BX12+CI12</f>
        <v>17</v>
      </c>
      <c r="CL12" s="72">
        <f t="shared" si="29"/>
        <v>8.2882352941176478</v>
      </c>
      <c r="CM12" s="93" t="str">
        <f t="shared" si="30"/>
        <v>8.29</v>
      </c>
      <c r="CN12" s="72">
        <f t="shared" si="31"/>
        <v>3.6470588235294117</v>
      </c>
      <c r="CO12" s="93" t="str">
        <f t="shared" si="32"/>
        <v>3.65</v>
      </c>
      <c r="CP12" s="399" t="str">
        <f t="shared" si="252"/>
        <v>Lên lớp</v>
      </c>
      <c r="CQ12" s="399">
        <f t="shared" si="33"/>
        <v>17</v>
      </c>
      <c r="CR12" s="72">
        <f t="shared" si="34"/>
        <v>8.2882352941176478</v>
      </c>
      <c r="CS12" s="399" t="str">
        <f t="shared" si="35"/>
        <v>8.29</v>
      </c>
      <c r="CT12" s="72">
        <f t="shared" si="36"/>
        <v>3.6470588235294117</v>
      </c>
      <c r="CU12" s="399" t="str">
        <f t="shared" si="37"/>
        <v>3.65</v>
      </c>
      <c r="CV12" s="399" t="str">
        <f t="shared" si="268"/>
        <v>Lên lớp</v>
      </c>
      <c r="CW12" s="66">
        <v>8</v>
      </c>
      <c r="CX12" s="399">
        <v>6</v>
      </c>
      <c r="CY12" s="399"/>
      <c r="CZ12" s="66">
        <f t="shared" si="38"/>
        <v>6.8</v>
      </c>
      <c r="DA12" s="67">
        <f t="shared" si="39"/>
        <v>6.8</v>
      </c>
      <c r="DB12" s="60" t="str">
        <f t="shared" si="40"/>
        <v>6.8</v>
      </c>
      <c r="DC12" s="51" t="str">
        <f t="shared" si="41"/>
        <v>C+</v>
      </c>
      <c r="DD12" s="60">
        <f t="shared" si="42"/>
        <v>2.5</v>
      </c>
      <c r="DE12" s="60" t="str">
        <f t="shared" si="43"/>
        <v>2.5</v>
      </c>
      <c r="DF12" s="63"/>
      <c r="DG12" s="209"/>
      <c r="DH12" s="105">
        <v>8.6</v>
      </c>
      <c r="DI12" s="126">
        <v>4</v>
      </c>
      <c r="DJ12" s="126"/>
      <c r="DK12" s="66">
        <f t="shared" si="44"/>
        <v>5.8</v>
      </c>
      <c r="DL12" s="67">
        <f t="shared" si="45"/>
        <v>5.8</v>
      </c>
      <c r="DM12" s="60" t="str">
        <f t="shared" si="46"/>
        <v>5.8</v>
      </c>
      <c r="DN12" s="51" t="str">
        <f t="shared" si="47"/>
        <v>C</v>
      </c>
      <c r="DO12" s="60">
        <f t="shared" si="48"/>
        <v>2</v>
      </c>
      <c r="DP12" s="60" t="str">
        <f t="shared" si="49"/>
        <v>2.0</v>
      </c>
      <c r="DQ12" s="63"/>
      <c r="DR12" s="209"/>
      <c r="DS12" s="67">
        <f t="shared" si="50"/>
        <v>6.3</v>
      </c>
      <c r="DT12" s="60" t="str">
        <f t="shared" si="51"/>
        <v>6.3</v>
      </c>
      <c r="DU12" s="51" t="str">
        <f t="shared" si="52"/>
        <v>C</v>
      </c>
      <c r="DV12" s="60">
        <f t="shared" si="53"/>
        <v>2</v>
      </c>
      <c r="DW12" s="60" t="str">
        <f t="shared" si="54"/>
        <v>2.0</v>
      </c>
      <c r="DX12" s="63">
        <v>3</v>
      </c>
      <c r="DY12" s="209">
        <v>3</v>
      </c>
      <c r="DZ12" s="210">
        <v>7.3</v>
      </c>
      <c r="EA12" s="57">
        <v>8</v>
      </c>
      <c r="EB12" s="58"/>
      <c r="EC12" s="66">
        <f t="shared" si="55"/>
        <v>7.7</v>
      </c>
      <c r="ED12" s="67">
        <f t="shared" si="56"/>
        <v>7.7</v>
      </c>
      <c r="EE12" s="67" t="str">
        <f t="shared" si="57"/>
        <v>7.7</v>
      </c>
      <c r="EF12" s="51" t="str">
        <f t="shared" si="58"/>
        <v>B</v>
      </c>
      <c r="EG12" s="68">
        <f t="shared" si="59"/>
        <v>3</v>
      </c>
      <c r="EH12" s="53" t="str">
        <f t="shared" si="60"/>
        <v>3.0</v>
      </c>
      <c r="EI12" s="63">
        <v>3</v>
      </c>
      <c r="EJ12" s="207">
        <v>3</v>
      </c>
      <c r="EK12" s="210">
        <v>8</v>
      </c>
      <c r="EL12" s="57">
        <v>4</v>
      </c>
      <c r="EM12" s="58"/>
      <c r="EN12" s="66">
        <f t="shared" si="61"/>
        <v>5.6</v>
      </c>
      <c r="EO12" s="67">
        <f t="shared" si="62"/>
        <v>5.6</v>
      </c>
      <c r="EP12" s="67" t="str">
        <f t="shared" si="63"/>
        <v>5.6</v>
      </c>
      <c r="EQ12" s="51" t="str">
        <f t="shared" si="64"/>
        <v>C</v>
      </c>
      <c r="ER12" s="60">
        <f t="shared" si="65"/>
        <v>2</v>
      </c>
      <c r="ES12" s="53" t="str">
        <f t="shared" si="66"/>
        <v>2.0</v>
      </c>
      <c r="ET12" s="63">
        <v>3</v>
      </c>
      <c r="EU12" s="207">
        <v>3</v>
      </c>
      <c r="EV12" s="171">
        <v>5</v>
      </c>
      <c r="EW12" s="122">
        <v>1</v>
      </c>
      <c r="EX12" s="123">
        <v>4</v>
      </c>
      <c r="EY12" s="66">
        <f t="shared" si="67"/>
        <v>2.6</v>
      </c>
      <c r="EZ12" s="67">
        <f t="shared" si="68"/>
        <v>4.4000000000000004</v>
      </c>
      <c r="FA12" s="67" t="str">
        <f t="shared" si="69"/>
        <v>4.4</v>
      </c>
      <c r="FB12" s="51" t="str">
        <f t="shared" si="70"/>
        <v>D</v>
      </c>
      <c r="FC12" s="60">
        <f t="shared" si="71"/>
        <v>1</v>
      </c>
      <c r="FD12" s="53" t="str">
        <f t="shared" si="72"/>
        <v>1.0</v>
      </c>
      <c r="FE12" s="63">
        <v>2</v>
      </c>
      <c r="FF12" s="207">
        <v>2</v>
      </c>
      <c r="FG12" s="105">
        <v>8</v>
      </c>
      <c r="FH12" s="103">
        <v>9</v>
      </c>
      <c r="FI12" s="104"/>
      <c r="FJ12" s="66">
        <f t="shared" si="73"/>
        <v>8.6</v>
      </c>
      <c r="FK12" s="67">
        <f t="shared" si="74"/>
        <v>8.6</v>
      </c>
      <c r="FL12" s="67" t="str">
        <f t="shared" si="75"/>
        <v>8.6</v>
      </c>
      <c r="FM12" s="51" t="str">
        <f t="shared" si="76"/>
        <v>A</v>
      </c>
      <c r="FN12" s="60">
        <f t="shared" si="77"/>
        <v>4</v>
      </c>
      <c r="FO12" s="53" t="str">
        <f t="shared" si="78"/>
        <v>4.0</v>
      </c>
      <c r="FP12" s="63">
        <v>2</v>
      </c>
      <c r="FQ12" s="207">
        <v>2</v>
      </c>
      <c r="FR12" s="105">
        <v>6.6</v>
      </c>
      <c r="FS12" s="103">
        <v>5</v>
      </c>
      <c r="FT12" s="104"/>
      <c r="FU12" s="66"/>
      <c r="FV12" s="67">
        <f t="shared" si="79"/>
        <v>5.6</v>
      </c>
      <c r="FW12" s="67" t="str">
        <f t="shared" si="80"/>
        <v>5.6</v>
      </c>
      <c r="FX12" s="51" t="str">
        <f t="shared" si="81"/>
        <v>C</v>
      </c>
      <c r="FY12" s="60">
        <f t="shared" si="82"/>
        <v>2</v>
      </c>
      <c r="FZ12" s="53" t="str">
        <f t="shared" si="83"/>
        <v>2.0</v>
      </c>
      <c r="GA12" s="63">
        <v>2</v>
      </c>
      <c r="GB12" s="207">
        <v>2</v>
      </c>
      <c r="GC12" s="105">
        <v>7.7</v>
      </c>
      <c r="GD12" s="103">
        <v>7</v>
      </c>
      <c r="GE12" s="104"/>
      <c r="GF12" s="105"/>
      <c r="GG12" s="67">
        <f t="shared" si="84"/>
        <v>7.3</v>
      </c>
      <c r="GH12" s="67" t="str">
        <f t="shared" si="85"/>
        <v>7.3</v>
      </c>
      <c r="GI12" s="51" t="str">
        <f t="shared" si="86"/>
        <v>B</v>
      </c>
      <c r="GJ12" s="60">
        <f t="shared" si="87"/>
        <v>3</v>
      </c>
      <c r="GK12" s="53" t="str">
        <f t="shared" si="88"/>
        <v>3.0</v>
      </c>
      <c r="GL12" s="63">
        <v>3</v>
      </c>
      <c r="GM12" s="207">
        <v>3</v>
      </c>
      <c r="GN12" s="211">
        <f t="shared" si="89"/>
        <v>18</v>
      </c>
      <c r="GO12" s="156">
        <f t="shared" si="90"/>
        <v>6.5500000000000007</v>
      </c>
      <c r="GP12" s="158">
        <f t="shared" si="91"/>
        <v>2.4444444444444446</v>
      </c>
      <c r="GQ12" s="157" t="str">
        <f t="shared" si="92"/>
        <v>2.44</v>
      </c>
      <c r="GR12" s="5" t="str">
        <f t="shared" si="93"/>
        <v>Lên lớp</v>
      </c>
      <c r="GS12" s="212">
        <f t="shared" si="94"/>
        <v>18</v>
      </c>
      <c r="GT12" s="213">
        <f t="shared" si="95"/>
        <v>6.5500000000000007</v>
      </c>
      <c r="GU12" s="214">
        <f t="shared" si="96"/>
        <v>2.4444444444444446</v>
      </c>
      <c r="GV12" s="215">
        <f t="shared" si="97"/>
        <v>35</v>
      </c>
      <c r="GW12" s="211">
        <f t="shared" si="98"/>
        <v>35</v>
      </c>
      <c r="GX12" s="157">
        <f t="shared" si="99"/>
        <v>7.394285714285715</v>
      </c>
      <c r="GY12" s="158">
        <f t="shared" si="100"/>
        <v>3.0285714285714285</v>
      </c>
      <c r="GZ12" s="157" t="str">
        <f t="shared" si="101"/>
        <v>3.03</v>
      </c>
      <c r="HA12" s="5" t="str">
        <f t="shared" si="102"/>
        <v>Lên lớp</v>
      </c>
      <c r="HB12" s="5"/>
      <c r="HC12" s="105">
        <v>7.4</v>
      </c>
      <c r="HD12" s="103">
        <v>7</v>
      </c>
      <c r="HE12" s="104"/>
      <c r="HF12" s="105"/>
      <c r="HG12" s="67">
        <f t="shared" si="103"/>
        <v>7.2</v>
      </c>
      <c r="HH12" s="67" t="str">
        <f t="shared" si="104"/>
        <v>7.2</v>
      </c>
      <c r="HI12" s="51" t="str">
        <f t="shared" si="105"/>
        <v>B</v>
      </c>
      <c r="HJ12" s="60">
        <f t="shared" si="106"/>
        <v>3</v>
      </c>
      <c r="HK12" s="53" t="str">
        <f t="shared" si="107"/>
        <v>3.0</v>
      </c>
      <c r="HL12" s="63">
        <v>3</v>
      </c>
      <c r="HM12" s="207">
        <v>3</v>
      </c>
      <c r="HN12" s="210">
        <v>8.3000000000000007</v>
      </c>
      <c r="HO12" s="57">
        <v>6</v>
      </c>
      <c r="HP12" s="58"/>
      <c r="HQ12" s="66">
        <f t="shared" si="108"/>
        <v>6.9</v>
      </c>
      <c r="HR12" s="110">
        <f t="shared" si="109"/>
        <v>6.9</v>
      </c>
      <c r="HS12" s="67" t="str">
        <f t="shared" si="110"/>
        <v>6.9</v>
      </c>
      <c r="HT12" s="111" t="str">
        <f t="shared" si="111"/>
        <v>C+</v>
      </c>
      <c r="HU12" s="112">
        <f t="shared" si="112"/>
        <v>2.5</v>
      </c>
      <c r="HV12" s="113" t="str">
        <f t="shared" si="113"/>
        <v>2.5</v>
      </c>
      <c r="HW12" s="63">
        <v>1</v>
      </c>
      <c r="HX12" s="207">
        <v>1</v>
      </c>
      <c r="HY12" s="66">
        <f t="shared" si="114"/>
        <v>2.1</v>
      </c>
      <c r="HZ12" s="167">
        <f t="shared" si="114"/>
        <v>7.1</v>
      </c>
      <c r="IA12" s="53" t="str">
        <f t="shared" si="115"/>
        <v>7.1</v>
      </c>
      <c r="IB12" s="51" t="str">
        <f t="shared" si="116"/>
        <v>B</v>
      </c>
      <c r="IC12" s="60">
        <f t="shared" si="117"/>
        <v>3</v>
      </c>
      <c r="ID12" s="53" t="str">
        <f t="shared" si="118"/>
        <v>3.0</v>
      </c>
      <c r="IE12" s="220">
        <v>4</v>
      </c>
      <c r="IF12" s="221">
        <v>4</v>
      </c>
      <c r="IG12" s="210">
        <v>7</v>
      </c>
      <c r="IH12" s="57">
        <v>6</v>
      </c>
      <c r="II12" s="58"/>
      <c r="IJ12" s="66">
        <f t="shared" si="119"/>
        <v>6.4</v>
      </c>
      <c r="IK12" s="67">
        <f t="shared" si="120"/>
        <v>6.4</v>
      </c>
      <c r="IL12" s="67" t="str">
        <f t="shared" si="121"/>
        <v>6.4</v>
      </c>
      <c r="IM12" s="51" t="str">
        <f t="shared" si="122"/>
        <v>C</v>
      </c>
      <c r="IN12" s="60">
        <f t="shared" si="123"/>
        <v>2</v>
      </c>
      <c r="IO12" s="53" t="str">
        <f t="shared" si="124"/>
        <v>2.0</v>
      </c>
      <c r="IP12" s="63">
        <v>2</v>
      </c>
      <c r="IQ12" s="207">
        <v>2</v>
      </c>
      <c r="IR12" s="210">
        <v>8.6999999999999993</v>
      </c>
      <c r="IS12" s="57">
        <v>6</v>
      </c>
      <c r="IT12" s="58"/>
      <c r="IU12" s="66">
        <f t="shared" si="125"/>
        <v>7.1</v>
      </c>
      <c r="IV12" s="67">
        <f t="shared" si="126"/>
        <v>7.1</v>
      </c>
      <c r="IW12" s="67" t="str">
        <f t="shared" si="127"/>
        <v>7.1</v>
      </c>
      <c r="IX12" s="51" t="str">
        <f t="shared" si="128"/>
        <v>B</v>
      </c>
      <c r="IY12" s="60">
        <f t="shared" si="129"/>
        <v>3</v>
      </c>
      <c r="IZ12" s="53" t="str">
        <f t="shared" si="130"/>
        <v>3.0</v>
      </c>
      <c r="JA12" s="63">
        <v>3</v>
      </c>
      <c r="JB12" s="207">
        <v>3</v>
      </c>
      <c r="JC12" s="65">
        <v>8</v>
      </c>
      <c r="JD12" s="57">
        <v>8</v>
      </c>
      <c r="JE12" s="58"/>
      <c r="JF12" s="66">
        <f t="shared" si="131"/>
        <v>8</v>
      </c>
      <c r="JG12" s="67">
        <f t="shared" si="132"/>
        <v>8</v>
      </c>
      <c r="JH12" s="50" t="str">
        <f t="shared" si="133"/>
        <v>8.0</v>
      </c>
      <c r="JI12" s="51" t="str">
        <f t="shared" si="134"/>
        <v>B+</v>
      </c>
      <c r="JJ12" s="60">
        <f t="shared" si="135"/>
        <v>3.5</v>
      </c>
      <c r="JK12" s="53" t="str">
        <f t="shared" si="136"/>
        <v>3.5</v>
      </c>
      <c r="JL12" s="61">
        <v>2</v>
      </c>
      <c r="JM12" s="62">
        <v>2</v>
      </c>
      <c r="JN12" s="65">
        <v>7.2</v>
      </c>
      <c r="JO12" s="57">
        <v>6</v>
      </c>
      <c r="JP12" s="58"/>
      <c r="JQ12" s="66">
        <f t="shared" si="137"/>
        <v>6.5</v>
      </c>
      <c r="JR12" s="67">
        <f t="shared" si="138"/>
        <v>6.5</v>
      </c>
      <c r="JS12" s="50" t="str">
        <f t="shared" si="139"/>
        <v>6.5</v>
      </c>
      <c r="JT12" s="51" t="str">
        <f t="shared" si="140"/>
        <v>C+</v>
      </c>
      <c r="JU12" s="60">
        <f t="shared" si="141"/>
        <v>2.5</v>
      </c>
      <c r="JV12" s="53" t="str">
        <f t="shared" si="142"/>
        <v>2.5</v>
      </c>
      <c r="JW12" s="61">
        <v>1</v>
      </c>
      <c r="JX12" s="62">
        <v>1</v>
      </c>
      <c r="JY12" s="65">
        <v>8</v>
      </c>
      <c r="JZ12" s="57">
        <v>7</v>
      </c>
      <c r="KA12" s="58"/>
      <c r="KB12" s="66">
        <f t="shared" si="143"/>
        <v>7.4</v>
      </c>
      <c r="KC12" s="67">
        <f t="shared" si="144"/>
        <v>7.4</v>
      </c>
      <c r="KD12" s="50" t="str">
        <f t="shared" si="145"/>
        <v>7.4</v>
      </c>
      <c r="KE12" s="51" t="str">
        <f t="shared" si="146"/>
        <v>B</v>
      </c>
      <c r="KF12" s="60">
        <f t="shared" si="147"/>
        <v>3</v>
      </c>
      <c r="KG12" s="53" t="str">
        <f t="shared" si="148"/>
        <v>3.0</v>
      </c>
      <c r="KH12" s="61">
        <v>2</v>
      </c>
      <c r="KI12" s="62">
        <v>2</v>
      </c>
      <c r="KJ12" s="105">
        <v>5.6</v>
      </c>
      <c r="KK12" s="138">
        <v>7.5</v>
      </c>
      <c r="KL12" s="104"/>
      <c r="KM12" s="66">
        <f t="shared" si="149"/>
        <v>6.7</v>
      </c>
      <c r="KN12" s="110">
        <f t="shared" si="150"/>
        <v>6.7</v>
      </c>
      <c r="KO12" s="67" t="str">
        <f t="shared" si="151"/>
        <v>6.7</v>
      </c>
      <c r="KP12" s="300" t="str">
        <f t="shared" si="152"/>
        <v>C+</v>
      </c>
      <c r="KQ12" s="112">
        <f t="shared" si="153"/>
        <v>2.5</v>
      </c>
      <c r="KR12" s="113" t="str">
        <f t="shared" si="154"/>
        <v>2.5</v>
      </c>
      <c r="KS12" s="63">
        <v>3</v>
      </c>
      <c r="KT12" s="207">
        <v>3</v>
      </c>
      <c r="KU12" s="216">
        <v>7</v>
      </c>
      <c r="KV12" s="337">
        <v>2</v>
      </c>
      <c r="KW12" s="174">
        <v>7</v>
      </c>
      <c r="KX12" s="216">
        <f t="shared" si="155"/>
        <v>4</v>
      </c>
      <c r="KY12" s="110">
        <f t="shared" si="156"/>
        <v>7</v>
      </c>
      <c r="KZ12" s="67" t="str">
        <f t="shared" si="157"/>
        <v>7.0</v>
      </c>
      <c r="LA12" s="300" t="str">
        <f t="shared" si="158"/>
        <v>B</v>
      </c>
      <c r="LB12" s="112">
        <f t="shared" si="159"/>
        <v>3</v>
      </c>
      <c r="LC12" s="113" t="str">
        <f t="shared" si="160"/>
        <v>3.0</v>
      </c>
      <c r="LD12" s="63">
        <v>2</v>
      </c>
      <c r="LE12" s="207">
        <v>2</v>
      </c>
      <c r="LF12" s="301">
        <f t="shared" si="161"/>
        <v>5.5</v>
      </c>
      <c r="LG12" s="302">
        <f t="shared" si="161"/>
        <v>6.8</v>
      </c>
      <c r="LH12" s="303" t="str">
        <f t="shared" si="162"/>
        <v>6.8</v>
      </c>
      <c r="LI12" s="304" t="str">
        <f t="shared" si="163"/>
        <v>C+</v>
      </c>
      <c r="LJ12" s="305">
        <f t="shared" si="164"/>
        <v>2.5</v>
      </c>
      <c r="LK12" s="303" t="str">
        <f t="shared" si="165"/>
        <v>2.5</v>
      </c>
      <c r="LL12" s="306">
        <v>5</v>
      </c>
      <c r="LM12" s="307">
        <v>5</v>
      </c>
      <c r="LN12" s="211">
        <f t="shared" si="166"/>
        <v>19</v>
      </c>
      <c r="LO12" s="156">
        <f t="shared" si="167"/>
        <v>7.0526315789473681</v>
      </c>
      <c r="LP12" s="158">
        <f t="shared" si="168"/>
        <v>2.8157894736842106</v>
      </c>
      <c r="LQ12" s="157" t="str">
        <f t="shared" si="169"/>
        <v>2.82</v>
      </c>
      <c r="LR12" s="5" t="str">
        <f t="shared" si="170"/>
        <v>Lên lớp</v>
      </c>
      <c r="LS12" s="212">
        <f t="shared" si="171"/>
        <v>19</v>
      </c>
      <c r="LT12" s="156">
        <f t="shared" si="172"/>
        <v>7.0526315789473681</v>
      </c>
      <c r="LU12" s="309">
        <f t="shared" si="173"/>
        <v>2.8157894736842106</v>
      </c>
      <c r="LV12" s="215">
        <f t="shared" si="174"/>
        <v>54</v>
      </c>
      <c r="LW12" s="211">
        <f t="shared" si="175"/>
        <v>54</v>
      </c>
      <c r="LX12" s="157">
        <f t="shared" si="176"/>
        <v>7.2740740740740746</v>
      </c>
      <c r="LY12" s="157" t="str">
        <f t="shared" si="177"/>
        <v>7.27</v>
      </c>
      <c r="LZ12" s="158">
        <f t="shared" si="178"/>
        <v>2.9537037037037037</v>
      </c>
      <c r="MA12" s="157" t="str">
        <f t="shared" si="179"/>
        <v>2.95</v>
      </c>
      <c r="MB12" s="5" t="str">
        <f t="shared" si="180"/>
        <v>Lên lớp</v>
      </c>
      <c r="MC12" s="282">
        <v>7.6</v>
      </c>
      <c r="MD12" s="283">
        <v>6</v>
      </c>
      <c r="ME12" s="58"/>
      <c r="MF12" s="66">
        <f t="shared" si="181"/>
        <v>6.6</v>
      </c>
      <c r="MG12" s="67">
        <f t="shared" si="182"/>
        <v>6.6</v>
      </c>
      <c r="MH12" s="50" t="str">
        <f t="shared" si="183"/>
        <v>6.6</v>
      </c>
      <c r="MI12" s="51" t="str">
        <f t="shared" si="184"/>
        <v>C+</v>
      </c>
      <c r="MJ12" s="60">
        <f t="shared" si="185"/>
        <v>2.5</v>
      </c>
      <c r="MK12" s="53" t="str">
        <f t="shared" si="186"/>
        <v>2.5</v>
      </c>
      <c r="ML12" s="61">
        <v>2</v>
      </c>
      <c r="MM12" s="62">
        <v>2</v>
      </c>
      <c r="MN12" s="282">
        <v>9</v>
      </c>
      <c r="MO12" s="283">
        <v>9</v>
      </c>
      <c r="MP12" s="104"/>
      <c r="MQ12" s="105">
        <f t="shared" si="187"/>
        <v>9</v>
      </c>
      <c r="MR12" s="67">
        <f t="shared" si="188"/>
        <v>9</v>
      </c>
      <c r="MS12" s="50" t="str">
        <f t="shared" si="189"/>
        <v>9.0</v>
      </c>
      <c r="MT12" s="51" t="str">
        <f t="shared" si="190"/>
        <v>A</v>
      </c>
      <c r="MU12" s="60">
        <f t="shared" si="191"/>
        <v>4</v>
      </c>
      <c r="MV12" s="53" t="str">
        <f t="shared" si="192"/>
        <v>4.0</v>
      </c>
      <c r="MW12" s="61">
        <v>2</v>
      </c>
      <c r="MX12" s="62">
        <v>2</v>
      </c>
      <c r="MY12" s="282">
        <v>8.6</v>
      </c>
      <c r="MZ12" s="283">
        <v>7</v>
      </c>
      <c r="NA12" s="104"/>
      <c r="NB12" s="105">
        <f t="shared" si="193"/>
        <v>7.6</v>
      </c>
      <c r="NC12" s="67">
        <f t="shared" si="194"/>
        <v>7.6</v>
      </c>
      <c r="ND12" s="50" t="str">
        <f t="shared" si="195"/>
        <v>7.6</v>
      </c>
      <c r="NE12" s="51" t="str">
        <f t="shared" si="196"/>
        <v>B</v>
      </c>
      <c r="NF12" s="60">
        <f t="shared" si="197"/>
        <v>3</v>
      </c>
      <c r="NG12" s="53" t="str">
        <f t="shared" si="198"/>
        <v>3.0</v>
      </c>
      <c r="NH12" s="61">
        <v>2</v>
      </c>
      <c r="NI12" s="62">
        <v>2</v>
      </c>
      <c r="NJ12" s="105">
        <v>7</v>
      </c>
      <c r="NK12" s="138">
        <v>7.5</v>
      </c>
      <c r="NL12" s="104"/>
      <c r="NM12" s="66">
        <f t="shared" si="199"/>
        <v>7.3</v>
      </c>
      <c r="NN12" s="110">
        <f t="shared" si="200"/>
        <v>7.3</v>
      </c>
      <c r="NO12" s="67" t="str">
        <f t="shared" si="201"/>
        <v>7.3</v>
      </c>
      <c r="NP12" s="300" t="str">
        <f t="shared" si="202"/>
        <v>B</v>
      </c>
      <c r="NQ12" s="112">
        <f t="shared" si="203"/>
        <v>3</v>
      </c>
      <c r="NR12" s="113" t="str">
        <f t="shared" si="204"/>
        <v>3.0</v>
      </c>
      <c r="NS12" s="63">
        <v>2</v>
      </c>
      <c r="NT12" s="207">
        <v>2</v>
      </c>
      <c r="NU12" s="105">
        <v>7.2</v>
      </c>
      <c r="NV12" s="138">
        <v>7</v>
      </c>
      <c r="NW12" s="105"/>
      <c r="NX12" s="105">
        <f t="shared" si="205"/>
        <v>7.1</v>
      </c>
      <c r="NY12" s="110">
        <f t="shared" si="206"/>
        <v>7.1</v>
      </c>
      <c r="NZ12" s="67" t="str">
        <f t="shared" si="207"/>
        <v>7.1</v>
      </c>
      <c r="OA12" s="300" t="str">
        <f t="shared" si="208"/>
        <v>B</v>
      </c>
      <c r="OB12" s="112">
        <f t="shared" si="209"/>
        <v>3</v>
      </c>
      <c r="OC12" s="113" t="str">
        <f t="shared" si="210"/>
        <v>3.0</v>
      </c>
      <c r="OD12" s="63">
        <v>1</v>
      </c>
      <c r="OE12" s="207">
        <v>1</v>
      </c>
      <c r="OF12" s="231">
        <v>8</v>
      </c>
      <c r="OG12" s="231">
        <v>6</v>
      </c>
      <c r="OH12" s="231"/>
      <c r="OI12" s="66">
        <f t="shared" si="211"/>
        <v>6.8</v>
      </c>
      <c r="OJ12" s="67">
        <f t="shared" si="212"/>
        <v>6.8</v>
      </c>
      <c r="OK12" s="67" t="str">
        <f t="shared" si="213"/>
        <v>6.8</v>
      </c>
      <c r="OL12" s="51" t="str">
        <f t="shared" si="214"/>
        <v>C+</v>
      </c>
      <c r="OM12" s="60">
        <f t="shared" si="215"/>
        <v>2.5</v>
      </c>
      <c r="ON12" s="53" t="str">
        <f t="shared" si="216"/>
        <v>2.5</v>
      </c>
      <c r="OO12" s="63">
        <v>6</v>
      </c>
      <c r="OP12" s="207">
        <v>6</v>
      </c>
      <c r="OQ12" s="211">
        <f t="shared" si="217"/>
        <v>15</v>
      </c>
      <c r="OR12" s="156">
        <f t="shared" si="218"/>
        <v>7.26</v>
      </c>
      <c r="OS12" s="158">
        <f t="shared" si="219"/>
        <v>2.8666666666666667</v>
      </c>
      <c r="OT12" s="157" t="str">
        <f t="shared" si="220"/>
        <v>2.87</v>
      </c>
      <c r="OU12" s="5" t="str">
        <f t="shared" si="221"/>
        <v>Lên lớp</v>
      </c>
      <c r="OV12" s="212">
        <f t="shared" si="222"/>
        <v>15</v>
      </c>
      <c r="OW12" s="156">
        <f t="shared" si="223"/>
        <v>7.26</v>
      </c>
      <c r="OX12" s="309">
        <f t="shared" si="224"/>
        <v>2.8666666666666667</v>
      </c>
      <c r="OY12" s="215">
        <f t="shared" si="225"/>
        <v>69</v>
      </c>
      <c r="OZ12" s="211">
        <f t="shared" si="226"/>
        <v>69</v>
      </c>
      <c r="PA12" s="157">
        <f t="shared" si="227"/>
        <v>7.2710144927536229</v>
      </c>
      <c r="PB12" s="157" t="str">
        <f t="shared" si="228"/>
        <v>7.27</v>
      </c>
      <c r="PC12" s="158">
        <f t="shared" si="229"/>
        <v>2.9347826086956523</v>
      </c>
      <c r="PD12" s="157" t="str">
        <f t="shared" si="230"/>
        <v>2.93</v>
      </c>
      <c r="PE12" s="5" t="str">
        <f t="shared" si="231"/>
        <v>Lên lớp</v>
      </c>
      <c r="PF12" s="210">
        <v>7</v>
      </c>
      <c r="PG12" s="133">
        <v>7</v>
      </c>
      <c r="PH12" s="210"/>
      <c r="PI12" s="66">
        <f t="shared" si="232"/>
        <v>7</v>
      </c>
      <c r="PJ12" s="67">
        <f t="shared" si="233"/>
        <v>7</v>
      </c>
      <c r="PK12" s="67" t="str">
        <f t="shared" si="234"/>
        <v>7.0</v>
      </c>
      <c r="PL12" s="51" t="str">
        <f t="shared" si="235"/>
        <v>B</v>
      </c>
      <c r="PM12" s="60">
        <f t="shared" si="236"/>
        <v>3</v>
      </c>
      <c r="PN12" s="53" t="str">
        <f t="shared" si="237"/>
        <v>3.0</v>
      </c>
      <c r="PO12" s="63">
        <v>6</v>
      </c>
      <c r="PP12" s="207">
        <v>6</v>
      </c>
      <c r="PQ12" s="105">
        <v>6.5</v>
      </c>
      <c r="PR12" s="138">
        <v>7</v>
      </c>
      <c r="PS12" s="105"/>
      <c r="PT12" s="105"/>
      <c r="PU12" s="67">
        <f t="shared" si="238"/>
        <v>6.8</v>
      </c>
      <c r="PV12" s="67" t="str">
        <f t="shared" si="239"/>
        <v>6.8</v>
      </c>
      <c r="PW12" s="51" t="str">
        <f t="shared" si="240"/>
        <v>C+</v>
      </c>
      <c r="PX12" s="60">
        <f t="shared" si="241"/>
        <v>2.5</v>
      </c>
      <c r="PY12" s="53" t="str">
        <f t="shared" si="242"/>
        <v>2.5</v>
      </c>
      <c r="PZ12" s="63">
        <v>4</v>
      </c>
      <c r="QA12" s="207">
        <v>4</v>
      </c>
      <c r="QB12" s="429">
        <v>6.4</v>
      </c>
      <c r="QC12" s="429">
        <v>6.8</v>
      </c>
      <c r="QD12" s="429">
        <v>7.1</v>
      </c>
      <c r="QE12" s="316">
        <f t="shared" si="243"/>
        <v>6.8</v>
      </c>
      <c r="QF12" s="67" t="str">
        <f t="shared" si="244"/>
        <v>6.8</v>
      </c>
      <c r="QG12" s="51" t="str">
        <f t="shared" si="245"/>
        <v>C+</v>
      </c>
      <c r="QH12" s="60">
        <f t="shared" si="246"/>
        <v>2.5</v>
      </c>
      <c r="QI12" s="53" t="str">
        <f t="shared" si="247"/>
        <v>2.5</v>
      </c>
      <c r="QJ12" s="220">
        <v>5</v>
      </c>
      <c r="QK12" s="221">
        <v>5</v>
      </c>
      <c r="QL12" s="417">
        <f t="shared" si="248"/>
        <v>15</v>
      </c>
      <c r="QM12" s="156">
        <f t="shared" si="249"/>
        <v>6.88</v>
      </c>
      <c r="QN12" s="158">
        <f t="shared" si="250"/>
        <v>2.7</v>
      </c>
      <c r="QO12" s="157" t="str">
        <f t="shared" si="251"/>
        <v>2.70</v>
      </c>
    </row>
    <row r="13" spans="1:457" s="8" customFormat="1" ht="18">
      <c r="A13" s="5">
        <v>12</v>
      </c>
      <c r="B13" s="9" t="s">
        <v>356</v>
      </c>
      <c r="C13" s="10" t="s">
        <v>360</v>
      </c>
      <c r="D13" s="11" t="s">
        <v>361</v>
      </c>
      <c r="E13" s="12" t="s">
        <v>206</v>
      </c>
      <c r="F13" s="87"/>
      <c r="G13" s="47" t="s">
        <v>638</v>
      </c>
      <c r="H13" s="6" t="s">
        <v>427</v>
      </c>
      <c r="I13" s="48" t="s">
        <v>676</v>
      </c>
      <c r="J13" s="48" t="s">
        <v>629</v>
      </c>
      <c r="K13" s="98">
        <v>6</v>
      </c>
      <c r="L13" s="67" t="str">
        <f t="shared" si="0"/>
        <v>6.0</v>
      </c>
      <c r="M13" s="51" t="str">
        <f t="shared" si="253"/>
        <v>C</v>
      </c>
      <c r="N13" s="52">
        <f t="shared" si="254"/>
        <v>2</v>
      </c>
      <c r="O13" s="53" t="str">
        <f t="shared" si="1"/>
        <v>2.0</v>
      </c>
      <c r="P13" s="63">
        <v>2</v>
      </c>
      <c r="Q13" s="206">
        <v>6</v>
      </c>
      <c r="R13" s="67" t="str">
        <f t="shared" si="2"/>
        <v>6.0</v>
      </c>
      <c r="S13" s="51" t="str">
        <f t="shared" si="255"/>
        <v>C</v>
      </c>
      <c r="T13" s="52">
        <f t="shared" si="256"/>
        <v>2</v>
      </c>
      <c r="U13" s="53" t="str">
        <f t="shared" si="3"/>
        <v>2.0</v>
      </c>
      <c r="V13" s="63">
        <v>3</v>
      </c>
      <c r="W13" s="105">
        <v>7.2</v>
      </c>
      <c r="X13" s="103">
        <v>7</v>
      </c>
      <c r="Y13" s="104"/>
      <c r="Z13" s="66">
        <f t="shared" si="4"/>
        <v>7.1</v>
      </c>
      <c r="AA13" s="67">
        <f t="shared" si="5"/>
        <v>7.1</v>
      </c>
      <c r="AB13" s="67" t="str">
        <f t="shared" si="6"/>
        <v>7.1</v>
      </c>
      <c r="AC13" s="51" t="str">
        <f t="shared" si="7"/>
        <v>B</v>
      </c>
      <c r="AD13" s="60">
        <f t="shared" si="257"/>
        <v>3</v>
      </c>
      <c r="AE13" s="53" t="str">
        <f t="shared" si="8"/>
        <v>3.0</v>
      </c>
      <c r="AF13" s="63">
        <v>4</v>
      </c>
      <c r="AG13" s="207">
        <v>4</v>
      </c>
      <c r="AH13" s="105">
        <v>8</v>
      </c>
      <c r="AI13" s="103">
        <v>7</v>
      </c>
      <c r="AJ13" s="104"/>
      <c r="AK13" s="66">
        <f t="shared" si="9"/>
        <v>7.4</v>
      </c>
      <c r="AL13" s="67">
        <f t="shared" si="10"/>
        <v>7.4</v>
      </c>
      <c r="AM13" s="67" t="str">
        <f t="shared" si="11"/>
        <v>7.4</v>
      </c>
      <c r="AN13" s="51" t="str">
        <f t="shared" si="258"/>
        <v>B</v>
      </c>
      <c r="AO13" s="60">
        <f t="shared" si="259"/>
        <v>3</v>
      </c>
      <c r="AP13" s="53" t="str">
        <f t="shared" si="12"/>
        <v>3.0</v>
      </c>
      <c r="AQ13" s="63">
        <v>2</v>
      </c>
      <c r="AR13" s="207">
        <v>2</v>
      </c>
      <c r="AS13" s="105">
        <v>7</v>
      </c>
      <c r="AT13" s="103">
        <v>5</v>
      </c>
      <c r="AU13" s="104"/>
      <c r="AV13" s="66">
        <f t="shared" si="13"/>
        <v>5.8</v>
      </c>
      <c r="AW13" s="67">
        <f t="shared" si="14"/>
        <v>5.8</v>
      </c>
      <c r="AX13" s="67" t="str">
        <f t="shared" si="15"/>
        <v>5.8</v>
      </c>
      <c r="AY13" s="51" t="str">
        <f t="shared" si="16"/>
        <v>C</v>
      </c>
      <c r="AZ13" s="60">
        <f t="shared" si="260"/>
        <v>2</v>
      </c>
      <c r="BA13" s="53" t="str">
        <f t="shared" si="17"/>
        <v>2.0</v>
      </c>
      <c r="BB13" s="63">
        <v>3</v>
      </c>
      <c r="BC13" s="207">
        <v>3</v>
      </c>
      <c r="BD13" s="105">
        <v>6.2</v>
      </c>
      <c r="BE13" s="103">
        <v>6</v>
      </c>
      <c r="BF13" s="104"/>
      <c r="BG13" s="66">
        <f t="shared" si="261"/>
        <v>6.1</v>
      </c>
      <c r="BH13" s="67">
        <f t="shared" si="262"/>
        <v>6.1</v>
      </c>
      <c r="BI13" s="67" t="str">
        <f t="shared" si="18"/>
        <v>6.1</v>
      </c>
      <c r="BJ13" s="51" t="str">
        <f t="shared" si="263"/>
        <v>C</v>
      </c>
      <c r="BK13" s="60">
        <f t="shared" si="264"/>
        <v>2</v>
      </c>
      <c r="BL13" s="53" t="str">
        <f t="shared" si="19"/>
        <v>2.0</v>
      </c>
      <c r="BM13" s="63">
        <v>3</v>
      </c>
      <c r="BN13" s="207">
        <v>3</v>
      </c>
      <c r="BO13" s="105">
        <v>5.2</v>
      </c>
      <c r="BP13" s="103">
        <v>5</v>
      </c>
      <c r="BQ13" s="104"/>
      <c r="BR13" s="66">
        <f t="shared" si="20"/>
        <v>5.0999999999999996</v>
      </c>
      <c r="BS13" s="67">
        <f t="shared" si="21"/>
        <v>5.0999999999999996</v>
      </c>
      <c r="BT13" s="67" t="str">
        <f t="shared" si="22"/>
        <v>5.1</v>
      </c>
      <c r="BU13" s="51" t="str">
        <f t="shared" si="23"/>
        <v>D+</v>
      </c>
      <c r="BV13" s="68">
        <f t="shared" si="24"/>
        <v>1.5</v>
      </c>
      <c r="BW13" s="53" t="str">
        <f t="shared" si="25"/>
        <v>1.5</v>
      </c>
      <c r="BX13" s="63">
        <v>2</v>
      </c>
      <c r="BY13" s="207">
        <v>2</v>
      </c>
      <c r="BZ13" s="105">
        <v>5.2</v>
      </c>
      <c r="CA13" s="103">
        <v>6</v>
      </c>
      <c r="CB13" s="104"/>
      <c r="CC13" s="105"/>
      <c r="CD13" s="67">
        <f t="shared" si="265"/>
        <v>5.7</v>
      </c>
      <c r="CE13" s="67" t="str">
        <f t="shared" si="26"/>
        <v>5.7</v>
      </c>
      <c r="CF13" s="51" t="str">
        <f t="shared" si="266"/>
        <v>C</v>
      </c>
      <c r="CG13" s="60">
        <f t="shared" si="267"/>
        <v>2</v>
      </c>
      <c r="CH13" s="53" t="str">
        <f t="shared" si="27"/>
        <v>2.0</v>
      </c>
      <c r="CI13" s="63">
        <v>3</v>
      </c>
      <c r="CJ13" s="207">
        <v>3</v>
      </c>
      <c r="CK13" s="208">
        <f t="shared" ref="CK13:CK29" si="269">AQ13+BB13+BM13+BX13+CI13+AF13</f>
        <v>17</v>
      </c>
      <c r="CL13" s="72">
        <f t="shared" si="29"/>
        <v>6.2470588235294127</v>
      </c>
      <c r="CM13" s="93" t="str">
        <f t="shared" si="30"/>
        <v>6.25</v>
      </c>
      <c r="CN13" s="72">
        <f t="shared" si="31"/>
        <v>2.2941176470588234</v>
      </c>
      <c r="CO13" s="93" t="str">
        <f t="shared" si="32"/>
        <v>2.29</v>
      </c>
      <c r="CP13" s="399" t="str">
        <f t="shared" si="252"/>
        <v>Lên lớp</v>
      </c>
      <c r="CQ13" s="399">
        <f t="shared" si="33"/>
        <v>17</v>
      </c>
      <c r="CR13" s="72">
        <f t="shared" si="34"/>
        <v>6.2470588235294127</v>
      </c>
      <c r="CS13" s="399" t="str">
        <f t="shared" si="35"/>
        <v>6.25</v>
      </c>
      <c r="CT13" s="72">
        <f t="shared" si="36"/>
        <v>2.2941176470588234</v>
      </c>
      <c r="CU13" s="399" t="str">
        <f t="shared" si="37"/>
        <v>2.29</v>
      </c>
      <c r="CV13" s="399" t="str">
        <f t="shared" si="268"/>
        <v>Lên lớp</v>
      </c>
      <c r="CW13" s="66">
        <v>6</v>
      </c>
      <c r="CX13" s="399">
        <v>5</v>
      </c>
      <c r="CY13" s="399"/>
      <c r="CZ13" s="66">
        <f t="shared" si="38"/>
        <v>5.4</v>
      </c>
      <c r="DA13" s="67">
        <f t="shared" si="39"/>
        <v>5.4</v>
      </c>
      <c r="DB13" s="60" t="str">
        <f t="shared" si="40"/>
        <v>5.4</v>
      </c>
      <c r="DC13" s="51" t="str">
        <f t="shared" si="41"/>
        <v>D+</v>
      </c>
      <c r="DD13" s="60">
        <f t="shared" si="42"/>
        <v>1.5</v>
      </c>
      <c r="DE13" s="60" t="str">
        <f t="shared" si="43"/>
        <v>1.5</v>
      </c>
      <c r="DF13" s="63"/>
      <c r="DG13" s="209"/>
      <c r="DH13" s="105">
        <v>5.6</v>
      </c>
      <c r="DI13" s="126">
        <v>6</v>
      </c>
      <c r="DJ13" s="126"/>
      <c r="DK13" s="66">
        <f t="shared" si="44"/>
        <v>5.8</v>
      </c>
      <c r="DL13" s="67">
        <f t="shared" si="45"/>
        <v>5.8</v>
      </c>
      <c r="DM13" s="60" t="str">
        <f t="shared" si="46"/>
        <v>5.8</v>
      </c>
      <c r="DN13" s="51" t="str">
        <f t="shared" si="47"/>
        <v>C</v>
      </c>
      <c r="DO13" s="60">
        <f t="shared" si="48"/>
        <v>2</v>
      </c>
      <c r="DP13" s="60" t="str">
        <f t="shared" si="49"/>
        <v>2.0</v>
      </c>
      <c r="DQ13" s="63"/>
      <c r="DR13" s="209"/>
      <c r="DS13" s="67">
        <f t="shared" si="50"/>
        <v>5.6</v>
      </c>
      <c r="DT13" s="60" t="str">
        <f t="shared" si="51"/>
        <v>5.6</v>
      </c>
      <c r="DU13" s="51" t="str">
        <f t="shared" si="52"/>
        <v>C</v>
      </c>
      <c r="DV13" s="60">
        <f t="shared" si="53"/>
        <v>2</v>
      </c>
      <c r="DW13" s="60" t="str">
        <f t="shared" si="54"/>
        <v>2.0</v>
      </c>
      <c r="DX13" s="63">
        <v>3</v>
      </c>
      <c r="DY13" s="209">
        <v>3</v>
      </c>
      <c r="DZ13" s="210">
        <v>5</v>
      </c>
      <c r="EA13" s="57">
        <v>4</v>
      </c>
      <c r="EB13" s="58"/>
      <c r="EC13" s="66">
        <f t="shared" si="55"/>
        <v>4.4000000000000004</v>
      </c>
      <c r="ED13" s="67">
        <f t="shared" si="56"/>
        <v>4.4000000000000004</v>
      </c>
      <c r="EE13" s="67" t="str">
        <f t="shared" si="57"/>
        <v>4.4</v>
      </c>
      <c r="EF13" s="51" t="str">
        <f t="shared" si="58"/>
        <v>D</v>
      </c>
      <c r="EG13" s="68">
        <f t="shared" si="59"/>
        <v>1</v>
      </c>
      <c r="EH13" s="53" t="str">
        <f t="shared" si="60"/>
        <v>1.0</v>
      </c>
      <c r="EI13" s="63">
        <v>3</v>
      </c>
      <c r="EJ13" s="207">
        <v>3</v>
      </c>
      <c r="EK13" s="210">
        <v>5.5</v>
      </c>
      <c r="EL13" s="57">
        <v>3</v>
      </c>
      <c r="EM13" s="58"/>
      <c r="EN13" s="66">
        <f t="shared" si="61"/>
        <v>4</v>
      </c>
      <c r="EO13" s="67">
        <f t="shared" si="62"/>
        <v>4</v>
      </c>
      <c r="EP13" s="67" t="str">
        <f t="shared" si="63"/>
        <v>4.0</v>
      </c>
      <c r="EQ13" s="51" t="str">
        <f t="shared" si="64"/>
        <v>D</v>
      </c>
      <c r="ER13" s="60">
        <f t="shared" si="65"/>
        <v>1</v>
      </c>
      <c r="ES13" s="53" t="str">
        <f t="shared" si="66"/>
        <v>1.0</v>
      </c>
      <c r="ET13" s="63">
        <v>3</v>
      </c>
      <c r="EU13" s="207">
        <v>3</v>
      </c>
      <c r="EV13" s="171">
        <v>5</v>
      </c>
      <c r="EW13" s="122">
        <v>0</v>
      </c>
      <c r="EX13" s="123">
        <v>4</v>
      </c>
      <c r="EY13" s="66">
        <f t="shared" si="67"/>
        <v>2</v>
      </c>
      <c r="EZ13" s="67">
        <f t="shared" si="68"/>
        <v>4.4000000000000004</v>
      </c>
      <c r="FA13" s="67" t="str">
        <f t="shared" si="69"/>
        <v>4.4</v>
      </c>
      <c r="FB13" s="51" t="str">
        <f t="shared" si="70"/>
        <v>D</v>
      </c>
      <c r="FC13" s="60">
        <f t="shared" si="71"/>
        <v>1</v>
      </c>
      <c r="FD13" s="53" t="str">
        <f t="shared" si="72"/>
        <v>1.0</v>
      </c>
      <c r="FE13" s="63">
        <v>2</v>
      </c>
      <c r="FF13" s="207">
        <v>2</v>
      </c>
      <c r="FG13" s="105">
        <v>6.3</v>
      </c>
      <c r="FH13" s="103">
        <v>7</v>
      </c>
      <c r="FI13" s="104"/>
      <c r="FJ13" s="66">
        <f t="shared" si="73"/>
        <v>6.7</v>
      </c>
      <c r="FK13" s="67">
        <f t="shared" si="74"/>
        <v>6.7</v>
      </c>
      <c r="FL13" s="67" t="str">
        <f t="shared" si="75"/>
        <v>6.7</v>
      </c>
      <c r="FM13" s="51" t="str">
        <f t="shared" si="76"/>
        <v>C+</v>
      </c>
      <c r="FN13" s="60">
        <f t="shared" si="77"/>
        <v>2.5</v>
      </c>
      <c r="FO13" s="53" t="str">
        <f t="shared" si="78"/>
        <v>2.5</v>
      </c>
      <c r="FP13" s="63">
        <v>2</v>
      </c>
      <c r="FQ13" s="207">
        <v>2</v>
      </c>
      <c r="FR13" s="105">
        <v>6.6</v>
      </c>
      <c r="FS13" s="103">
        <v>5</v>
      </c>
      <c r="FT13" s="104"/>
      <c r="FU13" s="66"/>
      <c r="FV13" s="67">
        <f t="shared" si="79"/>
        <v>5.6</v>
      </c>
      <c r="FW13" s="67" t="str">
        <f t="shared" si="80"/>
        <v>5.6</v>
      </c>
      <c r="FX13" s="51" t="str">
        <f t="shared" si="81"/>
        <v>C</v>
      </c>
      <c r="FY13" s="60">
        <f t="shared" si="82"/>
        <v>2</v>
      </c>
      <c r="FZ13" s="53" t="str">
        <f t="shared" si="83"/>
        <v>2.0</v>
      </c>
      <c r="GA13" s="63">
        <v>2</v>
      </c>
      <c r="GB13" s="207">
        <v>2</v>
      </c>
      <c r="GC13" s="105">
        <v>6.1</v>
      </c>
      <c r="GD13" s="103">
        <v>5</v>
      </c>
      <c r="GE13" s="104"/>
      <c r="GF13" s="105"/>
      <c r="GG13" s="67">
        <f t="shared" si="84"/>
        <v>5.4</v>
      </c>
      <c r="GH13" s="67" t="str">
        <f t="shared" si="85"/>
        <v>5.4</v>
      </c>
      <c r="GI13" s="51" t="str">
        <f t="shared" si="86"/>
        <v>D+</v>
      </c>
      <c r="GJ13" s="60">
        <f t="shared" si="87"/>
        <v>1.5</v>
      </c>
      <c r="GK13" s="53" t="str">
        <f t="shared" si="88"/>
        <v>1.5</v>
      </c>
      <c r="GL13" s="63">
        <v>3</v>
      </c>
      <c r="GM13" s="207">
        <v>3</v>
      </c>
      <c r="GN13" s="211">
        <f t="shared" si="89"/>
        <v>18</v>
      </c>
      <c r="GO13" s="156">
        <f t="shared" si="90"/>
        <v>5.0888888888888895</v>
      </c>
      <c r="GP13" s="158">
        <f t="shared" si="91"/>
        <v>1.5277777777777777</v>
      </c>
      <c r="GQ13" s="157" t="str">
        <f t="shared" si="92"/>
        <v>1.53</v>
      </c>
      <c r="GR13" s="5" t="str">
        <f t="shared" si="93"/>
        <v>Lên lớp</v>
      </c>
      <c r="GS13" s="212">
        <f t="shared" si="94"/>
        <v>18</v>
      </c>
      <c r="GT13" s="213">
        <f t="shared" si="95"/>
        <v>5.0888888888888895</v>
      </c>
      <c r="GU13" s="214">
        <f t="shared" si="96"/>
        <v>1.5277777777777777</v>
      </c>
      <c r="GV13" s="215">
        <f t="shared" si="97"/>
        <v>35</v>
      </c>
      <c r="GW13" s="211">
        <f t="shared" si="98"/>
        <v>35</v>
      </c>
      <c r="GX13" s="157">
        <f t="shared" si="99"/>
        <v>5.6514285714285721</v>
      </c>
      <c r="GY13" s="158">
        <f t="shared" si="100"/>
        <v>1.9</v>
      </c>
      <c r="GZ13" s="157" t="str">
        <f t="shared" si="101"/>
        <v>1.90</v>
      </c>
      <c r="HA13" s="5" t="str">
        <f t="shared" si="102"/>
        <v>Lên lớp</v>
      </c>
      <c r="HB13" s="5"/>
      <c r="HC13" s="105">
        <v>8</v>
      </c>
      <c r="HD13" s="103">
        <v>6</v>
      </c>
      <c r="HE13" s="104"/>
      <c r="HF13" s="105"/>
      <c r="HG13" s="67">
        <f t="shared" si="103"/>
        <v>6.8</v>
      </c>
      <c r="HH13" s="67" t="str">
        <f t="shared" si="104"/>
        <v>6.8</v>
      </c>
      <c r="HI13" s="51" t="str">
        <f t="shared" si="105"/>
        <v>C+</v>
      </c>
      <c r="HJ13" s="60">
        <f t="shared" si="106"/>
        <v>2.5</v>
      </c>
      <c r="HK13" s="53" t="str">
        <f t="shared" si="107"/>
        <v>2.5</v>
      </c>
      <c r="HL13" s="63">
        <v>3</v>
      </c>
      <c r="HM13" s="207">
        <v>3</v>
      </c>
      <c r="HN13" s="210">
        <v>8.3000000000000007</v>
      </c>
      <c r="HO13" s="57">
        <v>6</v>
      </c>
      <c r="HP13" s="58"/>
      <c r="HQ13" s="66">
        <f t="shared" si="108"/>
        <v>6.9</v>
      </c>
      <c r="HR13" s="110">
        <f t="shared" si="109"/>
        <v>6.9</v>
      </c>
      <c r="HS13" s="67" t="str">
        <f t="shared" si="110"/>
        <v>6.9</v>
      </c>
      <c r="HT13" s="111" t="str">
        <f t="shared" si="111"/>
        <v>C+</v>
      </c>
      <c r="HU13" s="112">
        <f t="shared" si="112"/>
        <v>2.5</v>
      </c>
      <c r="HV13" s="113" t="str">
        <f t="shared" si="113"/>
        <v>2.5</v>
      </c>
      <c r="HW13" s="63">
        <v>1</v>
      </c>
      <c r="HX13" s="207">
        <v>1</v>
      </c>
      <c r="HY13" s="66">
        <f t="shared" si="114"/>
        <v>2.1</v>
      </c>
      <c r="HZ13" s="167">
        <f t="shared" si="114"/>
        <v>6.8</v>
      </c>
      <c r="IA13" s="53" t="str">
        <f t="shared" si="115"/>
        <v>6.8</v>
      </c>
      <c r="IB13" s="51" t="str">
        <f t="shared" si="116"/>
        <v>C+</v>
      </c>
      <c r="IC13" s="60">
        <f t="shared" si="117"/>
        <v>2.5</v>
      </c>
      <c r="ID13" s="53" t="str">
        <f t="shared" si="118"/>
        <v>2.5</v>
      </c>
      <c r="IE13" s="220">
        <v>4</v>
      </c>
      <c r="IF13" s="221">
        <v>4</v>
      </c>
      <c r="IG13" s="210">
        <v>5</v>
      </c>
      <c r="IH13" s="57">
        <v>4</v>
      </c>
      <c r="II13" s="58"/>
      <c r="IJ13" s="66">
        <f t="shared" si="119"/>
        <v>4.4000000000000004</v>
      </c>
      <c r="IK13" s="67">
        <f t="shared" si="120"/>
        <v>4.4000000000000004</v>
      </c>
      <c r="IL13" s="67" t="str">
        <f t="shared" si="121"/>
        <v>4.4</v>
      </c>
      <c r="IM13" s="51" t="str">
        <f t="shared" si="122"/>
        <v>D</v>
      </c>
      <c r="IN13" s="60">
        <f t="shared" si="123"/>
        <v>1</v>
      </c>
      <c r="IO13" s="53" t="str">
        <f t="shared" si="124"/>
        <v>1.0</v>
      </c>
      <c r="IP13" s="63">
        <v>2</v>
      </c>
      <c r="IQ13" s="207">
        <v>2</v>
      </c>
      <c r="IR13" s="210">
        <v>7.3</v>
      </c>
      <c r="IS13" s="57">
        <v>4</v>
      </c>
      <c r="IT13" s="58"/>
      <c r="IU13" s="66">
        <f t="shared" si="125"/>
        <v>5.3</v>
      </c>
      <c r="IV13" s="67">
        <f t="shared" si="126"/>
        <v>5.3</v>
      </c>
      <c r="IW13" s="67" t="str">
        <f t="shared" si="127"/>
        <v>5.3</v>
      </c>
      <c r="IX13" s="51" t="str">
        <f t="shared" si="128"/>
        <v>D+</v>
      </c>
      <c r="IY13" s="60">
        <f t="shared" si="129"/>
        <v>1.5</v>
      </c>
      <c r="IZ13" s="53" t="str">
        <f t="shared" si="130"/>
        <v>1.5</v>
      </c>
      <c r="JA13" s="63">
        <v>3</v>
      </c>
      <c r="JB13" s="207">
        <v>3</v>
      </c>
      <c r="JC13" s="65">
        <v>6.8</v>
      </c>
      <c r="JD13" s="57">
        <v>3</v>
      </c>
      <c r="JE13" s="58"/>
      <c r="JF13" s="66">
        <f t="shared" si="131"/>
        <v>4.5</v>
      </c>
      <c r="JG13" s="67">
        <f t="shared" si="132"/>
        <v>4.5</v>
      </c>
      <c r="JH13" s="50" t="str">
        <f t="shared" si="133"/>
        <v>4.5</v>
      </c>
      <c r="JI13" s="51" t="str">
        <f t="shared" si="134"/>
        <v>D</v>
      </c>
      <c r="JJ13" s="60">
        <f t="shared" si="135"/>
        <v>1</v>
      </c>
      <c r="JK13" s="53" t="str">
        <f t="shared" si="136"/>
        <v>1.0</v>
      </c>
      <c r="JL13" s="61">
        <v>2</v>
      </c>
      <c r="JM13" s="62">
        <v>2</v>
      </c>
      <c r="JN13" s="65">
        <v>6.4</v>
      </c>
      <c r="JO13" s="57">
        <v>6</v>
      </c>
      <c r="JP13" s="58"/>
      <c r="JQ13" s="66">
        <f t="shared" si="137"/>
        <v>6.2</v>
      </c>
      <c r="JR13" s="67">
        <f t="shared" si="138"/>
        <v>6.2</v>
      </c>
      <c r="JS13" s="50" t="str">
        <f t="shared" si="139"/>
        <v>6.2</v>
      </c>
      <c r="JT13" s="51" t="str">
        <f t="shared" si="140"/>
        <v>C</v>
      </c>
      <c r="JU13" s="60">
        <f t="shared" si="141"/>
        <v>2</v>
      </c>
      <c r="JV13" s="53" t="str">
        <f t="shared" si="142"/>
        <v>2.0</v>
      </c>
      <c r="JW13" s="61">
        <v>1</v>
      </c>
      <c r="JX13" s="62">
        <v>1</v>
      </c>
      <c r="JY13" s="271">
        <v>5</v>
      </c>
      <c r="JZ13" s="122">
        <v>2</v>
      </c>
      <c r="KA13" s="123">
        <v>5</v>
      </c>
      <c r="KB13" s="171">
        <f t="shared" si="143"/>
        <v>3.2</v>
      </c>
      <c r="KC13" s="67">
        <f t="shared" si="144"/>
        <v>5</v>
      </c>
      <c r="KD13" s="50" t="str">
        <f t="shared" si="145"/>
        <v>5.0</v>
      </c>
      <c r="KE13" s="51" t="str">
        <f t="shared" si="146"/>
        <v>D+</v>
      </c>
      <c r="KF13" s="60">
        <f t="shared" si="147"/>
        <v>1.5</v>
      </c>
      <c r="KG13" s="53" t="str">
        <f t="shared" si="148"/>
        <v>1.5</v>
      </c>
      <c r="KH13" s="61">
        <v>2</v>
      </c>
      <c r="KI13" s="62">
        <v>2</v>
      </c>
      <c r="KJ13" s="105">
        <v>5.4</v>
      </c>
      <c r="KK13" s="138">
        <v>1</v>
      </c>
      <c r="KL13" s="105">
        <v>5.5</v>
      </c>
      <c r="KM13" s="66">
        <f t="shared" si="149"/>
        <v>2.8</v>
      </c>
      <c r="KN13" s="110">
        <f t="shared" si="150"/>
        <v>5.5</v>
      </c>
      <c r="KO13" s="67" t="str">
        <f t="shared" si="151"/>
        <v>5.5</v>
      </c>
      <c r="KP13" s="300" t="str">
        <f t="shared" si="152"/>
        <v>C</v>
      </c>
      <c r="KQ13" s="112">
        <f t="shared" si="153"/>
        <v>2</v>
      </c>
      <c r="KR13" s="113" t="str">
        <f t="shared" si="154"/>
        <v>2.0</v>
      </c>
      <c r="KS13" s="63">
        <v>3</v>
      </c>
      <c r="KT13" s="207">
        <v>3</v>
      </c>
      <c r="KU13" s="105">
        <v>7</v>
      </c>
      <c r="KV13" s="138">
        <v>8</v>
      </c>
      <c r="KW13" s="104"/>
      <c r="KX13" s="66">
        <f t="shared" si="155"/>
        <v>7.6</v>
      </c>
      <c r="KY13" s="110">
        <f t="shared" si="156"/>
        <v>7.6</v>
      </c>
      <c r="KZ13" s="67" t="str">
        <f t="shared" si="157"/>
        <v>7.6</v>
      </c>
      <c r="LA13" s="300" t="str">
        <f t="shared" si="158"/>
        <v>B</v>
      </c>
      <c r="LB13" s="112">
        <f t="shared" si="159"/>
        <v>3</v>
      </c>
      <c r="LC13" s="113" t="str">
        <f t="shared" si="160"/>
        <v>3.0</v>
      </c>
      <c r="LD13" s="63">
        <v>2</v>
      </c>
      <c r="LE13" s="207">
        <v>2</v>
      </c>
      <c r="LF13" s="301">
        <f t="shared" si="161"/>
        <v>5</v>
      </c>
      <c r="LG13" s="302">
        <f t="shared" si="161"/>
        <v>6.4</v>
      </c>
      <c r="LH13" s="303" t="str">
        <f t="shared" si="162"/>
        <v>6.4</v>
      </c>
      <c r="LI13" s="304" t="str">
        <f t="shared" si="163"/>
        <v>C</v>
      </c>
      <c r="LJ13" s="305">
        <f t="shared" si="164"/>
        <v>2</v>
      </c>
      <c r="LK13" s="303" t="str">
        <f t="shared" si="165"/>
        <v>2.0</v>
      </c>
      <c r="LL13" s="306">
        <v>5</v>
      </c>
      <c r="LM13" s="307">
        <v>5</v>
      </c>
      <c r="LN13" s="211">
        <f t="shared" si="166"/>
        <v>19</v>
      </c>
      <c r="LO13" s="156">
        <f t="shared" si="167"/>
        <v>5.7315789473684209</v>
      </c>
      <c r="LP13" s="158">
        <f t="shared" si="168"/>
        <v>1.868421052631579</v>
      </c>
      <c r="LQ13" s="157" t="str">
        <f t="shared" si="169"/>
        <v>1.87</v>
      </c>
      <c r="LR13" s="5" t="str">
        <f t="shared" si="170"/>
        <v>Lên lớp</v>
      </c>
      <c r="LS13" s="212">
        <f t="shared" si="171"/>
        <v>19</v>
      </c>
      <c r="LT13" s="156">
        <f t="shared" si="172"/>
        <v>5.7315789473684209</v>
      </c>
      <c r="LU13" s="309">
        <f t="shared" si="173"/>
        <v>1.868421052631579</v>
      </c>
      <c r="LV13" s="215">
        <f t="shared" si="174"/>
        <v>54</v>
      </c>
      <c r="LW13" s="211">
        <f t="shared" si="175"/>
        <v>54</v>
      </c>
      <c r="LX13" s="157">
        <f t="shared" si="176"/>
        <v>5.6796296296296296</v>
      </c>
      <c r="LY13" s="157" t="str">
        <f t="shared" si="177"/>
        <v>5.68</v>
      </c>
      <c r="LZ13" s="158">
        <f t="shared" si="178"/>
        <v>1.8888888888888888</v>
      </c>
      <c r="MA13" s="157" t="str">
        <f t="shared" si="179"/>
        <v>1.89</v>
      </c>
      <c r="MB13" s="5" t="str">
        <f t="shared" si="180"/>
        <v>Lên lớp</v>
      </c>
      <c r="MC13" s="282">
        <v>8.6</v>
      </c>
      <c r="MD13" s="283">
        <v>7</v>
      </c>
      <c r="ME13" s="58"/>
      <c r="MF13" s="66">
        <f t="shared" si="181"/>
        <v>7.6</v>
      </c>
      <c r="MG13" s="67">
        <f t="shared" si="182"/>
        <v>7.6</v>
      </c>
      <c r="MH13" s="50" t="str">
        <f t="shared" si="183"/>
        <v>7.6</v>
      </c>
      <c r="MI13" s="51" t="str">
        <f t="shared" si="184"/>
        <v>B</v>
      </c>
      <c r="MJ13" s="60">
        <f t="shared" si="185"/>
        <v>3</v>
      </c>
      <c r="MK13" s="53" t="str">
        <f t="shared" si="186"/>
        <v>3.0</v>
      </c>
      <c r="ML13" s="61">
        <v>2</v>
      </c>
      <c r="MM13" s="62">
        <v>2</v>
      </c>
      <c r="MN13" s="282">
        <v>8</v>
      </c>
      <c r="MO13" s="283">
        <v>3</v>
      </c>
      <c r="MP13" s="104"/>
      <c r="MQ13" s="105">
        <f t="shared" si="187"/>
        <v>5</v>
      </c>
      <c r="MR13" s="67">
        <f t="shared" si="188"/>
        <v>5</v>
      </c>
      <c r="MS13" s="50" t="str">
        <f t="shared" si="189"/>
        <v>5.0</v>
      </c>
      <c r="MT13" s="51" t="str">
        <f t="shared" si="190"/>
        <v>D+</v>
      </c>
      <c r="MU13" s="60">
        <f t="shared" si="191"/>
        <v>1.5</v>
      </c>
      <c r="MV13" s="53" t="str">
        <f t="shared" si="192"/>
        <v>1.5</v>
      </c>
      <c r="MW13" s="61">
        <v>2</v>
      </c>
      <c r="MX13" s="62">
        <v>2</v>
      </c>
      <c r="MY13" s="282">
        <v>7.4</v>
      </c>
      <c r="MZ13" s="283">
        <v>7</v>
      </c>
      <c r="NA13" s="104"/>
      <c r="NB13" s="105">
        <f t="shared" si="193"/>
        <v>7.2</v>
      </c>
      <c r="NC13" s="67">
        <f t="shared" si="194"/>
        <v>7.2</v>
      </c>
      <c r="ND13" s="50" t="str">
        <f t="shared" si="195"/>
        <v>7.2</v>
      </c>
      <c r="NE13" s="51" t="str">
        <f t="shared" si="196"/>
        <v>B</v>
      </c>
      <c r="NF13" s="60">
        <f t="shared" si="197"/>
        <v>3</v>
      </c>
      <c r="NG13" s="53" t="str">
        <f t="shared" si="198"/>
        <v>3.0</v>
      </c>
      <c r="NH13" s="61">
        <v>2</v>
      </c>
      <c r="NI13" s="62">
        <v>2</v>
      </c>
      <c r="NJ13" s="105">
        <v>8.6</v>
      </c>
      <c r="NK13" s="138">
        <v>9</v>
      </c>
      <c r="NL13" s="104"/>
      <c r="NM13" s="66">
        <f t="shared" si="199"/>
        <v>8.8000000000000007</v>
      </c>
      <c r="NN13" s="110">
        <f t="shared" si="200"/>
        <v>8.8000000000000007</v>
      </c>
      <c r="NO13" s="67" t="str">
        <f t="shared" si="201"/>
        <v>8.8</v>
      </c>
      <c r="NP13" s="300" t="str">
        <f t="shared" si="202"/>
        <v>A</v>
      </c>
      <c r="NQ13" s="112">
        <f t="shared" si="203"/>
        <v>4</v>
      </c>
      <c r="NR13" s="113" t="str">
        <f t="shared" si="204"/>
        <v>4.0</v>
      </c>
      <c r="NS13" s="63">
        <v>2</v>
      </c>
      <c r="NT13" s="207">
        <v>2</v>
      </c>
      <c r="NU13" s="105">
        <v>8</v>
      </c>
      <c r="NV13" s="138">
        <v>7.5</v>
      </c>
      <c r="NW13" s="105"/>
      <c r="NX13" s="105">
        <f t="shared" si="205"/>
        <v>7.7</v>
      </c>
      <c r="NY13" s="110">
        <f t="shared" si="206"/>
        <v>7.7</v>
      </c>
      <c r="NZ13" s="67" t="str">
        <f t="shared" si="207"/>
        <v>7.7</v>
      </c>
      <c r="OA13" s="300" t="str">
        <f t="shared" si="208"/>
        <v>B</v>
      </c>
      <c r="OB13" s="112">
        <f t="shared" si="209"/>
        <v>3</v>
      </c>
      <c r="OC13" s="113" t="str">
        <f t="shared" si="210"/>
        <v>3.0</v>
      </c>
      <c r="OD13" s="63">
        <v>1</v>
      </c>
      <c r="OE13" s="207">
        <v>1</v>
      </c>
      <c r="OF13" s="231">
        <v>9</v>
      </c>
      <c r="OG13" s="231">
        <v>7</v>
      </c>
      <c r="OH13" s="231"/>
      <c r="OI13" s="66">
        <f t="shared" si="211"/>
        <v>7.8</v>
      </c>
      <c r="OJ13" s="67">
        <f t="shared" si="212"/>
        <v>7.8</v>
      </c>
      <c r="OK13" s="67" t="str">
        <f t="shared" si="213"/>
        <v>7.8</v>
      </c>
      <c r="OL13" s="51" t="str">
        <f t="shared" si="214"/>
        <v>B</v>
      </c>
      <c r="OM13" s="60">
        <f t="shared" si="215"/>
        <v>3</v>
      </c>
      <c r="ON13" s="53" t="str">
        <f t="shared" si="216"/>
        <v>3.0</v>
      </c>
      <c r="OO13" s="63">
        <v>6</v>
      </c>
      <c r="OP13" s="207">
        <v>6</v>
      </c>
      <c r="OQ13" s="211">
        <f t="shared" si="217"/>
        <v>15</v>
      </c>
      <c r="OR13" s="156">
        <f t="shared" si="218"/>
        <v>7.4466666666666672</v>
      </c>
      <c r="OS13" s="158">
        <f t="shared" si="219"/>
        <v>2.9333333333333331</v>
      </c>
      <c r="OT13" s="157" t="str">
        <f t="shared" si="220"/>
        <v>2.93</v>
      </c>
      <c r="OU13" s="5" t="str">
        <f t="shared" si="221"/>
        <v>Lên lớp</v>
      </c>
      <c r="OV13" s="212">
        <f t="shared" si="222"/>
        <v>15</v>
      </c>
      <c r="OW13" s="156">
        <f t="shared" si="223"/>
        <v>7.4466666666666672</v>
      </c>
      <c r="OX13" s="309">
        <f t="shared" si="224"/>
        <v>2.9333333333333331</v>
      </c>
      <c r="OY13" s="215">
        <f t="shared" si="225"/>
        <v>69</v>
      </c>
      <c r="OZ13" s="211">
        <f t="shared" si="226"/>
        <v>69</v>
      </c>
      <c r="PA13" s="157">
        <f t="shared" si="227"/>
        <v>6.0637681159420289</v>
      </c>
      <c r="PB13" s="157" t="str">
        <f t="shared" si="228"/>
        <v>6.06</v>
      </c>
      <c r="PC13" s="158">
        <f t="shared" si="229"/>
        <v>2.1159420289855073</v>
      </c>
      <c r="PD13" s="157" t="str">
        <f t="shared" si="230"/>
        <v>2.12</v>
      </c>
      <c r="PE13" s="5" t="str">
        <f t="shared" si="231"/>
        <v>Lên lớp</v>
      </c>
      <c r="PF13" s="210">
        <v>7</v>
      </c>
      <c r="PG13" s="133">
        <v>7</v>
      </c>
      <c r="PH13" s="210"/>
      <c r="PI13" s="66">
        <f t="shared" si="232"/>
        <v>7</v>
      </c>
      <c r="PJ13" s="67">
        <f t="shared" si="233"/>
        <v>7</v>
      </c>
      <c r="PK13" s="67" t="str">
        <f t="shared" si="234"/>
        <v>7.0</v>
      </c>
      <c r="PL13" s="51" t="str">
        <f t="shared" si="235"/>
        <v>B</v>
      </c>
      <c r="PM13" s="60">
        <f t="shared" si="236"/>
        <v>3</v>
      </c>
      <c r="PN13" s="53" t="str">
        <f t="shared" si="237"/>
        <v>3.0</v>
      </c>
      <c r="PO13" s="63">
        <v>6</v>
      </c>
      <c r="PP13" s="207">
        <v>6</v>
      </c>
      <c r="PQ13" s="105">
        <v>9</v>
      </c>
      <c r="PR13" s="138">
        <v>9</v>
      </c>
      <c r="PS13" s="105"/>
      <c r="PT13" s="105"/>
      <c r="PU13" s="67">
        <f t="shared" si="238"/>
        <v>9</v>
      </c>
      <c r="PV13" s="67" t="str">
        <f t="shared" si="239"/>
        <v>9.0</v>
      </c>
      <c r="PW13" s="51" t="str">
        <f t="shared" si="240"/>
        <v>A</v>
      </c>
      <c r="PX13" s="60">
        <f t="shared" si="241"/>
        <v>4</v>
      </c>
      <c r="PY13" s="53" t="str">
        <f t="shared" si="242"/>
        <v>4.0</v>
      </c>
      <c r="PZ13" s="63">
        <v>4</v>
      </c>
      <c r="QA13" s="207">
        <v>4</v>
      </c>
      <c r="QB13" s="429">
        <v>7.4</v>
      </c>
      <c r="QC13" s="429">
        <v>7.4</v>
      </c>
      <c r="QD13" s="429">
        <v>8.4</v>
      </c>
      <c r="QE13" s="316">
        <f t="shared" si="243"/>
        <v>7.8</v>
      </c>
      <c r="QF13" s="67" t="str">
        <f t="shared" si="244"/>
        <v>7.8</v>
      </c>
      <c r="QG13" s="51" t="str">
        <f t="shared" si="245"/>
        <v>B</v>
      </c>
      <c r="QH13" s="60">
        <f t="shared" si="246"/>
        <v>3</v>
      </c>
      <c r="QI13" s="53" t="str">
        <f t="shared" si="247"/>
        <v>3.0</v>
      </c>
      <c r="QJ13" s="220">
        <v>5</v>
      </c>
      <c r="QK13" s="221">
        <v>5</v>
      </c>
      <c r="QL13" s="417">
        <f t="shared" si="248"/>
        <v>15</v>
      </c>
      <c r="QM13" s="156">
        <f t="shared" si="249"/>
        <v>7.8</v>
      </c>
      <c r="QN13" s="158">
        <f t="shared" si="250"/>
        <v>3.2666666666666666</v>
      </c>
      <c r="QO13" s="157" t="str">
        <f t="shared" si="251"/>
        <v>3.27</v>
      </c>
    </row>
    <row r="14" spans="1:457" s="8" customFormat="1" ht="18">
      <c r="A14" s="5">
        <v>13</v>
      </c>
      <c r="B14" s="9" t="s">
        <v>356</v>
      </c>
      <c r="C14" s="10" t="s">
        <v>392</v>
      </c>
      <c r="D14" s="11" t="s">
        <v>393</v>
      </c>
      <c r="E14" s="12" t="s">
        <v>394</v>
      </c>
      <c r="G14" s="47" t="s">
        <v>650</v>
      </c>
      <c r="H14" s="6" t="s">
        <v>427</v>
      </c>
      <c r="I14" s="48" t="s">
        <v>686</v>
      </c>
      <c r="J14" s="48" t="s">
        <v>705</v>
      </c>
      <c r="K14" s="98">
        <v>5.3</v>
      </c>
      <c r="L14" s="67" t="str">
        <f t="shared" si="0"/>
        <v>5.3</v>
      </c>
      <c r="M14" s="51" t="str">
        <f t="shared" si="253"/>
        <v>D+</v>
      </c>
      <c r="N14" s="52">
        <f t="shared" si="254"/>
        <v>1.5</v>
      </c>
      <c r="O14" s="53" t="str">
        <f t="shared" si="1"/>
        <v>1.5</v>
      </c>
      <c r="P14" s="63">
        <v>2</v>
      </c>
      <c r="Q14" s="49">
        <v>6</v>
      </c>
      <c r="R14" s="67" t="str">
        <f t="shared" si="2"/>
        <v>6.0</v>
      </c>
      <c r="S14" s="51" t="str">
        <f t="shared" si="255"/>
        <v>C</v>
      </c>
      <c r="T14" s="52">
        <f t="shared" si="256"/>
        <v>2</v>
      </c>
      <c r="U14" s="53" t="str">
        <f t="shared" si="3"/>
        <v>2.0</v>
      </c>
      <c r="V14" s="63">
        <v>3</v>
      </c>
      <c r="W14" s="105">
        <v>6.5</v>
      </c>
      <c r="X14" s="103">
        <v>9</v>
      </c>
      <c r="Y14" s="104"/>
      <c r="Z14" s="66">
        <f t="shared" si="4"/>
        <v>8</v>
      </c>
      <c r="AA14" s="67">
        <f t="shared" si="5"/>
        <v>8</v>
      </c>
      <c r="AB14" s="67" t="str">
        <f t="shared" si="6"/>
        <v>8.0</v>
      </c>
      <c r="AC14" s="51" t="str">
        <f t="shared" si="7"/>
        <v>B+</v>
      </c>
      <c r="AD14" s="60">
        <f t="shared" si="257"/>
        <v>3.5</v>
      </c>
      <c r="AE14" s="53" t="str">
        <f t="shared" si="8"/>
        <v>3.5</v>
      </c>
      <c r="AF14" s="63">
        <v>4</v>
      </c>
      <c r="AG14" s="207">
        <v>4</v>
      </c>
      <c r="AH14" s="105">
        <v>8.3000000000000007</v>
      </c>
      <c r="AI14" s="103">
        <v>8</v>
      </c>
      <c r="AJ14" s="104"/>
      <c r="AK14" s="66">
        <f t="shared" si="9"/>
        <v>8.1</v>
      </c>
      <c r="AL14" s="67">
        <f t="shared" si="10"/>
        <v>8.1</v>
      </c>
      <c r="AM14" s="67" t="str">
        <f t="shared" si="11"/>
        <v>8.1</v>
      </c>
      <c r="AN14" s="51" t="str">
        <f t="shared" si="258"/>
        <v>B+</v>
      </c>
      <c r="AO14" s="60">
        <f t="shared" si="259"/>
        <v>3.5</v>
      </c>
      <c r="AP14" s="53" t="str">
        <f t="shared" si="12"/>
        <v>3.5</v>
      </c>
      <c r="AQ14" s="63">
        <v>2</v>
      </c>
      <c r="AR14" s="207">
        <v>2</v>
      </c>
      <c r="AS14" s="105">
        <v>7</v>
      </c>
      <c r="AT14" s="103">
        <v>2</v>
      </c>
      <c r="AU14" s="104"/>
      <c r="AV14" s="66">
        <f t="shared" si="13"/>
        <v>4</v>
      </c>
      <c r="AW14" s="67">
        <f t="shared" si="14"/>
        <v>4</v>
      </c>
      <c r="AX14" s="67" t="str">
        <f t="shared" si="15"/>
        <v>4.0</v>
      </c>
      <c r="AY14" s="51" t="str">
        <f t="shared" si="16"/>
        <v>D</v>
      </c>
      <c r="AZ14" s="60">
        <f t="shared" si="260"/>
        <v>1</v>
      </c>
      <c r="BA14" s="53" t="str">
        <f t="shared" si="17"/>
        <v>1.0</v>
      </c>
      <c r="BB14" s="63">
        <v>3</v>
      </c>
      <c r="BC14" s="207">
        <v>3</v>
      </c>
      <c r="BD14" s="105">
        <v>6.8</v>
      </c>
      <c r="BE14" s="103">
        <v>7</v>
      </c>
      <c r="BF14" s="104"/>
      <c r="BG14" s="66">
        <f t="shared" si="261"/>
        <v>6.9</v>
      </c>
      <c r="BH14" s="67">
        <f t="shared" si="262"/>
        <v>6.9</v>
      </c>
      <c r="BI14" s="67" t="str">
        <f t="shared" si="18"/>
        <v>6.9</v>
      </c>
      <c r="BJ14" s="51" t="str">
        <f t="shared" si="263"/>
        <v>C+</v>
      </c>
      <c r="BK14" s="60">
        <f t="shared" si="264"/>
        <v>2.5</v>
      </c>
      <c r="BL14" s="53" t="str">
        <f t="shared" si="19"/>
        <v>2.5</v>
      </c>
      <c r="BM14" s="63">
        <v>3</v>
      </c>
      <c r="BN14" s="207">
        <v>3</v>
      </c>
      <c r="BO14" s="105">
        <v>7.5</v>
      </c>
      <c r="BP14" s="103">
        <v>6</v>
      </c>
      <c r="BQ14" s="104"/>
      <c r="BR14" s="66">
        <f t="shared" si="20"/>
        <v>6.6</v>
      </c>
      <c r="BS14" s="67">
        <f t="shared" si="21"/>
        <v>6.6</v>
      </c>
      <c r="BT14" s="67" t="str">
        <f t="shared" si="22"/>
        <v>6.6</v>
      </c>
      <c r="BU14" s="51" t="str">
        <f t="shared" si="23"/>
        <v>C+</v>
      </c>
      <c r="BV14" s="68">
        <f t="shared" si="24"/>
        <v>2.5</v>
      </c>
      <c r="BW14" s="53" t="str">
        <f t="shared" si="25"/>
        <v>2.5</v>
      </c>
      <c r="BX14" s="63">
        <v>2</v>
      </c>
      <c r="BY14" s="207">
        <v>2</v>
      </c>
      <c r="BZ14" s="105">
        <v>5.7</v>
      </c>
      <c r="CA14" s="103">
        <v>8</v>
      </c>
      <c r="CB14" s="104"/>
      <c r="CC14" s="105"/>
      <c r="CD14" s="67">
        <f t="shared" si="265"/>
        <v>7.1</v>
      </c>
      <c r="CE14" s="67" t="str">
        <f t="shared" si="26"/>
        <v>7.1</v>
      </c>
      <c r="CF14" s="51" t="str">
        <f t="shared" si="266"/>
        <v>B</v>
      </c>
      <c r="CG14" s="60">
        <f t="shared" si="267"/>
        <v>3</v>
      </c>
      <c r="CH14" s="53" t="str">
        <f t="shared" si="27"/>
        <v>3.0</v>
      </c>
      <c r="CI14" s="63">
        <v>3</v>
      </c>
      <c r="CJ14" s="207">
        <v>3</v>
      </c>
      <c r="CK14" s="208">
        <f t="shared" si="269"/>
        <v>17</v>
      </c>
      <c r="CL14" s="72">
        <f t="shared" si="29"/>
        <v>6.7882352941176478</v>
      </c>
      <c r="CM14" s="93" t="str">
        <f t="shared" si="30"/>
        <v>6.79</v>
      </c>
      <c r="CN14" s="72">
        <f t="shared" si="31"/>
        <v>2.6764705882352939</v>
      </c>
      <c r="CO14" s="93" t="str">
        <f t="shared" si="32"/>
        <v>2.68</v>
      </c>
      <c r="CP14" s="399" t="str">
        <f t="shared" si="252"/>
        <v>Lên lớp</v>
      </c>
      <c r="CQ14" s="399">
        <f t="shared" si="33"/>
        <v>17</v>
      </c>
      <c r="CR14" s="72">
        <f t="shared" si="34"/>
        <v>6.7882352941176478</v>
      </c>
      <c r="CS14" s="399" t="str">
        <f t="shared" si="35"/>
        <v>6.79</v>
      </c>
      <c r="CT14" s="72">
        <f t="shared" si="36"/>
        <v>2.6764705882352939</v>
      </c>
      <c r="CU14" s="399" t="str">
        <f t="shared" si="37"/>
        <v>2.68</v>
      </c>
      <c r="CV14" s="399" t="str">
        <f t="shared" si="268"/>
        <v>Lên lớp</v>
      </c>
      <c r="CW14" s="66">
        <v>7</v>
      </c>
      <c r="CX14" s="399">
        <v>4</v>
      </c>
      <c r="CY14" s="399"/>
      <c r="CZ14" s="66">
        <f t="shared" si="38"/>
        <v>5.2</v>
      </c>
      <c r="DA14" s="67">
        <f t="shared" si="39"/>
        <v>5.2</v>
      </c>
      <c r="DB14" s="60" t="str">
        <f t="shared" si="40"/>
        <v>5.2</v>
      </c>
      <c r="DC14" s="51" t="str">
        <f t="shared" si="41"/>
        <v>D+</v>
      </c>
      <c r="DD14" s="60">
        <f t="shared" si="42"/>
        <v>1.5</v>
      </c>
      <c r="DE14" s="60" t="str">
        <f t="shared" si="43"/>
        <v>1.5</v>
      </c>
      <c r="DF14" s="63"/>
      <c r="DG14" s="209"/>
      <c r="DH14" s="105">
        <v>7.6</v>
      </c>
      <c r="DI14" s="126">
        <v>4</v>
      </c>
      <c r="DJ14" s="126"/>
      <c r="DK14" s="66">
        <f t="shared" si="44"/>
        <v>5.4</v>
      </c>
      <c r="DL14" s="67">
        <f t="shared" si="45"/>
        <v>5.4</v>
      </c>
      <c r="DM14" s="60" t="str">
        <f t="shared" si="46"/>
        <v>5.4</v>
      </c>
      <c r="DN14" s="51" t="str">
        <f t="shared" si="47"/>
        <v>D+</v>
      </c>
      <c r="DO14" s="60">
        <f t="shared" si="48"/>
        <v>1.5</v>
      </c>
      <c r="DP14" s="60" t="str">
        <f t="shared" si="49"/>
        <v>1.5</v>
      </c>
      <c r="DQ14" s="63"/>
      <c r="DR14" s="209"/>
      <c r="DS14" s="67">
        <f t="shared" si="50"/>
        <v>5.3000000000000007</v>
      </c>
      <c r="DT14" s="60" t="str">
        <f t="shared" si="51"/>
        <v>5.3</v>
      </c>
      <c r="DU14" s="51" t="str">
        <f t="shared" si="52"/>
        <v>D+</v>
      </c>
      <c r="DV14" s="60">
        <f t="shared" si="53"/>
        <v>1.5</v>
      </c>
      <c r="DW14" s="60" t="str">
        <f t="shared" si="54"/>
        <v>1.5</v>
      </c>
      <c r="DX14" s="63">
        <v>3</v>
      </c>
      <c r="DY14" s="209">
        <v>3</v>
      </c>
      <c r="DZ14" s="210">
        <v>5.6</v>
      </c>
      <c r="EA14" s="57">
        <v>6</v>
      </c>
      <c r="EB14" s="58"/>
      <c r="EC14" s="66">
        <f t="shared" si="55"/>
        <v>5.8</v>
      </c>
      <c r="ED14" s="67">
        <f t="shared" si="56"/>
        <v>5.8</v>
      </c>
      <c r="EE14" s="67" t="str">
        <f t="shared" si="57"/>
        <v>5.8</v>
      </c>
      <c r="EF14" s="51" t="str">
        <f t="shared" si="58"/>
        <v>C</v>
      </c>
      <c r="EG14" s="68">
        <f t="shared" si="59"/>
        <v>2</v>
      </c>
      <c r="EH14" s="53" t="str">
        <f t="shared" si="60"/>
        <v>2.0</v>
      </c>
      <c r="EI14" s="63">
        <v>3</v>
      </c>
      <c r="EJ14" s="207">
        <v>3</v>
      </c>
      <c r="EK14" s="150">
        <v>5.3</v>
      </c>
      <c r="EL14" s="124">
        <v>3</v>
      </c>
      <c r="EM14" s="125">
        <v>4</v>
      </c>
      <c r="EN14" s="66">
        <f t="shared" si="61"/>
        <v>3.9</v>
      </c>
      <c r="EO14" s="67">
        <f t="shared" si="62"/>
        <v>4.5</v>
      </c>
      <c r="EP14" s="67" t="str">
        <f t="shared" si="63"/>
        <v>4.5</v>
      </c>
      <c r="EQ14" s="51" t="str">
        <f t="shared" si="64"/>
        <v>D</v>
      </c>
      <c r="ER14" s="60">
        <f t="shared" si="65"/>
        <v>1</v>
      </c>
      <c r="ES14" s="53" t="str">
        <f t="shared" si="66"/>
        <v>1.0</v>
      </c>
      <c r="ET14" s="63">
        <v>3</v>
      </c>
      <c r="EU14" s="207">
        <v>3</v>
      </c>
      <c r="EV14" s="210">
        <v>5</v>
      </c>
      <c r="EW14" s="57">
        <v>5</v>
      </c>
      <c r="EX14" s="58"/>
      <c r="EY14" s="66">
        <f t="shared" si="67"/>
        <v>5</v>
      </c>
      <c r="EZ14" s="67">
        <f t="shared" si="68"/>
        <v>5</v>
      </c>
      <c r="FA14" s="67" t="str">
        <f t="shared" si="69"/>
        <v>5.0</v>
      </c>
      <c r="FB14" s="51" t="str">
        <f t="shared" si="70"/>
        <v>D+</v>
      </c>
      <c r="FC14" s="60">
        <f t="shared" si="71"/>
        <v>1.5</v>
      </c>
      <c r="FD14" s="53" t="str">
        <f t="shared" si="72"/>
        <v>1.5</v>
      </c>
      <c r="FE14" s="63">
        <v>2</v>
      </c>
      <c r="FF14" s="207">
        <v>2</v>
      </c>
      <c r="FG14" s="105">
        <v>6.7</v>
      </c>
      <c r="FH14" s="103">
        <v>7</v>
      </c>
      <c r="FI14" s="104"/>
      <c r="FJ14" s="66">
        <f t="shared" si="73"/>
        <v>6.9</v>
      </c>
      <c r="FK14" s="67">
        <f t="shared" si="74"/>
        <v>6.9</v>
      </c>
      <c r="FL14" s="67" t="str">
        <f t="shared" si="75"/>
        <v>6.9</v>
      </c>
      <c r="FM14" s="51" t="str">
        <f t="shared" si="76"/>
        <v>C+</v>
      </c>
      <c r="FN14" s="60">
        <f t="shared" si="77"/>
        <v>2.5</v>
      </c>
      <c r="FO14" s="53" t="str">
        <f t="shared" si="78"/>
        <v>2.5</v>
      </c>
      <c r="FP14" s="63">
        <v>2</v>
      </c>
      <c r="FQ14" s="207">
        <v>2</v>
      </c>
      <c r="FR14" s="105">
        <v>5.4</v>
      </c>
      <c r="FS14" s="103">
        <v>5</v>
      </c>
      <c r="FT14" s="104"/>
      <c r="FU14" s="66"/>
      <c r="FV14" s="67">
        <f t="shared" si="79"/>
        <v>5.2</v>
      </c>
      <c r="FW14" s="67" t="str">
        <f t="shared" si="80"/>
        <v>5.2</v>
      </c>
      <c r="FX14" s="51" t="str">
        <f t="shared" si="81"/>
        <v>D+</v>
      </c>
      <c r="FY14" s="60">
        <f t="shared" si="82"/>
        <v>1.5</v>
      </c>
      <c r="FZ14" s="53" t="str">
        <f t="shared" si="83"/>
        <v>1.5</v>
      </c>
      <c r="GA14" s="63">
        <v>2</v>
      </c>
      <c r="GB14" s="207">
        <v>2</v>
      </c>
      <c r="GC14" s="105">
        <v>7.9</v>
      </c>
      <c r="GD14" s="103">
        <v>8</v>
      </c>
      <c r="GE14" s="104"/>
      <c r="GF14" s="105"/>
      <c r="GG14" s="67">
        <f t="shared" si="84"/>
        <v>8</v>
      </c>
      <c r="GH14" s="67" t="str">
        <f t="shared" si="85"/>
        <v>8.0</v>
      </c>
      <c r="GI14" s="51" t="str">
        <f t="shared" si="86"/>
        <v>B+</v>
      </c>
      <c r="GJ14" s="60">
        <f t="shared" si="87"/>
        <v>3.5</v>
      </c>
      <c r="GK14" s="53" t="str">
        <f t="shared" si="88"/>
        <v>3.5</v>
      </c>
      <c r="GL14" s="63">
        <v>3</v>
      </c>
      <c r="GM14" s="207">
        <v>3</v>
      </c>
      <c r="GN14" s="211">
        <f t="shared" si="89"/>
        <v>18</v>
      </c>
      <c r="GO14" s="156">
        <f t="shared" si="90"/>
        <v>5.833333333333333</v>
      </c>
      <c r="GP14" s="158">
        <f t="shared" si="91"/>
        <v>1.9444444444444444</v>
      </c>
      <c r="GQ14" s="157" t="str">
        <f t="shared" si="92"/>
        <v>1.94</v>
      </c>
      <c r="GR14" s="5" t="str">
        <f t="shared" si="93"/>
        <v>Lên lớp</v>
      </c>
      <c r="GS14" s="212">
        <f t="shared" si="94"/>
        <v>18</v>
      </c>
      <c r="GT14" s="213">
        <f t="shared" si="95"/>
        <v>5.833333333333333</v>
      </c>
      <c r="GU14" s="214">
        <f t="shared" si="96"/>
        <v>1.9444444444444444</v>
      </c>
      <c r="GV14" s="215">
        <f t="shared" si="97"/>
        <v>35</v>
      </c>
      <c r="GW14" s="211">
        <f t="shared" si="98"/>
        <v>35</v>
      </c>
      <c r="GX14" s="157">
        <f t="shared" si="99"/>
        <v>6.2971428571428572</v>
      </c>
      <c r="GY14" s="158">
        <f t="shared" si="100"/>
        <v>2.2999999999999998</v>
      </c>
      <c r="GZ14" s="157" t="str">
        <f t="shared" si="101"/>
        <v>2.30</v>
      </c>
      <c r="HA14" s="5" t="str">
        <f t="shared" si="102"/>
        <v>Lên lớp</v>
      </c>
      <c r="HB14" s="5"/>
      <c r="HC14" s="105">
        <v>7.6</v>
      </c>
      <c r="HD14" s="103">
        <v>7</v>
      </c>
      <c r="HE14" s="104"/>
      <c r="HF14" s="105"/>
      <c r="HG14" s="67">
        <f t="shared" si="103"/>
        <v>7.2</v>
      </c>
      <c r="HH14" s="67" t="str">
        <f t="shared" si="104"/>
        <v>7.2</v>
      </c>
      <c r="HI14" s="51" t="str">
        <f t="shared" si="105"/>
        <v>B</v>
      </c>
      <c r="HJ14" s="60">
        <f t="shared" si="106"/>
        <v>3</v>
      </c>
      <c r="HK14" s="53" t="str">
        <f t="shared" si="107"/>
        <v>3.0</v>
      </c>
      <c r="HL14" s="63">
        <v>3</v>
      </c>
      <c r="HM14" s="207">
        <v>3</v>
      </c>
      <c r="HN14" s="210">
        <v>7.7</v>
      </c>
      <c r="HO14" s="57">
        <v>4</v>
      </c>
      <c r="HP14" s="58"/>
      <c r="HQ14" s="66">
        <f t="shared" si="108"/>
        <v>5.5</v>
      </c>
      <c r="HR14" s="110">
        <f t="shared" si="109"/>
        <v>5.5</v>
      </c>
      <c r="HS14" s="67" t="str">
        <f t="shared" si="110"/>
        <v>5.5</v>
      </c>
      <c r="HT14" s="111" t="str">
        <f t="shared" si="111"/>
        <v>C</v>
      </c>
      <c r="HU14" s="112">
        <f t="shared" si="112"/>
        <v>2</v>
      </c>
      <c r="HV14" s="113" t="str">
        <f t="shared" si="113"/>
        <v>2.0</v>
      </c>
      <c r="HW14" s="63">
        <v>1</v>
      </c>
      <c r="HX14" s="207">
        <v>1</v>
      </c>
      <c r="HY14" s="66">
        <f t="shared" si="114"/>
        <v>1.7</v>
      </c>
      <c r="HZ14" s="167">
        <f t="shared" si="114"/>
        <v>6.7</v>
      </c>
      <c r="IA14" s="53" t="str">
        <f t="shared" si="115"/>
        <v>6.7</v>
      </c>
      <c r="IB14" s="51" t="str">
        <f t="shared" si="116"/>
        <v>C+</v>
      </c>
      <c r="IC14" s="60">
        <f t="shared" si="117"/>
        <v>2.5</v>
      </c>
      <c r="ID14" s="53" t="str">
        <f t="shared" si="118"/>
        <v>2.5</v>
      </c>
      <c r="IE14" s="220">
        <v>4</v>
      </c>
      <c r="IF14" s="221">
        <v>4</v>
      </c>
      <c r="IG14" s="210">
        <v>6</v>
      </c>
      <c r="IH14" s="57">
        <v>7</v>
      </c>
      <c r="II14" s="58"/>
      <c r="IJ14" s="66">
        <f t="shared" si="119"/>
        <v>6.6</v>
      </c>
      <c r="IK14" s="67">
        <f t="shared" si="120"/>
        <v>6.6</v>
      </c>
      <c r="IL14" s="67" t="str">
        <f t="shared" si="121"/>
        <v>6.6</v>
      </c>
      <c r="IM14" s="51" t="str">
        <f t="shared" si="122"/>
        <v>C+</v>
      </c>
      <c r="IN14" s="60">
        <f t="shared" si="123"/>
        <v>2.5</v>
      </c>
      <c r="IO14" s="53" t="str">
        <f t="shared" si="124"/>
        <v>2.5</v>
      </c>
      <c r="IP14" s="63">
        <v>2</v>
      </c>
      <c r="IQ14" s="207">
        <v>2</v>
      </c>
      <c r="IR14" s="210">
        <v>6.2</v>
      </c>
      <c r="IS14" s="57">
        <v>3</v>
      </c>
      <c r="IT14" s="58"/>
      <c r="IU14" s="66">
        <f t="shared" si="125"/>
        <v>4.3</v>
      </c>
      <c r="IV14" s="67">
        <f t="shared" si="126"/>
        <v>4.3</v>
      </c>
      <c r="IW14" s="67" t="str">
        <f t="shared" si="127"/>
        <v>4.3</v>
      </c>
      <c r="IX14" s="51" t="str">
        <f t="shared" si="128"/>
        <v>D</v>
      </c>
      <c r="IY14" s="60">
        <f t="shared" si="129"/>
        <v>1</v>
      </c>
      <c r="IZ14" s="53" t="str">
        <f t="shared" si="130"/>
        <v>1.0</v>
      </c>
      <c r="JA14" s="63">
        <v>3</v>
      </c>
      <c r="JB14" s="207">
        <v>3</v>
      </c>
      <c r="JC14" s="65">
        <v>7.8</v>
      </c>
      <c r="JD14" s="57">
        <v>9</v>
      </c>
      <c r="JE14" s="58"/>
      <c r="JF14" s="66">
        <f t="shared" si="131"/>
        <v>8.5</v>
      </c>
      <c r="JG14" s="67">
        <f t="shared" si="132"/>
        <v>8.5</v>
      </c>
      <c r="JH14" s="50" t="str">
        <f t="shared" si="133"/>
        <v>8.5</v>
      </c>
      <c r="JI14" s="51" t="str">
        <f t="shared" si="134"/>
        <v>A</v>
      </c>
      <c r="JJ14" s="60">
        <f t="shared" si="135"/>
        <v>4</v>
      </c>
      <c r="JK14" s="53" t="str">
        <f t="shared" si="136"/>
        <v>4.0</v>
      </c>
      <c r="JL14" s="61">
        <v>2</v>
      </c>
      <c r="JM14" s="62">
        <v>2</v>
      </c>
      <c r="JN14" s="65">
        <v>5.4</v>
      </c>
      <c r="JO14" s="57">
        <v>5</v>
      </c>
      <c r="JP14" s="58"/>
      <c r="JQ14" s="66">
        <f t="shared" si="137"/>
        <v>5.2</v>
      </c>
      <c r="JR14" s="67">
        <f t="shared" si="138"/>
        <v>5.2</v>
      </c>
      <c r="JS14" s="50" t="str">
        <f t="shared" si="139"/>
        <v>5.2</v>
      </c>
      <c r="JT14" s="51" t="str">
        <f t="shared" si="140"/>
        <v>D+</v>
      </c>
      <c r="JU14" s="60">
        <f t="shared" si="141"/>
        <v>1.5</v>
      </c>
      <c r="JV14" s="53" t="str">
        <f t="shared" si="142"/>
        <v>1.5</v>
      </c>
      <c r="JW14" s="61">
        <v>1</v>
      </c>
      <c r="JX14" s="62">
        <v>1</v>
      </c>
      <c r="JY14" s="271">
        <v>5</v>
      </c>
      <c r="JZ14" s="122">
        <v>3</v>
      </c>
      <c r="KA14" s="123">
        <v>5</v>
      </c>
      <c r="KB14" s="171">
        <f t="shared" si="143"/>
        <v>3.8</v>
      </c>
      <c r="KC14" s="67">
        <f t="shared" si="144"/>
        <v>5</v>
      </c>
      <c r="KD14" s="50" t="str">
        <f t="shared" si="145"/>
        <v>5.0</v>
      </c>
      <c r="KE14" s="51" t="str">
        <f t="shared" si="146"/>
        <v>D+</v>
      </c>
      <c r="KF14" s="60">
        <f t="shared" si="147"/>
        <v>1.5</v>
      </c>
      <c r="KG14" s="53" t="str">
        <f t="shared" si="148"/>
        <v>1.5</v>
      </c>
      <c r="KH14" s="61">
        <v>2</v>
      </c>
      <c r="KI14" s="62">
        <v>2</v>
      </c>
      <c r="KJ14" s="105">
        <v>5</v>
      </c>
      <c r="KK14" s="138">
        <v>1</v>
      </c>
      <c r="KL14" s="105">
        <v>5</v>
      </c>
      <c r="KM14" s="66">
        <f t="shared" si="149"/>
        <v>2.6</v>
      </c>
      <c r="KN14" s="110">
        <f t="shared" si="150"/>
        <v>5</v>
      </c>
      <c r="KO14" s="67" t="str">
        <f t="shared" si="151"/>
        <v>5.0</v>
      </c>
      <c r="KP14" s="300" t="str">
        <f t="shared" si="152"/>
        <v>D+</v>
      </c>
      <c r="KQ14" s="112">
        <f t="shared" si="153"/>
        <v>1.5</v>
      </c>
      <c r="KR14" s="113" t="str">
        <f t="shared" si="154"/>
        <v>1.5</v>
      </c>
      <c r="KS14" s="63">
        <v>3</v>
      </c>
      <c r="KT14" s="207">
        <v>3</v>
      </c>
      <c r="KU14" s="105">
        <v>6.3</v>
      </c>
      <c r="KV14" s="138">
        <v>6</v>
      </c>
      <c r="KW14" s="104"/>
      <c r="KX14" s="66">
        <f t="shared" si="155"/>
        <v>6.1</v>
      </c>
      <c r="KY14" s="110">
        <f t="shared" si="156"/>
        <v>6.1</v>
      </c>
      <c r="KZ14" s="67" t="str">
        <f t="shared" si="157"/>
        <v>6.1</v>
      </c>
      <c r="LA14" s="300" t="str">
        <f t="shared" si="158"/>
        <v>C</v>
      </c>
      <c r="LB14" s="112">
        <f t="shared" si="159"/>
        <v>2</v>
      </c>
      <c r="LC14" s="113" t="str">
        <f t="shared" si="160"/>
        <v>2.0</v>
      </c>
      <c r="LD14" s="63">
        <v>2</v>
      </c>
      <c r="LE14" s="207">
        <v>2</v>
      </c>
      <c r="LF14" s="301">
        <f t="shared" si="161"/>
        <v>4.2</v>
      </c>
      <c r="LG14" s="302">
        <f t="shared" si="161"/>
        <v>5.5</v>
      </c>
      <c r="LH14" s="303" t="str">
        <f t="shared" si="162"/>
        <v>5.5</v>
      </c>
      <c r="LI14" s="304" t="str">
        <f t="shared" si="163"/>
        <v>C</v>
      </c>
      <c r="LJ14" s="305">
        <f t="shared" si="164"/>
        <v>2</v>
      </c>
      <c r="LK14" s="303" t="str">
        <f t="shared" si="165"/>
        <v>2.0</v>
      </c>
      <c r="LL14" s="306">
        <v>5</v>
      </c>
      <c r="LM14" s="307">
        <v>5</v>
      </c>
      <c r="LN14" s="211">
        <f t="shared" si="166"/>
        <v>19</v>
      </c>
      <c r="LO14" s="156">
        <f t="shared" si="167"/>
        <v>5.9263157894736835</v>
      </c>
      <c r="LP14" s="158">
        <f t="shared" si="168"/>
        <v>2.1052631578947367</v>
      </c>
      <c r="LQ14" s="157" t="str">
        <f t="shared" si="169"/>
        <v>2.11</v>
      </c>
      <c r="LR14" s="5" t="str">
        <f t="shared" si="170"/>
        <v>Lên lớp</v>
      </c>
      <c r="LS14" s="212">
        <f t="shared" si="171"/>
        <v>19</v>
      </c>
      <c r="LT14" s="156">
        <f t="shared" si="172"/>
        <v>5.9263157894736835</v>
      </c>
      <c r="LU14" s="309">
        <f t="shared" si="173"/>
        <v>2.1052631578947367</v>
      </c>
      <c r="LV14" s="215">
        <f t="shared" si="174"/>
        <v>54</v>
      </c>
      <c r="LW14" s="211">
        <f t="shared" si="175"/>
        <v>54</v>
      </c>
      <c r="LX14" s="157">
        <f t="shared" si="176"/>
        <v>6.166666666666667</v>
      </c>
      <c r="LY14" s="157" t="str">
        <f t="shared" si="177"/>
        <v>6.17</v>
      </c>
      <c r="LZ14" s="158">
        <f t="shared" si="178"/>
        <v>2.2314814814814814</v>
      </c>
      <c r="MA14" s="157" t="str">
        <f t="shared" si="179"/>
        <v>2.23</v>
      </c>
      <c r="MB14" s="5" t="str">
        <f t="shared" si="180"/>
        <v>Lên lớp</v>
      </c>
      <c r="MC14" s="282">
        <v>8.4</v>
      </c>
      <c r="MD14" s="283">
        <v>3</v>
      </c>
      <c r="ME14" s="58"/>
      <c r="MF14" s="66">
        <f t="shared" si="181"/>
        <v>5.2</v>
      </c>
      <c r="MG14" s="67">
        <f t="shared" si="182"/>
        <v>5.2</v>
      </c>
      <c r="MH14" s="50" t="str">
        <f t="shared" si="183"/>
        <v>5.2</v>
      </c>
      <c r="MI14" s="51" t="str">
        <f t="shared" si="184"/>
        <v>D+</v>
      </c>
      <c r="MJ14" s="60">
        <f t="shared" si="185"/>
        <v>1.5</v>
      </c>
      <c r="MK14" s="53" t="str">
        <f t="shared" si="186"/>
        <v>1.5</v>
      </c>
      <c r="ML14" s="61">
        <v>2</v>
      </c>
      <c r="MM14" s="62">
        <v>2</v>
      </c>
      <c r="MN14" s="282">
        <v>8</v>
      </c>
      <c r="MO14" s="283">
        <v>5</v>
      </c>
      <c r="MP14" s="104"/>
      <c r="MQ14" s="105">
        <f t="shared" si="187"/>
        <v>6.2</v>
      </c>
      <c r="MR14" s="67">
        <f t="shared" si="188"/>
        <v>6.2</v>
      </c>
      <c r="MS14" s="50" t="str">
        <f t="shared" si="189"/>
        <v>6.2</v>
      </c>
      <c r="MT14" s="51" t="str">
        <f t="shared" si="190"/>
        <v>C</v>
      </c>
      <c r="MU14" s="60">
        <f t="shared" si="191"/>
        <v>2</v>
      </c>
      <c r="MV14" s="53" t="str">
        <f t="shared" si="192"/>
        <v>2.0</v>
      </c>
      <c r="MW14" s="61">
        <v>2</v>
      </c>
      <c r="MX14" s="62">
        <v>2</v>
      </c>
      <c r="MY14" s="282">
        <v>8</v>
      </c>
      <c r="MZ14" s="283">
        <v>8</v>
      </c>
      <c r="NA14" s="104"/>
      <c r="NB14" s="105">
        <f t="shared" si="193"/>
        <v>8</v>
      </c>
      <c r="NC14" s="67">
        <f t="shared" si="194"/>
        <v>8</v>
      </c>
      <c r="ND14" s="50" t="str">
        <f t="shared" si="195"/>
        <v>8.0</v>
      </c>
      <c r="NE14" s="51" t="str">
        <f t="shared" si="196"/>
        <v>B+</v>
      </c>
      <c r="NF14" s="60">
        <f t="shared" si="197"/>
        <v>3.5</v>
      </c>
      <c r="NG14" s="53" t="str">
        <f t="shared" si="198"/>
        <v>3.5</v>
      </c>
      <c r="NH14" s="61">
        <v>2</v>
      </c>
      <c r="NI14" s="62">
        <v>2</v>
      </c>
      <c r="NJ14" s="105">
        <v>6.6</v>
      </c>
      <c r="NK14" s="138">
        <v>5</v>
      </c>
      <c r="NL14" s="104"/>
      <c r="NM14" s="66">
        <f t="shared" si="199"/>
        <v>5.6</v>
      </c>
      <c r="NN14" s="110">
        <f t="shared" si="200"/>
        <v>5.6</v>
      </c>
      <c r="NO14" s="67" t="str">
        <f t="shared" si="201"/>
        <v>5.6</v>
      </c>
      <c r="NP14" s="300" t="str">
        <f t="shared" si="202"/>
        <v>C</v>
      </c>
      <c r="NQ14" s="112">
        <f t="shared" si="203"/>
        <v>2</v>
      </c>
      <c r="NR14" s="113" t="str">
        <f t="shared" si="204"/>
        <v>2.0</v>
      </c>
      <c r="NS14" s="63">
        <v>2</v>
      </c>
      <c r="NT14" s="207">
        <v>2</v>
      </c>
      <c r="NU14" s="105">
        <v>7.2</v>
      </c>
      <c r="NV14" s="138">
        <v>6</v>
      </c>
      <c r="NW14" s="105"/>
      <c r="NX14" s="105">
        <f t="shared" si="205"/>
        <v>6.5</v>
      </c>
      <c r="NY14" s="110">
        <f t="shared" si="206"/>
        <v>6.5</v>
      </c>
      <c r="NZ14" s="67" t="str">
        <f t="shared" si="207"/>
        <v>6.5</v>
      </c>
      <c r="OA14" s="300" t="str">
        <f t="shared" si="208"/>
        <v>C+</v>
      </c>
      <c r="OB14" s="112">
        <f t="shared" si="209"/>
        <v>2.5</v>
      </c>
      <c r="OC14" s="113" t="str">
        <f t="shared" si="210"/>
        <v>2.5</v>
      </c>
      <c r="OD14" s="63">
        <v>1</v>
      </c>
      <c r="OE14" s="207">
        <v>1</v>
      </c>
      <c r="OF14" s="231">
        <v>7</v>
      </c>
      <c r="OG14" s="231">
        <v>7</v>
      </c>
      <c r="OH14" s="231"/>
      <c r="OI14" s="66">
        <f t="shared" si="211"/>
        <v>7</v>
      </c>
      <c r="OJ14" s="67">
        <f t="shared" si="212"/>
        <v>7</v>
      </c>
      <c r="OK14" s="67" t="str">
        <f t="shared" si="213"/>
        <v>7.0</v>
      </c>
      <c r="OL14" s="51" t="str">
        <f t="shared" si="214"/>
        <v>B</v>
      </c>
      <c r="OM14" s="60">
        <f t="shared" si="215"/>
        <v>3</v>
      </c>
      <c r="ON14" s="53" t="str">
        <f t="shared" si="216"/>
        <v>3.0</v>
      </c>
      <c r="OO14" s="63">
        <v>6</v>
      </c>
      <c r="OP14" s="207">
        <v>6</v>
      </c>
      <c r="OQ14" s="211">
        <f t="shared" si="217"/>
        <v>15</v>
      </c>
      <c r="OR14" s="156">
        <f t="shared" si="218"/>
        <v>6.5666666666666664</v>
      </c>
      <c r="OS14" s="158">
        <f t="shared" si="219"/>
        <v>2.5666666666666669</v>
      </c>
      <c r="OT14" s="157" t="str">
        <f t="shared" si="220"/>
        <v>2.57</v>
      </c>
      <c r="OU14" s="5" t="str">
        <f t="shared" si="221"/>
        <v>Lên lớp</v>
      </c>
      <c r="OV14" s="212">
        <f t="shared" si="222"/>
        <v>15</v>
      </c>
      <c r="OW14" s="156">
        <f t="shared" si="223"/>
        <v>6.5666666666666664</v>
      </c>
      <c r="OX14" s="309">
        <f t="shared" si="224"/>
        <v>2.5666666666666669</v>
      </c>
      <c r="OY14" s="215">
        <f t="shared" si="225"/>
        <v>69</v>
      </c>
      <c r="OZ14" s="211">
        <f t="shared" si="226"/>
        <v>69</v>
      </c>
      <c r="PA14" s="157">
        <f t="shared" si="227"/>
        <v>6.2536231884057969</v>
      </c>
      <c r="PB14" s="157" t="str">
        <f t="shared" si="228"/>
        <v>6.25</v>
      </c>
      <c r="PC14" s="158">
        <f t="shared" si="229"/>
        <v>2.3043478260869565</v>
      </c>
      <c r="PD14" s="157" t="str">
        <f t="shared" si="230"/>
        <v>2.30</v>
      </c>
      <c r="PE14" s="5" t="str">
        <f t="shared" si="231"/>
        <v>Lên lớp</v>
      </c>
      <c r="PF14" s="210">
        <v>8.8000000000000007</v>
      </c>
      <c r="PG14" s="133">
        <v>8</v>
      </c>
      <c r="PH14" s="210"/>
      <c r="PI14" s="66">
        <f t="shared" si="232"/>
        <v>8.3000000000000007</v>
      </c>
      <c r="PJ14" s="67">
        <f t="shared" si="233"/>
        <v>8.3000000000000007</v>
      </c>
      <c r="PK14" s="67" t="str">
        <f t="shared" si="234"/>
        <v>8.3</v>
      </c>
      <c r="PL14" s="51" t="str">
        <f t="shared" si="235"/>
        <v>B+</v>
      </c>
      <c r="PM14" s="60">
        <f t="shared" si="236"/>
        <v>3.5</v>
      </c>
      <c r="PN14" s="53" t="str">
        <f t="shared" si="237"/>
        <v>3.5</v>
      </c>
      <c r="PO14" s="63">
        <v>6</v>
      </c>
      <c r="PP14" s="207">
        <v>6</v>
      </c>
      <c r="PQ14" s="105">
        <v>7.5</v>
      </c>
      <c r="PR14" s="138">
        <v>6</v>
      </c>
      <c r="PS14" s="104"/>
      <c r="PT14" s="105"/>
      <c r="PU14" s="67">
        <f t="shared" si="238"/>
        <v>6.6</v>
      </c>
      <c r="PV14" s="67" t="str">
        <f t="shared" si="239"/>
        <v>6.6</v>
      </c>
      <c r="PW14" s="51" t="str">
        <f t="shared" si="240"/>
        <v>C+</v>
      </c>
      <c r="PX14" s="60">
        <f t="shared" si="241"/>
        <v>2.5</v>
      </c>
      <c r="PY14" s="53" t="str">
        <f t="shared" si="242"/>
        <v>2.5</v>
      </c>
      <c r="PZ14" s="63">
        <v>4</v>
      </c>
      <c r="QA14" s="207">
        <v>4</v>
      </c>
      <c r="QB14" s="429">
        <v>8</v>
      </c>
      <c r="QC14" s="429">
        <v>6.8</v>
      </c>
      <c r="QD14" s="429">
        <v>7.9</v>
      </c>
      <c r="QE14" s="316">
        <f t="shared" si="243"/>
        <v>7.5</v>
      </c>
      <c r="QF14" s="67" t="str">
        <f t="shared" si="244"/>
        <v>7.5</v>
      </c>
      <c r="QG14" s="51" t="str">
        <f t="shared" si="245"/>
        <v>B</v>
      </c>
      <c r="QH14" s="60">
        <f t="shared" si="246"/>
        <v>3</v>
      </c>
      <c r="QI14" s="53" t="str">
        <f t="shared" si="247"/>
        <v>3.0</v>
      </c>
      <c r="QJ14" s="220">
        <v>5</v>
      </c>
      <c r="QK14" s="221">
        <v>5</v>
      </c>
      <c r="QL14" s="417">
        <f t="shared" si="248"/>
        <v>15</v>
      </c>
      <c r="QM14" s="156">
        <f t="shared" si="249"/>
        <v>7.58</v>
      </c>
      <c r="QN14" s="158">
        <f t="shared" si="250"/>
        <v>3.0666666666666669</v>
      </c>
      <c r="QO14" s="157" t="str">
        <f t="shared" si="251"/>
        <v>3.07</v>
      </c>
    </row>
    <row r="15" spans="1:457" s="8" customFormat="1" ht="18">
      <c r="A15" s="5">
        <v>14</v>
      </c>
      <c r="B15" s="9" t="s">
        <v>356</v>
      </c>
      <c r="C15" s="10" t="s">
        <v>395</v>
      </c>
      <c r="D15" s="11" t="s">
        <v>396</v>
      </c>
      <c r="E15" s="12" t="s">
        <v>218</v>
      </c>
      <c r="G15" s="47" t="s">
        <v>651</v>
      </c>
      <c r="H15" s="6" t="s">
        <v>427</v>
      </c>
      <c r="I15" s="48" t="s">
        <v>687</v>
      </c>
      <c r="J15" s="48" t="s">
        <v>631</v>
      </c>
      <c r="K15" s="98">
        <v>7.3</v>
      </c>
      <c r="L15" s="67" t="str">
        <f t="shared" si="0"/>
        <v>7.3</v>
      </c>
      <c r="M15" s="51" t="str">
        <f t="shared" si="253"/>
        <v>B</v>
      </c>
      <c r="N15" s="52">
        <f t="shared" si="254"/>
        <v>3</v>
      </c>
      <c r="O15" s="53" t="str">
        <f t="shared" si="1"/>
        <v>3.0</v>
      </c>
      <c r="P15" s="63">
        <v>2</v>
      </c>
      <c r="Q15" s="49">
        <v>6</v>
      </c>
      <c r="R15" s="67" t="str">
        <f t="shared" si="2"/>
        <v>6.0</v>
      </c>
      <c r="S15" s="51" t="str">
        <f t="shared" si="255"/>
        <v>C</v>
      </c>
      <c r="T15" s="52">
        <f t="shared" si="256"/>
        <v>2</v>
      </c>
      <c r="U15" s="53" t="str">
        <f t="shared" si="3"/>
        <v>2.0</v>
      </c>
      <c r="V15" s="63">
        <v>3</v>
      </c>
      <c r="W15" s="105">
        <v>9</v>
      </c>
      <c r="X15" s="103">
        <v>7</v>
      </c>
      <c r="Y15" s="104"/>
      <c r="Z15" s="66">
        <f t="shared" si="4"/>
        <v>7.8</v>
      </c>
      <c r="AA15" s="67">
        <f t="shared" si="5"/>
        <v>7.8</v>
      </c>
      <c r="AB15" s="67" t="str">
        <f t="shared" si="6"/>
        <v>7.8</v>
      </c>
      <c r="AC15" s="51" t="str">
        <f t="shared" si="7"/>
        <v>B</v>
      </c>
      <c r="AD15" s="60">
        <f t="shared" si="257"/>
        <v>3</v>
      </c>
      <c r="AE15" s="53" t="str">
        <f t="shared" si="8"/>
        <v>3.0</v>
      </c>
      <c r="AF15" s="63">
        <v>4</v>
      </c>
      <c r="AG15" s="207">
        <v>4</v>
      </c>
      <c r="AH15" s="105">
        <v>8.3000000000000007</v>
      </c>
      <c r="AI15" s="103">
        <v>8</v>
      </c>
      <c r="AJ15" s="104"/>
      <c r="AK15" s="66">
        <f t="shared" si="9"/>
        <v>8.1</v>
      </c>
      <c r="AL15" s="67">
        <f t="shared" si="10"/>
        <v>8.1</v>
      </c>
      <c r="AM15" s="67" t="str">
        <f t="shared" si="11"/>
        <v>8.1</v>
      </c>
      <c r="AN15" s="51" t="str">
        <f t="shared" si="258"/>
        <v>B+</v>
      </c>
      <c r="AO15" s="60">
        <f t="shared" si="259"/>
        <v>3.5</v>
      </c>
      <c r="AP15" s="53" t="str">
        <f t="shared" si="12"/>
        <v>3.5</v>
      </c>
      <c r="AQ15" s="63">
        <v>2</v>
      </c>
      <c r="AR15" s="207">
        <v>2</v>
      </c>
      <c r="AS15" s="105">
        <v>7.3</v>
      </c>
      <c r="AT15" s="103">
        <v>6</v>
      </c>
      <c r="AU15" s="104"/>
      <c r="AV15" s="66">
        <f t="shared" si="13"/>
        <v>6.5</v>
      </c>
      <c r="AW15" s="67">
        <f t="shared" si="14"/>
        <v>6.5</v>
      </c>
      <c r="AX15" s="67" t="str">
        <f t="shared" si="15"/>
        <v>6.5</v>
      </c>
      <c r="AY15" s="51" t="str">
        <f t="shared" si="16"/>
        <v>C+</v>
      </c>
      <c r="AZ15" s="60">
        <f t="shared" si="260"/>
        <v>2.5</v>
      </c>
      <c r="BA15" s="53" t="str">
        <f t="shared" si="17"/>
        <v>2.5</v>
      </c>
      <c r="BB15" s="63">
        <v>3</v>
      </c>
      <c r="BC15" s="207">
        <v>3</v>
      </c>
      <c r="BD15" s="105">
        <v>7.6</v>
      </c>
      <c r="BE15" s="103">
        <v>8</v>
      </c>
      <c r="BF15" s="104"/>
      <c r="BG15" s="66">
        <f t="shared" si="261"/>
        <v>7.8</v>
      </c>
      <c r="BH15" s="67">
        <f t="shared" si="262"/>
        <v>7.8</v>
      </c>
      <c r="BI15" s="67" t="str">
        <f t="shared" si="18"/>
        <v>7.8</v>
      </c>
      <c r="BJ15" s="51" t="str">
        <f t="shared" si="263"/>
        <v>B</v>
      </c>
      <c r="BK15" s="60">
        <f t="shared" si="264"/>
        <v>3</v>
      </c>
      <c r="BL15" s="53" t="str">
        <f t="shared" si="19"/>
        <v>3.0</v>
      </c>
      <c r="BM15" s="63">
        <v>3</v>
      </c>
      <c r="BN15" s="207">
        <v>3</v>
      </c>
      <c r="BO15" s="105">
        <v>7.8</v>
      </c>
      <c r="BP15" s="103">
        <v>9</v>
      </c>
      <c r="BQ15" s="104"/>
      <c r="BR15" s="66">
        <f t="shared" si="20"/>
        <v>8.5</v>
      </c>
      <c r="BS15" s="67">
        <f t="shared" si="21"/>
        <v>8.5</v>
      </c>
      <c r="BT15" s="67" t="str">
        <f t="shared" si="22"/>
        <v>8.5</v>
      </c>
      <c r="BU15" s="51" t="str">
        <f t="shared" si="23"/>
        <v>A</v>
      </c>
      <c r="BV15" s="68">
        <f t="shared" si="24"/>
        <v>4</v>
      </c>
      <c r="BW15" s="53" t="str">
        <f t="shared" si="25"/>
        <v>4.0</v>
      </c>
      <c r="BX15" s="63">
        <v>2</v>
      </c>
      <c r="BY15" s="207">
        <v>2</v>
      </c>
      <c r="BZ15" s="105">
        <v>7</v>
      </c>
      <c r="CA15" s="103">
        <v>8</v>
      </c>
      <c r="CB15" s="104"/>
      <c r="CC15" s="105"/>
      <c r="CD15" s="67">
        <f t="shared" si="265"/>
        <v>7.6</v>
      </c>
      <c r="CE15" s="67" t="str">
        <f t="shared" si="26"/>
        <v>7.6</v>
      </c>
      <c r="CF15" s="51" t="str">
        <f t="shared" si="266"/>
        <v>B</v>
      </c>
      <c r="CG15" s="60">
        <f t="shared" si="267"/>
        <v>3</v>
      </c>
      <c r="CH15" s="53" t="str">
        <f t="shared" si="27"/>
        <v>3.0</v>
      </c>
      <c r="CI15" s="63">
        <v>3</v>
      </c>
      <c r="CJ15" s="207">
        <v>3</v>
      </c>
      <c r="CK15" s="208">
        <f t="shared" si="269"/>
        <v>17</v>
      </c>
      <c r="CL15" s="72">
        <f t="shared" si="29"/>
        <v>7.6529411764705895</v>
      </c>
      <c r="CM15" s="93" t="str">
        <f t="shared" si="30"/>
        <v>7.65</v>
      </c>
      <c r="CN15" s="72">
        <f t="shared" si="31"/>
        <v>3.0882352941176472</v>
      </c>
      <c r="CO15" s="93" t="str">
        <f t="shared" si="32"/>
        <v>3.09</v>
      </c>
      <c r="CP15" s="399" t="str">
        <f t="shared" si="252"/>
        <v>Lên lớp</v>
      </c>
      <c r="CQ15" s="399">
        <f t="shared" si="33"/>
        <v>17</v>
      </c>
      <c r="CR15" s="72">
        <f t="shared" si="34"/>
        <v>7.6529411764705895</v>
      </c>
      <c r="CS15" s="399" t="str">
        <f t="shared" si="35"/>
        <v>7.65</v>
      </c>
      <c r="CT15" s="72">
        <f t="shared" si="36"/>
        <v>3.0882352941176472</v>
      </c>
      <c r="CU15" s="399" t="str">
        <f t="shared" si="37"/>
        <v>3.09</v>
      </c>
      <c r="CV15" s="399" t="str">
        <f t="shared" si="268"/>
        <v>Lên lớp</v>
      </c>
      <c r="CW15" s="66">
        <v>6.6</v>
      </c>
      <c r="CX15" s="399">
        <v>6</v>
      </c>
      <c r="CY15" s="399"/>
      <c r="CZ15" s="66">
        <f t="shared" si="38"/>
        <v>6.2</v>
      </c>
      <c r="DA15" s="67">
        <f t="shared" si="39"/>
        <v>6.2</v>
      </c>
      <c r="DB15" s="60" t="str">
        <f t="shared" si="40"/>
        <v>6.2</v>
      </c>
      <c r="DC15" s="51" t="str">
        <f t="shared" si="41"/>
        <v>C</v>
      </c>
      <c r="DD15" s="60">
        <f t="shared" si="42"/>
        <v>2</v>
      </c>
      <c r="DE15" s="60" t="str">
        <f t="shared" si="43"/>
        <v>2.0</v>
      </c>
      <c r="DF15" s="63"/>
      <c r="DG15" s="209"/>
      <c r="DH15" s="105">
        <v>8</v>
      </c>
      <c r="DI15" s="126">
        <v>6</v>
      </c>
      <c r="DJ15" s="126"/>
      <c r="DK15" s="66">
        <f t="shared" si="44"/>
        <v>6.8</v>
      </c>
      <c r="DL15" s="67">
        <f t="shared" si="45"/>
        <v>6.8</v>
      </c>
      <c r="DM15" s="60" t="str">
        <f t="shared" si="46"/>
        <v>6.8</v>
      </c>
      <c r="DN15" s="51" t="str">
        <f t="shared" si="47"/>
        <v>C+</v>
      </c>
      <c r="DO15" s="60">
        <f t="shared" si="48"/>
        <v>2.5</v>
      </c>
      <c r="DP15" s="60" t="str">
        <f t="shared" si="49"/>
        <v>2.5</v>
      </c>
      <c r="DQ15" s="63"/>
      <c r="DR15" s="209"/>
      <c r="DS15" s="67">
        <f t="shared" si="50"/>
        <v>6.5</v>
      </c>
      <c r="DT15" s="60" t="str">
        <f t="shared" si="51"/>
        <v>6.5</v>
      </c>
      <c r="DU15" s="51" t="str">
        <f t="shared" si="52"/>
        <v>C+</v>
      </c>
      <c r="DV15" s="60">
        <f t="shared" si="53"/>
        <v>2.5</v>
      </c>
      <c r="DW15" s="60" t="str">
        <f t="shared" si="54"/>
        <v>2.5</v>
      </c>
      <c r="DX15" s="63">
        <v>3</v>
      </c>
      <c r="DY15" s="209">
        <v>3</v>
      </c>
      <c r="DZ15" s="210">
        <v>6.9</v>
      </c>
      <c r="EA15" s="57">
        <v>7</v>
      </c>
      <c r="EB15" s="58"/>
      <c r="EC15" s="66">
        <f t="shared" si="55"/>
        <v>7</v>
      </c>
      <c r="ED15" s="67">
        <f t="shared" si="56"/>
        <v>7</v>
      </c>
      <c r="EE15" s="67" t="str">
        <f t="shared" si="57"/>
        <v>7.0</v>
      </c>
      <c r="EF15" s="51" t="str">
        <f t="shared" si="58"/>
        <v>B</v>
      </c>
      <c r="EG15" s="68">
        <f t="shared" si="59"/>
        <v>3</v>
      </c>
      <c r="EH15" s="53" t="str">
        <f t="shared" si="60"/>
        <v>3.0</v>
      </c>
      <c r="EI15" s="63">
        <v>3</v>
      </c>
      <c r="EJ15" s="207">
        <v>3</v>
      </c>
      <c r="EK15" s="210">
        <v>6.7</v>
      </c>
      <c r="EL15" s="57">
        <v>9</v>
      </c>
      <c r="EM15" s="58"/>
      <c r="EN15" s="66">
        <f t="shared" si="61"/>
        <v>8.1</v>
      </c>
      <c r="EO15" s="67">
        <f t="shared" si="62"/>
        <v>8.1</v>
      </c>
      <c r="EP15" s="67" t="str">
        <f t="shared" si="63"/>
        <v>8.1</v>
      </c>
      <c r="EQ15" s="51" t="str">
        <f t="shared" si="64"/>
        <v>B+</v>
      </c>
      <c r="ER15" s="60">
        <f t="shared" si="65"/>
        <v>3.5</v>
      </c>
      <c r="ES15" s="53" t="str">
        <f t="shared" si="66"/>
        <v>3.5</v>
      </c>
      <c r="ET15" s="63">
        <v>3</v>
      </c>
      <c r="EU15" s="207">
        <v>3</v>
      </c>
      <c r="EV15" s="171">
        <v>5</v>
      </c>
      <c r="EW15" s="122">
        <v>0</v>
      </c>
      <c r="EX15" s="123">
        <v>7</v>
      </c>
      <c r="EY15" s="66">
        <f t="shared" si="67"/>
        <v>2</v>
      </c>
      <c r="EZ15" s="67">
        <f t="shared" si="68"/>
        <v>6.2</v>
      </c>
      <c r="FA15" s="67" t="str">
        <f t="shared" si="69"/>
        <v>6.2</v>
      </c>
      <c r="FB15" s="51" t="str">
        <f t="shared" si="70"/>
        <v>C</v>
      </c>
      <c r="FC15" s="60">
        <f t="shared" si="71"/>
        <v>2</v>
      </c>
      <c r="FD15" s="53" t="str">
        <f t="shared" si="72"/>
        <v>2.0</v>
      </c>
      <c r="FE15" s="63">
        <v>2</v>
      </c>
      <c r="FF15" s="207">
        <v>2</v>
      </c>
      <c r="FG15" s="105">
        <v>7</v>
      </c>
      <c r="FH15" s="103">
        <v>8</v>
      </c>
      <c r="FI15" s="104"/>
      <c r="FJ15" s="66">
        <f t="shared" si="73"/>
        <v>7.6</v>
      </c>
      <c r="FK15" s="67">
        <f t="shared" si="74"/>
        <v>7.6</v>
      </c>
      <c r="FL15" s="67" t="str">
        <f t="shared" si="75"/>
        <v>7.6</v>
      </c>
      <c r="FM15" s="51" t="str">
        <f t="shared" si="76"/>
        <v>B</v>
      </c>
      <c r="FN15" s="60">
        <f t="shared" si="77"/>
        <v>3</v>
      </c>
      <c r="FO15" s="53" t="str">
        <f t="shared" si="78"/>
        <v>3.0</v>
      </c>
      <c r="FP15" s="63">
        <v>2</v>
      </c>
      <c r="FQ15" s="207">
        <v>2</v>
      </c>
      <c r="FR15" s="105">
        <v>8.4</v>
      </c>
      <c r="FS15" s="103">
        <v>8</v>
      </c>
      <c r="FT15" s="104"/>
      <c r="FU15" s="66"/>
      <c r="FV15" s="67">
        <f t="shared" si="79"/>
        <v>8.1999999999999993</v>
      </c>
      <c r="FW15" s="67" t="str">
        <f t="shared" si="80"/>
        <v>8.2</v>
      </c>
      <c r="FX15" s="51" t="str">
        <f t="shared" si="81"/>
        <v>B+</v>
      </c>
      <c r="FY15" s="60">
        <f t="shared" si="82"/>
        <v>3.5</v>
      </c>
      <c r="FZ15" s="53" t="str">
        <f t="shared" si="83"/>
        <v>3.5</v>
      </c>
      <c r="GA15" s="63">
        <v>2</v>
      </c>
      <c r="GB15" s="207">
        <v>2</v>
      </c>
      <c r="GC15" s="105">
        <v>6.9</v>
      </c>
      <c r="GD15" s="103">
        <v>7</v>
      </c>
      <c r="GE15" s="104"/>
      <c r="GF15" s="105"/>
      <c r="GG15" s="67">
        <f t="shared" si="84"/>
        <v>7</v>
      </c>
      <c r="GH15" s="67" t="str">
        <f t="shared" si="85"/>
        <v>7.0</v>
      </c>
      <c r="GI15" s="51" t="str">
        <f t="shared" si="86"/>
        <v>B</v>
      </c>
      <c r="GJ15" s="60">
        <f t="shared" si="87"/>
        <v>3</v>
      </c>
      <c r="GK15" s="53" t="str">
        <f t="shared" si="88"/>
        <v>3.0</v>
      </c>
      <c r="GL15" s="63">
        <v>3</v>
      </c>
      <c r="GM15" s="207">
        <v>3</v>
      </c>
      <c r="GN15" s="211">
        <f t="shared" si="89"/>
        <v>18</v>
      </c>
      <c r="GO15" s="156">
        <f t="shared" si="90"/>
        <v>7.2111111111111121</v>
      </c>
      <c r="GP15" s="158">
        <f t="shared" si="91"/>
        <v>2.9444444444444446</v>
      </c>
      <c r="GQ15" s="157" t="str">
        <f t="shared" si="92"/>
        <v>2.94</v>
      </c>
      <c r="GR15" s="5" t="str">
        <f t="shared" si="93"/>
        <v>Lên lớp</v>
      </c>
      <c r="GS15" s="212">
        <f t="shared" si="94"/>
        <v>18</v>
      </c>
      <c r="GT15" s="213">
        <f t="shared" si="95"/>
        <v>7.2111111111111121</v>
      </c>
      <c r="GU15" s="214">
        <f t="shared" si="96"/>
        <v>2.9444444444444446</v>
      </c>
      <c r="GV15" s="215">
        <f t="shared" si="97"/>
        <v>35</v>
      </c>
      <c r="GW15" s="211">
        <f t="shared" si="98"/>
        <v>35</v>
      </c>
      <c r="GX15" s="157">
        <f t="shared" si="99"/>
        <v>7.425714285714287</v>
      </c>
      <c r="GY15" s="158">
        <f t="shared" si="100"/>
        <v>3.0142857142857142</v>
      </c>
      <c r="GZ15" s="157" t="str">
        <f t="shared" si="101"/>
        <v>3.01</v>
      </c>
      <c r="HA15" s="5" t="str">
        <f t="shared" si="102"/>
        <v>Lên lớp</v>
      </c>
      <c r="HB15" s="5"/>
      <c r="HC15" s="105">
        <v>8.3000000000000007</v>
      </c>
      <c r="HD15" s="103">
        <v>8</v>
      </c>
      <c r="HE15" s="104"/>
      <c r="HF15" s="105"/>
      <c r="HG15" s="67">
        <f t="shared" si="103"/>
        <v>8.1</v>
      </c>
      <c r="HH15" s="67" t="str">
        <f t="shared" si="104"/>
        <v>8.1</v>
      </c>
      <c r="HI15" s="51" t="str">
        <f t="shared" si="105"/>
        <v>B+</v>
      </c>
      <c r="HJ15" s="60">
        <f t="shared" si="106"/>
        <v>3.5</v>
      </c>
      <c r="HK15" s="53" t="str">
        <f t="shared" si="107"/>
        <v>3.5</v>
      </c>
      <c r="HL15" s="63">
        <v>3</v>
      </c>
      <c r="HM15" s="207">
        <v>3</v>
      </c>
      <c r="HN15" s="210">
        <v>8.6999999999999993</v>
      </c>
      <c r="HO15" s="57">
        <v>6</v>
      </c>
      <c r="HP15" s="58"/>
      <c r="HQ15" s="66">
        <f t="shared" si="108"/>
        <v>7.1</v>
      </c>
      <c r="HR15" s="110">
        <f t="shared" si="109"/>
        <v>7.1</v>
      </c>
      <c r="HS15" s="67" t="str">
        <f t="shared" si="110"/>
        <v>7.1</v>
      </c>
      <c r="HT15" s="111" t="str">
        <f t="shared" si="111"/>
        <v>B</v>
      </c>
      <c r="HU15" s="112">
        <f t="shared" si="112"/>
        <v>3</v>
      </c>
      <c r="HV15" s="113" t="str">
        <f t="shared" si="113"/>
        <v>3.0</v>
      </c>
      <c r="HW15" s="63">
        <v>1</v>
      </c>
      <c r="HX15" s="207">
        <v>1</v>
      </c>
      <c r="HY15" s="66">
        <f t="shared" si="114"/>
        <v>2.1</v>
      </c>
      <c r="HZ15" s="167">
        <f t="shared" si="114"/>
        <v>7.8</v>
      </c>
      <c r="IA15" s="53" t="str">
        <f t="shared" si="115"/>
        <v>7.8</v>
      </c>
      <c r="IB15" s="51" t="str">
        <f t="shared" si="116"/>
        <v>B</v>
      </c>
      <c r="IC15" s="60">
        <f t="shared" si="117"/>
        <v>3</v>
      </c>
      <c r="ID15" s="53" t="str">
        <f t="shared" si="118"/>
        <v>3.0</v>
      </c>
      <c r="IE15" s="220">
        <v>4</v>
      </c>
      <c r="IF15" s="221">
        <v>4</v>
      </c>
      <c r="IG15" s="210">
        <v>7.7</v>
      </c>
      <c r="IH15" s="57">
        <v>7</v>
      </c>
      <c r="II15" s="58"/>
      <c r="IJ15" s="66">
        <f t="shared" si="119"/>
        <v>7.3</v>
      </c>
      <c r="IK15" s="67">
        <f t="shared" si="120"/>
        <v>7.3</v>
      </c>
      <c r="IL15" s="67" t="str">
        <f t="shared" si="121"/>
        <v>7.3</v>
      </c>
      <c r="IM15" s="51" t="str">
        <f t="shared" si="122"/>
        <v>B</v>
      </c>
      <c r="IN15" s="60">
        <f t="shared" si="123"/>
        <v>3</v>
      </c>
      <c r="IO15" s="53" t="str">
        <f t="shared" si="124"/>
        <v>3.0</v>
      </c>
      <c r="IP15" s="63">
        <v>2</v>
      </c>
      <c r="IQ15" s="207">
        <v>2</v>
      </c>
      <c r="IR15" s="210">
        <v>5.8</v>
      </c>
      <c r="IS15" s="57">
        <v>4</v>
      </c>
      <c r="IT15" s="58"/>
      <c r="IU15" s="66">
        <f t="shared" si="125"/>
        <v>4.7</v>
      </c>
      <c r="IV15" s="67">
        <f t="shared" si="126"/>
        <v>4.7</v>
      </c>
      <c r="IW15" s="67" t="str">
        <f t="shared" si="127"/>
        <v>4.7</v>
      </c>
      <c r="IX15" s="51" t="str">
        <f t="shared" si="128"/>
        <v>D</v>
      </c>
      <c r="IY15" s="60">
        <f t="shared" si="129"/>
        <v>1</v>
      </c>
      <c r="IZ15" s="53" t="str">
        <f t="shared" si="130"/>
        <v>1.0</v>
      </c>
      <c r="JA15" s="63">
        <v>3</v>
      </c>
      <c r="JB15" s="207">
        <v>3</v>
      </c>
      <c r="JC15" s="65">
        <v>7.4</v>
      </c>
      <c r="JD15" s="57">
        <v>7</v>
      </c>
      <c r="JE15" s="58"/>
      <c r="JF15" s="66">
        <f t="shared" si="131"/>
        <v>7.2</v>
      </c>
      <c r="JG15" s="67">
        <f t="shared" si="132"/>
        <v>7.2</v>
      </c>
      <c r="JH15" s="50" t="str">
        <f t="shared" si="133"/>
        <v>7.2</v>
      </c>
      <c r="JI15" s="51" t="str">
        <f t="shared" si="134"/>
        <v>B</v>
      </c>
      <c r="JJ15" s="60">
        <f t="shared" si="135"/>
        <v>3</v>
      </c>
      <c r="JK15" s="53" t="str">
        <f t="shared" si="136"/>
        <v>3.0</v>
      </c>
      <c r="JL15" s="61">
        <v>2</v>
      </c>
      <c r="JM15" s="62">
        <v>2</v>
      </c>
      <c r="JN15" s="65">
        <v>7.2</v>
      </c>
      <c r="JO15" s="57">
        <v>5</v>
      </c>
      <c r="JP15" s="58"/>
      <c r="JQ15" s="66">
        <f t="shared" si="137"/>
        <v>5.9</v>
      </c>
      <c r="JR15" s="67">
        <f t="shared" si="138"/>
        <v>5.9</v>
      </c>
      <c r="JS15" s="50" t="str">
        <f t="shared" si="139"/>
        <v>5.9</v>
      </c>
      <c r="JT15" s="51" t="str">
        <f t="shared" si="140"/>
        <v>C</v>
      </c>
      <c r="JU15" s="60">
        <f t="shared" si="141"/>
        <v>2</v>
      </c>
      <c r="JV15" s="53" t="str">
        <f t="shared" si="142"/>
        <v>2.0</v>
      </c>
      <c r="JW15" s="61">
        <v>1</v>
      </c>
      <c r="JX15" s="62">
        <v>1</v>
      </c>
      <c r="JY15" s="65">
        <v>7</v>
      </c>
      <c r="JZ15" s="57">
        <v>6</v>
      </c>
      <c r="KA15" s="58"/>
      <c r="KB15" s="66">
        <f t="shared" si="143"/>
        <v>6.4</v>
      </c>
      <c r="KC15" s="67">
        <f t="shared" si="144"/>
        <v>6.4</v>
      </c>
      <c r="KD15" s="50" t="str">
        <f t="shared" si="145"/>
        <v>6.4</v>
      </c>
      <c r="KE15" s="51" t="str">
        <f t="shared" si="146"/>
        <v>C</v>
      </c>
      <c r="KF15" s="60">
        <f t="shared" si="147"/>
        <v>2</v>
      </c>
      <c r="KG15" s="53" t="str">
        <f t="shared" si="148"/>
        <v>2.0</v>
      </c>
      <c r="KH15" s="61">
        <v>2</v>
      </c>
      <c r="KI15" s="62">
        <v>2</v>
      </c>
      <c r="KJ15" s="105">
        <v>8</v>
      </c>
      <c r="KK15" s="138">
        <v>8.5</v>
      </c>
      <c r="KL15" s="104"/>
      <c r="KM15" s="66">
        <f t="shared" si="149"/>
        <v>8.3000000000000007</v>
      </c>
      <c r="KN15" s="110">
        <f t="shared" si="150"/>
        <v>8.3000000000000007</v>
      </c>
      <c r="KO15" s="67" t="str">
        <f t="shared" si="151"/>
        <v>8.3</v>
      </c>
      <c r="KP15" s="300" t="str">
        <f t="shared" si="152"/>
        <v>B+</v>
      </c>
      <c r="KQ15" s="112">
        <f t="shared" si="153"/>
        <v>3.5</v>
      </c>
      <c r="KR15" s="113" t="str">
        <f t="shared" si="154"/>
        <v>3.5</v>
      </c>
      <c r="KS15" s="63">
        <v>3</v>
      </c>
      <c r="KT15" s="207">
        <v>3</v>
      </c>
      <c r="KU15" s="105">
        <v>8.3000000000000007</v>
      </c>
      <c r="KV15" s="138">
        <v>8</v>
      </c>
      <c r="KW15" s="104"/>
      <c r="KX15" s="66">
        <f t="shared" si="155"/>
        <v>8.1</v>
      </c>
      <c r="KY15" s="110">
        <f t="shared" si="156"/>
        <v>8.1</v>
      </c>
      <c r="KZ15" s="67" t="str">
        <f t="shared" si="157"/>
        <v>8.1</v>
      </c>
      <c r="LA15" s="300" t="str">
        <f t="shared" si="158"/>
        <v>B+</v>
      </c>
      <c r="LB15" s="112">
        <f t="shared" si="159"/>
        <v>3.5</v>
      </c>
      <c r="LC15" s="113" t="str">
        <f t="shared" si="160"/>
        <v>3.5</v>
      </c>
      <c r="LD15" s="63">
        <v>2</v>
      </c>
      <c r="LE15" s="207">
        <v>2</v>
      </c>
      <c r="LF15" s="301">
        <f t="shared" si="161"/>
        <v>8.1999999999999993</v>
      </c>
      <c r="LG15" s="302">
        <f t="shared" si="161"/>
        <v>8.1999999999999993</v>
      </c>
      <c r="LH15" s="303" t="str">
        <f t="shared" si="162"/>
        <v>8.2</v>
      </c>
      <c r="LI15" s="304" t="str">
        <f t="shared" si="163"/>
        <v>B+</v>
      </c>
      <c r="LJ15" s="305">
        <f t="shared" si="164"/>
        <v>3.5</v>
      </c>
      <c r="LK15" s="303" t="str">
        <f t="shared" si="165"/>
        <v>3.5</v>
      </c>
      <c r="LL15" s="306">
        <v>5</v>
      </c>
      <c r="LM15" s="307">
        <v>5</v>
      </c>
      <c r="LN15" s="211">
        <f t="shared" si="166"/>
        <v>19</v>
      </c>
      <c r="LO15" s="156">
        <f t="shared" si="167"/>
        <v>7.0684210526315798</v>
      </c>
      <c r="LP15" s="158">
        <f t="shared" si="168"/>
        <v>2.736842105263158</v>
      </c>
      <c r="LQ15" s="157" t="str">
        <f t="shared" si="169"/>
        <v>2.74</v>
      </c>
      <c r="LR15" s="5" t="str">
        <f t="shared" si="170"/>
        <v>Lên lớp</v>
      </c>
      <c r="LS15" s="212">
        <f t="shared" si="171"/>
        <v>19</v>
      </c>
      <c r="LT15" s="156">
        <f t="shared" si="172"/>
        <v>7.0684210526315798</v>
      </c>
      <c r="LU15" s="309">
        <f t="shared" si="173"/>
        <v>2.736842105263158</v>
      </c>
      <c r="LV15" s="215">
        <f t="shared" si="174"/>
        <v>54</v>
      </c>
      <c r="LW15" s="211">
        <f t="shared" si="175"/>
        <v>54</v>
      </c>
      <c r="LX15" s="157">
        <f t="shared" si="176"/>
        <v>7.3000000000000007</v>
      </c>
      <c r="LY15" s="157" t="str">
        <f t="shared" si="177"/>
        <v>7.30</v>
      </c>
      <c r="LZ15" s="158">
        <f t="shared" si="178"/>
        <v>2.9166666666666665</v>
      </c>
      <c r="MA15" s="157" t="str">
        <f t="shared" si="179"/>
        <v>2.92</v>
      </c>
      <c r="MB15" s="5" t="str">
        <f t="shared" si="180"/>
        <v>Lên lớp</v>
      </c>
      <c r="MC15" s="282">
        <v>8.6</v>
      </c>
      <c r="MD15" s="283">
        <v>5</v>
      </c>
      <c r="ME15" s="58"/>
      <c r="MF15" s="66">
        <f t="shared" si="181"/>
        <v>6.4</v>
      </c>
      <c r="MG15" s="67">
        <f t="shared" si="182"/>
        <v>6.4</v>
      </c>
      <c r="MH15" s="50" t="str">
        <f t="shared" si="183"/>
        <v>6.4</v>
      </c>
      <c r="MI15" s="51" t="str">
        <f t="shared" si="184"/>
        <v>C</v>
      </c>
      <c r="MJ15" s="60">
        <f t="shared" si="185"/>
        <v>2</v>
      </c>
      <c r="MK15" s="53" t="str">
        <f t="shared" si="186"/>
        <v>2.0</v>
      </c>
      <c r="ML15" s="61">
        <v>2</v>
      </c>
      <c r="MM15" s="62">
        <v>2</v>
      </c>
      <c r="MN15" s="282">
        <v>8.6999999999999993</v>
      </c>
      <c r="MO15" s="283">
        <v>5</v>
      </c>
      <c r="MP15" s="104"/>
      <c r="MQ15" s="105">
        <f t="shared" si="187"/>
        <v>6.5</v>
      </c>
      <c r="MR15" s="67">
        <f t="shared" si="188"/>
        <v>6.5</v>
      </c>
      <c r="MS15" s="50" t="str">
        <f t="shared" si="189"/>
        <v>6.5</v>
      </c>
      <c r="MT15" s="51" t="str">
        <f t="shared" si="190"/>
        <v>C+</v>
      </c>
      <c r="MU15" s="60">
        <f t="shared" si="191"/>
        <v>2.5</v>
      </c>
      <c r="MV15" s="53" t="str">
        <f t="shared" si="192"/>
        <v>2.5</v>
      </c>
      <c r="MW15" s="61">
        <v>2</v>
      </c>
      <c r="MX15" s="62">
        <v>2</v>
      </c>
      <c r="MY15" s="282">
        <v>8.6</v>
      </c>
      <c r="MZ15" s="283">
        <v>9</v>
      </c>
      <c r="NA15" s="104"/>
      <c r="NB15" s="105">
        <f t="shared" si="193"/>
        <v>8.8000000000000007</v>
      </c>
      <c r="NC15" s="67">
        <f t="shared" si="194"/>
        <v>8.8000000000000007</v>
      </c>
      <c r="ND15" s="50" t="str">
        <f t="shared" si="195"/>
        <v>8.8</v>
      </c>
      <c r="NE15" s="51" t="str">
        <f t="shared" si="196"/>
        <v>A</v>
      </c>
      <c r="NF15" s="60">
        <f t="shared" si="197"/>
        <v>4</v>
      </c>
      <c r="NG15" s="53" t="str">
        <f t="shared" si="198"/>
        <v>4.0</v>
      </c>
      <c r="NH15" s="61">
        <v>2</v>
      </c>
      <c r="NI15" s="62">
        <v>2</v>
      </c>
      <c r="NJ15" s="105">
        <v>7</v>
      </c>
      <c r="NK15" s="138">
        <v>5</v>
      </c>
      <c r="NL15" s="104"/>
      <c r="NM15" s="66">
        <f t="shared" si="199"/>
        <v>5.8</v>
      </c>
      <c r="NN15" s="110">
        <f t="shared" si="200"/>
        <v>5.8</v>
      </c>
      <c r="NO15" s="67" t="str">
        <f t="shared" si="201"/>
        <v>5.8</v>
      </c>
      <c r="NP15" s="300" t="str">
        <f t="shared" si="202"/>
        <v>C</v>
      </c>
      <c r="NQ15" s="112">
        <f t="shared" si="203"/>
        <v>2</v>
      </c>
      <c r="NR15" s="113" t="str">
        <f t="shared" si="204"/>
        <v>2.0</v>
      </c>
      <c r="NS15" s="63">
        <v>2</v>
      </c>
      <c r="NT15" s="207">
        <v>2</v>
      </c>
      <c r="NU15" s="105">
        <v>6.8</v>
      </c>
      <c r="NV15" s="138">
        <v>5.5</v>
      </c>
      <c r="NW15" s="105"/>
      <c r="NX15" s="105">
        <f t="shared" si="205"/>
        <v>6</v>
      </c>
      <c r="NY15" s="110">
        <f t="shared" si="206"/>
        <v>6</v>
      </c>
      <c r="NZ15" s="67" t="str">
        <f t="shared" si="207"/>
        <v>6.0</v>
      </c>
      <c r="OA15" s="300" t="str">
        <f t="shared" si="208"/>
        <v>C</v>
      </c>
      <c r="OB15" s="112">
        <f t="shared" si="209"/>
        <v>2</v>
      </c>
      <c r="OC15" s="113" t="str">
        <f t="shared" si="210"/>
        <v>2.0</v>
      </c>
      <c r="OD15" s="63">
        <v>1</v>
      </c>
      <c r="OE15" s="207">
        <v>1</v>
      </c>
      <c r="OF15" s="231">
        <v>7</v>
      </c>
      <c r="OG15" s="231">
        <v>6</v>
      </c>
      <c r="OH15" s="231"/>
      <c r="OI15" s="66">
        <f t="shared" si="211"/>
        <v>6.4</v>
      </c>
      <c r="OJ15" s="67">
        <f t="shared" si="212"/>
        <v>6.4</v>
      </c>
      <c r="OK15" s="67" t="str">
        <f t="shared" si="213"/>
        <v>6.4</v>
      </c>
      <c r="OL15" s="51" t="str">
        <f t="shared" si="214"/>
        <v>C</v>
      </c>
      <c r="OM15" s="60">
        <f t="shared" si="215"/>
        <v>2</v>
      </c>
      <c r="ON15" s="53" t="str">
        <f t="shared" si="216"/>
        <v>2.0</v>
      </c>
      <c r="OO15" s="63">
        <v>6</v>
      </c>
      <c r="OP15" s="207">
        <v>6</v>
      </c>
      <c r="OQ15" s="211">
        <f t="shared" si="217"/>
        <v>15</v>
      </c>
      <c r="OR15" s="156">
        <f t="shared" si="218"/>
        <v>6.6266666666666669</v>
      </c>
      <c r="OS15" s="158">
        <f t="shared" si="219"/>
        <v>2.3333333333333335</v>
      </c>
      <c r="OT15" s="157" t="str">
        <f t="shared" si="220"/>
        <v>2.33</v>
      </c>
      <c r="OU15" s="5" t="str">
        <f t="shared" si="221"/>
        <v>Lên lớp</v>
      </c>
      <c r="OV15" s="212">
        <f t="shared" si="222"/>
        <v>15</v>
      </c>
      <c r="OW15" s="156">
        <f t="shared" si="223"/>
        <v>6.6266666666666669</v>
      </c>
      <c r="OX15" s="309">
        <f t="shared" si="224"/>
        <v>2.3333333333333335</v>
      </c>
      <c r="OY15" s="215">
        <f t="shared" si="225"/>
        <v>69</v>
      </c>
      <c r="OZ15" s="211">
        <f t="shared" si="226"/>
        <v>69</v>
      </c>
      <c r="PA15" s="157">
        <f t="shared" si="227"/>
        <v>7.1536231884057973</v>
      </c>
      <c r="PB15" s="157" t="str">
        <f t="shared" si="228"/>
        <v>7.15</v>
      </c>
      <c r="PC15" s="158">
        <f t="shared" si="229"/>
        <v>2.7898550724637681</v>
      </c>
      <c r="PD15" s="157" t="str">
        <f t="shared" si="230"/>
        <v>2.79</v>
      </c>
      <c r="PE15" s="5" t="str">
        <f t="shared" si="231"/>
        <v>Lên lớp</v>
      </c>
      <c r="PF15" s="210">
        <v>9</v>
      </c>
      <c r="PG15" s="133">
        <v>8</v>
      </c>
      <c r="PH15" s="210"/>
      <c r="PI15" s="66">
        <f t="shared" si="232"/>
        <v>8.4</v>
      </c>
      <c r="PJ15" s="67">
        <f t="shared" si="233"/>
        <v>8.4</v>
      </c>
      <c r="PK15" s="67" t="str">
        <f t="shared" si="234"/>
        <v>8.4</v>
      </c>
      <c r="PL15" s="51" t="str">
        <f t="shared" si="235"/>
        <v>B+</v>
      </c>
      <c r="PM15" s="60">
        <f t="shared" si="236"/>
        <v>3.5</v>
      </c>
      <c r="PN15" s="53" t="str">
        <f t="shared" si="237"/>
        <v>3.5</v>
      </c>
      <c r="PO15" s="63">
        <v>6</v>
      </c>
      <c r="PP15" s="207">
        <v>6</v>
      </c>
      <c r="PQ15" s="105">
        <v>8.5</v>
      </c>
      <c r="PR15" s="138">
        <v>5</v>
      </c>
      <c r="PS15" s="104"/>
      <c r="PT15" s="105"/>
      <c r="PU15" s="67">
        <f t="shared" si="238"/>
        <v>6.4</v>
      </c>
      <c r="PV15" s="67" t="str">
        <f t="shared" si="239"/>
        <v>6.4</v>
      </c>
      <c r="PW15" s="51" t="str">
        <f t="shared" si="240"/>
        <v>C</v>
      </c>
      <c r="PX15" s="60">
        <f t="shared" si="241"/>
        <v>2</v>
      </c>
      <c r="PY15" s="53" t="str">
        <f t="shared" si="242"/>
        <v>2.0</v>
      </c>
      <c r="PZ15" s="63">
        <v>4</v>
      </c>
      <c r="QA15" s="207">
        <v>4</v>
      </c>
      <c r="QB15" s="429">
        <v>7.9</v>
      </c>
      <c r="QC15" s="429">
        <v>6.4</v>
      </c>
      <c r="QD15" s="429">
        <v>7</v>
      </c>
      <c r="QE15" s="316">
        <f t="shared" si="243"/>
        <v>7</v>
      </c>
      <c r="QF15" s="67" t="str">
        <f t="shared" si="244"/>
        <v>7.0</v>
      </c>
      <c r="QG15" s="51" t="str">
        <f t="shared" si="245"/>
        <v>B</v>
      </c>
      <c r="QH15" s="60">
        <f t="shared" si="246"/>
        <v>3</v>
      </c>
      <c r="QI15" s="53" t="str">
        <f t="shared" si="247"/>
        <v>3.0</v>
      </c>
      <c r="QJ15" s="220">
        <v>5</v>
      </c>
      <c r="QK15" s="221">
        <v>5</v>
      </c>
      <c r="QL15" s="417">
        <f t="shared" si="248"/>
        <v>15</v>
      </c>
      <c r="QM15" s="156">
        <f t="shared" si="249"/>
        <v>7.4</v>
      </c>
      <c r="QN15" s="158">
        <f t="shared" si="250"/>
        <v>2.9333333333333331</v>
      </c>
      <c r="QO15" s="157" t="str">
        <f t="shared" si="251"/>
        <v>2.93</v>
      </c>
    </row>
    <row r="16" spans="1:457" s="8" customFormat="1" ht="18">
      <c r="A16" s="5">
        <v>15</v>
      </c>
      <c r="B16" s="9" t="s">
        <v>356</v>
      </c>
      <c r="C16" s="10" t="s">
        <v>412</v>
      </c>
      <c r="D16" s="11" t="s">
        <v>413</v>
      </c>
      <c r="E16" s="12" t="s">
        <v>414</v>
      </c>
      <c r="G16" s="47" t="s">
        <v>591</v>
      </c>
      <c r="H16" s="6" t="s">
        <v>427</v>
      </c>
      <c r="I16" s="48" t="s">
        <v>693</v>
      </c>
      <c r="J16" s="48" t="s">
        <v>636</v>
      </c>
      <c r="K16" s="98">
        <v>7.7</v>
      </c>
      <c r="L16" s="67" t="str">
        <f t="shared" si="0"/>
        <v>7.7</v>
      </c>
      <c r="M16" s="51" t="str">
        <f t="shared" si="253"/>
        <v>B</v>
      </c>
      <c r="N16" s="52">
        <f t="shared" si="254"/>
        <v>3</v>
      </c>
      <c r="O16" s="53" t="str">
        <f t="shared" si="1"/>
        <v>3.0</v>
      </c>
      <c r="P16" s="63">
        <v>2</v>
      </c>
      <c r="Q16" s="49">
        <v>6</v>
      </c>
      <c r="R16" s="67" t="str">
        <f t="shared" si="2"/>
        <v>6.0</v>
      </c>
      <c r="S16" s="51" t="str">
        <f t="shared" si="255"/>
        <v>C</v>
      </c>
      <c r="T16" s="52">
        <f t="shared" si="256"/>
        <v>2</v>
      </c>
      <c r="U16" s="53" t="str">
        <f t="shared" si="3"/>
        <v>2.0</v>
      </c>
      <c r="V16" s="63">
        <v>3</v>
      </c>
      <c r="W16" s="105">
        <v>8.6999999999999993</v>
      </c>
      <c r="X16" s="103">
        <v>7</v>
      </c>
      <c r="Y16" s="104"/>
      <c r="Z16" s="66">
        <f t="shared" si="4"/>
        <v>7.7</v>
      </c>
      <c r="AA16" s="67">
        <f t="shared" si="5"/>
        <v>7.7</v>
      </c>
      <c r="AB16" s="67" t="str">
        <f t="shared" si="6"/>
        <v>7.7</v>
      </c>
      <c r="AC16" s="51" t="str">
        <f t="shared" si="7"/>
        <v>B</v>
      </c>
      <c r="AD16" s="60">
        <f t="shared" si="257"/>
        <v>3</v>
      </c>
      <c r="AE16" s="53" t="str">
        <f t="shared" si="8"/>
        <v>3.0</v>
      </c>
      <c r="AF16" s="63">
        <v>4</v>
      </c>
      <c r="AG16" s="207">
        <v>4</v>
      </c>
      <c r="AH16" s="105">
        <v>8</v>
      </c>
      <c r="AI16" s="103">
        <v>9</v>
      </c>
      <c r="AJ16" s="104"/>
      <c r="AK16" s="66">
        <f t="shared" si="9"/>
        <v>8.6</v>
      </c>
      <c r="AL16" s="67">
        <f t="shared" si="10"/>
        <v>8.6</v>
      </c>
      <c r="AM16" s="67" t="str">
        <f t="shared" si="11"/>
        <v>8.6</v>
      </c>
      <c r="AN16" s="51" t="str">
        <f t="shared" si="258"/>
        <v>A</v>
      </c>
      <c r="AO16" s="60">
        <f t="shared" si="259"/>
        <v>4</v>
      </c>
      <c r="AP16" s="53" t="str">
        <f t="shared" si="12"/>
        <v>4.0</v>
      </c>
      <c r="AQ16" s="63">
        <v>2</v>
      </c>
      <c r="AR16" s="207">
        <v>2</v>
      </c>
      <c r="AS16" s="105">
        <v>7</v>
      </c>
      <c r="AT16" s="103">
        <v>6</v>
      </c>
      <c r="AU16" s="104"/>
      <c r="AV16" s="66">
        <f t="shared" si="13"/>
        <v>6.4</v>
      </c>
      <c r="AW16" s="67">
        <f t="shared" si="14"/>
        <v>6.4</v>
      </c>
      <c r="AX16" s="67" t="str">
        <f t="shared" si="15"/>
        <v>6.4</v>
      </c>
      <c r="AY16" s="51" t="str">
        <f t="shared" si="16"/>
        <v>C</v>
      </c>
      <c r="AZ16" s="60">
        <f t="shared" si="260"/>
        <v>2</v>
      </c>
      <c r="BA16" s="53" t="str">
        <f t="shared" si="17"/>
        <v>2.0</v>
      </c>
      <c r="BB16" s="63">
        <v>3</v>
      </c>
      <c r="BC16" s="207">
        <v>3</v>
      </c>
      <c r="BD16" s="105">
        <v>8.6</v>
      </c>
      <c r="BE16" s="103">
        <v>9</v>
      </c>
      <c r="BF16" s="104"/>
      <c r="BG16" s="66">
        <f t="shared" si="261"/>
        <v>8.8000000000000007</v>
      </c>
      <c r="BH16" s="67">
        <f t="shared" si="262"/>
        <v>8.8000000000000007</v>
      </c>
      <c r="BI16" s="67" t="str">
        <f t="shared" si="18"/>
        <v>8.8</v>
      </c>
      <c r="BJ16" s="51" t="str">
        <f t="shared" si="263"/>
        <v>A</v>
      </c>
      <c r="BK16" s="60">
        <f t="shared" si="264"/>
        <v>4</v>
      </c>
      <c r="BL16" s="53" t="str">
        <f t="shared" si="19"/>
        <v>4.0</v>
      </c>
      <c r="BM16" s="63">
        <v>3</v>
      </c>
      <c r="BN16" s="207">
        <v>3</v>
      </c>
      <c r="BO16" s="105">
        <v>7.6</v>
      </c>
      <c r="BP16" s="103">
        <v>4</v>
      </c>
      <c r="BQ16" s="104"/>
      <c r="BR16" s="66">
        <f t="shared" si="20"/>
        <v>5.4</v>
      </c>
      <c r="BS16" s="67">
        <f t="shared" si="21"/>
        <v>5.4</v>
      </c>
      <c r="BT16" s="67" t="str">
        <f t="shared" si="22"/>
        <v>5.4</v>
      </c>
      <c r="BU16" s="51" t="str">
        <f t="shared" si="23"/>
        <v>D+</v>
      </c>
      <c r="BV16" s="68">
        <f t="shared" si="24"/>
        <v>1.5</v>
      </c>
      <c r="BW16" s="53" t="str">
        <f t="shared" si="25"/>
        <v>1.5</v>
      </c>
      <c r="BX16" s="63">
        <v>2</v>
      </c>
      <c r="BY16" s="207">
        <v>2</v>
      </c>
      <c r="BZ16" s="105">
        <v>7.7</v>
      </c>
      <c r="CA16" s="103">
        <v>7</v>
      </c>
      <c r="CB16" s="104"/>
      <c r="CC16" s="105"/>
      <c r="CD16" s="67">
        <f t="shared" si="265"/>
        <v>7.3</v>
      </c>
      <c r="CE16" s="67" t="str">
        <f t="shared" si="26"/>
        <v>7.3</v>
      </c>
      <c r="CF16" s="51" t="str">
        <f t="shared" si="266"/>
        <v>B</v>
      </c>
      <c r="CG16" s="60">
        <f t="shared" si="267"/>
        <v>3</v>
      </c>
      <c r="CH16" s="53" t="str">
        <f t="shared" si="27"/>
        <v>3.0</v>
      </c>
      <c r="CI16" s="63">
        <v>3</v>
      </c>
      <c r="CJ16" s="207">
        <v>3</v>
      </c>
      <c r="CK16" s="208">
        <f t="shared" si="269"/>
        <v>17</v>
      </c>
      <c r="CL16" s="72">
        <f t="shared" si="29"/>
        <v>7.4294117647058826</v>
      </c>
      <c r="CM16" s="93" t="str">
        <f t="shared" si="30"/>
        <v>7.43</v>
      </c>
      <c r="CN16" s="72">
        <f t="shared" si="31"/>
        <v>2.9411764705882355</v>
      </c>
      <c r="CO16" s="93" t="str">
        <f t="shared" si="32"/>
        <v>2.94</v>
      </c>
      <c r="CP16" s="399" t="str">
        <f t="shared" si="252"/>
        <v>Lên lớp</v>
      </c>
      <c r="CQ16" s="399">
        <f t="shared" si="33"/>
        <v>17</v>
      </c>
      <c r="CR16" s="72">
        <f t="shared" si="34"/>
        <v>7.4294117647058826</v>
      </c>
      <c r="CS16" s="399" t="str">
        <f t="shared" si="35"/>
        <v>7.43</v>
      </c>
      <c r="CT16" s="72">
        <f t="shared" si="36"/>
        <v>2.9411764705882355</v>
      </c>
      <c r="CU16" s="399" t="str">
        <f t="shared" si="37"/>
        <v>2.94</v>
      </c>
      <c r="CV16" s="399" t="str">
        <f t="shared" si="268"/>
        <v>Lên lớp</v>
      </c>
      <c r="CW16" s="66">
        <v>6.2</v>
      </c>
      <c r="CX16" s="399">
        <v>6</v>
      </c>
      <c r="CY16" s="399"/>
      <c r="CZ16" s="66">
        <f t="shared" si="38"/>
        <v>6.1</v>
      </c>
      <c r="DA16" s="67">
        <f t="shared" si="39"/>
        <v>6.1</v>
      </c>
      <c r="DB16" s="60" t="str">
        <f t="shared" si="40"/>
        <v>6.1</v>
      </c>
      <c r="DC16" s="51" t="str">
        <f t="shared" si="41"/>
        <v>C</v>
      </c>
      <c r="DD16" s="60">
        <f t="shared" si="42"/>
        <v>2</v>
      </c>
      <c r="DE16" s="60" t="str">
        <f t="shared" si="43"/>
        <v>2.0</v>
      </c>
      <c r="DF16" s="63"/>
      <c r="DG16" s="209"/>
      <c r="DH16" s="105">
        <v>8.4</v>
      </c>
      <c r="DI16" s="126">
        <v>5</v>
      </c>
      <c r="DJ16" s="126"/>
      <c r="DK16" s="66">
        <f t="shared" si="44"/>
        <v>6.4</v>
      </c>
      <c r="DL16" s="67">
        <f t="shared" si="45"/>
        <v>6.4</v>
      </c>
      <c r="DM16" s="60" t="str">
        <f t="shared" si="46"/>
        <v>6.4</v>
      </c>
      <c r="DN16" s="51" t="str">
        <f t="shared" si="47"/>
        <v>C</v>
      </c>
      <c r="DO16" s="60">
        <f t="shared" si="48"/>
        <v>2</v>
      </c>
      <c r="DP16" s="60" t="str">
        <f t="shared" si="49"/>
        <v>2.0</v>
      </c>
      <c r="DQ16" s="63"/>
      <c r="DR16" s="209"/>
      <c r="DS16" s="67">
        <f t="shared" si="50"/>
        <v>6.25</v>
      </c>
      <c r="DT16" s="60" t="str">
        <f t="shared" si="51"/>
        <v>6.3</v>
      </c>
      <c r="DU16" s="51" t="str">
        <f t="shared" si="52"/>
        <v>C</v>
      </c>
      <c r="DV16" s="60">
        <f t="shared" si="53"/>
        <v>2</v>
      </c>
      <c r="DW16" s="60" t="str">
        <f t="shared" si="54"/>
        <v>2.0</v>
      </c>
      <c r="DX16" s="63">
        <v>3</v>
      </c>
      <c r="DY16" s="209">
        <v>3</v>
      </c>
      <c r="DZ16" s="210">
        <v>7.4</v>
      </c>
      <c r="EA16" s="57">
        <v>8</v>
      </c>
      <c r="EB16" s="58"/>
      <c r="EC16" s="66">
        <f t="shared" si="55"/>
        <v>7.8</v>
      </c>
      <c r="ED16" s="67">
        <f t="shared" si="56"/>
        <v>7.8</v>
      </c>
      <c r="EE16" s="67" t="str">
        <f t="shared" si="57"/>
        <v>7.8</v>
      </c>
      <c r="EF16" s="51" t="str">
        <f t="shared" si="58"/>
        <v>B</v>
      </c>
      <c r="EG16" s="68">
        <f t="shared" si="59"/>
        <v>3</v>
      </c>
      <c r="EH16" s="53" t="str">
        <f t="shared" si="60"/>
        <v>3.0</v>
      </c>
      <c r="EI16" s="63">
        <v>3</v>
      </c>
      <c r="EJ16" s="207">
        <v>3</v>
      </c>
      <c r="EK16" s="210">
        <v>8</v>
      </c>
      <c r="EL16" s="57">
        <v>5</v>
      </c>
      <c r="EM16" s="58"/>
      <c r="EN16" s="66">
        <f t="shared" si="61"/>
        <v>6.2</v>
      </c>
      <c r="EO16" s="67">
        <f t="shared" si="62"/>
        <v>6.2</v>
      </c>
      <c r="EP16" s="67" t="str">
        <f t="shared" si="63"/>
        <v>6.2</v>
      </c>
      <c r="EQ16" s="51" t="str">
        <f t="shared" si="64"/>
        <v>C</v>
      </c>
      <c r="ER16" s="60">
        <f t="shared" si="65"/>
        <v>2</v>
      </c>
      <c r="ES16" s="53" t="str">
        <f t="shared" si="66"/>
        <v>2.0</v>
      </c>
      <c r="ET16" s="63">
        <v>3</v>
      </c>
      <c r="EU16" s="207">
        <v>3</v>
      </c>
      <c r="EV16" s="171">
        <v>6.7</v>
      </c>
      <c r="EW16" s="122">
        <v>1</v>
      </c>
      <c r="EX16" s="123">
        <v>6</v>
      </c>
      <c r="EY16" s="66">
        <f t="shared" si="67"/>
        <v>3.3</v>
      </c>
      <c r="EZ16" s="67">
        <f t="shared" si="68"/>
        <v>6.3</v>
      </c>
      <c r="FA16" s="67" t="str">
        <f t="shared" si="69"/>
        <v>6.3</v>
      </c>
      <c r="FB16" s="51" t="str">
        <f t="shared" si="70"/>
        <v>C</v>
      </c>
      <c r="FC16" s="60">
        <f t="shared" si="71"/>
        <v>2</v>
      </c>
      <c r="FD16" s="53" t="str">
        <f t="shared" si="72"/>
        <v>2.0</v>
      </c>
      <c r="FE16" s="63">
        <v>2</v>
      </c>
      <c r="FF16" s="207">
        <v>2</v>
      </c>
      <c r="FG16" s="105">
        <v>8</v>
      </c>
      <c r="FH16" s="103">
        <v>8</v>
      </c>
      <c r="FI16" s="104"/>
      <c r="FJ16" s="66">
        <f t="shared" si="73"/>
        <v>8</v>
      </c>
      <c r="FK16" s="67">
        <f t="shared" si="74"/>
        <v>8</v>
      </c>
      <c r="FL16" s="67" t="str">
        <f t="shared" si="75"/>
        <v>8.0</v>
      </c>
      <c r="FM16" s="51" t="str">
        <f t="shared" si="76"/>
        <v>B+</v>
      </c>
      <c r="FN16" s="60">
        <f t="shared" si="77"/>
        <v>3.5</v>
      </c>
      <c r="FO16" s="53" t="str">
        <f t="shared" si="78"/>
        <v>3.5</v>
      </c>
      <c r="FP16" s="63">
        <v>2</v>
      </c>
      <c r="FQ16" s="207">
        <v>2</v>
      </c>
      <c r="FR16" s="105">
        <v>8.8000000000000007</v>
      </c>
      <c r="FS16" s="103">
        <v>9</v>
      </c>
      <c r="FT16" s="104"/>
      <c r="FU16" s="66"/>
      <c r="FV16" s="67">
        <f t="shared" si="79"/>
        <v>8.9</v>
      </c>
      <c r="FW16" s="67" t="str">
        <f t="shared" si="80"/>
        <v>8.9</v>
      </c>
      <c r="FX16" s="51" t="str">
        <f t="shared" si="81"/>
        <v>A</v>
      </c>
      <c r="FY16" s="60">
        <f t="shared" si="82"/>
        <v>4</v>
      </c>
      <c r="FZ16" s="53" t="str">
        <f t="shared" si="83"/>
        <v>4.0</v>
      </c>
      <c r="GA16" s="63">
        <v>2</v>
      </c>
      <c r="GB16" s="207">
        <v>2</v>
      </c>
      <c r="GC16" s="105">
        <v>7.4</v>
      </c>
      <c r="GD16" s="103">
        <v>7</v>
      </c>
      <c r="GE16" s="104"/>
      <c r="GF16" s="105"/>
      <c r="GG16" s="67">
        <f t="shared" si="84"/>
        <v>7.2</v>
      </c>
      <c r="GH16" s="67" t="str">
        <f t="shared" si="85"/>
        <v>7.2</v>
      </c>
      <c r="GI16" s="51" t="str">
        <f t="shared" si="86"/>
        <v>B</v>
      </c>
      <c r="GJ16" s="60">
        <f t="shared" si="87"/>
        <v>3</v>
      </c>
      <c r="GK16" s="53" t="str">
        <f t="shared" si="88"/>
        <v>3.0</v>
      </c>
      <c r="GL16" s="63">
        <v>3</v>
      </c>
      <c r="GM16" s="207">
        <v>3</v>
      </c>
      <c r="GN16" s="211">
        <f t="shared" si="89"/>
        <v>18</v>
      </c>
      <c r="GO16" s="156">
        <f t="shared" si="90"/>
        <v>7.1527777777777777</v>
      </c>
      <c r="GP16" s="158">
        <f t="shared" si="91"/>
        <v>2.7222222222222223</v>
      </c>
      <c r="GQ16" s="157" t="str">
        <f t="shared" si="92"/>
        <v>2.72</v>
      </c>
      <c r="GR16" s="5" t="str">
        <f t="shared" si="93"/>
        <v>Lên lớp</v>
      </c>
      <c r="GS16" s="212">
        <f t="shared" si="94"/>
        <v>18</v>
      </c>
      <c r="GT16" s="213">
        <f t="shared" si="95"/>
        <v>7.1527777777777777</v>
      </c>
      <c r="GU16" s="214">
        <f t="shared" si="96"/>
        <v>2.7222222222222223</v>
      </c>
      <c r="GV16" s="215">
        <f t="shared" si="97"/>
        <v>35</v>
      </c>
      <c r="GW16" s="211">
        <f t="shared" si="98"/>
        <v>35</v>
      </c>
      <c r="GX16" s="157">
        <f t="shared" si="99"/>
        <v>7.2871428571428574</v>
      </c>
      <c r="GY16" s="158">
        <f t="shared" si="100"/>
        <v>2.8285714285714287</v>
      </c>
      <c r="GZ16" s="157" t="str">
        <f t="shared" si="101"/>
        <v>2.83</v>
      </c>
      <c r="HA16" s="5" t="str">
        <f t="shared" si="102"/>
        <v>Lên lớp</v>
      </c>
      <c r="HB16" s="5"/>
      <c r="HC16" s="105">
        <v>7.6</v>
      </c>
      <c r="HD16" s="103">
        <v>6</v>
      </c>
      <c r="HE16" s="104"/>
      <c r="HF16" s="105"/>
      <c r="HG16" s="67">
        <f t="shared" si="103"/>
        <v>6.6</v>
      </c>
      <c r="HH16" s="67" t="str">
        <f t="shared" si="104"/>
        <v>6.6</v>
      </c>
      <c r="HI16" s="51" t="str">
        <f t="shared" si="105"/>
        <v>C+</v>
      </c>
      <c r="HJ16" s="60">
        <f t="shared" si="106"/>
        <v>2.5</v>
      </c>
      <c r="HK16" s="53" t="str">
        <f t="shared" si="107"/>
        <v>2.5</v>
      </c>
      <c r="HL16" s="63">
        <v>3</v>
      </c>
      <c r="HM16" s="207">
        <v>3</v>
      </c>
      <c r="HN16" s="210">
        <v>8.6999999999999993</v>
      </c>
      <c r="HO16" s="57">
        <v>4</v>
      </c>
      <c r="HP16" s="58"/>
      <c r="HQ16" s="66">
        <f t="shared" si="108"/>
        <v>5.9</v>
      </c>
      <c r="HR16" s="110">
        <f t="shared" si="109"/>
        <v>5.9</v>
      </c>
      <c r="HS16" s="67" t="str">
        <f t="shared" si="110"/>
        <v>5.9</v>
      </c>
      <c r="HT16" s="111" t="str">
        <f t="shared" si="111"/>
        <v>C</v>
      </c>
      <c r="HU16" s="112">
        <f t="shared" si="112"/>
        <v>2</v>
      </c>
      <c r="HV16" s="113" t="str">
        <f t="shared" si="113"/>
        <v>2.0</v>
      </c>
      <c r="HW16" s="63">
        <v>1</v>
      </c>
      <c r="HX16" s="207">
        <v>1</v>
      </c>
      <c r="HY16" s="66">
        <f t="shared" si="114"/>
        <v>1.8</v>
      </c>
      <c r="HZ16" s="167">
        <f t="shared" si="114"/>
        <v>6.4</v>
      </c>
      <c r="IA16" s="53" t="str">
        <f t="shared" si="115"/>
        <v>6.4</v>
      </c>
      <c r="IB16" s="51" t="str">
        <f t="shared" si="116"/>
        <v>C</v>
      </c>
      <c r="IC16" s="60">
        <f t="shared" si="117"/>
        <v>2</v>
      </c>
      <c r="ID16" s="53" t="str">
        <f t="shared" si="118"/>
        <v>2.0</v>
      </c>
      <c r="IE16" s="220">
        <v>4</v>
      </c>
      <c r="IF16" s="221">
        <v>4</v>
      </c>
      <c r="IG16" s="210">
        <v>5.7</v>
      </c>
      <c r="IH16" s="57">
        <v>6</v>
      </c>
      <c r="II16" s="58"/>
      <c r="IJ16" s="66">
        <f t="shared" si="119"/>
        <v>5.9</v>
      </c>
      <c r="IK16" s="67">
        <f t="shared" si="120"/>
        <v>5.9</v>
      </c>
      <c r="IL16" s="67" t="str">
        <f t="shared" si="121"/>
        <v>5.9</v>
      </c>
      <c r="IM16" s="51" t="str">
        <f t="shared" si="122"/>
        <v>C</v>
      </c>
      <c r="IN16" s="60">
        <f t="shared" si="123"/>
        <v>2</v>
      </c>
      <c r="IO16" s="53" t="str">
        <f t="shared" si="124"/>
        <v>2.0</v>
      </c>
      <c r="IP16" s="63">
        <v>2</v>
      </c>
      <c r="IQ16" s="207">
        <v>2</v>
      </c>
      <c r="IR16" s="210">
        <v>6.8</v>
      </c>
      <c r="IS16" s="57">
        <v>6</v>
      </c>
      <c r="IT16" s="58"/>
      <c r="IU16" s="66">
        <f t="shared" si="125"/>
        <v>6.3</v>
      </c>
      <c r="IV16" s="67">
        <f t="shared" si="126"/>
        <v>6.3</v>
      </c>
      <c r="IW16" s="67" t="str">
        <f t="shared" si="127"/>
        <v>6.3</v>
      </c>
      <c r="IX16" s="51" t="str">
        <f t="shared" si="128"/>
        <v>C</v>
      </c>
      <c r="IY16" s="60">
        <f t="shared" si="129"/>
        <v>2</v>
      </c>
      <c r="IZ16" s="53" t="str">
        <f t="shared" si="130"/>
        <v>2.0</v>
      </c>
      <c r="JA16" s="63">
        <v>3</v>
      </c>
      <c r="JB16" s="207">
        <v>3</v>
      </c>
      <c r="JC16" s="65">
        <v>7.6</v>
      </c>
      <c r="JD16" s="57">
        <v>9</v>
      </c>
      <c r="JE16" s="58"/>
      <c r="JF16" s="66">
        <f t="shared" si="131"/>
        <v>8.4</v>
      </c>
      <c r="JG16" s="67">
        <f t="shared" si="132"/>
        <v>8.4</v>
      </c>
      <c r="JH16" s="50" t="str">
        <f t="shared" si="133"/>
        <v>8.4</v>
      </c>
      <c r="JI16" s="51" t="str">
        <f t="shared" si="134"/>
        <v>B+</v>
      </c>
      <c r="JJ16" s="60">
        <f t="shared" si="135"/>
        <v>3.5</v>
      </c>
      <c r="JK16" s="53" t="str">
        <f t="shared" si="136"/>
        <v>3.5</v>
      </c>
      <c r="JL16" s="61">
        <v>2</v>
      </c>
      <c r="JM16" s="62">
        <v>2</v>
      </c>
      <c r="JN16" s="65">
        <v>8</v>
      </c>
      <c r="JO16" s="57">
        <v>5</v>
      </c>
      <c r="JP16" s="58"/>
      <c r="JQ16" s="66">
        <f t="shared" si="137"/>
        <v>6.2</v>
      </c>
      <c r="JR16" s="67">
        <f t="shared" si="138"/>
        <v>6.2</v>
      </c>
      <c r="JS16" s="50" t="str">
        <f t="shared" si="139"/>
        <v>6.2</v>
      </c>
      <c r="JT16" s="51" t="str">
        <f t="shared" si="140"/>
        <v>C</v>
      </c>
      <c r="JU16" s="60">
        <f t="shared" si="141"/>
        <v>2</v>
      </c>
      <c r="JV16" s="53" t="str">
        <f t="shared" si="142"/>
        <v>2.0</v>
      </c>
      <c r="JW16" s="61">
        <v>1</v>
      </c>
      <c r="JX16" s="62">
        <v>1</v>
      </c>
      <c r="JY16" s="65">
        <v>6</v>
      </c>
      <c r="JZ16" s="57">
        <v>5</v>
      </c>
      <c r="KA16" s="58"/>
      <c r="KB16" s="66">
        <f t="shared" si="143"/>
        <v>5.4</v>
      </c>
      <c r="KC16" s="67">
        <f t="shared" si="144"/>
        <v>5.4</v>
      </c>
      <c r="KD16" s="50" t="str">
        <f t="shared" si="145"/>
        <v>5.4</v>
      </c>
      <c r="KE16" s="51" t="str">
        <f t="shared" si="146"/>
        <v>D+</v>
      </c>
      <c r="KF16" s="60">
        <f t="shared" si="147"/>
        <v>1.5</v>
      </c>
      <c r="KG16" s="53" t="str">
        <f t="shared" si="148"/>
        <v>1.5</v>
      </c>
      <c r="KH16" s="61">
        <v>2</v>
      </c>
      <c r="KI16" s="62">
        <v>2</v>
      </c>
      <c r="KJ16" s="105">
        <v>8.4</v>
      </c>
      <c r="KK16" s="138">
        <v>9</v>
      </c>
      <c r="KL16" s="104"/>
      <c r="KM16" s="66">
        <f t="shared" si="149"/>
        <v>8.8000000000000007</v>
      </c>
      <c r="KN16" s="110">
        <f t="shared" si="150"/>
        <v>8.8000000000000007</v>
      </c>
      <c r="KO16" s="67" t="str">
        <f t="shared" si="151"/>
        <v>8.8</v>
      </c>
      <c r="KP16" s="300" t="str">
        <f t="shared" si="152"/>
        <v>A</v>
      </c>
      <c r="KQ16" s="112">
        <f t="shared" si="153"/>
        <v>4</v>
      </c>
      <c r="KR16" s="113" t="str">
        <f t="shared" si="154"/>
        <v>4.0</v>
      </c>
      <c r="KS16" s="63">
        <v>3</v>
      </c>
      <c r="KT16" s="207">
        <v>3</v>
      </c>
      <c r="KU16" s="105">
        <v>9</v>
      </c>
      <c r="KV16" s="138">
        <v>6</v>
      </c>
      <c r="KW16" s="104"/>
      <c r="KX16" s="66">
        <f t="shared" si="155"/>
        <v>7.2</v>
      </c>
      <c r="KY16" s="110">
        <f t="shared" si="156"/>
        <v>7.2</v>
      </c>
      <c r="KZ16" s="67" t="str">
        <f t="shared" si="157"/>
        <v>7.2</v>
      </c>
      <c r="LA16" s="300" t="str">
        <f t="shared" si="158"/>
        <v>B</v>
      </c>
      <c r="LB16" s="112">
        <f t="shared" si="159"/>
        <v>3</v>
      </c>
      <c r="LC16" s="113" t="str">
        <f t="shared" si="160"/>
        <v>3.0</v>
      </c>
      <c r="LD16" s="63">
        <v>2</v>
      </c>
      <c r="LE16" s="207">
        <v>2</v>
      </c>
      <c r="LF16" s="301">
        <f t="shared" si="161"/>
        <v>8.1</v>
      </c>
      <c r="LG16" s="302">
        <f t="shared" si="161"/>
        <v>8.1</v>
      </c>
      <c r="LH16" s="303" t="str">
        <f t="shared" si="162"/>
        <v>8.1</v>
      </c>
      <c r="LI16" s="304" t="str">
        <f t="shared" si="163"/>
        <v>B+</v>
      </c>
      <c r="LJ16" s="305">
        <f t="shared" si="164"/>
        <v>3.5</v>
      </c>
      <c r="LK16" s="303" t="str">
        <f t="shared" si="165"/>
        <v>3.5</v>
      </c>
      <c r="LL16" s="306">
        <v>5</v>
      </c>
      <c r="LM16" s="307">
        <v>5</v>
      </c>
      <c r="LN16" s="211">
        <f t="shared" si="166"/>
        <v>19</v>
      </c>
      <c r="LO16" s="156">
        <f t="shared" si="167"/>
        <v>6.8947368421052628</v>
      </c>
      <c r="LP16" s="158">
        <f t="shared" si="168"/>
        <v>2.6052631578947367</v>
      </c>
      <c r="LQ16" s="157" t="str">
        <f t="shared" si="169"/>
        <v>2.61</v>
      </c>
      <c r="LR16" s="5" t="str">
        <f t="shared" si="170"/>
        <v>Lên lớp</v>
      </c>
      <c r="LS16" s="212">
        <f t="shared" si="171"/>
        <v>19</v>
      </c>
      <c r="LT16" s="156">
        <f t="shared" si="172"/>
        <v>6.8947368421052628</v>
      </c>
      <c r="LU16" s="309">
        <f t="shared" si="173"/>
        <v>2.6052631578947367</v>
      </c>
      <c r="LV16" s="215">
        <f t="shared" si="174"/>
        <v>54</v>
      </c>
      <c r="LW16" s="211">
        <f t="shared" si="175"/>
        <v>54</v>
      </c>
      <c r="LX16" s="157">
        <f t="shared" si="176"/>
        <v>7.1490740740740746</v>
      </c>
      <c r="LY16" s="157" t="str">
        <f t="shared" si="177"/>
        <v>7.15</v>
      </c>
      <c r="LZ16" s="158">
        <f t="shared" si="178"/>
        <v>2.75</v>
      </c>
      <c r="MA16" s="157" t="str">
        <f t="shared" si="179"/>
        <v>2.75</v>
      </c>
      <c r="MB16" s="5" t="str">
        <f t="shared" si="180"/>
        <v>Lên lớp</v>
      </c>
      <c r="MC16" s="282">
        <v>8.6</v>
      </c>
      <c r="MD16" s="283">
        <v>6</v>
      </c>
      <c r="ME16" s="58"/>
      <c r="MF16" s="66">
        <f t="shared" si="181"/>
        <v>7</v>
      </c>
      <c r="MG16" s="67">
        <f t="shared" si="182"/>
        <v>7</v>
      </c>
      <c r="MH16" s="50" t="str">
        <f t="shared" si="183"/>
        <v>7.0</v>
      </c>
      <c r="MI16" s="51" t="str">
        <f t="shared" si="184"/>
        <v>B</v>
      </c>
      <c r="MJ16" s="60">
        <f t="shared" si="185"/>
        <v>3</v>
      </c>
      <c r="MK16" s="53" t="str">
        <f t="shared" si="186"/>
        <v>3.0</v>
      </c>
      <c r="ML16" s="61">
        <v>2</v>
      </c>
      <c r="MM16" s="62">
        <v>2</v>
      </c>
      <c r="MN16" s="282">
        <v>8.3000000000000007</v>
      </c>
      <c r="MO16" s="283">
        <v>9</v>
      </c>
      <c r="MP16" s="104"/>
      <c r="MQ16" s="105">
        <f t="shared" si="187"/>
        <v>8.6999999999999993</v>
      </c>
      <c r="MR16" s="67">
        <f t="shared" si="188"/>
        <v>8.6999999999999993</v>
      </c>
      <c r="MS16" s="50" t="str">
        <f t="shared" si="189"/>
        <v>8.7</v>
      </c>
      <c r="MT16" s="51" t="str">
        <f t="shared" si="190"/>
        <v>A</v>
      </c>
      <c r="MU16" s="60">
        <f t="shared" si="191"/>
        <v>4</v>
      </c>
      <c r="MV16" s="53" t="str">
        <f t="shared" si="192"/>
        <v>4.0</v>
      </c>
      <c r="MW16" s="61">
        <v>2</v>
      </c>
      <c r="MX16" s="62">
        <v>2</v>
      </c>
      <c r="MY16" s="282">
        <v>8.4</v>
      </c>
      <c r="MZ16" s="283">
        <v>7</v>
      </c>
      <c r="NA16" s="104"/>
      <c r="NB16" s="105">
        <f t="shared" si="193"/>
        <v>7.6</v>
      </c>
      <c r="NC16" s="67">
        <f t="shared" si="194"/>
        <v>7.6</v>
      </c>
      <c r="ND16" s="50" t="str">
        <f t="shared" si="195"/>
        <v>7.6</v>
      </c>
      <c r="NE16" s="51" t="str">
        <f t="shared" si="196"/>
        <v>B</v>
      </c>
      <c r="NF16" s="60">
        <f t="shared" si="197"/>
        <v>3</v>
      </c>
      <c r="NG16" s="53" t="str">
        <f t="shared" si="198"/>
        <v>3.0</v>
      </c>
      <c r="NH16" s="61">
        <v>2</v>
      </c>
      <c r="NI16" s="62">
        <v>2</v>
      </c>
      <c r="NJ16" s="105">
        <v>8.3000000000000007</v>
      </c>
      <c r="NK16" s="138">
        <v>9</v>
      </c>
      <c r="NL16" s="104"/>
      <c r="NM16" s="66">
        <f t="shared" si="199"/>
        <v>8.6999999999999993</v>
      </c>
      <c r="NN16" s="110">
        <f t="shared" si="200"/>
        <v>8.6999999999999993</v>
      </c>
      <c r="NO16" s="67" t="str">
        <f t="shared" si="201"/>
        <v>8.7</v>
      </c>
      <c r="NP16" s="300" t="str">
        <f t="shared" si="202"/>
        <v>A</v>
      </c>
      <c r="NQ16" s="112">
        <f t="shared" si="203"/>
        <v>4</v>
      </c>
      <c r="NR16" s="113" t="str">
        <f t="shared" si="204"/>
        <v>4.0</v>
      </c>
      <c r="NS16" s="63">
        <v>2</v>
      </c>
      <c r="NT16" s="207">
        <v>2</v>
      </c>
      <c r="NU16" s="105">
        <v>8.4</v>
      </c>
      <c r="NV16" s="138">
        <v>7.5</v>
      </c>
      <c r="NW16" s="105"/>
      <c r="NX16" s="105">
        <f t="shared" si="205"/>
        <v>7.9</v>
      </c>
      <c r="NY16" s="110">
        <f t="shared" si="206"/>
        <v>7.9</v>
      </c>
      <c r="NZ16" s="67" t="str">
        <f t="shared" si="207"/>
        <v>7.9</v>
      </c>
      <c r="OA16" s="300" t="str">
        <f t="shared" si="208"/>
        <v>B</v>
      </c>
      <c r="OB16" s="112">
        <f t="shared" si="209"/>
        <v>3</v>
      </c>
      <c r="OC16" s="113" t="str">
        <f t="shared" si="210"/>
        <v>3.0</v>
      </c>
      <c r="OD16" s="63">
        <v>1</v>
      </c>
      <c r="OE16" s="207">
        <v>1</v>
      </c>
      <c r="OF16" s="231">
        <v>8.5</v>
      </c>
      <c r="OG16" s="231">
        <v>8</v>
      </c>
      <c r="OH16" s="231"/>
      <c r="OI16" s="66">
        <f t="shared" si="211"/>
        <v>8.1999999999999993</v>
      </c>
      <c r="OJ16" s="67">
        <f t="shared" si="212"/>
        <v>8.1999999999999993</v>
      </c>
      <c r="OK16" s="67" t="str">
        <f t="shared" si="213"/>
        <v>8.2</v>
      </c>
      <c r="OL16" s="51" t="str">
        <f t="shared" si="214"/>
        <v>B+</v>
      </c>
      <c r="OM16" s="60">
        <f t="shared" si="215"/>
        <v>3.5</v>
      </c>
      <c r="ON16" s="53" t="str">
        <f t="shared" si="216"/>
        <v>3.5</v>
      </c>
      <c r="OO16" s="63">
        <v>6</v>
      </c>
      <c r="OP16" s="207">
        <v>6</v>
      </c>
      <c r="OQ16" s="211">
        <f t="shared" si="217"/>
        <v>15</v>
      </c>
      <c r="OR16" s="156">
        <f t="shared" si="218"/>
        <v>8.0733333333333324</v>
      </c>
      <c r="OS16" s="158">
        <f t="shared" si="219"/>
        <v>3.4666666666666668</v>
      </c>
      <c r="OT16" s="157" t="str">
        <f t="shared" si="220"/>
        <v>3.47</v>
      </c>
      <c r="OU16" s="5" t="str">
        <f t="shared" si="221"/>
        <v>Lên lớp</v>
      </c>
      <c r="OV16" s="212">
        <f t="shared" si="222"/>
        <v>15</v>
      </c>
      <c r="OW16" s="156">
        <f t="shared" si="223"/>
        <v>8.0733333333333324</v>
      </c>
      <c r="OX16" s="309">
        <f t="shared" si="224"/>
        <v>3.4666666666666668</v>
      </c>
      <c r="OY16" s="215">
        <f t="shared" si="225"/>
        <v>69</v>
      </c>
      <c r="OZ16" s="211">
        <f t="shared" si="226"/>
        <v>69</v>
      </c>
      <c r="PA16" s="157">
        <f t="shared" si="227"/>
        <v>7.35</v>
      </c>
      <c r="PB16" s="157" t="str">
        <f t="shared" si="228"/>
        <v>7.35</v>
      </c>
      <c r="PC16" s="158">
        <f t="shared" si="229"/>
        <v>2.9057971014492754</v>
      </c>
      <c r="PD16" s="157" t="str">
        <f t="shared" si="230"/>
        <v>2.91</v>
      </c>
      <c r="PE16" s="5" t="str">
        <f t="shared" si="231"/>
        <v>Lên lớp</v>
      </c>
      <c r="PF16" s="210">
        <v>9</v>
      </c>
      <c r="PG16" s="133">
        <v>9</v>
      </c>
      <c r="PH16" s="210"/>
      <c r="PI16" s="66">
        <f t="shared" si="232"/>
        <v>9</v>
      </c>
      <c r="PJ16" s="67">
        <f t="shared" si="233"/>
        <v>9</v>
      </c>
      <c r="PK16" s="67" t="str">
        <f t="shared" si="234"/>
        <v>9.0</v>
      </c>
      <c r="PL16" s="51" t="str">
        <f t="shared" si="235"/>
        <v>A</v>
      </c>
      <c r="PM16" s="60">
        <f t="shared" si="236"/>
        <v>4</v>
      </c>
      <c r="PN16" s="53" t="str">
        <f t="shared" si="237"/>
        <v>4.0</v>
      </c>
      <c r="PO16" s="63">
        <v>6</v>
      </c>
      <c r="PP16" s="207">
        <v>6</v>
      </c>
      <c r="PQ16" s="105">
        <v>9</v>
      </c>
      <c r="PR16" s="138">
        <v>8.5</v>
      </c>
      <c r="PS16" s="104"/>
      <c r="PT16" s="105"/>
      <c r="PU16" s="67">
        <f t="shared" si="238"/>
        <v>8.6999999999999993</v>
      </c>
      <c r="PV16" s="67" t="str">
        <f t="shared" si="239"/>
        <v>8.7</v>
      </c>
      <c r="PW16" s="51" t="str">
        <f t="shared" si="240"/>
        <v>A</v>
      </c>
      <c r="PX16" s="60">
        <f t="shared" si="241"/>
        <v>4</v>
      </c>
      <c r="PY16" s="53" t="str">
        <f t="shared" si="242"/>
        <v>4.0</v>
      </c>
      <c r="PZ16" s="63">
        <v>4</v>
      </c>
      <c r="QA16" s="207">
        <v>4</v>
      </c>
      <c r="QB16" s="429">
        <v>9.1999999999999993</v>
      </c>
      <c r="QC16" s="429">
        <v>7.9</v>
      </c>
      <c r="QD16" s="429">
        <v>9</v>
      </c>
      <c r="QE16" s="316">
        <f t="shared" si="243"/>
        <v>8.6999999999999993</v>
      </c>
      <c r="QF16" s="67" t="str">
        <f t="shared" si="244"/>
        <v>8.7</v>
      </c>
      <c r="QG16" s="51" t="str">
        <f t="shared" si="245"/>
        <v>A</v>
      </c>
      <c r="QH16" s="60">
        <f t="shared" si="246"/>
        <v>4</v>
      </c>
      <c r="QI16" s="53" t="str">
        <f t="shared" si="247"/>
        <v>4.0</v>
      </c>
      <c r="QJ16" s="220">
        <v>5</v>
      </c>
      <c r="QK16" s="221">
        <v>5</v>
      </c>
      <c r="QL16" s="417">
        <f t="shared" si="248"/>
        <v>15</v>
      </c>
      <c r="QM16" s="156">
        <f t="shared" si="249"/>
        <v>8.82</v>
      </c>
      <c r="QN16" s="158">
        <f t="shared" si="250"/>
        <v>4</v>
      </c>
      <c r="QO16" s="157" t="str">
        <f t="shared" si="251"/>
        <v>4.00</v>
      </c>
    </row>
    <row r="17" spans="1:462" s="8" customFormat="1" ht="18">
      <c r="A17" s="5">
        <v>16</v>
      </c>
      <c r="B17" s="9" t="s">
        <v>356</v>
      </c>
      <c r="C17" s="10" t="s">
        <v>431</v>
      </c>
      <c r="D17" s="11" t="s">
        <v>432</v>
      </c>
      <c r="E17" s="12" t="s">
        <v>433</v>
      </c>
      <c r="F17" s="6"/>
      <c r="G17" s="47" t="s">
        <v>664</v>
      </c>
      <c r="H17" s="6" t="s">
        <v>674</v>
      </c>
      <c r="I17" s="48" t="s">
        <v>626</v>
      </c>
      <c r="J17" s="48" t="s">
        <v>525</v>
      </c>
      <c r="K17" s="98">
        <v>7.3</v>
      </c>
      <c r="L17" s="67" t="str">
        <f t="shared" si="0"/>
        <v>7.3</v>
      </c>
      <c r="M17" s="51" t="str">
        <f t="shared" si="253"/>
        <v>B</v>
      </c>
      <c r="N17" s="52">
        <f t="shared" si="254"/>
        <v>3</v>
      </c>
      <c r="O17" s="53" t="str">
        <f t="shared" si="1"/>
        <v>3.0</v>
      </c>
      <c r="P17" s="63">
        <v>2</v>
      </c>
      <c r="Q17" s="49">
        <v>6</v>
      </c>
      <c r="R17" s="67" t="str">
        <f t="shared" si="2"/>
        <v>6.0</v>
      </c>
      <c r="S17" s="51" t="str">
        <f t="shared" si="255"/>
        <v>C</v>
      </c>
      <c r="T17" s="52">
        <f t="shared" si="256"/>
        <v>2</v>
      </c>
      <c r="U17" s="53" t="str">
        <f t="shared" si="3"/>
        <v>2.0</v>
      </c>
      <c r="V17" s="63">
        <v>3</v>
      </c>
      <c r="W17" s="105">
        <v>9</v>
      </c>
      <c r="X17" s="103">
        <v>8</v>
      </c>
      <c r="Y17" s="104"/>
      <c r="Z17" s="66">
        <f t="shared" si="4"/>
        <v>8.4</v>
      </c>
      <c r="AA17" s="67">
        <f t="shared" si="5"/>
        <v>8.4</v>
      </c>
      <c r="AB17" s="67" t="str">
        <f t="shared" si="6"/>
        <v>8.4</v>
      </c>
      <c r="AC17" s="51" t="str">
        <f t="shared" si="7"/>
        <v>B+</v>
      </c>
      <c r="AD17" s="60">
        <f t="shared" si="257"/>
        <v>3.5</v>
      </c>
      <c r="AE17" s="53" t="str">
        <f t="shared" si="8"/>
        <v>3.5</v>
      </c>
      <c r="AF17" s="63">
        <v>4</v>
      </c>
      <c r="AG17" s="207">
        <v>4</v>
      </c>
      <c r="AH17" s="105">
        <v>8.6999999999999993</v>
      </c>
      <c r="AI17" s="103">
        <v>9</v>
      </c>
      <c r="AJ17" s="104"/>
      <c r="AK17" s="66">
        <f t="shared" si="9"/>
        <v>8.9</v>
      </c>
      <c r="AL17" s="67">
        <f t="shared" si="10"/>
        <v>8.9</v>
      </c>
      <c r="AM17" s="67" t="str">
        <f t="shared" si="11"/>
        <v>8.9</v>
      </c>
      <c r="AN17" s="51" t="str">
        <f t="shared" si="258"/>
        <v>A</v>
      </c>
      <c r="AO17" s="60">
        <f t="shared" si="259"/>
        <v>4</v>
      </c>
      <c r="AP17" s="53" t="str">
        <f t="shared" si="12"/>
        <v>4.0</v>
      </c>
      <c r="AQ17" s="63">
        <v>2</v>
      </c>
      <c r="AR17" s="207">
        <v>2</v>
      </c>
      <c r="AS17" s="105">
        <v>6.9</v>
      </c>
      <c r="AT17" s="103">
        <v>8</v>
      </c>
      <c r="AU17" s="104"/>
      <c r="AV17" s="66">
        <f t="shared" si="13"/>
        <v>7.6</v>
      </c>
      <c r="AW17" s="67">
        <f t="shared" si="14"/>
        <v>7.6</v>
      </c>
      <c r="AX17" s="67" t="str">
        <f t="shared" si="15"/>
        <v>7.6</v>
      </c>
      <c r="AY17" s="51" t="str">
        <f t="shared" si="16"/>
        <v>B</v>
      </c>
      <c r="AZ17" s="60">
        <f t="shared" si="260"/>
        <v>3</v>
      </c>
      <c r="BA17" s="53" t="str">
        <f t="shared" si="17"/>
        <v>3.0</v>
      </c>
      <c r="BB17" s="63">
        <v>3</v>
      </c>
      <c r="BC17" s="207">
        <v>3</v>
      </c>
      <c r="BD17" s="105">
        <v>7</v>
      </c>
      <c r="BE17" s="103">
        <v>8</v>
      </c>
      <c r="BF17" s="104"/>
      <c r="BG17" s="66">
        <f t="shared" si="261"/>
        <v>7.6</v>
      </c>
      <c r="BH17" s="67">
        <f t="shared" si="262"/>
        <v>7.6</v>
      </c>
      <c r="BI17" s="67" t="str">
        <f t="shared" si="18"/>
        <v>7.6</v>
      </c>
      <c r="BJ17" s="51" t="str">
        <f t="shared" si="263"/>
        <v>B</v>
      </c>
      <c r="BK17" s="60">
        <f t="shared" si="264"/>
        <v>3</v>
      </c>
      <c r="BL17" s="53" t="str">
        <f t="shared" si="19"/>
        <v>3.0</v>
      </c>
      <c r="BM17" s="63">
        <v>3</v>
      </c>
      <c r="BN17" s="207">
        <v>3</v>
      </c>
      <c r="BO17" s="105">
        <v>8.4</v>
      </c>
      <c r="BP17" s="103">
        <v>9</v>
      </c>
      <c r="BQ17" s="104"/>
      <c r="BR17" s="66">
        <f t="shared" si="20"/>
        <v>8.8000000000000007</v>
      </c>
      <c r="BS17" s="67">
        <f t="shared" si="21"/>
        <v>8.8000000000000007</v>
      </c>
      <c r="BT17" s="67" t="str">
        <f t="shared" si="22"/>
        <v>8.8</v>
      </c>
      <c r="BU17" s="51" t="str">
        <f t="shared" si="23"/>
        <v>A</v>
      </c>
      <c r="BV17" s="68">
        <f t="shared" si="24"/>
        <v>4</v>
      </c>
      <c r="BW17" s="53" t="str">
        <f t="shared" si="25"/>
        <v>4.0</v>
      </c>
      <c r="BX17" s="63">
        <v>2</v>
      </c>
      <c r="BY17" s="207">
        <v>2</v>
      </c>
      <c r="BZ17" s="105">
        <v>8.3000000000000007</v>
      </c>
      <c r="CA17" s="103">
        <v>9</v>
      </c>
      <c r="CB17" s="104"/>
      <c r="CC17" s="105"/>
      <c r="CD17" s="67">
        <f t="shared" si="265"/>
        <v>8.6999999999999993</v>
      </c>
      <c r="CE17" s="67" t="str">
        <f t="shared" si="26"/>
        <v>8.7</v>
      </c>
      <c r="CF17" s="51" t="str">
        <f t="shared" si="266"/>
        <v>A</v>
      </c>
      <c r="CG17" s="60">
        <f t="shared" si="267"/>
        <v>4</v>
      </c>
      <c r="CH17" s="53" t="str">
        <f t="shared" si="27"/>
        <v>4.0</v>
      </c>
      <c r="CI17" s="63">
        <v>3</v>
      </c>
      <c r="CJ17" s="207">
        <v>3</v>
      </c>
      <c r="CK17" s="208">
        <f t="shared" si="269"/>
        <v>17</v>
      </c>
      <c r="CL17" s="72">
        <f t="shared" si="29"/>
        <v>8.2764705882352931</v>
      </c>
      <c r="CM17" s="93" t="str">
        <f t="shared" si="30"/>
        <v>8.28</v>
      </c>
      <c r="CN17" s="72">
        <f t="shared" si="31"/>
        <v>3.5294117647058822</v>
      </c>
      <c r="CO17" s="93" t="str">
        <f t="shared" si="32"/>
        <v>3.53</v>
      </c>
      <c r="CP17" s="399" t="str">
        <f t="shared" si="252"/>
        <v>Lên lớp</v>
      </c>
      <c r="CQ17" s="399">
        <f t="shared" si="33"/>
        <v>17</v>
      </c>
      <c r="CR17" s="72">
        <f t="shared" si="34"/>
        <v>8.2764705882352931</v>
      </c>
      <c r="CS17" s="399" t="str">
        <f t="shared" si="35"/>
        <v>8.28</v>
      </c>
      <c r="CT17" s="72">
        <f t="shared" si="36"/>
        <v>3.5294117647058822</v>
      </c>
      <c r="CU17" s="399" t="str">
        <f t="shared" si="37"/>
        <v>3.53</v>
      </c>
      <c r="CV17" s="399" t="str">
        <f t="shared" si="268"/>
        <v>Lên lớp</v>
      </c>
      <c r="CW17" s="66">
        <v>8.6</v>
      </c>
      <c r="CX17" s="399">
        <v>9</v>
      </c>
      <c r="CY17" s="399"/>
      <c r="CZ17" s="66">
        <f t="shared" si="38"/>
        <v>8.8000000000000007</v>
      </c>
      <c r="DA17" s="67">
        <f t="shared" si="39"/>
        <v>8.8000000000000007</v>
      </c>
      <c r="DB17" s="60" t="str">
        <f t="shared" si="40"/>
        <v>8.8</v>
      </c>
      <c r="DC17" s="51" t="str">
        <f t="shared" si="41"/>
        <v>A</v>
      </c>
      <c r="DD17" s="60">
        <f t="shared" si="42"/>
        <v>4</v>
      </c>
      <c r="DE17" s="60" t="str">
        <f t="shared" si="43"/>
        <v>4.0</v>
      </c>
      <c r="DF17" s="63"/>
      <c r="DG17" s="209"/>
      <c r="DH17" s="105">
        <v>8.1999999999999993</v>
      </c>
      <c r="DI17" s="126">
        <v>9</v>
      </c>
      <c r="DJ17" s="126"/>
      <c r="DK17" s="66">
        <f t="shared" si="44"/>
        <v>8.6999999999999993</v>
      </c>
      <c r="DL17" s="67">
        <f t="shared" si="45"/>
        <v>8.6999999999999993</v>
      </c>
      <c r="DM17" s="60" t="str">
        <f t="shared" si="46"/>
        <v>8.7</v>
      </c>
      <c r="DN17" s="51" t="str">
        <f t="shared" si="47"/>
        <v>A</v>
      </c>
      <c r="DO17" s="60">
        <f t="shared" si="48"/>
        <v>4</v>
      </c>
      <c r="DP17" s="60" t="str">
        <f t="shared" si="49"/>
        <v>4.0</v>
      </c>
      <c r="DQ17" s="63"/>
      <c r="DR17" s="209"/>
      <c r="DS17" s="67">
        <f t="shared" si="50"/>
        <v>8.75</v>
      </c>
      <c r="DT17" s="60" t="str">
        <f t="shared" si="51"/>
        <v>8.8</v>
      </c>
      <c r="DU17" s="51" t="str">
        <f t="shared" si="52"/>
        <v>A</v>
      </c>
      <c r="DV17" s="60">
        <f t="shared" si="53"/>
        <v>4</v>
      </c>
      <c r="DW17" s="60" t="str">
        <f t="shared" si="54"/>
        <v>4.0</v>
      </c>
      <c r="DX17" s="63">
        <v>3</v>
      </c>
      <c r="DY17" s="209">
        <v>3</v>
      </c>
      <c r="DZ17" s="210">
        <v>7.3</v>
      </c>
      <c r="EA17" s="57">
        <v>8</v>
      </c>
      <c r="EB17" s="58"/>
      <c r="EC17" s="66">
        <f t="shared" si="55"/>
        <v>7.7</v>
      </c>
      <c r="ED17" s="67">
        <f t="shared" si="56"/>
        <v>7.7</v>
      </c>
      <c r="EE17" s="67" t="str">
        <f t="shared" si="57"/>
        <v>7.7</v>
      </c>
      <c r="EF17" s="51" t="str">
        <f t="shared" si="58"/>
        <v>B</v>
      </c>
      <c r="EG17" s="68">
        <f t="shared" si="59"/>
        <v>3</v>
      </c>
      <c r="EH17" s="53" t="str">
        <f t="shared" si="60"/>
        <v>3.0</v>
      </c>
      <c r="EI17" s="63">
        <v>3</v>
      </c>
      <c r="EJ17" s="207">
        <v>3</v>
      </c>
      <c r="EK17" s="210">
        <v>8.6999999999999993</v>
      </c>
      <c r="EL17" s="57">
        <v>8</v>
      </c>
      <c r="EM17" s="58"/>
      <c r="EN17" s="66">
        <f t="shared" si="61"/>
        <v>8.3000000000000007</v>
      </c>
      <c r="EO17" s="67">
        <f t="shared" si="62"/>
        <v>8.3000000000000007</v>
      </c>
      <c r="EP17" s="67" t="str">
        <f t="shared" si="63"/>
        <v>8.3</v>
      </c>
      <c r="EQ17" s="51" t="str">
        <f t="shared" si="64"/>
        <v>B+</v>
      </c>
      <c r="ER17" s="60">
        <f t="shared" si="65"/>
        <v>3.5</v>
      </c>
      <c r="ES17" s="53" t="str">
        <f t="shared" si="66"/>
        <v>3.5</v>
      </c>
      <c r="ET17" s="63">
        <v>3</v>
      </c>
      <c r="EU17" s="207">
        <v>3</v>
      </c>
      <c r="EV17" s="210">
        <v>9</v>
      </c>
      <c r="EW17" s="57">
        <v>8</v>
      </c>
      <c r="EX17" s="58"/>
      <c r="EY17" s="66">
        <f t="shared" si="67"/>
        <v>8.4</v>
      </c>
      <c r="EZ17" s="67">
        <f t="shared" si="68"/>
        <v>8.4</v>
      </c>
      <c r="FA17" s="67" t="str">
        <f t="shared" si="69"/>
        <v>8.4</v>
      </c>
      <c r="FB17" s="51" t="str">
        <f t="shared" si="70"/>
        <v>B+</v>
      </c>
      <c r="FC17" s="60">
        <f t="shared" si="71"/>
        <v>3.5</v>
      </c>
      <c r="FD17" s="53" t="str">
        <f t="shared" si="72"/>
        <v>3.5</v>
      </c>
      <c r="FE17" s="63">
        <v>2</v>
      </c>
      <c r="FF17" s="207">
        <v>2</v>
      </c>
      <c r="FG17" s="105">
        <v>7.7</v>
      </c>
      <c r="FH17" s="103">
        <v>7</v>
      </c>
      <c r="FI17" s="104"/>
      <c r="FJ17" s="66">
        <f t="shared" si="73"/>
        <v>7.3</v>
      </c>
      <c r="FK17" s="67">
        <f t="shared" si="74"/>
        <v>7.3</v>
      </c>
      <c r="FL17" s="67" t="str">
        <f t="shared" si="75"/>
        <v>7.3</v>
      </c>
      <c r="FM17" s="51" t="str">
        <f t="shared" si="76"/>
        <v>B</v>
      </c>
      <c r="FN17" s="60">
        <f t="shared" si="77"/>
        <v>3</v>
      </c>
      <c r="FO17" s="53" t="str">
        <f t="shared" si="78"/>
        <v>3.0</v>
      </c>
      <c r="FP17" s="63">
        <v>2</v>
      </c>
      <c r="FQ17" s="207">
        <v>2</v>
      </c>
      <c r="FR17" s="105">
        <v>7.6</v>
      </c>
      <c r="FS17" s="103">
        <v>8</v>
      </c>
      <c r="FT17" s="104"/>
      <c r="FU17" s="66"/>
      <c r="FV17" s="67">
        <f t="shared" si="79"/>
        <v>7.8</v>
      </c>
      <c r="FW17" s="67" t="str">
        <f t="shared" si="80"/>
        <v>7.8</v>
      </c>
      <c r="FX17" s="51" t="str">
        <f t="shared" si="81"/>
        <v>B</v>
      </c>
      <c r="FY17" s="60">
        <f t="shared" si="82"/>
        <v>3</v>
      </c>
      <c r="FZ17" s="53" t="str">
        <f t="shared" si="83"/>
        <v>3.0</v>
      </c>
      <c r="GA17" s="63">
        <v>2</v>
      </c>
      <c r="GB17" s="207">
        <v>2</v>
      </c>
      <c r="GC17" s="105">
        <v>8</v>
      </c>
      <c r="GD17" s="103">
        <v>8</v>
      </c>
      <c r="GE17" s="104"/>
      <c r="GF17" s="105"/>
      <c r="GG17" s="67">
        <f t="shared" si="84"/>
        <v>8</v>
      </c>
      <c r="GH17" s="67" t="str">
        <f t="shared" si="85"/>
        <v>8.0</v>
      </c>
      <c r="GI17" s="51" t="str">
        <f t="shared" si="86"/>
        <v>B+</v>
      </c>
      <c r="GJ17" s="60">
        <f t="shared" si="87"/>
        <v>3.5</v>
      </c>
      <c r="GK17" s="53" t="str">
        <f t="shared" si="88"/>
        <v>3.5</v>
      </c>
      <c r="GL17" s="63">
        <v>3</v>
      </c>
      <c r="GM17" s="207">
        <v>3</v>
      </c>
      <c r="GN17" s="211">
        <f t="shared" si="89"/>
        <v>18</v>
      </c>
      <c r="GO17" s="156">
        <f t="shared" si="90"/>
        <v>8.0694444444444446</v>
      </c>
      <c r="GP17" s="158">
        <f t="shared" si="91"/>
        <v>3.3888888888888888</v>
      </c>
      <c r="GQ17" s="157" t="str">
        <f t="shared" si="92"/>
        <v>3.39</v>
      </c>
      <c r="GR17" s="5" t="str">
        <f t="shared" si="93"/>
        <v>Lên lớp</v>
      </c>
      <c r="GS17" s="212">
        <f t="shared" si="94"/>
        <v>18</v>
      </c>
      <c r="GT17" s="213">
        <f t="shared" si="95"/>
        <v>8.0694444444444446</v>
      </c>
      <c r="GU17" s="214">
        <f t="shared" si="96"/>
        <v>3.3888888888888888</v>
      </c>
      <c r="GV17" s="215">
        <f t="shared" si="97"/>
        <v>35</v>
      </c>
      <c r="GW17" s="211">
        <f t="shared" si="98"/>
        <v>35</v>
      </c>
      <c r="GX17" s="157">
        <f t="shared" si="99"/>
        <v>8.17</v>
      </c>
      <c r="GY17" s="158">
        <f t="shared" si="100"/>
        <v>3.4571428571428573</v>
      </c>
      <c r="GZ17" s="157" t="str">
        <f t="shared" si="101"/>
        <v>3.46</v>
      </c>
      <c r="HA17" s="5" t="str">
        <f t="shared" si="102"/>
        <v>Lên lớp</v>
      </c>
      <c r="HB17" s="5"/>
      <c r="HC17" s="105">
        <v>8.3000000000000007</v>
      </c>
      <c r="HD17" s="103">
        <v>8</v>
      </c>
      <c r="HE17" s="104"/>
      <c r="HF17" s="105"/>
      <c r="HG17" s="67">
        <f t="shared" si="103"/>
        <v>8.1</v>
      </c>
      <c r="HH17" s="67" t="str">
        <f t="shared" si="104"/>
        <v>8.1</v>
      </c>
      <c r="HI17" s="51" t="str">
        <f t="shared" si="105"/>
        <v>B+</v>
      </c>
      <c r="HJ17" s="60">
        <f t="shared" si="106"/>
        <v>3.5</v>
      </c>
      <c r="HK17" s="53" t="str">
        <f t="shared" si="107"/>
        <v>3.5</v>
      </c>
      <c r="HL17" s="63">
        <v>3</v>
      </c>
      <c r="HM17" s="207">
        <v>3</v>
      </c>
      <c r="HN17" s="210">
        <v>9</v>
      </c>
      <c r="HO17" s="57">
        <v>8</v>
      </c>
      <c r="HP17" s="58"/>
      <c r="HQ17" s="66">
        <f t="shared" si="108"/>
        <v>8.4</v>
      </c>
      <c r="HR17" s="110">
        <f t="shared" si="109"/>
        <v>8.4</v>
      </c>
      <c r="HS17" s="67" t="str">
        <f t="shared" si="110"/>
        <v>8.4</v>
      </c>
      <c r="HT17" s="111" t="str">
        <f t="shared" si="111"/>
        <v>B+</v>
      </c>
      <c r="HU17" s="112">
        <f t="shared" si="112"/>
        <v>3.5</v>
      </c>
      <c r="HV17" s="113" t="str">
        <f t="shared" si="113"/>
        <v>3.5</v>
      </c>
      <c r="HW17" s="63">
        <v>1</v>
      </c>
      <c r="HX17" s="207">
        <v>1</v>
      </c>
      <c r="HY17" s="66">
        <f t="shared" ref="HY17:HZ38" si="270">ROUND((HF17*0.7+HQ17*0.3),1)</f>
        <v>2.5</v>
      </c>
      <c r="HZ17" s="167">
        <f t="shared" si="270"/>
        <v>8.1999999999999993</v>
      </c>
      <c r="IA17" s="53" t="str">
        <f t="shared" si="115"/>
        <v>8.2</v>
      </c>
      <c r="IB17" s="51" t="str">
        <f t="shared" si="116"/>
        <v>B+</v>
      </c>
      <c r="IC17" s="60">
        <f t="shared" si="117"/>
        <v>3.5</v>
      </c>
      <c r="ID17" s="53" t="str">
        <f t="shared" si="118"/>
        <v>3.5</v>
      </c>
      <c r="IE17" s="220">
        <v>4</v>
      </c>
      <c r="IF17" s="221">
        <v>4</v>
      </c>
      <c r="IG17" s="210">
        <v>7.7</v>
      </c>
      <c r="IH17" s="57">
        <v>9</v>
      </c>
      <c r="II17" s="58"/>
      <c r="IJ17" s="66">
        <f t="shared" si="119"/>
        <v>8.5</v>
      </c>
      <c r="IK17" s="67">
        <f t="shared" si="120"/>
        <v>8.5</v>
      </c>
      <c r="IL17" s="67" t="str">
        <f t="shared" si="121"/>
        <v>8.5</v>
      </c>
      <c r="IM17" s="51" t="str">
        <f t="shared" si="122"/>
        <v>A</v>
      </c>
      <c r="IN17" s="60">
        <f t="shared" si="123"/>
        <v>4</v>
      </c>
      <c r="IO17" s="53" t="str">
        <f t="shared" si="124"/>
        <v>4.0</v>
      </c>
      <c r="IP17" s="63">
        <v>2</v>
      </c>
      <c r="IQ17" s="207">
        <v>2</v>
      </c>
      <c r="IR17" s="210">
        <v>6.8</v>
      </c>
      <c r="IS17" s="57">
        <v>7</v>
      </c>
      <c r="IT17" s="58"/>
      <c r="IU17" s="66">
        <f t="shared" si="125"/>
        <v>6.9</v>
      </c>
      <c r="IV17" s="67">
        <f t="shared" si="126"/>
        <v>6.9</v>
      </c>
      <c r="IW17" s="67" t="str">
        <f t="shared" si="127"/>
        <v>6.9</v>
      </c>
      <c r="IX17" s="51" t="str">
        <f t="shared" si="128"/>
        <v>C+</v>
      </c>
      <c r="IY17" s="60">
        <f t="shared" si="129"/>
        <v>2.5</v>
      </c>
      <c r="IZ17" s="53" t="str">
        <f t="shared" si="130"/>
        <v>2.5</v>
      </c>
      <c r="JA17" s="63">
        <v>3</v>
      </c>
      <c r="JB17" s="207">
        <v>3</v>
      </c>
      <c r="JC17" s="65">
        <v>7</v>
      </c>
      <c r="JD17" s="57">
        <v>7</v>
      </c>
      <c r="JE17" s="58"/>
      <c r="JF17" s="66">
        <f t="shared" si="131"/>
        <v>7</v>
      </c>
      <c r="JG17" s="67">
        <f t="shared" si="132"/>
        <v>7</v>
      </c>
      <c r="JH17" s="50" t="str">
        <f t="shared" si="133"/>
        <v>7.0</v>
      </c>
      <c r="JI17" s="51" t="str">
        <f t="shared" si="134"/>
        <v>B</v>
      </c>
      <c r="JJ17" s="60">
        <f t="shared" si="135"/>
        <v>3</v>
      </c>
      <c r="JK17" s="53" t="str">
        <f t="shared" si="136"/>
        <v>3.0</v>
      </c>
      <c r="JL17" s="61">
        <v>2</v>
      </c>
      <c r="JM17" s="62">
        <v>2</v>
      </c>
      <c r="JN17" s="65">
        <v>6.6</v>
      </c>
      <c r="JO17" s="57">
        <v>5</v>
      </c>
      <c r="JP17" s="58"/>
      <c r="JQ17" s="66">
        <f t="shared" si="137"/>
        <v>5.6</v>
      </c>
      <c r="JR17" s="67">
        <f t="shared" si="138"/>
        <v>5.6</v>
      </c>
      <c r="JS17" s="50" t="str">
        <f t="shared" si="139"/>
        <v>5.6</v>
      </c>
      <c r="JT17" s="51" t="str">
        <f t="shared" si="140"/>
        <v>C</v>
      </c>
      <c r="JU17" s="60">
        <f t="shared" si="141"/>
        <v>2</v>
      </c>
      <c r="JV17" s="53" t="str">
        <f t="shared" si="142"/>
        <v>2.0</v>
      </c>
      <c r="JW17" s="61">
        <v>1</v>
      </c>
      <c r="JX17" s="62">
        <v>1</v>
      </c>
      <c r="JY17" s="65">
        <v>6.3</v>
      </c>
      <c r="JZ17" s="57">
        <v>5</v>
      </c>
      <c r="KA17" s="58"/>
      <c r="KB17" s="66">
        <f t="shared" si="143"/>
        <v>5.5</v>
      </c>
      <c r="KC17" s="67">
        <f t="shared" si="144"/>
        <v>5.5</v>
      </c>
      <c r="KD17" s="50" t="str">
        <f t="shared" si="145"/>
        <v>5.5</v>
      </c>
      <c r="KE17" s="51" t="str">
        <f t="shared" si="146"/>
        <v>C</v>
      </c>
      <c r="KF17" s="60">
        <f t="shared" si="147"/>
        <v>2</v>
      </c>
      <c r="KG17" s="53" t="str">
        <f t="shared" si="148"/>
        <v>2.0</v>
      </c>
      <c r="KH17" s="61">
        <v>2</v>
      </c>
      <c r="KI17" s="62">
        <v>2</v>
      </c>
      <c r="KJ17" s="105">
        <v>8.8000000000000007</v>
      </c>
      <c r="KK17" s="138">
        <v>9</v>
      </c>
      <c r="KL17" s="104"/>
      <c r="KM17" s="66">
        <f t="shared" si="149"/>
        <v>8.9</v>
      </c>
      <c r="KN17" s="110">
        <f t="shared" si="150"/>
        <v>8.9</v>
      </c>
      <c r="KO17" s="67" t="str">
        <f t="shared" si="151"/>
        <v>8.9</v>
      </c>
      <c r="KP17" s="300" t="str">
        <f t="shared" si="152"/>
        <v>A</v>
      </c>
      <c r="KQ17" s="112">
        <f t="shared" si="153"/>
        <v>4</v>
      </c>
      <c r="KR17" s="113" t="str">
        <f t="shared" si="154"/>
        <v>4.0</v>
      </c>
      <c r="KS17" s="63">
        <v>3</v>
      </c>
      <c r="KT17" s="207">
        <v>3</v>
      </c>
      <c r="KU17" s="105">
        <v>8</v>
      </c>
      <c r="KV17" s="138">
        <v>8</v>
      </c>
      <c r="KW17" s="104"/>
      <c r="KX17" s="66">
        <f t="shared" si="155"/>
        <v>8</v>
      </c>
      <c r="KY17" s="110">
        <f t="shared" si="156"/>
        <v>8</v>
      </c>
      <c r="KZ17" s="67" t="str">
        <f t="shared" si="157"/>
        <v>8.0</v>
      </c>
      <c r="LA17" s="300" t="str">
        <f t="shared" si="158"/>
        <v>B+</v>
      </c>
      <c r="LB17" s="112">
        <f t="shared" si="159"/>
        <v>3.5</v>
      </c>
      <c r="LC17" s="113" t="str">
        <f t="shared" si="160"/>
        <v>3.5</v>
      </c>
      <c r="LD17" s="63">
        <v>2</v>
      </c>
      <c r="LE17" s="207">
        <v>2</v>
      </c>
      <c r="LF17" s="301">
        <f t="shared" si="161"/>
        <v>8.5</v>
      </c>
      <c r="LG17" s="302">
        <f t="shared" si="161"/>
        <v>8.5</v>
      </c>
      <c r="LH17" s="303" t="str">
        <f t="shared" si="162"/>
        <v>8.5</v>
      </c>
      <c r="LI17" s="304" t="str">
        <f t="shared" si="163"/>
        <v>A</v>
      </c>
      <c r="LJ17" s="305">
        <f t="shared" si="164"/>
        <v>4</v>
      </c>
      <c r="LK17" s="303" t="str">
        <f t="shared" si="165"/>
        <v>4.0</v>
      </c>
      <c r="LL17" s="306">
        <v>5</v>
      </c>
      <c r="LM17" s="307">
        <v>5</v>
      </c>
      <c r="LN17" s="211">
        <f t="shared" si="166"/>
        <v>19</v>
      </c>
      <c r="LO17" s="156">
        <f t="shared" si="167"/>
        <v>7.5631578947368414</v>
      </c>
      <c r="LP17" s="158">
        <f t="shared" si="168"/>
        <v>3.1842105263157894</v>
      </c>
      <c r="LQ17" s="157" t="str">
        <f t="shared" si="169"/>
        <v>3.18</v>
      </c>
      <c r="LR17" s="5" t="str">
        <f t="shared" si="170"/>
        <v>Lên lớp</v>
      </c>
      <c r="LS17" s="212">
        <f t="shared" si="171"/>
        <v>19</v>
      </c>
      <c r="LT17" s="156">
        <f t="shared" si="172"/>
        <v>7.5631578947368414</v>
      </c>
      <c r="LU17" s="309">
        <f t="shared" si="173"/>
        <v>3.1842105263157894</v>
      </c>
      <c r="LV17" s="215">
        <f t="shared" si="174"/>
        <v>54</v>
      </c>
      <c r="LW17" s="211">
        <f t="shared" si="175"/>
        <v>54</v>
      </c>
      <c r="LX17" s="157">
        <f t="shared" si="176"/>
        <v>7.9564814814814815</v>
      </c>
      <c r="LY17" s="157" t="str">
        <f t="shared" si="177"/>
        <v>7.96</v>
      </c>
      <c r="LZ17" s="158">
        <f t="shared" si="178"/>
        <v>3.3611111111111112</v>
      </c>
      <c r="MA17" s="157" t="str">
        <f t="shared" si="179"/>
        <v>3.36</v>
      </c>
      <c r="MB17" s="5" t="str">
        <f t="shared" si="180"/>
        <v>Lên lớp</v>
      </c>
      <c r="MC17" s="282">
        <v>9.1999999999999993</v>
      </c>
      <c r="MD17" s="283">
        <v>5</v>
      </c>
      <c r="ME17" s="58"/>
      <c r="MF17" s="66">
        <f t="shared" si="181"/>
        <v>6.7</v>
      </c>
      <c r="MG17" s="67">
        <f t="shared" si="182"/>
        <v>6.7</v>
      </c>
      <c r="MH17" s="50" t="str">
        <f t="shared" si="183"/>
        <v>6.7</v>
      </c>
      <c r="MI17" s="51" t="str">
        <f t="shared" si="184"/>
        <v>C+</v>
      </c>
      <c r="MJ17" s="60">
        <f t="shared" si="185"/>
        <v>2.5</v>
      </c>
      <c r="MK17" s="53" t="str">
        <f t="shared" si="186"/>
        <v>2.5</v>
      </c>
      <c r="ML17" s="61">
        <v>2</v>
      </c>
      <c r="MM17" s="62">
        <v>2</v>
      </c>
      <c r="MN17" s="282">
        <v>9</v>
      </c>
      <c r="MO17" s="283">
        <v>9</v>
      </c>
      <c r="MP17" s="104"/>
      <c r="MQ17" s="105">
        <f t="shared" si="187"/>
        <v>9</v>
      </c>
      <c r="MR17" s="67">
        <f t="shared" si="188"/>
        <v>9</v>
      </c>
      <c r="MS17" s="50" t="str">
        <f t="shared" si="189"/>
        <v>9.0</v>
      </c>
      <c r="MT17" s="51" t="str">
        <f t="shared" si="190"/>
        <v>A</v>
      </c>
      <c r="MU17" s="60">
        <f t="shared" si="191"/>
        <v>4</v>
      </c>
      <c r="MV17" s="53" t="str">
        <f t="shared" si="192"/>
        <v>4.0</v>
      </c>
      <c r="MW17" s="61">
        <v>2</v>
      </c>
      <c r="MX17" s="62">
        <v>2</v>
      </c>
      <c r="MY17" s="282">
        <v>8</v>
      </c>
      <c r="MZ17" s="283">
        <v>9</v>
      </c>
      <c r="NA17" s="104"/>
      <c r="NB17" s="105">
        <f t="shared" si="193"/>
        <v>8.6</v>
      </c>
      <c r="NC17" s="67">
        <f t="shared" si="194"/>
        <v>8.6</v>
      </c>
      <c r="ND17" s="50" t="str">
        <f t="shared" si="195"/>
        <v>8.6</v>
      </c>
      <c r="NE17" s="51" t="str">
        <f t="shared" si="196"/>
        <v>A</v>
      </c>
      <c r="NF17" s="60">
        <f t="shared" si="197"/>
        <v>4</v>
      </c>
      <c r="NG17" s="53" t="str">
        <f t="shared" si="198"/>
        <v>4.0</v>
      </c>
      <c r="NH17" s="61">
        <v>2</v>
      </c>
      <c r="NI17" s="62">
        <v>2</v>
      </c>
      <c r="NJ17" s="105">
        <v>7.6</v>
      </c>
      <c r="NK17" s="138">
        <v>8</v>
      </c>
      <c r="NL17" s="104"/>
      <c r="NM17" s="66">
        <f t="shared" si="199"/>
        <v>7.8</v>
      </c>
      <c r="NN17" s="110">
        <f t="shared" si="200"/>
        <v>7.8</v>
      </c>
      <c r="NO17" s="67" t="str">
        <f t="shared" si="201"/>
        <v>7.8</v>
      </c>
      <c r="NP17" s="300" t="str">
        <f t="shared" si="202"/>
        <v>B</v>
      </c>
      <c r="NQ17" s="112">
        <f t="shared" si="203"/>
        <v>3</v>
      </c>
      <c r="NR17" s="113" t="str">
        <f t="shared" si="204"/>
        <v>3.0</v>
      </c>
      <c r="NS17" s="63">
        <v>2</v>
      </c>
      <c r="NT17" s="207">
        <v>2</v>
      </c>
      <c r="NU17" s="105">
        <v>8.4</v>
      </c>
      <c r="NV17" s="138">
        <v>7.5</v>
      </c>
      <c r="NW17" s="105"/>
      <c r="NX17" s="105">
        <f t="shared" si="205"/>
        <v>7.9</v>
      </c>
      <c r="NY17" s="110">
        <f t="shared" si="206"/>
        <v>7.9</v>
      </c>
      <c r="NZ17" s="67" t="str">
        <f t="shared" si="207"/>
        <v>7.9</v>
      </c>
      <c r="OA17" s="300" t="str">
        <f t="shared" si="208"/>
        <v>B</v>
      </c>
      <c r="OB17" s="112">
        <f t="shared" si="209"/>
        <v>3</v>
      </c>
      <c r="OC17" s="113" t="str">
        <f t="shared" si="210"/>
        <v>3.0</v>
      </c>
      <c r="OD17" s="63">
        <v>1</v>
      </c>
      <c r="OE17" s="207">
        <v>1</v>
      </c>
      <c r="OF17" s="231">
        <v>9</v>
      </c>
      <c r="OG17" s="231">
        <v>7</v>
      </c>
      <c r="OH17" s="231"/>
      <c r="OI17" s="66">
        <f t="shared" si="211"/>
        <v>7.8</v>
      </c>
      <c r="OJ17" s="67">
        <f t="shared" si="212"/>
        <v>7.8</v>
      </c>
      <c r="OK17" s="67" t="str">
        <f t="shared" si="213"/>
        <v>7.8</v>
      </c>
      <c r="OL17" s="51" t="str">
        <f t="shared" si="214"/>
        <v>B</v>
      </c>
      <c r="OM17" s="60">
        <f t="shared" si="215"/>
        <v>3</v>
      </c>
      <c r="ON17" s="53" t="str">
        <f t="shared" si="216"/>
        <v>3.0</v>
      </c>
      <c r="OO17" s="63">
        <v>6</v>
      </c>
      <c r="OP17" s="207">
        <v>6</v>
      </c>
      <c r="OQ17" s="211">
        <f t="shared" si="217"/>
        <v>15</v>
      </c>
      <c r="OR17" s="156">
        <f t="shared" si="218"/>
        <v>7.9266666666666659</v>
      </c>
      <c r="OS17" s="158">
        <f t="shared" si="219"/>
        <v>3.2</v>
      </c>
      <c r="OT17" s="157" t="str">
        <f t="shared" si="220"/>
        <v>3.20</v>
      </c>
      <c r="OU17" s="5" t="str">
        <f t="shared" si="221"/>
        <v>Lên lớp</v>
      </c>
      <c r="OV17" s="212">
        <f t="shared" si="222"/>
        <v>15</v>
      </c>
      <c r="OW17" s="156">
        <f t="shared" si="223"/>
        <v>7.9266666666666659</v>
      </c>
      <c r="OX17" s="309">
        <f t="shared" si="224"/>
        <v>3.2</v>
      </c>
      <c r="OY17" s="215">
        <f t="shared" si="225"/>
        <v>69</v>
      </c>
      <c r="OZ17" s="211">
        <f t="shared" si="226"/>
        <v>69</v>
      </c>
      <c r="PA17" s="157">
        <f t="shared" si="227"/>
        <v>7.9499999999999993</v>
      </c>
      <c r="PB17" s="157" t="str">
        <f t="shared" si="228"/>
        <v>7.95</v>
      </c>
      <c r="PC17" s="158">
        <f t="shared" si="229"/>
        <v>3.3260869565217392</v>
      </c>
      <c r="PD17" s="157" t="str">
        <f t="shared" si="230"/>
        <v>3.33</v>
      </c>
      <c r="PE17" s="5" t="str">
        <f t="shared" si="231"/>
        <v>Lên lớp</v>
      </c>
      <c r="PF17" s="210">
        <v>7</v>
      </c>
      <c r="PG17" s="133">
        <v>7</v>
      </c>
      <c r="PH17" s="210"/>
      <c r="PI17" s="66">
        <f t="shared" si="232"/>
        <v>7</v>
      </c>
      <c r="PJ17" s="67">
        <f t="shared" si="233"/>
        <v>7</v>
      </c>
      <c r="PK17" s="67" t="str">
        <f t="shared" si="234"/>
        <v>7.0</v>
      </c>
      <c r="PL17" s="51" t="str">
        <f t="shared" si="235"/>
        <v>B</v>
      </c>
      <c r="PM17" s="60">
        <f t="shared" si="236"/>
        <v>3</v>
      </c>
      <c r="PN17" s="53" t="str">
        <f t="shared" si="237"/>
        <v>3.0</v>
      </c>
      <c r="PO17" s="63">
        <v>6</v>
      </c>
      <c r="PP17" s="207">
        <v>6</v>
      </c>
      <c r="PQ17" s="105">
        <v>8.5</v>
      </c>
      <c r="PR17" s="138">
        <v>8.5</v>
      </c>
      <c r="PS17" s="104"/>
      <c r="PT17" s="105"/>
      <c r="PU17" s="67">
        <f t="shared" si="238"/>
        <v>8.5</v>
      </c>
      <c r="PV17" s="67" t="str">
        <f t="shared" si="239"/>
        <v>8.5</v>
      </c>
      <c r="PW17" s="51" t="str">
        <f t="shared" si="240"/>
        <v>A</v>
      </c>
      <c r="PX17" s="60">
        <f t="shared" si="241"/>
        <v>4</v>
      </c>
      <c r="PY17" s="53" t="str">
        <f t="shared" si="242"/>
        <v>4.0</v>
      </c>
      <c r="PZ17" s="63">
        <v>4</v>
      </c>
      <c r="QA17" s="207">
        <v>4</v>
      </c>
      <c r="QB17" s="429">
        <v>8.8000000000000007</v>
      </c>
      <c r="QC17" s="429">
        <v>7.7</v>
      </c>
      <c r="QD17" s="429">
        <v>8</v>
      </c>
      <c r="QE17" s="316">
        <f t="shared" si="243"/>
        <v>8.1</v>
      </c>
      <c r="QF17" s="67" t="str">
        <f t="shared" si="244"/>
        <v>8.1</v>
      </c>
      <c r="QG17" s="51" t="str">
        <f t="shared" si="245"/>
        <v>B+</v>
      </c>
      <c r="QH17" s="60">
        <f t="shared" si="246"/>
        <v>3.5</v>
      </c>
      <c r="QI17" s="53" t="str">
        <f t="shared" si="247"/>
        <v>3.5</v>
      </c>
      <c r="QJ17" s="220">
        <v>5</v>
      </c>
      <c r="QK17" s="221">
        <v>5</v>
      </c>
      <c r="QL17" s="417">
        <f t="shared" si="248"/>
        <v>15</v>
      </c>
      <c r="QM17" s="156">
        <f t="shared" si="249"/>
        <v>7.7666666666666666</v>
      </c>
      <c r="QN17" s="158">
        <f t="shared" si="250"/>
        <v>3.4333333333333331</v>
      </c>
      <c r="QO17" s="157" t="str">
        <f t="shared" si="251"/>
        <v>3.43</v>
      </c>
    </row>
    <row r="18" spans="1:462" s="8" customFormat="1" ht="18">
      <c r="A18" s="5">
        <v>17</v>
      </c>
      <c r="B18" s="9" t="s">
        <v>356</v>
      </c>
      <c r="C18" s="10" t="s">
        <v>437</v>
      </c>
      <c r="D18" s="11" t="s">
        <v>438</v>
      </c>
      <c r="E18" s="12" t="s">
        <v>439</v>
      </c>
      <c r="F18" s="6"/>
      <c r="G18" s="47" t="s">
        <v>667</v>
      </c>
      <c r="H18" s="6" t="s">
        <v>674</v>
      </c>
      <c r="I18" s="48" t="s">
        <v>697</v>
      </c>
      <c r="J18" s="48" t="s">
        <v>705</v>
      </c>
      <c r="K18" s="98">
        <v>7.7</v>
      </c>
      <c r="L18" s="67" t="str">
        <f t="shared" si="0"/>
        <v>7.7</v>
      </c>
      <c r="M18" s="51" t="str">
        <f t="shared" si="253"/>
        <v>B</v>
      </c>
      <c r="N18" s="52">
        <f t="shared" si="254"/>
        <v>3</v>
      </c>
      <c r="O18" s="53" t="str">
        <f t="shared" si="1"/>
        <v>3.0</v>
      </c>
      <c r="P18" s="63">
        <v>2</v>
      </c>
      <c r="Q18" s="49">
        <v>6</v>
      </c>
      <c r="R18" s="67" t="str">
        <f t="shared" si="2"/>
        <v>6.0</v>
      </c>
      <c r="S18" s="51" t="str">
        <f t="shared" si="255"/>
        <v>C</v>
      </c>
      <c r="T18" s="52">
        <f t="shared" si="256"/>
        <v>2</v>
      </c>
      <c r="U18" s="53" t="str">
        <f t="shared" si="3"/>
        <v>2.0</v>
      </c>
      <c r="V18" s="63">
        <v>3</v>
      </c>
      <c r="W18" s="105">
        <v>9</v>
      </c>
      <c r="X18" s="103">
        <v>8</v>
      </c>
      <c r="Y18" s="104"/>
      <c r="Z18" s="66">
        <f t="shared" si="4"/>
        <v>8.4</v>
      </c>
      <c r="AA18" s="67">
        <f t="shared" si="5"/>
        <v>8.4</v>
      </c>
      <c r="AB18" s="67" t="str">
        <f t="shared" si="6"/>
        <v>8.4</v>
      </c>
      <c r="AC18" s="51" t="str">
        <f t="shared" si="7"/>
        <v>B+</v>
      </c>
      <c r="AD18" s="60">
        <f t="shared" si="257"/>
        <v>3.5</v>
      </c>
      <c r="AE18" s="53" t="str">
        <f t="shared" si="8"/>
        <v>3.5</v>
      </c>
      <c r="AF18" s="63">
        <v>4</v>
      </c>
      <c r="AG18" s="207">
        <v>4</v>
      </c>
      <c r="AH18" s="105">
        <v>8</v>
      </c>
      <c r="AI18" s="103">
        <v>8</v>
      </c>
      <c r="AJ18" s="104"/>
      <c r="AK18" s="66">
        <f t="shared" si="9"/>
        <v>8</v>
      </c>
      <c r="AL18" s="67">
        <f t="shared" si="10"/>
        <v>8</v>
      </c>
      <c r="AM18" s="67" t="str">
        <f t="shared" si="11"/>
        <v>8.0</v>
      </c>
      <c r="AN18" s="51" t="str">
        <f t="shared" si="258"/>
        <v>B+</v>
      </c>
      <c r="AO18" s="60">
        <f t="shared" si="259"/>
        <v>3.5</v>
      </c>
      <c r="AP18" s="53" t="str">
        <f t="shared" si="12"/>
        <v>3.5</v>
      </c>
      <c r="AQ18" s="63">
        <v>2</v>
      </c>
      <c r="AR18" s="207">
        <v>2</v>
      </c>
      <c r="AS18" s="105">
        <v>7.7</v>
      </c>
      <c r="AT18" s="103">
        <v>7</v>
      </c>
      <c r="AU18" s="104"/>
      <c r="AV18" s="66">
        <f t="shared" si="13"/>
        <v>7.3</v>
      </c>
      <c r="AW18" s="67">
        <f t="shared" si="14"/>
        <v>7.3</v>
      </c>
      <c r="AX18" s="67" t="str">
        <f t="shared" si="15"/>
        <v>7.3</v>
      </c>
      <c r="AY18" s="51" t="str">
        <f t="shared" si="16"/>
        <v>B</v>
      </c>
      <c r="AZ18" s="60">
        <f t="shared" si="260"/>
        <v>3</v>
      </c>
      <c r="BA18" s="53" t="str">
        <f t="shared" si="17"/>
        <v>3.0</v>
      </c>
      <c r="BB18" s="63">
        <v>3</v>
      </c>
      <c r="BC18" s="207">
        <v>3</v>
      </c>
      <c r="BD18" s="105">
        <v>7.2</v>
      </c>
      <c r="BE18" s="103">
        <v>6</v>
      </c>
      <c r="BF18" s="104"/>
      <c r="BG18" s="66">
        <f t="shared" si="261"/>
        <v>6.5</v>
      </c>
      <c r="BH18" s="67">
        <f t="shared" si="262"/>
        <v>6.5</v>
      </c>
      <c r="BI18" s="67" t="str">
        <f t="shared" si="18"/>
        <v>6.5</v>
      </c>
      <c r="BJ18" s="51" t="str">
        <f t="shared" si="263"/>
        <v>C+</v>
      </c>
      <c r="BK18" s="60">
        <f t="shared" si="264"/>
        <v>2.5</v>
      </c>
      <c r="BL18" s="53" t="str">
        <f t="shared" si="19"/>
        <v>2.5</v>
      </c>
      <c r="BM18" s="63">
        <v>3</v>
      </c>
      <c r="BN18" s="207">
        <v>3</v>
      </c>
      <c r="BO18" s="105">
        <v>7.8</v>
      </c>
      <c r="BP18" s="103">
        <v>7</v>
      </c>
      <c r="BQ18" s="104"/>
      <c r="BR18" s="66">
        <f t="shared" si="20"/>
        <v>7.3</v>
      </c>
      <c r="BS18" s="67">
        <f t="shared" si="21"/>
        <v>7.3</v>
      </c>
      <c r="BT18" s="67" t="str">
        <f t="shared" si="22"/>
        <v>7.3</v>
      </c>
      <c r="BU18" s="51" t="str">
        <f t="shared" si="23"/>
        <v>B</v>
      </c>
      <c r="BV18" s="68">
        <f t="shared" si="24"/>
        <v>3</v>
      </c>
      <c r="BW18" s="53" t="str">
        <f t="shared" si="25"/>
        <v>3.0</v>
      </c>
      <c r="BX18" s="63">
        <v>2</v>
      </c>
      <c r="BY18" s="207">
        <v>2</v>
      </c>
      <c r="BZ18" s="105">
        <v>7.8</v>
      </c>
      <c r="CA18" s="103">
        <v>7</v>
      </c>
      <c r="CB18" s="104"/>
      <c r="CC18" s="105"/>
      <c r="CD18" s="67">
        <f t="shared" si="265"/>
        <v>7.3</v>
      </c>
      <c r="CE18" s="67" t="str">
        <f t="shared" si="26"/>
        <v>7.3</v>
      </c>
      <c r="CF18" s="51" t="str">
        <f t="shared" si="266"/>
        <v>B</v>
      </c>
      <c r="CG18" s="60">
        <f t="shared" si="267"/>
        <v>3</v>
      </c>
      <c r="CH18" s="53" t="str">
        <f t="shared" si="27"/>
        <v>3.0</v>
      </c>
      <c r="CI18" s="63">
        <v>3</v>
      </c>
      <c r="CJ18" s="207">
        <v>3</v>
      </c>
      <c r="CK18" s="208">
        <f t="shared" si="269"/>
        <v>17</v>
      </c>
      <c r="CL18" s="72">
        <f t="shared" si="29"/>
        <v>7.5</v>
      </c>
      <c r="CM18" s="93" t="str">
        <f t="shared" si="30"/>
        <v>7.50</v>
      </c>
      <c r="CN18" s="72">
        <f t="shared" si="31"/>
        <v>3.0882352941176472</v>
      </c>
      <c r="CO18" s="93" t="str">
        <f t="shared" si="32"/>
        <v>3.09</v>
      </c>
      <c r="CP18" s="399" t="str">
        <f t="shared" si="252"/>
        <v>Lên lớp</v>
      </c>
      <c r="CQ18" s="399">
        <f t="shared" si="33"/>
        <v>17</v>
      </c>
      <c r="CR18" s="72">
        <f t="shared" si="34"/>
        <v>7.5</v>
      </c>
      <c r="CS18" s="399" t="str">
        <f t="shared" si="35"/>
        <v>7.50</v>
      </c>
      <c r="CT18" s="72">
        <f t="shared" si="36"/>
        <v>3.0882352941176472</v>
      </c>
      <c r="CU18" s="399" t="str">
        <f t="shared" si="37"/>
        <v>3.09</v>
      </c>
      <c r="CV18" s="399" t="str">
        <f t="shared" si="268"/>
        <v>Lên lớp</v>
      </c>
      <c r="CW18" s="66">
        <v>7.8</v>
      </c>
      <c r="CX18" s="399">
        <v>6</v>
      </c>
      <c r="CY18" s="399"/>
      <c r="CZ18" s="66">
        <f t="shared" si="38"/>
        <v>6.7</v>
      </c>
      <c r="DA18" s="67">
        <f t="shared" si="39"/>
        <v>6.7</v>
      </c>
      <c r="DB18" s="60" t="str">
        <f t="shared" si="40"/>
        <v>6.7</v>
      </c>
      <c r="DC18" s="51" t="str">
        <f t="shared" si="41"/>
        <v>C+</v>
      </c>
      <c r="DD18" s="60">
        <f t="shared" si="42"/>
        <v>2.5</v>
      </c>
      <c r="DE18" s="60" t="str">
        <f t="shared" si="43"/>
        <v>2.5</v>
      </c>
      <c r="DF18" s="63"/>
      <c r="DG18" s="209"/>
      <c r="DH18" s="105">
        <v>8.4</v>
      </c>
      <c r="DI18" s="126">
        <v>8</v>
      </c>
      <c r="DJ18" s="126"/>
      <c r="DK18" s="66">
        <f t="shared" si="44"/>
        <v>8.1999999999999993</v>
      </c>
      <c r="DL18" s="67">
        <f t="shared" si="45"/>
        <v>8.1999999999999993</v>
      </c>
      <c r="DM18" s="60" t="str">
        <f t="shared" si="46"/>
        <v>8.2</v>
      </c>
      <c r="DN18" s="51" t="str">
        <f t="shared" si="47"/>
        <v>B+</v>
      </c>
      <c r="DO18" s="60">
        <f t="shared" si="48"/>
        <v>3.5</v>
      </c>
      <c r="DP18" s="60" t="str">
        <f t="shared" si="49"/>
        <v>3.5</v>
      </c>
      <c r="DQ18" s="63"/>
      <c r="DR18" s="209"/>
      <c r="DS18" s="67">
        <f t="shared" si="50"/>
        <v>7.4499999999999993</v>
      </c>
      <c r="DT18" s="60" t="str">
        <f t="shared" si="51"/>
        <v>7.5</v>
      </c>
      <c r="DU18" s="51" t="str">
        <f t="shared" si="52"/>
        <v>B</v>
      </c>
      <c r="DV18" s="60">
        <f t="shared" si="53"/>
        <v>3</v>
      </c>
      <c r="DW18" s="60" t="str">
        <f t="shared" si="54"/>
        <v>3.0</v>
      </c>
      <c r="DX18" s="63">
        <v>3</v>
      </c>
      <c r="DY18" s="209">
        <v>3</v>
      </c>
      <c r="DZ18" s="210">
        <v>7.1</v>
      </c>
      <c r="EA18" s="57">
        <v>8</v>
      </c>
      <c r="EB18" s="58"/>
      <c r="EC18" s="66">
        <f t="shared" si="55"/>
        <v>7.6</v>
      </c>
      <c r="ED18" s="67">
        <f t="shared" si="56"/>
        <v>7.6</v>
      </c>
      <c r="EE18" s="67" t="str">
        <f t="shared" si="57"/>
        <v>7.6</v>
      </c>
      <c r="EF18" s="51" t="str">
        <f t="shared" si="58"/>
        <v>B</v>
      </c>
      <c r="EG18" s="68">
        <f t="shared" si="59"/>
        <v>3</v>
      </c>
      <c r="EH18" s="53" t="str">
        <f t="shared" si="60"/>
        <v>3.0</v>
      </c>
      <c r="EI18" s="63">
        <v>3</v>
      </c>
      <c r="EJ18" s="207">
        <v>3</v>
      </c>
      <c r="EK18" s="210">
        <v>7.5</v>
      </c>
      <c r="EL18" s="57">
        <v>8</v>
      </c>
      <c r="EM18" s="58"/>
      <c r="EN18" s="66">
        <f t="shared" si="61"/>
        <v>7.8</v>
      </c>
      <c r="EO18" s="67">
        <f t="shared" si="62"/>
        <v>7.8</v>
      </c>
      <c r="EP18" s="67" t="str">
        <f t="shared" si="63"/>
        <v>7.8</v>
      </c>
      <c r="EQ18" s="51" t="str">
        <f t="shared" si="64"/>
        <v>B</v>
      </c>
      <c r="ER18" s="60">
        <f t="shared" si="65"/>
        <v>3</v>
      </c>
      <c r="ES18" s="53" t="str">
        <f t="shared" si="66"/>
        <v>3.0</v>
      </c>
      <c r="ET18" s="63">
        <v>3</v>
      </c>
      <c r="EU18" s="207">
        <v>3</v>
      </c>
      <c r="EV18" s="210">
        <v>5.3</v>
      </c>
      <c r="EW18" s="57">
        <v>7</v>
      </c>
      <c r="EX18" s="58"/>
      <c r="EY18" s="66">
        <f t="shared" si="67"/>
        <v>6.3</v>
      </c>
      <c r="EZ18" s="67">
        <f t="shared" si="68"/>
        <v>6.3</v>
      </c>
      <c r="FA18" s="67" t="str">
        <f t="shared" si="69"/>
        <v>6.3</v>
      </c>
      <c r="FB18" s="51" t="str">
        <f t="shared" si="70"/>
        <v>C</v>
      </c>
      <c r="FC18" s="60">
        <f t="shared" si="71"/>
        <v>2</v>
      </c>
      <c r="FD18" s="53" t="str">
        <f t="shared" si="72"/>
        <v>2.0</v>
      </c>
      <c r="FE18" s="63">
        <v>2</v>
      </c>
      <c r="FF18" s="207">
        <v>2</v>
      </c>
      <c r="FG18" s="105">
        <v>7.7</v>
      </c>
      <c r="FH18" s="103">
        <v>8</v>
      </c>
      <c r="FI18" s="104"/>
      <c r="FJ18" s="66">
        <f t="shared" si="73"/>
        <v>7.9</v>
      </c>
      <c r="FK18" s="67">
        <f t="shared" si="74"/>
        <v>7.9</v>
      </c>
      <c r="FL18" s="67" t="str">
        <f t="shared" si="75"/>
        <v>7.9</v>
      </c>
      <c r="FM18" s="51" t="str">
        <f t="shared" si="76"/>
        <v>B</v>
      </c>
      <c r="FN18" s="60">
        <f t="shared" si="77"/>
        <v>3</v>
      </c>
      <c r="FO18" s="53" t="str">
        <f t="shared" si="78"/>
        <v>3.0</v>
      </c>
      <c r="FP18" s="63">
        <v>2</v>
      </c>
      <c r="FQ18" s="207">
        <v>2</v>
      </c>
      <c r="FR18" s="105">
        <v>7.8</v>
      </c>
      <c r="FS18" s="103">
        <v>8</v>
      </c>
      <c r="FT18" s="104"/>
      <c r="FU18" s="66"/>
      <c r="FV18" s="67">
        <f t="shared" si="79"/>
        <v>7.9</v>
      </c>
      <c r="FW18" s="67" t="str">
        <f t="shared" si="80"/>
        <v>7.9</v>
      </c>
      <c r="FX18" s="51" t="str">
        <f t="shared" si="81"/>
        <v>B</v>
      </c>
      <c r="FY18" s="60">
        <f t="shared" si="82"/>
        <v>3</v>
      </c>
      <c r="FZ18" s="53" t="str">
        <f t="shared" si="83"/>
        <v>3.0</v>
      </c>
      <c r="GA18" s="63">
        <v>2</v>
      </c>
      <c r="GB18" s="207">
        <v>2</v>
      </c>
      <c r="GC18" s="105">
        <v>8</v>
      </c>
      <c r="GD18" s="103">
        <v>8</v>
      </c>
      <c r="GE18" s="104"/>
      <c r="GF18" s="105"/>
      <c r="GG18" s="67">
        <f t="shared" si="84"/>
        <v>8</v>
      </c>
      <c r="GH18" s="67" t="str">
        <f t="shared" si="85"/>
        <v>8.0</v>
      </c>
      <c r="GI18" s="51" t="str">
        <f t="shared" si="86"/>
        <v>B+</v>
      </c>
      <c r="GJ18" s="60">
        <f t="shared" si="87"/>
        <v>3.5</v>
      </c>
      <c r="GK18" s="53" t="str">
        <f t="shared" si="88"/>
        <v>3.5</v>
      </c>
      <c r="GL18" s="63">
        <v>3</v>
      </c>
      <c r="GM18" s="207">
        <v>3</v>
      </c>
      <c r="GN18" s="211">
        <f t="shared" si="89"/>
        <v>18</v>
      </c>
      <c r="GO18" s="156">
        <f t="shared" si="90"/>
        <v>7.5972222222222205</v>
      </c>
      <c r="GP18" s="158">
        <f t="shared" si="91"/>
        <v>2.9722222222222223</v>
      </c>
      <c r="GQ18" s="157" t="str">
        <f t="shared" si="92"/>
        <v>2.97</v>
      </c>
      <c r="GR18" s="5" t="str">
        <f t="shared" si="93"/>
        <v>Lên lớp</v>
      </c>
      <c r="GS18" s="212">
        <f t="shared" si="94"/>
        <v>18</v>
      </c>
      <c r="GT18" s="213">
        <f t="shared" si="95"/>
        <v>7.5972222222222205</v>
      </c>
      <c r="GU18" s="214">
        <f t="shared" si="96"/>
        <v>2.9722222222222223</v>
      </c>
      <c r="GV18" s="215">
        <f t="shared" si="97"/>
        <v>35</v>
      </c>
      <c r="GW18" s="211">
        <f t="shared" si="98"/>
        <v>35</v>
      </c>
      <c r="GX18" s="157">
        <f t="shared" si="99"/>
        <v>7.55</v>
      </c>
      <c r="GY18" s="158">
        <f t="shared" si="100"/>
        <v>3.0285714285714285</v>
      </c>
      <c r="GZ18" s="157" t="str">
        <f t="shared" si="101"/>
        <v>3.03</v>
      </c>
      <c r="HA18" s="5" t="str">
        <f t="shared" si="102"/>
        <v>Lên lớp</v>
      </c>
      <c r="HB18" s="5"/>
      <c r="HC18" s="105">
        <v>7.1</v>
      </c>
      <c r="HD18" s="103">
        <v>6</v>
      </c>
      <c r="HE18" s="104"/>
      <c r="HF18" s="105"/>
      <c r="HG18" s="67">
        <f t="shared" si="103"/>
        <v>6.4</v>
      </c>
      <c r="HH18" s="67" t="str">
        <f t="shared" si="104"/>
        <v>6.4</v>
      </c>
      <c r="HI18" s="51" t="str">
        <f t="shared" si="105"/>
        <v>C</v>
      </c>
      <c r="HJ18" s="60">
        <f t="shared" si="106"/>
        <v>2</v>
      </c>
      <c r="HK18" s="53" t="str">
        <f t="shared" si="107"/>
        <v>2.0</v>
      </c>
      <c r="HL18" s="63">
        <v>3</v>
      </c>
      <c r="HM18" s="207">
        <v>3</v>
      </c>
      <c r="HN18" s="210">
        <v>7.3</v>
      </c>
      <c r="HO18" s="57">
        <v>6</v>
      </c>
      <c r="HP18" s="58"/>
      <c r="HQ18" s="66">
        <f t="shared" si="108"/>
        <v>6.5</v>
      </c>
      <c r="HR18" s="110">
        <f t="shared" si="109"/>
        <v>6.5</v>
      </c>
      <c r="HS18" s="67" t="str">
        <f t="shared" si="110"/>
        <v>6.5</v>
      </c>
      <c r="HT18" s="111" t="str">
        <f t="shared" si="111"/>
        <v>C+</v>
      </c>
      <c r="HU18" s="112">
        <f t="shared" si="112"/>
        <v>2.5</v>
      </c>
      <c r="HV18" s="113" t="str">
        <f t="shared" si="113"/>
        <v>2.5</v>
      </c>
      <c r="HW18" s="63">
        <v>1</v>
      </c>
      <c r="HX18" s="207">
        <v>1</v>
      </c>
      <c r="HY18" s="66">
        <f t="shared" si="270"/>
        <v>2</v>
      </c>
      <c r="HZ18" s="167">
        <f t="shared" si="270"/>
        <v>6.4</v>
      </c>
      <c r="IA18" s="53" t="str">
        <f t="shared" si="115"/>
        <v>6.4</v>
      </c>
      <c r="IB18" s="51" t="str">
        <f t="shared" si="116"/>
        <v>C</v>
      </c>
      <c r="IC18" s="60">
        <f t="shared" si="117"/>
        <v>2</v>
      </c>
      <c r="ID18" s="53" t="str">
        <f t="shared" si="118"/>
        <v>2.0</v>
      </c>
      <c r="IE18" s="220">
        <v>4</v>
      </c>
      <c r="IF18" s="221">
        <v>4</v>
      </c>
      <c r="IG18" s="210">
        <v>6.3</v>
      </c>
      <c r="IH18" s="57">
        <v>6</v>
      </c>
      <c r="II18" s="58"/>
      <c r="IJ18" s="66">
        <f t="shared" si="119"/>
        <v>6.1</v>
      </c>
      <c r="IK18" s="67">
        <f t="shared" si="120"/>
        <v>6.1</v>
      </c>
      <c r="IL18" s="67" t="str">
        <f t="shared" si="121"/>
        <v>6.1</v>
      </c>
      <c r="IM18" s="51" t="str">
        <f t="shared" si="122"/>
        <v>C</v>
      </c>
      <c r="IN18" s="60">
        <f t="shared" si="123"/>
        <v>2</v>
      </c>
      <c r="IO18" s="53" t="str">
        <f t="shared" si="124"/>
        <v>2.0</v>
      </c>
      <c r="IP18" s="63">
        <v>2</v>
      </c>
      <c r="IQ18" s="207">
        <v>2</v>
      </c>
      <c r="IR18" s="210">
        <v>7.6</v>
      </c>
      <c r="IS18" s="57">
        <v>6</v>
      </c>
      <c r="IT18" s="58"/>
      <c r="IU18" s="66">
        <f t="shared" si="125"/>
        <v>6.6</v>
      </c>
      <c r="IV18" s="67">
        <f t="shared" si="126"/>
        <v>6.6</v>
      </c>
      <c r="IW18" s="67" t="str">
        <f t="shared" si="127"/>
        <v>6.6</v>
      </c>
      <c r="IX18" s="51" t="str">
        <f t="shared" si="128"/>
        <v>C+</v>
      </c>
      <c r="IY18" s="60">
        <f t="shared" si="129"/>
        <v>2.5</v>
      </c>
      <c r="IZ18" s="53" t="str">
        <f t="shared" si="130"/>
        <v>2.5</v>
      </c>
      <c r="JA18" s="63">
        <v>3</v>
      </c>
      <c r="JB18" s="207">
        <v>3</v>
      </c>
      <c r="JC18" s="65">
        <v>7</v>
      </c>
      <c r="JD18" s="57">
        <v>8</v>
      </c>
      <c r="JE18" s="58"/>
      <c r="JF18" s="66">
        <f t="shared" si="131"/>
        <v>7.6</v>
      </c>
      <c r="JG18" s="67">
        <f t="shared" si="132"/>
        <v>7.6</v>
      </c>
      <c r="JH18" s="50" t="str">
        <f t="shared" si="133"/>
        <v>7.6</v>
      </c>
      <c r="JI18" s="51" t="str">
        <f t="shared" si="134"/>
        <v>B</v>
      </c>
      <c r="JJ18" s="60">
        <f t="shared" si="135"/>
        <v>3</v>
      </c>
      <c r="JK18" s="53" t="str">
        <f t="shared" si="136"/>
        <v>3.0</v>
      </c>
      <c r="JL18" s="61">
        <v>2</v>
      </c>
      <c r="JM18" s="62">
        <v>2</v>
      </c>
      <c r="JN18" s="65">
        <v>7</v>
      </c>
      <c r="JO18" s="57">
        <v>4</v>
      </c>
      <c r="JP18" s="58"/>
      <c r="JQ18" s="66">
        <f t="shared" si="137"/>
        <v>5.2</v>
      </c>
      <c r="JR18" s="67">
        <f t="shared" si="138"/>
        <v>5.2</v>
      </c>
      <c r="JS18" s="50" t="str">
        <f t="shared" si="139"/>
        <v>5.2</v>
      </c>
      <c r="JT18" s="51" t="str">
        <f t="shared" si="140"/>
        <v>D+</v>
      </c>
      <c r="JU18" s="60">
        <f t="shared" si="141"/>
        <v>1.5</v>
      </c>
      <c r="JV18" s="53" t="str">
        <f t="shared" si="142"/>
        <v>1.5</v>
      </c>
      <c r="JW18" s="61">
        <v>1</v>
      </c>
      <c r="JX18" s="62">
        <v>1</v>
      </c>
      <c r="JY18" s="65">
        <v>7.3</v>
      </c>
      <c r="JZ18" s="57">
        <v>5</v>
      </c>
      <c r="KA18" s="58"/>
      <c r="KB18" s="66">
        <f t="shared" si="143"/>
        <v>5.9</v>
      </c>
      <c r="KC18" s="67">
        <f t="shared" si="144"/>
        <v>5.9</v>
      </c>
      <c r="KD18" s="50" t="str">
        <f t="shared" si="145"/>
        <v>5.9</v>
      </c>
      <c r="KE18" s="51" t="str">
        <f t="shared" si="146"/>
        <v>C</v>
      </c>
      <c r="KF18" s="60">
        <f t="shared" si="147"/>
        <v>2</v>
      </c>
      <c r="KG18" s="53" t="str">
        <f t="shared" si="148"/>
        <v>2.0</v>
      </c>
      <c r="KH18" s="61">
        <v>2</v>
      </c>
      <c r="KI18" s="62">
        <v>2</v>
      </c>
      <c r="KJ18" s="105">
        <v>6</v>
      </c>
      <c r="KK18" s="138">
        <v>5</v>
      </c>
      <c r="KL18" s="104"/>
      <c r="KM18" s="66">
        <f t="shared" si="149"/>
        <v>5.4</v>
      </c>
      <c r="KN18" s="110">
        <f t="shared" si="150"/>
        <v>5.4</v>
      </c>
      <c r="KO18" s="67" t="str">
        <f t="shared" si="151"/>
        <v>5.4</v>
      </c>
      <c r="KP18" s="300" t="str">
        <f t="shared" si="152"/>
        <v>D+</v>
      </c>
      <c r="KQ18" s="112">
        <f t="shared" si="153"/>
        <v>1.5</v>
      </c>
      <c r="KR18" s="113" t="str">
        <f t="shared" si="154"/>
        <v>1.5</v>
      </c>
      <c r="KS18" s="63">
        <v>3</v>
      </c>
      <c r="KT18" s="207">
        <v>3</v>
      </c>
      <c r="KU18" s="105">
        <v>7.3</v>
      </c>
      <c r="KV18" s="138">
        <v>6</v>
      </c>
      <c r="KW18" s="104"/>
      <c r="KX18" s="66">
        <f t="shared" si="155"/>
        <v>6.5</v>
      </c>
      <c r="KY18" s="110">
        <f t="shared" si="156"/>
        <v>6.5</v>
      </c>
      <c r="KZ18" s="67" t="str">
        <f t="shared" si="157"/>
        <v>6.5</v>
      </c>
      <c r="LA18" s="300" t="str">
        <f t="shared" si="158"/>
        <v>C+</v>
      </c>
      <c r="LB18" s="112">
        <f t="shared" si="159"/>
        <v>2.5</v>
      </c>
      <c r="LC18" s="113" t="str">
        <f t="shared" si="160"/>
        <v>2.5</v>
      </c>
      <c r="LD18" s="63">
        <v>2</v>
      </c>
      <c r="LE18" s="207">
        <v>2</v>
      </c>
      <c r="LF18" s="301">
        <f t="shared" si="161"/>
        <v>5.9</v>
      </c>
      <c r="LG18" s="302">
        <f t="shared" si="161"/>
        <v>5.9</v>
      </c>
      <c r="LH18" s="303" t="str">
        <f t="shared" si="162"/>
        <v>5.9</v>
      </c>
      <c r="LI18" s="304" t="str">
        <f t="shared" si="163"/>
        <v>C</v>
      </c>
      <c r="LJ18" s="305">
        <f t="shared" si="164"/>
        <v>2</v>
      </c>
      <c r="LK18" s="303" t="str">
        <f t="shared" si="165"/>
        <v>2.0</v>
      </c>
      <c r="LL18" s="306">
        <v>5</v>
      </c>
      <c r="LM18" s="307">
        <v>5</v>
      </c>
      <c r="LN18" s="211">
        <f t="shared" si="166"/>
        <v>19</v>
      </c>
      <c r="LO18" s="156">
        <f t="shared" si="167"/>
        <v>6.2684210526315791</v>
      </c>
      <c r="LP18" s="158">
        <f t="shared" si="168"/>
        <v>2.1578947368421053</v>
      </c>
      <c r="LQ18" s="157" t="str">
        <f t="shared" si="169"/>
        <v>2.16</v>
      </c>
      <c r="LR18" s="5" t="str">
        <f t="shared" si="170"/>
        <v>Lên lớp</v>
      </c>
      <c r="LS18" s="212">
        <f t="shared" si="171"/>
        <v>19</v>
      </c>
      <c r="LT18" s="156">
        <f t="shared" si="172"/>
        <v>6.2684210526315791</v>
      </c>
      <c r="LU18" s="309">
        <f t="shared" si="173"/>
        <v>2.1578947368421053</v>
      </c>
      <c r="LV18" s="215">
        <f t="shared" si="174"/>
        <v>54</v>
      </c>
      <c r="LW18" s="211">
        <f t="shared" si="175"/>
        <v>54</v>
      </c>
      <c r="LX18" s="157">
        <f t="shared" si="176"/>
        <v>7.0990740740740748</v>
      </c>
      <c r="LY18" s="157" t="str">
        <f t="shared" si="177"/>
        <v>7.10</v>
      </c>
      <c r="LZ18" s="158">
        <f t="shared" si="178"/>
        <v>2.7222222222222223</v>
      </c>
      <c r="MA18" s="157" t="str">
        <f t="shared" si="179"/>
        <v>2.72</v>
      </c>
      <c r="MB18" s="5" t="str">
        <f t="shared" si="180"/>
        <v>Lên lớp</v>
      </c>
      <c r="MC18" s="282">
        <v>7.2</v>
      </c>
      <c r="MD18" s="283">
        <v>8</v>
      </c>
      <c r="ME18" s="58"/>
      <c r="MF18" s="66">
        <f t="shared" si="181"/>
        <v>7.7</v>
      </c>
      <c r="MG18" s="67">
        <f t="shared" si="182"/>
        <v>7.7</v>
      </c>
      <c r="MH18" s="50" t="str">
        <f t="shared" si="183"/>
        <v>7.7</v>
      </c>
      <c r="MI18" s="51" t="str">
        <f t="shared" si="184"/>
        <v>B</v>
      </c>
      <c r="MJ18" s="60">
        <f t="shared" si="185"/>
        <v>3</v>
      </c>
      <c r="MK18" s="53" t="str">
        <f t="shared" si="186"/>
        <v>3.0</v>
      </c>
      <c r="ML18" s="61">
        <v>2</v>
      </c>
      <c r="MM18" s="62">
        <v>2</v>
      </c>
      <c r="MN18" s="282">
        <v>7.7</v>
      </c>
      <c r="MO18" s="283">
        <v>7</v>
      </c>
      <c r="MP18" s="104"/>
      <c r="MQ18" s="105">
        <f t="shared" si="187"/>
        <v>7.3</v>
      </c>
      <c r="MR18" s="67">
        <f t="shared" si="188"/>
        <v>7.3</v>
      </c>
      <c r="MS18" s="50" t="str">
        <f t="shared" si="189"/>
        <v>7.3</v>
      </c>
      <c r="MT18" s="51" t="str">
        <f t="shared" si="190"/>
        <v>B</v>
      </c>
      <c r="MU18" s="60">
        <f t="shared" si="191"/>
        <v>3</v>
      </c>
      <c r="MV18" s="53" t="str">
        <f t="shared" si="192"/>
        <v>3.0</v>
      </c>
      <c r="MW18" s="61">
        <v>2</v>
      </c>
      <c r="MX18" s="62">
        <v>2</v>
      </c>
      <c r="MY18" s="282">
        <v>7.8</v>
      </c>
      <c r="MZ18" s="283">
        <v>9</v>
      </c>
      <c r="NA18" s="104"/>
      <c r="NB18" s="105">
        <f t="shared" si="193"/>
        <v>8.5</v>
      </c>
      <c r="NC18" s="67">
        <f t="shared" si="194"/>
        <v>8.5</v>
      </c>
      <c r="ND18" s="50" t="str">
        <f t="shared" si="195"/>
        <v>8.5</v>
      </c>
      <c r="NE18" s="51" t="str">
        <f t="shared" si="196"/>
        <v>A</v>
      </c>
      <c r="NF18" s="60">
        <f t="shared" si="197"/>
        <v>4</v>
      </c>
      <c r="NG18" s="53" t="str">
        <f t="shared" si="198"/>
        <v>4.0</v>
      </c>
      <c r="NH18" s="61">
        <v>2</v>
      </c>
      <c r="NI18" s="62">
        <v>2</v>
      </c>
      <c r="NJ18" s="105">
        <v>6</v>
      </c>
      <c r="NK18" s="138">
        <v>5</v>
      </c>
      <c r="NL18" s="104"/>
      <c r="NM18" s="66">
        <f t="shared" si="199"/>
        <v>5.4</v>
      </c>
      <c r="NN18" s="110">
        <f t="shared" si="200"/>
        <v>5.4</v>
      </c>
      <c r="NO18" s="67" t="str">
        <f t="shared" si="201"/>
        <v>5.4</v>
      </c>
      <c r="NP18" s="300" t="str">
        <f t="shared" si="202"/>
        <v>D+</v>
      </c>
      <c r="NQ18" s="112">
        <f t="shared" si="203"/>
        <v>1.5</v>
      </c>
      <c r="NR18" s="113" t="str">
        <f t="shared" si="204"/>
        <v>1.5</v>
      </c>
      <c r="NS18" s="63">
        <v>2</v>
      </c>
      <c r="NT18" s="207">
        <v>2</v>
      </c>
      <c r="NU18" s="105">
        <v>6.8</v>
      </c>
      <c r="NV18" s="138">
        <v>6</v>
      </c>
      <c r="NW18" s="105"/>
      <c r="NX18" s="105">
        <f t="shared" si="205"/>
        <v>6.3</v>
      </c>
      <c r="NY18" s="110">
        <f t="shared" si="206"/>
        <v>6.3</v>
      </c>
      <c r="NZ18" s="67" t="str">
        <f t="shared" si="207"/>
        <v>6.3</v>
      </c>
      <c r="OA18" s="300" t="str">
        <f t="shared" si="208"/>
        <v>C</v>
      </c>
      <c r="OB18" s="112">
        <f t="shared" si="209"/>
        <v>2</v>
      </c>
      <c r="OC18" s="113" t="str">
        <f t="shared" si="210"/>
        <v>2.0</v>
      </c>
      <c r="OD18" s="63">
        <v>1</v>
      </c>
      <c r="OE18" s="207">
        <v>1</v>
      </c>
      <c r="OF18" s="231">
        <v>7</v>
      </c>
      <c r="OG18" s="231">
        <v>6</v>
      </c>
      <c r="OH18" s="231"/>
      <c r="OI18" s="66">
        <f t="shared" si="211"/>
        <v>6.4</v>
      </c>
      <c r="OJ18" s="67">
        <f t="shared" si="212"/>
        <v>6.4</v>
      </c>
      <c r="OK18" s="67" t="str">
        <f t="shared" si="213"/>
        <v>6.4</v>
      </c>
      <c r="OL18" s="51" t="str">
        <f t="shared" si="214"/>
        <v>C</v>
      </c>
      <c r="OM18" s="60">
        <f t="shared" si="215"/>
        <v>2</v>
      </c>
      <c r="ON18" s="53" t="str">
        <f t="shared" si="216"/>
        <v>2.0</v>
      </c>
      <c r="OO18" s="63">
        <v>6</v>
      </c>
      <c r="OP18" s="207">
        <v>6</v>
      </c>
      <c r="OQ18" s="211">
        <f t="shared" si="217"/>
        <v>15</v>
      </c>
      <c r="OR18" s="156">
        <f t="shared" si="218"/>
        <v>6.833333333333333</v>
      </c>
      <c r="OS18" s="158">
        <f t="shared" si="219"/>
        <v>2.4666666666666668</v>
      </c>
      <c r="OT18" s="157" t="str">
        <f t="shared" si="220"/>
        <v>2.47</v>
      </c>
      <c r="OU18" s="5" t="str">
        <f t="shared" si="221"/>
        <v>Lên lớp</v>
      </c>
      <c r="OV18" s="212">
        <f t="shared" si="222"/>
        <v>15</v>
      </c>
      <c r="OW18" s="156">
        <f t="shared" si="223"/>
        <v>6.833333333333333</v>
      </c>
      <c r="OX18" s="309">
        <f t="shared" si="224"/>
        <v>2.4666666666666668</v>
      </c>
      <c r="OY18" s="215">
        <f t="shared" si="225"/>
        <v>69</v>
      </c>
      <c r="OZ18" s="211">
        <f t="shared" si="226"/>
        <v>69</v>
      </c>
      <c r="PA18" s="157">
        <f t="shared" si="227"/>
        <v>7.0413043478260873</v>
      </c>
      <c r="PB18" s="157" t="str">
        <f t="shared" si="228"/>
        <v>7.04</v>
      </c>
      <c r="PC18" s="158">
        <f t="shared" si="229"/>
        <v>2.6666666666666665</v>
      </c>
      <c r="PD18" s="157" t="str">
        <f t="shared" si="230"/>
        <v>2.67</v>
      </c>
      <c r="PE18" s="5" t="str">
        <f t="shared" si="231"/>
        <v>Lên lớp</v>
      </c>
      <c r="PF18" s="210">
        <v>7.4</v>
      </c>
      <c r="PG18" s="133">
        <v>7</v>
      </c>
      <c r="PH18" s="210"/>
      <c r="PI18" s="66">
        <f t="shared" si="232"/>
        <v>7.2</v>
      </c>
      <c r="PJ18" s="67">
        <f t="shared" si="233"/>
        <v>7.2</v>
      </c>
      <c r="PK18" s="67" t="str">
        <f t="shared" si="234"/>
        <v>7.2</v>
      </c>
      <c r="PL18" s="51" t="str">
        <f t="shared" si="235"/>
        <v>B</v>
      </c>
      <c r="PM18" s="60">
        <f t="shared" si="236"/>
        <v>3</v>
      </c>
      <c r="PN18" s="53" t="str">
        <f t="shared" si="237"/>
        <v>3.0</v>
      </c>
      <c r="PO18" s="63">
        <v>6</v>
      </c>
      <c r="PP18" s="207">
        <v>6</v>
      </c>
      <c r="PQ18" s="105">
        <v>7.5</v>
      </c>
      <c r="PR18" s="138">
        <v>6.5</v>
      </c>
      <c r="PS18" s="105"/>
      <c r="PT18" s="105"/>
      <c r="PU18" s="67">
        <f t="shared" si="238"/>
        <v>6.9</v>
      </c>
      <c r="PV18" s="67" t="str">
        <f t="shared" si="239"/>
        <v>6.9</v>
      </c>
      <c r="PW18" s="51" t="str">
        <f t="shared" si="240"/>
        <v>C+</v>
      </c>
      <c r="PX18" s="60">
        <f t="shared" si="241"/>
        <v>2.5</v>
      </c>
      <c r="PY18" s="53" t="str">
        <f t="shared" si="242"/>
        <v>2.5</v>
      </c>
      <c r="PZ18" s="63">
        <v>4</v>
      </c>
      <c r="QA18" s="207">
        <v>4</v>
      </c>
      <c r="QB18" s="429">
        <v>6.4</v>
      </c>
      <c r="QC18" s="429">
        <v>5.6</v>
      </c>
      <c r="QD18" s="429">
        <v>6.8</v>
      </c>
      <c r="QE18" s="316">
        <f t="shared" si="243"/>
        <v>6.3</v>
      </c>
      <c r="QF18" s="67" t="str">
        <f t="shared" si="244"/>
        <v>6.3</v>
      </c>
      <c r="QG18" s="51" t="str">
        <f t="shared" si="245"/>
        <v>C</v>
      </c>
      <c r="QH18" s="60">
        <f t="shared" si="246"/>
        <v>2</v>
      </c>
      <c r="QI18" s="53" t="str">
        <f t="shared" si="247"/>
        <v>2.0</v>
      </c>
      <c r="QJ18" s="220">
        <v>5</v>
      </c>
      <c r="QK18" s="221">
        <v>5</v>
      </c>
      <c r="QL18" s="417">
        <f t="shared" si="248"/>
        <v>15</v>
      </c>
      <c r="QM18" s="156">
        <f t="shared" si="249"/>
        <v>6.8200000000000012</v>
      </c>
      <c r="QN18" s="158">
        <f t="shared" si="250"/>
        <v>2.5333333333333332</v>
      </c>
      <c r="QO18" s="157" t="str">
        <f t="shared" si="251"/>
        <v>2.53</v>
      </c>
    </row>
    <row r="19" spans="1:462" s="8" customFormat="1" ht="18">
      <c r="A19" s="5">
        <v>18</v>
      </c>
      <c r="B19" s="9" t="s">
        <v>356</v>
      </c>
      <c r="C19" s="10" t="s">
        <v>440</v>
      </c>
      <c r="D19" s="11" t="s">
        <v>441</v>
      </c>
      <c r="E19" s="12" t="s">
        <v>442</v>
      </c>
      <c r="F19" s="6"/>
      <c r="G19" s="47" t="s">
        <v>668</v>
      </c>
      <c r="H19" s="6" t="s">
        <v>427</v>
      </c>
      <c r="I19" s="48" t="s">
        <v>698</v>
      </c>
      <c r="J19" s="48" t="s">
        <v>704</v>
      </c>
      <c r="K19" s="98">
        <v>7.7</v>
      </c>
      <c r="L19" s="67" t="str">
        <f t="shared" si="0"/>
        <v>7.7</v>
      </c>
      <c r="M19" s="51" t="str">
        <f t="shared" si="253"/>
        <v>B</v>
      </c>
      <c r="N19" s="52">
        <f t="shared" si="254"/>
        <v>3</v>
      </c>
      <c r="O19" s="53" t="str">
        <f t="shared" si="1"/>
        <v>3.0</v>
      </c>
      <c r="P19" s="63">
        <v>2</v>
      </c>
      <c r="Q19" s="49">
        <v>6</v>
      </c>
      <c r="R19" s="67" t="str">
        <f t="shared" si="2"/>
        <v>6.0</v>
      </c>
      <c r="S19" s="51" t="str">
        <f t="shared" si="255"/>
        <v>C</v>
      </c>
      <c r="T19" s="52">
        <f t="shared" si="256"/>
        <v>2</v>
      </c>
      <c r="U19" s="53" t="str">
        <f t="shared" si="3"/>
        <v>2.0</v>
      </c>
      <c r="V19" s="63">
        <v>3</v>
      </c>
      <c r="W19" s="105">
        <v>6.8</v>
      </c>
      <c r="X19" s="103">
        <v>7</v>
      </c>
      <c r="Y19" s="104"/>
      <c r="Z19" s="66">
        <f t="shared" si="4"/>
        <v>6.9</v>
      </c>
      <c r="AA19" s="67">
        <f t="shared" si="5"/>
        <v>6.9</v>
      </c>
      <c r="AB19" s="67" t="str">
        <f t="shared" si="6"/>
        <v>6.9</v>
      </c>
      <c r="AC19" s="51" t="str">
        <f t="shared" si="7"/>
        <v>C+</v>
      </c>
      <c r="AD19" s="60">
        <f t="shared" si="257"/>
        <v>2.5</v>
      </c>
      <c r="AE19" s="53" t="str">
        <f t="shared" si="8"/>
        <v>2.5</v>
      </c>
      <c r="AF19" s="63">
        <v>4</v>
      </c>
      <c r="AG19" s="207">
        <v>4</v>
      </c>
      <c r="AH19" s="105">
        <v>8</v>
      </c>
      <c r="AI19" s="103">
        <v>8</v>
      </c>
      <c r="AJ19" s="104"/>
      <c r="AK19" s="66">
        <f t="shared" si="9"/>
        <v>8</v>
      </c>
      <c r="AL19" s="67">
        <f t="shared" si="10"/>
        <v>8</v>
      </c>
      <c r="AM19" s="67" t="str">
        <f t="shared" si="11"/>
        <v>8.0</v>
      </c>
      <c r="AN19" s="51" t="str">
        <f t="shared" si="258"/>
        <v>B+</v>
      </c>
      <c r="AO19" s="60">
        <f t="shared" si="259"/>
        <v>3.5</v>
      </c>
      <c r="AP19" s="53" t="str">
        <f t="shared" si="12"/>
        <v>3.5</v>
      </c>
      <c r="AQ19" s="63">
        <v>2</v>
      </c>
      <c r="AR19" s="207">
        <v>2</v>
      </c>
      <c r="AS19" s="105">
        <v>7.3</v>
      </c>
      <c r="AT19" s="103">
        <v>2</v>
      </c>
      <c r="AU19" s="104"/>
      <c r="AV19" s="66">
        <f t="shared" si="13"/>
        <v>4.0999999999999996</v>
      </c>
      <c r="AW19" s="67">
        <f t="shared" si="14"/>
        <v>4.0999999999999996</v>
      </c>
      <c r="AX19" s="67" t="str">
        <f t="shared" si="15"/>
        <v>4.1</v>
      </c>
      <c r="AY19" s="51" t="str">
        <f t="shared" si="16"/>
        <v>D</v>
      </c>
      <c r="AZ19" s="60">
        <f t="shared" si="260"/>
        <v>1</v>
      </c>
      <c r="BA19" s="53" t="str">
        <f t="shared" si="17"/>
        <v>1.0</v>
      </c>
      <c r="BB19" s="63">
        <v>3</v>
      </c>
      <c r="BC19" s="207">
        <v>3</v>
      </c>
      <c r="BD19" s="105">
        <v>7.4</v>
      </c>
      <c r="BE19" s="103">
        <v>9</v>
      </c>
      <c r="BF19" s="104"/>
      <c r="BG19" s="66">
        <f t="shared" si="261"/>
        <v>8.4</v>
      </c>
      <c r="BH19" s="67">
        <f t="shared" si="262"/>
        <v>8.4</v>
      </c>
      <c r="BI19" s="67" t="str">
        <f t="shared" si="18"/>
        <v>8.4</v>
      </c>
      <c r="BJ19" s="51" t="str">
        <f t="shared" si="263"/>
        <v>B+</v>
      </c>
      <c r="BK19" s="60">
        <f t="shared" si="264"/>
        <v>3.5</v>
      </c>
      <c r="BL19" s="53" t="str">
        <f t="shared" si="19"/>
        <v>3.5</v>
      </c>
      <c r="BM19" s="63">
        <v>3</v>
      </c>
      <c r="BN19" s="207">
        <v>3</v>
      </c>
      <c r="BO19" s="105">
        <v>7.7</v>
      </c>
      <c r="BP19" s="103">
        <v>5</v>
      </c>
      <c r="BQ19" s="104"/>
      <c r="BR19" s="66">
        <f t="shared" si="20"/>
        <v>6.1</v>
      </c>
      <c r="BS19" s="67">
        <f t="shared" si="21"/>
        <v>6.1</v>
      </c>
      <c r="BT19" s="67" t="str">
        <f t="shared" si="22"/>
        <v>6.1</v>
      </c>
      <c r="BU19" s="51" t="str">
        <f t="shared" si="23"/>
        <v>C</v>
      </c>
      <c r="BV19" s="68">
        <f t="shared" si="24"/>
        <v>2</v>
      </c>
      <c r="BW19" s="53" t="str">
        <f t="shared" si="25"/>
        <v>2.0</v>
      </c>
      <c r="BX19" s="63">
        <v>2</v>
      </c>
      <c r="BY19" s="207">
        <v>2</v>
      </c>
      <c r="BZ19" s="105">
        <v>7</v>
      </c>
      <c r="CA19" s="103">
        <v>5</v>
      </c>
      <c r="CB19" s="104"/>
      <c r="CC19" s="105"/>
      <c r="CD19" s="67">
        <f t="shared" si="265"/>
        <v>5.8</v>
      </c>
      <c r="CE19" s="67" t="str">
        <f t="shared" si="26"/>
        <v>5.8</v>
      </c>
      <c r="CF19" s="51" t="str">
        <f t="shared" si="266"/>
        <v>C</v>
      </c>
      <c r="CG19" s="60">
        <f t="shared" si="267"/>
        <v>2</v>
      </c>
      <c r="CH19" s="53" t="str">
        <f t="shared" si="27"/>
        <v>2.0</v>
      </c>
      <c r="CI19" s="63">
        <v>3</v>
      </c>
      <c r="CJ19" s="207">
        <v>3</v>
      </c>
      <c r="CK19" s="208">
        <f t="shared" si="269"/>
        <v>17</v>
      </c>
      <c r="CL19" s="72">
        <f t="shared" si="29"/>
        <v>6.511764705882352</v>
      </c>
      <c r="CM19" s="93" t="str">
        <f t="shared" si="30"/>
        <v>6.51</v>
      </c>
      <c r="CN19" s="72">
        <f t="shared" si="31"/>
        <v>2.3823529411764706</v>
      </c>
      <c r="CO19" s="93" t="str">
        <f t="shared" si="32"/>
        <v>2.38</v>
      </c>
      <c r="CP19" s="399" t="str">
        <f t="shared" si="252"/>
        <v>Lên lớp</v>
      </c>
      <c r="CQ19" s="399">
        <f t="shared" si="33"/>
        <v>17</v>
      </c>
      <c r="CR19" s="72">
        <f t="shared" si="34"/>
        <v>6.511764705882352</v>
      </c>
      <c r="CS19" s="399" t="str">
        <f t="shared" si="35"/>
        <v>6.51</v>
      </c>
      <c r="CT19" s="72">
        <f t="shared" si="36"/>
        <v>2.3823529411764706</v>
      </c>
      <c r="CU19" s="399" t="str">
        <f t="shared" si="37"/>
        <v>2.38</v>
      </c>
      <c r="CV19" s="399" t="str">
        <f t="shared" si="268"/>
        <v>Lên lớp</v>
      </c>
      <c r="CW19" s="66">
        <v>7</v>
      </c>
      <c r="CX19" s="399">
        <v>5</v>
      </c>
      <c r="CY19" s="399"/>
      <c r="CZ19" s="66">
        <f t="shared" si="38"/>
        <v>5.8</v>
      </c>
      <c r="DA19" s="67">
        <f t="shared" si="39"/>
        <v>5.8</v>
      </c>
      <c r="DB19" s="60" t="str">
        <f t="shared" si="40"/>
        <v>5.8</v>
      </c>
      <c r="DC19" s="51" t="str">
        <f t="shared" si="41"/>
        <v>C</v>
      </c>
      <c r="DD19" s="60">
        <f t="shared" si="42"/>
        <v>2</v>
      </c>
      <c r="DE19" s="60" t="str">
        <f t="shared" si="43"/>
        <v>2.0</v>
      </c>
      <c r="DF19" s="63"/>
      <c r="DG19" s="209"/>
      <c r="DH19" s="105">
        <v>8.8000000000000007</v>
      </c>
      <c r="DI19" s="126">
        <v>6</v>
      </c>
      <c r="DJ19" s="126"/>
      <c r="DK19" s="66">
        <f t="shared" si="44"/>
        <v>7.1</v>
      </c>
      <c r="DL19" s="67">
        <f t="shared" si="45"/>
        <v>7.1</v>
      </c>
      <c r="DM19" s="60" t="str">
        <f t="shared" si="46"/>
        <v>7.1</v>
      </c>
      <c r="DN19" s="51" t="str">
        <f t="shared" si="47"/>
        <v>B</v>
      </c>
      <c r="DO19" s="60">
        <f t="shared" si="48"/>
        <v>3</v>
      </c>
      <c r="DP19" s="60" t="str">
        <f t="shared" si="49"/>
        <v>3.0</v>
      </c>
      <c r="DQ19" s="63"/>
      <c r="DR19" s="209"/>
      <c r="DS19" s="67">
        <f t="shared" si="50"/>
        <v>6.4499999999999993</v>
      </c>
      <c r="DT19" s="60" t="str">
        <f t="shared" si="51"/>
        <v>6.5</v>
      </c>
      <c r="DU19" s="51" t="str">
        <f t="shared" si="52"/>
        <v>C</v>
      </c>
      <c r="DV19" s="60">
        <f t="shared" si="53"/>
        <v>2</v>
      </c>
      <c r="DW19" s="60" t="str">
        <f t="shared" si="54"/>
        <v>2.0</v>
      </c>
      <c r="DX19" s="63">
        <v>3</v>
      </c>
      <c r="DY19" s="209">
        <v>3</v>
      </c>
      <c r="DZ19" s="210">
        <v>6.4</v>
      </c>
      <c r="EA19" s="57">
        <v>7</v>
      </c>
      <c r="EB19" s="58"/>
      <c r="EC19" s="66">
        <f t="shared" si="55"/>
        <v>6.8</v>
      </c>
      <c r="ED19" s="67">
        <f t="shared" si="56"/>
        <v>6.8</v>
      </c>
      <c r="EE19" s="67" t="str">
        <f t="shared" si="57"/>
        <v>6.8</v>
      </c>
      <c r="EF19" s="51" t="str">
        <f t="shared" si="58"/>
        <v>C+</v>
      </c>
      <c r="EG19" s="68">
        <f t="shared" si="59"/>
        <v>2.5</v>
      </c>
      <c r="EH19" s="53" t="str">
        <f t="shared" si="60"/>
        <v>2.5</v>
      </c>
      <c r="EI19" s="63">
        <v>3</v>
      </c>
      <c r="EJ19" s="207">
        <v>3</v>
      </c>
      <c r="EK19" s="150">
        <v>7</v>
      </c>
      <c r="EL19" s="124">
        <v>4</v>
      </c>
      <c r="EM19" s="125"/>
      <c r="EN19" s="66">
        <f t="shared" si="61"/>
        <v>5.2</v>
      </c>
      <c r="EO19" s="67">
        <f t="shared" si="62"/>
        <v>5.2</v>
      </c>
      <c r="EP19" s="67" t="str">
        <f t="shared" si="63"/>
        <v>5.2</v>
      </c>
      <c r="EQ19" s="51" t="str">
        <f t="shared" si="64"/>
        <v>D+</v>
      </c>
      <c r="ER19" s="60">
        <f t="shared" si="65"/>
        <v>1.5</v>
      </c>
      <c r="ES19" s="53" t="str">
        <f t="shared" si="66"/>
        <v>1.5</v>
      </c>
      <c r="ET19" s="63">
        <v>3</v>
      </c>
      <c r="EU19" s="207">
        <v>3</v>
      </c>
      <c r="EV19" s="210">
        <v>6</v>
      </c>
      <c r="EW19" s="57">
        <v>5</v>
      </c>
      <c r="EX19" s="58"/>
      <c r="EY19" s="66">
        <f t="shared" si="67"/>
        <v>5.4</v>
      </c>
      <c r="EZ19" s="67">
        <f t="shared" si="68"/>
        <v>5.4</v>
      </c>
      <c r="FA19" s="67" t="str">
        <f t="shared" si="69"/>
        <v>5.4</v>
      </c>
      <c r="FB19" s="51" t="str">
        <f t="shared" si="70"/>
        <v>D+</v>
      </c>
      <c r="FC19" s="60">
        <f t="shared" si="71"/>
        <v>1.5</v>
      </c>
      <c r="FD19" s="53" t="str">
        <f t="shared" si="72"/>
        <v>1.5</v>
      </c>
      <c r="FE19" s="63">
        <v>2</v>
      </c>
      <c r="FF19" s="207">
        <v>2</v>
      </c>
      <c r="FG19" s="105">
        <v>6</v>
      </c>
      <c r="FH19" s="103">
        <v>7</v>
      </c>
      <c r="FI19" s="104"/>
      <c r="FJ19" s="66">
        <f t="shared" si="73"/>
        <v>6.6</v>
      </c>
      <c r="FK19" s="67">
        <f t="shared" si="74"/>
        <v>6.6</v>
      </c>
      <c r="FL19" s="67" t="str">
        <f t="shared" si="75"/>
        <v>6.6</v>
      </c>
      <c r="FM19" s="51" t="str">
        <f t="shared" si="76"/>
        <v>C+</v>
      </c>
      <c r="FN19" s="60">
        <f t="shared" si="77"/>
        <v>2.5</v>
      </c>
      <c r="FO19" s="53" t="str">
        <f t="shared" si="78"/>
        <v>2.5</v>
      </c>
      <c r="FP19" s="63">
        <v>2</v>
      </c>
      <c r="FQ19" s="207">
        <v>2</v>
      </c>
      <c r="FR19" s="105">
        <v>7.2</v>
      </c>
      <c r="FS19" s="103">
        <v>7</v>
      </c>
      <c r="FT19" s="104"/>
      <c r="FU19" s="66"/>
      <c r="FV19" s="67">
        <f t="shared" si="79"/>
        <v>7.1</v>
      </c>
      <c r="FW19" s="67" t="str">
        <f t="shared" si="80"/>
        <v>7.1</v>
      </c>
      <c r="FX19" s="51" t="str">
        <f t="shared" si="81"/>
        <v>B</v>
      </c>
      <c r="FY19" s="60">
        <f t="shared" si="82"/>
        <v>3</v>
      </c>
      <c r="FZ19" s="53" t="str">
        <f t="shared" si="83"/>
        <v>3.0</v>
      </c>
      <c r="GA19" s="63">
        <v>2</v>
      </c>
      <c r="GB19" s="207">
        <v>2</v>
      </c>
      <c r="GC19" s="105">
        <v>7</v>
      </c>
      <c r="GD19" s="103">
        <v>7</v>
      </c>
      <c r="GE19" s="104"/>
      <c r="GF19" s="105"/>
      <c r="GG19" s="67">
        <f t="shared" si="84"/>
        <v>7</v>
      </c>
      <c r="GH19" s="67" t="str">
        <f t="shared" si="85"/>
        <v>7.0</v>
      </c>
      <c r="GI19" s="51" t="str">
        <f t="shared" si="86"/>
        <v>B</v>
      </c>
      <c r="GJ19" s="60">
        <f t="shared" si="87"/>
        <v>3</v>
      </c>
      <c r="GK19" s="53" t="str">
        <f t="shared" si="88"/>
        <v>3.0</v>
      </c>
      <c r="GL19" s="63">
        <v>3</v>
      </c>
      <c r="GM19" s="207">
        <v>3</v>
      </c>
      <c r="GN19" s="211">
        <f t="shared" si="89"/>
        <v>18</v>
      </c>
      <c r="GO19" s="156">
        <f t="shared" si="90"/>
        <v>6.3638888888888898</v>
      </c>
      <c r="GP19" s="158">
        <f t="shared" si="91"/>
        <v>2.2777777777777777</v>
      </c>
      <c r="GQ19" s="157" t="str">
        <f t="shared" si="92"/>
        <v>2.28</v>
      </c>
      <c r="GR19" s="5" t="str">
        <f t="shared" si="93"/>
        <v>Lên lớp</v>
      </c>
      <c r="GS19" s="212">
        <f t="shared" si="94"/>
        <v>18</v>
      </c>
      <c r="GT19" s="213">
        <f t="shared" si="95"/>
        <v>6.3638888888888898</v>
      </c>
      <c r="GU19" s="214">
        <f t="shared" si="96"/>
        <v>2.2777777777777777</v>
      </c>
      <c r="GV19" s="215">
        <f t="shared" si="97"/>
        <v>35</v>
      </c>
      <c r="GW19" s="211">
        <f t="shared" si="98"/>
        <v>35</v>
      </c>
      <c r="GX19" s="157">
        <f t="shared" si="99"/>
        <v>6.4357142857142859</v>
      </c>
      <c r="GY19" s="158">
        <f t="shared" si="100"/>
        <v>2.3285714285714287</v>
      </c>
      <c r="GZ19" s="157" t="str">
        <f t="shared" si="101"/>
        <v>2.33</v>
      </c>
      <c r="HA19" s="5" t="str">
        <f t="shared" si="102"/>
        <v>Lên lớp</v>
      </c>
      <c r="HB19" s="5"/>
      <c r="HC19" s="105">
        <v>6.6</v>
      </c>
      <c r="HD19" s="103">
        <v>5</v>
      </c>
      <c r="HE19" s="104"/>
      <c r="HF19" s="105"/>
      <c r="HG19" s="67">
        <f t="shared" si="103"/>
        <v>5.6</v>
      </c>
      <c r="HH19" s="67" t="str">
        <f t="shared" si="104"/>
        <v>5.6</v>
      </c>
      <c r="HI19" s="51" t="str">
        <f t="shared" si="105"/>
        <v>C</v>
      </c>
      <c r="HJ19" s="60">
        <f t="shared" si="106"/>
        <v>2</v>
      </c>
      <c r="HK19" s="53" t="str">
        <f t="shared" si="107"/>
        <v>2.0</v>
      </c>
      <c r="HL19" s="63">
        <v>3</v>
      </c>
      <c r="HM19" s="207">
        <v>3</v>
      </c>
      <c r="HN19" s="210">
        <v>8</v>
      </c>
      <c r="HO19" s="57">
        <v>5</v>
      </c>
      <c r="HP19" s="58"/>
      <c r="HQ19" s="66">
        <f t="shared" si="108"/>
        <v>6.2</v>
      </c>
      <c r="HR19" s="110">
        <f t="shared" si="109"/>
        <v>6.2</v>
      </c>
      <c r="HS19" s="67" t="str">
        <f t="shared" si="110"/>
        <v>6.2</v>
      </c>
      <c r="HT19" s="111" t="str">
        <f t="shared" si="111"/>
        <v>C</v>
      </c>
      <c r="HU19" s="112">
        <f t="shared" si="112"/>
        <v>2</v>
      </c>
      <c r="HV19" s="113" t="str">
        <f t="shared" si="113"/>
        <v>2.0</v>
      </c>
      <c r="HW19" s="63">
        <v>1</v>
      </c>
      <c r="HX19" s="207">
        <v>1</v>
      </c>
      <c r="HY19" s="66">
        <f t="shared" si="270"/>
        <v>1.9</v>
      </c>
      <c r="HZ19" s="167">
        <f t="shared" si="270"/>
        <v>5.8</v>
      </c>
      <c r="IA19" s="53" t="str">
        <f t="shared" si="115"/>
        <v>5.8</v>
      </c>
      <c r="IB19" s="51" t="str">
        <f t="shared" si="116"/>
        <v>C</v>
      </c>
      <c r="IC19" s="60">
        <f t="shared" si="117"/>
        <v>2</v>
      </c>
      <c r="ID19" s="53" t="str">
        <f t="shared" si="118"/>
        <v>2.0</v>
      </c>
      <c r="IE19" s="220">
        <v>4</v>
      </c>
      <c r="IF19" s="221">
        <v>4</v>
      </c>
      <c r="IG19" s="210">
        <v>6</v>
      </c>
      <c r="IH19" s="57">
        <v>6</v>
      </c>
      <c r="II19" s="58"/>
      <c r="IJ19" s="66">
        <f t="shared" si="119"/>
        <v>6</v>
      </c>
      <c r="IK19" s="67">
        <f t="shared" si="120"/>
        <v>6</v>
      </c>
      <c r="IL19" s="67" t="str">
        <f t="shared" si="121"/>
        <v>6.0</v>
      </c>
      <c r="IM19" s="51" t="str">
        <f t="shared" si="122"/>
        <v>C</v>
      </c>
      <c r="IN19" s="60">
        <f t="shared" si="123"/>
        <v>2</v>
      </c>
      <c r="IO19" s="53" t="str">
        <f t="shared" si="124"/>
        <v>2.0</v>
      </c>
      <c r="IP19" s="63">
        <v>2</v>
      </c>
      <c r="IQ19" s="207">
        <v>2</v>
      </c>
      <c r="IR19" s="210">
        <v>8.1999999999999993</v>
      </c>
      <c r="IS19" s="57">
        <v>6</v>
      </c>
      <c r="IT19" s="58"/>
      <c r="IU19" s="66">
        <f t="shared" si="125"/>
        <v>6.9</v>
      </c>
      <c r="IV19" s="67">
        <f t="shared" si="126"/>
        <v>6.9</v>
      </c>
      <c r="IW19" s="67" t="str">
        <f t="shared" si="127"/>
        <v>6.9</v>
      </c>
      <c r="IX19" s="51" t="str">
        <f t="shared" si="128"/>
        <v>C+</v>
      </c>
      <c r="IY19" s="60">
        <f t="shared" si="129"/>
        <v>2.5</v>
      </c>
      <c r="IZ19" s="53" t="str">
        <f t="shared" si="130"/>
        <v>2.5</v>
      </c>
      <c r="JA19" s="63">
        <v>3</v>
      </c>
      <c r="JB19" s="207">
        <v>3</v>
      </c>
      <c r="JC19" s="65">
        <v>7</v>
      </c>
      <c r="JD19" s="57">
        <v>9</v>
      </c>
      <c r="JE19" s="58"/>
      <c r="JF19" s="66">
        <f t="shared" si="131"/>
        <v>8.1999999999999993</v>
      </c>
      <c r="JG19" s="67">
        <f t="shared" si="132"/>
        <v>8.1999999999999993</v>
      </c>
      <c r="JH19" s="50" t="str">
        <f t="shared" si="133"/>
        <v>8.2</v>
      </c>
      <c r="JI19" s="51" t="str">
        <f t="shared" si="134"/>
        <v>B+</v>
      </c>
      <c r="JJ19" s="60">
        <f t="shared" si="135"/>
        <v>3.5</v>
      </c>
      <c r="JK19" s="53" t="str">
        <f t="shared" si="136"/>
        <v>3.5</v>
      </c>
      <c r="JL19" s="61">
        <v>2</v>
      </c>
      <c r="JM19" s="62">
        <v>2</v>
      </c>
      <c r="JN19" s="65">
        <v>7.6</v>
      </c>
      <c r="JO19" s="57">
        <v>6</v>
      </c>
      <c r="JP19" s="58"/>
      <c r="JQ19" s="66">
        <f t="shared" si="137"/>
        <v>6.6</v>
      </c>
      <c r="JR19" s="67">
        <f t="shared" si="138"/>
        <v>6.6</v>
      </c>
      <c r="JS19" s="50" t="str">
        <f t="shared" si="139"/>
        <v>6.6</v>
      </c>
      <c r="JT19" s="51" t="str">
        <f t="shared" si="140"/>
        <v>C+</v>
      </c>
      <c r="JU19" s="60">
        <f t="shared" si="141"/>
        <v>2.5</v>
      </c>
      <c r="JV19" s="53" t="str">
        <f t="shared" si="142"/>
        <v>2.5</v>
      </c>
      <c r="JW19" s="61">
        <v>1</v>
      </c>
      <c r="JX19" s="62">
        <v>1</v>
      </c>
      <c r="JY19" s="271">
        <v>5.3</v>
      </c>
      <c r="JZ19" s="122">
        <v>3</v>
      </c>
      <c r="KA19" s="123">
        <v>5</v>
      </c>
      <c r="KB19" s="171">
        <f t="shared" si="143"/>
        <v>3.9</v>
      </c>
      <c r="KC19" s="67">
        <f t="shared" si="144"/>
        <v>5.0999999999999996</v>
      </c>
      <c r="KD19" s="50" t="str">
        <f t="shared" si="145"/>
        <v>5.1</v>
      </c>
      <c r="KE19" s="51" t="str">
        <f t="shared" si="146"/>
        <v>D+</v>
      </c>
      <c r="KF19" s="60">
        <f t="shared" si="147"/>
        <v>1.5</v>
      </c>
      <c r="KG19" s="53" t="str">
        <f t="shared" si="148"/>
        <v>1.5</v>
      </c>
      <c r="KH19" s="61">
        <v>2</v>
      </c>
      <c r="KI19" s="62">
        <v>2</v>
      </c>
      <c r="KJ19" s="105">
        <v>5.8</v>
      </c>
      <c r="KK19" s="138">
        <v>1</v>
      </c>
      <c r="KL19" s="105">
        <v>5.5</v>
      </c>
      <c r="KM19" s="66">
        <f t="shared" si="149"/>
        <v>2.9</v>
      </c>
      <c r="KN19" s="110">
        <f t="shared" si="150"/>
        <v>5.6</v>
      </c>
      <c r="KO19" s="67" t="str">
        <f t="shared" si="151"/>
        <v>5.6</v>
      </c>
      <c r="KP19" s="300" t="str">
        <f t="shared" si="152"/>
        <v>C</v>
      </c>
      <c r="KQ19" s="112">
        <f t="shared" si="153"/>
        <v>2</v>
      </c>
      <c r="KR19" s="113" t="str">
        <f t="shared" si="154"/>
        <v>2.0</v>
      </c>
      <c r="KS19" s="63">
        <v>3</v>
      </c>
      <c r="KT19" s="207">
        <v>3</v>
      </c>
      <c r="KU19" s="171">
        <v>6.7</v>
      </c>
      <c r="KV19" s="323">
        <v>1</v>
      </c>
      <c r="KW19" s="123">
        <v>5</v>
      </c>
      <c r="KX19" s="171">
        <f t="shared" si="155"/>
        <v>3.3</v>
      </c>
      <c r="KY19" s="110">
        <f t="shared" si="156"/>
        <v>5.7</v>
      </c>
      <c r="KZ19" s="67" t="str">
        <f t="shared" si="157"/>
        <v>5.7</v>
      </c>
      <c r="LA19" s="300" t="str">
        <f t="shared" si="158"/>
        <v>C</v>
      </c>
      <c r="LB19" s="112">
        <f t="shared" si="159"/>
        <v>2</v>
      </c>
      <c r="LC19" s="113" t="str">
        <f t="shared" si="160"/>
        <v>2.0</v>
      </c>
      <c r="LD19" s="63">
        <v>2</v>
      </c>
      <c r="LE19" s="207">
        <v>2</v>
      </c>
      <c r="LF19" s="301">
        <f t="shared" si="161"/>
        <v>3.1</v>
      </c>
      <c r="LG19" s="302">
        <f t="shared" si="161"/>
        <v>5.6</v>
      </c>
      <c r="LH19" s="303" t="str">
        <f t="shared" si="162"/>
        <v>5.6</v>
      </c>
      <c r="LI19" s="304" t="str">
        <f t="shared" si="163"/>
        <v>C</v>
      </c>
      <c r="LJ19" s="305">
        <f t="shared" si="164"/>
        <v>2</v>
      </c>
      <c r="LK19" s="303" t="str">
        <f t="shared" si="165"/>
        <v>2.0</v>
      </c>
      <c r="LL19" s="306">
        <v>5</v>
      </c>
      <c r="LM19" s="307">
        <v>5</v>
      </c>
      <c r="LN19" s="211">
        <f t="shared" si="166"/>
        <v>19</v>
      </c>
      <c r="LO19" s="156">
        <f t="shared" si="167"/>
        <v>6.1631578947368419</v>
      </c>
      <c r="LP19" s="158">
        <f t="shared" si="168"/>
        <v>2.2105263157894739</v>
      </c>
      <c r="LQ19" s="157" t="str">
        <f t="shared" si="169"/>
        <v>2.21</v>
      </c>
      <c r="LR19" s="5" t="str">
        <f t="shared" si="170"/>
        <v>Lên lớp</v>
      </c>
      <c r="LS19" s="212">
        <f t="shared" si="171"/>
        <v>19</v>
      </c>
      <c r="LT19" s="156">
        <f t="shared" si="172"/>
        <v>6.1631578947368419</v>
      </c>
      <c r="LU19" s="309">
        <f t="shared" si="173"/>
        <v>2.2105263157894739</v>
      </c>
      <c r="LV19" s="215">
        <f t="shared" si="174"/>
        <v>54</v>
      </c>
      <c r="LW19" s="211">
        <f t="shared" si="175"/>
        <v>54</v>
      </c>
      <c r="LX19" s="157">
        <f t="shared" si="176"/>
        <v>6.3398148148148152</v>
      </c>
      <c r="LY19" s="157" t="str">
        <f t="shared" si="177"/>
        <v>6.34</v>
      </c>
      <c r="LZ19" s="158">
        <f t="shared" si="178"/>
        <v>2.2870370370370372</v>
      </c>
      <c r="MA19" s="157" t="str">
        <f t="shared" si="179"/>
        <v>2.29</v>
      </c>
      <c r="MB19" s="5" t="str">
        <f t="shared" si="180"/>
        <v>Lên lớp</v>
      </c>
      <c r="MC19" s="282">
        <v>7.2</v>
      </c>
      <c r="MD19" s="283">
        <v>3</v>
      </c>
      <c r="ME19" s="58"/>
      <c r="MF19" s="66">
        <f t="shared" si="181"/>
        <v>4.7</v>
      </c>
      <c r="MG19" s="67">
        <f t="shared" si="182"/>
        <v>4.7</v>
      </c>
      <c r="MH19" s="50" t="str">
        <f t="shared" si="183"/>
        <v>4.7</v>
      </c>
      <c r="MI19" s="51" t="str">
        <f t="shared" si="184"/>
        <v>D</v>
      </c>
      <c r="MJ19" s="60">
        <f t="shared" si="185"/>
        <v>1</v>
      </c>
      <c r="MK19" s="53" t="str">
        <f t="shared" si="186"/>
        <v>1.0</v>
      </c>
      <c r="ML19" s="61">
        <v>2</v>
      </c>
      <c r="MM19" s="62">
        <v>2</v>
      </c>
      <c r="MN19" s="282">
        <v>7</v>
      </c>
      <c r="MO19" s="283">
        <v>6</v>
      </c>
      <c r="MP19" s="104"/>
      <c r="MQ19" s="105">
        <f t="shared" si="187"/>
        <v>6.4</v>
      </c>
      <c r="MR19" s="67">
        <f t="shared" si="188"/>
        <v>6.4</v>
      </c>
      <c r="MS19" s="50" t="str">
        <f t="shared" si="189"/>
        <v>6.4</v>
      </c>
      <c r="MT19" s="51" t="str">
        <f t="shared" si="190"/>
        <v>C</v>
      </c>
      <c r="MU19" s="60">
        <f t="shared" si="191"/>
        <v>2</v>
      </c>
      <c r="MV19" s="53" t="str">
        <f t="shared" si="192"/>
        <v>2.0</v>
      </c>
      <c r="MW19" s="61">
        <v>2</v>
      </c>
      <c r="MX19" s="62">
        <v>2</v>
      </c>
      <c r="MY19" s="282">
        <v>8.6</v>
      </c>
      <c r="MZ19" s="283">
        <v>9</v>
      </c>
      <c r="NA19" s="104"/>
      <c r="NB19" s="105">
        <f t="shared" si="193"/>
        <v>8.8000000000000007</v>
      </c>
      <c r="NC19" s="67">
        <f t="shared" si="194"/>
        <v>8.8000000000000007</v>
      </c>
      <c r="ND19" s="50" t="str">
        <f t="shared" si="195"/>
        <v>8.8</v>
      </c>
      <c r="NE19" s="51" t="str">
        <f t="shared" si="196"/>
        <v>A</v>
      </c>
      <c r="NF19" s="60">
        <f t="shared" si="197"/>
        <v>4</v>
      </c>
      <c r="NG19" s="53" t="str">
        <f t="shared" si="198"/>
        <v>4.0</v>
      </c>
      <c r="NH19" s="61">
        <v>2</v>
      </c>
      <c r="NI19" s="62">
        <v>2</v>
      </c>
      <c r="NJ19" s="105">
        <v>7.3</v>
      </c>
      <c r="NK19" s="138">
        <v>7</v>
      </c>
      <c r="NL19" s="104"/>
      <c r="NM19" s="66">
        <f t="shared" si="199"/>
        <v>7.1</v>
      </c>
      <c r="NN19" s="110">
        <f t="shared" si="200"/>
        <v>7.1</v>
      </c>
      <c r="NO19" s="67" t="str">
        <f t="shared" si="201"/>
        <v>7.1</v>
      </c>
      <c r="NP19" s="300" t="str">
        <f t="shared" si="202"/>
        <v>B</v>
      </c>
      <c r="NQ19" s="112">
        <f t="shared" si="203"/>
        <v>3</v>
      </c>
      <c r="NR19" s="113" t="str">
        <f t="shared" si="204"/>
        <v>3.0</v>
      </c>
      <c r="NS19" s="63">
        <v>2</v>
      </c>
      <c r="NT19" s="207">
        <v>2</v>
      </c>
      <c r="NU19" s="105">
        <v>7.8</v>
      </c>
      <c r="NV19" s="138">
        <v>7</v>
      </c>
      <c r="NW19" s="105"/>
      <c r="NX19" s="105">
        <f t="shared" si="205"/>
        <v>7.3</v>
      </c>
      <c r="NY19" s="110">
        <f t="shared" si="206"/>
        <v>7.3</v>
      </c>
      <c r="NZ19" s="67" t="str">
        <f t="shared" si="207"/>
        <v>7.3</v>
      </c>
      <c r="OA19" s="300" t="str">
        <f t="shared" si="208"/>
        <v>B</v>
      </c>
      <c r="OB19" s="112">
        <f t="shared" si="209"/>
        <v>3</v>
      </c>
      <c r="OC19" s="113" t="str">
        <f t="shared" si="210"/>
        <v>3.0</v>
      </c>
      <c r="OD19" s="63">
        <v>1</v>
      </c>
      <c r="OE19" s="207">
        <v>1</v>
      </c>
      <c r="OF19" s="231">
        <v>8</v>
      </c>
      <c r="OG19" s="231">
        <v>7</v>
      </c>
      <c r="OH19" s="231"/>
      <c r="OI19" s="66">
        <f t="shared" si="211"/>
        <v>7.4</v>
      </c>
      <c r="OJ19" s="67">
        <f t="shared" si="212"/>
        <v>7.4</v>
      </c>
      <c r="OK19" s="67" t="str">
        <f t="shared" si="213"/>
        <v>7.4</v>
      </c>
      <c r="OL19" s="51" t="str">
        <f t="shared" si="214"/>
        <v>B</v>
      </c>
      <c r="OM19" s="60">
        <f t="shared" si="215"/>
        <v>3</v>
      </c>
      <c r="ON19" s="53" t="str">
        <f t="shared" si="216"/>
        <v>3.0</v>
      </c>
      <c r="OO19" s="63">
        <v>6</v>
      </c>
      <c r="OP19" s="207">
        <v>6</v>
      </c>
      <c r="OQ19" s="211">
        <f t="shared" si="217"/>
        <v>15</v>
      </c>
      <c r="OR19" s="156">
        <f t="shared" si="218"/>
        <v>7.0466666666666669</v>
      </c>
      <c r="OS19" s="158">
        <f t="shared" si="219"/>
        <v>2.7333333333333334</v>
      </c>
      <c r="OT19" s="157" t="str">
        <f t="shared" si="220"/>
        <v>2.73</v>
      </c>
      <c r="OU19" s="5" t="str">
        <f t="shared" si="221"/>
        <v>Lên lớp</v>
      </c>
      <c r="OV19" s="212">
        <f t="shared" si="222"/>
        <v>15</v>
      </c>
      <c r="OW19" s="156">
        <f t="shared" si="223"/>
        <v>7.0466666666666669</v>
      </c>
      <c r="OX19" s="309">
        <f t="shared" si="224"/>
        <v>2.7333333333333334</v>
      </c>
      <c r="OY19" s="215">
        <f t="shared" si="225"/>
        <v>69</v>
      </c>
      <c r="OZ19" s="211">
        <f t="shared" si="226"/>
        <v>69</v>
      </c>
      <c r="PA19" s="157">
        <f t="shared" si="227"/>
        <v>6.4934782608695656</v>
      </c>
      <c r="PB19" s="157" t="str">
        <f t="shared" si="228"/>
        <v>6.49</v>
      </c>
      <c r="PC19" s="158">
        <f t="shared" si="229"/>
        <v>2.3840579710144927</v>
      </c>
      <c r="PD19" s="157" t="str">
        <f t="shared" si="230"/>
        <v>2.38</v>
      </c>
      <c r="PE19" s="5" t="str">
        <f t="shared" si="231"/>
        <v>Lên lớp</v>
      </c>
      <c r="PF19" s="210">
        <v>9</v>
      </c>
      <c r="PG19" s="133">
        <v>8</v>
      </c>
      <c r="PH19" s="210"/>
      <c r="PI19" s="66">
        <f t="shared" si="232"/>
        <v>8.4</v>
      </c>
      <c r="PJ19" s="67">
        <f t="shared" si="233"/>
        <v>8.4</v>
      </c>
      <c r="PK19" s="67" t="str">
        <f t="shared" si="234"/>
        <v>8.4</v>
      </c>
      <c r="PL19" s="51" t="str">
        <f t="shared" si="235"/>
        <v>B+</v>
      </c>
      <c r="PM19" s="60">
        <f t="shared" si="236"/>
        <v>3.5</v>
      </c>
      <c r="PN19" s="53" t="str">
        <f t="shared" si="237"/>
        <v>3.5</v>
      </c>
      <c r="PO19" s="63">
        <v>6</v>
      </c>
      <c r="PP19" s="207">
        <v>6</v>
      </c>
      <c r="PQ19" s="105">
        <v>8.5</v>
      </c>
      <c r="PR19" s="138">
        <v>8</v>
      </c>
      <c r="PS19" s="104"/>
      <c r="PT19" s="105"/>
      <c r="PU19" s="67">
        <f t="shared" si="238"/>
        <v>8.1999999999999993</v>
      </c>
      <c r="PV19" s="67" t="str">
        <f t="shared" si="239"/>
        <v>8.2</v>
      </c>
      <c r="PW19" s="51" t="str">
        <f t="shared" si="240"/>
        <v>B+</v>
      </c>
      <c r="PX19" s="60">
        <f t="shared" si="241"/>
        <v>3.5</v>
      </c>
      <c r="PY19" s="53" t="str">
        <f t="shared" si="242"/>
        <v>3.5</v>
      </c>
      <c r="PZ19" s="63">
        <v>4</v>
      </c>
      <c r="QA19" s="207">
        <v>4</v>
      </c>
      <c r="QB19" s="429">
        <v>7.4</v>
      </c>
      <c r="QC19" s="429">
        <v>6.6</v>
      </c>
      <c r="QD19" s="429">
        <v>7.3</v>
      </c>
      <c r="QE19" s="316">
        <f t="shared" si="243"/>
        <v>7.1</v>
      </c>
      <c r="QF19" s="67" t="str">
        <f t="shared" si="244"/>
        <v>7.1</v>
      </c>
      <c r="QG19" s="51" t="str">
        <f t="shared" si="245"/>
        <v>B</v>
      </c>
      <c r="QH19" s="60">
        <f t="shared" si="246"/>
        <v>3</v>
      </c>
      <c r="QI19" s="53" t="str">
        <f t="shared" si="247"/>
        <v>3.0</v>
      </c>
      <c r="QJ19" s="220">
        <v>5</v>
      </c>
      <c r="QK19" s="221">
        <v>5</v>
      </c>
      <c r="QL19" s="417">
        <f t="shared" si="248"/>
        <v>15</v>
      </c>
      <c r="QM19" s="156">
        <f t="shared" si="249"/>
        <v>7.9133333333333331</v>
      </c>
      <c r="QN19" s="158">
        <f t="shared" si="250"/>
        <v>3.3333333333333335</v>
      </c>
      <c r="QO19" s="157" t="str">
        <f t="shared" si="251"/>
        <v>3.33</v>
      </c>
    </row>
    <row r="20" spans="1:462" s="8" customFormat="1" ht="18">
      <c r="A20" s="5">
        <v>19</v>
      </c>
      <c r="B20" s="9" t="s">
        <v>356</v>
      </c>
      <c r="C20" s="10" t="s">
        <v>447</v>
      </c>
      <c r="D20" s="11" t="s">
        <v>448</v>
      </c>
      <c r="E20" s="12" t="s">
        <v>449</v>
      </c>
      <c r="F20" s="6"/>
      <c r="G20" s="47" t="s">
        <v>670</v>
      </c>
      <c r="H20" s="6" t="s">
        <v>427</v>
      </c>
      <c r="I20" s="48" t="s">
        <v>675</v>
      </c>
      <c r="J20" s="48" t="s">
        <v>525</v>
      </c>
      <c r="K20" s="98">
        <v>8</v>
      </c>
      <c r="L20" s="67" t="str">
        <f t="shared" si="0"/>
        <v>8.0</v>
      </c>
      <c r="M20" s="51" t="str">
        <f t="shared" si="253"/>
        <v>B+</v>
      </c>
      <c r="N20" s="52">
        <f t="shared" si="254"/>
        <v>3.5</v>
      </c>
      <c r="O20" s="53" t="str">
        <f t="shared" si="1"/>
        <v>3.5</v>
      </c>
      <c r="P20" s="63">
        <v>2</v>
      </c>
      <c r="Q20" s="49">
        <v>6</v>
      </c>
      <c r="R20" s="67" t="str">
        <f t="shared" si="2"/>
        <v>6.0</v>
      </c>
      <c r="S20" s="51" t="str">
        <f t="shared" si="255"/>
        <v>C</v>
      </c>
      <c r="T20" s="52">
        <f t="shared" si="256"/>
        <v>2</v>
      </c>
      <c r="U20" s="53" t="str">
        <f t="shared" si="3"/>
        <v>2.0</v>
      </c>
      <c r="V20" s="63">
        <v>3</v>
      </c>
      <c r="W20" s="105">
        <v>9.1999999999999993</v>
      </c>
      <c r="X20" s="103">
        <v>8</v>
      </c>
      <c r="Y20" s="104"/>
      <c r="Z20" s="66">
        <f t="shared" si="4"/>
        <v>8.5</v>
      </c>
      <c r="AA20" s="67">
        <f t="shared" si="5"/>
        <v>8.5</v>
      </c>
      <c r="AB20" s="67" t="str">
        <f t="shared" si="6"/>
        <v>8.5</v>
      </c>
      <c r="AC20" s="51" t="str">
        <f t="shared" si="7"/>
        <v>A</v>
      </c>
      <c r="AD20" s="60">
        <f t="shared" si="257"/>
        <v>4</v>
      </c>
      <c r="AE20" s="53" t="str">
        <f t="shared" si="8"/>
        <v>4.0</v>
      </c>
      <c r="AF20" s="63">
        <v>4</v>
      </c>
      <c r="AG20" s="207">
        <v>4</v>
      </c>
      <c r="AH20" s="105">
        <v>8</v>
      </c>
      <c r="AI20" s="103">
        <v>8</v>
      </c>
      <c r="AJ20" s="104"/>
      <c r="AK20" s="66">
        <f t="shared" si="9"/>
        <v>8</v>
      </c>
      <c r="AL20" s="67">
        <f t="shared" si="10"/>
        <v>8</v>
      </c>
      <c r="AM20" s="67" t="str">
        <f t="shared" si="11"/>
        <v>8.0</v>
      </c>
      <c r="AN20" s="51" t="str">
        <f t="shared" si="258"/>
        <v>B+</v>
      </c>
      <c r="AO20" s="60">
        <f t="shared" si="259"/>
        <v>3.5</v>
      </c>
      <c r="AP20" s="53" t="str">
        <f t="shared" si="12"/>
        <v>3.5</v>
      </c>
      <c r="AQ20" s="63">
        <v>2</v>
      </c>
      <c r="AR20" s="207">
        <v>2</v>
      </c>
      <c r="AS20" s="105">
        <v>8</v>
      </c>
      <c r="AT20" s="103">
        <v>7</v>
      </c>
      <c r="AU20" s="104"/>
      <c r="AV20" s="66">
        <f t="shared" si="13"/>
        <v>7.4</v>
      </c>
      <c r="AW20" s="67">
        <f t="shared" si="14"/>
        <v>7.4</v>
      </c>
      <c r="AX20" s="67" t="str">
        <f t="shared" si="15"/>
        <v>7.4</v>
      </c>
      <c r="AY20" s="51" t="str">
        <f t="shared" si="16"/>
        <v>B</v>
      </c>
      <c r="AZ20" s="60">
        <f t="shared" si="260"/>
        <v>3</v>
      </c>
      <c r="BA20" s="53" t="str">
        <f t="shared" si="17"/>
        <v>3.0</v>
      </c>
      <c r="BB20" s="63">
        <v>3</v>
      </c>
      <c r="BC20" s="207">
        <v>3</v>
      </c>
      <c r="BD20" s="105">
        <v>6.6</v>
      </c>
      <c r="BE20" s="103">
        <v>8</v>
      </c>
      <c r="BF20" s="104"/>
      <c r="BG20" s="66">
        <f t="shared" si="261"/>
        <v>7.4</v>
      </c>
      <c r="BH20" s="67">
        <f t="shared" si="262"/>
        <v>7.4</v>
      </c>
      <c r="BI20" s="67" t="str">
        <f t="shared" si="18"/>
        <v>7.4</v>
      </c>
      <c r="BJ20" s="51" t="str">
        <f t="shared" si="263"/>
        <v>B</v>
      </c>
      <c r="BK20" s="60">
        <f t="shared" si="264"/>
        <v>3</v>
      </c>
      <c r="BL20" s="53" t="str">
        <f t="shared" si="19"/>
        <v>3.0</v>
      </c>
      <c r="BM20" s="63">
        <v>3</v>
      </c>
      <c r="BN20" s="207">
        <v>3</v>
      </c>
      <c r="BO20" s="105">
        <v>8</v>
      </c>
      <c r="BP20" s="103">
        <v>5</v>
      </c>
      <c r="BQ20" s="104"/>
      <c r="BR20" s="66">
        <f t="shared" si="20"/>
        <v>6.2</v>
      </c>
      <c r="BS20" s="67">
        <f t="shared" si="21"/>
        <v>6.2</v>
      </c>
      <c r="BT20" s="67" t="str">
        <f t="shared" si="22"/>
        <v>6.2</v>
      </c>
      <c r="BU20" s="51" t="str">
        <f t="shared" si="23"/>
        <v>C</v>
      </c>
      <c r="BV20" s="68">
        <f t="shared" si="24"/>
        <v>2</v>
      </c>
      <c r="BW20" s="53" t="str">
        <f t="shared" si="25"/>
        <v>2.0</v>
      </c>
      <c r="BX20" s="63">
        <v>2</v>
      </c>
      <c r="BY20" s="207">
        <v>2</v>
      </c>
      <c r="BZ20" s="105">
        <v>8.6999999999999993</v>
      </c>
      <c r="CA20" s="103">
        <v>7</v>
      </c>
      <c r="CB20" s="104"/>
      <c r="CC20" s="105"/>
      <c r="CD20" s="67">
        <f t="shared" si="265"/>
        <v>7.7</v>
      </c>
      <c r="CE20" s="67" t="str">
        <f t="shared" si="26"/>
        <v>7.7</v>
      </c>
      <c r="CF20" s="51" t="str">
        <f t="shared" si="266"/>
        <v>B</v>
      </c>
      <c r="CG20" s="60">
        <f t="shared" si="267"/>
        <v>3</v>
      </c>
      <c r="CH20" s="53" t="str">
        <f t="shared" si="27"/>
        <v>3.0</v>
      </c>
      <c r="CI20" s="63">
        <v>3</v>
      </c>
      <c r="CJ20" s="207">
        <v>3</v>
      </c>
      <c r="CK20" s="208">
        <f t="shared" si="269"/>
        <v>17</v>
      </c>
      <c r="CL20" s="72">
        <f t="shared" si="29"/>
        <v>7.6411764705882357</v>
      </c>
      <c r="CM20" s="93" t="str">
        <f t="shared" si="30"/>
        <v>7.64</v>
      </c>
      <c r="CN20" s="72">
        <f t="shared" si="31"/>
        <v>3.1764705882352939</v>
      </c>
      <c r="CO20" s="93" t="str">
        <f t="shared" si="32"/>
        <v>3.18</v>
      </c>
      <c r="CP20" s="399" t="str">
        <f t="shared" si="252"/>
        <v>Lên lớp</v>
      </c>
      <c r="CQ20" s="399">
        <f t="shared" si="33"/>
        <v>17</v>
      </c>
      <c r="CR20" s="72">
        <f t="shared" si="34"/>
        <v>7.6411764705882357</v>
      </c>
      <c r="CS20" s="399" t="str">
        <f t="shared" si="35"/>
        <v>7.64</v>
      </c>
      <c r="CT20" s="72">
        <f t="shared" si="36"/>
        <v>3.1764705882352939</v>
      </c>
      <c r="CU20" s="399" t="str">
        <f t="shared" si="37"/>
        <v>3.18</v>
      </c>
      <c r="CV20" s="399" t="str">
        <f t="shared" si="268"/>
        <v>Lên lớp</v>
      </c>
      <c r="CW20" s="66">
        <v>8</v>
      </c>
      <c r="CX20" s="399">
        <v>8</v>
      </c>
      <c r="CY20" s="399"/>
      <c r="CZ20" s="66">
        <f t="shared" si="38"/>
        <v>8</v>
      </c>
      <c r="DA20" s="67">
        <f t="shared" si="39"/>
        <v>8</v>
      </c>
      <c r="DB20" s="60" t="str">
        <f t="shared" si="40"/>
        <v>8.0</v>
      </c>
      <c r="DC20" s="51" t="str">
        <f t="shared" si="41"/>
        <v>B+</v>
      </c>
      <c r="DD20" s="60">
        <f t="shared" si="42"/>
        <v>3.5</v>
      </c>
      <c r="DE20" s="60" t="str">
        <f t="shared" si="43"/>
        <v>3.5</v>
      </c>
      <c r="DF20" s="63"/>
      <c r="DG20" s="209"/>
      <c r="DH20" s="105">
        <v>8.8000000000000007</v>
      </c>
      <c r="DI20" s="126">
        <v>7</v>
      </c>
      <c r="DJ20" s="126"/>
      <c r="DK20" s="66">
        <f t="shared" si="44"/>
        <v>7.7</v>
      </c>
      <c r="DL20" s="67">
        <f t="shared" si="45"/>
        <v>7.7</v>
      </c>
      <c r="DM20" s="60" t="str">
        <f t="shared" si="46"/>
        <v>7.7</v>
      </c>
      <c r="DN20" s="51" t="str">
        <f t="shared" si="47"/>
        <v>B</v>
      </c>
      <c r="DO20" s="60">
        <f t="shared" si="48"/>
        <v>3</v>
      </c>
      <c r="DP20" s="60" t="str">
        <f t="shared" si="49"/>
        <v>3.0</v>
      </c>
      <c r="DQ20" s="63"/>
      <c r="DR20" s="209"/>
      <c r="DS20" s="67">
        <f t="shared" si="50"/>
        <v>7.85</v>
      </c>
      <c r="DT20" s="60" t="str">
        <f t="shared" si="51"/>
        <v>7.9</v>
      </c>
      <c r="DU20" s="51" t="str">
        <f t="shared" si="52"/>
        <v>B</v>
      </c>
      <c r="DV20" s="60">
        <f t="shared" si="53"/>
        <v>3</v>
      </c>
      <c r="DW20" s="60" t="str">
        <f t="shared" si="54"/>
        <v>3.0</v>
      </c>
      <c r="DX20" s="63">
        <v>3</v>
      </c>
      <c r="DY20" s="209">
        <v>3</v>
      </c>
      <c r="DZ20" s="210">
        <v>9</v>
      </c>
      <c r="EA20" s="57">
        <v>8</v>
      </c>
      <c r="EB20" s="58"/>
      <c r="EC20" s="66">
        <f t="shared" si="55"/>
        <v>8.4</v>
      </c>
      <c r="ED20" s="67">
        <f t="shared" si="56"/>
        <v>8.4</v>
      </c>
      <c r="EE20" s="67" t="str">
        <f t="shared" si="57"/>
        <v>8.4</v>
      </c>
      <c r="EF20" s="51" t="str">
        <f t="shared" si="58"/>
        <v>B+</v>
      </c>
      <c r="EG20" s="68">
        <f t="shared" si="59"/>
        <v>3.5</v>
      </c>
      <c r="EH20" s="53" t="str">
        <f t="shared" si="60"/>
        <v>3.5</v>
      </c>
      <c r="EI20" s="63">
        <v>3</v>
      </c>
      <c r="EJ20" s="207">
        <v>3</v>
      </c>
      <c r="EK20" s="150">
        <v>6.8</v>
      </c>
      <c r="EL20" s="124">
        <v>2</v>
      </c>
      <c r="EM20" s="125">
        <v>4</v>
      </c>
      <c r="EN20" s="66">
        <f t="shared" si="61"/>
        <v>3.9</v>
      </c>
      <c r="EO20" s="67">
        <f t="shared" si="62"/>
        <v>5.0999999999999996</v>
      </c>
      <c r="EP20" s="67" t="str">
        <f t="shared" si="63"/>
        <v>5.1</v>
      </c>
      <c r="EQ20" s="51" t="str">
        <f t="shared" si="64"/>
        <v>D+</v>
      </c>
      <c r="ER20" s="60">
        <f t="shared" si="65"/>
        <v>1.5</v>
      </c>
      <c r="ES20" s="53" t="str">
        <f t="shared" si="66"/>
        <v>1.5</v>
      </c>
      <c r="ET20" s="63">
        <v>3</v>
      </c>
      <c r="EU20" s="207">
        <v>3</v>
      </c>
      <c r="EV20" s="210">
        <v>8.3000000000000007</v>
      </c>
      <c r="EW20" s="57">
        <v>8</v>
      </c>
      <c r="EX20" s="58"/>
      <c r="EY20" s="66">
        <f t="shared" si="67"/>
        <v>8.1</v>
      </c>
      <c r="EZ20" s="67">
        <f t="shared" si="68"/>
        <v>8.1</v>
      </c>
      <c r="FA20" s="67" t="str">
        <f t="shared" si="69"/>
        <v>8.1</v>
      </c>
      <c r="FB20" s="51" t="str">
        <f t="shared" si="70"/>
        <v>B+</v>
      </c>
      <c r="FC20" s="60">
        <f t="shared" si="71"/>
        <v>3.5</v>
      </c>
      <c r="FD20" s="53" t="str">
        <f t="shared" si="72"/>
        <v>3.5</v>
      </c>
      <c r="FE20" s="63">
        <v>2</v>
      </c>
      <c r="FF20" s="207">
        <v>2</v>
      </c>
      <c r="FG20" s="105">
        <v>8</v>
      </c>
      <c r="FH20" s="103">
        <v>8</v>
      </c>
      <c r="FI20" s="104"/>
      <c r="FJ20" s="66">
        <f t="shared" si="73"/>
        <v>8</v>
      </c>
      <c r="FK20" s="67">
        <f t="shared" si="74"/>
        <v>8</v>
      </c>
      <c r="FL20" s="67" t="str">
        <f t="shared" si="75"/>
        <v>8.0</v>
      </c>
      <c r="FM20" s="51" t="str">
        <f t="shared" si="76"/>
        <v>B+</v>
      </c>
      <c r="FN20" s="60">
        <f t="shared" si="77"/>
        <v>3.5</v>
      </c>
      <c r="FO20" s="53" t="str">
        <f t="shared" si="78"/>
        <v>3.5</v>
      </c>
      <c r="FP20" s="63">
        <v>2</v>
      </c>
      <c r="FQ20" s="207">
        <v>2</v>
      </c>
      <c r="FR20" s="105">
        <v>8.8000000000000007</v>
      </c>
      <c r="FS20" s="103">
        <v>9</v>
      </c>
      <c r="FT20" s="104"/>
      <c r="FU20" s="66"/>
      <c r="FV20" s="67">
        <f t="shared" si="79"/>
        <v>8.9</v>
      </c>
      <c r="FW20" s="67" t="str">
        <f t="shared" si="80"/>
        <v>8.9</v>
      </c>
      <c r="FX20" s="51" t="str">
        <f t="shared" si="81"/>
        <v>A</v>
      </c>
      <c r="FY20" s="60">
        <f t="shared" si="82"/>
        <v>4</v>
      </c>
      <c r="FZ20" s="53" t="str">
        <f t="shared" si="83"/>
        <v>4.0</v>
      </c>
      <c r="GA20" s="63">
        <v>2</v>
      </c>
      <c r="GB20" s="207">
        <v>2</v>
      </c>
      <c r="GC20" s="105">
        <v>9</v>
      </c>
      <c r="GD20" s="103">
        <v>9</v>
      </c>
      <c r="GE20" s="104"/>
      <c r="GF20" s="105"/>
      <c r="GG20" s="67">
        <f t="shared" si="84"/>
        <v>9</v>
      </c>
      <c r="GH20" s="67" t="str">
        <f t="shared" si="85"/>
        <v>9.0</v>
      </c>
      <c r="GI20" s="51" t="str">
        <f t="shared" si="86"/>
        <v>A</v>
      </c>
      <c r="GJ20" s="60">
        <f t="shared" si="87"/>
        <v>4</v>
      </c>
      <c r="GK20" s="53" t="str">
        <f t="shared" si="88"/>
        <v>4.0</v>
      </c>
      <c r="GL20" s="63">
        <v>3</v>
      </c>
      <c r="GM20" s="207">
        <v>3</v>
      </c>
      <c r="GN20" s="211">
        <f t="shared" si="89"/>
        <v>18</v>
      </c>
      <c r="GO20" s="156">
        <f t="shared" si="90"/>
        <v>7.8361111111111121</v>
      </c>
      <c r="GP20" s="158">
        <f t="shared" si="91"/>
        <v>3.2222222222222223</v>
      </c>
      <c r="GQ20" s="157" t="str">
        <f t="shared" si="92"/>
        <v>3.22</v>
      </c>
      <c r="GR20" s="5" t="str">
        <f t="shared" si="93"/>
        <v>Lên lớp</v>
      </c>
      <c r="GS20" s="212">
        <f t="shared" si="94"/>
        <v>18</v>
      </c>
      <c r="GT20" s="213">
        <f t="shared" si="95"/>
        <v>7.8361111111111121</v>
      </c>
      <c r="GU20" s="214">
        <f t="shared" si="96"/>
        <v>3.2222222222222223</v>
      </c>
      <c r="GV20" s="215">
        <f t="shared" si="97"/>
        <v>35</v>
      </c>
      <c r="GW20" s="211">
        <f t="shared" si="98"/>
        <v>35</v>
      </c>
      <c r="GX20" s="157">
        <f t="shared" si="99"/>
        <v>7.7414285714285729</v>
      </c>
      <c r="GY20" s="158">
        <f t="shared" si="100"/>
        <v>3.2</v>
      </c>
      <c r="GZ20" s="157" t="str">
        <f t="shared" si="101"/>
        <v>3.20</v>
      </c>
      <c r="HA20" s="5" t="str">
        <f t="shared" si="102"/>
        <v>Lên lớp</v>
      </c>
      <c r="HB20" s="5"/>
      <c r="HC20" s="105">
        <v>8.3000000000000007</v>
      </c>
      <c r="HD20" s="103">
        <v>7</v>
      </c>
      <c r="HE20" s="104"/>
      <c r="HF20" s="105"/>
      <c r="HG20" s="67">
        <f t="shared" si="103"/>
        <v>7.5</v>
      </c>
      <c r="HH20" s="67" t="str">
        <f t="shared" si="104"/>
        <v>7.5</v>
      </c>
      <c r="HI20" s="51" t="str">
        <f t="shared" si="105"/>
        <v>B</v>
      </c>
      <c r="HJ20" s="60">
        <f t="shared" si="106"/>
        <v>3</v>
      </c>
      <c r="HK20" s="53" t="str">
        <f t="shared" si="107"/>
        <v>3.0</v>
      </c>
      <c r="HL20" s="63">
        <v>3</v>
      </c>
      <c r="HM20" s="207">
        <v>3</v>
      </c>
      <c r="HN20" s="210">
        <v>8.6999999999999993</v>
      </c>
      <c r="HO20" s="57">
        <v>5</v>
      </c>
      <c r="HP20" s="58"/>
      <c r="HQ20" s="66">
        <f t="shared" si="108"/>
        <v>6.5</v>
      </c>
      <c r="HR20" s="110">
        <f t="shared" si="109"/>
        <v>6.5</v>
      </c>
      <c r="HS20" s="67" t="str">
        <f t="shared" si="110"/>
        <v>6.5</v>
      </c>
      <c r="HT20" s="111" t="str">
        <f t="shared" si="111"/>
        <v>C+</v>
      </c>
      <c r="HU20" s="112">
        <f t="shared" si="112"/>
        <v>2.5</v>
      </c>
      <c r="HV20" s="113" t="str">
        <f t="shared" si="113"/>
        <v>2.5</v>
      </c>
      <c r="HW20" s="63">
        <v>1</v>
      </c>
      <c r="HX20" s="207">
        <v>1</v>
      </c>
      <c r="HY20" s="66">
        <f t="shared" si="270"/>
        <v>2</v>
      </c>
      <c r="HZ20" s="167">
        <f t="shared" si="270"/>
        <v>7.2</v>
      </c>
      <c r="IA20" s="53" t="str">
        <f t="shared" si="115"/>
        <v>7.2</v>
      </c>
      <c r="IB20" s="51" t="str">
        <f t="shared" si="116"/>
        <v>B</v>
      </c>
      <c r="IC20" s="60">
        <f t="shared" si="117"/>
        <v>3</v>
      </c>
      <c r="ID20" s="53" t="str">
        <f t="shared" si="118"/>
        <v>3.0</v>
      </c>
      <c r="IE20" s="220">
        <v>4</v>
      </c>
      <c r="IF20" s="221">
        <v>4</v>
      </c>
      <c r="IG20" s="210">
        <v>7</v>
      </c>
      <c r="IH20" s="57">
        <v>6</v>
      </c>
      <c r="II20" s="58"/>
      <c r="IJ20" s="66">
        <f t="shared" si="119"/>
        <v>6.4</v>
      </c>
      <c r="IK20" s="67">
        <f t="shared" si="120"/>
        <v>6.4</v>
      </c>
      <c r="IL20" s="67" t="str">
        <f t="shared" si="121"/>
        <v>6.4</v>
      </c>
      <c r="IM20" s="51" t="str">
        <f t="shared" si="122"/>
        <v>C</v>
      </c>
      <c r="IN20" s="60">
        <f t="shared" si="123"/>
        <v>2</v>
      </c>
      <c r="IO20" s="53" t="str">
        <f t="shared" si="124"/>
        <v>2.0</v>
      </c>
      <c r="IP20" s="63">
        <v>2</v>
      </c>
      <c r="IQ20" s="207">
        <v>2</v>
      </c>
      <c r="IR20" s="210">
        <v>8</v>
      </c>
      <c r="IS20" s="57">
        <v>5</v>
      </c>
      <c r="IT20" s="58"/>
      <c r="IU20" s="66">
        <f t="shared" si="125"/>
        <v>6.2</v>
      </c>
      <c r="IV20" s="67">
        <f t="shared" si="126"/>
        <v>6.2</v>
      </c>
      <c r="IW20" s="67" t="str">
        <f t="shared" si="127"/>
        <v>6.2</v>
      </c>
      <c r="IX20" s="51" t="str">
        <f t="shared" si="128"/>
        <v>C</v>
      </c>
      <c r="IY20" s="60">
        <f t="shared" si="129"/>
        <v>2</v>
      </c>
      <c r="IZ20" s="53" t="str">
        <f t="shared" si="130"/>
        <v>2.0</v>
      </c>
      <c r="JA20" s="63">
        <v>3</v>
      </c>
      <c r="JB20" s="207">
        <v>3</v>
      </c>
      <c r="JC20" s="65">
        <v>6.6</v>
      </c>
      <c r="JD20" s="57">
        <v>8</v>
      </c>
      <c r="JE20" s="58"/>
      <c r="JF20" s="66">
        <f t="shared" si="131"/>
        <v>7.4</v>
      </c>
      <c r="JG20" s="67">
        <f t="shared" si="132"/>
        <v>7.4</v>
      </c>
      <c r="JH20" s="50" t="str">
        <f t="shared" si="133"/>
        <v>7.4</v>
      </c>
      <c r="JI20" s="51" t="str">
        <f t="shared" si="134"/>
        <v>B</v>
      </c>
      <c r="JJ20" s="60">
        <f t="shared" si="135"/>
        <v>3</v>
      </c>
      <c r="JK20" s="53" t="str">
        <f t="shared" si="136"/>
        <v>3.0</v>
      </c>
      <c r="JL20" s="61">
        <v>2</v>
      </c>
      <c r="JM20" s="62">
        <v>2</v>
      </c>
      <c r="JN20" s="65">
        <v>7.4</v>
      </c>
      <c r="JO20" s="57">
        <v>6</v>
      </c>
      <c r="JP20" s="58"/>
      <c r="JQ20" s="66">
        <f t="shared" si="137"/>
        <v>6.6</v>
      </c>
      <c r="JR20" s="67">
        <f t="shared" si="138"/>
        <v>6.6</v>
      </c>
      <c r="JS20" s="50" t="str">
        <f t="shared" si="139"/>
        <v>6.6</v>
      </c>
      <c r="JT20" s="51" t="str">
        <f t="shared" si="140"/>
        <v>C+</v>
      </c>
      <c r="JU20" s="60">
        <f t="shared" si="141"/>
        <v>2.5</v>
      </c>
      <c r="JV20" s="53" t="str">
        <f t="shared" si="142"/>
        <v>2.5</v>
      </c>
      <c r="JW20" s="61">
        <v>1</v>
      </c>
      <c r="JX20" s="62">
        <v>1</v>
      </c>
      <c r="JY20" s="271">
        <v>5</v>
      </c>
      <c r="JZ20" s="122">
        <v>2</v>
      </c>
      <c r="KA20" s="123">
        <v>5</v>
      </c>
      <c r="KB20" s="171">
        <f t="shared" si="143"/>
        <v>3.2</v>
      </c>
      <c r="KC20" s="67">
        <f t="shared" si="144"/>
        <v>5</v>
      </c>
      <c r="KD20" s="50" t="str">
        <f t="shared" si="145"/>
        <v>5.0</v>
      </c>
      <c r="KE20" s="51" t="str">
        <f t="shared" si="146"/>
        <v>D+</v>
      </c>
      <c r="KF20" s="60">
        <f t="shared" si="147"/>
        <v>1.5</v>
      </c>
      <c r="KG20" s="53" t="str">
        <f t="shared" si="148"/>
        <v>1.5</v>
      </c>
      <c r="KH20" s="61">
        <v>2</v>
      </c>
      <c r="KI20" s="62">
        <v>2</v>
      </c>
      <c r="KJ20" s="105">
        <v>7.6</v>
      </c>
      <c r="KK20" s="138">
        <v>9</v>
      </c>
      <c r="KL20" s="104"/>
      <c r="KM20" s="66">
        <f t="shared" si="149"/>
        <v>8.4</v>
      </c>
      <c r="KN20" s="110">
        <f t="shared" si="150"/>
        <v>8.4</v>
      </c>
      <c r="KO20" s="67" t="str">
        <f t="shared" si="151"/>
        <v>8.4</v>
      </c>
      <c r="KP20" s="300" t="str">
        <f t="shared" si="152"/>
        <v>B+</v>
      </c>
      <c r="KQ20" s="112">
        <f t="shared" si="153"/>
        <v>3.5</v>
      </c>
      <c r="KR20" s="113" t="str">
        <f t="shared" si="154"/>
        <v>3.5</v>
      </c>
      <c r="KS20" s="63">
        <v>3</v>
      </c>
      <c r="KT20" s="207">
        <v>3</v>
      </c>
      <c r="KU20" s="105">
        <v>7.8</v>
      </c>
      <c r="KV20" s="138">
        <v>6</v>
      </c>
      <c r="KW20" s="104"/>
      <c r="KX20" s="66">
        <f t="shared" si="155"/>
        <v>6.7</v>
      </c>
      <c r="KY20" s="110">
        <f t="shared" si="156"/>
        <v>6.7</v>
      </c>
      <c r="KZ20" s="67" t="str">
        <f t="shared" si="157"/>
        <v>6.7</v>
      </c>
      <c r="LA20" s="300" t="str">
        <f t="shared" si="158"/>
        <v>C+</v>
      </c>
      <c r="LB20" s="112">
        <f t="shared" si="159"/>
        <v>2.5</v>
      </c>
      <c r="LC20" s="113" t="str">
        <f t="shared" si="160"/>
        <v>2.5</v>
      </c>
      <c r="LD20" s="63">
        <v>2</v>
      </c>
      <c r="LE20" s="207">
        <v>2</v>
      </c>
      <c r="LF20" s="301">
        <f t="shared" si="161"/>
        <v>7.6</v>
      </c>
      <c r="LG20" s="302">
        <f t="shared" si="161"/>
        <v>7.6</v>
      </c>
      <c r="LH20" s="303" t="str">
        <f t="shared" si="162"/>
        <v>7.6</v>
      </c>
      <c r="LI20" s="304" t="str">
        <f t="shared" si="163"/>
        <v>B</v>
      </c>
      <c r="LJ20" s="305">
        <f t="shared" si="164"/>
        <v>3</v>
      </c>
      <c r="LK20" s="303" t="str">
        <f t="shared" si="165"/>
        <v>3.0</v>
      </c>
      <c r="LL20" s="306">
        <v>5</v>
      </c>
      <c r="LM20" s="307">
        <v>5</v>
      </c>
      <c r="LN20" s="211">
        <f t="shared" si="166"/>
        <v>19</v>
      </c>
      <c r="LO20" s="156">
        <f t="shared" si="167"/>
        <v>6.8631578947368421</v>
      </c>
      <c r="LP20" s="158">
        <f t="shared" si="168"/>
        <v>2.5526315789473686</v>
      </c>
      <c r="LQ20" s="157" t="str">
        <f t="shared" si="169"/>
        <v>2.55</v>
      </c>
      <c r="LR20" s="5" t="str">
        <f t="shared" si="170"/>
        <v>Lên lớp</v>
      </c>
      <c r="LS20" s="212">
        <f t="shared" si="171"/>
        <v>19</v>
      </c>
      <c r="LT20" s="156">
        <f t="shared" si="172"/>
        <v>6.8631578947368421</v>
      </c>
      <c r="LU20" s="309">
        <f t="shared" si="173"/>
        <v>2.5526315789473686</v>
      </c>
      <c r="LV20" s="215">
        <f t="shared" si="174"/>
        <v>54</v>
      </c>
      <c r="LW20" s="211">
        <f t="shared" si="175"/>
        <v>54</v>
      </c>
      <c r="LX20" s="157">
        <f t="shared" si="176"/>
        <v>7.4324074074074078</v>
      </c>
      <c r="LY20" s="157" t="str">
        <f t="shared" si="177"/>
        <v>7.43</v>
      </c>
      <c r="LZ20" s="158">
        <f t="shared" si="178"/>
        <v>2.9722222222222223</v>
      </c>
      <c r="MA20" s="157" t="str">
        <f t="shared" si="179"/>
        <v>2.97</v>
      </c>
      <c r="MB20" s="5" t="str">
        <f t="shared" si="180"/>
        <v>Lên lớp</v>
      </c>
      <c r="MC20" s="282">
        <v>6.8</v>
      </c>
      <c r="MD20" s="283">
        <v>5</v>
      </c>
      <c r="ME20" s="58"/>
      <c r="MF20" s="66">
        <f t="shared" si="181"/>
        <v>5.7</v>
      </c>
      <c r="MG20" s="67">
        <f t="shared" si="182"/>
        <v>5.7</v>
      </c>
      <c r="MH20" s="50" t="str">
        <f t="shared" si="183"/>
        <v>5.7</v>
      </c>
      <c r="MI20" s="51" t="str">
        <f t="shared" si="184"/>
        <v>C</v>
      </c>
      <c r="MJ20" s="60">
        <f t="shared" si="185"/>
        <v>2</v>
      </c>
      <c r="MK20" s="53" t="str">
        <f t="shared" si="186"/>
        <v>2.0</v>
      </c>
      <c r="ML20" s="61">
        <v>2</v>
      </c>
      <c r="MM20" s="62">
        <v>2</v>
      </c>
      <c r="MN20" s="282">
        <v>6.3</v>
      </c>
      <c r="MO20" s="283">
        <v>3</v>
      </c>
      <c r="MP20" s="104"/>
      <c r="MQ20" s="105">
        <f t="shared" si="187"/>
        <v>4.3</v>
      </c>
      <c r="MR20" s="67">
        <f t="shared" si="188"/>
        <v>4.3</v>
      </c>
      <c r="MS20" s="50" t="str">
        <f t="shared" si="189"/>
        <v>4.3</v>
      </c>
      <c r="MT20" s="51" t="str">
        <f t="shared" si="190"/>
        <v>D</v>
      </c>
      <c r="MU20" s="60">
        <f t="shared" si="191"/>
        <v>1</v>
      </c>
      <c r="MV20" s="53" t="str">
        <f t="shared" si="192"/>
        <v>1.0</v>
      </c>
      <c r="MW20" s="61">
        <v>2</v>
      </c>
      <c r="MX20" s="62">
        <v>2</v>
      </c>
      <c r="MY20" s="282">
        <v>7.4</v>
      </c>
      <c r="MZ20" s="283">
        <v>9</v>
      </c>
      <c r="NA20" s="104"/>
      <c r="NB20" s="105">
        <f t="shared" si="193"/>
        <v>8.4</v>
      </c>
      <c r="NC20" s="67">
        <f t="shared" si="194"/>
        <v>8.4</v>
      </c>
      <c r="ND20" s="50" t="str">
        <f t="shared" si="195"/>
        <v>8.4</v>
      </c>
      <c r="NE20" s="51" t="str">
        <f t="shared" si="196"/>
        <v>B+</v>
      </c>
      <c r="NF20" s="60">
        <f t="shared" si="197"/>
        <v>3.5</v>
      </c>
      <c r="NG20" s="53" t="str">
        <f t="shared" si="198"/>
        <v>3.5</v>
      </c>
      <c r="NH20" s="61">
        <v>2</v>
      </c>
      <c r="NI20" s="62">
        <v>2</v>
      </c>
      <c r="NJ20" s="105">
        <v>6.7</v>
      </c>
      <c r="NK20" s="138">
        <v>7</v>
      </c>
      <c r="NL20" s="104"/>
      <c r="NM20" s="66">
        <f t="shared" si="199"/>
        <v>6.9</v>
      </c>
      <c r="NN20" s="110">
        <f t="shared" si="200"/>
        <v>6.9</v>
      </c>
      <c r="NO20" s="67" t="str">
        <f t="shared" si="201"/>
        <v>6.9</v>
      </c>
      <c r="NP20" s="300" t="str">
        <f t="shared" si="202"/>
        <v>C+</v>
      </c>
      <c r="NQ20" s="112">
        <f t="shared" si="203"/>
        <v>2.5</v>
      </c>
      <c r="NR20" s="113" t="str">
        <f t="shared" si="204"/>
        <v>2.5</v>
      </c>
      <c r="NS20" s="63">
        <v>2</v>
      </c>
      <c r="NT20" s="207">
        <v>2</v>
      </c>
      <c r="NU20" s="105">
        <v>5.7</v>
      </c>
      <c r="NV20" s="138">
        <v>6</v>
      </c>
      <c r="NW20" s="105"/>
      <c r="NX20" s="105">
        <f t="shared" si="205"/>
        <v>5.9</v>
      </c>
      <c r="NY20" s="110">
        <f t="shared" si="206"/>
        <v>5.9</v>
      </c>
      <c r="NZ20" s="67" t="str">
        <f t="shared" si="207"/>
        <v>5.9</v>
      </c>
      <c r="OA20" s="300" t="str">
        <f t="shared" si="208"/>
        <v>C</v>
      </c>
      <c r="OB20" s="112">
        <f t="shared" si="209"/>
        <v>2</v>
      </c>
      <c r="OC20" s="113" t="str">
        <f t="shared" si="210"/>
        <v>2.0</v>
      </c>
      <c r="OD20" s="63">
        <v>1</v>
      </c>
      <c r="OE20" s="207">
        <v>1</v>
      </c>
      <c r="OF20" s="231">
        <v>7</v>
      </c>
      <c r="OG20" s="231">
        <v>6</v>
      </c>
      <c r="OH20" s="231"/>
      <c r="OI20" s="66">
        <f t="shared" si="211"/>
        <v>6.4</v>
      </c>
      <c r="OJ20" s="67">
        <f t="shared" si="212"/>
        <v>6.4</v>
      </c>
      <c r="OK20" s="67" t="str">
        <f t="shared" si="213"/>
        <v>6.4</v>
      </c>
      <c r="OL20" s="51" t="str">
        <f t="shared" si="214"/>
        <v>C</v>
      </c>
      <c r="OM20" s="60">
        <f t="shared" si="215"/>
        <v>2</v>
      </c>
      <c r="ON20" s="53" t="str">
        <f t="shared" si="216"/>
        <v>2.0</v>
      </c>
      <c r="OO20" s="63">
        <v>6</v>
      </c>
      <c r="OP20" s="207">
        <v>6</v>
      </c>
      <c r="OQ20" s="211">
        <f t="shared" si="217"/>
        <v>15</v>
      </c>
      <c r="OR20" s="156">
        <f t="shared" si="218"/>
        <v>6.3266666666666671</v>
      </c>
      <c r="OS20" s="158">
        <f t="shared" si="219"/>
        <v>2.1333333333333333</v>
      </c>
      <c r="OT20" s="157" t="str">
        <f t="shared" si="220"/>
        <v>2.13</v>
      </c>
      <c r="OU20" s="5" t="str">
        <f t="shared" si="221"/>
        <v>Lên lớp</v>
      </c>
      <c r="OV20" s="212">
        <f t="shared" si="222"/>
        <v>15</v>
      </c>
      <c r="OW20" s="156">
        <f t="shared" si="223"/>
        <v>6.3266666666666671</v>
      </c>
      <c r="OX20" s="309">
        <f t="shared" si="224"/>
        <v>2.1333333333333333</v>
      </c>
      <c r="OY20" s="215">
        <f t="shared" si="225"/>
        <v>69</v>
      </c>
      <c r="OZ20" s="211">
        <f t="shared" si="226"/>
        <v>69</v>
      </c>
      <c r="PA20" s="157">
        <f t="shared" si="227"/>
        <v>7.1920289855072461</v>
      </c>
      <c r="PB20" s="157" t="str">
        <f t="shared" si="228"/>
        <v>7.19</v>
      </c>
      <c r="PC20" s="158">
        <f t="shared" si="229"/>
        <v>2.7898550724637681</v>
      </c>
      <c r="PD20" s="157" t="str">
        <f t="shared" si="230"/>
        <v>2.79</v>
      </c>
      <c r="PE20" s="5" t="str">
        <f t="shared" si="231"/>
        <v>Lên lớp</v>
      </c>
      <c r="PF20" s="210">
        <v>7</v>
      </c>
      <c r="PG20" s="133">
        <v>7</v>
      </c>
      <c r="PH20" s="210"/>
      <c r="PI20" s="66">
        <f t="shared" si="232"/>
        <v>7</v>
      </c>
      <c r="PJ20" s="67">
        <f t="shared" si="233"/>
        <v>7</v>
      </c>
      <c r="PK20" s="67" t="str">
        <f t="shared" si="234"/>
        <v>7.0</v>
      </c>
      <c r="PL20" s="51" t="str">
        <f t="shared" si="235"/>
        <v>B</v>
      </c>
      <c r="PM20" s="60">
        <f t="shared" si="236"/>
        <v>3</v>
      </c>
      <c r="PN20" s="53" t="str">
        <f t="shared" si="237"/>
        <v>3.0</v>
      </c>
      <c r="PO20" s="63">
        <v>6</v>
      </c>
      <c r="PP20" s="207">
        <v>6</v>
      </c>
      <c r="PQ20" s="105">
        <v>0</v>
      </c>
      <c r="PR20" s="138"/>
      <c r="PS20" s="105"/>
      <c r="PT20" s="105"/>
      <c r="PU20" s="67">
        <f t="shared" si="238"/>
        <v>0</v>
      </c>
      <c r="PV20" s="67" t="str">
        <f t="shared" si="239"/>
        <v>0.0</v>
      </c>
      <c r="PW20" s="51" t="str">
        <f t="shared" si="240"/>
        <v>F</v>
      </c>
      <c r="PX20" s="60">
        <f t="shared" si="241"/>
        <v>0</v>
      </c>
      <c r="PY20" s="53" t="str">
        <f t="shared" si="242"/>
        <v>0.0</v>
      </c>
      <c r="PZ20" s="63">
        <v>4</v>
      </c>
      <c r="QA20" s="207"/>
      <c r="QB20" s="429">
        <v>7.4</v>
      </c>
      <c r="QC20" s="429">
        <v>7.5</v>
      </c>
      <c r="QD20" s="429">
        <v>7.3</v>
      </c>
      <c r="QE20" s="316">
        <f t="shared" si="243"/>
        <v>7.4</v>
      </c>
      <c r="QF20" s="67" t="str">
        <f t="shared" si="244"/>
        <v>7.4</v>
      </c>
      <c r="QG20" s="51" t="str">
        <f t="shared" si="245"/>
        <v>B</v>
      </c>
      <c r="QH20" s="60">
        <f t="shared" si="246"/>
        <v>3</v>
      </c>
      <c r="QI20" s="53" t="str">
        <f t="shared" si="247"/>
        <v>3.0</v>
      </c>
      <c r="QJ20" s="220">
        <v>5</v>
      </c>
      <c r="QK20" s="221">
        <v>5</v>
      </c>
      <c r="QL20" s="417">
        <f t="shared" si="248"/>
        <v>15</v>
      </c>
      <c r="QM20" s="156">
        <f t="shared" si="249"/>
        <v>5.2666666666666666</v>
      </c>
      <c r="QN20" s="158">
        <f t="shared" si="250"/>
        <v>2.2000000000000002</v>
      </c>
      <c r="QO20" s="157" t="str">
        <f t="shared" si="251"/>
        <v>2.20</v>
      </c>
      <c r="QR20" s="429"/>
      <c r="QS20" s="429"/>
      <c r="QT20" s="429"/>
    </row>
    <row r="21" spans="1:462" s="8" customFormat="1" ht="18">
      <c r="A21" s="5">
        <v>20</v>
      </c>
      <c r="B21" s="9" t="s">
        <v>455</v>
      </c>
      <c r="C21" s="10" t="s">
        <v>464</v>
      </c>
      <c r="D21" s="11" t="s">
        <v>465</v>
      </c>
      <c r="E21" s="12" t="s">
        <v>277</v>
      </c>
      <c r="G21" s="47" t="s">
        <v>713</v>
      </c>
      <c r="H21" s="144" t="s">
        <v>427</v>
      </c>
      <c r="I21" s="48" t="s">
        <v>606</v>
      </c>
      <c r="J21" s="48" t="s">
        <v>629</v>
      </c>
      <c r="K21" s="98">
        <v>7.8</v>
      </c>
      <c r="L21" s="67" t="str">
        <f t="shared" si="0"/>
        <v>7.8</v>
      </c>
      <c r="M21" s="51" t="str">
        <f t="shared" si="253"/>
        <v>B</v>
      </c>
      <c r="N21" s="52">
        <f t="shared" si="254"/>
        <v>3</v>
      </c>
      <c r="O21" s="53" t="str">
        <f t="shared" si="1"/>
        <v>3.0</v>
      </c>
      <c r="P21" s="63">
        <v>2</v>
      </c>
      <c r="Q21" s="49">
        <v>6</v>
      </c>
      <c r="R21" s="67" t="str">
        <f t="shared" si="2"/>
        <v>6.0</v>
      </c>
      <c r="S21" s="51" t="str">
        <f t="shared" si="255"/>
        <v>C</v>
      </c>
      <c r="T21" s="52">
        <f t="shared" si="256"/>
        <v>2</v>
      </c>
      <c r="U21" s="53" t="str">
        <f t="shared" si="3"/>
        <v>2.0</v>
      </c>
      <c r="V21" s="63">
        <v>3</v>
      </c>
      <c r="W21" s="105">
        <v>8.8000000000000007</v>
      </c>
      <c r="X21" s="103">
        <v>8</v>
      </c>
      <c r="Y21" s="104"/>
      <c r="Z21" s="66">
        <f t="shared" si="4"/>
        <v>8.3000000000000007</v>
      </c>
      <c r="AA21" s="67">
        <f t="shared" si="5"/>
        <v>8.3000000000000007</v>
      </c>
      <c r="AB21" s="67" t="str">
        <f t="shared" si="6"/>
        <v>8.3</v>
      </c>
      <c r="AC21" s="51" t="str">
        <f t="shared" si="7"/>
        <v>B+</v>
      </c>
      <c r="AD21" s="60">
        <f t="shared" si="257"/>
        <v>3.5</v>
      </c>
      <c r="AE21" s="53" t="str">
        <f t="shared" si="8"/>
        <v>3.5</v>
      </c>
      <c r="AF21" s="63">
        <v>4</v>
      </c>
      <c r="AG21" s="207">
        <v>4</v>
      </c>
      <c r="AH21" s="105">
        <v>8.3000000000000007</v>
      </c>
      <c r="AI21" s="103">
        <v>8</v>
      </c>
      <c r="AJ21" s="104"/>
      <c r="AK21" s="66">
        <f t="shared" si="9"/>
        <v>8.1</v>
      </c>
      <c r="AL21" s="67">
        <f t="shared" si="10"/>
        <v>8.1</v>
      </c>
      <c r="AM21" s="67" t="str">
        <f t="shared" si="11"/>
        <v>8.1</v>
      </c>
      <c r="AN21" s="51" t="str">
        <f t="shared" si="258"/>
        <v>B+</v>
      </c>
      <c r="AO21" s="60">
        <f t="shared" si="259"/>
        <v>3.5</v>
      </c>
      <c r="AP21" s="53" t="str">
        <f t="shared" si="12"/>
        <v>3.5</v>
      </c>
      <c r="AQ21" s="63">
        <v>2</v>
      </c>
      <c r="AR21" s="207">
        <v>2</v>
      </c>
      <c r="AS21" s="105">
        <v>8</v>
      </c>
      <c r="AT21" s="103">
        <v>9</v>
      </c>
      <c r="AU21" s="104"/>
      <c r="AV21" s="66">
        <f t="shared" si="13"/>
        <v>8.6</v>
      </c>
      <c r="AW21" s="67">
        <f t="shared" si="14"/>
        <v>8.6</v>
      </c>
      <c r="AX21" s="67" t="str">
        <f t="shared" si="15"/>
        <v>8.6</v>
      </c>
      <c r="AY21" s="51" t="str">
        <f t="shared" si="16"/>
        <v>A</v>
      </c>
      <c r="AZ21" s="60">
        <f t="shared" si="260"/>
        <v>4</v>
      </c>
      <c r="BA21" s="53" t="str">
        <f t="shared" si="17"/>
        <v>4.0</v>
      </c>
      <c r="BB21" s="63">
        <v>3</v>
      </c>
      <c r="BC21" s="207">
        <v>3</v>
      </c>
      <c r="BD21" s="105">
        <v>8.1999999999999993</v>
      </c>
      <c r="BE21" s="103">
        <v>9</v>
      </c>
      <c r="BF21" s="104"/>
      <c r="BG21" s="66">
        <f t="shared" si="261"/>
        <v>8.6999999999999993</v>
      </c>
      <c r="BH21" s="67">
        <f t="shared" si="262"/>
        <v>8.6999999999999993</v>
      </c>
      <c r="BI21" s="67" t="str">
        <f t="shared" si="18"/>
        <v>8.7</v>
      </c>
      <c r="BJ21" s="51" t="str">
        <f t="shared" si="263"/>
        <v>A</v>
      </c>
      <c r="BK21" s="60">
        <f t="shared" si="264"/>
        <v>4</v>
      </c>
      <c r="BL21" s="53" t="str">
        <f t="shared" si="19"/>
        <v>4.0</v>
      </c>
      <c r="BM21" s="63">
        <v>3</v>
      </c>
      <c r="BN21" s="207">
        <v>3</v>
      </c>
      <c r="BO21" s="105">
        <v>7.6</v>
      </c>
      <c r="BP21" s="103">
        <v>9</v>
      </c>
      <c r="BQ21" s="104"/>
      <c r="BR21" s="66">
        <f t="shared" si="20"/>
        <v>8.4</v>
      </c>
      <c r="BS21" s="67">
        <f t="shared" si="21"/>
        <v>8.4</v>
      </c>
      <c r="BT21" s="67" t="str">
        <f t="shared" si="22"/>
        <v>8.4</v>
      </c>
      <c r="BU21" s="51" t="str">
        <f t="shared" si="23"/>
        <v>B+</v>
      </c>
      <c r="BV21" s="68">
        <f t="shared" si="24"/>
        <v>3.5</v>
      </c>
      <c r="BW21" s="53" t="str">
        <f t="shared" si="25"/>
        <v>3.5</v>
      </c>
      <c r="BX21" s="63">
        <v>2</v>
      </c>
      <c r="BY21" s="207">
        <v>2</v>
      </c>
      <c r="BZ21" s="105">
        <v>8</v>
      </c>
      <c r="CA21" s="103">
        <v>9</v>
      </c>
      <c r="CB21" s="104"/>
      <c r="CC21" s="105"/>
      <c r="CD21" s="67">
        <f t="shared" si="265"/>
        <v>8.6</v>
      </c>
      <c r="CE21" s="67" t="str">
        <f t="shared" si="26"/>
        <v>8.6</v>
      </c>
      <c r="CF21" s="51" t="str">
        <f t="shared" si="266"/>
        <v>A</v>
      </c>
      <c r="CG21" s="60">
        <f t="shared" si="267"/>
        <v>4</v>
      </c>
      <c r="CH21" s="53" t="str">
        <f t="shared" si="27"/>
        <v>4.0</v>
      </c>
      <c r="CI21" s="63">
        <v>3</v>
      </c>
      <c r="CJ21" s="207">
        <v>3</v>
      </c>
      <c r="CK21" s="208">
        <f t="shared" si="269"/>
        <v>17</v>
      </c>
      <c r="CL21" s="72">
        <f t="shared" si="29"/>
        <v>8.4647058823529395</v>
      </c>
      <c r="CM21" s="93" t="str">
        <f t="shared" si="30"/>
        <v>8.46</v>
      </c>
      <c r="CN21" s="72">
        <f t="shared" si="31"/>
        <v>3.7647058823529411</v>
      </c>
      <c r="CO21" s="93" t="str">
        <f t="shared" si="32"/>
        <v>3.76</v>
      </c>
      <c r="CP21" s="399" t="str">
        <f t="shared" si="252"/>
        <v>Lên lớp</v>
      </c>
      <c r="CQ21" s="399">
        <f t="shared" si="33"/>
        <v>17</v>
      </c>
      <c r="CR21" s="72">
        <f t="shared" si="34"/>
        <v>8.4647058823529395</v>
      </c>
      <c r="CS21" s="399" t="str">
        <f t="shared" si="35"/>
        <v>8.46</v>
      </c>
      <c r="CT21" s="72">
        <f t="shared" si="36"/>
        <v>3.7647058823529411</v>
      </c>
      <c r="CU21" s="399" t="str">
        <f t="shared" si="37"/>
        <v>3.76</v>
      </c>
      <c r="CV21" s="399" t="str">
        <f t="shared" si="268"/>
        <v>Lên lớp</v>
      </c>
      <c r="CW21" s="66">
        <v>8.6</v>
      </c>
      <c r="CX21" s="66">
        <v>8</v>
      </c>
      <c r="CY21" s="399"/>
      <c r="CZ21" s="66">
        <f t="shared" si="38"/>
        <v>8.1999999999999993</v>
      </c>
      <c r="DA21" s="67">
        <f t="shared" si="39"/>
        <v>8.1999999999999993</v>
      </c>
      <c r="DB21" s="60" t="str">
        <f t="shared" si="40"/>
        <v>8.2</v>
      </c>
      <c r="DC21" s="51" t="str">
        <f t="shared" si="41"/>
        <v>B+</v>
      </c>
      <c r="DD21" s="60">
        <f t="shared" si="42"/>
        <v>3.5</v>
      </c>
      <c r="DE21" s="60" t="str">
        <f t="shared" si="43"/>
        <v>3.5</v>
      </c>
      <c r="DF21" s="63"/>
      <c r="DG21" s="209"/>
      <c r="DH21" s="105">
        <v>7.2</v>
      </c>
      <c r="DI21" s="126">
        <v>9</v>
      </c>
      <c r="DJ21" s="126"/>
      <c r="DK21" s="66">
        <f t="shared" si="44"/>
        <v>8.3000000000000007</v>
      </c>
      <c r="DL21" s="67">
        <f t="shared" si="45"/>
        <v>8.3000000000000007</v>
      </c>
      <c r="DM21" s="60" t="str">
        <f t="shared" si="46"/>
        <v>8.3</v>
      </c>
      <c r="DN21" s="51" t="str">
        <f t="shared" si="47"/>
        <v>B+</v>
      </c>
      <c r="DO21" s="60">
        <f t="shared" si="48"/>
        <v>3.5</v>
      </c>
      <c r="DP21" s="60" t="str">
        <f t="shared" si="49"/>
        <v>3.5</v>
      </c>
      <c r="DQ21" s="63"/>
      <c r="DR21" s="209"/>
      <c r="DS21" s="67">
        <f t="shared" si="50"/>
        <v>8.25</v>
      </c>
      <c r="DT21" s="60" t="str">
        <f t="shared" si="51"/>
        <v>8.3</v>
      </c>
      <c r="DU21" s="51" t="str">
        <f t="shared" si="52"/>
        <v>B+</v>
      </c>
      <c r="DV21" s="60">
        <f t="shared" si="53"/>
        <v>3.5</v>
      </c>
      <c r="DW21" s="60" t="str">
        <f t="shared" si="54"/>
        <v>3.5</v>
      </c>
      <c r="DX21" s="63">
        <v>3</v>
      </c>
      <c r="DY21" s="209">
        <v>3</v>
      </c>
      <c r="DZ21" s="210">
        <v>6.8</v>
      </c>
      <c r="EA21" s="57">
        <v>7</v>
      </c>
      <c r="EB21" s="58"/>
      <c r="EC21" s="66">
        <f t="shared" si="55"/>
        <v>6.9</v>
      </c>
      <c r="ED21" s="67">
        <f t="shared" si="56"/>
        <v>6.9</v>
      </c>
      <c r="EE21" s="67" t="str">
        <f t="shared" si="57"/>
        <v>6.9</v>
      </c>
      <c r="EF21" s="51" t="str">
        <f t="shared" si="58"/>
        <v>C+</v>
      </c>
      <c r="EG21" s="68">
        <f t="shared" si="59"/>
        <v>2.5</v>
      </c>
      <c r="EH21" s="53" t="str">
        <f t="shared" si="60"/>
        <v>2.5</v>
      </c>
      <c r="EI21" s="63">
        <v>3</v>
      </c>
      <c r="EJ21" s="207">
        <v>3</v>
      </c>
      <c r="EK21" s="210">
        <v>8.8000000000000007</v>
      </c>
      <c r="EL21" s="57">
        <v>6</v>
      </c>
      <c r="EM21" s="58"/>
      <c r="EN21" s="66">
        <f t="shared" si="61"/>
        <v>7.1</v>
      </c>
      <c r="EO21" s="67">
        <f t="shared" si="62"/>
        <v>7.1</v>
      </c>
      <c r="EP21" s="67" t="str">
        <f t="shared" si="63"/>
        <v>7.1</v>
      </c>
      <c r="EQ21" s="51" t="str">
        <f t="shared" si="64"/>
        <v>B</v>
      </c>
      <c r="ER21" s="60">
        <f t="shared" si="65"/>
        <v>3</v>
      </c>
      <c r="ES21" s="53" t="str">
        <f t="shared" si="66"/>
        <v>3.0</v>
      </c>
      <c r="ET21" s="63">
        <v>3</v>
      </c>
      <c r="EU21" s="207">
        <v>3</v>
      </c>
      <c r="EV21" s="210">
        <v>7.3</v>
      </c>
      <c r="EW21" s="57">
        <v>6</v>
      </c>
      <c r="EX21" s="58"/>
      <c r="EY21" s="66">
        <f t="shared" si="67"/>
        <v>6.5</v>
      </c>
      <c r="EZ21" s="67">
        <f t="shared" si="68"/>
        <v>6.5</v>
      </c>
      <c r="FA21" s="67" t="str">
        <f t="shared" si="69"/>
        <v>6.5</v>
      </c>
      <c r="FB21" s="51" t="str">
        <f t="shared" si="70"/>
        <v>C+</v>
      </c>
      <c r="FC21" s="60">
        <f t="shared" si="71"/>
        <v>2.5</v>
      </c>
      <c r="FD21" s="53" t="str">
        <f t="shared" si="72"/>
        <v>2.5</v>
      </c>
      <c r="FE21" s="63">
        <v>2</v>
      </c>
      <c r="FF21" s="207">
        <v>2</v>
      </c>
      <c r="FG21" s="105">
        <v>7.7</v>
      </c>
      <c r="FH21" s="103">
        <v>7</v>
      </c>
      <c r="FI21" s="104"/>
      <c r="FJ21" s="66">
        <f t="shared" si="73"/>
        <v>7.3</v>
      </c>
      <c r="FK21" s="67">
        <f t="shared" si="74"/>
        <v>7.3</v>
      </c>
      <c r="FL21" s="67" t="str">
        <f t="shared" si="75"/>
        <v>7.3</v>
      </c>
      <c r="FM21" s="51" t="str">
        <f t="shared" si="76"/>
        <v>B</v>
      </c>
      <c r="FN21" s="60">
        <f t="shared" si="77"/>
        <v>3</v>
      </c>
      <c r="FO21" s="53" t="str">
        <f t="shared" si="78"/>
        <v>3.0</v>
      </c>
      <c r="FP21" s="63">
        <v>2</v>
      </c>
      <c r="FQ21" s="207">
        <v>2</v>
      </c>
      <c r="FR21" s="105">
        <v>7.2</v>
      </c>
      <c r="FS21" s="103">
        <v>8</v>
      </c>
      <c r="FT21" s="104"/>
      <c r="FU21" s="66"/>
      <c r="FV21" s="67">
        <f t="shared" si="79"/>
        <v>7.7</v>
      </c>
      <c r="FW21" s="67" t="str">
        <f t="shared" si="80"/>
        <v>7.7</v>
      </c>
      <c r="FX21" s="51" t="str">
        <f t="shared" si="81"/>
        <v>B</v>
      </c>
      <c r="FY21" s="60">
        <f t="shared" si="82"/>
        <v>3</v>
      </c>
      <c r="FZ21" s="53" t="str">
        <f t="shared" si="83"/>
        <v>3.0</v>
      </c>
      <c r="GA21" s="63">
        <v>2</v>
      </c>
      <c r="GB21" s="207">
        <v>2</v>
      </c>
      <c r="GC21" s="105">
        <v>6.7</v>
      </c>
      <c r="GD21" s="103">
        <v>6</v>
      </c>
      <c r="GE21" s="104"/>
      <c r="GF21" s="105"/>
      <c r="GG21" s="67">
        <f t="shared" si="84"/>
        <v>6.3</v>
      </c>
      <c r="GH21" s="67" t="str">
        <f t="shared" si="85"/>
        <v>6.3</v>
      </c>
      <c r="GI21" s="51" t="str">
        <f t="shared" si="86"/>
        <v>C</v>
      </c>
      <c r="GJ21" s="60">
        <f t="shared" si="87"/>
        <v>2</v>
      </c>
      <c r="GK21" s="53" t="str">
        <f t="shared" si="88"/>
        <v>2.0</v>
      </c>
      <c r="GL21" s="63">
        <v>3</v>
      </c>
      <c r="GM21" s="207">
        <v>3</v>
      </c>
      <c r="GN21" s="211">
        <f t="shared" si="89"/>
        <v>18</v>
      </c>
      <c r="GO21" s="156">
        <f t="shared" si="90"/>
        <v>7.1472222222222221</v>
      </c>
      <c r="GP21" s="158">
        <f t="shared" si="91"/>
        <v>2.7777777777777777</v>
      </c>
      <c r="GQ21" s="157" t="str">
        <f t="shared" si="92"/>
        <v>2.78</v>
      </c>
      <c r="GR21" s="5" t="str">
        <f t="shared" si="93"/>
        <v>Lên lớp</v>
      </c>
      <c r="GS21" s="212">
        <f t="shared" si="94"/>
        <v>18</v>
      </c>
      <c r="GT21" s="213">
        <f t="shared" si="95"/>
        <v>7.1472222222222221</v>
      </c>
      <c r="GU21" s="214">
        <f t="shared" si="96"/>
        <v>2.7777777777777777</v>
      </c>
      <c r="GV21" s="215">
        <f t="shared" si="97"/>
        <v>35</v>
      </c>
      <c r="GW21" s="211">
        <f t="shared" si="98"/>
        <v>35</v>
      </c>
      <c r="GX21" s="157">
        <f t="shared" si="99"/>
        <v>7.7871428571428556</v>
      </c>
      <c r="GY21" s="158">
        <f t="shared" si="100"/>
        <v>3.2571428571428571</v>
      </c>
      <c r="GZ21" s="157" t="str">
        <f t="shared" si="101"/>
        <v>3.26</v>
      </c>
      <c r="HA21" s="5" t="str">
        <f t="shared" si="102"/>
        <v>Lên lớp</v>
      </c>
      <c r="HB21" s="5"/>
      <c r="HC21" s="105">
        <v>7</v>
      </c>
      <c r="HD21" s="103">
        <v>5</v>
      </c>
      <c r="HE21" s="104"/>
      <c r="HF21" s="105"/>
      <c r="HG21" s="67">
        <f t="shared" si="103"/>
        <v>5.8</v>
      </c>
      <c r="HH21" s="67" t="str">
        <f t="shared" si="104"/>
        <v>5.8</v>
      </c>
      <c r="HI21" s="51" t="str">
        <f t="shared" si="105"/>
        <v>C</v>
      </c>
      <c r="HJ21" s="60">
        <f t="shared" si="106"/>
        <v>2</v>
      </c>
      <c r="HK21" s="53" t="str">
        <f t="shared" si="107"/>
        <v>2.0</v>
      </c>
      <c r="HL21" s="63">
        <v>3</v>
      </c>
      <c r="HM21" s="207">
        <v>3</v>
      </c>
      <c r="HN21" s="210">
        <v>7.7</v>
      </c>
      <c r="HO21" s="57">
        <v>6</v>
      </c>
      <c r="HP21" s="58"/>
      <c r="HQ21" s="66">
        <f t="shared" si="108"/>
        <v>6.7</v>
      </c>
      <c r="HR21" s="110">
        <f t="shared" si="109"/>
        <v>6.7</v>
      </c>
      <c r="HS21" s="67" t="str">
        <f t="shared" si="110"/>
        <v>6.7</v>
      </c>
      <c r="HT21" s="111" t="str">
        <f t="shared" si="111"/>
        <v>C+</v>
      </c>
      <c r="HU21" s="112">
        <f t="shared" si="112"/>
        <v>2.5</v>
      </c>
      <c r="HV21" s="113" t="str">
        <f t="shared" si="113"/>
        <v>2.5</v>
      </c>
      <c r="HW21" s="63">
        <v>1</v>
      </c>
      <c r="HX21" s="207">
        <v>1</v>
      </c>
      <c r="HY21" s="66">
        <f t="shared" si="270"/>
        <v>2</v>
      </c>
      <c r="HZ21" s="167">
        <f t="shared" si="270"/>
        <v>6.1</v>
      </c>
      <c r="IA21" s="53" t="str">
        <f t="shared" si="115"/>
        <v>6.1</v>
      </c>
      <c r="IB21" s="51" t="str">
        <f t="shared" si="116"/>
        <v>C</v>
      </c>
      <c r="IC21" s="60">
        <f t="shared" si="117"/>
        <v>2</v>
      </c>
      <c r="ID21" s="53" t="str">
        <f t="shared" si="118"/>
        <v>2.0</v>
      </c>
      <c r="IE21" s="220">
        <v>4</v>
      </c>
      <c r="IF21" s="221">
        <v>4</v>
      </c>
      <c r="IG21" s="210">
        <v>7.7</v>
      </c>
      <c r="IH21" s="57">
        <v>5</v>
      </c>
      <c r="II21" s="58"/>
      <c r="IJ21" s="66">
        <f t="shared" si="119"/>
        <v>6.1</v>
      </c>
      <c r="IK21" s="67">
        <f t="shared" si="120"/>
        <v>6.1</v>
      </c>
      <c r="IL21" s="67" t="str">
        <f t="shared" si="121"/>
        <v>6.1</v>
      </c>
      <c r="IM21" s="51" t="str">
        <f t="shared" si="122"/>
        <v>C</v>
      </c>
      <c r="IN21" s="60">
        <f t="shared" si="123"/>
        <v>2</v>
      </c>
      <c r="IO21" s="53" t="str">
        <f t="shared" si="124"/>
        <v>2.0</v>
      </c>
      <c r="IP21" s="63">
        <v>2</v>
      </c>
      <c r="IQ21" s="207">
        <v>2</v>
      </c>
      <c r="IR21" s="210">
        <v>8.8000000000000007</v>
      </c>
      <c r="IS21" s="57">
        <v>7</v>
      </c>
      <c r="IT21" s="58"/>
      <c r="IU21" s="66">
        <f t="shared" si="125"/>
        <v>7.7</v>
      </c>
      <c r="IV21" s="67">
        <f t="shared" si="126"/>
        <v>7.7</v>
      </c>
      <c r="IW21" s="67" t="str">
        <f t="shared" si="127"/>
        <v>7.7</v>
      </c>
      <c r="IX21" s="51" t="str">
        <f t="shared" si="128"/>
        <v>B</v>
      </c>
      <c r="IY21" s="60">
        <f t="shared" si="129"/>
        <v>3</v>
      </c>
      <c r="IZ21" s="53" t="str">
        <f t="shared" si="130"/>
        <v>3.0</v>
      </c>
      <c r="JA21" s="63">
        <v>3</v>
      </c>
      <c r="JB21" s="207">
        <v>3</v>
      </c>
      <c r="JC21" s="65">
        <v>6.8</v>
      </c>
      <c r="JD21" s="57">
        <v>3</v>
      </c>
      <c r="JE21" s="58"/>
      <c r="JF21" s="66">
        <f t="shared" si="131"/>
        <v>4.5</v>
      </c>
      <c r="JG21" s="67">
        <f t="shared" si="132"/>
        <v>4.5</v>
      </c>
      <c r="JH21" s="50" t="str">
        <f t="shared" si="133"/>
        <v>4.5</v>
      </c>
      <c r="JI21" s="51" t="str">
        <f t="shared" si="134"/>
        <v>D</v>
      </c>
      <c r="JJ21" s="60">
        <f t="shared" si="135"/>
        <v>1</v>
      </c>
      <c r="JK21" s="53" t="str">
        <f t="shared" si="136"/>
        <v>1.0</v>
      </c>
      <c r="JL21" s="61">
        <v>2</v>
      </c>
      <c r="JM21" s="62">
        <v>2</v>
      </c>
      <c r="JN21" s="65">
        <v>6.8</v>
      </c>
      <c r="JO21" s="57">
        <v>6</v>
      </c>
      <c r="JP21" s="58"/>
      <c r="JQ21" s="66">
        <f t="shared" si="137"/>
        <v>6.3</v>
      </c>
      <c r="JR21" s="67">
        <f t="shared" si="138"/>
        <v>6.3</v>
      </c>
      <c r="JS21" s="50" t="str">
        <f t="shared" si="139"/>
        <v>6.3</v>
      </c>
      <c r="JT21" s="51" t="str">
        <f t="shared" si="140"/>
        <v>C</v>
      </c>
      <c r="JU21" s="60">
        <f t="shared" si="141"/>
        <v>2</v>
      </c>
      <c r="JV21" s="53" t="str">
        <f t="shared" si="142"/>
        <v>2.0</v>
      </c>
      <c r="JW21" s="61">
        <v>1</v>
      </c>
      <c r="JX21" s="62">
        <v>1</v>
      </c>
      <c r="JY21" s="65">
        <v>7</v>
      </c>
      <c r="JZ21" s="57">
        <v>4</v>
      </c>
      <c r="KA21" s="58"/>
      <c r="KB21" s="66">
        <f t="shared" si="143"/>
        <v>5.2</v>
      </c>
      <c r="KC21" s="67">
        <f t="shared" si="144"/>
        <v>5.2</v>
      </c>
      <c r="KD21" s="50" t="str">
        <f t="shared" si="145"/>
        <v>5.2</v>
      </c>
      <c r="KE21" s="51" t="str">
        <f t="shared" si="146"/>
        <v>D+</v>
      </c>
      <c r="KF21" s="60">
        <f t="shared" si="147"/>
        <v>1.5</v>
      </c>
      <c r="KG21" s="53" t="str">
        <f t="shared" si="148"/>
        <v>1.5</v>
      </c>
      <c r="KH21" s="61">
        <v>2</v>
      </c>
      <c r="KI21" s="62">
        <v>2</v>
      </c>
      <c r="KJ21" s="105">
        <v>5</v>
      </c>
      <c r="KK21" s="138">
        <v>5</v>
      </c>
      <c r="KL21" s="104"/>
      <c r="KM21" s="66">
        <f t="shared" si="149"/>
        <v>5</v>
      </c>
      <c r="KN21" s="110">
        <f t="shared" si="150"/>
        <v>5</v>
      </c>
      <c r="KO21" s="67" t="str">
        <f t="shared" si="151"/>
        <v>5.0</v>
      </c>
      <c r="KP21" s="300" t="str">
        <f t="shared" si="152"/>
        <v>D+</v>
      </c>
      <c r="KQ21" s="112">
        <f t="shared" si="153"/>
        <v>1.5</v>
      </c>
      <c r="KR21" s="113" t="str">
        <f t="shared" si="154"/>
        <v>1.5</v>
      </c>
      <c r="KS21" s="63">
        <v>3</v>
      </c>
      <c r="KT21" s="207">
        <v>3</v>
      </c>
      <c r="KU21" s="105">
        <v>7.3</v>
      </c>
      <c r="KV21" s="138">
        <v>5</v>
      </c>
      <c r="KW21" s="104"/>
      <c r="KX21" s="66">
        <f t="shared" si="155"/>
        <v>5.9</v>
      </c>
      <c r="KY21" s="110">
        <f t="shared" si="156"/>
        <v>5.9</v>
      </c>
      <c r="KZ21" s="67" t="str">
        <f t="shared" si="157"/>
        <v>5.9</v>
      </c>
      <c r="LA21" s="300" t="str">
        <f t="shared" si="158"/>
        <v>C</v>
      </c>
      <c r="LB21" s="112">
        <f t="shared" si="159"/>
        <v>2</v>
      </c>
      <c r="LC21" s="113" t="str">
        <f t="shared" si="160"/>
        <v>2.0</v>
      </c>
      <c r="LD21" s="63">
        <v>2</v>
      </c>
      <c r="LE21" s="207">
        <v>2</v>
      </c>
      <c r="LF21" s="301">
        <f t="shared" si="161"/>
        <v>5.4</v>
      </c>
      <c r="LG21" s="302">
        <f t="shared" si="161"/>
        <v>5.4</v>
      </c>
      <c r="LH21" s="303" t="str">
        <f t="shared" si="162"/>
        <v>5.4</v>
      </c>
      <c r="LI21" s="304" t="str">
        <f t="shared" si="163"/>
        <v>D+</v>
      </c>
      <c r="LJ21" s="305">
        <f t="shared" si="164"/>
        <v>1.5</v>
      </c>
      <c r="LK21" s="303" t="str">
        <f t="shared" si="165"/>
        <v>1.5</v>
      </c>
      <c r="LL21" s="306">
        <v>5</v>
      </c>
      <c r="LM21" s="307">
        <v>5</v>
      </c>
      <c r="LN21" s="211">
        <f t="shared" si="166"/>
        <v>19</v>
      </c>
      <c r="LO21" s="156">
        <f t="shared" si="167"/>
        <v>5.8894736842105262</v>
      </c>
      <c r="LP21" s="158">
        <f t="shared" si="168"/>
        <v>1.9473684210526316</v>
      </c>
      <c r="LQ21" s="157" t="str">
        <f t="shared" si="169"/>
        <v>1.95</v>
      </c>
      <c r="LR21" s="5" t="str">
        <f t="shared" si="170"/>
        <v>Lên lớp</v>
      </c>
      <c r="LS21" s="212">
        <f t="shared" si="171"/>
        <v>19</v>
      </c>
      <c r="LT21" s="156">
        <f t="shared" si="172"/>
        <v>5.8894736842105262</v>
      </c>
      <c r="LU21" s="309">
        <f t="shared" si="173"/>
        <v>1.9473684210526316</v>
      </c>
      <c r="LV21" s="215">
        <f t="shared" si="174"/>
        <v>54</v>
      </c>
      <c r="LW21" s="211">
        <f t="shared" si="175"/>
        <v>54</v>
      </c>
      <c r="LX21" s="157">
        <f t="shared" si="176"/>
        <v>7.1194444444444436</v>
      </c>
      <c r="LY21" s="157" t="str">
        <f t="shared" si="177"/>
        <v>7.12</v>
      </c>
      <c r="LZ21" s="158">
        <f t="shared" si="178"/>
        <v>2.7962962962962963</v>
      </c>
      <c r="MA21" s="157" t="str">
        <f t="shared" si="179"/>
        <v>2.80</v>
      </c>
      <c r="MB21" s="5" t="str">
        <f t="shared" si="180"/>
        <v>Lên lớp</v>
      </c>
      <c r="MC21" s="282">
        <v>6.2</v>
      </c>
      <c r="MD21" s="283">
        <v>6</v>
      </c>
      <c r="ME21" s="58"/>
      <c r="MF21" s="66">
        <f t="shared" si="181"/>
        <v>6.1</v>
      </c>
      <c r="MG21" s="67">
        <f t="shared" si="182"/>
        <v>6.1</v>
      </c>
      <c r="MH21" s="50" t="str">
        <f t="shared" si="183"/>
        <v>6.1</v>
      </c>
      <c r="MI21" s="51" t="str">
        <f t="shared" si="184"/>
        <v>C</v>
      </c>
      <c r="MJ21" s="60">
        <f t="shared" si="185"/>
        <v>2</v>
      </c>
      <c r="MK21" s="53" t="str">
        <f t="shared" si="186"/>
        <v>2.0</v>
      </c>
      <c r="ML21" s="61">
        <v>2</v>
      </c>
      <c r="MM21" s="62">
        <v>2</v>
      </c>
      <c r="MN21" s="282">
        <v>9</v>
      </c>
      <c r="MO21" s="283">
        <v>8</v>
      </c>
      <c r="MP21" s="104"/>
      <c r="MQ21" s="105">
        <f t="shared" si="187"/>
        <v>8.4</v>
      </c>
      <c r="MR21" s="67">
        <f t="shared" si="188"/>
        <v>8.4</v>
      </c>
      <c r="MS21" s="50" t="str">
        <f t="shared" si="189"/>
        <v>8.4</v>
      </c>
      <c r="MT21" s="51" t="str">
        <f t="shared" si="190"/>
        <v>B+</v>
      </c>
      <c r="MU21" s="60">
        <f t="shared" si="191"/>
        <v>3.5</v>
      </c>
      <c r="MV21" s="53" t="str">
        <f t="shared" si="192"/>
        <v>3.5</v>
      </c>
      <c r="MW21" s="61">
        <v>2</v>
      </c>
      <c r="MX21" s="62">
        <v>2</v>
      </c>
      <c r="MY21" s="282">
        <v>8.6</v>
      </c>
      <c r="MZ21" s="283">
        <v>8</v>
      </c>
      <c r="NA21" s="104"/>
      <c r="NB21" s="105">
        <f t="shared" si="193"/>
        <v>8.1999999999999993</v>
      </c>
      <c r="NC21" s="67">
        <f t="shared" si="194"/>
        <v>8.1999999999999993</v>
      </c>
      <c r="ND21" s="50" t="str">
        <f t="shared" si="195"/>
        <v>8.2</v>
      </c>
      <c r="NE21" s="51" t="str">
        <f t="shared" si="196"/>
        <v>B+</v>
      </c>
      <c r="NF21" s="60">
        <f t="shared" si="197"/>
        <v>3.5</v>
      </c>
      <c r="NG21" s="53" t="str">
        <f t="shared" si="198"/>
        <v>3.5</v>
      </c>
      <c r="NH21" s="61">
        <v>2</v>
      </c>
      <c r="NI21" s="62">
        <v>2</v>
      </c>
      <c r="NJ21" s="105">
        <v>8</v>
      </c>
      <c r="NK21" s="138">
        <v>7.5</v>
      </c>
      <c r="NL21" s="104"/>
      <c r="NM21" s="66">
        <f t="shared" si="199"/>
        <v>7.7</v>
      </c>
      <c r="NN21" s="110">
        <f t="shared" si="200"/>
        <v>7.7</v>
      </c>
      <c r="NO21" s="67" t="str">
        <f t="shared" si="201"/>
        <v>7.7</v>
      </c>
      <c r="NP21" s="300" t="str">
        <f t="shared" si="202"/>
        <v>B</v>
      </c>
      <c r="NQ21" s="112">
        <f t="shared" si="203"/>
        <v>3</v>
      </c>
      <c r="NR21" s="113" t="str">
        <f t="shared" si="204"/>
        <v>3.0</v>
      </c>
      <c r="NS21" s="63">
        <v>2</v>
      </c>
      <c r="NT21" s="207">
        <v>2</v>
      </c>
      <c r="NU21" s="105">
        <v>8</v>
      </c>
      <c r="NV21" s="138">
        <v>7</v>
      </c>
      <c r="NW21" s="105"/>
      <c r="NX21" s="105">
        <f t="shared" si="205"/>
        <v>7.4</v>
      </c>
      <c r="NY21" s="110">
        <f t="shared" si="206"/>
        <v>7.4</v>
      </c>
      <c r="NZ21" s="67" t="str">
        <f t="shared" si="207"/>
        <v>7.4</v>
      </c>
      <c r="OA21" s="300" t="str">
        <f t="shared" si="208"/>
        <v>B</v>
      </c>
      <c r="OB21" s="112">
        <f t="shared" si="209"/>
        <v>3</v>
      </c>
      <c r="OC21" s="113" t="str">
        <f t="shared" si="210"/>
        <v>3.0</v>
      </c>
      <c r="OD21" s="63">
        <v>1</v>
      </c>
      <c r="OE21" s="207">
        <v>1</v>
      </c>
      <c r="OF21" s="231">
        <v>8</v>
      </c>
      <c r="OG21" s="231">
        <v>8</v>
      </c>
      <c r="OH21" s="231"/>
      <c r="OI21" s="66">
        <f t="shared" si="211"/>
        <v>8</v>
      </c>
      <c r="OJ21" s="67">
        <f t="shared" si="212"/>
        <v>8</v>
      </c>
      <c r="OK21" s="67" t="str">
        <f t="shared" si="213"/>
        <v>8.0</v>
      </c>
      <c r="OL21" s="51" t="str">
        <f t="shared" si="214"/>
        <v>B+</v>
      </c>
      <c r="OM21" s="60">
        <f t="shared" si="215"/>
        <v>3.5</v>
      </c>
      <c r="ON21" s="53" t="str">
        <f t="shared" si="216"/>
        <v>3.5</v>
      </c>
      <c r="OO21" s="63">
        <v>6</v>
      </c>
      <c r="OP21" s="207">
        <v>6</v>
      </c>
      <c r="OQ21" s="211">
        <f t="shared" si="217"/>
        <v>15</v>
      </c>
      <c r="OR21" s="156">
        <f t="shared" si="218"/>
        <v>7.746666666666667</v>
      </c>
      <c r="OS21" s="158">
        <f t="shared" si="219"/>
        <v>3.2</v>
      </c>
      <c r="OT21" s="157" t="str">
        <f t="shared" si="220"/>
        <v>3.20</v>
      </c>
      <c r="OU21" s="5" t="str">
        <f t="shared" si="221"/>
        <v>Lên lớp</v>
      </c>
      <c r="OV21" s="212">
        <f t="shared" si="222"/>
        <v>15</v>
      </c>
      <c r="OW21" s="156">
        <f t="shared" si="223"/>
        <v>7.746666666666667</v>
      </c>
      <c r="OX21" s="309">
        <f t="shared" si="224"/>
        <v>3.2</v>
      </c>
      <c r="OY21" s="215">
        <f t="shared" si="225"/>
        <v>69</v>
      </c>
      <c r="OZ21" s="211">
        <f t="shared" si="226"/>
        <v>69</v>
      </c>
      <c r="PA21" s="157">
        <f t="shared" si="227"/>
        <v>7.2557971014492741</v>
      </c>
      <c r="PB21" s="157" t="str">
        <f t="shared" si="228"/>
        <v>7.26</v>
      </c>
      <c r="PC21" s="158">
        <f t="shared" si="229"/>
        <v>2.8840579710144927</v>
      </c>
      <c r="PD21" s="157" t="str">
        <f t="shared" si="230"/>
        <v>2.88</v>
      </c>
      <c r="PE21" s="5" t="str">
        <f t="shared" si="231"/>
        <v>Lên lớp</v>
      </c>
      <c r="PF21" s="210">
        <v>8.1</v>
      </c>
      <c r="PG21" s="133">
        <v>6</v>
      </c>
      <c r="PH21" s="210"/>
      <c r="PI21" s="66">
        <f t="shared" si="232"/>
        <v>6.8</v>
      </c>
      <c r="PJ21" s="67">
        <f t="shared" si="233"/>
        <v>6.8</v>
      </c>
      <c r="PK21" s="67" t="str">
        <f t="shared" si="234"/>
        <v>6.8</v>
      </c>
      <c r="PL21" s="51" t="str">
        <f t="shared" si="235"/>
        <v>C+</v>
      </c>
      <c r="PM21" s="60">
        <f t="shared" si="236"/>
        <v>2.5</v>
      </c>
      <c r="PN21" s="53" t="str">
        <f t="shared" si="237"/>
        <v>2.5</v>
      </c>
      <c r="PO21" s="63">
        <v>6</v>
      </c>
      <c r="PP21" s="207">
        <v>6</v>
      </c>
      <c r="PQ21" s="105">
        <v>8.5</v>
      </c>
      <c r="PR21" s="138">
        <v>7</v>
      </c>
      <c r="PS21" s="104"/>
      <c r="PT21" s="105"/>
      <c r="PU21" s="67">
        <f t="shared" si="238"/>
        <v>7.6</v>
      </c>
      <c r="PV21" s="67" t="str">
        <f t="shared" si="239"/>
        <v>7.6</v>
      </c>
      <c r="PW21" s="51" t="str">
        <f t="shared" si="240"/>
        <v>B</v>
      </c>
      <c r="PX21" s="60">
        <f t="shared" si="241"/>
        <v>3</v>
      </c>
      <c r="PY21" s="53" t="str">
        <f t="shared" si="242"/>
        <v>3.0</v>
      </c>
      <c r="PZ21" s="63">
        <v>4</v>
      </c>
      <c r="QA21" s="207">
        <v>4</v>
      </c>
      <c r="QB21" s="429">
        <v>8.1999999999999993</v>
      </c>
      <c r="QC21" s="429">
        <v>7.3</v>
      </c>
      <c r="QD21" s="429">
        <v>7.7</v>
      </c>
      <c r="QE21" s="316">
        <f t="shared" si="243"/>
        <v>7.7</v>
      </c>
      <c r="QF21" s="67" t="str">
        <f t="shared" si="244"/>
        <v>7.7</v>
      </c>
      <c r="QG21" s="51" t="str">
        <f t="shared" si="245"/>
        <v>B</v>
      </c>
      <c r="QH21" s="60">
        <f t="shared" si="246"/>
        <v>3</v>
      </c>
      <c r="QI21" s="53" t="str">
        <f t="shared" si="247"/>
        <v>3.0</v>
      </c>
      <c r="QJ21" s="220">
        <v>5</v>
      </c>
      <c r="QK21" s="221">
        <v>5</v>
      </c>
      <c r="QL21" s="417">
        <f t="shared" si="248"/>
        <v>15</v>
      </c>
      <c r="QM21" s="156">
        <f t="shared" si="249"/>
        <v>7.3133333333333335</v>
      </c>
      <c r="QN21" s="158">
        <f t="shared" si="250"/>
        <v>2.8</v>
      </c>
      <c r="QO21" s="157" t="str">
        <f t="shared" si="251"/>
        <v>2.80</v>
      </c>
      <c r="QR21" s="429"/>
      <c r="QS21" s="429"/>
      <c r="QT21" s="429"/>
    </row>
    <row r="22" spans="1:462" s="8" customFormat="1" ht="18">
      <c r="A22" s="5">
        <v>21</v>
      </c>
      <c r="B22" s="9" t="s">
        <v>455</v>
      </c>
      <c r="C22" s="10" t="s">
        <v>468</v>
      </c>
      <c r="D22" s="11" t="s">
        <v>469</v>
      </c>
      <c r="E22" s="12" t="s">
        <v>303</v>
      </c>
      <c r="G22" s="47" t="s">
        <v>714</v>
      </c>
      <c r="H22" s="144" t="s">
        <v>427</v>
      </c>
      <c r="I22" s="48" t="s">
        <v>738</v>
      </c>
      <c r="J22" s="48" t="s">
        <v>705</v>
      </c>
      <c r="K22" s="98">
        <v>7.6</v>
      </c>
      <c r="L22" s="67" t="str">
        <f t="shared" si="0"/>
        <v>7.6</v>
      </c>
      <c r="M22" s="51" t="str">
        <f t="shared" si="253"/>
        <v>B</v>
      </c>
      <c r="N22" s="52">
        <f t="shared" si="254"/>
        <v>3</v>
      </c>
      <c r="O22" s="53" t="str">
        <f t="shared" si="1"/>
        <v>3.0</v>
      </c>
      <c r="P22" s="63">
        <v>2</v>
      </c>
      <c r="Q22" s="49">
        <v>7</v>
      </c>
      <c r="R22" s="67" t="str">
        <f t="shared" si="2"/>
        <v>7.0</v>
      </c>
      <c r="S22" s="51" t="str">
        <f t="shared" si="255"/>
        <v>B</v>
      </c>
      <c r="T22" s="52">
        <f t="shared" si="256"/>
        <v>3</v>
      </c>
      <c r="U22" s="53" t="str">
        <f t="shared" si="3"/>
        <v>3.0</v>
      </c>
      <c r="V22" s="63">
        <v>3</v>
      </c>
      <c r="W22" s="105">
        <v>8.1999999999999993</v>
      </c>
      <c r="X22" s="103">
        <v>9</v>
      </c>
      <c r="Y22" s="104"/>
      <c r="Z22" s="66">
        <f t="shared" si="4"/>
        <v>8.6999999999999993</v>
      </c>
      <c r="AA22" s="67">
        <f t="shared" si="5"/>
        <v>8.6999999999999993</v>
      </c>
      <c r="AB22" s="67" t="str">
        <f t="shared" si="6"/>
        <v>8.7</v>
      </c>
      <c r="AC22" s="51" t="str">
        <f t="shared" si="7"/>
        <v>A</v>
      </c>
      <c r="AD22" s="60">
        <f t="shared" si="257"/>
        <v>4</v>
      </c>
      <c r="AE22" s="53" t="str">
        <f t="shared" si="8"/>
        <v>4.0</v>
      </c>
      <c r="AF22" s="63">
        <v>4</v>
      </c>
      <c r="AG22" s="207">
        <v>4</v>
      </c>
      <c r="AH22" s="105">
        <v>7</v>
      </c>
      <c r="AI22" s="103">
        <v>9</v>
      </c>
      <c r="AJ22" s="104"/>
      <c r="AK22" s="66">
        <f t="shared" si="9"/>
        <v>8.1999999999999993</v>
      </c>
      <c r="AL22" s="67">
        <f t="shared" si="10"/>
        <v>8.1999999999999993</v>
      </c>
      <c r="AM22" s="67" t="str">
        <f t="shared" si="11"/>
        <v>8.2</v>
      </c>
      <c r="AN22" s="51" t="str">
        <f t="shared" si="258"/>
        <v>B+</v>
      </c>
      <c r="AO22" s="60">
        <f t="shared" si="259"/>
        <v>3.5</v>
      </c>
      <c r="AP22" s="53" t="str">
        <f t="shared" si="12"/>
        <v>3.5</v>
      </c>
      <c r="AQ22" s="63">
        <v>2</v>
      </c>
      <c r="AR22" s="207">
        <v>2</v>
      </c>
      <c r="AS22" s="105">
        <v>7.4</v>
      </c>
      <c r="AT22" s="103">
        <v>8</v>
      </c>
      <c r="AU22" s="104"/>
      <c r="AV22" s="66">
        <f t="shared" si="13"/>
        <v>7.8</v>
      </c>
      <c r="AW22" s="67">
        <f t="shared" si="14"/>
        <v>7.8</v>
      </c>
      <c r="AX22" s="67" t="str">
        <f t="shared" si="15"/>
        <v>7.8</v>
      </c>
      <c r="AY22" s="51" t="str">
        <f t="shared" si="16"/>
        <v>B</v>
      </c>
      <c r="AZ22" s="60">
        <f t="shared" si="260"/>
        <v>3</v>
      </c>
      <c r="BA22" s="53" t="str">
        <f t="shared" si="17"/>
        <v>3.0</v>
      </c>
      <c r="BB22" s="63">
        <v>3</v>
      </c>
      <c r="BC22" s="207">
        <v>3</v>
      </c>
      <c r="BD22" s="105">
        <v>7.2</v>
      </c>
      <c r="BE22" s="103">
        <v>5</v>
      </c>
      <c r="BF22" s="104"/>
      <c r="BG22" s="66">
        <f t="shared" si="261"/>
        <v>5.9</v>
      </c>
      <c r="BH22" s="67">
        <f t="shared" si="262"/>
        <v>5.9</v>
      </c>
      <c r="BI22" s="67" t="str">
        <f t="shared" si="18"/>
        <v>5.9</v>
      </c>
      <c r="BJ22" s="51" t="str">
        <f t="shared" si="263"/>
        <v>C</v>
      </c>
      <c r="BK22" s="60">
        <f t="shared" si="264"/>
        <v>2</v>
      </c>
      <c r="BL22" s="53" t="str">
        <f t="shared" si="19"/>
        <v>2.0</v>
      </c>
      <c r="BM22" s="63">
        <v>3</v>
      </c>
      <c r="BN22" s="207">
        <v>3</v>
      </c>
      <c r="BO22" s="105">
        <v>6.6</v>
      </c>
      <c r="BP22" s="103">
        <v>7</v>
      </c>
      <c r="BQ22" s="104"/>
      <c r="BR22" s="66">
        <f t="shared" si="20"/>
        <v>6.8</v>
      </c>
      <c r="BS22" s="67">
        <f t="shared" si="21"/>
        <v>6.8</v>
      </c>
      <c r="BT22" s="67" t="str">
        <f t="shared" si="22"/>
        <v>6.8</v>
      </c>
      <c r="BU22" s="51" t="str">
        <f t="shared" si="23"/>
        <v>C+</v>
      </c>
      <c r="BV22" s="68">
        <f t="shared" si="24"/>
        <v>2.5</v>
      </c>
      <c r="BW22" s="53" t="str">
        <f t="shared" si="25"/>
        <v>2.5</v>
      </c>
      <c r="BX22" s="63">
        <v>2</v>
      </c>
      <c r="BY22" s="207">
        <v>2</v>
      </c>
      <c r="BZ22" s="105">
        <v>7.2</v>
      </c>
      <c r="CA22" s="103">
        <v>9</v>
      </c>
      <c r="CB22" s="104"/>
      <c r="CC22" s="105"/>
      <c r="CD22" s="67">
        <f t="shared" si="265"/>
        <v>8.3000000000000007</v>
      </c>
      <c r="CE22" s="67" t="str">
        <f t="shared" si="26"/>
        <v>8.3</v>
      </c>
      <c r="CF22" s="51" t="str">
        <f t="shared" si="266"/>
        <v>B+</v>
      </c>
      <c r="CG22" s="60">
        <f t="shared" si="267"/>
        <v>3.5</v>
      </c>
      <c r="CH22" s="53" t="str">
        <f t="shared" si="27"/>
        <v>3.5</v>
      </c>
      <c r="CI22" s="63">
        <v>3</v>
      </c>
      <c r="CJ22" s="207">
        <v>3</v>
      </c>
      <c r="CK22" s="208">
        <f t="shared" si="269"/>
        <v>17</v>
      </c>
      <c r="CL22" s="72">
        <f t="shared" si="29"/>
        <v>7.6941176470588228</v>
      </c>
      <c r="CM22" s="93" t="str">
        <f t="shared" si="30"/>
        <v>7.69</v>
      </c>
      <c r="CN22" s="72">
        <f t="shared" si="31"/>
        <v>3.1470588235294117</v>
      </c>
      <c r="CO22" s="93" t="str">
        <f t="shared" si="32"/>
        <v>3.15</v>
      </c>
      <c r="CP22" s="399" t="str">
        <f t="shared" si="252"/>
        <v>Lên lớp</v>
      </c>
      <c r="CQ22" s="399">
        <f t="shared" si="33"/>
        <v>17</v>
      </c>
      <c r="CR22" s="72">
        <f t="shared" si="34"/>
        <v>7.6941176470588228</v>
      </c>
      <c r="CS22" s="399" t="str">
        <f t="shared" si="35"/>
        <v>7.69</v>
      </c>
      <c r="CT22" s="72">
        <f t="shared" si="36"/>
        <v>3.1470588235294117</v>
      </c>
      <c r="CU22" s="399" t="str">
        <f t="shared" si="37"/>
        <v>3.15</v>
      </c>
      <c r="CV22" s="399" t="str">
        <f t="shared" si="268"/>
        <v>Lên lớp</v>
      </c>
      <c r="CW22" s="66">
        <v>7.6</v>
      </c>
      <c r="CX22" s="66">
        <v>4</v>
      </c>
      <c r="CY22" s="399"/>
      <c r="CZ22" s="66">
        <f t="shared" si="38"/>
        <v>5.4</v>
      </c>
      <c r="DA22" s="67">
        <f t="shared" si="39"/>
        <v>5.4</v>
      </c>
      <c r="DB22" s="60" t="str">
        <f t="shared" si="40"/>
        <v>5.4</v>
      </c>
      <c r="DC22" s="51" t="str">
        <f t="shared" si="41"/>
        <v>D+</v>
      </c>
      <c r="DD22" s="60">
        <f t="shared" si="42"/>
        <v>1.5</v>
      </c>
      <c r="DE22" s="60" t="str">
        <f t="shared" si="43"/>
        <v>1.5</v>
      </c>
      <c r="DF22" s="63"/>
      <c r="DG22" s="209"/>
      <c r="DH22" s="105">
        <v>6.4</v>
      </c>
      <c r="DI22" s="126">
        <v>4</v>
      </c>
      <c r="DJ22" s="126"/>
      <c r="DK22" s="66">
        <f t="shared" si="44"/>
        <v>5</v>
      </c>
      <c r="DL22" s="67">
        <f t="shared" si="45"/>
        <v>5</v>
      </c>
      <c r="DM22" s="60" t="str">
        <f t="shared" si="46"/>
        <v>5.0</v>
      </c>
      <c r="DN22" s="51" t="str">
        <f t="shared" si="47"/>
        <v>D+</v>
      </c>
      <c r="DO22" s="60">
        <f t="shared" si="48"/>
        <v>1.5</v>
      </c>
      <c r="DP22" s="60" t="str">
        <f t="shared" si="49"/>
        <v>1.5</v>
      </c>
      <c r="DQ22" s="63"/>
      <c r="DR22" s="209"/>
      <c r="DS22" s="67">
        <f t="shared" si="50"/>
        <v>5.2</v>
      </c>
      <c r="DT22" s="60" t="str">
        <f t="shared" si="51"/>
        <v>5.2</v>
      </c>
      <c r="DU22" s="51" t="str">
        <f t="shared" si="52"/>
        <v>D+</v>
      </c>
      <c r="DV22" s="60">
        <f t="shared" si="53"/>
        <v>1.5</v>
      </c>
      <c r="DW22" s="60" t="str">
        <f t="shared" si="54"/>
        <v>1.5</v>
      </c>
      <c r="DX22" s="63">
        <v>3</v>
      </c>
      <c r="DY22" s="209">
        <v>3</v>
      </c>
      <c r="DZ22" s="210">
        <v>5.4</v>
      </c>
      <c r="EA22" s="57">
        <v>8</v>
      </c>
      <c r="EB22" s="58"/>
      <c r="EC22" s="66">
        <f t="shared" si="55"/>
        <v>7</v>
      </c>
      <c r="ED22" s="67">
        <f t="shared" si="56"/>
        <v>7</v>
      </c>
      <c r="EE22" s="67" t="str">
        <f t="shared" si="57"/>
        <v>7.0</v>
      </c>
      <c r="EF22" s="51" t="str">
        <f t="shared" si="58"/>
        <v>B</v>
      </c>
      <c r="EG22" s="68">
        <f t="shared" si="59"/>
        <v>3</v>
      </c>
      <c r="EH22" s="53" t="str">
        <f t="shared" si="60"/>
        <v>3.0</v>
      </c>
      <c r="EI22" s="63">
        <v>3</v>
      </c>
      <c r="EJ22" s="207">
        <v>3</v>
      </c>
      <c r="EK22" s="210">
        <v>7</v>
      </c>
      <c r="EL22" s="57">
        <v>6</v>
      </c>
      <c r="EM22" s="58"/>
      <c r="EN22" s="66">
        <f t="shared" si="61"/>
        <v>6.4</v>
      </c>
      <c r="EO22" s="67">
        <f t="shared" si="62"/>
        <v>6.4</v>
      </c>
      <c r="EP22" s="67" t="str">
        <f t="shared" si="63"/>
        <v>6.4</v>
      </c>
      <c r="EQ22" s="51" t="str">
        <f t="shared" si="64"/>
        <v>C</v>
      </c>
      <c r="ER22" s="60">
        <f t="shared" si="65"/>
        <v>2</v>
      </c>
      <c r="ES22" s="53" t="str">
        <f t="shared" si="66"/>
        <v>2.0</v>
      </c>
      <c r="ET22" s="63">
        <v>3</v>
      </c>
      <c r="EU22" s="207">
        <v>3</v>
      </c>
      <c r="EV22" s="210">
        <v>7.3</v>
      </c>
      <c r="EW22" s="57">
        <v>6</v>
      </c>
      <c r="EX22" s="58"/>
      <c r="EY22" s="66">
        <f t="shared" si="67"/>
        <v>6.5</v>
      </c>
      <c r="EZ22" s="67">
        <f t="shared" si="68"/>
        <v>6.5</v>
      </c>
      <c r="FA22" s="67" t="str">
        <f t="shared" si="69"/>
        <v>6.5</v>
      </c>
      <c r="FB22" s="51" t="str">
        <f t="shared" si="70"/>
        <v>C+</v>
      </c>
      <c r="FC22" s="60">
        <f t="shared" si="71"/>
        <v>2.5</v>
      </c>
      <c r="FD22" s="53" t="str">
        <f t="shared" si="72"/>
        <v>2.5</v>
      </c>
      <c r="FE22" s="63">
        <v>2</v>
      </c>
      <c r="FF22" s="207">
        <v>2</v>
      </c>
      <c r="FG22" s="105">
        <v>8.3000000000000007</v>
      </c>
      <c r="FH22" s="103">
        <v>7</v>
      </c>
      <c r="FI22" s="104"/>
      <c r="FJ22" s="66">
        <f t="shared" si="73"/>
        <v>7.5</v>
      </c>
      <c r="FK22" s="67">
        <f t="shared" si="74"/>
        <v>7.5</v>
      </c>
      <c r="FL22" s="67" t="str">
        <f t="shared" si="75"/>
        <v>7.5</v>
      </c>
      <c r="FM22" s="51" t="str">
        <f t="shared" si="76"/>
        <v>B</v>
      </c>
      <c r="FN22" s="60">
        <f t="shared" si="77"/>
        <v>3</v>
      </c>
      <c r="FO22" s="53" t="str">
        <f t="shared" si="78"/>
        <v>3.0</v>
      </c>
      <c r="FP22" s="63">
        <v>2</v>
      </c>
      <c r="FQ22" s="207">
        <v>2</v>
      </c>
      <c r="FR22" s="105">
        <v>7.2</v>
      </c>
      <c r="FS22" s="103">
        <v>7</v>
      </c>
      <c r="FT22" s="104"/>
      <c r="FU22" s="66"/>
      <c r="FV22" s="67">
        <f t="shared" si="79"/>
        <v>7.1</v>
      </c>
      <c r="FW22" s="67" t="str">
        <f t="shared" si="80"/>
        <v>7.1</v>
      </c>
      <c r="FX22" s="51" t="str">
        <f t="shared" si="81"/>
        <v>B</v>
      </c>
      <c r="FY22" s="60">
        <f t="shared" si="82"/>
        <v>3</v>
      </c>
      <c r="FZ22" s="53" t="str">
        <f t="shared" si="83"/>
        <v>3.0</v>
      </c>
      <c r="GA22" s="63">
        <v>2</v>
      </c>
      <c r="GB22" s="207">
        <v>2</v>
      </c>
      <c r="GC22" s="105">
        <v>6.3</v>
      </c>
      <c r="GD22" s="103">
        <v>7</v>
      </c>
      <c r="GE22" s="104"/>
      <c r="GF22" s="105"/>
      <c r="GG22" s="67">
        <f t="shared" si="84"/>
        <v>6.7</v>
      </c>
      <c r="GH22" s="67" t="str">
        <f t="shared" si="85"/>
        <v>6.7</v>
      </c>
      <c r="GI22" s="51" t="str">
        <f t="shared" si="86"/>
        <v>C+</v>
      </c>
      <c r="GJ22" s="60">
        <f t="shared" si="87"/>
        <v>2.5</v>
      </c>
      <c r="GK22" s="53" t="str">
        <f t="shared" si="88"/>
        <v>2.5</v>
      </c>
      <c r="GL22" s="63">
        <v>3</v>
      </c>
      <c r="GM22" s="207">
        <v>3</v>
      </c>
      <c r="GN22" s="211">
        <f t="shared" si="89"/>
        <v>18</v>
      </c>
      <c r="GO22" s="156">
        <f t="shared" si="90"/>
        <v>6.5611111111111127</v>
      </c>
      <c r="GP22" s="158">
        <f t="shared" si="91"/>
        <v>2.4444444444444446</v>
      </c>
      <c r="GQ22" s="157" t="str">
        <f t="shared" si="92"/>
        <v>2.44</v>
      </c>
      <c r="GR22" s="5" t="str">
        <f t="shared" si="93"/>
        <v>Lên lớp</v>
      </c>
      <c r="GS22" s="212">
        <f t="shared" si="94"/>
        <v>18</v>
      </c>
      <c r="GT22" s="213">
        <f t="shared" si="95"/>
        <v>6.5611111111111127</v>
      </c>
      <c r="GU22" s="214">
        <f t="shared" si="96"/>
        <v>2.4444444444444446</v>
      </c>
      <c r="GV22" s="215">
        <f t="shared" si="97"/>
        <v>35</v>
      </c>
      <c r="GW22" s="211">
        <f t="shared" si="98"/>
        <v>35</v>
      </c>
      <c r="GX22" s="157">
        <f t="shared" si="99"/>
        <v>7.1114285714285712</v>
      </c>
      <c r="GY22" s="158">
        <f t="shared" si="100"/>
        <v>2.7857142857142856</v>
      </c>
      <c r="GZ22" s="157" t="str">
        <f t="shared" si="101"/>
        <v>2.79</v>
      </c>
      <c r="HA22" s="5" t="str">
        <f t="shared" si="102"/>
        <v>Lên lớp</v>
      </c>
      <c r="HB22" s="5"/>
      <c r="HC22" s="105">
        <v>5</v>
      </c>
      <c r="HD22" s="103">
        <v>5</v>
      </c>
      <c r="HE22" s="104"/>
      <c r="HF22" s="105"/>
      <c r="HG22" s="67">
        <f t="shared" si="103"/>
        <v>5</v>
      </c>
      <c r="HH22" s="67" t="str">
        <f t="shared" si="104"/>
        <v>5.0</v>
      </c>
      <c r="HI22" s="51" t="str">
        <f t="shared" si="105"/>
        <v>D+</v>
      </c>
      <c r="HJ22" s="60">
        <f t="shared" si="106"/>
        <v>1.5</v>
      </c>
      <c r="HK22" s="53" t="str">
        <f t="shared" si="107"/>
        <v>1.5</v>
      </c>
      <c r="HL22" s="63">
        <v>3</v>
      </c>
      <c r="HM22" s="207">
        <v>3</v>
      </c>
      <c r="HN22" s="210">
        <v>5.7</v>
      </c>
      <c r="HO22" s="57">
        <v>7</v>
      </c>
      <c r="HP22" s="58"/>
      <c r="HQ22" s="66">
        <f t="shared" si="108"/>
        <v>6.5</v>
      </c>
      <c r="HR22" s="110">
        <f t="shared" si="109"/>
        <v>6.5</v>
      </c>
      <c r="HS22" s="67" t="str">
        <f t="shared" si="110"/>
        <v>6.5</v>
      </c>
      <c r="HT22" s="111" t="str">
        <f t="shared" si="111"/>
        <v>C+</v>
      </c>
      <c r="HU22" s="112">
        <f t="shared" si="112"/>
        <v>2.5</v>
      </c>
      <c r="HV22" s="113" t="str">
        <f t="shared" si="113"/>
        <v>2.5</v>
      </c>
      <c r="HW22" s="63">
        <v>1</v>
      </c>
      <c r="HX22" s="207">
        <v>1</v>
      </c>
      <c r="HY22" s="66">
        <f t="shared" si="270"/>
        <v>2</v>
      </c>
      <c r="HZ22" s="167">
        <f t="shared" si="270"/>
        <v>5.5</v>
      </c>
      <c r="IA22" s="53" t="str">
        <f t="shared" si="115"/>
        <v>5.5</v>
      </c>
      <c r="IB22" s="51" t="str">
        <f t="shared" si="116"/>
        <v>C</v>
      </c>
      <c r="IC22" s="60">
        <f t="shared" si="117"/>
        <v>2</v>
      </c>
      <c r="ID22" s="53" t="str">
        <f t="shared" si="118"/>
        <v>2.0</v>
      </c>
      <c r="IE22" s="220">
        <v>4</v>
      </c>
      <c r="IF22" s="221">
        <v>4</v>
      </c>
      <c r="IG22" s="210">
        <v>7.3</v>
      </c>
      <c r="IH22" s="57">
        <v>6</v>
      </c>
      <c r="II22" s="58"/>
      <c r="IJ22" s="66">
        <f t="shared" si="119"/>
        <v>6.5</v>
      </c>
      <c r="IK22" s="67">
        <f t="shared" si="120"/>
        <v>6.5</v>
      </c>
      <c r="IL22" s="67" t="str">
        <f t="shared" si="121"/>
        <v>6.5</v>
      </c>
      <c r="IM22" s="51" t="str">
        <f t="shared" si="122"/>
        <v>C+</v>
      </c>
      <c r="IN22" s="60">
        <f t="shared" si="123"/>
        <v>2.5</v>
      </c>
      <c r="IO22" s="53" t="str">
        <f t="shared" si="124"/>
        <v>2.5</v>
      </c>
      <c r="IP22" s="63">
        <v>2</v>
      </c>
      <c r="IQ22" s="207">
        <v>2</v>
      </c>
      <c r="IR22" s="210">
        <v>6.3</v>
      </c>
      <c r="IS22" s="57">
        <v>7</v>
      </c>
      <c r="IT22" s="58"/>
      <c r="IU22" s="66">
        <f t="shared" si="125"/>
        <v>6.7</v>
      </c>
      <c r="IV22" s="67">
        <f t="shared" si="126"/>
        <v>6.7</v>
      </c>
      <c r="IW22" s="67" t="str">
        <f t="shared" si="127"/>
        <v>6.7</v>
      </c>
      <c r="IX22" s="51" t="str">
        <f t="shared" si="128"/>
        <v>C+</v>
      </c>
      <c r="IY22" s="60">
        <f t="shared" si="129"/>
        <v>2.5</v>
      </c>
      <c r="IZ22" s="53" t="str">
        <f t="shared" si="130"/>
        <v>2.5</v>
      </c>
      <c r="JA22" s="63">
        <v>3</v>
      </c>
      <c r="JB22" s="207">
        <v>3</v>
      </c>
      <c r="JC22" s="65">
        <v>6.2</v>
      </c>
      <c r="JD22" s="57">
        <v>7</v>
      </c>
      <c r="JE22" s="58"/>
      <c r="JF22" s="66">
        <f t="shared" si="131"/>
        <v>6.7</v>
      </c>
      <c r="JG22" s="67">
        <f t="shared" si="132"/>
        <v>6.7</v>
      </c>
      <c r="JH22" s="50" t="str">
        <f t="shared" si="133"/>
        <v>6.7</v>
      </c>
      <c r="JI22" s="51" t="str">
        <f t="shared" si="134"/>
        <v>C+</v>
      </c>
      <c r="JJ22" s="60">
        <f t="shared" si="135"/>
        <v>2.5</v>
      </c>
      <c r="JK22" s="53" t="str">
        <f t="shared" si="136"/>
        <v>2.5</v>
      </c>
      <c r="JL22" s="61">
        <v>2</v>
      </c>
      <c r="JM22" s="62">
        <v>2</v>
      </c>
      <c r="JN22" s="65">
        <v>6.4</v>
      </c>
      <c r="JO22" s="57">
        <v>5</v>
      </c>
      <c r="JP22" s="58"/>
      <c r="JQ22" s="66">
        <f t="shared" si="137"/>
        <v>5.6</v>
      </c>
      <c r="JR22" s="67">
        <f t="shared" si="138"/>
        <v>5.6</v>
      </c>
      <c r="JS22" s="50" t="str">
        <f t="shared" si="139"/>
        <v>5.6</v>
      </c>
      <c r="JT22" s="51" t="str">
        <f t="shared" si="140"/>
        <v>C</v>
      </c>
      <c r="JU22" s="60">
        <f t="shared" si="141"/>
        <v>2</v>
      </c>
      <c r="JV22" s="53" t="str">
        <f t="shared" si="142"/>
        <v>2.0</v>
      </c>
      <c r="JW22" s="61">
        <v>1</v>
      </c>
      <c r="JX22" s="62">
        <v>1</v>
      </c>
      <c r="JY22" s="65">
        <v>5.7</v>
      </c>
      <c r="JZ22" s="57">
        <v>3</v>
      </c>
      <c r="KA22" s="58"/>
      <c r="KB22" s="66">
        <f t="shared" si="143"/>
        <v>4.0999999999999996</v>
      </c>
      <c r="KC22" s="67">
        <f t="shared" si="144"/>
        <v>4.0999999999999996</v>
      </c>
      <c r="KD22" s="50" t="str">
        <f t="shared" si="145"/>
        <v>4.1</v>
      </c>
      <c r="KE22" s="51" t="str">
        <f t="shared" si="146"/>
        <v>D</v>
      </c>
      <c r="KF22" s="60">
        <f t="shared" si="147"/>
        <v>1</v>
      </c>
      <c r="KG22" s="53" t="str">
        <f t="shared" si="148"/>
        <v>1.0</v>
      </c>
      <c r="KH22" s="61">
        <v>2</v>
      </c>
      <c r="KI22" s="62">
        <v>2</v>
      </c>
      <c r="KJ22" s="105">
        <v>5</v>
      </c>
      <c r="KK22" s="138">
        <v>5</v>
      </c>
      <c r="KL22" s="104"/>
      <c r="KM22" s="66">
        <f t="shared" si="149"/>
        <v>5</v>
      </c>
      <c r="KN22" s="110">
        <f t="shared" si="150"/>
        <v>5</v>
      </c>
      <c r="KO22" s="67" t="str">
        <f t="shared" si="151"/>
        <v>5.0</v>
      </c>
      <c r="KP22" s="300" t="str">
        <f t="shared" si="152"/>
        <v>D+</v>
      </c>
      <c r="KQ22" s="112">
        <f t="shared" si="153"/>
        <v>1.5</v>
      </c>
      <c r="KR22" s="113" t="str">
        <f t="shared" si="154"/>
        <v>1.5</v>
      </c>
      <c r="KS22" s="63">
        <v>3</v>
      </c>
      <c r="KT22" s="207">
        <v>3</v>
      </c>
      <c r="KU22" s="105">
        <v>6.3</v>
      </c>
      <c r="KV22" s="138">
        <v>7</v>
      </c>
      <c r="KW22" s="104"/>
      <c r="KX22" s="66">
        <f t="shared" si="155"/>
        <v>6.7</v>
      </c>
      <c r="KY22" s="110">
        <f t="shared" si="156"/>
        <v>6.7</v>
      </c>
      <c r="KZ22" s="67" t="str">
        <f t="shared" si="157"/>
        <v>6.7</v>
      </c>
      <c r="LA22" s="300" t="str">
        <f t="shared" si="158"/>
        <v>C+</v>
      </c>
      <c r="LB22" s="112">
        <f t="shared" si="159"/>
        <v>2.5</v>
      </c>
      <c r="LC22" s="113" t="str">
        <f t="shared" si="160"/>
        <v>2.5</v>
      </c>
      <c r="LD22" s="63">
        <v>2</v>
      </c>
      <c r="LE22" s="207">
        <v>2</v>
      </c>
      <c r="LF22" s="301">
        <f t="shared" si="161"/>
        <v>5.8</v>
      </c>
      <c r="LG22" s="302">
        <f t="shared" si="161"/>
        <v>5.8</v>
      </c>
      <c r="LH22" s="303" t="str">
        <f t="shared" si="162"/>
        <v>5.8</v>
      </c>
      <c r="LI22" s="304" t="str">
        <f t="shared" si="163"/>
        <v>C</v>
      </c>
      <c r="LJ22" s="305">
        <f t="shared" si="164"/>
        <v>2</v>
      </c>
      <c r="LK22" s="303" t="str">
        <f t="shared" si="165"/>
        <v>2.0</v>
      </c>
      <c r="LL22" s="306">
        <v>5</v>
      </c>
      <c r="LM22" s="307">
        <v>5</v>
      </c>
      <c r="LN22" s="211">
        <f t="shared" si="166"/>
        <v>19</v>
      </c>
      <c r="LO22" s="156">
        <f t="shared" si="167"/>
        <v>5.8</v>
      </c>
      <c r="LP22" s="158">
        <f t="shared" si="168"/>
        <v>2</v>
      </c>
      <c r="LQ22" s="157" t="str">
        <f t="shared" si="169"/>
        <v>2.00</v>
      </c>
      <c r="LR22" s="5" t="str">
        <f t="shared" si="170"/>
        <v>Lên lớp</v>
      </c>
      <c r="LS22" s="212">
        <f t="shared" si="171"/>
        <v>19</v>
      </c>
      <c r="LT22" s="156">
        <f t="shared" si="172"/>
        <v>5.8</v>
      </c>
      <c r="LU22" s="309">
        <f t="shared" si="173"/>
        <v>2</v>
      </c>
      <c r="LV22" s="215">
        <f t="shared" si="174"/>
        <v>54</v>
      </c>
      <c r="LW22" s="211">
        <f t="shared" si="175"/>
        <v>54</v>
      </c>
      <c r="LX22" s="157">
        <f t="shared" si="176"/>
        <v>6.65</v>
      </c>
      <c r="LY22" s="157" t="str">
        <f t="shared" si="177"/>
        <v>6.65</v>
      </c>
      <c r="LZ22" s="158">
        <f t="shared" si="178"/>
        <v>2.5092592592592591</v>
      </c>
      <c r="MA22" s="157" t="str">
        <f t="shared" si="179"/>
        <v>2.51</v>
      </c>
      <c r="MB22" s="5" t="str">
        <f t="shared" si="180"/>
        <v>Lên lớp</v>
      </c>
      <c r="MC22" s="282">
        <v>5.6</v>
      </c>
      <c r="MD22" s="283">
        <v>8</v>
      </c>
      <c r="ME22" s="58"/>
      <c r="MF22" s="66">
        <f t="shared" si="181"/>
        <v>7</v>
      </c>
      <c r="MG22" s="67">
        <f t="shared" si="182"/>
        <v>7</v>
      </c>
      <c r="MH22" s="50" t="str">
        <f t="shared" si="183"/>
        <v>7.0</v>
      </c>
      <c r="MI22" s="51" t="str">
        <f t="shared" si="184"/>
        <v>B</v>
      </c>
      <c r="MJ22" s="60">
        <f t="shared" si="185"/>
        <v>3</v>
      </c>
      <c r="MK22" s="53" t="str">
        <f t="shared" si="186"/>
        <v>3.0</v>
      </c>
      <c r="ML22" s="61">
        <v>2</v>
      </c>
      <c r="MM22" s="62">
        <v>2</v>
      </c>
      <c r="MN22" s="282">
        <v>6</v>
      </c>
      <c r="MO22" s="283">
        <v>8</v>
      </c>
      <c r="MP22" s="104"/>
      <c r="MQ22" s="105">
        <f t="shared" si="187"/>
        <v>7.2</v>
      </c>
      <c r="MR22" s="67">
        <f t="shared" si="188"/>
        <v>7.2</v>
      </c>
      <c r="MS22" s="50" t="str">
        <f t="shared" si="189"/>
        <v>7.2</v>
      </c>
      <c r="MT22" s="51" t="str">
        <f t="shared" si="190"/>
        <v>B</v>
      </c>
      <c r="MU22" s="60">
        <f t="shared" si="191"/>
        <v>3</v>
      </c>
      <c r="MV22" s="53" t="str">
        <f t="shared" si="192"/>
        <v>3.0</v>
      </c>
      <c r="MW22" s="61">
        <v>2</v>
      </c>
      <c r="MX22" s="62">
        <v>2</v>
      </c>
      <c r="MY22" s="282">
        <v>8.6</v>
      </c>
      <c r="MZ22" s="283">
        <v>8</v>
      </c>
      <c r="NA22" s="104"/>
      <c r="NB22" s="105">
        <f t="shared" si="193"/>
        <v>8.1999999999999993</v>
      </c>
      <c r="NC22" s="67">
        <f t="shared" si="194"/>
        <v>8.1999999999999993</v>
      </c>
      <c r="ND22" s="50" t="str">
        <f t="shared" si="195"/>
        <v>8.2</v>
      </c>
      <c r="NE22" s="51" t="str">
        <f t="shared" si="196"/>
        <v>B+</v>
      </c>
      <c r="NF22" s="60">
        <f t="shared" si="197"/>
        <v>3.5</v>
      </c>
      <c r="NG22" s="53" t="str">
        <f t="shared" si="198"/>
        <v>3.5</v>
      </c>
      <c r="NH22" s="61">
        <v>2</v>
      </c>
      <c r="NI22" s="62">
        <v>2</v>
      </c>
      <c r="NJ22" s="105">
        <v>7</v>
      </c>
      <c r="NK22" s="138">
        <v>6</v>
      </c>
      <c r="NL22" s="104"/>
      <c r="NM22" s="66">
        <f t="shared" si="199"/>
        <v>6.4</v>
      </c>
      <c r="NN22" s="110">
        <f t="shared" si="200"/>
        <v>6.4</v>
      </c>
      <c r="NO22" s="67" t="str">
        <f t="shared" si="201"/>
        <v>6.4</v>
      </c>
      <c r="NP22" s="300" t="str">
        <f t="shared" si="202"/>
        <v>C</v>
      </c>
      <c r="NQ22" s="112">
        <f t="shared" si="203"/>
        <v>2</v>
      </c>
      <c r="NR22" s="113" t="str">
        <f t="shared" si="204"/>
        <v>2.0</v>
      </c>
      <c r="NS22" s="63">
        <v>2</v>
      </c>
      <c r="NT22" s="207">
        <v>2</v>
      </c>
      <c r="NU22" s="105">
        <v>7.6</v>
      </c>
      <c r="NV22" s="138">
        <v>7.5</v>
      </c>
      <c r="NW22" s="105"/>
      <c r="NX22" s="105">
        <f t="shared" si="205"/>
        <v>7.5</v>
      </c>
      <c r="NY22" s="110">
        <f t="shared" si="206"/>
        <v>7.5</v>
      </c>
      <c r="NZ22" s="67" t="str">
        <f t="shared" si="207"/>
        <v>7.5</v>
      </c>
      <c r="OA22" s="300" t="str">
        <f t="shared" si="208"/>
        <v>B</v>
      </c>
      <c r="OB22" s="112">
        <f t="shared" si="209"/>
        <v>3</v>
      </c>
      <c r="OC22" s="113" t="str">
        <f t="shared" si="210"/>
        <v>3.0</v>
      </c>
      <c r="OD22" s="63">
        <v>1</v>
      </c>
      <c r="OE22" s="207">
        <v>1</v>
      </c>
      <c r="OF22" s="231">
        <v>8</v>
      </c>
      <c r="OG22" s="231">
        <v>6</v>
      </c>
      <c r="OH22" s="231"/>
      <c r="OI22" s="66">
        <f t="shared" si="211"/>
        <v>6.8</v>
      </c>
      <c r="OJ22" s="67">
        <f t="shared" si="212"/>
        <v>6.8</v>
      </c>
      <c r="OK22" s="67" t="str">
        <f t="shared" si="213"/>
        <v>6.8</v>
      </c>
      <c r="OL22" s="51" t="str">
        <f t="shared" si="214"/>
        <v>C+</v>
      </c>
      <c r="OM22" s="60">
        <f t="shared" si="215"/>
        <v>2.5</v>
      </c>
      <c r="ON22" s="53" t="str">
        <f t="shared" si="216"/>
        <v>2.5</v>
      </c>
      <c r="OO22" s="63">
        <v>6</v>
      </c>
      <c r="OP22" s="207">
        <v>6</v>
      </c>
      <c r="OQ22" s="211">
        <f t="shared" si="217"/>
        <v>15</v>
      </c>
      <c r="OR22" s="156">
        <f t="shared" si="218"/>
        <v>7.06</v>
      </c>
      <c r="OS22" s="158">
        <f t="shared" si="219"/>
        <v>2.7333333333333334</v>
      </c>
      <c r="OT22" s="157" t="str">
        <f t="shared" si="220"/>
        <v>2.73</v>
      </c>
      <c r="OU22" s="5" t="str">
        <f t="shared" si="221"/>
        <v>Lên lớp</v>
      </c>
      <c r="OV22" s="212">
        <f t="shared" si="222"/>
        <v>15</v>
      </c>
      <c r="OW22" s="156">
        <f t="shared" si="223"/>
        <v>7.06</v>
      </c>
      <c r="OX22" s="309">
        <f t="shared" si="224"/>
        <v>2.7333333333333334</v>
      </c>
      <c r="OY22" s="215">
        <f t="shared" si="225"/>
        <v>69</v>
      </c>
      <c r="OZ22" s="211">
        <f t="shared" si="226"/>
        <v>69</v>
      </c>
      <c r="PA22" s="157">
        <f t="shared" si="227"/>
        <v>6.7391304347826084</v>
      </c>
      <c r="PB22" s="157" t="str">
        <f t="shared" si="228"/>
        <v>6.74</v>
      </c>
      <c r="PC22" s="158">
        <f t="shared" si="229"/>
        <v>2.5579710144927534</v>
      </c>
      <c r="PD22" s="157" t="str">
        <f t="shared" si="230"/>
        <v>2.56</v>
      </c>
      <c r="PE22" s="5" t="str">
        <f t="shared" si="231"/>
        <v>Lên lớp</v>
      </c>
      <c r="PF22" s="210">
        <v>7</v>
      </c>
      <c r="PG22" s="133">
        <v>7</v>
      </c>
      <c r="PH22" s="210"/>
      <c r="PI22" s="66">
        <f t="shared" si="232"/>
        <v>7</v>
      </c>
      <c r="PJ22" s="67">
        <f t="shared" si="233"/>
        <v>7</v>
      </c>
      <c r="PK22" s="67" t="str">
        <f t="shared" si="234"/>
        <v>7.0</v>
      </c>
      <c r="PL22" s="51" t="str">
        <f t="shared" si="235"/>
        <v>B</v>
      </c>
      <c r="PM22" s="60">
        <f t="shared" si="236"/>
        <v>3</v>
      </c>
      <c r="PN22" s="53" t="str">
        <f t="shared" si="237"/>
        <v>3.0</v>
      </c>
      <c r="PO22" s="63">
        <v>6</v>
      </c>
      <c r="PP22" s="207">
        <v>6</v>
      </c>
      <c r="PQ22" s="105">
        <v>8</v>
      </c>
      <c r="PR22" s="138">
        <v>7.5</v>
      </c>
      <c r="PS22" s="105"/>
      <c r="PT22" s="105"/>
      <c r="PU22" s="67">
        <f t="shared" si="238"/>
        <v>7.7</v>
      </c>
      <c r="PV22" s="67" t="str">
        <f t="shared" si="239"/>
        <v>7.7</v>
      </c>
      <c r="PW22" s="51" t="str">
        <f t="shared" si="240"/>
        <v>B</v>
      </c>
      <c r="PX22" s="60">
        <f t="shared" si="241"/>
        <v>3</v>
      </c>
      <c r="PY22" s="53" t="str">
        <f t="shared" si="242"/>
        <v>3.0</v>
      </c>
      <c r="PZ22" s="63">
        <v>4</v>
      </c>
      <c r="QA22" s="207">
        <v>4</v>
      </c>
      <c r="QB22" s="429">
        <v>7.2</v>
      </c>
      <c r="QC22" s="429">
        <v>7.6</v>
      </c>
      <c r="QD22" s="429">
        <v>7.9</v>
      </c>
      <c r="QE22" s="316">
        <f t="shared" si="243"/>
        <v>7.6</v>
      </c>
      <c r="QF22" s="67" t="str">
        <f t="shared" si="244"/>
        <v>7.6</v>
      </c>
      <c r="QG22" s="51" t="str">
        <f t="shared" si="245"/>
        <v>B</v>
      </c>
      <c r="QH22" s="60">
        <f t="shared" si="246"/>
        <v>3</v>
      </c>
      <c r="QI22" s="53" t="str">
        <f t="shared" si="247"/>
        <v>3.0</v>
      </c>
      <c r="QJ22" s="220">
        <v>5</v>
      </c>
      <c r="QK22" s="221">
        <v>5</v>
      </c>
      <c r="QL22" s="417">
        <f t="shared" si="248"/>
        <v>15</v>
      </c>
      <c r="QM22" s="156">
        <f t="shared" si="249"/>
        <v>7.3866666666666667</v>
      </c>
      <c r="QN22" s="158">
        <f t="shared" si="250"/>
        <v>3</v>
      </c>
      <c r="QO22" s="157" t="str">
        <f t="shared" si="251"/>
        <v>3.00</v>
      </c>
      <c r="QR22" s="429"/>
      <c r="QS22" s="429"/>
      <c r="QT22" s="429"/>
    </row>
    <row r="23" spans="1:462" s="8" customFormat="1" ht="18">
      <c r="A23" s="5">
        <v>22</v>
      </c>
      <c r="B23" s="9" t="s">
        <v>455</v>
      </c>
      <c r="C23" s="10" t="s">
        <v>472</v>
      </c>
      <c r="D23" s="11" t="s">
        <v>473</v>
      </c>
      <c r="E23" s="12" t="s">
        <v>474</v>
      </c>
      <c r="G23" s="47" t="s">
        <v>716</v>
      </c>
      <c r="H23" s="144" t="s">
        <v>427</v>
      </c>
      <c r="I23" s="48" t="s">
        <v>739</v>
      </c>
      <c r="J23" s="48" t="s">
        <v>631</v>
      </c>
      <c r="K23" s="98">
        <v>8.8000000000000007</v>
      </c>
      <c r="L23" s="67" t="str">
        <f t="shared" si="0"/>
        <v>8.8</v>
      </c>
      <c r="M23" s="51" t="str">
        <f t="shared" si="253"/>
        <v>A</v>
      </c>
      <c r="N23" s="52">
        <f t="shared" si="254"/>
        <v>4</v>
      </c>
      <c r="O23" s="53" t="str">
        <f t="shared" si="1"/>
        <v>4.0</v>
      </c>
      <c r="P23" s="63">
        <v>2</v>
      </c>
      <c r="Q23" s="49">
        <v>7</v>
      </c>
      <c r="R23" s="67" t="str">
        <f t="shared" si="2"/>
        <v>7.0</v>
      </c>
      <c r="S23" s="51" t="str">
        <f t="shared" si="255"/>
        <v>B</v>
      </c>
      <c r="T23" s="52">
        <f t="shared" si="256"/>
        <v>3</v>
      </c>
      <c r="U23" s="53" t="str">
        <f t="shared" si="3"/>
        <v>3.0</v>
      </c>
      <c r="V23" s="63">
        <v>3</v>
      </c>
      <c r="W23" s="105">
        <v>8.1999999999999993</v>
      </c>
      <c r="X23" s="103">
        <v>9</v>
      </c>
      <c r="Y23" s="104"/>
      <c r="Z23" s="66">
        <f t="shared" si="4"/>
        <v>8.6999999999999993</v>
      </c>
      <c r="AA23" s="67">
        <f t="shared" si="5"/>
        <v>8.6999999999999993</v>
      </c>
      <c r="AB23" s="67" t="str">
        <f t="shared" si="6"/>
        <v>8.7</v>
      </c>
      <c r="AC23" s="51" t="str">
        <f t="shared" si="7"/>
        <v>A</v>
      </c>
      <c r="AD23" s="60">
        <f t="shared" si="257"/>
        <v>4</v>
      </c>
      <c r="AE23" s="53" t="str">
        <f t="shared" si="8"/>
        <v>4.0</v>
      </c>
      <c r="AF23" s="63">
        <v>4</v>
      </c>
      <c r="AG23" s="207">
        <v>4</v>
      </c>
      <c r="AH23" s="105">
        <v>7.3</v>
      </c>
      <c r="AI23" s="103">
        <v>9</v>
      </c>
      <c r="AJ23" s="104"/>
      <c r="AK23" s="66">
        <f t="shared" si="9"/>
        <v>8.3000000000000007</v>
      </c>
      <c r="AL23" s="67">
        <f t="shared" si="10"/>
        <v>8.3000000000000007</v>
      </c>
      <c r="AM23" s="67" t="str">
        <f t="shared" si="11"/>
        <v>8.3</v>
      </c>
      <c r="AN23" s="51" t="str">
        <f t="shared" si="258"/>
        <v>B+</v>
      </c>
      <c r="AO23" s="60">
        <f t="shared" si="259"/>
        <v>3.5</v>
      </c>
      <c r="AP23" s="53" t="str">
        <f t="shared" si="12"/>
        <v>3.5</v>
      </c>
      <c r="AQ23" s="63">
        <v>2</v>
      </c>
      <c r="AR23" s="207">
        <v>2</v>
      </c>
      <c r="AS23" s="105">
        <v>7.4</v>
      </c>
      <c r="AT23" s="103">
        <v>8</v>
      </c>
      <c r="AU23" s="104"/>
      <c r="AV23" s="66">
        <f t="shared" si="13"/>
        <v>7.8</v>
      </c>
      <c r="AW23" s="67">
        <f t="shared" si="14"/>
        <v>7.8</v>
      </c>
      <c r="AX23" s="67" t="str">
        <f t="shared" si="15"/>
        <v>7.8</v>
      </c>
      <c r="AY23" s="51" t="str">
        <f t="shared" si="16"/>
        <v>B</v>
      </c>
      <c r="AZ23" s="60">
        <f t="shared" si="260"/>
        <v>3</v>
      </c>
      <c r="BA23" s="53" t="str">
        <f t="shared" si="17"/>
        <v>3.0</v>
      </c>
      <c r="BB23" s="63">
        <v>3</v>
      </c>
      <c r="BC23" s="207">
        <v>3</v>
      </c>
      <c r="BD23" s="105">
        <v>7.4</v>
      </c>
      <c r="BE23" s="103">
        <v>6</v>
      </c>
      <c r="BF23" s="104"/>
      <c r="BG23" s="66">
        <f t="shared" si="261"/>
        <v>6.6</v>
      </c>
      <c r="BH23" s="67">
        <f t="shared" si="262"/>
        <v>6.6</v>
      </c>
      <c r="BI23" s="67" t="str">
        <f t="shared" si="18"/>
        <v>6.6</v>
      </c>
      <c r="BJ23" s="51" t="str">
        <f t="shared" si="263"/>
        <v>C+</v>
      </c>
      <c r="BK23" s="60">
        <f t="shared" si="264"/>
        <v>2.5</v>
      </c>
      <c r="BL23" s="53" t="str">
        <f t="shared" si="19"/>
        <v>2.5</v>
      </c>
      <c r="BM23" s="63">
        <v>3</v>
      </c>
      <c r="BN23" s="207">
        <v>3</v>
      </c>
      <c r="BO23" s="105">
        <v>7.9</v>
      </c>
      <c r="BP23" s="103">
        <v>9</v>
      </c>
      <c r="BQ23" s="104"/>
      <c r="BR23" s="66">
        <f t="shared" si="20"/>
        <v>8.6</v>
      </c>
      <c r="BS23" s="67">
        <f t="shared" si="21"/>
        <v>8.6</v>
      </c>
      <c r="BT23" s="67" t="str">
        <f t="shared" si="22"/>
        <v>8.6</v>
      </c>
      <c r="BU23" s="51" t="str">
        <f t="shared" si="23"/>
        <v>A</v>
      </c>
      <c r="BV23" s="68">
        <f t="shared" si="24"/>
        <v>4</v>
      </c>
      <c r="BW23" s="53" t="str">
        <f t="shared" si="25"/>
        <v>4.0</v>
      </c>
      <c r="BX23" s="63">
        <v>2</v>
      </c>
      <c r="BY23" s="207">
        <v>2</v>
      </c>
      <c r="BZ23" s="105">
        <v>7.7</v>
      </c>
      <c r="CA23" s="103">
        <v>10</v>
      </c>
      <c r="CB23" s="104"/>
      <c r="CC23" s="105"/>
      <c r="CD23" s="67">
        <f t="shared" si="265"/>
        <v>9.1</v>
      </c>
      <c r="CE23" s="67" t="str">
        <f t="shared" si="26"/>
        <v>9.1</v>
      </c>
      <c r="CF23" s="51" t="str">
        <f t="shared" si="266"/>
        <v>A</v>
      </c>
      <c r="CG23" s="60">
        <f t="shared" si="267"/>
        <v>4</v>
      </c>
      <c r="CH23" s="53" t="str">
        <f t="shared" si="27"/>
        <v>4.0</v>
      </c>
      <c r="CI23" s="63">
        <v>3</v>
      </c>
      <c r="CJ23" s="207">
        <v>3</v>
      </c>
      <c r="CK23" s="208">
        <f t="shared" si="269"/>
        <v>17</v>
      </c>
      <c r="CL23" s="72">
        <f t="shared" si="29"/>
        <v>8.1823529411764699</v>
      </c>
      <c r="CM23" s="93" t="str">
        <f t="shared" si="30"/>
        <v>8.18</v>
      </c>
      <c r="CN23" s="72">
        <f t="shared" si="31"/>
        <v>3.5</v>
      </c>
      <c r="CO23" s="93" t="str">
        <f t="shared" si="32"/>
        <v>3.50</v>
      </c>
      <c r="CP23" s="399" t="str">
        <f t="shared" si="252"/>
        <v>Lên lớp</v>
      </c>
      <c r="CQ23" s="399">
        <f t="shared" si="33"/>
        <v>17</v>
      </c>
      <c r="CR23" s="72">
        <f t="shared" si="34"/>
        <v>8.1823529411764699</v>
      </c>
      <c r="CS23" s="399" t="str">
        <f t="shared" si="35"/>
        <v>8.18</v>
      </c>
      <c r="CT23" s="72">
        <f t="shared" si="36"/>
        <v>3.5</v>
      </c>
      <c r="CU23" s="399" t="str">
        <f t="shared" si="37"/>
        <v>3.50</v>
      </c>
      <c r="CV23" s="399" t="str">
        <f t="shared" si="268"/>
        <v>Lên lớp</v>
      </c>
      <c r="CW23" s="66">
        <v>8</v>
      </c>
      <c r="CX23" s="66">
        <v>9</v>
      </c>
      <c r="CY23" s="399"/>
      <c r="CZ23" s="66">
        <f t="shared" si="38"/>
        <v>8.6</v>
      </c>
      <c r="DA23" s="67">
        <f t="shared" si="39"/>
        <v>8.6</v>
      </c>
      <c r="DB23" s="60" t="str">
        <f t="shared" si="40"/>
        <v>8.6</v>
      </c>
      <c r="DC23" s="51" t="str">
        <f t="shared" si="41"/>
        <v>A</v>
      </c>
      <c r="DD23" s="60">
        <f t="shared" si="42"/>
        <v>4</v>
      </c>
      <c r="DE23" s="60" t="str">
        <f t="shared" si="43"/>
        <v>4.0</v>
      </c>
      <c r="DF23" s="63"/>
      <c r="DG23" s="209"/>
      <c r="DH23" s="105">
        <v>7.4</v>
      </c>
      <c r="DI23" s="126">
        <v>8</v>
      </c>
      <c r="DJ23" s="126"/>
      <c r="DK23" s="66">
        <f t="shared" si="44"/>
        <v>7.8</v>
      </c>
      <c r="DL23" s="67">
        <f t="shared" si="45"/>
        <v>7.8</v>
      </c>
      <c r="DM23" s="60" t="str">
        <f t="shared" si="46"/>
        <v>7.8</v>
      </c>
      <c r="DN23" s="51" t="str">
        <f t="shared" si="47"/>
        <v>B</v>
      </c>
      <c r="DO23" s="60">
        <f t="shared" si="48"/>
        <v>3</v>
      </c>
      <c r="DP23" s="60" t="str">
        <f t="shared" si="49"/>
        <v>3.0</v>
      </c>
      <c r="DQ23" s="63"/>
      <c r="DR23" s="209"/>
      <c r="DS23" s="67">
        <f t="shared" si="50"/>
        <v>8.1999999999999993</v>
      </c>
      <c r="DT23" s="60" t="str">
        <f t="shared" si="51"/>
        <v>8.2</v>
      </c>
      <c r="DU23" s="51" t="str">
        <f t="shared" si="52"/>
        <v>B+</v>
      </c>
      <c r="DV23" s="60">
        <f t="shared" si="53"/>
        <v>3.5</v>
      </c>
      <c r="DW23" s="60" t="str">
        <f t="shared" si="54"/>
        <v>3.5</v>
      </c>
      <c r="DX23" s="63">
        <v>3</v>
      </c>
      <c r="DY23" s="209">
        <v>3</v>
      </c>
      <c r="DZ23" s="210">
        <v>6.6</v>
      </c>
      <c r="EA23" s="57">
        <v>6</v>
      </c>
      <c r="EB23" s="58"/>
      <c r="EC23" s="66">
        <f t="shared" si="55"/>
        <v>6.2</v>
      </c>
      <c r="ED23" s="67">
        <f t="shared" si="56"/>
        <v>6.2</v>
      </c>
      <c r="EE23" s="67" t="str">
        <f t="shared" si="57"/>
        <v>6.2</v>
      </c>
      <c r="EF23" s="51" t="str">
        <f t="shared" si="58"/>
        <v>C</v>
      </c>
      <c r="EG23" s="68">
        <f t="shared" si="59"/>
        <v>2</v>
      </c>
      <c r="EH23" s="53" t="str">
        <f t="shared" si="60"/>
        <v>2.0</v>
      </c>
      <c r="EI23" s="63">
        <v>3</v>
      </c>
      <c r="EJ23" s="207">
        <v>3</v>
      </c>
      <c r="EK23" s="171">
        <v>7.6</v>
      </c>
      <c r="EL23" s="122"/>
      <c r="EM23" s="123">
        <v>6</v>
      </c>
      <c r="EN23" s="66">
        <f t="shared" si="61"/>
        <v>3</v>
      </c>
      <c r="EO23" s="67">
        <f t="shared" si="62"/>
        <v>6.6</v>
      </c>
      <c r="EP23" s="67" t="str">
        <f t="shared" si="63"/>
        <v>6.6</v>
      </c>
      <c r="EQ23" s="51" t="str">
        <f t="shared" si="64"/>
        <v>C+</v>
      </c>
      <c r="ER23" s="60">
        <f t="shared" si="65"/>
        <v>2.5</v>
      </c>
      <c r="ES23" s="53" t="str">
        <f t="shared" si="66"/>
        <v>2.5</v>
      </c>
      <c r="ET23" s="63">
        <v>3</v>
      </c>
      <c r="EU23" s="207">
        <v>3</v>
      </c>
      <c r="EV23" s="210">
        <v>8.6999999999999993</v>
      </c>
      <c r="EW23" s="57">
        <v>8</v>
      </c>
      <c r="EX23" s="58"/>
      <c r="EY23" s="66">
        <f t="shared" si="67"/>
        <v>8.3000000000000007</v>
      </c>
      <c r="EZ23" s="67">
        <f t="shared" si="68"/>
        <v>8.3000000000000007</v>
      </c>
      <c r="FA23" s="67" t="str">
        <f t="shared" si="69"/>
        <v>8.3</v>
      </c>
      <c r="FB23" s="51" t="str">
        <f t="shared" si="70"/>
        <v>B+</v>
      </c>
      <c r="FC23" s="60">
        <f t="shared" si="71"/>
        <v>3.5</v>
      </c>
      <c r="FD23" s="53" t="str">
        <f t="shared" si="72"/>
        <v>3.5</v>
      </c>
      <c r="FE23" s="63">
        <v>2</v>
      </c>
      <c r="FF23" s="207">
        <v>2</v>
      </c>
      <c r="FG23" s="105">
        <v>9</v>
      </c>
      <c r="FH23" s="103">
        <v>9</v>
      </c>
      <c r="FI23" s="104"/>
      <c r="FJ23" s="66">
        <f t="shared" si="73"/>
        <v>9</v>
      </c>
      <c r="FK23" s="67">
        <f t="shared" si="74"/>
        <v>9</v>
      </c>
      <c r="FL23" s="67" t="str">
        <f t="shared" si="75"/>
        <v>9.0</v>
      </c>
      <c r="FM23" s="51" t="str">
        <f t="shared" si="76"/>
        <v>A</v>
      </c>
      <c r="FN23" s="60">
        <f t="shared" si="77"/>
        <v>4</v>
      </c>
      <c r="FO23" s="53" t="str">
        <f t="shared" si="78"/>
        <v>4.0</v>
      </c>
      <c r="FP23" s="63">
        <v>2</v>
      </c>
      <c r="FQ23" s="207">
        <v>2</v>
      </c>
      <c r="FR23" s="105">
        <v>5.4</v>
      </c>
      <c r="FS23" s="103">
        <v>6</v>
      </c>
      <c r="FT23" s="104"/>
      <c r="FU23" s="66"/>
      <c r="FV23" s="67">
        <f t="shared" si="79"/>
        <v>5.8</v>
      </c>
      <c r="FW23" s="67" t="str">
        <f t="shared" si="80"/>
        <v>5.8</v>
      </c>
      <c r="FX23" s="51" t="str">
        <f t="shared" si="81"/>
        <v>C</v>
      </c>
      <c r="FY23" s="60">
        <f t="shared" si="82"/>
        <v>2</v>
      </c>
      <c r="FZ23" s="53" t="str">
        <f t="shared" si="83"/>
        <v>2.0</v>
      </c>
      <c r="GA23" s="63">
        <v>2</v>
      </c>
      <c r="GB23" s="207">
        <v>2</v>
      </c>
      <c r="GC23" s="150">
        <v>6</v>
      </c>
      <c r="GD23" s="124">
        <v>1</v>
      </c>
      <c r="GE23" s="125">
        <v>5</v>
      </c>
      <c r="GF23" s="150"/>
      <c r="GG23" s="67">
        <f t="shared" si="84"/>
        <v>5.4</v>
      </c>
      <c r="GH23" s="67" t="str">
        <f t="shared" si="85"/>
        <v>5.4</v>
      </c>
      <c r="GI23" s="51" t="str">
        <f t="shared" si="86"/>
        <v>D+</v>
      </c>
      <c r="GJ23" s="60">
        <f t="shared" si="87"/>
        <v>1.5</v>
      </c>
      <c r="GK23" s="53" t="str">
        <f t="shared" si="88"/>
        <v>1.5</v>
      </c>
      <c r="GL23" s="63">
        <v>3</v>
      </c>
      <c r="GM23" s="207">
        <v>3</v>
      </c>
      <c r="GN23" s="211">
        <f t="shared" si="89"/>
        <v>18</v>
      </c>
      <c r="GO23" s="156">
        <f t="shared" si="90"/>
        <v>6.9666666666666659</v>
      </c>
      <c r="GP23" s="158">
        <f t="shared" si="91"/>
        <v>2.6388888888888888</v>
      </c>
      <c r="GQ23" s="157" t="str">
        <f t="shared" si="92"/>
        <v>2.64</v>
      </c>
      <c r="GR23" s="5" t="str">
        <f t="shared" si="93"/>
        <v>Lên lớp</v>
      </c>
      <c r="GS23" s="212">
        <f t="shared" si="94"/>
        <v>18</v>
      </c>
      <c r="GT23" s="213">
        <f t="shared" si="95"/>
        <v>6.9666666666666659</v>
      </c>
      <c r="GU23" s="214">
        <f t="shared" si="96"/>
        <v>2.6388888888888888</v>
      </c>
      <c r="GV23" s="215">
        <f t="shared" si="97"/>
        <v>35</v>
      </c>
      <c r="GW23" s="211">
        <f t="shared" si="98"/>
        <v>35</v>
      </c>
      <c r="GX23" s="157">
        <f t="shared" si="99"/>
        <v>7.5571428571428569</v>
      </c>
      <c r="GY23" s="158">
        <f t="shared" si="100"/>
        <v>3.0571428571428569</v>
      </c>
      <c r="GZ23" s="157" t="str">
        <f t="shared" si="101"/>
        <v>3.06</v>
      </c>
      <c r="HA23" s="5" t="str">
        <f t="shared" si="102"/>
        <v>Lên lớp</v>
      </c>
      <c r="HB23" s="5"/>
      <c r="HC23" s="105">
        <v>6.4</v>
      </c>
      <c r="HD23" s="103">
        <v>8</v>
      </c>
      <c r="HE23" s="104"/>
      <c r="HF23" s="105"/>
      <c r="HG23" s="67">
        <f t="shared" si="103"/>
        <v>7.4</v>
      </c>
      <c r="HH23" s="67" t="str">
        <f t="shared" si="104"/>
        <v>7.4</v>
      </c>
      <c r="HI23" s="51" t="str">
        <f t="shared" si="105"/>
        <v>B</v>
      </c>
      <c r="HJ23" s="60">
        <f t="shared" si="106"/>
        <v>3</v>
      </c>
      <c r="HK23" s="53" t="str">
        <f t="shared" si="107"/>
        <v>3.0</v>
      </c>
      <c r="HL23" s="63">
        <v>3</v>
      </c>
      <c r="HM23" s="207">
        <v>3</v>
      </c>
      <c r="HN23" s="210">
        <v>8</v>
      </c>
      <c r="HO23" s="57">
        <v>8</v>
      </c>
      <c r="HP23" s="58"/>
      <c r="HQ23" s="66">
        <f t="shared" si="108"/>
        <v>8</v>
      </c>
      <c r="HR23" s="110">
        <f t="shared" si="109"/>
        <v>8</v>
      </c>
      <c r="HS23" s="67" t="str">
        <f t="shared" si="110"/>
        <v>8.0</v>
      </c>
      <c r="HT23" s="111" t="str">
        <f t="shared" si="111"/>
        <v>B+</v>
      </c>
      <c r="HU23" s="112">
        <f t="shared" si="112"/>
        <v>3.5</v>
      </c>
      <c r="HV23" s="113" t="str">
        <f t="shared" si="113"/>
        <v>3.5</v>
      </c>
      <c r="HW23" s="63">
        <v>1</v>
      </c>
      <c r="HX23" s="207">
        <v>1</v>
      </c>
      <c r="HY23" s="66">
        <f t="shared" si="270"/>
        <v>2.4</v>
      </c>
      <c r="HZ23" s="167">
        <f t="shared" si="270"/>
        <v>7.6</v>
      </c>
      <c r="IA23" s="53" t="str">
        <f t="shared" si="115"/>
        <v>7.6</v>
      </c>
      <c r="IB23" s="51" t="str">
        <f t="shared" si="116"/>
        <v>B</v>
      </c>
      <c r="IC23" s="60">
        <f t="shared" si="117"/>
        <v>3</v>
      </c>
      <c r="ID23" s="53" t="str">
        <f t="shared" si="118"/>
        <v>3.0</v>
      </c>
      <c r="IE23" s="220">
        <v>4</v>
      </c>
      <c r="IF23" s="221">
        <v>4</v>
      </c>
      <c r="IG23" s="210">
        <v>7.7</v>
      </c>
      <c r="IH23" s="57">
        <v>6</v>
      </c>
      <c r="II23" s="58"/>
      <c r="IJ23" s="66">
        <f t="shared" si="119"/>
        <v>6.7</v>
      </c>
      <c r="IK23" s="67">
        <f t="shared" si="120"/>
        <v>6.7</v>
      </c>
      <c r="IL23" s="67" t="str">
        <f t="shared" si="121"/>
        <v>6.7</v>
      </c>
      <c r="IM23" s="51" t="str">
        <f t="shared" si="122"/>
        <v>C+</v>
      </c>
      <c r="IN23" s="60">
        <f t="shared" si="123"/>
        <v>2.5</v>
      </c>
      <c r="IO23" s="53" t="str">
        <f t="shared" si="124"/>
        <v>2.5</v>
      </c>
      <c r="IP23" s="63">
        <v>2</v>
      </c>
      <c r="IQ23" s="207">
        <v>2</v>
      </c>
      <c r="IR23" s="210">
        <v>8.1999999999999993</v>
      </c>
      <c r="IS23" s="57">
        <v>8</v>
      </c>
      <c r="IT23" s="58"/>
      <c r="IU23" s="66">
        <f t="shared" si="125"/>
        <v>8.1</v>
      </c>
      <c r="IV23" s="67">
        <f t="shared" si="126"/>
        <v>8.1</v>
      </c>
      <c r="IW23" s="67" t="str">
        <f t="shared" si="127"/>
        <v>8.1</v>
      </c>
      <c r="IX23" s="51" t="str">
        <f t="shared" si="128"/>
        <v>B+</v>
      </c>
      <c r="IY23" s="60">
        <f t="shared" si="129"/>
        <v>3.5</v>
      </c>
      <c r="IZ23" s="53" t="str">
        <f t="shared" si="130"/>
        <v>3.5</v>
      </c>
      <c r="JA23" s="63">
        <v>3</v>
      </c>
      <c r="JB23" s="207">
        <v>3</v>
      </c>
      <c r="JC23" s="65">
        <v>8</v>
      </c>
      <c r="JD23" s="57">
        <v>9</v>
      </c>
      <c r="JE23" s="58"/>
      <c r="JF23" s="66">
        <f t="shared" si="131"/>
        <v>8.6</v>
      </c>
      <c r="JG23" s="67">
        <f t="shared" si="132"/>
        <v>8.6</v>
      </c>
      <c r="JH23" s="50" t="str">
        <f t="shared" si="133"/>
        <v>8.6</v>
      </c>
      <c r="JI23" s="51" t="str">
        <f t="shared" si="134"/>
        <v>A</v>
      </c>
      <c r="JJ23" s="60">
        <f t="shared" si="135"/>
        <v>4</v>
      </c>
      <c r="JK23" s="53" t="str">
        <f t="shared" si="136"/>
        <v>4.0</v>
      </c>
      <c r="JL23" s="61">
        <v>2</v>
      </c>
      <c r="JM23" s="62">
        <v>2</v>
      </c>
      <c r="JN23" s="65">
        <v>7.2</v>
      </c>
      <c r="JO23" s="57">
        <v>7</v>
      </c>
      <c r="JP23" s="58"/>
      <c r="JQ23" s="66">
        <f t="shared" si="137"/>
        <v>7.1</v>
      </c>
      <c r="JR23" s="67">
        <f t="shared" si="138"/>
        <v>7.1</v>
      </c>
      <c r="JS23" s="50" t="str">
        <f t="shared" si="139"/>
        <v>7.1</v>
      </c>
      <c r="JT23" s="51" t="str">
        <f t="shared" si="140"/>
        <v>B</v>
      </c>
      <c r="JU23" s="60">
        <f t="shared" si="141"/>
        <v>3</v>
      </c>
      <c r="JV23" s="53" t="str">
        <f t="shared" si="142"/>
        <v>3.0</v>
      </c>
      <c r="JW23" s="61">
        <v>1</v>
      </c>
      <c r="JX23" s="62">
        <v>1</v>
      </c>
      <c r="JY23" s="65">
        <v>7</v>
      </c>
      <c r="JZ23" s="57">
        <v>6</v>
      </c>
      <c r="KA23" s="58"/>
      <c r="KB23" s="66">
        <f t="shared" si="143"/>
        <v>6.4</v>
      </c>
      <c r="KC23" s="67">
        <f t="shared" si="144"/>
        <v>6.4</v>
      </c>
      <c r="KD23" s="50" t="str">
        <f t="shared" si="145"/>
        <v>6.4</v>
      </c>
      <c r="KE23" s="51" t="str">
        <f t="shared" si="146"/>
        <v>C</v>
      </c>
      <c r="KF23" s="60">
        <f t="shared" si="147"/>
        <v>2</v>
      </c>
      <c r="KG23" s="53" t="str">
        <f t="shared" si="148"/>
        <v>2.0</v>
      </c>
      <c r="KH23" s="61">
        <v>2</v>
      </c>
      <c r="KI23" s="62">
        <v>2</v>
      </c>
      <c r="KJ23" s="105">
        <v>8</v>
      </c>
      <c r="KK23" s="138">
        <v>8</v>
      </c>
      <c r="KL23" s="104"/>
      <c r="KM23" s="66">
        <f t="shared" si="149"/>
        <v>8</v>
      </c>
      <c r="KN23" s="110">
        <f t="shared" si="150"/>
        <v>8</v>
      </c>
      <c r="KO23" s="67" t="str">
        <f t="shared" si="151"/>
        <v>8.0</v>
      </c>
      <c r="KP23" s="300" t="str">
        <f t="shared" si="152"/>
        <v>B+</v>
      </c>
      <c r="KQ23" s="112">
        <f t="shared" si="153"/>
        <v>3.5</v>
      </c>
      <c r="KR23" s="113" t="str">
        <f t="shared" si="154"/>
        <v>3.5</v>
      </c>
      <c r="KS23" s="63">
        <v>3</v>
      </c>
      <c r="KT23" s="207">
        <v>3</v>
      </c>
      <c r="KU23" s="105">
        <v>8.1999999999999993</v>
      </c>
      <c r="KV23" s="138">
        <v>8</v>
      </c>
      <c r="KW23" s="104"/>
      <c r="KX23" s="66">
        <f t="shared" si="155"/>
        <v>8.1</v>
      </c>
      <c r="KY23" s="110">
        <f t="shared" si="156"/>
        <v>8.1</v>
      </c>
      <c r="KZ23" s="67" t="str">
        <f t="shared" si="157"/>
        <v>8.1</v>
      </c>
      <c r="LA23" s="300" t="str">
        <f t="shared" si="158"/>
        <v>B+</v>
      </c>
      <c r="LB23" s="112">
        <f t="shared" si="159"/>
        <v>3.5</v>
      </c>
      <c r="LC23" s="113" t="str">
        <f t="shared" si="160"/>
        <v>3.5</v>
      </c>
      <c r="LD23" s="63">
        <v>2</v>
      </c>
      <c r="LE23" s="207">
        <v>2</v>
      </c>
      <c r="LF23" s="301">
        <f t="shared" si="161"/>
        <v>8</v>
      </c>
      <c r="LG23" s="302">
        <f t="shared" si="161"/>
        <v>8</v>
      </c>
      <c r="LH23" s="303" t="str">
        <f t="shared" si="162"/>
        <v>8.0</v>
      </c>
      <c r="LI23" s="304" t="str">
        <f t="shared" si="163"/>
        <v>B+</v>
      </c>
      <c r="LJ23" s="305">
        <f t="shared" si="164"/>
        <v>3.5</v>
      </c>
      <c r="LK23" s="303" t="str">
        <f t="shared" si="165"/>
        <v>3.5</v>
      </c>
      <c r="LL23" s="306">
        <v>5</v>
      </c>
      <c r="LM23" s="307">
        <v>5</v>
      </c>
      <c r="LN23" s="211">
        <f t="shared" si="166"/>
        <v>19</v>
      </c>
      <c r="LO23" s="156">
        <f t="shared" si="167"/>
        <v>7.6421052631578945</v>
      </c>
      <c r="LP23" s="158">
        <f t="shared" si="168"/>
        <v>3.1842105263157894</v>
      </c>
      <c r="LQ23" s="157" t="str">
        <f t="shared" si="169"/>
        <v>3.18</v>
      </c>
      <c r="LR23" s="5" t="str">
        <f t="shared" si="170"/>
        <v>Lên lớp</v>
      </c>
      <c r="LS23" s="212">
        <f t="shared" si="171"/>
        <v>19</v>
      </c>
      <c r="LT23" s="156">
        <f t="shared" si="172"/>
        <v>7.6421052631578945</v>
      </c>
      <c r="LU23" s="309">
        <f t="shared" si="173"/>
        <v>3.1842105263157894</v>
      </c>
      <c r="LV23" s="215">
        <f t="shared" si="174"/>
        <v>54</v>
      </c>
      <c r="LW23" s="211">
        <f t="shared" si="175"/>
        <v>54</v>
      </c>
      <c r="LX23" s="157">
        <f t="shared" si="176"/>
        <v>7.587037037037037</v>
      </c>
      <c r="LY23" s="157" t="str">
        <f t="shared" si="177"/>
        <v>7.59</v>
      </c>
      <c r="LZ23" s="158">
        <f t="shared" si="178"/>
        <v>3.1018518518518516</v>
      </c>
      <c r="MA23" s="157" t="str">
        <f t="shared" si="179"/>
        <v>3.10</v>
      </c>
      <c r="MB23" s="5" t="str">
        <f t="shared" si="180"/>
        <v>Lên lớp</v>
      </c>
      <c r="MC23" s="282">
        <v>7.6</v>
      </c>
      <c r="MD23" s="283">
        <v>7</v>
      </c>
      <c r="ME23" s="58"/>
      <c r="MF23" s="66">
        <f t="shared" si="181"/>
        <v>7.2</v>
      </c>
      <c r="MG23" s="67">
        <f t="shared" si="182"/>
        <v>7.2</v>
      </c>
      <c r="MH23" s="50" t="str">
        <f t="shared" si="183"/>
        <v>7.2</v>
      </c>
      <c r="MI23" s="51" t="str">
        <f t="shared" si="184"/>
        <v>B</v>
      </c>
      <c r="MJ23" s="60">
        <f t="shared" si="185"/>
        <v>3</v>
      </c>
      <c r="MK23" s="53" t="str">
        <f t="shared" si="186"/>
        <v>3.0</v>
      </c>
      <c r="ML23" s="61">
        <v>2</v>
      </c>
      <c r="MM23" s="62">
        <v>2</v>
      </c>
      <c r="MN23" s="282">
        <v>8.6999999999999993</v>
      </c>
      <c r="MO23" s="283">
        <v>8</v>
      </c>
      <c r="MP23" s="104"/>
      <c r="MQ23" s="105">
        <f t="shared" si="187"/>
        <v>8.3000000000000007</v>
      </c>
      <c r="MR23" s="67">
        <f t="shared" si="188"/>
        <v>8.3000000000000007</v>
      </c>
      <c r="MS23" s="50" t="str">
        <f t="shared" si="189"/>
        <v>8.3</v>
      </c>
      <c r="MT23" s="51" t="str">
        <f t="shared" si="190"/>
        <v>B+</v>
      </c>
      <c r="MU23" s="60">
        <f t="shared" si="191"/>
        <v>3.5</v>
      </c>
      <c r="MV23" s="53" t="str">
        <f t="shared" si="192"/>
        <v>3.5</v>
      </c>
      <c r="MW23" s="61">
        <v>2</v>
      </c>
      <c r="MX23" s="62">
        <v>2</v>
      </c>
      <c r="MY23" s="282">
        <v>8.4</v>
      </c>
      <c r="MZ23" s="283">
        <v>8</v>
      </c>
      <c r="NA23" s="104"/>
      <c r="NB23" s="105">
        <f t="shared" si="193"/>
        <v>8.1999999999999993</v>
      </c>
      <c r="NC23" s="67">
        <f t="shared" si="194"/>
        <v>8.1999999999999993</v>
      </c>
      <c r="ND23" s="50" t="str">
        <f t="shared" si="195"/>
        <v>8.2</v>
      </c>
      <c r="NE23" s="51" t="str">
        <f t="shared" si="196"/>
        <v>B+</v>
      </c>
      <c r="NF23" s="60">
        <f t="shared" si="197"/>
        <v>3.5</v>
      </c>
      <c r="NG23" s="53" t="str">
        <f t="shared" si="198"/>
        <v>3.5</v>
      </c>
      <c r="NH23" s="61">
        <v>2</v>
      </c>
      <c r="NI23" s="62">
        <v>2</v>
      </c>
      <c r="NJ23" s="105">
        <v>8</v>
      </c>
      <c r="NK23" s="138">
        <v>9</v>
      </c>
      <c r="NL23" s="104"/>
      <c r="NM23" s="66">
        <f t="shared" si="199"/>
        <v>8.6</v>
      </c>
      <c r="NN23" s="110">
        <f t="shared" si="200"/>
        <v>8.6</v>
      </c>
      <c r="NO23" s="67" t="str">
        <f t="shared" si="201"/>
        <v>8.6</v>
      </c>
      <c r="NP23" s="300" t="str">
        <f t="shared" si="202"/>
        <v>A</v>
      </c>
      <c r="NQ23" s="112">
        <f t="shared" si="203"/>
        <v>4</v>
      </c>
      <c r="NR23" s="113" t="str">
        <f t="shared" si="204"/>
        <v>4.0</v>
      </c>
      <c r="NS23" s="63">
        <v>2</v>
      </c>
      <c r="NT23" s="207">
        <v>2</v>
      </c>
      <c r="NU23" s="105">
        <v>8.8000000000000007</v>
      </c>
      <c r="NV23" s="138">
        <v>8.5</v>
      </c>
      <c r="NW23" s="105"/>
      <c r="NX23" s="105">
        <f t="shared" si="205"/>
        <v>8.6</v>
      </c>
      <c r="NY23" s="110">
        <f t="shared" si="206"/>
        <v>8.6</v>
      </c>
      <c r="NZ23" s="67" t="str">
        <f t="shared" si="207"/>
        <v>8.6</v>
      </c>
      <c r="OA23" s="300" t="str">
        <f t="shared" si="208"/>
        <v>A</v>
      </c>
      <c r="OB23" s="112">
        <f t="shared" si="209"/>
        <v>4</v>
      </c>
      <c r="OC23" s="113" t="str">
        <f t="shared" si="210"/>
        <v>4.0</v>
      </c>
      <c r="OD23" s="63">
        <v>1</v>
      </c>
      <c r="OE23" s="207">
        <v>1</v>
      </c>
      <c r="OF23" s="231">
        <v>8</v>
      </c>
      <c r="OG23" s="231">
        <v>8</v>
      </c>
      <c r="OH23" s="231"/>
      <c r="OI23" s="66">
        <f t="shared" si="211"/>
        <v>8</v>
      </c>
      <c r="OJ23" s="67">
        <f t="shared" si="212"/>
        <v>8</v>
      </c>
      <c r="OK23" s="67" t="str">
        <f t="shared" si="213"/>
        <v>8.0</v>
      </c>
      <c r="OL23" s="51" t="str">
        <f t="shared" si="214"/>
        <v>B+</v>
      </c>
      <c r="OM23" s="60">
        <f t="shared" si="215"/>
        <v>3.5</v>
      </c>
      <c r="ON23" s="53" t="str">
        <f t="shared" si="216"/>
        <v>3.5</v>
      </c>
      <c r="OO23" s="63">
        <v>6</v>
      </c>
      <c r="OP23" s="207">
        <v>6</v>
      </c>
      <c r="OQ23" s="211">
        <f t="shared" si="217"/>
        <v>15</v>
      </c>
      <c r="OR23" s="156">
        <f t="shared" si="218"/>
        <v>8.08</v>
      </c>
      <c r="OS23" s="158">
        <f t="shared" si="219"/>
        <v>3.5333333333333332</v>
      </c>
      <c r="OT23" s="157" t="str">
        <f t="shared" si="220"/>
        <v>3.53</v>
      </c>
      <c r="OU23" s="5" t="str">
        <f t="shared" si="221"/>
        <v>Lên lớp</v>
      </c>
      <c r="OV23" s="212">
        <f t="shared" si="222"/>
        <v>15</v>
      </c>
      <c r="OW23" s="156">
        <f t="shared" si="223"/>
        <v>8.08</v>
      </c>
      <c r="OX23" s="309">
        <f t="shared" si="224"/>
        <v>3.5333333333333332</v>
      </c>
      <c r="OY23" s="215">
        <f t="shared" si="225"/>
        <v>69</v>
      </c>
      <c r="OZ23" s="211">
        <f t="shared" si="226"/>
        <v>69</v>
      </c>
      <c r="PA23" s="157">
        <f t="shared" si="227"/>
        <v>7.6942028985507243</v>
      </c>
      <c r="PB23" s="157" t="str">
        <f t="shared" si="228"/>
        <v>7.69</v>
      </c>
      <c r="PC23" s="158">
        <f t="shared" si="229"/>
        <v>3.1956521739130435</v>
      </c>
      <c r="PD23" s="157" t="str">
        <f t="shared" si="230"/>
        <v>3.20</v>
      </c>
      <c r="PE23" s="5" t="str">
        <f t="shared" si="231"/>
        <v>Lên lớp</v>
      </c>
      <c r="PF23" s="210">
        <v>9.1</v>
      </c>
      <c r="PG23" s="133"/>
      <c r="PH23" s="210">
        <v>8</v>
      </c>
      <c r="PI23" s="66">
        <f t="shared" si="232"/>
        <v>3.6</v>
      </c>
      <c r="PJ23" s="67">
        <f t="shared" si="233"/>
        <v>8.4</v>
      </c>
      <c r="PK23" s="67" t="str">
        <f t="shared" si="234"/>
        <v>8.4</v>
      </c>
      <c r="PL23" s="51" t="str">
        <f t="shared" si="235"/>
        <v>B+</v>
      </c>
      <c r="PM23" s="60">
        <f t="shared" si="236"/>
        <v>3.5</v>
      </c>
      <c r="PN23" s="53" t="str">
        <f t="shared" si="237"/>
        <v>3.5</v>
      </c>
      <c r="PO23" s="63">
        <v>6</v>
      </c>
      <c r="PP23" s="207">
        <v>6</v>
      </c>
      <c r="PQ23" s="105">
        <v>8.5</v>
      </c>
      <c r="PR23" s="138">
        <v>8.5</v>
      </c>
      <c r="PS23" s="104"/>
      <c r="PT23" s="105"/>
      <c r="PU23" s="67">
        <f t="shared" si="238"/>
        <v>8.5</v>
      </c>
      <c r="PV23" s="67" t="str">
        <f t="shared" si="239"/>
        <v>8.5</v>
      </c>
      <c r="PW23" s="51" t="str">
        <f t="shared" si="240"/>
        <v>A</v>
      </c>
      <c r="PX23" s="60">
        <f t="shared" si="241"/>
        <v>4</v>
      </c>
      <c r="PY23" s="53" t="str">
        <f t="shared" si="242"/>
        <v>4.0</v>
      </c>
      <c r="PZ23" s="63">
        <v>4</v>
      </c>
      <c r="QA23" s="207">
        <v>4</v>
      </c>
      <c r="QB23" s="429">
        <v>7.7</v>
      </c>
      <c r="QC23" s="429">
        <v>7.7</v>
      </c>
      <c r="QD23" s="429">
        <v>7.7</v>
      </c>
      <c r="QE23" s="316">
        <f t="shared" si="243"/>
        <v>7.7</v>
      </c>
      <c r="QF23" s="67" t="str">
        <f t="shared" si="244"/>
        <v>7.7</v>
      </c>
      <c r="QG23" s="51" t="str">
        <f t="shared" si="245"/>
        <v>B</v>
      </c>
      <c r="QH23" s="60">
        <f t="shared" si="246"/>
        <v>3</v>
      </c>
      <c r="QI23" s="53" t="str">
        <f t="shared" si="247"/>
        <v>3.0</v>
      </c>
      <c r="QJ23" s="220">
        <v>5</v>
      </c>
      <c r="QK23" s="221">
        <v>5</v>
      </c>
      <c r="QL23" s="417">
        <f t="shared" si="248"/>
        <v>15</v>
      </c>
      <c r="QM23" s="156">
        <f t="shared" si="249"/>
        <v>8.1933333333333334</v>
      </c>
      <c r="QN23" s="158">
        <f t="shared" si="250"/>
        <v>3.4666666666666668</v>
      </c>
      <c r="QO23" s="157" t="str">
        <f t="shared" si="251"/>
        <v>3.47</v>
      </c>
      <c r="QR23" s="429"/>
      <c r="QS23" s="429"/>
      <c r="QT23" s="429"/>
    </row>
    <row r="24" spans="1:462" s="8" customFormat="1" ht="18">
      <c r="A24" s="5">
        <v>23</v>
      </c>
      <c r="B24" s="9" t="s">
        <v>455</v>
      </c>
      <c r="C24" s="10" t="s">
        <v>478</v>
      </c>
      <c r="D24" s="11" t="s">
        <v>465</v>
      </c>
      <c r="E24" s="12" t="s">
        <v>277</v>
      </c>
      <c r="G24" s="47" t="s">
        <v>718</v>
      </c>
      <c r="H24" s="144" t="s">
        <v>427</v>
      </c>
      <c r="I24" s="48" t="s">
        <v>602</v>
      </c>
      <c r="J24" s="48" t="s">
        <v>629</v>
      </c>
      <c r="K24" s="98">
        <v>9</v>
      </c>
      <c r="L24" s="67" t="str">
        <f t="shared" si="0"/>
        <v>9.0</v>
      </c>
      <c r="M24" s="51" t="str">
        <f t="shared" si="253"/>
        <v>A</v>
      </c>
      <c r="N24" s="52">
        <f t="shared" si="254"/>
        <v>4</v>
      </c>
      <c r="O24" s="53" t="str">
        <f t="shared" si="1"/>
        <v>4.0</v>
      </c>
      <c r="P24" s="63">
        <v>2</v>
      </c>
      <c r="Q24" s="49">
        <v>6</v>
      </c>
      <c r="R24" s="67" t="str">
        <f t="shared" si="2"/>
        <v>6.0</v>
      </c>
      <c r="S24" s="51" t="str">
        <f t="shared" si="255"/>
        <v>C</v>
      </c>
      <c r="T24" s="52">
        <f t="shared" si="256"/>
        <v>2</v>
      </c>
      <c r="U24" s="53" t="str">
        <f t="shared" si="3"/>
        <v>2.0</v>
      </c>
      <c r="V24" s="63">
        <v>3</v>
      </c>
      <c r="W24" s="105">
        <v>8.6999999999999993</v>
      </c>
      <c r="X24" s="103">
        <v>8</v>
      </c>
      <c r="Y24" s="104"/>
      <c r="Z24" s="66">
        <f t="shared" si="4"/>
        <v>8.3000000000000007</v>
      </c>
      <c r="AA24" s="67">
        <f t="shared" si="5"/>
        <v>8.3000000000000007</v>
      </c>
      <c r="AB24" s="67" t="str">
        <f t="shared" si="6"/>
        <v>8.3</v>
      </c>
      <c r="AC24" s="51" t="str">
        <f t="shared" si="7"/>
        <v>B+</v>
      </c>
      <c r="AD24" s="60">
        <f t="shared" si="257"/>
        <v>3.5</v>
      </c>
      <c r="AE24" s="53" t="str">
        <f t="shared" si="8"/>
        <v>3.5</v>
      </c>
      <c r="AF24" s="63">
        <v>4</v>
      </c>
      <c r="AG24" s="207">
        <v>4</v>
      </c>
      <c r="AH24" s="105">
        <v>7.3</v>
      </c>
      <c r="AI24" s="103">
        <v>7</v>
      </c>
      <c r="AJ24" s="104"/>
      <c r="AK24" s="66">
        <f t="shared" si="9"/>
        <v>7.1</v>
      </c>
      <c r="AL24" s="67">
        <f t="shared" si="10"/>
        <v>7.1</v>
      </c>
      <c r="AM24" s="67" t="str">
        <f t="shared" si="11"/>
        <v>7.1</v>
      </c>
      <c r="AN24" s="51" t="str">
        <f t="shared" si="258"/>
        <v>B</v>
      </c>
      <c r="AO24" s="60">
        <f t="shared" si="259"/>
        <v>3</v>
      </c>
      <c r="AP24" s="53" t="str">
        <f t="shared" si="12"/>
        <v>3.0</v>
      </c>
      <c r="AQ24" s="63">
        <v>2</v>
      </c>
      <c r="AR24" s="207">
        <v>2</v>
      </c>
      <c r="AS24" s="105">
        <v>7.3</v>
      </c>
      <c r="AT24" s="103">
        <v>8</v>
      </c>
      <c r="AU24" s="104"/>
      <c r="AV24" s="66">
        <f t="shared" si="13"/>
        <v>7.7</v>
      </c>
      <c r="AW24" s="67">
        <f t="shared" si="14"/>
        <v>7.7</v>
      </c>
      <c r="AX24" s="67" t="str">
        <f t="shared" si="15"/>
        <v>7.7</v>
      </c>
      <c r="AY24" s="51" t="str">
        <f t="shared" si="16"/>
        <v>B</v>
      </c>
      <c r="AZ24" s="60">
        <f t="shared" si="260"/>
        <v>3</v>
      </c>
      <c r="BA24" s="53" t="str">
        <f t="shared" si="17"/>
        <v>3.0</v>
      </c>
      <c r="BB24" s="63">
        <v>3</v>
      </c>
      <c r="BC24" s="207">
        <v>3</v>
      </c>
      <c r="BD24" s="105">
        <v>6.2</v>
      </c>
      <c r="BE24" s="103">
        <v>8</v>
      </c>
      <c r="BF24" s="104"/>
      <c r="BG24" s="66">
        <f t="shared" si="261"/>
        <v>7.3</v>
      </c>
      <c r="BH24" s="67">
        <f t="shared" si="262"/>
        <v>7.3</v>
      </c>
      <c r="BI24" s="67" t="str">
        <f t="shared" si="18"/>
        <v>7.3</v>
      </c>
      <c r="BJ24" s="51" t="str">
        <f t="shared" si="263"/>
        <v>B</v>
      </c>
      <c r="BK24" s="60">
        <f t="shared" si="264"/>
        <v>3</v>
      </c>
      <c r="BL24" s="53" t="str">
        <f t="shared" si="19"/>
        <v>3.0</v>
      </c>
      <c r="BM24" s="63">
        <v>3</v>
      </c>
      <c r="BN24" s="207">
        <v>3</v>
      </c>
      <c r="BO24" s="105">
        <v>7.7</v>
      </c>
      <c r="BP24" s="103">
        <v>7</v>
      </c>
      <c r="BQ24" s="104"/>
      <c r="BR24" s="66">
        <f t="shared" si="20"/>
        <v>7.3</v>
      </c>
      <c r="BS24" s="67">
        <f t="shared" si="21"/>
        <v>7.3</v>
      </c>
      <c r="BT24" s="67" t="str">
        <f t="shared" si="22"/>
        <v>7.3</v>
      </c>
      <c r="BU24" s="51" t="str">
        <f t="shared" si="23"/>
        <v>B</v>
      </c>
      <c r="BV24" s="68">
        <f t="shared" si="24"/>
        <v>3</v>
      </c>
      <c r="BW24" s="53" t="str">
        <f t="shared" si="25"/>
        <v>3.0</v>
      </c>
      <c r="BX24" s="63">
        <v>2</v>
      </c>
      <c r="BY24" s="207">
        <v>2</v>
      </c>
      <c r="BZ24" s="105">
        <v>7.7</v>
      </c>
      <c r="CA24" s="103">
        <v>10</v>
      </c>
      <c r="CB24" s="104"/>
      <c r="CC24" s="105"/>
      <c r="CD24" s="67">
        <f t="shared" si="265"/>
        <v>9.1</v>
      </c>
      <c r="CE24" s="67" t="str">
        <f t="shared" si="26"/>
        <v>9.1</v>
      </c>
      <c r="CF24" s="51" t="str">
        <f t="shared" si="266"/>
        <v>A</v>
      </c>
      <c r="CG24" s="60">
        <f t="shared" si="267"/>
        <v>4</v>
      </c>
      <c r="CH24" s="53" t="str">
        <f t="shared" si="27"/>
        <v>4.0</v>
      </c>
      <c r="CI24" s="63">
        <v>3</v>
      </c>
      <c r="CJ24" s="207">
        <v>3</v>
      </c>
      <c r="CK24" s="208">
        <f t="shared" si="269"/>
        <v>17</v>
      </c>
      <c r="CL24" s="72">
        <f t="shared" si="29"/>
        <v>7.9</v>
      </c>
      <c r="CM24" s="93" t="str">
        <f t="shared" si="30"/>
        <v>7.90</v>
      </c>
      <c r="CN24" s="72">
        <f t="shared" si="31"/>
        <v>3.2941176470588234</v>
      </c>
      <c r="CO24" s="93" t="str">
        <f t="shared" si="32"/>
        <v>3.29</v>
      </c>
      <c r="CP24" s="399" t="str">
        <f t="shared" si="252"/>
        <v>Lên lớp</v>
      </c>
      <c r="CQ24" s="399">
        <f t="shared" si="33"/>
        <v>17</v>
      </c>
      <c r="CR24" s="72">
        <f t="shared" si="34"/>
        <v>7.9</v>
      </c>
      <c r="CS24" s="399" t="str">
        <f t="shared" si="35"/>
        <v>7.90</v>
      </c>
      <c r="CT24" s="72">
        <f t="shared" si="36"/>
        <v>3.2941176470588234</v>
      </c>
      <c r="CU24" s="399" t="str">
        <f t="shared" si="37"/>
        <v>3.29</v>
      </c>
      <c r="CV24" s="399" t="str">
        <f t="shared" si="268"/>
        <v>Lên lớp</v>
      </c>
      <c r="CW24" s="66">
        <v>8.6</v>
      </c>
      <c r="CX24" s="66">
        <v>8</v>
      </c>
      <c r="CY24" s="399"/>
      <c r="CZ24" s="66">
        <f t="shared" si="38"/>
        <v>8.1999999999999993</v>
      </c>
      <c r="DA24" s="67">
        <f t="shared" si="39"/>
        <v>8.1999999999999993</v>
      </c>
      <c r="DB24" s="60" t="str">
        <f t="shared" si="40"/>
        <v>8.2</v>
      </c>
      <c r="DC24" s="51" t="str">
        <f t="shared" si="41"/>
        <v>B+</v>
      </c>
      <c r="DD24" s="60">
        <f t="shared" si="42"/>
        <v>3.5</v>
      </c>
      <c r="DE24" s="60" t="str">
        <f t="shared" si="43"/>
        <v>3.5</v>
      </c>
      <c r="DF24" s="63"/>
      <c r="DG24" s="209"/>
      <c r="DH24" s="105">
        <v>8.4</v>
      </c>
      <c r="DI24" s="126">
        <v>8</v>
      </c>
      <c r="DJ24" s="126"/>
      <c r="DK24" s="66">
        <f t="shared" si="44"/>
        <v>8.1999999999999993</v>
      </c>
      <c r="DL24" s="67">
        <f t="shared" si="45"/>
        <v>8.1999999999999993</v>
      </c>
      <c r="DM24" s="60" t="str">
        <f t="shared" si="46"/>
        <v>8.2</v>
      </c>
      <c r="DN24" s="51" t="str">
        <f t="shared" si="47"/>
        <v>B+</v>
      </c>
      <c r="DO24" s="60">
        <f t="shared" si="48"/>
        <v>3.5</v>
      </c>
      <c r="DP24" s="60" t="str">
        <f t="shared" si="49"/>
        <v>3.5</v>
      </c>
      <c r="DQ24" s="63"/>
      <c r="DR24" s="209"/>
      <c r="DS24" s="67">
        <f t="shared" si="50"/>
        <v>8.1999999999999993</v>
      </c>
      <c r="DT24" s="60" t="str">
        <f t="shared" si="51"/>
        <v>8.2</v>
      </c>
      <c r="DU24" s="51" t="str">
        <f t="shared" si="52"/>
        <v>B+</v>
      </c>
      <c r="DV24" s="60">
        <f t="shared" si="53"/>
        <v>3.5</v>
      </c>
      <c r="DW24" s="60" t="str">
        <f t="shared" si="54"/>
        <v>3.5</v>
      </c>
      <c r="DX24" s="63">
        <v>3</v>
      </c>
      <c r="DY24" s="209">
        <v>3</v>
      </c>
      <c r="DZ24" s="210">
        <v>6.4</v>
      </c>
      <c r="EA24" s="57">
        <v>8</v>
      </c>
      <c r="EB24" s="58"/>
      <c r="EC24" s="66">
        <f t="shared" si="55"/>
        <v>7.4</v>
      </c>
      <c r="ED24" s="67">
        <f t="shared" si="56"/>
        <v>7.4</v>
      </c>
      <c r="EE24" s="67" t="str">
        <f t="shared" si="57"/>
        <v>7.4</v>
      </c>
      <c r="EF24" s="51" t="str">
        <f t="shared" si="58"/>
        <v>B</v>
      </c>
      <c r="EG24" s="68">
        <f t="shared" si="59"/>
        <v>3</v>
      </c>
      <c r="EH24" s="53" t="str">
        <f t="shared" si="60"/>
        <v>3.0</v>
      </c>
      <c r="EI24" s="63">
        <v>3</v>
      </c>
      <c r="EJ24" s="207">
        <v>3</v>
      </c>
      <c r="EK24" s="210">
        <v>7.8</v>
      </c>
      <c r="EL24" s="57">
        <v>8</v>
      </c>
      <c r="EM24" s="58"/>
      <c r="EN24" s="66">
        <f t="shared" si="61"/>
        <v>7.9</v>
      </c>
      <c r="EO24" s="67">
        <f t="shared" si="62"/>
        <v>7.9</v>
      </c>
      <c r="EP24" s="67" t="str">
        <f t="shared" si="63"/>
        <v>7.9</v>
      </c>
      <c r="EQ24" s="51" t="str">
        <f t="shared" si="64"/>
        <v>B</v>
      </c>
      <c r="ER24" s="60">
        <f t="shared" si="65"/>
        <v>3</v>
      </c>
      <c r="ES24" s="53" t="str">
        <f t="shared" si="66"/>
        <v>3.0</v>
      </c>
      <c r="ET24" s="63">
        <v>3</v>
      </c>
      <c r="EU24" s="207">
        <v>3</v>
      </c>
      <c r="EV24" s="210">
        <v>7.3</v>
      </c>
      <c r="EW24" s="57">
        <v>8</v>
      </c>
      <c r="EX24" s="58"/>
      <c r="EY24" s="66">
        <f t="shared" si="67"/>
        <v>7.7</v>
      </c>
      <c r="EZ24" s="67">
        <f t="shared" si="68"/>
        <v>7.7</v>
      </c>
      <c r="FA24" s="67" t="str">
        <f t="shared" si="69"/>
        <v>7.7</v>
      </c>
      <c r="FB24" s="51" t="str">
        <f t="shared" si="70"/>
        <v>B</v>
      </c>
      <c r="FC24" s="60">
        <f t="shared" si="71"/>
        <v>3</v>
      </c>
      <c r="FD24" s="53" t="str">
        <f t="shared" si="72"/>
        <v>3.0</v>
      </c>
      <c r="FE24" s="63">
        <v>2</v>
      </c>
      <c r="FF24" s="207">
        <v>2</v>
      </c>
      <c r="FG24" s="105">
        <v>9</v>
      </c>
      <c r="FH24" s="103">
        <v>8</v>
      </c>
      <c r="FI24" s="104"/>
      <c r="FJ24" s="66">
        <f t="shared" si="73"/>
        <v>8.4</v>
      </c>
      <c r="FK24" s="67">
        <f t="shared" si="74"/>
        <v>8.4</v>
      </c>
      <c r="FL24" s="67" t="str">
        <f t="shared" si="75"/>
        <v>8.4</v>
      </c>
      <c r="FM24" s="51" t="str">
        <f t="shared" si="76"/>
        <v>B+</v>
      </c>
      <c r="FN24" s="60">
        <f t="shared" si="77"/>
        <v>3.5</v>
      </c>
      <c r="FO24" s="53" t="str">
        <f t="shared" si="78"/>
        <v>3.5</v>
      </c>
      <c r="FP24" s="63">
        <v>2</v>
      </c>
      <c r="FQ24" s="207">
        <v>2</v>
      </c>
      <c r="FR24" s="105">
        <v>8.8000000000000007</v>
      </c>
      <c r="FS24" s="103">
        <v>9</v>
      </c>
      <c r="FT24" s="104"/>
      <c r="FU24" s="66"/>
      <c r="FV24" s="67">
        <f t="shared" si="79"/>
        <v>8.9</v>
      </c>
      <c r="FW24" s="67" t="str">
        <f t="shared" si="80"/>
        <v>8.9</v>
      </c>
      <c r="FX24" s="51" t="str">
        <f t="shared" si="81"/>
        <v>A</v>
      </c>
      <c r="FY24" s="60">
        <f t="shared" si="82"/>
        <v>4</v>
      </c>
      <c r="FZ24" s="53" t="str">
        <f t="shared" si="83"/>
        <v>4.0</v>
      </c>
      <c r="GA24" s="63">
        <v>2</v>
      </c>
      <c r="GB24" s="207">
        <v>2</v>
      </c>
      <c r="GC24" s="105">
        <v>7.7</v>
      </c>
      <c r="GD24" s="103">
        <v>7</v>
      </c>
      <c r="GE24" s="104"/>
      <c r="GF24" s="105"/>
      <c r="GG24" s="67">
        <f t="shared" si="84"/>
        <v>7.3</v>
      </c>
      <c r="GH24" s="67" t="str">
        <f t="shared" si="85"/>
        <v>7.3</v>
      </c>
      <c r="GI24" s="51" t="str">
        <f t="shared" si="86"/>
        <v>B</v>
      </c>
      <c r="GJ24" s="60">
        <f t="shared" si="87"/>
        <v>3</v>
      </c>
      <c r="GK24" s="53" t="str">
        <f t="shared" si="88"/>
        <v>3.0</v>
      </c>
      <c r="GL24" s="63">
        <v>3</v>
      </c>
      <c r="GM24" s="207">
        <v>3</v>
      </c>
      <c r="GN24" s="211">
        <f t="shared" si="89"/>
        <v>18</v>
      </c>
      <c r="GO24" s="156">
        <f t="shared" si="90"/>
        <v>7.9111111111111114</v>
      </c>
      <c r="GP24" s="158">
        <f t="shared" si="91"/>
        <v>3.25</v>
      </c>
      <c r="GQ24" s="157" t="str">
        <f t="shared" si="92"/>
        <v>3.25</v>
      </c>
      <c r="GR24" s="5" t="str">
        <f t="shared" si="93"/>
        <v>Lên lớp</v>
      </c>
      <c r="GS24" s="212">
        <f t="shared" si="94"/>
        <v>18</v>
      </c>
      <c r="GT24" s="213">
        <f t="shared" si="95"/>
        <v>7.9111111111111114</v>
      </c>
      <c r="GU24" s="214">
        <f t="shared" si="96"/>
        <v>3.25</v>
      </c>
      <c r="GV24" s="215">
        <f t="shared" si="97"/>
        <v>35</v>
      </c>
      <c r="GW24" s="211">
        <f t="shared" si="98"/>
        <v>35</v>
      </c>
      <c r="GX24" s="157">
        <f t="shared" si="99"/>
        <v>7.9057142857142866</v>
      </c>
      <c r="GY24" s="158">
        <f t="shared" si="100"/>
        <v>3.2714285714285714</v>
      </c>
      <c r="GZ24" s="157" t="str">
        <f t="shared" si="101"/>
        <v>3.27</v>
      </c>
      <c r="HA24" s="5" t="str">
        <f t="shared" si="102"/>
        <v>Lên lớp</v>
      </c>
      <c r="HB24" s="5"/>
      <c r="HC24" s="105">
        <v>6.1</v>
      </c>
      <c r="HD24" s="103">
        <v>8</v>
      </c>
      <c r="HE24" s="104"/>
      <c r="HF24" s="105"/>
      <c r="HG24" s="67">
        <f t="shared" si="103"/>
        <v>7.2</v>
      </c>
      <c r="HH24" s="67" t="str">
        <f t="shared" si="104"/>
        <v>7.2</v>
      </c>
      <c r="HI24" s="51" t="str">
        <f t="shared" si="105"/>
        <v>B</v>
      </c>
      <c r="HJ24" s="60">
        <f t="shared" si="106"/>
        <v>3</v>
      </c>
      <c r="HK24" s="53" t="str">
        <f t="shared" si="107"/>
        <v>3.0</v>
      </c>
      <c r="HL24" s="63">
        <v>3</v>
      </c>
      <c r="HM24" s="207">
        <v>3</v>
      </c>
      <c r="HN24" s="210">
        <v>8.3000000000000007</v>
      </c>
      <c r="HO24" s="57">
        <v>7</v>
      </c>
      <c r="HP24" s="58"/>
      <c r="HQ24" s="66">
        <f t="shared" si="108"/>
        <v>7.5</v>
      </c>
      <c r="HR24" s="110">
        <f t="shared" si="109"/>
        <v>7.5</v>
      </c>
      <c r="HS24" s="67" t="str">
        <f t="shared" si="110"/>
        <v>7.5</v>
      </c>
      <c r="HT24" s="111" t="str">
        <f t="shared" si="111"/>
        <v>B</v>
      </c>
      <c r="HU24" s="112">
        <f t="shared" si="112"/>
        <v>3</v>
      </c>
      <c r="HV24" s="113" t="str">
        <f t="shared" si="113"/>
        <v>3.0</v>
      </c>
      <c r="HW24" s="63">
        <v>1</v>
      </c>
      <c r="HX24" s="207">
        <v>1</v>
      </c>
      <c r="HY24" s="66">
        <f t="shared" si="270"/>
        <v>2.2999999999999998</v>
      </c>
      <c r="HZ24" s="167">
        <f t="shared" si="270"/>
        <v>7.3</v>
      </c>
      <c r="IA24" s="53" t="str">
        <f t="shared" si="115"/>
        <v>7.3</v>
      </c>
      <c r="IB24" s="51" t="str">
        <f t="shared" si="116"/>
        <v>B</v>
      </c>
      <c r="IC24" s="60">
        <f t="shared" si="117"/>
        <v>3</v>
      </c>
      <c r="ID24" s="53" t="str">
        <f t="shared" si="118"/>
        <v>3.0</v>
      </c>
      <c r="IE24" s="220">
        <v>4</v>
      </c>
      <c r="IF24" s="221">
        <v>4</v>
      </c>
      <c r="IG24" s="210">
        <v>8</v>
      </c>
      <c r="IH24" s="57">
        <v>8</v>
      </c>
      <c r="II24" s="58"/>
      <c r="IJ24" s="66">
        <f t="shared" si="119"/>
        <v>8</v>
      </c>
      <c r="IK24" s="67">
        <f t="shared" si="120"/>
        <v>8</v>
      </c>
      <c r="IL24" s="67" t="str">
        <f t="shared" si="121"/>
        <v>8.0</v>
      </c>
      <c r="IM24" s="51" t="str">
        <f t="shared" si="122"/>
        <v>B+</v>
      </c>
      <c r="IN24" s="60">
        <f t="shared" si="123"/>
        <v>3.5</v>
      </c>
      <c r="IO24" s="53" t="str">
        <f t="shared" si="124"/>
        <v>3.5</v>
      </c>
      <c r="IP24" s="63">
        <v>2</v>
      </c>
      <c r="IQ24" s="207">
        <v>2</v>
      </c>
      <c r="IR24" s="210">
        <v>7.7</v>
      </c>
      <c r="IS24" s="57">
        <v>7</v>
      </c>
      <c r="IT24" s="58"/>
      <c r="IU24" s="66">
        <f t="shared" si="125"/>
        <v>7.3</v>
      </c>
      <c r="IV24" s="67">
        <f t="shared" si="126"/>
        <v>7.3</v>
      </c>
      <c r="IW24" s="67" t="str">
        <f t="shared" si="127"/>
        <v>7.3</v>
      </c>
      <c r="IX24" s="51" t="str">
        <f t="shared" si="128"/>
        <v>B</v>
      </c>
      <c r="IY24" s="60">
        <f t="shared" si="129"/>
        <v>3</v>
      </c>
      <c r="IZ24" s="53" t="str">
        <f t="shared" si="130"/>
        <v>3.0</v>
      </c>
      <c r="JA24" s="63">
        <v>3</v>
      </c>
      <c r="JB24" s="207">
        <v>3</v>
      </c>
      <c r="JC24" s="65">
        <v>5.8</v>
      </c>
      <c r="JD24" s="57">
        <v>7</v>
      </c>
      <c r="JE24" s="58"/>
      <c r="JF24" s="66">
        <f t="shared" si="131"/>
        <v>6.5</v>
      </c>
      <c r="JG24" s="67">
        <f t="shared" si="132"/>
        <v>6.5</v>
      </c>
      <c r="JH24" s="50" t="str">
        <f t="shared" si="133"/>
        <v>6.5</v>
      </c>
      <c r="JI24" s="51" t="str">
        <f t="shared" si="134"/>
        <v>C+</v>
      </c>
      <c r="JJ24" s="60">
        <f t="shared" si="135"/>
        <v>2.5</v>
      </c>
      <c r="JK24" s="53" t="str">
        <f t="shared" si="136"/>
        <v>2.5</v>
      </c>
      <c r="JL24" s="61">
        <v>2</v>
      </c>
      <c r="JM24" s="62">
        <v>2</v>
      </c>
      <c r="JN24" s="65">
        <v>7.6</v>
      </c>
      <c r="JO24" s="57">
        <v>4</v>
      </c>
      <c r="JP24" s="58"/>
      <c r="JQ24" s="66">
        <f t="shared" si="137"/>
        <v>5.4</v>
      </c>
      <c r="JR24" s="67">
        <f t="shared" si="138"/>
        <v>5.4</v>
      </c>
      <c r="JS24" s="50" t="str">
        <f t="shared" si="139"/>
        <v>5.4</v>
      </c>
      <c r="JT24" s="51" t="str">
        <f t="shared" si="140"/>
        <v>D+</v>
      </c>
      <c r="JU24" s="60">
        <f t="shared" si="141"/>
        <v>1.5</v>
      </c>
      <c r="JV24" s="53" t="str">
        <f t="shared" si="142"/>
        <v>1.5</v>
      </c>
      <c r="JW24" s="61">
        <v>1</v>
      </c>
      <c r="JX24" s="62">
        <v>1</v>
      </c>
      <c r="JY24" s="65">
        <v>7.3</v>
      </c>
      <c r="JZ24" s="57">
        <v>6</v>
      </c>
      <c r="KA24" s="58"/>
      <c r="KB24" s="66">
        <f t="shared" si="143"/>
        <v>6.5</v>
      </c>
      <c r="KC24" s="67">
        <f t="shared" si="144"/>
        <v>6.5</v>
      </c>
      <c r="KD24" s="50" t="str">
        <f t="shared" si="145"/>
        <v>6.5</v>
      </c>
      <c r="KE24" s="51" t="str">
        <f t="shared" si="146"/>
        <v>C+</v>
      </c>
      <c r="KF24" s="60">
        <f t="shared" si="147"/>
        <v>2.5</v>
      </c>
      <c r="KG24" s="53" t="str">
        <f t="shared" si="148"/>
        <v>2.5</v>
      </c>
      <c r="KH24" s="61">
        <v>2</v>
      </c>
      <c r="KI24" s="62">
        <v>2</v>
      </c>
      <c r="KJ24" s="105">
        <v>7</v>
      </c>
      <c r="KK24" s="138">
        <v>7.5</v>
      </c>
      <c r="KL24" s="104"/>
      <c r="KM24" s="66">
        <f t="shared" si="149"/>
        <v>7.3</v>
      </c>
      <c r="KN24" s="110">
        <f t="shared" si="150"/>
        <v>7.3</v>
      </c>
      <c r="KO24" s="67" t="str">
        <f t="shared" si="151"/>
        <v>7.3</v>
      </c>
      <c r="KP24" s="300" t="str">
        <f t="shared" si="152"/>
        <v>B</v>
      </c>
      <c r="KQ24" s="112">
        <f t="shared" si="153"/>
        <v>3</v>
      </c>
      <c r="KR24" s="113" t="str">
        <f t="shared" si="154"/>
        <v>3.0</v>
      </c>
      <c r="KS24" s="63">
        <v>3</v>
      </c>
      <c r="KT24" s="207">
        <v>3</v>
      </c>
      <c r="KU24" s="105">
        <v>8.6999999999999993</v>
      </c>
      <c r="KV24" s="138">
        <v>8</v>
      </c>
      <c r="KW24" s="104"/>
      <c r="KX24" s="66">
        <f t="shared" si="155"/>
        <v>8.3000000000000007</v>
      </c>
      <c r="KY24" s="110">
        <f t="shared" si="156"/>
        <v>8.3000000000000007</v>
      </c>
      <c r="KZ24" s="67" t="str">
        <f t="shared" si="157"/>
        <v>8.3</v>
      </c>
      <c r="LA24" s="300" t="str">
        <f t="shared" si="158"/>
        <v>B+</v>
      </c>
      <c r="LB24" s="112">
        <f t="shared" si="159"/>
        <v>3.5</v>
      </c>
      <c r="LC24" s="113" t="str">
        <f t="shared" si="160"/>
        <v>3.5</v>
      </c>
      <c r="LD24" s="63">
        <v>2</v>
      </c>
      <c r="LE24" s="207">
        <v>2</v>
      </c>
      <c r="LF24" s="301">
        <f t="shared" si="161"/>
        <v>7.8</v>
      </c>
      <c r="LG24" s="302">
        <f t="shared" si="161"/>
        <v>7.8</v>
      </c>
      <c r="LH24" s="303" t="str">
        <f t="shared" si="162"/>
        <v>7.8</v>
      </c>
      <c r="LI24" s="304" t="str">
        <f t="shared" si="163"/>
        <v>B</v>
      </c>
      <c r="LJ24" s="305">
        <f t="shared" si="164"/>
        <v>3</v>
      </c>
      <c r="LK24" s="303" t="str">
        <f t="shared" si="165"/>
        <v>3.0</v>
      </c>
      <c r="LL24" s="306">
        <v>5</v>
      </c>
      <c r="LM24" s="307">
        <v>5</v>
      </c>
      <c r="LN24" s="211">
        <f t="shared" si="166"/>
        <v>19</v>
      </c>
      <c r="LO24" s="156">
        <f t="shared" si="167"/>
        <v>7.2052631578947368</v>
      </c>
      <c r="LP24" s="158">
        <f t="shared" si="168"/>
        <v>2.9210526315789473</v>
      </c>
      <c r="LQ24" s="157" t="str">
        <f t="shared" si="169"/>
        <v>2.92</v>
      </c>
      <c r="LR24" s="5" t="str">
        <f t="shared" si="170"/>
        <v>Lên lớp</v>
      </c>
      <c r="LS24" s="212">
        <f t="shared" si="171"/>
        <v>19</v>
      </c>
      <c r="LT24" s="156">
        <f t="shared" si="172"/>
        <v>7.2052631578947368</v>
      </c>
      <c r="LU24" s="309">
        <f t="shared" si="173"/>
        <v>2.9210526315789473</v>
      </c>
      <c r="LV24" s="215">
        <f t="shared" si="174"/>
        <v>54</v>
      </c>
      <c r="LW24" s="211">
        <f t="shared" si="175"/>
        <v>54</v>
      </c>
      <c r="LX24" s="157">
        <f t="shared" si="176"/>
        <v>7.6592592592592599</v>
      </c>
      <c r="LY24" s="157" t="str">
        <f t="shared" si="177"/>
        <v>7.66</v>
      </c>
      <c r="LZ24" s="158">
        <f t="shared" si="178"/>
        <v>3.1481481481481484</v>
      </c>
      <c r="MA24" s="157" t="str">
        <f t="shared" si="179"/>
        <v>3.15</v>
      </c>
      <c r="MB24" s="5" t="str">
        <f t="shared" si="180"/>
        <v>Lên lớp</v>
      </c>
      <c r="MC24" s="282">
        <v>8.6</v>
      </c>
      <c r="MD24" s="283">
        <v>2</v>
      </c>
      <c r="ME24" s="58"/>
      <c r="MF24" s="66">
        <f t="shared" si="181"/>
        <v>4.5999999999999996</v>
      </c>
      <c r="MG24" s="67">
        <f t="shared" si="182"/>
        <v>4.5999999999999996</v>
      </c>
      <c r="MH24" s="50" t="str">
        <f t="shared" si="183"/>
        <v>4.6</v>
      </c>
      <c r="MI24" s="51" t="str">
        <f t="shared" si="184"/>
        <v>D</v>
      </c>
      <c r="MJ24" s="60">
        <f t="shared" si="185"/>
        <v>1</v>
      </c>
      <c r="MK24" s="53" t="str">
        <f t="shared" si="186"/>
        <v>1.0</v>
      </c>
      <c r="ML24" s="61">
        <v>2</v>
      </c>
      <c r="MM24" s="62">
        <v>2</v>
      </c>
      <c r="MN24" s="282">
        <v>9</v>
      </c>
      <c r="MO24" s="283">
        <v>7</v>
      </c>
      <c r="MP24" s="104"/>
      <c r="MQ24" s="105">
        <f t="shared" si="187"/>
        <v>7.8</v>
      </c>
      <c r="MR24" s="67">
        <f t="shared" si="188"/>
        <v>7.8</v>
      </c>
      <c r="MS24" s="50" t="str">
        <f t="shared" si="189"/>
        <v>7.8</v>
      </c>
      <c r="MT24" s="51" t="str">
        <f t="shared" si="190"/>
        <v>B</v>
      </c>
      <c r="MU24" s="60">
        <f t="shared" si="191"/>
        <v>3</v>
      </c>
      <c r="MV24" s="53" t="str">
        <f t="shared" si="192"/>
        <v>3.0</v>
      </c>
      <c r="MW24" s="61">
        <v>2</v>
      </c>
      <c r="MX24" s="62">
        <v>2</v>
      </c>
      <c r="MY24" s="282">
        <v>8.6</v>
      </c>
      <c r="MZ24" s="283">
        <v>8</v>
      </c>
      <c r="NA24" s="104"/>
      <c r="NB24" s="105">
        <f t="shared" si="193"/>
        <v>8.1999999999999993</v>
      </c>
      <c r="NC24" s="67">
        <f t="shared" si="194"/>
        <v>8.1999999999999993</v>
      </c>
      <c r="ND24" s="50" t="str">
        <f t="shared" si="195"/>
        <v>8.2</v>
      </c>
      <c r="NE24" s="51" t="str">
        <f t="shared" si="196"/>
        <v>B+</v>
      </c>
      <c r="NF24" s="60">
        <f t="shared" si="197"/>
        <v>3.5</v>
      </c>
      <c r="NG24" s="53" t="str">
        <f t="shared" si="198"/>
        <v>3.5</v>
      </c>
      <c r="NH24" s="61">
        <v>2</v>
      </c>
      <c r="NI24" s="62">
        <v>2</v>
      </c>
      <c r="NJ24" s="105">
        <v>6.7</v>
      </c>
      <c r="NK24" s="138">
        <v>6</v>
      </c>
      <c r="NL24" s="104"/>
      <c r="NM24" s="66">
        <f t="shared" si="199"/>
        <v>6.3</v>
      </c>
      <c r="NN24" s="110">
        <f t="shared" si="200"/>
        <v>6.3</v>
      </c>
      <c r="NO24" s="67" t="str">
        <f t="shared" si="201"/>
        <v>6.3</v>
      </c>
      <c r="NP24" s="300" t="str">
        <f t="shared" si="202"/>
        <v>C</v>
      </c>
      <c r="NQ24" s="112">
        <f t="shared" si="203"/>
        <v>2</v>
      </c>
      <c r="NR24" s="113" t="str">
        <f t="shared" si="204"/>
        <v>2.0</v>
      </c>
      <c r="NS24" s="63">
        <v>2</v>
      </c>
      <c r="NT24" s="207">
        <v>2</v>
      </c>
      <c r="NU24" s="105">
        <v>8.4</v>
      </c>
      <c r="NV24" s="138">
        <v>8.5</v>
      </c>
      <c r="NW24" s="105"/>
      <c r="NX24" s="105">
        <f t="shared" si="205"/>
        <v>8.5</v>
      </c>
      <c r="NY24" s="110">
        <f t="shared" si="206"/>
        <v>8.5</v>
      </c>
      <c r="NZ24" s="67" t="str">
        <f t="shared" si="207"/>
        <v>8.5</v>
      </c>
      <c r="OA24" s="300" t="str">
        <f t="shared" si="208"/>
        <v>A</v>
      </c>
      <c r="OB24" s="112">
        <f t="shared" si="209"/>
        <v>4</v>
      </c>
      <c r="OC24" s="113" t="str">
        <f t="shared" si="210"/>
        <v>4.0</v>
      </c>
      <c r="OD24" s="63">
        <v>1</v>
      </c>
      <c r="OE24" s="207">
        <v>1</v>
      </c>
      <c r="OF24" s="231">
        <v>7.5</v>
      </c>
      <c r="OG24" s="231">
        <v>8</v>
      </c>
      <c r="OH24" s="231"/>
      <c r="OI24" s="66">
        <f t="shared" si="211"/>
        <v>7.8</v>
      </c>
      <c r="OJ24" s="67">
        <f t="shared" si="212"/>
        <v>7.8</v>
      </c>
      <c r="OK24" s="67" t="str">
        <f t="shared" si="213"/>
        <v>7.8</v>
      </c>
      <c r="OL24" s="51" t="str">
        <f t="shared" si="214"/>
        <v>B</v>
      </c>
      <c r="OM24" s="60">
        <f t="shared" si="215"/>
        <v>3</v>
      </c>
      <c r="ON24" s="53" t="str">
        <f t="shared" si="216"/>
        <v>3.0</v>
      </c>
      <c r="OO24" s="63">
        <v>6</v>
      </c>
      <c r="OP24" s="207">
        <v>6</v>
      </c>
      <c r="OQ24" s="211">
        <f t="shared" si="217"/>
        <v>15</v>
      </c>
      <c r="OR24" s="156">
        <f t="shared" si="218"/>
        <v>7.2733333333333325</v>
      </c>
      <c r="OS24" s="158">
        <f t="shared" si="219"/>
        <v>2.7333333333333334</v>
      </c>
      <c r="OT24" s="157" t="str">
        <f t="shared" si="220"/>
        <v>2.73</v>
      </c>
      <c r="OU24" s="5" t="str">
        <f t="shared" si="221"/>
        <v>Lên lớp</v>
      </c>
      <c r="OV24" s="212">
        <f t="shared" si="222"/>
        <v>15</v>
      </c>
      <c r="OW24" s="156">
        <f t="shared" si="223"/>
        <v>7.2733333333333325</v>
      </c>
      <c r="OX24" s="309">
        <f t="shared" si="224"/>
        <v>2.7333333333333334</v>
      </c>
      <c r="OY24" s="215">
        <f t="shared" si="225"/>
        <v>69</v>
      </c>
      <c r="OZ24" s="211">
        <f t="shared" si="226"/>
        <v>69</v>
      </c>
      <c r="PA24" s="157">
        <f t="shared" si="227"/>
        <v>7.5753623188405808</v>
      </c>
      <c r="PB24" s="157" t="str">
        <f t="shared" si="228"/>
        <v>7.58</v>
      </c>
      <c r="PC24" s="158">
        <f t="shared" si="229"/>
        <v>3.0579710144927534</v>
      </c>
      <c r="PD24" s="157" t="str">
        <f t="shared" si="230"/>
        <v>3.06</v>
      </c>
      <c r="PE24" s="5" t="str">
        <f t="shared" si="231"/>
        <v>Lên lớp</v>
      </c>
      <c r="PF24" s="210">
        <v>8</v>
      </c>
      <c r="PG24" s="133">
        <v>9</v>
      </c>
      <c r="PH24" s="210"/>
      <c r="PI24" s="66">
        <f t="shared" si="232"/>
        <v>8.6</v>
      </c>
      <c r="PJ24" s="67">
        <f t="shared" si="233"/>
        <v>8.6</v>
      </c>
      <c r="PK24" s="67" t="str">
        <f t="shared" si="234"/>
        <v>8.6</v>
      </c>
      <c r="PL24" s="51" t="str">
        <f t="shared" si="235"/>
        <v>A</v>
      </c>
      <c r="PM24" s="60">
        <f t="shared" si="236"/>
        <v>4</v>
      </c>
      <c r="PN24" s="53" t="str">
        <f t="shared" si="237"/>
        <v>4.0</v>
      </c>
      <c r="PO24" s="63">
        <v>6</v>
      </c>
      <c r="PP24" s="207">
        <v>6</v>
      </c>
      <c r="PQ24" s="105">
        <v>8.4</v>
      </c>
      <c r="PR24" s="138">
        <v>9</v>
      </c>
      <c r="PS24" s="104"/>
      <c r="PT24" s="105"/>
      <c r="PU24" s="67">
        <f t="shared" si="238"/>
        <v>8.8000000000000007</v>
      </c>
      <c r="PV24" s="67" t="str">
        <f t="shared" si="239"/>
        <v>8.8</v>
      </c>
      <c r="PW24" s="51" t="str">
        <f t="shared" si="240"/>
        <v>A</v>
      </c>
      <c r="PX24" s="60">
        <f t="shared" si="241"/>
        <v>4</v>
      </c>
      <c r="PY24" s="53" t="str">
        <f t="shared" si="242"/>
        <v>4.0</v>
      </c>
      <c r="PZ24" s="63">
        <v>4</v>
      </c>
      <c r="QA24" s="207">
        <v>4</v>
      </c>
      <c r="QB24" s="429">
        <v>7.5</v>
      </c>
      <c r="QC24" s="429">
        <v>8.5</v>
      </c>
      <c r="QD24" s="429">
        <v>8.1</v>
      </c>
      <c r="QE24" s="316">
        <f t="shared" si="243"/>
        <v>8.1</v>
      </c>
      <c r="QF24" s="67" t="str">
        <f t="shared" si="244"/>
        <v>8.1</v>
      </c>
      <c r="QG24" s="51" t="str">
        <f t="shared" si="245"/>
        <v>B+</v>
      </c>
      <c r="QH24" s="60">
        <f t="shared" si="246"/>
        <v>3.5</v>
      </c>
      <c r="QI24" s="53" t="str">
        <f t="shared" si="247"/>
        <v>3.5</v>
      </c>
      <c r="QJ24" s="220">
        <v>5</v>
      </c>
      <c r="QK24" s="221">
        <v>5</v>
      </c>
      <c r="QL24" s="417">
        <f t="shared" si="248"/>
        <v>15</v>
      </c>
      <c r="QM24" s="156">
        <f t="shared" si="249"/>
        <v>8.4866666666666664</v>
      </c>
      <c r="QN24" s="158">
        <f t="shared" si="250"/>
        <v>3.8333333333333335</v>
      </c>
      <c r="QO24" s="157" t="str">
        <f t="shared" si="251"/>
        <v>3.83</v>
      </c>
      <c r="QR24" s="429"/>
      <c r="QS24" s="429"/>
      <c r="QT24" s="429"/>
    </row>
    <row r="25" spans="1:462" s="8" customFormat="1" ht="18">
      <c r="A25" s="5">
        <v>24</v>
      </c>
      <c r="B25" s="9" t="s">
        <v>455</v>
      </c>
      <c r="C25" s="10" t="s">
        <v>480</v>
      </c>
      <c r="D25" s="11" t="s">
        <v>481</v>
      </c>
      <c r="E25" s="12" t="s">
        <v>218</v>
      </c>
      <c r="G25" s="47" t="s">
        <v>566</v>
      </c>
      <c r="H25" s="144" t="s">
        <v>427</v>
      </c>
      <c r="I25" s="48" t="s">
        <v>604</v>
      </c>
      <c r="J25" s="48" t="s">
        <v>630</v>
      </c>
      <c r="K25" s="98">
        <v>7.6</v>
      </c>
      <c r="L25" s="67" t="str">
        <f t="shared" si="0"/>
        <v>7.6</v>
      </c>
      <c r="M25" s="51" t="str">
        <f t="shared" si="253"/>
        <v>B</v>
      </c>
      <c r="N25" s="52">
        <f t="shared" si="254"/>
        <v>3</v>
      </c>
      <c r="O25" s="53" t="str">
        <f t="shared" si="1"/>
        <v>3.0</v>
      </c>
      <c r="P25" s="63">
        <v>2</v>
      </c>
      <c r="Q25" s="49">
        <v>6</v>
      </c>
      <c r="R25" s="67" t="str">
        <f t="shared" si="2"/>
        <v>6.0</v>
      </c>
      <c r="S25" s="51" t="str">
        <f t="shared" si="255"/>
        <v>C</v>
      </c>
      <c r="T25" s="52">
        <f t="shared" si="256"/>
        <v>2</v>
      </c>
      <c r="U25" s="53" t="str">
        <f t="shared" si="3"/>
        <v>2.0</v>
      </c>
      <c r="V25" s="63">
        <v>3</v>
      </c>
      <c r="W25" s="105">
        <v>8</v>
      </c>
      <c r="X25" s="103">
        <v>8</v>
      </c>
      <c r="Y25" s="104"/>
      <c r="Z25" s="66">
        <f t="shared" si="4"/>
        <v>8</v>
      </c>
      <c r="AA25" s="67">
        <f t="shared" si="5"/>
        <v>8</v>
      </c>
      <c r="AB25" s="67" t="str">
        <f t="shared" si="6"/>
        <v>8.0</v>
      </c>
      <c r="AC25" s="51" t="str">
        <f t="shared" si="7"/>
        <v>B+</v>
      </c>
      <c r="AD25" s="60">
        <f t="shared" si="257"/>
        <v>3.5</v>
      </c>
      <c r="AE25" s="53" t="str">
        <f t="shared" si="8"/>
        <v>3.5</v>
      </c>
      <c r="AF25" s="63">
        <v>4</v>
      </c>
      <c r="AG25" s="207">
        <v>4</v>
      </c>
      <c r="AH25" s="105">
        <v>8.3000000000000007</v>
      </c>
      <c r="AI25" s="103">
        <v>7</v>
      </c>
      <c r="AJ25" s="104"/>
      <c r="AK25" s="66">
        <f t="shared" si="9"/>
        <v>7.5</v>
      </c>
      <c r="AL25" s="67">
        <f t="shared" si="10"/>
        <v>7.5</v>
      </c>
      <c r="AM25" s="67" t="str">
        <f t="shared" si="11"/>
        <v>7.5</v>
      </c>
      <c r="AN25" s="51" t="str">
        <f t="shared" si="258"/>
        <v>B</v>
      </c>
      <c r="AO25" s="60">
        <f t="shared" si="259"/>
        <v>3</v>
      </c>
      <c r="AP25" s="53" t="str">
        <f t="shared" si="12"/>
        <v>3.0</v>
      </c>
      <c r="AQ25" s="63">
        <v>2</v>
      </c>
      <c r="AR25" s="207">
        <v>2</v>
      </c>
      <c r="AS25" s="105">
        <v>6.1</v>
      </c>
      <c r="AT25" s="103">
        <v>8</v>
      </c>
      <c r="AU25" s="104"/>
      <c r="AV25" s="66">
        <f t="shared" si="13"/>
        <v>7.2</v>
      </c>
      <c r="AW25" s="67">
        <f t="shared" si="14"/>
        <v>7.2</v>
      </c>
      <c r="AX25" s="67" t="str">
        <f t="shared" si="15"/>
        <v>7.2</v>
      </c>
      <c r="AY25" s="51" t="str">
        <f t="shared" si="16"/>
        <v>B</v>
      </c>
      <c r="AZ25" s="60">
        <f t="shared" si="260"/>
        <v>3</v>
      </c>
      <c r="BA25" s="53" t="str">
        <f t="shared" si="17"/>
        <v>3.0</v>
      </c>
      <c r="BB25" s="63">
        <v>3</v>
      </c>
      <c r="BC25" s="207">
        <v>3</v>
      </c>
      <c r="BD25" s="105">
        <v>6.3</v>
      </c>
      <c r="BE25" s="103">
        <v>6</v>
      </c>
      <c r="BF25" s="104"/>
      <c r="BG25" s="66">
        <f t="shared" si="261"/>
        <v>6.1</v>
      </c>
      <c r="BH25" s="67">
        <f t="shared" si="262"/>
        <v>6.1</v>
      </c>
      <c r="BI25" s="67" t="str">
        <f t="shared" si="18"/>
        <v>6.1</v>
      </c>
      <c r="BJ25" s="51" t="str">
        <f t="shared" si="263"/>
        <v>C</v>
      </c>
      <c r="BK25" s="60">
        <f t="shared" si="264"/>
        <v>2</v>
      </c>
      <c r="BL25" s="53" t="str">
        <f t="shared" si="19"/>
        <v>2.0</v>
      </c>
      <c r="BM25" s="63">
        <v>3</v>
      </c>
      <c r="BN25" s="207">
        <v>3</v>
      </c>
      <c r="BO25" s="105">
        <v>7</v>
      </c>
      <c r="BP25" s="103">
        <v>6</v>
      </c>
      <c r="BQ25" s="104"/>
      <c r="BR25" s="66">
        <f t="shared" si="20"/>
        <v>6.4</v>
      </c>
      <c r="BS25" s="67">
        <f t="shared" si="21"/>
        <v>6.4</v>
      </c>
      <c r="BT25" s="67" t="str">
        <f t="shared" si="22"/>
        <v>6.4</v>
      </c>
      <c r="BU25" s="51" t="str">
        <f t="shared" si="23"/>
        <v>C</v>
      </c>
      <c r="BV25" s="68">
        <f t="shared" si="24"/>
        <v>2</v>
      </c>
      <c r="BW25" s="53" t="str">
        <f t="shared" si="25"/>
        <v>2.0</v>
      </c>
      <c r="BX25" s="63">
        <v>2</v>
      </c>
      <c r="BY25" s="207">
        <v>2</v>
      </c>
      <c r="BZ25" s="105">
        <v>8</v>
      </c>
      <c r="CA25" s="103">
        <v>9</v>
      </c>
      <c r="CB25" s="104"/>
      <c r="CC25" s="105"/>
      <c r="CD25" s="67">
        <f t="shared" si="265"/>
        <v>8.6</v>
      </c>
      <c r="CE25" s="67" t="str">
        <f t="shared" si="26"/>
        <v>8.6</v>
      </c>
      <c r="CF25" s="51" t="str">
        <f t="shared" si="266"/>
        <v>A</v>
      </c>
      <c r="CG25" s="60">
        <f t="shared" si="267"/>
        <v>4</v>
      </c>
      <c r="CH25" s="53" t="str">
        <f t="shared" si="27"/>
        <v>4.0</v>
      </c>
      <c r="CI25" s="63">
        <v>3</v>
      </c>
      <c r="CJ25" s="207">
        <v>3</v>
      </c>
      <c r="CK25" s="208">
        <f t="shared" si="269"/>
        <v>17</v>
      </c>
      <c r="CL25" s="72">
        <f t="shared" si="29"/>
        <v>7.3823529411764701</v>
      </c>
      <c r="CM25" s="93" t="str">
        <f t="shared" si="30"/>
        <v>7.38</v>
      </c>
      <c r="CN25" s="72">
        <f t="shared" si="31"/>
        <v>3</v>
      </c>
      <c r="CO25" s="93" t="str">
        <f t="shared" si="32"/>
        <v>3.00</v>
      </c>
      <c r="CP25" s="399" t="str">
        <f t="shared" si="252"/>
        <v>Lên lớp</v>
      </c>
      <c r="CQ25" s="399">
        <f t="shared" si="33"/>
        <v>17</v>
      </c>
      <c r="CR25" s="72">
        <f t="shared" si="34"/>
        <v>7.3823529411764701</v>
      </c>
      <c r="CS25" s="399" t="str">
        <f t="shared" si="35"/>
        <v>7.38</v>
      </c>
      <c r="CT25" s="72">
        <f t="shared" si="36"/>
        <v>3</v>
      </c>
      <c r="CU25" s="399" t="str">
        <f t="shared" si="37"/>
        <v>3.00</v>
      </c>
      <c r="CV25" s="399" t="str">
        <f t="shared" si="268"/>
        <v>Lên lớp</v>
      </c>
      <c r="CW25" s="66">
        <v>8.4</v>
      </c>
      <c r="CX25" s="66">
        <v>8</v>
      </c>
      <c r="CY25" s="399"/>
      <c r="CZ25" s="66">
        <f t="shared" si="38"/>
        <v>8.1999999999999993</v>
      </c>
      <c r="DA25" s="67">
        <f t="shared" si="39"/>
        <v>8.1999999999999993</v>
      </c>
      <c r="DB25" s="60" t="str">
        <f t="shared" si="40"/>
        <v>8.2</v>
      </c>
      <c r="DC25" s="51" t="str">
        <f t="shared" si="41"/>
        <v>B+</v>
      </c>
      <c r="DD25" s="60">
        <f t="shared" si="42"/>
        <v>3.5</v>
      </c>
      <c r="DE25" s="60" t="str">
        <f t="shared" si="43"/>
        <v>3.5</v>
      </c>
      <c r="DF25" s="63"/>
      <c r="DG25" s="209"/>
      <c r="DH25" s="105">
        <v>7.2</v>
      </c>
      <c r="DI25" s="126">
        <v>7</v>
      </c>
      <c r="DJ25" s="126"/>
      <c r="DK25" s="66">
        <f t="shared" si="44"/>
        <v>7.1</v>
      </c>
      <c r="DL25" s="67">
        <f t="shared" si="45"/>
        <v>7.1</v>
      </c>
      <c r="DM25" s="60" t="str">
        <f t="shared" si="46"/>
        <v>7.1</v>
      </c>
      <c r="DN25" s="51" t="str">
        <f t="shared" si="47"/>
        <v>B</v>
      </c>
      <c r="DO25" s="60">
        <f t="shared" si="48"/>
        <v>3</v>
      </c>
      <c r="DP25" s="60" t="str">
        <f t="shared" si="49"/>
        <v>3.0</v>
      </c>
      <c r="DQ25" s="63"/>
      <c r="DR25" s="209"/>
      <c r="DS25" s="67">
        <f t="shared" si="50"/>
        <v>7.6499999999999995</v>
      </c>
      <c r="DT25" s="60" t="str">
        <f t="shared" si="51"/>
        <v>7.7</v>
      </c>
      <c r="DU25" s="51" t="str">
        <f t="shared" si="52"/>
        <v>B</v>
      </c>
      <c r="DV25" s="60">
        <f t="shared" si="53"/>
        <v>3</v>
      </c>
      <c r="DW25" s="60" t="str">
        <f t="shared" si="54"/>
        <v>3.0</v>
      </c>
      <c r="DX25" s="63">
        <v>3</v>
      </c>
      <c r="DY25" s="209">
        <v>3</v>
      </c>
      <c r="DZ25" s="210">
        <v>7</v>
      </c>
      <c r="EA25" s="57">
        <v>8</v>
      </c>
      <c r="EB25" s="58"/>
      <c r="EC25" s="66">
        <f t="shared" si="55"/>
        <v>7.6</v>
      </c>
      <c r="ED25" s="67">
        <f t="shared" si="56"/>
        <v>7.6</v>
      </c>
      <c r="EE25" s="67" t="str">
        <f t="shared" si="57"/>
        <v>7.6</v>
      </c>
      <c r="EF25" s="51" t="str">
        <f t="shared" si="58"/>
        <v>B</v>
      </c>
      <c r="EG25" s="68">
        <f t="shared" si="59"/>
        <v>3</v>
      </c>
      <c r="EH25" s="53" t="str">
        <f t="shared" si="60"/>
        <v>3.0</v>
      </c>
      <c r="EI25" s="63">
        <v>3</v>
      </c>
      <c r="EJ25" s="207">
        <v>3</v>
      </c>
      <c r="EK25" s="210">
        <v>6.7</v>
      </c>
      <c r="EL25" s="57">
        <v>9</v>
      </c>
      <c r="EM25" s="58"/>
      <c r="EN25" s="66">
        <f t="shared" si="61"/>
        <v>8.1</v>
      </c>
      <c r="EO25" s="67">
        <f t="shared" si="62"/>
        <v>8.1</v>
      </c>
      <c r="EP25" s="67" t="str">
        <f t="shared" si="63"/>
        <v>8.1</v>
      </c>
      <c r="EQ25" s="51" t="str">
        <f t="shared" si="64"/>
        <v>B+</v>
      </c>
      <c r="ER25" s="60">
        <f t="shared" si="65"/>
        <v>3.5</v>
      </c>
      <c r="ES25" s="53" t="str">
        <f t="shared" si="66"/>
        <v>3.5</v>
      </c>
      <c r="ET25" s="63">
        <v>3</v>
      </c>
      <c r="EU25" s="207">
        <v>3</v>
      </c>
      <c r="EV25" s="210">
        <v>9</v>
      </c>
      <c r="EW25" s="57">
        <v>3</v>
      </c>
      <c r="EX25" s="58"/>
      <c r="EY25" s="66">
        <f t="shared" si="67"/>
        <v>5.4</v>
      </c>
      <c r="EZ25" s="67">
        <f t="shared" si="68"/>
        <v>5.4</v>
      </c>
      <c r="FA25" s="67" t="str">
        <f t="shared" si="69"/>
        <v>5.4</v>
      </c>
      <c r="FB25" s="51" t="str">
        <f t="shared" si="70"/>
        <v>D+</v>
      </c>
      <c r="FC25" s="60">
        <f t="shared" si="71"/>
        <v>1.5</v>
      </c>
      <c r="FD25" s="53" t="str">
        <f t="shared" si="72"/>
        <v>1.5</v>
      </c>
      <c r="FE25" s="63">
        <v>2</v>
      </c>
      <c r="FF25" s="207">
        <v>2</v>
      </c>
      <c r="FG25" s="105">
        <v>8</v>
      </c>
      <c r="FH25" s="103">
        <v>8</v>
      </c>
      <c r="FI25" s="104"/>
      <c r="FJ25" s="66">
        <f t="shared" si="73"/>
        <v>8</v>
      </c>
      <c r="FK25" s="67">
        <f t="shared" si="74"/>
        <v>8</v>
      </c>
      <c r="FL25" s="67" t="str">
        <f t="shared" si="75"/>
        <v>8.0</v>
      </c>
      <c r="FM25" s="51" t="str">
        <f t="shared" si="76"/>
        <v>B+</v>
      </c>
      <c r="FN25" s="60">
        <f t="shared" si="77"/>
        <v>3.5</v>
      </c>
      <c r="FO25" s="53" t="str">
        <f t="shared" si="78"/>
        <v>3.5</v>
      </c>
      <c r="FP25" s="63">
        <v>2</v>
      </c>
      <c r="FQ25" s="207">
        <v>2</v>
      </c>
      <c r="FR25" s="105">
        <v>8.6</v>
      </c>
      <c r="FS25" s="103">
        <v>9</v>
      </c>
      <c r="FT25" s="104"/>
      <c r="FU25" s="66"/>
      <c r="FV25" s="67">
        <f t="shared" si="79"/>
        <v>8.8000000000000007</v>
      </c>
      <c r="FW25" s="67" t="str">
        <f t="shared" si="80"/>
        <v>8.8</v>
      </c>
      <c r="FX25" s="51" t="str">
        <f t="shared" si="81"/>
        <v>A</v>
      </c>
      <c r="FY25" s="60">
        <f t="shared" si="82"/>
        <v>4</v>
      </c>
      <c r="FZ25" s="53" t="str">
        <f t="shared" si="83"/>
        <v>4.0</v>
      </c>
      <c r="GA25" s="63">
        <v>2</v>
      </c>
      <c r="GB25" s="207">
        <v>2</v>
      </c>
      <c r="GC25" s="105">
        <v>8.3000000000000007</v>
      </c>
      <c r="GD25" s="103">
        <v>8</v>
      </c>
      <c r="GE25" s="104"/>
      <c r="GF25" s="105"/>
      <c r="GG25" s="67">
        <f t="shared" si="84"/>
        <v>8.1</v>
      </c>
      <c r="GH25" s="67" t="str">
        <f t="shared" si="85"/>
        <v>8.1</v>
      </c>
      <c r="GI25" s="51" t="str">
        <f t="shared" si="86"/>
        <v>B+</v>
      </c>
      <c r="GJ25" s="60">
        <f t="shared" si="87"/>
        <v>3.5</v>
      </c>
      <c r="GK25" s="53" t="str">
        <f t="shared" si="88"/>
        <v>3.5</v>
      </c>
      <c r="GL25" s="63">
        <v>3</v>
      </c>
      <c r="GM25" s="207">
        <v>3</v>
      </c>
      <c r="GN25" s="211">
        <f t="shared" si="89"/>
        <v>18</v>
      </c>
      <c r="GO25" s="156">
        <f t="shared" si="90"/>
        <v>7.708333333333333</v>
      </c>
      <c r="GP25" s="158">
        <f t="shared" si="91"/>
        <v>3.1666666666666665</v>
      </c>
      <c r="GQ25" s="157" t="str">
        <f t="shared" si="92"/>
        <v>3.17</v>
      </c>
      <c r="GR25" s="5" t="str">
        <f t="shared" si="93"/>
        <v>Lên lớp</v>
      </c>
      <c r="GS25" s="212">
        <f t="shared" si="94"/>
        <v>18</v>
      </c>
      <c r="GT25" s="213">
        <f t="shared" si="95"/>
        <v>7.708333333333333</v>
      </c>
      <c r="GU25" s="214">
        <f t="shared" si="96"/>
        <v>3.1666666666666665</v>
      </c>
      <c r="GV25" s="215">
        <f t="shared" si="97"/>
        <v>35</v>
      </c>
      <c r="GW25" s="211">
        <f t="shared" si="98"/>
        <v>35</v>
      </c>
      <c r="GX25" s="157">
        <f t="shared" si="99"/>
        <v>7.55</v>
      </c>
      <c r="GY25" s="158">
        <f t="shared" si="100"/>
        <v>3.0857142857142859</v>
      </c>
      <c r="GZ25" s="157" t="str">
        <f t="shared" si="101"/>
        <v>3.09</v>
      </c>
      <c r="HA25" s="5" t="str">
        <f t="shared" si="102"/>
        <v>Lên lớp</v>
      </c>
      <c r="HB25" s="5"/>
      <c r="HC25" s="105">
        <v>6</v>
      </c>
      <c r="HD25" s="103">
        <v>7</v>
      </c>
      <c r="HE25" s="104"/>
      <c r="HF25" s="105"/>
      <c r="HG25" s="67">
        <f t="shared" si="103"/>
        <v>6.6</v>
      </c>
      <c r="HH25" s="67" t="str">
        <f t="shared" si="104"/>
        <v>6.6</v>
      </c>
      <c r="HI25" s="51" t="str">
        <f t="shared" si="105"/>
        <v>C+</v>
      </c>
      <c r="HJ25" s="60">
        <f t="shared" si="106"/>
        <v>2.5</v>
      </c>
      <c r="HK25" s="53" t="str">
        <f t="shared" si="107"/>
        <v>2.5</v>
      </c>
      <c r="HL25" s="63">
        <v>3</v>
      </c>
      <c r="HM25" s="207">
        <v>3</v>
      </c>
      <c r="HN25" s="210">
        <v>8.3000000000000007</v>
      </c>
      <c r="HO25" s="57">
        <v>9</v>
      </c>
      <c r="HP25" s="58"/>
      <c r="HQ25" s="66">
        <f t="shared" si="108"/>
        <v>8.6999999999999993</v>
      </c>
      <c r="HR25" s="110">
        <f t="shared" si="109"/>
        <v>8.6999999999999993</v>
      </c>
      <c r="HS25" s="67" t="str">
        <f t="shared" si="110"/>
        <v>8.7</v>
      </c>
      <c r="HT25" s="111" t="str">
        <f t="shared" si="111"/>
        <v>A</v>
      </c>
      <c r="HU25" s="112">
        <f t="shared" si="112"/>
        <v>4</v>
      </c>
      <c r="HV25" s="113" t="str">
        <f t="shared" si="113"/>
        <v>4.0</v>
      </c>
      <c r="HW25" s="63">
        <v>1</v>
      </c>
      <c r="HX25" s="207">
        <v>1</v>
      </c>
      <c r="HY25" s="66">
        <f t="shared" si="270"/>
        <v>2.6</v>
      </c>
      <c r="HZ25" s="167">
        <f t="shared" si="270"/>
        <v>7.2</v>
      </c>
      <c r="IA25" s="53" t="str">
        <f t="shared" si="115"/>
        <v>7.2</v>
      </c>
      <c r="IB25" s="51" t="str">
        <f t="shared" si="116"/>
        <v>B</v>
      </c>
      <c r="IC25" s="60">
        <f t="shared" si="117"/>
        <v>3</v>
      </c>
      <c r="ID25" s="53" t="str">
        <f t="shared" si="118"/>
        <v>3.0</v>
      </c>
      <c r="IE25" s="220">
        <v>4</v>
      </c>
      <c r="IF25" s="221">
        <v>4</v>
      </c>
      <c r="IG25" s="210">
        <v>8.3000000000000007</v>
      </c>
      <c r="IH25" s="57">
        <v>8</v>
      </c>
      <c r="II25" s="58"/>
      <c r="IJ25" s="66">
        <f t="shared" si="119"/>
        <v>8.1</v>
      </c>
      <c r="IK25" s="67">
        <f t="shared" si="120"/>
        <v>8.1</v>
      </c>
      <c r="IL25" s="67" t="str">
        <f t="shared" si="121"/>
        <v>8.1</v>
      </c>
      <c r="IM25" s="51" t="str">
        <f t="shared" si="122"/>
        <v>B+</v>
      </c>
      <c r="IN25" s="60">
        <f t="shared" si="123"/>
        <v>3.5</v>
      </c>
      <c r="IO25" s="53" t="str">
        <f t="shared" si="124"/>
        <v>3.5</v>
      </c>
      <c r="IP25" s="63">
        <v>2</v>
      </c>
      <c r="IQ25" s="207">
        <v>2</v>
      </c>
      <c r="IR25" s="210">
        <v>8.8000000000000007</v>
      </c>
      <c r="IS25" s="57">
        <v>7</v>
      </c>
      <c r="IT25" s="58"/>
      <c r="IU25" s="66">
        <f t="shared" si="125"/>
        <v>7.7</v>
      </c>
      <c r="IV25" s="67">
        <f t="shared" si="126"/>
        <v>7.7</v>
      </c>
      <c r="IW25" s="67" t="str">
        <f t="shared" si="127"/>
        <v>7.7</v>
      </c>
      <c r="IX25" s="51" t="str">
        <f t="shared" si="128"/>
        <v>B</v>
      </c>
      <c r="IY25" s="60">
        <f t="shared" si="129"/>
        <v>3</v>
      </c>
      <c r="IZ25" s="53" t="str">
        <f t="shared" si="130"/>
        <v>3.0</v>
      </c>
      <c r="JA25" s="63">
        <v>3</v>
      </c>
      <c r="JB25" s="207">
        <v>3</v>
      </c>
      <c r="JC25" s="65">
        <v>7.4</v>
      </c>
      <c r="JD25" s="57">
        <v>6</v>
      </c>
      <c r="JE25" s="58"/>
      <c r="JF25" s="66">
        <f t="shared" si="131"/>
        <v>6.6</v>
      </c>
      <c r="JG25" s="67">
        <f t="shared" si="132"/>
        <v>6.6</v>
      </c>
      <c r="JH25" s="50" t="str">
        <f t="shared" si="133"/>
        <v>6.6</v>
      </c>
      <c r="JI25" s="51" t="str">
        <f t="shared" si="134"/>
        <v>C+</v>
      </c>
      <c r="JJ25" s="60">
        <f t="shared" si="135"/>
        <v>2.5</v>
      </c>
      <c r="JK25" s="53" t="str">
        <f t="shared" si="136"/>
        <v>2.5</v>
      </c>
      <c r="JL25" s="61">
        <v>2</v>
      </c>
      <c r="JM25" s="62">
        <v>2</v>
      </c>
      <c r="JN25" s="65">
        <v>7.2</v>
      </c>
      <c r="JO25" s="57">
        <v>7</v>
      </c>
      <c r="JP25" s="58"/>
      <c r="JQ25" s="66">
        <f t="shared" si="137"/>
        <v>7.1</v>
      </c>
      <c r="JR25" s="67">
        <f t="shared" si="138"/>
        <v>7.1</v>
      </c>
      <c r="JS25" s="50" t="str">
        <f t="shared" si="139"/>
        <v>7.1</v>
      </c>
      <c r="JT25" s="51" t="str">
        <f t="shared" si="140"/>
        <v>B</v>
      </c>
      <c r="JU25" s="60">
        <f t="shared" si="141"/>
        <v>3</v>
      </c>
      <c r="JV25" s="53" t="str">
        <f t="shared" si="142"/>
        <v>3.0</v>
      </c>
      <c r="JW25" s="61">
        <v>1</v>
      </c>
      <c r="JX25" s="62">
        <v>1</v>
      </c>
      <c r="JY25" s="65">
        <v>8</v>
      </c>
      <c r="JZ25" s="57">
        <v>7</v>
      </c>
      <c r="KA25" s="58"/>
      <c r="KB25" s="66">
        <f t="shared" si="143"/>
        <v>7.4</v>
      </c>
      <c r="KC25" s="67">
        <f t="shared" si="144"/>
        <v>7.4</v>
      </c>
      <c r="KD25" s="50" t="str">
        <f t="shared" si="145"/>
        <v>7.4</v>
      </c>
      <c r="KE25" s="51" t="str">
        <f t="shared" si="146"/>
        <v>B</v>
      </c>
      <c r="KF25" s="60">
        <f t="shared" si="147"/>
        <v>3</v>
      </c>
      <c r="KG25" s="53" t="str">
        <f t="shared" si="148"/>
        <v>3.0</v>
      </c>
      <c r="KH25" s="61">
        <v>2</v>
      </c>
      <c r="KI25" s="62">
        <v>2</v>
      </c>
      <c r="KJ25" s="105">
        <v>8.4</v>
      </c>
      <c r="KK25" s="138">
        <v>8</v>
      </c>
      <c r="KL25" s="104"/>
      <c r="KM25" s="66">
        <f t="shared" si="149"/>
        <v>8.1999999999999993</v>
      </c>
      <c r="KN25" s="110">
        <f t="shared" si="150"/>
        <v>8.1999999999999993</v>
      </c>
      <c r="KO25" s="67" t="str">
        <f t="shared" si="151"/>
        <v>8.2</v>
      </c>
      <c r="KP25" s="300" t="str">
        <f t="shared" si="152"/>
        <v>B+</v>
      </c>
      <c r="KQ25" s="112">
        <f t="shared" si="153"/>
        <v>3.5</v>
      </c>
      <c r="KR25" s="113" t="str">
        <f t="shared" si="154"/>
        <v>3.5</v>
      </c>
      <c r="KS25" s="63">
        <v>3</v>
      </c>
      <c r="KT25" s="207">
        <v>3</v>
      </c>
      <c r="KU25" s="105">
        <v>8</v>
      </c>
      <c r="KV25" s="138">
        <v>8</v>
      </c>
      <c r="KW25" s="104"/>
      <c r="KX25" s="66">
        <f t="shared" si="155"/>
        <v>8</v>
      </c>
      <c r="KY25" s="110">
        <f t="shared" si="156"/>
        <v>8</v>
      </c>
      <c r="KZ25" s="67" t="str">
        <f t="shared" si="157"/>
        <v>8.0</v>
      </c>
      <c r="LA25" s="300" t="str">
        <f t="shared" si="158"/>
        <v>B+</v>
      </c>
      <c r="LB25" s="112">
        <f t="shared" si="159"/>
        <v>3.5</v>
      </c>
      <c r="LC25" s="113" t="str">
        <f t="shared" si="160"/>
        <v>3.5</v>
      </c>
      <c r="LD25" s="63">
        <v>2</v>
      </c>
      <c r="LE25" s="207">
        <v>2</v>
      </c>
      <c r="LF25" s="301">
        <f t="shared" si="161"/>
        <v>8.1</v>
      </c>
      <c r="LG25" s="302">
        <f t="shared" si="161"/>
        <v>8.1</v>
      </c>
      <c r="LH25" s="303" t="str">
        <f t="shared" si="162"/>
        <v>8.1</v>
      </c>
      <c r="LI25" s="304" t="str">
        <f t="shared" si="163"/>
        <v>B+</v>
      </c>
      <c r="LJ25" s="305">
        <f t="shared" si="164"/>
        <v>3.5</v>
      </c>
      <c r="LK25" s="303" t="str">
        <f t="shared" si="165"/>
        <v>3.5</v>
      </c>
      <c r="LL25" s="306">
        <v>5</v>
      </c>
      <c r="LM25" s="307">
        <v>5</v>
      </c>
      <c r="LN25" s="211">
        <f t="shared" si="166"/>
        <v>19</v>
      </c>
      <c r="LO25" s="156">
        <f t="shared" si="167"/>
        <v>7.5526315789473681</v>
      </c>
      <c r="LP25" s="158">
        <f t="shared" si="168"/>
        <v>3.1052631578947367</v>
      </c>
      <c r="LQ25" s="157" t="str">
        <f t="shared" si="169"/>
        <v>3.11</v>
      </c>
      <c r="LR25" s="5" t="str">
        <f t="shared" si="170"/>
        <v>Lên lớp</v>
      </c>
      <c r="LS25" s="212">
        <f t="shared" si="171"/>
        <v>19</v>
      </c>
      <c r="LT25" s="156">
        <f t="shared" si="172"/>
        <v>7.5526315789473681</v>
      </c>
      <c r="LU25" s="309">
        <f t="shared" si="173"/>
        <v>3.1052631578947367</v>
      </c>
      <c r="LV25" s="215">
        <f t="shared" si="174"/>
        <v>54</v>
      </c>
      <c r="LW25" s="211">
        <f t="shared" si="175"/>
        <v>54</v>
      </c>
      <c r="LX25" s="157">
        <f t="shared" si="176"/>
        <v>7.5509259259259256</v>
      </c>
      <c r="LY25" s="157" t="str">
        <f t="shared" si="177"/>
        <v>7.55</v>
      </c>
      <c r="LZ25" s="158">
        <f t="shared" si="178"/>
        <v>3.0925925925925926</v>
      </c>
      <c r="MA25" s="157" t="str">
        <f t="shared" si="179"/>
        <v>3.09</v>
      </c>
      <c r="MB25" s="5" t="str">
        <f t="shared" si="180"/>
        <v>Lên lớp</v>
      </c>
      <c r="MC25" s="282">
        <v>8.1999999999999993</v>
      </c>
      <c r="MD25" s="283">
        <v>9</v>
      </c>
      <c r="ME25" s="58"/>
      <c r="MF25" s="66">
        <f t="shared" si="181"/>
        <v>8.6999999999999993</v>
      </c>
      <c r="MG25" s="67">
        <f t="shared" si="182"/>
        <v>8.6999999999999993</v>
      </c>
      <c r="MH25" s="50" t="str">
        <f t="shared" si="183"/>
        <v>8.7</v>
      </c>
      <c r="MI25" s="51" t="str">
        <f t="shared" si="184"/>
        <v>A</v>
      </c>
      <c r="MJ25" s="60">
        <f t="shared" si="185"/>
        <v>4</v>
      </c>
      <c r="MK25" s="53" t="str">
        <f t="shared" si="186"/>
        <v>4.0</v>
      </c>
      <c r="ML25" s="61">
        <v>2</v>
      </c>
      <c r="MM25" s="62">
        <v>2</v>
      </c>
      <c r="MN25" s="282">
        <v>8.6999999999999993</v>
      </c>
      <c r="MO25" s="283">
        <v>5</v>
      </c>
      <c r="MP25" s="104"/>
      <c r="MQ25" s="105">
        <f t="shared" si="187"/>
        <v>6.5</v>
      </c>
      <c r="MR25" s="67">
        <f t="shared" si="188"/>
        <v>6.5</v>
      </c>
      <c r="MS25" s="50" t="str">
        <f t="shared" si="189"/>
        <v>6.5</v>
      </c>
      <c r="MT25" s="51" t="str">
        <f t="shared" si="190"/>
        <v>C+</v>
      </c>
      <c r="MU25" s="60">
        <f t="shared" si="191"/>
        <v>2.5</v>
      </c>
      <c r="MV25" s="53" t="str">
        <f t="shared" si="192"/>
        <v>2.5</v>
      </c>
      <c r="MW25" s="61">
        <v>2</v>
      </c>
      <c r="MX25" s="62">
        <v>2</v>
      </c>
      <c r="MY25" s="282">
        <v>8.6</v>
      </c>
      <c r="MZ25" s="283">
        <v>8</v>
      </c>
      <c r="NA25" s="104"/>
      <c r="NB25" s="105">
        <f t="shared" si="193"/>
        <v>8.1999999999999993</v>
      </c>
      <c r="NC25" s="67">
        <f t="shared" si="194"/>
        <v>8.1999999999999993</v>
      </c>
      <c r="ND25" s="50" t="str">
        <f t="shared" si="195"/>
        <v>8.2</v>
      </c>
      <c r="NE25" s="51" t="str">
        <f t="shared" si="196"/>
        <v>B+</v>
      </c>
      <c r="NF25" s="60">
        <f t="shared" si="197"/>
        <v>3.5</v>
      </c>
      <c r="NG25" s="53" t="str">
        <f t="shared" si="198"/>
        <v>3.5</v>
      </c>
      <c r="NH25" s="61">
        <v>2</v>
      </c>
      <c r="NI25" s="62">
        <v>2</v>
      </c>
      <c r="NJ25" s="105">
        <v>8</v>
      </c>
      <c r="NK25" s="138">
        <v>8</v>
      </c>
      <c r="NL25" s="104"/>
      <c r="NM25" s="66">
        <f t="shared" si="199"/>
        <v>8</v>
      </c>
      <c r="NN25" s="110">
        <f t="shared" si="200"/>
        <v>8</v>
      </c>
      <c r="NO25" s="67" t="str">
        <f t="shared" si="201"/>
        <v>8.0</v>
      </c>
      <c r="NP25" s="300" t="str">
        <f t="shared" si="202"/>
        <v>B+</v>
      </c>
      <c r="NQ25" s="112">
        <f t="shared" si="203"/>
        <v>3.5</v>
      </c>
      <c r="NR25" s="113" t="str">
        <f t="shared" si="204"/>
        <v>3.5</v>
      </c>
      <c r="NS25" s="63">
        <v>2</v>
      </c>
      <c r="NT25" s="207">
        <v>2</v>
      </c>
      <c r="NU25" s="105">
        <v>8.4</v>
      </c>
      <c r="NV25" s="138">
        <v>8</v>
      </c>
      <c r="NW25" s="105"/>
      <c r="NX25" s="105">
        <f t="shared" si="205"/>
        <v>8.1999999999999993</v>
      </c>
      <c r="NY25" s="110">
        <f t="shared" si="206"/>
        <v>8.1999999999999993</v>
      </c>
      <c r="NZ25" s="67" t="str">
        <f t="shared" si="207"/>
        <v>8.2</v>
      </c>
      <c r="OA25" s="300" t="str">
        <f t="shared" si="208"/>
        <v>B+</v>
      </c>
      <c r="OB25" s="112">
        <f t="shared" si="209"/>
        <v>3.5</v>
      </c>
      <c r="OC25" s="113" t="str">
        <f t="shared" si="210"/>
        <v>3.5</v>
      </c>
      <c r="OD25" s="63">
        <v>1</v>
      </c>
      <c r="OE25" s="207">
        <v>1</v>
      </c>
      <c r="OF25" s="231">
        <v>9</v>
      </c>
      <c r="OG25" s="231">
        <v>8</v>
      </c>
      <c r="OH25" s="231"/>
      <c r="OI25" s="66">
        <f t="shared" si="211"/>
        <v>8.4</v>
      </c>
      <c r="OJ25" s="67">
        <f t="shared" si="212"/>
        <v>8.4</v>
      </c>
      <c r="OK25" s="67" t="str">
        <f t="shared" si="213"/>
        <v>8.4</v>
      </c>
      <c r="OL25" s="51" t="str">
        <f t="shared" si="214"/>
        <v>B+</v>
      </c>
      <c r="OM25" s="60">
        <f t="shared" si="215"/>
        <v>3.5</v>
      </c>
      <c r="ON25" s="53" t="str">
        <f t="shared" si="216"/>
        <v>3.5</v>
      </c>
      <c r="OO25" s="63">
        <v>6</v>
      </c>
      <c r="OP25" s="207">
        <v>6</v>
      </c>
      <c r="OQ25" s="211">
        <f t="shared" si="217"/>
        <v>15</v>
      </c>
      <c r="OR25" s="156">
        <f t="shared" si="218"/>
        <v>8.0933333333333337</v>
      </c>
      <c r="OS25" s="158">
        <f t="shared" si="219"/>
        <v>3.4333333333333331</v>
      </c>
      <c r="OT25" s="157" t="str">
        <f t="shared" si="220"/>
        <v>3.43</v>
      </c>
      <c r="OU25" s="5" t="str">
        <f t="shared" si="221"/>
        <v>Lên lớp</v>
      </c>
      <c r="OV25" s="212">
        <f t="shared" si="222"/>
        <v>15</v>
      </c>
      <c r="OW25" s="156">
        <f t="shared" si="223"/>
        <v>8.0933333333333337</v>
      </c>
      <c r="OX25" s="309">
        <f t="shared" si="224"/>
        <v>3.4333333333333331</v>
      </c>
      <c r="OY25" s="215">
        <f t="shared" si="225"/>
        <v>69</v>
      </c>
      <c r="OZ25" s="211">
        <f t="shared" si="226"/>
        <v>69</v>
      </c>
      <c r="PA25" s="157">
        <f t="shared" si="227"/>
        <v>7.6688405797101442</v>
      </c>
      <c r="PB25" s="157" t="str">
        <f t="shared" si="228"/>
        <v>7.67</v>
      </c>
      <c r="PC25" s="158">
        <f t="shared" si="229"/>
        <v>3.1666666666666665</v>
      </c>
      <c r="PD25" s="157" t="str">
        <f t="shared" si="230"/>
        <v>3.17</v>
      </c>
      <c r="PE25" s="5" t="str">
        <f t="shared" si="231"/>
        <v>Lên lớp</v>
      </c>
      <c r="PF25" s="210">
        <v>9.4</v>
      </c>
      <c r="PG25" s="133">
        <v>8</v>
      </c>
      <c r="PH25" s="210"/>
      <c r="PI25" s="66">
        <f t="shared" si="232"/>
        <v>8.6</v>
      </c>
      <c r="PJ25" s="67">
        <f t="shared" si="233"/>
        <v>8.6</v>
      </c>
      <c r="PK25" s="67" t="str">
        <f t="shared" si="234"/>
        <v>8.6</v>
      </c>
      <c r="PL25" s="51" t="str">
        <f t="shared" si="235"/>
        <v>A</v>
      </c>
      <c r="PM25" s="60">
        <f t="shared" si="236"/>
        <v>4</v>
      </c>
      <c r="PN25" s="53" t="str">
        <f t="shared" si="237"/>
        <v>4.0</v>
      </c>
      <c r="PO25" s="63">
        <v>6</v>
      </c>
      <c r="PP25" s="207">
        <v>6</v>
      </c>
      <c r="PQ25" s="105">
        <v>9.5</v>
      </c>
      <c r="PR25" s="138">
        <v>8</v>
      </c>
      <c r="PS25" s="104"/>
      <c r="PT25" s="105"/>
      <c r="PU25" s="67">
        <f t="shared" si="238"/>
        <v>8.6</v>
      </c>
      <c r="PV25" s="67" t="str">
        <f t="shared" si="239"/>
        <v>8.6</v>
      </c>
      <c r="PW25" s="51" t="str">
        <f t="shared" si="240"/>
        <v>A</v>
      </c>
      <c r="PX25" s="60">
        <f t="shared" si="241"/>
        <v>4</v>
      </c>
      <c r="PY25" s="53" t="str">
        <f t="shared" si="242"/>
        <v>4.0</v>
      </c>
      <c r="PZ25" s="63">
        <v>4</v>
      </c>
      <c r="QA25" s="207">
        <v>4</v>
      </c>
      <c r="QB25" s="429">
        <v>9</v>
      </c>
      <c r="QC25" s="429">
        <v>8.6999999999999993</v>
      </c>
      <c r="QD25" s="429">
        <v>8.8000000000000007</v>
      </c>
      <c r="QE25" s="316">
        <f t="shared" si="243"/>
        <v>8.8000000000000007</v>
      </c>
      <c r="QF25" s="67" t="str">
        <f t="shared" si="244"/>
        <v>8.8</v>
      </c>
      <c r="QG25" s="51" t="str">
        <f t="shared" si="245"/>
        <v>A</v>
      </c>
      <c r="QH25" s="60">
        <f t="shared" si="246"/>
        <v>4</v>
      </c>
      <c r="QI25" s="53" t="str">
        <f t="shared" si="247"/>
        <v>4.0</v>
      </c>
      <c r="QJ25" s="220">
        <v>5</v>
      </c>
      <c r="QK25" s="221">
        <v>5</v>
      </c>
      <c r="QL25" s="417">
        <f t="shared" si="248"/>
        <v>15</v>
      </c>
      <c r="QM25" s="156">
        <f t="shared" si="249"/>
        <v>8.6666666666666661</v>
      </c>
      <c r="QN25" s="158">
        <f t="shared" si="250"/>
        <v>4</v>
      </c>
      <c r="QO25" s="157" t="str">
        <f t="shared" si="251"/>
        <v>4.00</v>
      </c>
      <c r="QR25" s="430"/>
      <c r="QS25" s="430"/>
      <c r="QT25" s="430"/>
    </row>
    <row r="26" spans="1:462" s="8" customFormat="1" ht="18">
      <c r="A26" s="5">
        <v>25</v>
      </c>
      <c r="B26" s="9" t="s">
        <v>455</v>
      </c>
      <c r="C26" s="10" t="s">
        <v>485</v>
      </c>
      <c r="D26" s="11" t="s">
        <v>297</v>
      </c>
      <c r="E26" s="12" t="s">
        <v>486</v>
      </c>
      <c r="G26" s="47" t="s">
        <v>722</v>
      </c>
      <c r="H26" s="144" t="s">
        <v>427</v>
      </c>
      <c r="I26" s="48" t="s">
        <v>741</v>
      </c>
      <c r="J26" s="48" t="s">
        <v>750</v>
      </c>
      <c r="K26" s="98">
        <v>7.4</v>
      </c>
      <c r="L26" s="67" t="str">
        <f t="shared" si="0"/>
        <v>7.4</v>
      </c>
      <c r="M26" s="51" t="str">
        <f t="shared" si="253"/>
        <v>B</v>
      </c>
      <c r="N26" s="52">
        <f t="shared" si="254"/>
        <v>3</v>
      </c>
      <c r="O26" s="53" t="str">
        <f t="shared" si="1"/>
        <v>3.0</v>
      </c>
      <c r="P26" s="63">
        <v>2</v>
      </c>
      <c r="Q26" s="49">
        <v>6</v>
      </c>
      <c r="R26" s="67" t="str">
        <f t="shared" si="2"/>
        <v>6.0</v>
      </c>
      <c r="S26" s="51" t="str">
        <f t="shared" si="255"/>
        <v>C</v>
      </c>
      <c r="T26" s="52">
        <f t="shared" si="256"/>
        <v>2</v>
      </c>
      <c r="U26" s="53" t="str">
        <f t="shared" si="3"/>
        <v>2.0</v>
      </c>
      <c r="V26" s="63">
        <v>3</v>
      </c>
      <c r="W26" s="105">
        <v>8.3000000000000007</v>
      </c>
      <c r="X26" s="103">
        <v>7</v>
      </c>
      <c r="Y26" s="104"/>
      <c r="Z26" s="66">
        <f t="shared" si="4"/>
        <v>7.5</v>
      </c>
      <c r="AA26" s="67">
        <f t="shared" si="5"/>
        <v>7.5</v>
      </c>
      <c r="AB26" s="67" t="str">
        <f t="shared" si="6"/>
        <v>7.5</v>
      </c>
      <c r="AC26" s="51" t="str">
        <f t="shared" si="7"/>
        <v>B</v>
      </c>
      <c r="AD26" s="60">
        <f t="shared" si="257"/>
        <v>3</v>
      </c>
      <c r="AE26" s="53" t="str">
        <f t="shared" si="8"/>
        <v>3.0</v>
      </c>
      <c r="AF26" s="63">
        <v>4</v>
      </c>
      <c r="AG26" s="207">
        <v>4</v>
      </c>
      <c r="AH26" s="105">
        <v>8</v>
      </c>
      <c r="AI26" s="103">
        <v>8</v>
      </c>
      <c r="AJ26" s="104"/>
      <c r="AK26" s="66">
        <f t="shared" si="9"/>
        <v>8</v>
      </c>
      <c r="AL26" s="67">
        <f t="shared" si="10"/>
        <v>8</v>
      </c>
      <c r="AM26" s="67" t="str">
        <f t="shared" si="11"/>
        <v>8.0</v>
      </c>
      <c r="AN26" s="51" t="str">
        <f t="shared" si="258"/>
        <v>B+</v>
      </c>
      <c r="AO26" s="60">
        <f t="shared" si="259"/>
        <v>3.5</v>
      </c>
      <c r="AP26" s="53" t="str">
        <f t="shared" si="12"/>
        <v>3.5</v>
      </c>
      <c r="AQ26" s="63">
        <v>2</v>
      </c>
      <c r="AR26" s="207">
        <v>2</v>
      </c>
      <c r="AS26" s="105">
        <v>7.7</v>
      </c>
      <c r="AT26" s="103">
        <v>5</v>
      </c>
      <c r="AU26" s="104"/>
      <c r="AV26" s="66">
        <f t="shared" si="13"/>
        <v>6.1</v>
      </c>
      <c r="AW26" s="67">
        <f t="shared" si="14"/>
        <v>6.1</v>
      </c>
      <c r="AX26" s="67" t="str">
        <f t="shared" si="15"/>
        <v>6.1</v>
      </c>
      <c r="AY26" s="51" t="str">
        <f t="shared" si="16"/>
        <v>C</v>
      </c>
      <c r="AZ26" s="60">
        <f t="shared" si="260"/>
        <v>2</v>
      </c>
      <c r="BA26" s="53" t="str">
        <f t="shared" si="17"/>
        <v>2.0</v>
      </c>
      <c r="BB26" s="63">
        <v>3</v>
      </c>
      <c r="BC26" s="207">
        <v>3</v>
      </c>
      <c r="BD26" s="105">
        <v>7.8</v>
      </c>
      <c r="BE26" s="103">
        <v>7</v>
      </c>
      <c r="BF26" s="104"/>
      <c r="BG26" s="66">
        <f t="shared" si="261"/>
        <v>7.3</v>
      </c>
      <c r="BH26" s="67">
        <f t="shared" si="262"/>
        <v>7.3</v>
      </c>
      <c r="BI26" s="67" t="str">
        <f t="shared" si="18"/>
        <v>7.3</v>
      </c>
      <c r="BJ26" s="51" t="str">
        <f t="shared" si="263"/>
        <v>B</v>
      </c>
      <c r="BK26" s="60">
        <f t="shared" si="264"/>
        <v>3</v>
      </c>
      <c r="BL26" s="53" t="str">
        <f t="shared" si="19"/>
        <v>3.0</v>
      </c>
      <c r="BM26" s="63">
        <v>3</v>
      </c>
      <c r="BN26" s="207">
        <v>3</v>
      </c>
      <c r="BO26" s="105">
        <v>8.1</v>
      </c>
      <c r="BP26" s="103">
        <v>5</v>
      </c>
      <c r="BQ26" s="104"/>
      <c r="BR26" s="66">
        <f t="shared" si="20"/>
        <v>6.2</v>
      </c>
      <c r="BS26" s="67">
        <f t="shared" si="21"/>
        <v>6.2</v>
      </c>
      <c r="BT26" s="67" t="str">
        <f t="shared" si="22"/>
        <v>6.2</v>
      </c>
      <c r="BU26" s="51" t="str">
        <f t="shared" si="23"/>
        <v>C</v>
      </c>
      <c r="BV26" s="68">
        <f t="shared" si="24"/>
        <v>2</v>
      </c>
      <c r="BW26" s="53" t="str">
        <f t="shared" si="25"/>
        <v>2.0</v>
      </c>
      <c r="BX26" s="63">
        <v>2</v>
      </c>
      <c r="BY26" s="207">
        <v>2</v>
      </c>
      <c r="BZ26" s="105">
        <v>7.3</v>
      </c>
      <c r="CA26" s="103">
        <v>9</v>
      </c>
      <c r="CB26" s="104"/>
      <c r="CC26" s="105"/>
      <c r="CD26" s="67">
        <f t="shared" si="265"/>
        <v>8.3000000000000007</v>
      </c>
      <c r="CE26" s="67" t="str">
        <f t="shared" si="26"/>
        <v>8.3</v>
      </c>
      <c r="CF26" s="51" t="str">
        <f t="shared" si="266"/>
        <v>B+</v>
      </c>
      <c r="CG26" s="60">
        <f t="shared" si="267"/>
        <v>3.5</v>
      </c>
      <c r="CH26" s="53" t="str">
        <f t="shared" si="27"/>
        <v>3.5</v>
      </c>
      <c r="CI26" s="63">
        <v>3</v>
      </c>
      <c r="CJ26" s="207">
        <v>3</v>
      </c>
      <c r="CK26" s="208">
        <f t="shared" si="269"/>
        <v>17</v>
      </c>
      <c r="CL26" s="72">
        <f t="shared" si="29"/>
        <v>7.2647058823529411</v>
      </c>
      <c r="CM26" s="93" t="str">
        <f t="shared" si="30"/>
        <v>7.26</v>
      </c>
      <c r="CN26" s="72">
        <f t="shared" si="31"/>
        <v>2.8529411764705883</v>
      </c>
      <c r="CO26" s="93" t="str">
        <f t="shared" si="32"/>
        <v>2.85</v>
      </c>
      <c r="CP26" s="399" t="str">
        <f t="shared" si="252"/>
        <v>Lên lớp</v>
      </c>
      <c r="CQ26" s="399">
        <f t="shared" si="33"/>
        <v>17</v>
      </c>
      <c r="CR26" s="72">
        <f t="shared" si="34"/>
        <v>7.2647058823529411</v>
      </c>
      <c r="CS26" s="399" t="str">
        <f t="shared" si="35"/>
        <v>7.26</v>
      </c>
      <c r="CT26" s="72">
        <f t="shared" si="36"/>
        <v>2.8529411764705883</v>
      </c>
      <c r="CU26" s="399" t="str">
        <f t="shared" si="37"/>
        <v>2.85</v>
      </c>
      <c r="CV26" s="399" t="str">
        <f t="shared" si="268"/>
        <v>Lên lớp</v>
      </c>
      <c r="CW26" s="66">
        <v>8.1999999999999993</v>
      </c>
      <c r="CX26" s="66">
        <v>8</v>
      </c>
      <c r="CY26" s="399"/>
      <c r="CZ26" s="66">
        <f t="shared" si="38"/>
        <v>8.1</v>
      </c>
      <c r="DA26" s="67">
        <f t="shared" si="39"/>
        <v>8.1</v>
      </c>
      <c r="DB26" s="60" t="str">
        <f t="shared" si="40"/>
        <v>8.1</v>
      </c>
      <c r="DC26" s="51" t="str">
        <f t="shared" si="41"/>
        <v>B+</v>
      </c>
      <c r="DD26" s="60">
        <f t="shared" si="42"/>
        <v>3.5</v>
      </c>
      <c r="DE26" s="60" t="str">
        <f t="shared" si="43"/>
        <v>3.5</v>
      </c>
      <c r="DF26" s="63"/>
      <c r="DG26" s="209"/>
      <c r="DH26" s="105">
        <v>7</v>
      </c>
      <c r="DI26" s="126">
        <v>8</v>
      </c>
      <c r="DJ26" s="126"/>
      <c r="DK26" s="66">
        <f t="shared" si="44"/>
        <v>7.6</v>
      </c>
      <c r="DL26" s="67">
        <f t="shared" si="45"/>
        <v>7.6</v>
      </c>
      <c r="DM26" s="60" t="str">
        <f t="shared" si="46"/>
        <v>7.6</v>
      </c>
      <c r="DN26" s="51" t="str">
        <f t="shared" si="47"/>
        <v>B</v>
      </c>
      <c r="DO26" s="60">
        <f t="shared" si="48"/>
        <v>3</v>
      </c>
      <c r="DP26" s="60" t="str">
        <f t="shared" si="49"/>
        <v>3.0</v>
      </c>
      <c r="DQ26" s="63"/>
      <c r="DR26" s="209"/>
      <c r="DS26" s="67">
        <f t="shared" si="50"/>
        <v>7.85</v>
      </c>
      <c r="DT26" s="60" t="str">
        <f t="shared" si="51"/>
        <v>7.9</v>
      </c>
      <c r="DU26" s="51" t="str">
        <f t="shared" si="52"/>
        <v>B</v>
      </c>
      <c r="DV26" s="60">
        <f t="shared" si="53"/>
        <v>3</v>
      </c>
      <c r="DW26" s="60" t="str">
        <f t="shared" si="54"/>
        <v>3.0</v>
      </c>
      <c r="DX26" s="63">
        <v>3</v>
      </c>
      <c r="DY26" s="209">
        <v>3</v>
      </c>
      <c r="DZ26" s="210">
        <v>7.4</v>
      </c>
      <c r="EA26" s="57">
        <v>7</v>
      </c>
      <c r="EB26" s="58"/>
      <c r="EC26" s="66">
        <f t="shared" si="55"/>
        <v>7.2</v>
      </c>
      <c r="ED26" s="67">
        <f t="shared" si="56"/>
        <v>7.2</v>
      </c>
      <c r="EE26" s="67" t="str">
        <f t="shared" si="57"/>
        <v>7.2</v>
      </c>
      <c r="EF26" s="51" t="str">
        <f t="shared" si="58"/>
        <v>B</v>
      </c>
      <c r="EG26" s="68">
        <f t="shared" si="59"/>
        <v>3</v>
      </c>
      <c r="EH26" s="53" t="str">
        <f t="shared" si="60"/>
        <v>3.0</v>
      </c>
      <c r="EI26" s="63">
        <v>3</v>
      </c>
      <c r="EJ26" s="207">
        <v>3</v>
      </c>
      <c r="EK26" s="210">
        <v>7.4</v>
      </c>
      <c r="EL26" s="57">
        <v>6</v>
      </c>
      <c r="EM26" s="58"/>
      <c r="EN26" s="66">
        <f t="shared" si="61"/>
        <v>6.6</v>
      </c>
      <c r="EO26" s="67">
        <f t="shared" si="62"/>
        <v>6.6</v>
      </c>
      <c r="EP26" s="67" t="str">
        <f t="shared" si="63"/>
        <v>6.6</v>
      </c>
      <c r="EQ26" s="51" t="str">
        <f t="shared" si="64"/>
        <v>C+</v>
      </c>
      <c r="ER26" s="60">
        <f t="shared" si="65"/>
        <v>2.5</v>
      </c>
      <c r="ES26" s="53" t="str">
        <f t="shared" si="66"/>
        <v>2.5</v>
      </c>
      <c r="ET26" s="63">
        <v>3</v>
      </c>
      <c r="EU26" s="207">
        <v>3</v>
      </c>
      <c r="EV26" s="210">
        <v>9.3000000000000007</v>
      </c>
      <c r="EW26" s="57">
        <v>8</v>
      </c>
      <c r="EX26" s="58"/>
      <c r="EY26" s="66">
        <f t="shared" si="67"/>
        <v>8.5</v>
      </c>
      <c r="EZ26" s="67">
        <f t="shared" si="68"/>
        <v>8.5</v>
      </c>
      <c r="FA26" s="67" t="str">
        <f t="shared" si="69"/>
        <v>8.5</v>
      </c>
      <c r="FB26" s="51" t="str">
        <f t="shared" si="70"/>
        <v>A</v>
      </c>
      <c r="FC26" s="60">
        <f t="shared" si="71"/>
        <v>4</v>
      </c>
      <c r="FD26" s="53" t="str">
        <f t="shared" si="72"/>
        <v>4.0</v>
      </c>
      <c r="FE26" s="63">
        <v>2</v>
      </c>
      <c r="FF26" s="207">
        <v>2</v>
      </c>
      <c r="FG26" s="105">
        <v>8</v>
      </c>
      <c r="FH26" s="103">
        <v>8</v>
      </c>
      <c r="FI26" s="104"/>
      <c r="FJ26" s="66">
        <f t="shared" si="73"/>
        <v>8</v>
      </c>
      <c r="FK26" s="67">
        <f t="shared" si="74"/>
        <v>8</v>
      </c>
      <c r="FL26" s="67" t="str">
        <f t="shared" si="75"/>
        <v>8.0</v>
      </c>
      <c r="FM26" s="51" t="str">
        <f t="shared" si="76"/>
        <v>B+</v>
      </c>
      <c r="FN26" s="60">
        <f t="shared" si="77"/>
        <v>3.5</v>
      </c>
      <c r="FO26" s="53" t="str">
        <f t="shared" si="78"/>
        <v>3.5</v>
      </c>
      <c r="FP26" s="63">
        <v>2</v>
      </c>
      <c r="FQ26" s="207">
        <v>2</v>
      </c>
      <c r="FR26" s="105">
        <v>9</v>
      </c>
      <c r="FS26" s="103">
        <v>9</v>
      </c>
      <c r="FT26" s="104"/>
      <c r="FU26" s="66"/>
      <c r="FV26" s="67">
        <f t="shared" si="79"/>
        <v>9</v>
      </c>
      <c r="FW26" s="67" t="str">
        <f t="shared" si="80"/>
        <v>9.0</v>
      </c>
      <c r="FX26" s="51" t="str">
        <f t="shared" si="81"/>
        <v>A</v>
      </c>
      <c r="FY26" s="60">
        <f t="shared" si="82"/>
        <v>4</v>
      </c>
      <c r="FZ26" s="53" t="str">
        <f t="shared" si="83"/>
        <v>4.0</v>
      </c>
      <c r="GA26" s="63">
        <v>2</v>
      </c>
      <c r="GB26" s="207">
        <v>2</v>
      </c>
      <c r="GC26" s="105">
        <v>8.6999999999999993</v>
      </c>
      <c r="GD26" s="103">
        <v>9</v>
      </c>
      <c r="GE26" s="104"/>
      <c r="GF26" s="105"/>
      <c r="GG26" s="67">
        <f t="shared" si="84"/>
        <v>8.9</v>
      </c>
      <c r="GH26" s="67" t="str">
        <f t="shared" si="85"/>
        <v>8.9</v>
      </c>
      <c r="GI26" s="51" t="str">
        <f t="shared" si="86"/>
        <v>A</v>
      </c>
      <c r="GJ26" s="60">
        <f t="shared" si="87"/>
        <v>4</v>
      </c>
      <c r="GK26" s="53" t="str">
        <f t="shared" si="88"/>
        <v>4.0</v>
      </c>
      <c r="GL26" s="63">
        <v>3</v>
      </c>
      <c r="GM26" s="207">
        <v>3</v>
      </c>
      <c r="GN26" s="211">
        <f t="shared" si="89"/>
        <v>18</v>
      </c>
      <c r="GO26" s="156">
        <f t="shared" si="90"/>
        <v>7.9249999999999989</v>
      </c>
      <c r="GP26" s="158">
        <f t="shared" si="91"/>
        <v>3.3611111111111112</v>
      </c>
      <c r="GQ26" s="157" t="str">
        <f t="shared" si="92"/>
        <v>3.36</v>
      </c>
      <c r="GR26" s="5" t="str">
        <f t="shared" si="93"/>
        <v>Lên lớp</v>
      </c>
      <c r="GS26" s="212">
        <f t="shared" si="94"/>
        <v>18</v>
      </c>
      <c r="GT26" s="213">
        <f t="shared" si="95"/>
        <v>7.9249999999999989</v>
      </c>
      <c r="GU26" s="214">
        <f t="shared" si="96"/>
        <v>3.3611111111111112</v>
      </c>
      <c r="GV26" s="215">
        <f t="shared" si="97"/>
        <v>35</v>
      </c>
      <c r="GW26" s="211">
        <f t="shared" si="98"/>
        <v>35</v>
      </c>
      <c r="GX26" s="157">
        <f t="shared" si="99"/>
        <v>7.6042857142857132</v>
      </c>
      <c r="GY26" s="158">
        <f t="shared" si="100"/>
        <v>3.1142857142857143</v>
      </c>
      <c r="GZ26" s="157" t="str">
        <f t="shared" si="101"/>
        <v>3.11</v>
      </c>
      <c r="HA26" s="5" t="str">
        <f t="shared" si="102"/>
        <v>Lên lớp</v>
      </c>
      <c r="HB26" s="5"/>
      <c r="HC26" s="105">
        <v>8.6999999999999993</v>
      </c>
      <c r="HD26" s="103">
        <v>5</v>
      </c>
      <c r="HE26" s="104"/>
      <c r="HF26" s="105"/>
      <c r="HG26" s="67">
        <f t="shared" si="103"/>
        <v>6.5</v>
      </c>
      <c r="HH26" s="67" t="str">
        <f t="shared" si="104"/>
        <v>6.5</v>
      </c>
      <c r="HI26" s="51" t="str">
        <f t="shared" si="105"/>
        <v>C+</v>
      </c>
      <c r="HJ26" s="60">
        <f t="shared" si="106"/>
        <v>2.5</v>
      </c>
      <c r="HK26" s="53" t="str">
        <f t="shared" si="107"/>
        <v>2.5</v>
      </c>
      <c r="HL26" s="63">
        <v>3</v>
      </c>
      <c r="HM26" s="207">
        <v>3</v>
      </c>
      <c r="HN26" s="210">
        <v>8.3000000000000007</v>
      </c>
      <c r="HO26" s="57">
        <v>7</v>
      </c>
      <c r="HP26" s="58"/>
      <c r="HQ26" s="66">
        <f t="shared" si="108"/>
        <v>7.5</v>
      </c>
      <c r="HR26" s="110">
        <f t="shared" si="109"/>
        <v>7.5</v>
      </c>
      <c r="HS26" s="67" t="str">
        <f t="shared" si="110"/>
        <v>7.5</v>
      </c>
      <c r="HT26" s="111" t="str">
        <f t="shared" si="111"/>
        <v>B</v>
      </c>
      <c r="HU26" s="112">
        <f t="shared" si="112"/>
        <v>3</v>
      </c>
      <c r="HV26" s="113" t="str">
        <f t="shared" si="113"/>
        <v>3.0</v>
      </c>
      <c r="HW26" s="63">
        <v>1</v>
      </c>
      <c r="HX26" s="207">
        <v>1</v>
      </c>
      <c r="HY26" s="66">
        <f t="shared" si="270"/>
        <v>2.2999999999999998</v>
      </c>
      <c r="HZ26" s="167">
        <f t="shared" si="270"/>
        <v>6.8</v>
      </c>
      <c r="IA26" s="53" t="str">
        <f t="shared" si="115"/>
        <v>6.8</v>
      </c>
      <c r="IB26" s="51" t="str">
        <f t="shared" si="116"/>
        <v>C+</v>
      </c>
      <c r="IC26" s="60">
        <f t="shared" si="117"/>
        <v>2.5</v>
      </c>
      <c r="ID26" s="53" t="str">
        <f t="shared" si="118"/>
        <v>2.5</v>
      </c>
      <c r="IE26" s="220">
        <v>4</v>
      </c>
      <c r="IF26" s="221">
        <v>4</v>
      </c>
      <c r="IG26" s="210">
        <v>7.3</v>
      </c>
      <c r="IH26" s="57">
        <v>6</v>
      </c>
      <c r="II26" s="58"/>
      <c r="IJ26" s="66">
        <f t="shared" si="119"/>
        <v>6.5</v>
      </c>
      <c r="IK26" s="67">
        <f t="shared" si="120"/>
        <v>6.5</v>
      </c>
      <c r="IL26" s="67" t="str">
        <f t="shared" si="121"/>
        <v>6.5</v>
      </c>
      <c r="IM26" s="51" t="str">
        <f t="shared" si="122"/>
        <v>C+</v>
      </c>
      <c r="IN26" s="60">
        <f t="shared" si="123"/>
        <v>2.5</v>
      </c>
      <c r="IO26" s="53" t="str">
        <f t="shared" si="124"/>
        <v>2.5</v>
      </c>
      <c r="IP26" s="63">
        <v>2</v>
      </c>
      <c r="IQ26" s="207">
        <v>2</v>
      </c>
      <c r="IR26" s="105">
        <v>8.3000000000000007</v>
      </c>
      <c r="IS26" s="103">
        <v>8</v>
      </c>
      <c r="IT26" s="58"/>
      <c r="IU26" s="66">
        <f t="shared" si="125"/>
        <v>8.1</v>
      </c>
      <c r="IV26" s="67">
        <f t="shared" si="126"/>
        <v>8.1</v>
      </c>
      <c r="IW26" s="67" t="str">
        <f t="shared" si="127"/>
        <v>8.1</v>
      </c>
      <c r="IX26" s="51" t="str">
        <f t="shared" si="128"/>
        <v>B+</v>
      </c>
      <c r="IY26" s="60">
        <f t="shared" si="129"/>
        <v>3.5</v>
      </c>
      <c r="IZ26" s="53" t="str">
        <f t="shared" si="130"/>
        <v>3.5</v>
      </c>
      <c r="JA26" s="63">
        <v>3</v>
      </c>
      <c r="JB26" s="207">
        <v>3</v>
      </c>
      <c r="JC26" s="65">
        <v>6</v>
      </c>
      <c r="JD26" s="57">
        <v>7</v>
      </c>
      <c r="JE26" s="58"/>
      <c r="JF26" s="66">
        <f t="shared" si="131"/>
        <v>6.6</v>
      </c>
      <c r="JG26" s="67">
        <f t="shared" si="132"/>
        <v>6.6</v>
      </c>
      <c r="JH26" s="50" t="str">
        <f t="shared" si="133"/>
        <v>6.6</v>
      </c>
      <c r="JI26" s="51" t="str">
        <f t="shared" si="134"/>
        <v>C+</v>
      </c>
      <c r="JJ26" s="60">
        <f t="shared" si="135"/>
        <v>2.5</v>
      </c>
      <c r="JK26" s="53" t="str">
        <f t="shared" si="136"/>
        <v>2.5</v>
      </c>
      <c r="JL26" s="61">
        <v>2</v>
      </c>
      <c r="JM26" s="62">
        <v>2</v>
      </c>
      <c r="JN26" s="65">
        <v>8.4</v>
      </c>
      <c r="JO26" s="57">
        <v>6</v>
      </c>
      <c r="JP26" s="58"/>
      <c r="JQ26" s="66">
        <f t="shared" si="137"/>
        <v>7</v>
      </c>
      <c r="JR26" s="67">
        <f t="shared" si="138"/>
        <v>7</v>
      </c>
      <c r="JS26" s="50" t="str">
        <f t="shared" si="139"/>
        <v>7.0</v>
      </c>
      <c r="JT26" s="51" t="str">
        <f t="shared" si="140"/>
        <v>B</v>
      </c>
      <c r="JU26" s="60">
        <f t="shared" si="141"/>
        <v>3</v>
      </c>
      <c r="JV26" s="53" t="str">
        <f t="shared" si="142"/>
        <v>3.0</v>
      </c>
      <c r="JW26" s="61">
        <v>1</v>
      </c>
      <c r="JX26" s="62">
        <v>1</v>
      </c>
      <c r="JY26" s="65">
        <v>7.3</v>
      </c>
      <c r="JZ26" s="57">
        <v>6</v>
      </c>
      <c r="KA26" s="58"/>
      <c r="KB26" s="66">
        <f t="shared" si="143"/>
        <v>6.5</v>
      </c>
      <c r="KC26" s="67">
        <f t="shared" si="144"/>
        <v>6.5</v>
      </c>
      <c r="KD26" s="50" t="str">
        <f t="shared" si="145"/>
        <v>6.5</v>
      </c>
      <c r="KE26" s="51" t="str">
        <f t="shared" si="146"/>
        <v>C+</v>
      </c>
      <c r="KF26" s="60">
        <f t="shared" si="147"/>
        <v>2.5</v>
      </c>
      <c r="KG26" s="53" t="str">
        <f t="shared" si="148"/>
        <v>2.5</v>
      </c>
      <c r="KH26" s="61">
        <v>2</v>
      </c>
      <c r="KI26" s="62">
        <v>2</v>
      </c>
      <c r="KJ26" s="105">
        <v>8.8000000000000007</v>
      </c>
      <c r="KK26" s="138">
        <v>9</v>
      </c>
      <c r="KL26" s="104"/>
      <c r="KM26" s="66">
        <f t="shared" si="149"/>
        <v>8.9</v>
      </c>
      <c r="KN26" s="110">
        <f t="shared" si="150"/>
        <v>8.9</v>
      </c>
      <c r="KO26" s="67" t="str">
        <f t="shared" si="151"/>
        <v>8.9</v>
      </c>
      <c r="KP26" s="300" t="str">
        <f t="shared" si="152"/>
        <v>A</v>
      </c>
      <c r="KQ26" s="112">
        <f t="shared" si="153"/>
        <v>4</v>
      </c>
      <c r="KR26" s="113" t="str">
        <f t="shared" si="154"/>
        <v>4.0</v>
      </c>
      <c r="KS26" s="63">
        <v>3</v>
      </c>
      <c r="KT26" s="207">
        <v>3</v>
      </c>
      <c r="KU26" s="105">
        <v>7.7</v>
      </c>
      <c r="KV26" s="138">
        <v>8</v>
      </c>
      <c r="KW26" s="104"/>
      <c r="KX26" s="66">
        <f t="shared" si="155"/>
        <v>7.9</v>
      </c>
      <c r="KY26" s="110">
        <f t="shared" si="156"/>
        <v>7.9</v>
      </c>
      <c r="KZ26" s="67" t="str">
        <f t="shared" si="157"/>
        <v>7.9</v>
      </c>
      <c r="LA26" s="300" t="str">
        <f t="shared" si="158"/>
        <v>B</v>
      </c>
      <c r="LB26" s="112">
        <f t="shared" si="159"/>
        <v>3</v>
      </c>
      <c r="LC26" s="113" t="str">
        <f t="shared" si="160"/>
        <v>3.0</v>
      </c>
      <c r="LD26" s="63">
        <v>2</v>
      </c>
      <c r="LE26" s="207">
        <v>2</v>
      </c>
      <c r="LF26" s="301">
        <f t="shared" si="161"/>
        <v>8.5</v>
      </c>
      <c r="LG26" s="302">
        <f t="shared" si="161"/>
        <v>8.5</v>
      </c>
      <c r="LH26" s="303" t="str">
        <f t="shared" si="162"/>
        <v>8.5</v>
      </c>
      <c r="LI26" s="304" t="str">
        <f t="shared" si="163"/>
        <v>A</v>
      </c>
      <c r="LJ26" s="305">
        <f t="shared" si="164"/>
        <v>4</v>
      </c>
      <c r="LK26" s="303" t="str">
        <f t="shared" si="165"/>
        <v>4.0</v>
      </c>
      <c r="LL26" s="306">
        <v>5</v>
      </c>
      <c r="LM26" s="307">
        <v>5</v>
      </c>
      <c r="LN26" s="211">
        <f t="shared" si="166"/>
        <v>19</v>
      </c>
      <c r="LO26" s="156">
        <f t="shared" si="167"/>
        <v>7.3684210526315788</v>
      </c>
      <c r="LP26" s="158">
        <f t="shared" si="168"/>
        <v>3</v>
      </c>
      <c r="LQ26" s="157" t="str">
        <f t="shared" si="169"/>
        <v>3.00</v>
      </c>
      <c r="LR26" s="5" t="str">
        <f t="shared" si="170"/>
        <v>Lên lớp</v>
      </c>
      <c r="LS26" s="212">
        <f t="shared" si="171"/>
        <v>19</v>
      </c>
      <c r="LT26" s="156">
        <f t="shared" si="172"/>
        <v>7.3684210526315788</v>
      </c>
      <c r="LU26" s="309">
        <f t="shared" si="173"/>
        <v>3</v>
      </c>
      <c r="LV26" s="215">
        <f t="shared" si="174"/>
        <v>54</v>
      </c>
      <c r="LW26" s="211">
        <f t="shared" si="175"/>
        <v>54</v>
      </c>
      <c r="LX26" s="157">
        <f t="shared" si="176"/>
        <v>7.5212962962962955</v>
      </c>
      <c r="LY26" s="157" t="str">
        <f t="shared" si="177"/>
        <v>7.52</v>
      </c>
      <c r="LZ26" s="158">
        <f t="shared" si="178"/>
        <v>3.074074074074074</v>
      </c>
      <c r="MA26" s="157" t="str">
        <f t="shared" si="179"/>
        <v>3.07</v>
      </c>
      <c r="MB26" s="5" t="str">
        <f t="shared" si="180"/>
        <v>Lên lớp</v>
      </c>
      <c r="MC26" s="282">
        <v>7.2</v>
      </c>
      <c r="MD26" s="283">
        <v>7</v>
      </c>
      <c r="ME26" s="58"/>
      <c r="MF26" s="66">
        <f t="shared" si="181"/>
        <v>7.1</v>
      </c>
      <c r="MG26" s="67">
        <f t="shared" si="182"/>
        <v>7.1</v>
      </c>
      <c r="MH26" s="50" t="str">
        <f t="shared" si="183"/>
        <v>7.1</v>
      </c>
      <c r="MI26" s="51" t="str">
        <f t="shared" si="184"/>
        <v>B</v>
      </c>
      <c r="MJ26" s="60">
        <f t="shared" si="185"/>
        <v>3</v>
      </c>
      <c r="MK26" s="53" t="str">
        <f t="shared" si="186"/>
        <v>3.0</v>
      </c>
      <c r="ML26" s="61">
        <v>2</v>
      </c>
      <c r="MM26" s="62">
        <v>2</v>
      </c>
      <c r="MN26" s="282">
        <v>8.6999999999999993</v>
      </c>
      <c r="MO26" s="283">
        <v>8</v>
      </c>
      <c r="MP26" s="104"/>
      <c r="MQ26" s="105">
        <f t="shared" si="187"/>
        <v>8.3000000000000007</v>
      </c>
      <c r="MR26" s="67">
        <f t="shared" si="188"/>
        <v>8.3000000000000007</v>
      </c>
      <c r="MS26" s="50" t="str">
        <f t="shared" si="189"/>
        <v>8.3</v>
      </c>
      <c r="MT26" s="51" t="str">
        <f t="shared" si="190"/>
        <v>B+</v>
      </c>
      <c r="MU26" s="60">
        <f t="shared" si="191"/>
        <v>3.5</v>
      </c>
      <c r="MV26" s="53" t="str">
        <f t="shared" si="192"/>
        <v>3.5</v>
      </c>
      <c r="MW26" s="61">
        <v>2</v>
      </c>
      <c r="MX26" s="62">
        <v>2</v>
      </c>
      <c r="MY26" s="282">
        <v>7.4</v>
      </c>
      <c r="MZ26" s="283">
        <v>9</v>
      </c>
      <c r="NA26" s="104"/>
      <c r="NB26" s="105">
        <f t="shared" si="193"/>
        <v>8.4</v>
      </c>
      <c r="NC26" s="67">
        <f t="shared" si="194"/>
        <v>8.4</v>
      </c>
      <c r="ND26" s="50" t="str">
        <f t="shared" si="195"/>
        <v>8.4</v>
      </c>
      <c r="NE26" s="51" t="str">
        <f t="shared" si="196"/>
        <v>B+</v>
      </c>
      <c r="NF26" s="60">
        <f t="shared" si="197"/>
        <v>3.5</v>
      </c>
      <c r="NG26" s="53" t="str">
        <f t="shared" si="198"/>
        <v>3.5</v>
      </c>
      <c r="NH26" s="61">
        <v>2</v>
      </c>
      <c r="NI26" s="62">
        <v>2</v>
      </c>
      <c r="NJ26" s="105">
        <v>8.6</v>
      </c>
      <c r="NK26" s="138">
        <v>8</v>
      </c>
      <c r="NL26" s="104"/>
      <c r="NM26" s="66">
        <f t="shared" si="199"/>
        <v>8.1999999999999993</v>
      </c>
      <c r="NN26" s="110">
        <f t="shared" si="200"/>
        <v>8.1999999999999993</v>
      </c>
      <c r="NO26" s="67" t="str">
        <f t="shared" si="201"/>
        <v>8.2</v>
      </c>
      <c r="NP26" s="300" t="str">
        <f t="shared" si="202"/>
        <v>B+</v>
      </c>
      <c r="NQ26" s="112">
        <f t="shared" si="203"/>
        <v>3.5</v>
      </c>
      <c r="NR26" s="113" t="str">
        <f t="shared" si="204"/>
        <v>3.5</v>
      </c>
      <c r="NS26" s="63">
        <v>2</v>
      </c>
      <c r="NT26" s="207">
        <v>2</v>
      </c>
      <c r="NU26" s="105">
        <v>8.4</v>
      </c>
      <c r="NV26" s="138">
        <v>7.5</v>
      </c>
      <c r="NW26" s="105"/>
      <c r="NX26" s="105">
        <f t="shared" si="205"/>
        <v>7.9</v>
      </c>
      <c r="NY26" s="110">
        <f t="shared" si="206"/>
        <v>7.9</v>
      </c>
      <c r="NZ26" s="67" t="str">
        <f t="shared" si="207"/>
        <v>7.9</v>
      </c>
      <c r="OA26" s="300" t="str">
        <f t="shared" si="208"/>
        <v>B</v>
      </c>
      <c r="OB26" s="112">
        <f t="shared" si="209"/>
        <v>3</v>
      </c>
      <c r="OC26" s="113" t="str">
        <f t="shared" si="210"/>
        <v>3.0</v>
      </c>
      <c r="OD26" s="63">
        <v>1</v>
      </c>
      <c r="OE26" s="207">
        <v>1</v>
      </c>
      <c r="OF26" s="231">
        <v>9</v>
      </c>
      <c r="OG26" s="231">
        <v>8</v>
      </c>
      <c r="OH26" s="231"/>
      <c r="OI26" s="66">
        <f t="shared" si="211"/>
        <v>8.4</v>
      </c>
      <c r="OJ26" s="67">
        <f t="shared" si="212"/>
        <v>8.4</v>
      </c>
      <c r="OK26" s="67" t="str">
        <f t="shared" si="213"/>
        <v>8.4</v>
      </c>
      <c r="OL26" s="51" t="str">
        <f t="shared" si="214"/>
        <v>B+</v>
      </c>
      <c r="OM26" s="60">
        <f t="shared" si="215"/>
        <v>3.5</v>
      </c>
      <c r="ON26" s="53" t="str">
        <f t="shared" si="216"/>
        <v>3.5</v>
      </c>
      <c r="OO26" s="63">
        <v>6</v>
      </c>
      <c r="OP26" s="207">
        <v>6</v>
      </c>
      <c r="OQ26" s="211">
        <f t="shared" si="217"/>
        <v>15</v>
      </c>
      <c r="OR26" s="156">
        <f t="shared" si="218"/>
        <v>8.1533333333333342</v>
      </c>
      <c r="OS26" s="158">
        <f t="shared" si="219"/>
        <v>3.4</v>
      </c>
      <c r="OT26" s="157" t="str">
        <f t="shared" si="220"/>
        <v>3.40</v>
      </c>
      <c r="OU26" s="5" t="str">
        <f t="shared" si="221"/>
        <v>Lên lớp</v>
      </c>
      <c r="OV26" s="212">
        <f t="shared" si="222"/>
        <v>15</v>
      </c>
      <c r="OW26" s="156">
        <f t="shared" si="223"/>
        <v>8.1533333333333342</v>
      </c>
      <c r="OX26" s="309">
        <f t="shared" si="224"/>
        <v>3.4</v>
      </c>
      <c r="OY26" s="215">
        <f t="shared" si="225"/>
        <v>69</v>
      </c>
      <c r="OZ26" s="211">
        <f t="shared" si="226"/>
        <v>69</v>
      </c>
      <c r="PA26" s="157">
        <f t="shared" si="227"/>
        <v>7.6586956521739138</v>
      </c>
      <c r="PB26" s="157" t="str">
        <f t="shared" si="228"/>
        <v>7.66</v>
      </c>
      <c r="PC26" s="158">
        <f t="shared" si="229"/>
        <v>3.1449275362318843</v>
      </c>
      <c r="PD26" s="157" t="str">
        <f t="shared" si="230"/>
        <v>3.14</v>
      </c>
      <c r="PE26" s="5" t="str">
        <f t="shared" si="231"/>
        <v>Lên lớp</v>
      </c>
      <c r="PF26" s="210">
        <v>7</v>
      </c>
      <c r="PG26" s="133">
        <v>6.5</v>
      </c>
      <c r="PH26" s="210"/>
      <c r="PI26" s="66">
        <f t="shared" si="232"/>
        <v>6.7</v>
      </c>
      <c r="PJ26" s="67">
        <f t="shared" si="233"/>
        <v>6.7</v>
      </c>
      <c r="PK26" s="67" t="str">
        <f t="shared" si="234"/>
        <v>6.7</v>
      </c>
      <c r="PL26" s="51" t="str">
        <f t="shared" si="235"/>
        <v>C+</v>
      </c>
      <c r="PM26" s="60">
        <f t="shared" si="236"/>
        <v>2.5</v>
      </c>
      <c r="PN26" s="53" t="str">
        <f t="shared" si="237"/>
        <v>2.5</v>
      </c>
      <c r="PO26" s="63">
        <v>6</v>
      </c>
      <c r="PP26" s="207">
        <v>6</v>
      </c>
      <c r="PQ26" s="105">
        <v>9</v>
      </c>
      <c r="PR26" s="138">
        <v>9</v>
      </c>
      <c r="PS26" s="104"/>
      <c r="PT26" s="105"/>
      <c r="PU26" s="67">
        <f t="shared" si="238"/>
        <v>9</v>
      </c>
      <c r="PV26" s="67" t="str">
        <f t="shared" si="239"/>
        <v>9.0</v>
      </c>
      <c r="PW26" s="51" t="str">
        <f t="shared" si="240"/>
        <v>A</v>
      </c>
      <c r="PX26" s="60">
        <f t="shared" si="241"/>
        <v>4</v>
      </c>
      <c r="PY26" s="53" t="str">
        <f t="shared" si="242"/>
        <v>4.0</v>
      </c>
      <c r="PZ26" s="63">
        <v>4</v>
      </c>
      <c r="QA26" s="207">
        <v>4</v>
      </c>
      <c r="QB26" s="429">
        <v>8.4</v>
      </c>
      <c r="QC26" s="429">
        <v>7.9</v>
      </c>
      <c r="QD26" s="429">
        <v>8.6999999999999993</v>
      </c>
      <c r="QE26" s="316">
        <f t="shared" si="243"/>
        <v>8.3000000000000007</v>
      </c>
      <c r="QF26" s="67" t="str">
        <f t="shared" si="244"/>
        <v>8.3</v>
      </c>
      <c r="QG26" s="51" t="str">
        <f t="shared" si="245"/>
        <v>B+</v>
      </c>
      <c r="QH26" s="60">
        <f t="shared" si="246"/>
        <v>3.5</v>
      </c>
      <c r="QI26" s="53" t="str">
        <f t="shared" si="247"/>
        <v>3.5</v>
      </c>
      <c r="QJ26" s="220">
        <v>5</v>
      </c>
      <c r="QK26" s="221">
        <v>5</v>
      </c>
      <c r="QL26" s="417">
        <f t="shared" si="248"/>
        <v>15</v>
      </c>
      <c r="QM26" s="156">
        <f t="shared" si="249"/>
        <v>7.8466666666666667</v>
      </c>
      <c r="QN26" s="158">
        <f t="shared" si="250"/>
        <v>3.2333333333333334</v>
      </c>
      <c r="QO26" s="157" t="str">
        <f t="shared" si="251"/>
        <v>3.23</v>
      </c>
      <c r="QR26" s="429"/>
      <c r="QS26" s="429"/>
      <c r="QT26" s="429"/>
    </row>
    <row r="27" spans="1:462" s="8" customFormat="1" ht="19.5">
      <c r="A27" s="5">
        <v>26</v>
      </c>
      <c r="B27" s="9" t="s">
        <v>455</v>
      </c>
      <c r="C27" s="10" t="s">
        <v>491</v>
      </c>
      <c r="D27" s="11" t="s">
        <v>492</v>
      </c>
      <c r="E27" s="12" t="s">
        <v>206</v>
      </c>
      <c r="F27" s="6"/>
      <c r="G27" s="47" t="s">
        <v>724</v>
      </c>
      <c r="H27" s="144" t="s">
        <v>427</v>
      </c>
      <c r="I27" s="48" t="s">
        <v>619</v>
      </c>
      <c r="J27" s="48" t="s">
        <v>525</v>
      </c>
      <c r="K27" s="98" t="s">
        <v>1214</v>
      </c>
      <c r="L27" s="67" t="str">
        <f t="shared" si="0"/>
        <v>R</v>
      </c>
      <c r="M27" s="51" t="s">
        <v>1214</v>
      </c>
      <c r="N27" s="52" t="s">
        <v>1214</v>
      </c>
      <c r="O27" s="53" t="str">
        <f t="shared" si="1"/>
        <v>R</v>
      </c>
      <c r="P27" s="98" t="s">
        <v>1214</v>
      </c>
      <c r="Q27" s="67" t="str">
        <f t="shared" ref="Q27" si="271">TEXT(P27,"0.0")</f>
        <v>R</v>
      </c>
      <c r="R27" s="51" t="s">
        <v>1214</v>
      </c>
      <c r="S27" s="52" t="s">
        <v>1214</v>
      </c>
      <c r="T27" s="53" t="str">
        <f t="shared" ref="T27" si="272">TEXT(S27,"0.0")</f>
        <v>R</v>
      </c>
      <c r="U27" s="53" t="str">
        <f t="shared" si="3"/>
        <v>R</v>
      </c>
      <c r="V27" s="63" t="s">
        <v>1214</v>
      </c>
      <c r="W27" s="105">
        <v>9</v>
      </c>
      <c r="X27" s="103">
        <v>9</v>
      </c>
      <c r="Y27" s="104"/>
      <c r="Z27" s="66">
        <f t="shared" si="4"/>
        <v>9</v>
      </c>
      <c r="AA27" s="67">
        <f t="shared" si="5"/>
        <v>9</v>
      </c>
      <c r="AB27" s="67" t="str">
        <f t="shared" si="6"/>
        <v>9.0</v>
      </c>
      <c r="AC27" s="51" t="str">
        <f t="shared" si="7"/>
        <v>A</v>
      </c>
      <c r="AD27" s="60">
        <f t="shared" si="257"/>
        <v>4</v>
      </c>
      <c r="AE27" s="53" t="str">
        <f t="shared" si="8"/>
        <v>4.0</v>
      </c>
      <c r="AF27" s="63">
        <v>4</v>
      </c>
      <c r="AG27" s="207">
        <v>4</v>
      </c>
      <c r="AH27" s="105">
        <v>7.3</v>
      </c>
      <c r="AI27" s="103">
        <v>8</v>
      </c>
      <c r="AJ27" s="104"/>
      <c r="AK27" s="66">
        <f t="shared" si="9"/>
        <v>7.7</v>
      </c>
      <c r="AL27" s="67">
        <f t="shared" si="10"/>
        <v>7.7</v>
      </c>
      <c r="AM27" s="67" t="str">
        <f t="shared" si="11"/>
        <v>7.7</v>
      </c>
      <c r="AN27" s="51" t="str">
        <f t="shared" si="258"/>
        <v>B</v>
      </c>
      <c r="AO27" s="60">
        <f t="shared" si="259"/>
        <v>3</v>
      </c>
      <c r="AP27" s="53" t="str">
        <f t="shared" si="12"/>
        <v>3.0</v>
      </c>
      <c r="AQ27" s="63">
        <v>2</v>
      </c>
      <c r="AR27" s="207">
        <v>2</v>
      </c>
      <c r="AS27" s="105">
        <v>7.7</v>
      </c>
      <c r="AT27" s="103">
        <v>9</v>
      </c>
      <c r="AU27" s="104"/>
      <c r="AV27" s="66">
        <f t="shared" si="13"/>
        <v>8.5</v>
      </c>
      <c r="AW27" s="67">
        <f t="shared" si="14"/>
        <v>8.5</v>
      </c>
      <c r="AX27" s="67" t="str">
        <f t="shared" si="15"/>
        <v>8.5</v>
      </c>
      <c r="AY27" s="51" t="str">
        <f t="shared" si="16"/>
        <v>A</v>
      </c>
      <c r="AZ27" s="60">
        <f t="shared" si="260"/>
        <v>4</v>
      </c>
      <c r="BA27" s="53" t="str">
        <f t="shared" si="17"/>
        <v>4.0</v>
      </c>
      <c r="BB27" s="63">
        <v>3</v>
      </c>
      <c r="BC27" s="207">
        <v>3</v>
      </c>
      <c r="BD27" s="105">
        <v>8.1999999999999993</v>
      </c>
      <c r="BE27" s="103">
        <v>9</v>
      </c>
      <c r="BF27" s="104"/>
      <c r="BG27" s="66">
        <f t="shared" si="261"/>
        <v>8.6999999999999993</v>
      </c>
      <c r="BH27" s="67">
        <f t="shared" si="262"/>
        <v>8.6999999999999993</v>
      </c>
      <c r="BI27" s="67" t="str">
        <f t="shared" si="18"/>
        <v>8.7</v>
      </c>
      <c r="BJ27" s="51" t="str">
        <f t="shared" si="263"/>
        <v>A</v>
      </c>
      <c r="BK27" s="60">
        <f t="shared" si="264"/>
        <v>4</v>
      </c>
      <c r="BL27" s="53" t="str">
        <f t="shared" si="19"/>
        <v>4.0</v>
      </c>
      <c r="BM27" s="63">
        <v>3</v>
      </c>
      <c r="BN27" s="207">
        <v>3</v>
      </c>
      <c r="BO27" s="105">
        <v>7.1</v>
      </c>
      <c r="BP27" s="103">
        <v>6</v>
      </c>
      <c r="BQ27" s="104"/>
      <c r="BR27" s="66">
        <f t="shared" si="20"/>
        <v>6.4</v>
      </c>
      <c r="BS27" s="67">
        <f t="shared" si="21"/>
        <v>6.4</v>
      </c>
      <c r="BT27" s="67" t="str">
        <f t="shared" si="22"/>
        <v>6.4</v>
      </c>
      <c r="BU27" s="51" t="str">
        <f t="shared" si="23"/>
        <v>C</v>
      </c>
      <c r="BV27" s="68">
        <f t="shared" si="24"/>
        <v>2</v>
      </c>
      <c r="BW27" s="53" t="str">
        <f t="shared" si="25"/>
        <v>2.0</v>
      </c>
      <c r="BX27" s="63">
        <v>2</v>
      </c>
      <c r="BY27" s="207">
        <v>2</v>
      </c>
      <c r="BZ27" s="105">
        <v>7.7</v>
      </c>
      <c r="CA27" s="103">
        <v>9</v>
      </c>
      <c r="CB27" s="104"/>
      <c r="CC27" s="105"/>
      <c r="CD27" s="67">
        <f t="shared" si="265"/>
        <v>8.5</v>
      </c>
      <c r="CE27" s="67" t="str">
        <f t="shared" si="26"/>
        <v>8.5</v>
      </c>
      <c r="CF27" s="51" t="str">
        <f t="shared" si="266"/>
        <v>A</v>
      </c>
      <c r="CG27" s="60">
        <f t="shared" si="267"/>
        <v>4</v>
      </c>
      <c r="CH27" s="53" t="str">
        <f t="shared" si="27"/>
        <v>4.0</v>
      </c>
      <c r="CI27" s="63">
        <v>3</v>
      </c>
      <c r="CJ27" s="207">
        <v>3</v>
      </c>
      <c r="CK27" s="208">
        <f t="shared" si="269"/>
        <v>17</v>
      </c>
      <c r="CL27" s="72">
        <f t="shared" si="29"/>
        <v>8.3117647058823536</v>
      </c>
      <c r="CM27" s="93" t="str">
        <f t="shared" si="30"/>
        <v>8.31</v>
      </c>
      <c r="CN27" s="72">
        <f t="shared" si="31"/>
        <v>3.6470588235294117</v>
      </c>
      <c r="CO27" s="93" t="str">
        <f t="shared" si="32"/>
        <v>3.65</v>
      </c>
      <c r="CP27" s="399" t="str">
        <f t="shared" si="252"/>
        <v>Lên lớp</v>
      </c>
      <c r="CQ27" s="399">
        <f t="shared" si="33"/>
        <v>17</v>
      </c>
      <c r="CR27" s="72">
        <f t="shared" si="34"/>
        <v>8.3117647058823536</v>
      </c>
      <c r="CS27" s="399" t="str">
        <f t="shared" si="35"/>
        <v>8.31</v>
      </c>
      <c r="CT27" s="72">
        <f t="shared" si="36"/>
        <v>3.6470588235294117</v>
      </c>
      <c r="CU27" s="399" t="str">
        <f t="shared" si="37"/>
        <v>3.65</v>
      </c>
      <c r="CV27" s="399" t="str">
        <f t="shared" si="268"/>
        <v>Lên lớp</v>
      </c>
      <c r="CW27" s="66">
        <v>8.4</v>
      </c>
      <c r="CX27" s="66">
        <v>7</v>
      </c>
      <c r="CY27" s="399"/>
      <c r="CZ27" s="66">
        <f t="shared" si="38"/>
        <v>7.6</v>
      </c>
      <c r="DA27" s="67">
        <f t="shared" si="39"/>
        <v>7.6</v>
      </c>
      <c r="DB27" s="60" t="str">
        <f t="shared" si="40"/>
        <v>7.6</v>
      </c>
      <c r="DC27" s="51" t="str">
        <f t="shared" si="41"/>
        <v>B</v>
      </c>
      <c r="DD27" s="60">
        <f t="shared" si="42"/>
        <v>3</v>
      </c>
      <c r="DE27" s="60" t="str">
        <f t="shared" si="43"/>
        <v>3.0</v>
      </c>
      <c r="DF27" s="63"/>
      <c r="DG27" s="209"/>
      <c r="DH27" s="105">
        <v>6</v>
      </c>
      <c r="DI27" s="126">
        <v>7</v>
      </c>
      <c r="DJ27" s="126"/>
      <c r="DK27" s="66">
        <f t="shared" si="44"/>
        <v>6.6</v>
      </c>
      <c r="DL27" s="67">
        <f t="shared" si="45"/>
        <v>6.6</v>
      </c>
      <c r="DM27" s="60" t="str">
        <f t="shared" si="46"/>
        <v>6.6</v>
      </c>
      <c r="DN27" s="51" t="str">
        <f t="shared" si="47"/>
        <v>C+</v>
      </c>
      <c r="DO27" s="60">
        <f t="shared" si="48"/>
        <v>2.5</v>
      </c>
      <c r="DP27" s="60" t="str">
        <f t="shared" si="49"/>
        <v>2.5</v>
      </c>
      <c r="DQ27" s="63"/>
      <c r="DR27" s="209"/>
      <c r="DS27" s="67">
        <f t="shared" si="50"/>
        <v>7.1</v>
      </c>
      <c r="DT27" s="60" t="str">
        <f t="shared" si="51"/>
        <v>7.1</v>
      </c>
      <c r="DU27" s="51" t="str">
        <f t="shared" si="52"/>
        <v>B</v>
      </c>
      <c r="DV27" s="60">
        <f t="shared" si="53"/>
        <v>3</v>
      </c>
      <c r="DW27" s="60" t="str">
        <f t="shared" si="54"/>
        <v>3.0</v>
      </c>
      <c r="DX27" s="63">
        <v>3</v>
      </c>
      <c r="DY27" s="209">
        <v>3</v>
      </c>
      <c r="DZ27" s="210">
        <v>7</v>
      </c>
      <c r="EA27" s="57">
        <v>8</v>
      </c>
      <c r="EB27" s="58"/>
      <c r="EC27" s="66">
        <f t="shared" si="55"/>
        <v>7.6</v>
      </c>
      <c r="ED27" s="67">
        <f t="shared" si="56"/>
        <v>7.6</v>
      </c>
      <c r="EE27" s="67" t="str">
        <f t="shared" si="57"/>
        <v>7.6</v>
      </c>
      <c r="EF27" s="51" t="str">
        <f t="shared" si="58"/>
        <v>B</v>
      </c>
      <c r="EG27" s="68">
        <f t="shared" si="59"/>
        <v>3</v>
      </c>
      <c r="EH27" s="53" t="str">
        <f t="shared" si="60"/>
        <v>3.0</v>
      </c>
      <c r="EI27" s="63">
        <v>3</v>
      </c>
      <c r="EJ27" s="207">
        <v>3</v>
      </c>
      <c r="EK27" s="149"/>
      <c r="EL27" s="70"/>
      <c r="EM27" s="121"/>
      <c r="EN27" s="66">
        <f t="shared" si="61"/>
        <v>0</v>
      </c>
      <c r="EO27" s="67">
        <f t="shared" si="62"/>
        <v>0</v>
      </c>
      <c r="EP27" s="67" t="str">
        <f t="shared" si="63"/>
        <v>0.0</v>
      </c>
      <c r="EQ27" s="51" t="str">
        <f t="shared" ref="EQ27" si="273">IF(EO27&gt;=8.5,"A",IF(EO27&gt;=8,"B+",IF(EO27&gt;=7,"B",IF(EO27&gt;=6.5,"C+",IF(EO27&gt;=5.5,"C",IF(EO27&gt;=5,"D+",IF(EO27&gt;=4,"D","F")))))))</f>
        <v>F</v>
      </c>
      <c r="ER27" s="60">
        <f t="shared" ref="ER27" si="274">IF(EQ27="A",4,IF(EQ27="B+",3.5,IF(EQ27="B",3,IF(EQ27="C+",2.5,IF(EQ27="C",2,IF(EQ27="D+",1.5,IF(EQ27="D",1,0)))))))</f>
        <v>0</v>
      </c>
      <c r="ES27" s="53" t="str">
        <f t="shared" ref="ES27" si="275">TEXT(ER27,"0.0")</f>
        <v>0.0</v>
      </c>
      <c r="ET27" s="63"/>
      <c r="EU27" s="207"/>
      <c r="EV27" s="210">
        <v>9</v>
      </c>
      <c r="EW27" s="57">
        <v>9</v>
      </c>
      <c r="EX27" s="58"/>
      <c r="EY27" s="66">
        <f t="shared" si="67"/>
        <v>9</v>
      </c>
      <c r="EZ27" s="67">
        <f t="shared" si="68"/>
        <v>9</v>
      </c>
      <c r="FA27" s="67" t="str">
        <f t="shared" si="69"/>
        <v>9.0</v>
      </c>
      <c r="FB27" s="51" t="str">
        <f t="shared" si="70"/>
        <v>A</v>
      </c>
      <c r="FC27" s="60">
        <f t="shared" si="71"/>
        <v>4</v>
      </c>
      <c r="FD27" s="53" t="str">
        <f t="shared" si="72"/>
        <v>4.0</v>
      </c>
      <c r="FE27" s="63">
        <v>2</v>
      </c>
      <c r="FF27" s="207">
        <v>2</v>
      </c>
      <c r="FG27" s="105">
        <v>8.6999999999999993</v>
      </c>
      <c r="FH27" s="103">
        <v>7</v>
      </c>
      <c r="FI27" s="104"/>
      <c r="FJ27" s="66">
        <f t="shared" si="73"/>
        <v>7.7</v>
      </c>
      <c r="FK27" s="67">
        <f t="shared" si="74"/>
        <v>7.7</v>
      </c>
      <c r="FL27" s="67" t="str">
        <f t="shared" si="75"/>
        <v>7.7</v>
      </c>
      <c r="FM27" s="51" t="str">
        <f t="shared" si="76"/>
        <v>B</v>
      </c>
      <c r="FN27" s="60">
        <f t="shared" si="77"/>
        <v>3</v>
      </c>
      <c r="FO27" s="53" t="str">
        <f t="shared" si="78"/>
        <v>3.0</v>
      </c>
      <c r="FP27" s="63">
        <v>2</v>
      </c>
      <c r="FQ27" s="207">
        <v>2</v>
      </c>
      <c r="FR27" s="105">
        <v>8.4</v>
      </c>
      <c r="FS27" s="103">
        <v>8</v>
      </c>
      <c r="FT27" s="104"/>
      <c r="FU27" s="66"/>
      <c r="FV27" s="67">
        <f t="shared" si="79"/>
        <v>8.1999999999999993</v>
      </c>
      <c r="FW27" s="67" t="str">
        <f t="shared" si="80"/>
        <v>8.2</v>
      </c>
      <c r="FX27" s="51" t="str">
        <f t="shared" si="81"/>
        <v>B+</v>
      </c>
      <c r="FY27" s="60">
        <f t="shared" si="82"/>
        <v>3.5</v>
      </c>
      <c r="FZ27" s="53" t="str">
        <f t="shared" si="83"/>
        <v>3.5</v>
      </c>
      <c r="GA27" s="63">
        <v>2</v>
      </c>
      <c r="GB27" s="207">
        <v>2</v>
      </c>
      <c r="GC27" s="105">
        <v>8.3000000000000007</v>
      </c>
      <c r="GD27" s="103">
        <v>9</v>
      </c>
      <c r="GE27" s="104"/>
      <c r="GF27" s="105"/>
      <c r="GG27" s="67">
        <f t="shared" si="84"/>
        <v>8.6999999999999993</v>
      </c>
      <c r="GH27" s="67" t="str">
        <f t="shared" si="85"/>
        <v>8.7</v>
      </c>
      <c r="GI27" s="51" t="str">
        <f t="shared" si="86"/>
        <v>A</v>
      </c>
      <c r="GJ27" s="60">
        <f t="shared" si="87"/>
        <v>4</v>
      </c>
      <c r="GK27" s="53" t="str">
        <f t="shared" si="88"/>
        <v>4.0</v>
      </c>
      <c r="GL27" s="63">
        <v>3</v>
      </c>
      <c r="GM27" s="207">
        <v>3</v>
      </c>
      <c r="GN27" s="211">
        <f t="shared" si="89"/>
        <v>15</v>
      </c>
      <c r="GO27" s="156">
        <f t="shared" si="90"/>
        <v>8</v>
      </c>
      <c r="GP27" s="158">
        <f t="shared" si="91"/>
        <v>3.4</v>
      </c>
      <c r="GQ27" s="157" t="str">
        <f t="shared" si="92"/>
        <v>3.40</v>
      </c>
      <c r="GR27" s="5" t="str">
        <f t="shared" si="93"/>
        <v>Lên lớp</v>
      </c>
      <c r="GS27" s="212">
        <f t="shared" si="94"/>
        <v>15</v>
      </c>
      <c r="GT27" s="213">
        <f t="shared" si="95"/>
        <v>8</v>
      </c>
      <c r="GU27" s="214">
        <f t="shared" si="96"/>
        <v>3.4</v>
      </c>
      <c r="GV27" s="215">
        <f t="shared" si="97"/>
        <v>32</v>
      </c>
      <c r="GW27" s="211">
        <f t="shared" si="98"/>
        <v>32</v>
      </c>
      <c r="GX27" s="157">
        <f t="shared" si="99"/>
        <v>8.1656250000000004</v>
      </c>
      <c r="GY27" s="158">
        <f t="shared" si="100"/>
        <v>3.53125</v>
      </c>
      <c r="GZ27" s="157" t="str">
        <f t="shared" si="101"/>
        <v>3.53</v>
      </c>
      <c r="HA27" s="5" t="str">
        <f t="shared" si="102"/>
        <v>Lên lớp</v>
      </c>
      <c r="HB27" s="5"/>
      <c r="HC27" s="105">
        <v>7.7</v>
      </c>
      <c r="HD27" s="103">
        <v>8</v>
      </c>
      <c r="HE27" s="104"/>
      <c r="HF27" s="105"/>
      <c r="HG27" s="67">
        <f t="shared" si="103"/>
        <v>7.9</v>
      </c>
      <c r="HH27" s="67" t="str">
        <f t="shared" si="104"/>
        <v>7.9</v>
      </c>
      <c r="HI27" s="51" t="str">
        <f t="shared" si="105"/>
        <v>B</v>
      </c>
      <c r="HJ27" s="60">
        <f t="shared" si="106"/>
        <v>3</v>
      </c>
      <c r="HK27" s="53" t="str">
        <f t="shared" si="107"/>
        <v>3.0</v>
      </c>
      <c r="HL27" s="63">
        <v>3</v>
      </c>
      <c r="HM27" s="207">
        <v>3</v>
      </c>
      <c r="HN27" s="210">
        <v>7.3</v>
      </c>
      <c r="HO27" s="57">
        <v>8</v>
      </c>
      <c r="HP27" s="58"/>
      <c r="HQ27" s="66">
        <f t="shared" si="108"/>
        <v>7.7</v>
      </c>
      <c r="HR27" s="110">
        <f t="shared" si="109"/>
        <v>7.7</v>
      </c>
      <c r="HS27" s="67" t="str">
        <f t="shared" si="110"/>
        <v>7.7</v>
      </c>
      <c r="HT27" s="111" t="str">
        <f t="shared" si="111"/>
        <v>B</v>
      </c>
      <c r="HU27" s="112">
        <f t="shared" si="112"/>
        <v>3</v>
      </c>
      <c r="HV27" s="113" t="str">
        <f t="shared" si="113"/>
        <v>3.0</v>
      </c>
      <c r="HW27" s="63">
        <v>1</v>
      </c>
      <c r="HX27" s="207">
        <v>1</v>
      </c>
      <c r="HY27" s="66">
        <f t="shared" si="270"/>
        <v>2.2999999999999998</v>
      </c>
      <c r="HZ27" s="167">
        <f t="shared" si="270"/>
        <v>7.8</v>
      </c>
      <c r="IA27" s="53" t="str">
        <f t="shared" si="115"/>
        <v>7.8</v>
      </c>
      <c r="IB27" s="51" t="str">
        <f t="shared" si="116"/>
        <v>B</v>
      </c>
      <c r="IC27" s="60">
        <f t="shared" si="117"/>
        <v>3</v>
      </c>
      <c r="ID27" s="53" t="str">
        <f t="shared" si="118"/>
        <v>3.0</v>
      </c>
      <c r="IE27" s="220">
        <v>4</v>
      </c>
      <c r="IF27" s="221">
        <v>4</v>
      </c>
      <c r="IG27" s="210">
        <v>8.6999999999999993</v>
      </c>
      <c r="IH27" s="57">
        <v>9</v>
      </c>
      <c r="II27" s="58"/>
      <c r="IJ27" s="66">
        <f t="shared" si="119"/>
        <v>8.9</v>
      </c>
      <c r="IK27" s="67">
        <f t="shared" si="120"/>
        <v>8.9</v>
      </c>
      <c r="IL27" s="67" t="str">
        <f t="shared" si="121"/>
        <v>8.9</v>
      </c>
      <c r="IM27" s="51" t="str">
        <f t="shared" si="122"/>
        <v>A</v>
      </c>
      <c r="IN27" s="60">
        <f t="shared" si="123"/>
        <v>4</v>
      </c>
      <c r="IO27" s="53" t="str">
        <f t="shared" si="124"/>
        <v>4.0</v>
      </c>
      <c r="IP27" s="63">
        <v>2</v>
      </c>
      <c r="IQ27" s="207">
        <v>2</v>
      </c>
      <c r="IR27" s="105">
        <v>7.7</v>
      </c>
      <c r="IS27" s="103">
        <v>7</v>
      </c>
      <c r="IT27" s="104"/>
      <c r="IU27" s="66">
        <f t="shared" si="125"/>
        <v>7.3</v>
      </c>
      <c r="IV27" s="67">
        <f t="shared" si="126"/>
        <v>7.3</v>
      </c>
      <c r="IW27" s="67" t="str">
        <f t="shared" si="127"/>
        <v>7.3</v>
      </c>
      <c r="IX27" s="51" t="str">
        <f t="shared" si="128"/>
        <v>B</v>
      </c>
      <c r="IY27" s="60">
        <f t="shared" si="129"/>
        <v>3</v>
      </c>
      <c r="IZ27" s="53" t="str">
        <f t="shared" si="130"/>
        <v>3.0</v>
      </c>
      <c r="JA27" s="63">
        <v>3</v>
      </c>
      <c r="JB27" s="207">
        <v>3</v>
      </c>
      <c r="JC27" s="65">
        <v>8</v>
      </c>
      <c r="JD27" s="57">
        <v>8</v>
      </c>
      <c r="JE27" s="58"/>
      <c r="JF27" s="66">
        <f t="shared" si="131"/>
        <v>8</v>
      </c>
      <c r="JG27" s="67">
        <f t="shared" si="132"/>
        <v>8</v>
      </c>
      <c r="JH27" s="50" t="str">
        <f t="shared" si="133"/>
        <v>8.0</v>
      </c>
      <c r="JI27" s="51" t="str">
        <f t="shared" si="134"/>
        <v>B+</v>
      </c>
      <c r="JJ27" s="60">
        <f t="shared" si="135"/>
        <v>3.5</v>
      </c>
      <c r="JK27" s="53" t="str">
        <f t="shared" si="136"/>
        <v>3.5</v>
      </c>
      <c r="JL27" s="61">
        <v>2</v>
      </c>
      <c r="JM27" s="62">
        <v>2</v>
      </c>
      <c r="JN27" s="65">
        <v>8</v>
      </c>
      <c r="JO27" s="57">
        <v>7</v>
      </c>
      <c r="JP27" s="58"/>
      <c r="JQ27" s="66">
        <f t="shared" si="137"/>
        <v>7.4</v>
      </c>
      <c r="JR27" s="67">
        <f t="shared" si="138"/>
        <v>7.4</v>
      </c>
      <c r="JS27" s="50" t="str">
        <f t="shared" si="139"/>
        <v>7.4</v>
      </c>
      <c r="JT27" s="51" t="str">
        <f t="shared" si="140"/>
        <v>B</v>
      </c>
      <c r="JU27" s="60">
        <f t="shared" si="141"/>
        <v>3</v>
      </c>
      <c r="JV27" s="53" t="str">
        <f t="shared" si="142"/>
        <v>3.0</v>
      </c>
      <c r="JW27" s="61">
        <v>1</v>
      </c>
      <c r="JX27" s="62">
        <v>1</v>
      </c>
      <c r="JY27" s="420"/>
      <c r="JZ27" s="421"/>
      <c r="KA27" s="422"/>
      <c r="KB27" s="423">
        <f t="shared" si="143"/>
        <v>0</v>
      </c>
      <c r="KC27" s="424">
        <f t="shared" si="144"/>
        <v>0</v>
      </c>
      <c r="KD27" s="425" t="str">
        <f t="shared" si="145"/>
        <v>0.0</v>
      </c>
      <c r="KE27" s="426" t="str">
        <f t="shared" ref="KE27" si="276">IF(KC27&gt;=8.5,"A",IF(KC27&gt;=8,"B+",IF(KC27&gt;=7,"B",IF(KC27&gt;=6.5,"C+",IF(KC27&gt;=5.5,"C",IF(KC27&gt;=5,"D+",IF(KC27&gt;=4,"D","F")))))))</f>
        <v>F</v>
      </c>
      <c r="KF27" s="424">
        <f t="shared" ref="KF27" si="277">IF(KE27="A",4,IF(KE27="B+",3.5,IF(KE27="B",3,IF(KE27="C+",2.5,IF(KE27="C",2,IF(KE27="D+",1.5,IF(KE27="D",1,0)))))))</f>
        <v>0</v>
      </c>
      <c r="KG27" s="427" t="str">
        <f t="shared" ref="KG27" si="278">TEXT(KF27,"0.0")</f>
        <v>0.0</v>
      </c>
      <c r="KH27" s="428"/>
      <c r="KI27" s="62"/>
      <c r="KJ27" s="105">
        <v>8.6</v>
      </c>
      <c r="KK27" s="138">
        <v>9</v>
      </c>
      <c r="KL27" s="104"/>
      <c r="KM27" s="66">
        <f t="shared" si="149"/>
        <v>8.8000000000000007</v>
      </c>
      <c r="KN27" s="110">
        <f t="shared" si="150"/>
        <v>8.8000000000000007</v>
      </c>
      <c r="KO27" s="67" t="str">
        <f t="shared" si="151"/>
        <v>8.8</v>
      </c>
      <c r="KP27" s="300" t="str">
        <f t="shared" si="152"/>
        <v>A</v>
      </c>
      <c r="KQ27" s="112">
        <f t="shared" si="153"/>
        <v>4</v>
      </c>
      <c r="KR27" s="113" t="str">
        <f t="shared" si="154"/>
        <v>4.0</v>
      </c>
      <c r="KS27" s="63">
        <v>3</v>
      </c>
      <c r="KT27" s="207">
        <v>3</v>
      </c>
      <c r="KU27" s="105">
        <v>9</v>
      </c>
      <c r="KV27" s="138">
        <v>8</v>
      </c>
      <c r="KW27" s="104"/>
      <c r="KX27" s="66">
        <f t="shared" si="155"/>
        <v>8.4</v>
      </c>
      <c r="KY27" s="110">
        <f t="shared" si="156"/>
        <v>8.4</v>
      </c>
      <c r="KZ27" s="67" t="str">
        <f t="shared" si="157"/>
        <v>8.4</v>
      </c>
      <c r="LA27" s="300" t="str">
        <f t="shared" si="158"/>
        <v>B+</v>
      </c>
      <c r="LB27" s="112">
        <f t="shared" si="159"/>
        <v>3.5</v>
      </c>
      <c r="LC27" s="113" t="str">
        <f t="shared" si="160"/>
        <v>3.5</v>
      </c>
      <c r="LD27" s="63">
        <v>2</v>
      </c>
      <c r="LE27" s="207">
        <v>2</v>
      </c>
      <c r="LF27" s="301">
        <f t="shared" si="161"/>
        <v>8.6</v>
      </c>
      <c r="LG27" s="302">
        <f t="shared" si="161"/>
        <v>8.6</v>
      </c>
      <c r="LH27" s="303" t="str">
        <f t="shared" si="162"/>
        <v>8.6</v>
      </c>
      <c r="LI27" s="304" t="str">
        <f t="shared" si="163"/>
        <v>A</v>
      </c>
      <c r="LJ27" s="305">
        <f t="shared" si="164"/>
        <v>4</v>
      </c>
      <c r="LK27" s="303" t="str">
        <f t="shared" si="165"/>
        <v>4.0</v>
      </c>
      <c r="LL27" s="306">
        <v>5</v>
      </c>
      <c r="LM27" s="307">
        <v>5</v>
      </c>
      <c r="LN27" s="211">
        <f t="shared" si="166"/>
        <v>17</v>
      </c>
      <c r="LO27" s="156">
        <f t="shared" si="167"/>
        <v>8.1000000000000014</v>
      </c>
      <c r="LP27" s="158">
        <f t="shared" si="168"/>
        <v>3.4117647058823528</v>
      </c>
      <c r="LQ27" s="157" t="str">
        <f t="shared" si="169"/>
        <v>3.41</v>
      </c>
      <c r="LR27" s="5" t="str">
        <f t="shared" si="170"/>
        <v>Lên lớp</v>
      </c>
      <c r="LS27" s="212">
        <f t="shared" si="171"/>
        <v>17</v>
      </c>
      <c r="LT27" s="156">
        <f t="shared" si="172"/>
        <v>8.1000000000000014</v>
      </c>
      <c r="LU27" s="309">
        <f t="shared" si="173"/>
        <v>3.4117647058823528</v>
      </c>
      <c r="LV27" s="215">
        <f t="shared" si="174"/>
        <v>49</v>
      </c>
      <c r="LW27" s="211">
        <f t="shared" si="175"/>
        <v>49</v>
      </c>
      <c r="LX27" s="157">
        <f t="shared" si="176"/>
        <v>8.1428571428571423</v>
      </c>
      <c r="LY27" s="157" t="str">
        <f t="shared" si="177"/>
        <v>8.14</v>
      </c>
      <c r="LZ27" s="158">
        <f t="shared" si="178"/>
        <v>3.489795918367347</v>
      </c>
      <c r="MA27" s="157" t="str">
        <f t="shared" si="179"/>
        <v>3.49</v>
      </c>
      <c r="MB27" s="5" t="str">
        <f t="shared" si="180"/>
        <v>Lên lớp</v>
      </c>
      <c r="MC27" s="282">
        <v>7.6</v>
      </c>
      <c r="MD27" s="283">
        <v>8</v>
      </c>
      <c r="ME27" s="58"/>
      <c r="MF27" s="66">
        <f t="shared" si="181"/>
        <v>7.8</v>
      </c>
      <c r="MG27" s="67">
        <f t="shared" si="182"/>
        <v>7.8</v>
      </c>
      <c r="MH27" s="50" t="str">
        <f t="shared" si="183"/>
        <v>7.8</v>
      </c>
      <c r="MI27" s="51" t="str">
        <f t="shared" si="184"/>
        <v>B</v>
      </c>
      <c r="MJ27" s="60">
        <f t="shared" si="185"/>
        <v>3</v>
      </c>
      <c r="MK27" s="53" t="str">
        <f t="shared" si="186"/>
        <v>3.0</v>
      </c>
      <c r="ML27" s="61">
        <v>2</v>
      </c>
      <c r="MM27" s="62">
        <v>2</v>
      </c>
      <c r="MN27" s="282">
        <v>8.6999999999999993</v>
      </c>
      <c r="MO27" s="283">
        <v>8</v>
      </c>
      <c r="MP27" s="104"/>
      <c r="MQ27" s="105">
        <f t="shared" si="187"/>
        <v>8.3000000000000007</v>
      </c>
      <c r="MR27" s="67">
        <f t="shared" si="188"/>
        <v>8.3000000000000007</v>
      </c>
      <c r="MS27" s="50" t="str">
        <f t="shared" si="189"/>
        <v>8.3</v>
      </c>
      <c r="MT27" s="51" t="str">
        <f t="shared" si="190"/>
        <v>B+</v>
      </c>
      <c r="MU27" s="60">
        <f t="shared" si="191"/>
        <v>3.5</v>
      </c>
      <c r="MV27" s="53" t="str">
        <f t="shared" si="192"/>
        <v>3.5</v>
      </c>
      <c r="MW27" s="61">
        <v>2</v>
      </c>
      <c r="MX27" s="62">
        <v>2</v>
      </c>
      <c r="MY27" s="282">
        <v>8</v>
      </c>
      <c r="MZ27" s="283">
        <v>9</v>
      </c>
      <c r="NA27" s="104"/>
      <c r="NB27" s="105">
        <f t="shared" si="193"/>
        <v>8.6</v>
      </c>
      <c r="NC27" s="67">
        <f t="shared" si="194"/>
        <v>8.6</v>
      </c>
      <c r="ND27" s="50" t="str">
        <f t="shared" si="195"/>
        <v>8.6</v>
      </c>
      <c r="NE27" s="51" t="str">
        <f t="shared" si="196"/>
        <v>A</v>
      </c>
      <c r="NF27" s="60">
        <f t="shared" si="197"/>
        <v>4</v>
      </c>
      <c r="NG27" s="53" t="str">
        <f t="shared" si="198"/>
        <v>4.0</v>
      </c>
      <c r="NH27" s="61">
        <v>2</v>
      </c>
      <c r="NI27" s="62">
        <v>2</v>
      </c>
      <c r="NJ27" s="105">
        <v>8.3000000000000007</v>
      </c>
      <c r="NK27" s="138">
        <v>9</v>
      </c>
      <c r="NL27" s="104"/>
      <c r="NM27" s="66">
        <f t="shared" si="199"/>
        <v>8.6999999999999993</v>
      </c>
      <c r="NN27" s="110">
        <f t="shared" si="200"/>
        <v>8.6999999999999993</v>
      </c>
      <c r="NO27" s="67" t="str">
        <f t="shared" si="201"/>
        <v>8.7</v>
      </c>
      <c r="NP27" s="300" t="str">
        <f t="shared" si="202"/>
        <v>A</v>
      </c>
      <c r="NQ27" s="112">
        <f t="shared" si="203"/>
        <v>4</v>
      </c>
      <c r="NR27" s="113" t="str">
        <f t="shared" si="204"/>
        <v>4.0</v>
      </c>
      <c r="NS27" s="63">
        <v>2</v>
      </c>
      <c r="NT27" s="207">
        <v>2</v>
      </c>
      <c r="NU27" s="105">
        <v>8.8000000000000007</v>
      </c>
      <c r="NV27" s="138">
        <v>9</v>
      </c>
      <c r="NW27" s="105"/>
      <c r="NX27" s="105">
        <f t="shared" si="205"/>
        <v>8.9</v>
      </c>
      <c r="NY27" s="110">
        <f t="shared" si="206"/>
        <v>8.9</v>
      </c>
      <c r="NZ27" s="67" t="str">
        <f t="shared" si="207"/>
        <v>8.9</v>
      </c>
      <c r="OA27" s="300" t="str">
        <f t="shared" si="208"/>
        <v>A</v>
      </c>
      <c r="OB27" s="112">
        <f t="shared" si="209"/>
        <v>4</v>
      </c>
      <c r="OC27" s="113" t="str">
        <f t="shared" si="210"/>
        <v>4.0</v>
      </c>
      <c r="OD27" s="63">
        <v>1</v>
      </c>
      <c r="OE27" s="207">
        <v>1</v>
      </c>
      <c r="OF27" s="231">
        <v>8.5</v>
      </c>
      <c r="OG27" s="231">
        <v>8</v>
      </c>
      <c r="OH27" s="231"/>
      <c r="OI27" s="66">
        <f t="shared" si="211"/>
        <v>8.1999999999999993</v>
      </c>
      <c r="OJ27" s="67">
        <f t="shared" si="212"/>
        <v>8.1999999999999993</v>
      </c>
      <c r="OK27" s="67" t="str">
        <f t="shared" si="213"/>
        <v>8.2</v>
      </c>
      <c r="OL27" s="51" t="str">
        <f t="shared" si="214"/>
        <v>B+</v>
      </c>
      <c r="OM27" s="60">
        <f t="shared" si="215"/>
        <v>3.5</v>
      </c>
      <c r="ON27" s="53" t="str">
        <f t="shared" si="216"/>
        <v>3.5</v>
      </c>
      <c r="OO27" s="63">
        <v>6</v>
      </c>
      <c r="OP27" s="207">
        <v>6</v>
      </c>
      <c r="OQ27" s="211">
        <f t="shared" si="217"/>
        <v>15</v>
      </c>
      <c r="OR27" s="156">
        <f t="shared" si="218"/>
        <v>8.3266666666666662</v>
      </c>
      <c r="OS27" s="158">
        <f t="shared" si="219"/>
        <v>3.6</v>
      </c>
      <c r="OT27" s="157" t="str">
        <f t="shared" si="220"/>
        <v>3.60</v>
      </c>
      <c r="OU27" s="5" t="str">
        <f t="shared" si="221"/>
        <v>Lên lớp</v>
      </c>
      <c r="OV27" s="212">
        <f t="shared" si="222"/>
        <v>15</v>
      </c>
      <c r="OW27" s="156">
        <f t="shared" si="223"/>
        <v>8.3266666666666662</v>
      </c>
      <c r="OX27" s="309">
        <f t="shared" si="224"/>
        <v>3.6</v>
      </c>
      <c r="OY27" s="215">
        <f t="shared" si="225"/>
        <v>64</v>
      </c>
      <c r="OZ27" s="211">
        <f t="shared" si="226"/>
        <v>64</v>
      </c>
      <c r="PA27" s="157">
        <f t="shared" si="227"/>
        <v>8.1859374999999996</v>
      </c>
      <c r="PB27" s="157" t="str">
        <f t="shared" si="228"/>
        <v>8.19</v>
      </c>
      <c r="PC27" s="158">
        <f t="shared" si="229"/>
        <v>3.515625</v>
      </c>
      <c r="PD27" s="157" t="str">
        <f t="shared" si="230"/>
        <v>3.52</v>
      </c>
      <c r="PE27" s="5" t="str">
        <f t="shared" si="231"/>
        <v>Lên lớp</v>
      </c>
      <c r="PF27" s="210">
        <v>9</v>
      </c>
      <c r="PG27" s="133">
        <v>9</v>
      </c>
      <c r="PH27" s="210"/>
      <c r="PI27" s="66">
        <f t="shared" si="232"/>
        <v>9</v>
      </c>
      <c r="PJ27" s="67">
        <f t="shared" si="233"/>
        <v>9</v>
      </c>
      <c r="PK27" s="67" t="str">
        <f t="shared" si="234"/>
        <v>9.0</v>
      </c>
      <c r="PL27" s="51" t="str">
        <f t="shared" si="235"/>
        <v>A</v>
      </c>
      <c r="PM27" s="60">
        <f t="shared" si="236"/>
        <v>4</v>
      </c>
      <c r="PN27" s="53" t="str">
        <f t="shared" si="237"/>
        <v>4.0</v>
      </c>
      <c r="PO27" s="63">
        <v>6</v>
      </c>
      <c r="PP27" s="207">
        <v>6</v>
      </c>
      <c r="PQ27" s="105">
        <v>9</v>
      </c>
      <c r="PR27" s="138">
        <v>7</v>
      </c>
      <c r="PS27" s="104"/>
      <c r="PT27" s="105"/>
      <c r="PU27" s="67">
        <f t="shared" si="238"/>
        <v>7.8</v>
      </c>
      <c r="PV27" s="67" t="str">
        <f t="shared" si="239"/>
        <v>7.8</v>
      </c>
      <c r="PW27" s="51" t="str">
        <f t="shared" si="240"/>
        <v>B</v>
      </c>
      <c r="PX27" s="60">
        <f t="shared" si="241"/>
        <v>3</v>
      </c>
      <c r="PY27" s="53" t="str">
        <f t="shared" si="242"/>
        <v>3.0</v>
      </c>
      <c r="PZ27" s="63">
        <v>4</v>
      </c>
      <c r="QA27" s="207">
        <v>4</v>
      </c>
      <c r="QB27" s="429">
        <v>9</v>
      </c>
      <c r="QC27" s="429">
        <v>8.6</v>
      </c>
      <c r="QD27" s="429">
        <v>8.6999999999999993</v>
      </c>
      <c r="QE27" s="316">
        <f t="shared" si="243"/>
        <v>8.6999999999999993</v>
      </c>
      <c r="QF27" s="67" t="str">
        <f t="shared" si="244"/>
        <v>8.7</v>
      </c>
      <c r="QG27" s="51" t="str">
        <f t="shared" si="245"/>
        <v>A</v>
      </c>
      <c r="QH27" s="60">
        <f t="shared" si="246"/>
        <v>4</v>
      </c>
      <c r="QI27" s="53" t="str">
        <f t="shared" si="247"/>
        <v>4.0</v>
      </c>
      <c r="QJ27" s="220">
        <v>5</v>
      </c>
      <c r="QK27" s="221">
        <v>5</v>
      </c>
      <c r="QL27" s="417">
        <f t="shared" si="248"/>
        <v>15</v>
      </c>
      <c r="QM27" s="156">
        <f t="shared" si="249"/>
        <v>8.58</v>
      </c>
      <c r="QN27" s="158">
        <f t="shared" si="250"/>
        <v>3.7333333333333334</v>
      </c>
      <c r="QO27" s="157" t="str">
        <f t="shared" si="251"/>
        <v>3.73</v>
      </c>
      <c r="QR27" s="429"/>
      <c r="QS27" s="429"/>
      <c r="QT27" s="429"/>
    </row>
    <row r="28" spans="1:462" s="8" customFormat="1" ht="18">
      <c r="A28" s="5">
        <v>27</v>
      </c>
      <c r="B28" s="9" t="s">
        <v>455</v>
      </c>
      <c r="C28" s="10" t="s">
        <v>495</v>
      </c>
      <c r="D28" s="11" t="s">
        <v>302</v>
      </c>
      <c r="E28" s="12" t="s">
        <v>477</v>
      </c>
      <c r="F28" s="6"/>
      <c r="G28" s="47" t="s">
        <v>644</v>
      </c>
      <c r="H28" s="144" t="s">
        <v>427</v>
      </c>
      <c r="I28" s="48" t="s">
        <v>596</v>
      </c>
      <c r="J28" s="48" t="s">
        <v>525</v>
      </c>
      <c r="K28" s="98">
        <v>7.2</v>
      </c>
      <c r="L28" s="67" t="str">
        <f t="shared" si="0"/>
        <v>7.2</v>
      </c>
      <c r="M28" s="51" t="str">
        <f t="shared" si="253"/>
        <v>B</v>
      </c>
      <c r="N28" s="52">
        <f t="shared" si="254"/>
        <v>3</v>
      </c>
      <c r="O28" s="53" t="str">
        <f t="shared" si="1"/>
        <v>3.0</v>
      </c>
      <c r="P28" s="63">
        <v>2</v>
      </c>
      <c r="Q28" s="49">
        <v>7</v>
      </c>
      <c r="R28" s="67" t="str">
        <f t="shared" si="2"/>
        <v>7.0</v>
      </c>
      <c r="S28" s="51" t="str">
        <f t="shared" si="255"/>
        <v>B</v>
      </c>
      <c r="T28" s="52">
        <f t="shared" si="256"/>
        <v>3</v>
      </c>
      <c r="U28" s="53" t="str">
        <f t="shared" si="3"/>
        <v>3.0</v>
      </c>
      <c r="V28" s="63">
        <v>3</v>
      </c>
      <c r="W28" s="105">
        <v>9.1999999999999993</v>
      </c>
      <c r="X28" s="103">
        <v>10</v>
      </c>
      <c r="Y28" s="104"/>
      <c r="Z28" s="66">
        <f t="shared" si="4"/>
        <v>9.6999999999999993</v>
      </c>
      <c r="AA28" s="67">
        <f t="shared" si="5"/>
        <v>9.6999999999999993</v>
      </c>
      <c r="AB28" s="67" t="str">
        <f t="shared" si="6"/>
        <v>9.7</v>
      </c>
      <c r="AC28" s="51" t="str">
        <f t="shared" si="7"/>
        <v>A</v>
      </c>
      <c r="AD28" s="60">
        <f t="shared" si="257"/>
        <v>4</v>
      </c>
      <c r="AE28" s="53" t="str">
        <f t="shared" si="8"/>
        <v>4.0</v>
      </c>
      <c r="AF28" s="63">
        <v>4</v>
      </c>
      <c r="AG28" s="207">
        <v>4</v>
      </c>
      <c r="AH28" s="105">
        <v>8</v>
      </c>
      <c r="AI28" s="103">
        <v>8</v>
      </c>
      <c r="AJ28" s="104"/>
      <c r="AK28" s="66">
        <f t="shared" si="9"/>
        <v>8</v>
      </c>
      <c r="AL28" s="67">
        <f t="shared" si="10"/>
        <v>8</v>
      </c>
      <c r="AM28" s="67" t="str">
        <f t="shared" si="11"/>
        <v>8.0</v>
      </c>
      <c r="AN28" s="51" t="str">
        <f t="shared" si="258"/>
        <v>B+</v>
      </c>
      <c r="AO28" s="60">
        <f t="shared" si="259"/>
        <v>3.5</v>
      </c>
      <c r="AP28" s="53" t="str">
        <f t="shared" si="12"/>
        <v>3.5</v>
      </c>
      <c r="AQ28" s="63">
        <v>2</v>
      </c>
      <c r="AR28" s="207">
        <v>2</v>
      </c>
      <c r="AS28" s="105">
        <v>8.3000000000000007</v>
      </c>
      <c r="AT28" s="103">
        <v>9</v>
      </c>
      <c r="AU28" s="104"/>
      <c r="AV28" s="66">
        <f t="shared" si="13"/>
        <v>8.6999999999999993</v>
      </c>
      <c r="AW28" s="67">
        <f t="shared" si="14"/>
        <v>8.6999999999999993</v>
      </c>
      <c r="AX28" s="67" t="str">
        <f t="shared" si="15"/>
        <v>8.7</v>
      </c>
      <c r="AY28" s="51" t="str">
        <f t="shared" si="16"/>
        <v>A</v>
      </c>
      <c r="AZ28" s="60">
        <f t="shared" si="260"/>
        <v>4</v>
      </c>
      <c r="BA28" s="53" t="str">
        <f t="shared" si="17"/>
        <v>4.0</v>
      </c>
      <c r="BB28" s="63">
        <v>3</v>
      </c>
      <c r="BC28" s="207">
        <v>3</v>
      </c>
      <c r="BD28" s="105">
        <v>6.2</v>
      </c>
      <c r="BE28" s="103">
        <v>7</v>
      </c>
      <c r="BF28" s="104"/>
      <c r="BG28" s="66">
        <f t="shared" si="261"/>
        <v>6.7</v>
      </c>
      <c r="BH28" s="67">
        <f t="shared" si="262"/>
        <v>6.7</v>
      </c>
      <c r="BI28" s="67" t="str">
        <f t="shared" si="18"/>
        <v>6.7</v>
      </c>
      <c r="BJ28" s="51" t="str">
        <f t="shared" si="263"/>
        <v>C+</v>
      </c>
      <c r="BK28" s="60">
        <f t="shared" si="264"/>
        <v>2.5</v>
      </c>
      <c r="BL28" s="53" t="str">
        <f t="shared" si="19"/>
        <v>2.5</v>
      </c>
      <c r="BM28" s="63">
        <v>3</v>
      </c>
      <c r="BN28" s="207">
        <v>3</v>
      </c>
      <c r="BO28" s="105">
        <v>7.6</v>
      </c>
      <c r="BP28" s="103">
        <v>5</v>
      </c>
      <c r="BQ28" s="104"/>
      <c r="BR28" s="66">
        <f t="shared" si="20"/>
        <v>6</v>
      </c>
      <c r="BS28" s="67">
        <f t="shared" si="21"/>
        <v>6</v>
      </c>
      <c r="BT28" s="67" t="str">
        <f t="shared" si="22"/>
        <v>6.0</v>
      </c>
      <c r="BU28" s="51" t="str">
        <f t="shared" si="23"/>
        <v>C</v>
      </c>
      <c r="BV28" s="68">
        <f t="shared" si="24"/>
        <v>2</v>
      </c>
      <c r="BW28" s="53" t="str">
        <f t="shared" si="25"/>
        <v>2.0</v>
      </c>
      <c r="BX28" s="63">
        <v>2</v>
      </c>
      <c r="BY28" s="207">
        <v>2</v>
      </c>
      <c r="BZ28" s="105">
        <v>8.1999999999999993</v>
      </c>
      <c r="CA28" s="103">
        <v>9</v>
      </c>
      <c r="CB28" s="104"/>
      <c r="CC28" s="105"/>
      <c r="CD28" s="67">
        <f t="shared" si="265"/>
        <v>8.6999999999999993</v>
      </c>
      <c r="CE28" s="67" t="str">
        <f t="shared" si="26"/>
        <v>8.7</v>
      </c>
      <c r="CF28" s="51" t="str">
        <f t="shared" si="266"/>
        <v>A</v>
      </c>
      <c r="CG28" s="60">
        <f t="shared" si="267"/>
        <v>4</v>
      </c>
      <c r="CH28" s="53" t="str">
        <f t="shared" si="27"/>
        <v>4.0</v>
      </c>
      <c r="CI28" s="63">
        <v>3</v>
      </c>
      <c r="CJ28" s="207">
        <v>3</v>
      </c>
      <c r="CK28" s="208">
        <f t="shared" si="269"/>
        <v>17</v>
      </c>
      <c r="CL28" s="72">
        <f t="shared" si="29"/>
        <v>8.1823529411764699</v>
      </c>
      <c r="CM28" s="93" t="str">
        <f t="shared" si="30"/>
        <v>8.18</v>
      </c>
      <c r="CN28" s="72">
        <f t="shared" si="31"/>
        <v>3.4411764705882355</v>
      </c>
      <c r="CO28" s="93" t="str">
        <f t="shared" si="32"/>
        <v>3.44</v>
      </c>
      <c r="CP28" s="399" t="str">
        <f t="shared" si="252"/>
        <v>Lên lớp</v>
      </c>
      <c r="CQ28" s="399">
        <f t="shared" si="33"/>
        <v>17</v>
      </c>
      <c r="CR28" s="72">
        <f t="shared" si="34"/>
        <v>8.1823529411764699</v>
      </c>
      <c r="CS28" s="399" t="str">
        <f t="shared" si="35"/>
        <v>8.18</v>
      </c>
      <c r="CT28" s="72">
        <f t="shared" si="36"/>
        <v>3.4411764705882355</v>
      </c>
      <c r="CU28" s="399" t="str">
        <f t="shared" si="37"/>
        <v>3.44</v>
      </c>
      <c r="CV28" s="399" t="str">
        <f t="shared" si="268"/>
        <v>Lên lớp</v>
      </c>
      <c r="CW28" s="66">
        <v>8.6</v>
      </c>
      <c r="CX28" s="66">
        <v>9</v>
      </c>
      <c r="CY28" s="399"/>
      <c r="CZ28" s="66">
        <f t="shared" si="38"/>
        <v>8.8000000000000007</v>
      </c>
      <c r="DA28" s="67">
        <f t="shared" si="39"/>
        <v>8.8000000000000007</v>
      </c>
      <c r="DB28" s="60" t="str">
        <f t="shared" si="40"/>
        <v>8.8</v>
      </c>
      <c r="DC28" s="51" t="str">
        <f t="shared" si="41"/>
        <v>A</v>
      </c>
      <c r="DD28" s="60">
        <f t="shared" si="42"/>
        <v>4</v>
      </c>
      <c r="DE28" s="60" t="str">
        <f t="shared" si="43"/>
        <v>4.0</v>
      </c>
      <c r="DF28" s="63"/>
      <c r="DG28" s="209"/>
      <c r="DH28" s="105">
        <v>6</v>
      </c>
      <c r="DI28" s="126">
        <v>8</v>
      </c>
      <c r="DJ28" s="126"/>
      <c r="DK28" s="66">
        <f t="shared" si="44"/>
        <v>7.2</v>
      </c>
      <c r="DL28" s="67">
        <f t="shared" si="45"/>
        <v>7.2</v>
      </c>
      <c r="DM28" s="60" t="str">
        <f t="shared" si="46"/>
        <v>7.2</v>
      </c>
      <c r="DN28" s="51" t="str">
        <f t="shared" si="47"/>
        <v>B</v>
      </c>
      <c r="DO28" s="60">
        <f t="shared" si="48"/>
        <v>3</v>
      </c>
      <c r="DP28" s="60" t="str">
        <f t="shared" si="49"/>
        <v>3.0</v>
      </c>
      <c r="DQ28" s="63"/>
      <c r="DR28" s="209"/>
      <c r="DS28" s="67">
        <f t="shared" si="50"/>
        <v>8</v>
      </c>
      <c r="DT28" s="60" t="str">
        <f t="shared" si="51"/>
        <v>8.0</v>
      </c>
      <c r="DU28" s="51" t="str">
        <f t="shared" si="52"/>
        <v>B+</v>
      </c>
      <c r="DV28" s="60">
        <f t="shared" si="53"/>
        <v>3.5</v>
      </c>
      <c r="DW28" s="60" t="str">
        <f t="shared" si="54"/>
        <v>3.5</v>
      </c>
      <c r="DX28" s="63">
        <v>3</v>
      </c>
      <c r="DY28" s="209">
        <v>3</v>
      </c>
      <c r="DZ28" s="210">
        <v>6.8</v>
      </c>
      <c r="EA28" s="57">
        <v>7</v>
      </c>
      <c r="EB28" s="58"/>
      <c r="EC28" s="66">
        <f t="shared" si="55"/>
        <v>6.9</v>
      </c>
      <c r="ED28" s="67">
        <f t="shared" si="56"/>
        <v>6.9</v>
      </c>
      <c r="EE28" s="67" t="str">
        <f t="shared" si="57"/>
        <v>6.9</v>
      </c>
      <c r="EF28" s="51" t="str">
        <f t="shared" si="58"/>
        <v>C+</v>
      </c>
      <c r="EG28" s="68">
        <f t="shared" si="59"/>
        <v>2.5</v>
      </c>
      <c r="EH28" s="53" t="str">
        <f t="shared" si="60"/>
        <v>2.5</v>
      </c>
      <c r="EI28" s="63">
        <v>3</v>
      </c>
      <c r="EJ28" s="207">
        <v>3</v>
      </c>
      <c r="EK28" s="210">
        <v>8.8000000000000007</v>
      </c>
      <c r="EL28" s="57">
        <v>7</v>
      </c>
      <c r="EM28" s="58"/>
      <c r="EN28" s="66">
        <f t="shared" si="61"/>
        <v>7.7</v>
      </c>
      <c r="EO28" s="67">
        <f t="shared" si="62"/>
        <v>7.7</v>
      </c>
      <c r="EP28" s="67" t="str">
        <f t="shared" si="63"/>
        <v>7.7</v>
      </c>
      <c r="EQ28" s="51" t="str">
        <f t="shared" si="64"/>
        <v>B</v>
      </c>
      <c r="ER28" s="60">
        <f t="shared" si="65"/>
        <v>3</v>
      </c>
      <c r="ES28" s="53" t="str">
        <f t="shared" si="66"/>
        <v>3.0</v>
      </c>
      <c r="ET28" s="63">
        <v>3</v>
      </c>
      <c r="EU28" s="207">
        <v>3</v>
      </c>
      <c r="EV28" s="210">
        <v>9.3000000000000007</v>
      </c>
      <c r="EW28" s="57">
        <v>8</v>
      </c>
      <c r="EX28" s="58"/>
      <c r="EY28" s="66">
        <f t="shared" si="67"/>
        <v>8.5</v>
      </c>
      <c r="EZ28" s="67">
        <f t="shared" si="68"/>
        <v>8.5</v>
      </c>
      <c r="FA28" s="67" t="str">
        <f t="shared" si="69"/>
        <v>8.5</v>
      </c>
      <c r="FB28" s="51" t="str">
        <f t="shared" si="70"/>
        <v>A</v>
      </c>
      <c r="FC28" s="60">
        <f t="shared" si="71"/>
        <v>4</v>
      </c>
      <c r="FD28" s="53" t="str">
        <f t="shared" si="72"/>
        <v>4.0</v>
      </c>
      <c r="FE28" s="63">
        <v>2</v>
      </c>
      <c r="FF28" s="207">
        <v>2</v>
      </c>
      <c r="FG28" s="105">
        <v>9</v>
      </c>
      <c r="FH28" s="103">
        <v>9</v>
      </c>
      <c r="FI28" s="104"/>
      <c r="FJ28" s="66">
        <f t="shared" si="73"/>
        <v>9</v>
      </c>
      <c r="FK28" s="67">
        <f t="shared" si="74"/>
        <v>9</v>
      </c>
      <c r="FL28" s="67" t="str">
        <f t="shared" si="75"/>
        <v>9.0</v>
      </c>
      <c r="FM28" s="51" t="str">
        <f t="shared" si="76"/>
        <v>A</v>
      </c>
      <c r="FN28" s="60">
        <f t="shared" si="77"/>
        <v>4</v>
      </c>
      <c r="FO28" s="53" t="str">
        <f t="shared" si="78"/>
        <v>4.0</v>
      </c>
      <c r="FP28" s="63">
        <v>2</v>
      </c>
      <c r="FQ28" s="207">
        <v>2</v>
      </c>
      <c r="FR28" s="105">
        <v>8</v>
      </c>
      <c r="FS28" s="103">
        <v>8</v>
      </c>
      <c r="FT28" s="104"/>
      <c r="FU28" s="66"/>
      <c r="FV28" s="67">
        <f t="shared" si="79"/>
        <v>8</v>
      </c>
      <c r="FW28" s="67" t="str">
        <f t="shared" si="80"/>
        <v>8.0</v>
      </c>
      <c r="FX28" s="51" t="str">
        <f t="shared" si="81"/>
        <v>B+</v>
      </c>
      <c r="FY28" s="60">
        <f t="shared" si="82"/>
        <v>3.5</v>
      </c>
      <c r="FZ28" s="53" t="str">
        <f t="shared" si="83"/>
        <v>3.5</v>
      </c>
      <c r="GA28" s="63">
        <v>2</v>
      </c>
      <c r="GB28" s="207">
        <v>2</v>
      </c>
      <c r="GC28" s="105">
        <v>7.7</v>
      </c>
      <c r="GD28" s="103">
        <v>8</v>
      </c>
      <c r="GE28" s="104"/>
      <c r="GF28" s="105"/>
      <c r="GG28" s="67">
        <f t="shared" si="84"/>
        <v>7.9</v>
      </c>
      <c r="GH28" s="67" t="str">
        <f t="shared" si="85"/>
        <v>7.9</v>
      </c>
      <c r="GI28" s="51" t="str">
        <f t="shared" si="86"/>
        <v>B</v>
      </c>
      <c r="GJ28" s="60">
        <f t="shared" si="87"/>
        <v>3</v>
      </c>
      <c r="GK28" s="53" t="str">
        <f t="shared" si="88"/>
        <v>3.0</v>
      </c>
      <c r="GL28" s="63">
        <v>3</v>
      </c>
      <c r="GM28" s="207">
        <v>3</v>
      </c>
      <c r="GN28" s="211">
        <f t="shared" si="89"/>
        <v>18</v>
      </c>
      <c r="GO28" s="156">
        <f t="shared" si="90"/>
        <v>7.916666666666667</v>
      </c>
      <c r="GP28" s="158">
        <f t="shared" si="91"/>
        <v>3.2777777777777777</v>
      </c>
      <c r="GQ28" s="157" t="str">
        <f t="shared" si="92"/>
        <v>3.28</v>
      </c>
      <c r="GR28" s="5" t="str">
        <f t="shared" si="93"/>
        <v>Lên lớp</v>
      </c>
      <c r="GS28" s="212">
        <f t="shared" si="94"/>
        <v>18</v>
      </c>
      <c r="GT28" s="213">
        <f t="shared" si="95"/>
        <v>7.916666666666667</v>
      </c>
      <c r="GU28" s="214">
        <f t="shared" si="96"/>
        <v>3.2777777777777777</v>
      </c>
      <c r="GV28" s="215">
        <f t="shared" si="97"/>
        <v>35</v>
      </c>
      <c r="GW28" s="211">
        <f t="shared" si="98"/>
        <v>35</v>
      </c>
      <c r="GX28" s="157">
        <f t="shared" si="99"/>
        <v>8.0457142857142863</v>
      </c>
      <c r="GY28" s="158">
        <f t="shared" si="100"/>
        <v>3.3571428571428572</v>
      </c>
      <c r="GZ28" s="157" t="str">
        <f t="shared" si="101"/>
        <v>3.36</v>
      </c>
      <c r="HA28" s="5" t="str">
        <f t="shared" si="102"/>
        <v>Lên lớp</v>
      </c>
      <c r="HB28" s="5"/>
      <c r="HC28" s="105">
        <v>7</v>
      </c>
      <c r="HD28" s="103">
        <v>7</v>
      </c>
      <c r="HE28" s="104"/>
      <c r="HF28" s="105"/>
      <c r="HG28" s="67">
        <f t="shared" si="103"/>
        <v>7</v>
      </c>
      <c r="HH28" s="67" t="str">
        <f t="shared" si="104"/>
        <v>7.0</v>
      </c>
      <c r="HI28" s="51" t="str">
        <f t="shared" si="105"/>
        <v>B</v>
      </c>
      <c r="HJ28" s="60">
        <f t="shared" si="106"/>
        <v>3</v>
      </c>
      <c r="HK28" s="53" t="str">
        <f t="shared" si="107"/>
        <v>3.0</v>
      </c>
      <c r="HL28" s="63">
        <v>3</v>
      </c>
      <c r="HM28" s="207">
        <v>3</v>
      </c>
      <c r="HN28" s="210">
        <v>7</v>
      </c>
      <c r="HO28" s="57">
        <v>8</v>
      </c>
      <c r="HP28" s="58"/>
      <c r="HQ28" s="66">
        <f t="shared" si="108"/>
        <v>7.6</v>
      </c>
      <c r="HR28" s="110">
        <f t="shared" si="109"/>
        <v>7.6</v>
      </c>
      <c r="HS28" s="67" t="str">
        <f t="shared" si="110"/>
        <v>7.6</v>
      </c>
      <c r="HT28" s="111" t="str">
        <f t="shared" si="111"/>
        <v>B</v>
      </c>
      <c r="HU28" s="112">
        <f t="shared" si="112"/>
        <v>3</v>
      </c>
      <c r="HV28" s="113" t="str">
        <f t="shared" si="113"/>
        <v>3.0</v>
      </c>
      <c r="HW28" s="63">
        <v>1</v>
      </c>
      <c r="HX28" s="207">
        <v>1</v>
      </c>
      <c r="HY28" s="66">
        <f t="shared" si="270"/>
        <v>2.2999999999999998</v>
      </c>
      <c r="HZ28" s="167">
        <f t="shared" si="270"/>
        <v>7.2</v>
      </c>
      <c r="IA28" s="53" t="str">
        <f t="shared" si="115"/>
        <v>7.2</v>
      </c>
      <c r="IB28" s="51" t="str">
        <f t="shared" si="116"/>
        <v>B</v>
      </c>
      <c r="IC28" s="60">
        <f t="shared" si="117"/>
        <v>3</v>
      </c>
      <c r="ID28" s="53" t="str">
        <f t="shared" si="118"/>
        <v>3.0</v>
      </c>
      <c r="IE28" s="220">
        <v>4</v>
      </c>
      <c r="IF28" s="221">
        <v>4</v>
      </c>
      <c r="IG28" s="210">
        <v>8.3000000000000007</v>
      </c>
      <c r="IH28" s="57">
        <v>9</v>
      </c>
      <c r="II28" s="58"/>
      <c r="IJ28" s="66">
        <f t="shared" si="119"/>
        <v>8.6999999999999993</v>
      </c>
      <c r="IK28" s="67">
        <f t="shared" si="120"/>
        <v>8.6999999999999993</v>
      </c>
      <c r="IL28" s="67" t="str">
        <f t="shared" si="121"/>
        <v>8.7</v>
      </c>
      <c r="IM28" s="51" t="str">
        <f t="shared" si="122"/>
        <v>A</v>
      </c>
      <c r="IN28" s="60">
        <f t="shared" si="123"/>
        <v>4</v>
      </c>
      <c r="IO28" s="53" t="str">
        <f t="shared" si="124"/>
        <v>4.0</v>
      </c>
      <c r="IP28" s="63">
        <v>2</v>
      </c>
      <c r="IQ28" s="207">
        <v>2</v>
      </c>
      <c r="IR28" s="210">
        <v>8.5</v>
      </c>
      <c r="IS28" s="57">
        <v>8</v>
      </c>
      <c r="IT28" s="58"/>
      <c r="IU28" s="66">
        <f t="shared" si="125"/>
        <v>8.1999999999999993</v>
      </c>
      <c r="IV28" s="67">
        <f t="shared" si="126"/>
        <v>8.1999999999999993</v>
      </c>
      <c r="IW28" s="67" t="str">
        <f t="shared" si="127"/>
        <v>8.2</v>
      </c>
      <c r="IX28" s="51" t="str">
        <f t="shared" si="128"/>
        <v>B+</v>
      </c>
      <c r="IY28" s="60">
        <f t="shared" si="129"/>
        <v>3.5</v>
      </c>
      <c r="IZ28" s="53" t="str">
        <f t="shared" si="130"/>
        <v>3.5</v>
      </c>
      <c r="JA28" s="63">
        <v>3</v>
      </c>
      <c r="JB28" s="207">
        <v>3</v>
      </c>
      <c r="JC28" s="65">
        <v>7.2</v>
      </c>
      <c r="JD28" s="57">
        <v>9</v>
      </c>
      <c r="JE28" s="58"/>
      <c r="JF28" s="66">
        <f t="shared" si="131"/>
        <v>8.3000000000000007</v>
      </c>
      <c r="JG28" s="67">
        <f t="shared" si="132"/>
        <v>8.3000000000000007</v>
      </c>
      <c r="JH28" s="50" t="str">
        <f t="shared" si="133"/>
        <v>8.3</v>
      </c>
      <c r="JI28" s="51" t="str">
        <f t="shared" si="134"/>
        <v>B+</v>
      </c>
      <c r="JJ28" s="60">
        <f t="shared" si="135"/>
        <v>3.5</v>
      </c>
      <c r="JK28" s="53" t="str">
        <f t="shared" si="136"/>
        <v>3.5</v>
      </c>
      <c r="JL28" s="61">
        <v>2</v>
      </c>
      <c r="JM28" s="62">
        <v>2</v>
      </c>
      <c r="JN28" s="65">
        <v>7.6</v>
      </c>
      <c r="JO28" s="57">
        <v>6</v>
      </c>
      <c r="JP28" s="58"/>
      <c r="JQ28" s="66">
        <f t="shared" si="137"/>
        <v>6.6</v>
      </c>
      <c r="JR28" s="67">
        <f t="shared" si="138"/>
        <v>6.6</v>
      </c>
      <c r="JS28" s="50" t="str">
        <f t="shared" si="139"/>
        <v>6.6</v>
      </c>
      <c r="JT28" s="51" t="str">
        <f t="shared" si="140"/>
        <v>C+</v>
      </c>
      <c r="JU28" s="60">
        <f t="shared" si="141"/>
        <v>2.5</v>
      </c>
      <c r="JV28" s="53" t="str">
        <f t="shared" si="142"/>
        <v>2.5</v>
      </c>
      <c r="JW28" s="61">
        <v>1</v>
      </c>
      <c r="JX28" s="62">
        <v>1</v>
      </c>
      <c r="JY28" s="65">
        <v>9.3000000000000007</v>
      </c>
      <c r="JZ28" s="57">
        <v>8</v>
      </c>
      <c r="KA28" s="58"/>
      <c r="KB28" s="66">
        <f t="shared" si="143"/>
        <v>8.5</v>
      </c>
      <c r="KC28" s="67">
        <f t="shared" si="144"/>
        <v>8.5</v>
      </c>
      <c r="KD28" s="50" t="str">
        <f t="shared" si="145"/>
        <v>8.5</v>
      </c>
      <c r="KE28" s="51" t="str">
        <f t="shared" si="146"/>
        <v>A</v>
      </c>
      <c r="KF28" s="60">
        <f t="shared" si="147"/>
        <v>4</v>
      </c>
      <c r="KG28" s="53" t="str">
        <f t="shared" si="148"/>
        <v>4.0</v>
      </c>
      <c r="KH28" s="61">
        <v>2</v>
      </c>
      <c r="KI28" s="62">
        <v>2</v>
      </c>
      <c r="KJ28" s="105">
        <v>6.2</v>
      </c>
      <c r="KK28" s="138">
        <v>7</v>
      </c>
      <c r="KL28" s="104"/>
      <c r="KM28" s="66">
        <f t="shared" si="149"/>
        <v>6.7</v>
      </c>
      <c r="KN28" s="110">
        <f t="shared" si="150"/>
        <v>6.7</v>
      </c>
      <c r="KO28" s="67" t="str">
        <f t="shared" si="151"/>
        <v>6.7</v>
      </c>
      <c r="KP28" s="300" t="str">
        <f t="shared" si="152"/>
        <v>C+</v>
      </c>
      <c r="KQ28" s="112">
        <f t="shared" si="153"/>
        <v>2.5</v>
      </c>
      <c r="KR28" s="113" t="str">
        <f t="shared" si="154"/>
        <v>2.5</v>
      </c>
      <c r="KS28" s="63">
        <v>3</v>
      </c>
      <c r="KT28" s="207">
        <v>3</v>
      </c>
      <c r="KU28" s="105">
        <v>8.5</v>
      </c>
      <c r="KV28" s="138">
        <v>8</v>
      </c>
      <c r="KW28" s="104"/>
      <c r="KX28" s="66">
        <f t="shared" si="155"/>
        <v>8.1999999999999993</v>
      </c>
      <c r="KY28" s="110">
        <f t="shared" si="156"/>
        <v>8.1999999999999993</v>
      </c>
      <c r="KZ28" s="67" t="str">
        <f t="shared" si="157"/>
        <v>8.2</v>
      </c>
      <c r="LA28" s="300" t="str">
        <f t="shared" si="158"/>
        <v>B+</v>
      </c>
      <c r="LB28" s="112">
        <f t="shared" si="159"/>
        <v>3.5</v>
      </c>
      <c r="LC28" s="113" t="str">
        <f t="shared" si="160"/>
        <v>3.5</v>
      </c>
      <c r="LD28" s="63">
        <v>2</v>
      </c>
      <c r="LE28" s="207">
        <v>2</v>
      </c>
      <c r="LF28" s="301">
        <f t="shared" si="161"/>
        <v>7.4</v>
      </c>
      <c r="LG28" s="302">
        <f t="shared" si="161"/>
        <v>7.4</v>
      </c>
      <c r="LH28" s="303" t="str">
        <f t="shared" si="162"/>
        <v>7.4</v>
      </c>
      <c r="LI28" s="304" t="str">
        <f t="shared" si="163"/>
        <v>B</v>
      </c>
      <c r="LJ28" s="305">
        <f t="shared" si="164"/>
        <v>3</v>
      </c>
      <c r="LK28" s="303" t="str">
        <f t="shared" si="165"/>
        <v>3.0</v>
      </c>
      <c r="LL28" s="306">
        <v>5</v>
      </c>
      <c r="LM28" s="307">
        <v>5</v>
      </c>
      <c r="LN28" s="211">
        <f t="shared" si="166"/>
        <v>19</v>
      </c>
      <c r="LO28" s="156">
        <f t="shared" si="167"/>
        <v>7.7526315789473674</v>
      </c>
      <c r="LP28" s="158">
        <f t="shared" si="168"/>
        <v>3.2894736842105261</v>
      </c>
      <c r="LQ28" s="157" t="str">
        <f t="shared" si="169"/>
        <v>3.29</v>
      </c>
      <c r="LR28" s="5" t="str">
        <f t="shared" si="170"/>
        <v>Lên lớp</v>
      </c>
      <c r="LS28" s="212">
        <f t="shared" si="171"/>
        <v>19</v>
      </c>
      <c r="LT28" s="156">
        <f t="shared" si="172"/>
        <v>7.7526315789473674</v>
      </c>
      <c r="LU28" s="309">
        <f t="shared" si="173"/>
        <v>3.2894736842105261</v>
      </c>
      <c r="LV28" s="215">
        <f t="shared" si="174"/>
        <v>54</v>
      </c>
      <c r="LW28" s="211">
        <f t="shared" si="175"/>
        <v>54</v>
      </c>
      <c r="LX28" s="157">
        <f t="shared" si="176"/>
        <v>7.9425925925925922</v>
      </c>
      <c r="LY28" s="157" t="str">
        <f t="shared" si="177"/>
        <v>7.94</v>
      </c>
      <c r="LZ28" s="158">
        <f t="shared" si="178"/>
        <v>3.3333333333333335</v>
      </c>
      <c r="MA28" s="157" t="str">
        <f t="shared" si="179"/>
        <v>3.33</v>
      </c>
      <c r="MB28" s="5" t="str">
        <f t="shared" si="180"/>
        <v>Lên lớp</v>
      </c>
      <c r="MC28" s="282">
        <v>7.2</v>
      </c>
      <c r="MD28" s="283">
        <v>9</v>
      </c>
      <c r="ME28" s="58"/>
      <c r="MF28" s="66">
        <f t="shared" si="181"/>
        <v>8.3000000000000007</v>
      </c>
      <c r="MG28" s="67">
        <f t="shared" si="182"/>
        <v>8.3000000000000007</v>
      </c>
      <c r="MH28" s="50" t="str">
        <f t="shared" si="183"/>
        <v>8.3</v>
      </c>
      <c r="MI28" s="51" t="str">
        <f t="shared" si="184"/>
        <v>B+</v>
      </c>
      <c r="MJ28" s="60">
        <f t="shared" si="185"/>
        <v>3.5</v>
      </c>
      <c r="MK28" s="53" t="str">
        <f t="shared" si="186"/>
        <v>3.5</v>
      </c>
      <c r="ML28" s="61">
        <v>2</v>
      </c>
      <c r="MM28" s="62">
        <v>2</v>
      </c>
      <c r="MN28" s="282">
        <v>8.6999999999999993</v>
      </c>
      <c r="MO28" s="283">
        <v>8</v>
      </c>
      <c r="MP28" s="104"/>
      <c r="MQ28" s="105">
        <f t="shared" si="187"/>
        <v>8.3000000000000007</v>
      </c>
      <c r="MR28" s="67">
        <f t="shared" si="188"/>
        <v>8.3000000000000007</v>
      </c>
      <c r="MS28" s="50" t="str">
        <f t="shared" si="189"/>
        <v>8.3</v>
      </c>
      <c r="MT28" s="51" t="str">
        <f t="shared" si="190"/>
        <v>B+</v>
      </c>
      <c r="MU28" s="60">
        <f t="shared" si="191"/>
        <v>3.5</v>
      </c>
      <c r="MV28" s="53" t="str">
        <f t="shared" si="192"/>
        <v>3.5</v>
      </c>
      <c r="MW28" s="61">
        <v>2</v>
      </c>
      <c r="MX28" s="62">
        <v>2</v>
      </c>
      <c r="MY28" s="282">
        <v>8.6</v>
      </c>
      <c r="MZ28" s="283">
        <v>9</v>
      </c>
      <c r="NA28" s="104"/>
      <c r="NB28" s="105">
        <f t="shared" si="193"/>
        <v>8.8000000000000007</v>
      </c>
      <c r="NC28" s="67">
        <f t="shared" si="194"/>
        <v>8.8000000000000007</v>
      </c>
      <c r="ND28" s="50" t="str">
        <f t="shared" si="195"/>
        <v>8.8</v>
      </c>
      <c r="NE28" s="51" t="str">
        <f t="shared" si="196"/>
        <v>A</v>
      </c>
      <c r="NF28" s="60">
        <f t="shared" si="197"/>
        <v>4</v>
      </c>
      <c r="NG28" s="53" t="str">
        <f t="shared" si="198"/>
        <v>4.0</v>
      </c>
      <c r="NH28" s="61">
        <v>2</v>
      </c>
      <c r="NI28" s="62">
        <v>2</v>
      </c>
      <c r="NJ28" s="105">
        <v>8</v>
      </c>
      <c r="NK28" s="138">
        <v>8.5</v>
      </c>
      <c r="NL28" s="104"/>
      <c r="NM28" s="66">
        <f t="shared" si="199"/>
        <v>8.3000000000000007</v>
      </c>
      <c r="NN28" s="110">
        <f t="shared" si="200"/>
        <v>8.3000000000000007</v>
      </c>
      <c r="NO28" s="67" t="str">
        <f t="shared" si="201"/>
        <v>8.3</v>
      </c>
      <c r="NP28" s="300" t="str">
        <f t="shared" si="202"/>
        <v>B+</v>
      </c>
      <c r="NQ28" s="112">
        <f t="shared" si="203"/>
        <v>3.5</v>
      </c>
      <c r="NR28" s="113" t="str">
        <f t="shared" si="204"/>
        <v>3.5</v>
      </c>
      <c r="NS28" s="63">
        <v>2</v>
      </c>
      <c r="NT28" s="207">
        <v>2</v>
      </c>
      <c r="NU28" s="105">
        <v>8.4</v>
      </c>
      <c r="NV28" s="138">
        <v>9</v>
      </c>
      <c r="NW28" s="105"/>
      <c r="NX28" s="105">
        <f t="shared" si="205"/>
        <v>8.8000000000000007</v>
      </c>
      <c r="NY28" s="110">
        <f t="shared" si="206"/>
        <v>8.8000000000000007</v>
      </c>
      <c r="NZ28" s="67" t="str">
        <f t="shared" si="207"/>
        <v>8.8</v>
      </c>
      <c r="OA28" s="300" t="str">
        <f t="shared" si="208"/>
        <v>A</v>
      </c>
      <c r="OB28" s="112">
        <f t="shared" si="209"/>
        <v>4</v>
      </c>
      <c r="OC28" s="113" t="str">
        <f t="shared" si="210"/>
        <v>4.0</v>
      </c>
      <c r="OD28" s="63">
        <v>1</v>
      </c>
      <c r="OE28" s="207">
        <v>1</v>
      </c>
      <c r="OF28" s="231">
        <v>9</v>
      </c>
      <c r="OG28" s="231">
        <v>8</v>
      </c>
      <c r="OH28" s="231"/>
      <c r="OI28" s="66">
        <f t="shared" si="211"/>
        <v>8.4</v>
      </c>
      <c r="OJ28" s="67">
        <f t="shared" si="212"/>
        <v>8.4</v>
      </c>
      <c r="OK28" s="67" t="str">
        <f t="shared" si="213"/>
        <v>8.4</v>
      </c>
      <c r="OL28" s="51" t="str">
        <f t="shared" si="214"/>
        <v>B+</v>
      </c>
      <c r="OM28" s="60">
        <f t="shared" si="215"/>
        <v>3.5</v>
      </c>
      <c r="ON28" s="53" t="str">
        <f t="shared" si="216"/>
        <v>3.5</v>
      </c>
      <c r="OO28" s="63">
        <v>6</v>
      </c>
      <c r="OP28" s="207">
        <v>6</v>
      </c>
      <c r="OQ28" s="211">
        <f t="shared" si="217"/>
        <v>15</v>
      </c>
      <c r="OR28" s="156">
        <f t="shared" si="218"/>
        <v>8.4400000000000013</v>
      </c>
      <c r="OS28" s="158">
        <f t="shared" si="219"/>
        <v>3.6</v>
      </c>
      <c r="OT28" s="157" t="str">
        <f t="shared" si="220"/>
        <v>3.60</v>
      </c>
      <c r="OU28" s="5" t="str">
        <f t="shared" si="221"/>
        <v>Lên lớp</v>
      </c>
      <c r="OV28" s="212">
        <f t="shared" si="222"/>
        <v>15</v>
      </c>
      <c r="OW28" s="156">
        <f t="shared" si="223"/>
        <v>8.4400000000000013</v>
      </c>
      <c r="OX28" s="309">
        <f t="shared" si="224"/>
        <v>3.6</v>
      </c>
      <c r="OY28" s="215">
        <f t="shared" si="225"/>
        <v>69</v>
      </c>
      <c r="OZ28" s="211">
        <f t="shared" si="226"/>
        <v>69</v>
      </c>
      <c r="PA28" s="157">
        <f t="shared" si="227"/>
        <v>8.0507246376811601</v>
      </c>
      <c r="PB28" s="157" t="str">
        <f t="shared" si="228"/>
        <v>8.05</v>
      </c>
      <c r="PC28" s="158">
        <f t="shared" si="229"/>
        <v>3.3913043478260869</v>
      </c>
      <c r="PD28" s="157" t="str">
        <f t="shared" si="230"/>
        <v>3.39</v>
      </c>
      <c r="PE28" s="5" t="str">
        <f t="shared" si="231"/>
        <v>Lên lớp</v>
      </c>
      <c r="PF28" s="210">
        <v>9</v>
      </c>
      <c r="PG28" s="133">
        <v>9</v>
      </c>
      <c r="PH28" s="210"/>
      <c r="PI28" s="66">
        <f t="shared" si="232"/>
        <v>9</v>
      </c>
      <c r="PJ28" s="67">
        <f t="shared" si="233"/>
        <v>9</v>
      </c>
      <c r="PK28" s="67" t="str">
        <f t="shared" si="234"/>
        <v>9.0</v>
      </c>
      <c r="PL28" s="51" t="str">
        <f t="shared" si="235"/>
        <v>A</v>
      </c>
      <c r="PM28" s="60">
        <f t="shared" si="236"/>
        <v>4</v>
      </c>
      <c r="PN28" s="53" t="str">
        <f t="shared" si="237"/>
        <v>4.0</v>
      </c>
      <c r="PO28" s="63">
        <v>6</v>
      </c>
      <c r="PP28" s="207">
        <v>6</v>
      </c>
      <c r="PQ28" s="105">
        <v>9</v>
      </c>
      <c r="PR28" s="138">
        <v>9</v>
      </c>
      <c r="PS28" s="105"/>
      <c r="PT28" s="105"/>
      <c r="PU28" s="67">
        <f t="shared" si="238"/>
        <v>9</v>
      </c>
      <c r="PV28" s="67" t="str">
        <f t="shared" si="239"/>
        <v>9.0</v>
      </c>
      <c r="PW28" s="51" t="str">
        <f t="shared" si="240"/>
        <v>A</v>
      </c>
      <c r="PX28" s="60">
        <f t="shared" si="241"/>
        <v>4</v>
      </c>
      <c r="PY28" s="53" t="str">
        <f t="shared" si="242"/>
        <v>4.0</v>
      </c>
      <c r="PZ28" s="63">
        <v>4</v>
      </c>
      <c r="QA28" s="207">
        <v>4</v>
      </c>
      <c r="QB28" s="429">
        <v>8.1</v>
      </c>
      <c r="QC28" s="429">
        <v>8.4</v>
      </c>
      <c r="QD28" s="429">
        <v>8.4</v>
      </c>
      <c r="QE28" s="316">
        <f t="shared" si="243"/>
        <v>8.3000000000000007</v>
      </c>
      <c r="QF28" s="67" t="str">
        <f t="shared" si="244"/>
        <v>8.3</v>
      </c>
      <c r="QG28" s="51" t="str">
        <f t="shared" si="245"/>
        <v>B+</v>
      </c>
      <c r="QH28" s="60">
        <f t="shared" si="246"/>
        <v>3.5</v>
      </c>
      <c r="QI28" s="53" t="str">
        <f t="shared" si="247"/>
        <v>3.5</v>
      </c>
      <c r="QJ28" s="220">
        <v>5</v>
      </c>
      <c r="QK28" s="221">
        <v>5</v>
      </c>
      <c r="QL28" s="417">
        <f t="shared" si="248"/>
        <v>15</v>
      </c>
      <c r="QM28" s="156">
        <f t="shared" si="249"/>
        <v>8.7666666666666675</v>
      </c>
      <c r="QN28" s="158">
        <f t="shared" si="250"/>
        <v>3.8333333333333335</v>
      </c>
      <c r="QO28" s="157" t="str">
        <f t="shared" si="251"/>
        <v>3.83</v>
      </c>
      <c r="QR28" s="429"/>
      <c r="QS28" s="429"/>
      <c r="QT28" s="429"/>
    </row>
    <row r="29" spans="1:462" s="8" customFormat="1" ht="18">
      <c r="A29" s="5">
        <v>28</v>
      </c>
      <c r="B29" s="8" t="s">
        <v>455</v>
      </c>
      <c r="C29" s="8" t="s">
        <v>501</v>
      </c>
      <c r="D29" s="234" t="s">
        <v>502</v>
      </c>
      <c r="E29" s="235" t="s">
        <v>286</v>
      </c>
      <c r="F29" s="6"/>
      <c r="G29" s="47" t="s">
        <v>728</v>
      </c>
      <c r="H29" s="144" t="s">
        <v>427</v>
      </c>
      <c r="I29" s="48" t="s">
        <v>599</v>
      </c>
      <c r="J29" s="48" t="s">
        <v>627</v>
      </c>
      <c r="K29" s="98">
        <v>8.4</v>
      </c>
      <c r="L29" s="67" t="str">
        <f t="shared" si="0"/>
        <v>8.4</v>
      </c>
      <c r="M29" s="51" t="str">
        <f t="shared" si="253"/>
        <v>B+</v>
      </c>
      <c r="N29" s="52">
        <f t="shared" si="254"/>
        <v>3.5</v>
      </c>
      <c r="O29" s="53" t="str">
        <f t="shared" si="1"/>
        <v>3.5</v>
      </c>
      <c r="P29" s="63">
        <v>2</v>
      </c>
      <c r="Q29" s="49">
        <v>6</v>
      </c>
      <c r="R29" s="67" t="str">
        <f t="shared" si="2"/>
        <v>6.0</v>
      </c>
      <c r="S29" s="51" t="str">
        <f t="shared" si="255"/>
        <v>C</v>
      </c>
      <c r="T29" s="52">
        <f t="shared" si="256"/>
        <v>2</v>
      </c>
      <c r="U29" s="53" t="str">
        <f t="shared" si="3"/>
        <v>2.0</v>
      </c>
      <c r="V29" s="63">
        <v>3</v>
      </c>
      <c r="W29" s="105">
        <v>8.5</v>
      </c>
      <c r="X29" s="103">
        <v>9</v>
      </c>
      <c r="Y29" s="104"/>
      <c r="Z29" s="66">
        <f t="shared" si="4"/>
        <v>8.8000000000000007</v>
      </c>
      <c r="AA29" s="67">
        <f t="shared" si="5"/>
        <v>8.8000000000000007</v>
      </c>
      <c r="AB29" s="67" t="str">
        <f t="shared" si="6"/>
        <v>8.8</v>
      </c>
      <c r="AC29" s="51" t="str">
        <f t="shared" si="7"/>
        <v>A</v>
      </c>
      <c r="AD29" s="60">
        <f t="shared" si="257"/>
        <v>4</v>
      </c>
      <c r="AE29" s="53" t="str">
        <f t="shared" si="8"/>
        <v>4.0</v>
      </c>
      <c r="AF29" s="63">
        <v>4</v>
      </c>
      <c r="AG29" s="207">
        <v>4</v>
      </c>
      <c r="AH29" s="105">
        <v>8</v>
      </c>
      <c r="AI29" s="103">
        <v>8</v>
      </c>
      <c r="AJ29" s="104"/>
      <c r="AK29" s="66">
        <f t="shared" si="9"/>
        <v>8</v>
      </c>
      <c r="AL29" s="67">
        <f t="shared" si="10"/>
        <v>8</v>
      </c>
      <c r="AM29" s="67" t="str">
        <f t="shared" si="11"/>
        <v>8.0</v>
      </c>
      <c r="AN29" s="51" t="str">
        <f t="shared" si="258"/>
        <v>B+</v>
      </c>
      <c r="AO29" s="60">
        <f t="shared" si="259"/>
        <v>3.5</v>
      </c>
      <c r="AP29" s="53" t="str">
        <f t="shared" si="12"/>
        <v>3.5</v>
      </c>
      <c r="AQ29" s="63">
        <v>2</v>
      </c>
      <c r="AR29" s="207">
        <v>2</v>
      </c>
      <c r="AS29" s="105">
        <v>6.1</v>
      </c>
      <c r="AT29" s="103">
        <v>5</v>
      </c>
      <c r="AU29" s="104"/>
      <c r="AV29" s="66">
        <f t="shared" si="13"/>
        <v>5.4</v>
      </c>
      <c r="AW29" s="67">
        <f t="shared" si="14"/>
        <v>5.4</v>
      </c>
      <c r="AX29" s="67" t="str">
        <f t="shared" si="15"/>
        <v>5.4</v>
      </c>
      <c r="AY29" s="51" t="str">
        <f t="shared" si="16"/>
        <v>D+</v>
      </c>
      <c r="AZ29" s="60">
        <f t="shared" si="260"/>
        <v>1.5</v>
      </c>
      <c r="BA29" s="53" t="str">
        <f t="shared" si="17"/>
        <v>1.5</v>
      </c>
      <c r="BB29" s="63">
        <v>3</v>
      </c>
      <c r="BC29" s="207">
        <v>3</v>
      </c>
      <c r="BD29" s="105">
        <v>6</v>
      </c>
      <c r="BE29" s="103">
        <v>3</v>
      </c>
      <c r="BF29" s="104"/>
      <c r="BG29" s="66">
        <f t="shared" si="261"/>
        <v>4.2</v>
      </c>
      <c r="BH29" s="67">
        <f t="shared" si="262"/>
        <v>4.2</v>
      </c>
      <c r="BI29" s="67" t="str">
        <f t="shared" si="18"/>
        <v>4.2</v>
      </c>
      <c r="BJ29" s="51" t="str">
        <f t="shared" si="263"/>
        <v>D</v>
      </c>
      <c r="BK29" s="60">
        <f t="shared" si="264"/>
        <v>1</v>
      </c>
      <c r="BL29" s="53" t="str">
        <f t="shared" si="19"/>
        <v>1.0</v>
      </c>
      <c r="BM29" s="63">
        <v>3</v>
      </c>
      <c r="BN29" s="207">
        <v>3</v>
      </c>
      <c r="BO29" s="105">
        <v>7.3</v>
      </c>
      <c r="BP29" s="103">
        <v>6</v>
      </c>
      <c r="BQ29" s="104"/>
      <c r="BR29" s="66">
        <f t="shared" si="20"/>
        <v>6.5</v>
      </c>
      <c r="BS29" s="67">
        <f t="shared" si="21"/>
        <v>6.5</v>
      </c>
      <c r="BT29" s="67" t="str">
        <f t="shared" si="22"/>
        <v>6.5</v>
      </c>
      <c r="BU29" s="51" t="str">
        <f t="shared" si="23"/>
        <v>C+</v>
      </c>
      <c r="BV29" s="68">
        <f t="shared" si="24"/>
        <v>2.5</v>
      </c>
      <c r="BW29" s="53" t="str">
        <f t="shared" si="25"/>
        <v>2.5</v>
      </c>
      <c r="BX29" s="63">
        <v>2</v>
      </c>
      <c r="BY29" s="207">
        <v>2</v>
      </c>
      <c r="BZ29" s="105">
        <v>6.7</v>
      </c>
      <c r="CA29" s="103">
        <v>9</v>
      </c>
      <c r="CB29" s="104"/>
      <c r="CC29" s="105"/>
      <c r="CD29" s="67">
        <f t="shared" si="265"/>
        <v>8.1</v>
      </c>
      <c r="CE29" s="67" t="str">
        <f t="shared" si="26"/>
        <v>8.1</v>
      </c>
      <c r="CF29" s="51" t="str">
        <f t="shared" si="266"/>
        <v>B+</v>
      </c>
      <c r="CG29" s="60">
        <f t="shared" si="267"/>
        <v>3.5</v>
      </c>
      <c r="CH29" s="53" t="str">
        <f t="shared" si="27"/>
        <v>3.5</v>
      </c>
      <c r="CI29" s="63">
        <v>3</v>
      </c>
      <c r="CJ29" s="207">
        <v>3</v>
      </c>
      <c r="CK29" s="208">
        <f t="shared" si="269"/>
        <v>17</v>
      </c>
      <c r="CL29" s="72">
        <f t="shared" si="29"/>
        <v>6.8999999999999995</v>
      </c>
      <c r="CM29" s="93" t="str">
        <f t="shared" si="30"/>
        <v>6.90</v>
      </c>
      <c r="CN29" s="72">
        <f t="shared" si="31"/>
        <v>2.7058823529411766</v>
      </c>
      <c r="CO29" s="93" t="str">
        <f t="shared" si="32"/>
        <v>2.71</v>
      </c>
      <c r="CP29" s="399" t="str">
        <f t="shared" si="252"/>
        <v>Lên lớp</v>
      </c>
      <c r="CQ29" s="399">
        <f t="shared" si="33"/>
        <v>17</v>
      </c>
      <c r="CR29" s="72">
        <f t="shared" si="34"/>
        <v>6.8999999999999995</v>
      </c>
      <c r="CS29" s="399" t="str">
        <f t="shared" si="35"/>
        <v>6.90</v>
      </c>
      <c r="CT29" s="72">
        <f t="shared" si="36"/>
        <v>2.7058823529411766</v>
      </c>
      <c r="CU29" s="399" t="str">
        <f t="shared" si="37"/>
        <v>2.71</v>
      </c>
      <c r="CV29" s="399" t="str">
        <f t="shared" si="268"/>
        <v>Lên lớp</v>
      </c>
      <c r="CW29" s="66">
        <v>6.6</v>
      </c>
      <c r="CX29" s="66">
        <v>6</v>
      </c>
      <c r="CY29" s="399"/>
      <c r="CZ29" s="66">
        <f t="shared" si="38"/>
        <v>6.2</v>
      </c>
      <c r="DA29" s="67">
        <f t="shared" si="39"/>
        <v>6.2</v>
      </c>
      <c r="DB29" s="60" t="str">
        <f t="shared" si="40"/>
        <v>6.2</v>
      </c>
      <c r="DC29" s="51" t="str">
        <f t="shared" si="41"/>
        <v>C</v>
      </c>
      <c r="DD29" s="60">
        <f t="shared" si="42"/>
        <v>2</v>
      </c>
      <c r="DE29" s="60" t="str">
        <f t="shared" si="43"/>
        <v>2.0</v>
      </c>
      <c r="DF29" s="63"/>
      <c r="DG29" s="209"/>
      <c r="DH29" s="105">
        <v>7.8</v>
      </c>
      <c r="DI29" s="126">
        <v>7</v>
      </c>
      <c r="DJ29" s="126"/>
      <c r="DK29" s="66">
        <f t="shared" si="44"/>
        <v>7.3</v>
      </c>
      <c r="DL29" s="67">
        <f t="shared" si="45"/>
        <v>7.3</v>
      </c>
      <c r="DM29" s="60" t="str">
        <f t="shared" si="46"/>
        <v>7.3</v>
      </c>
      <c r="DN29" s="51" t="str">
        <f t="shared" si="47"/>
        <v>B</v>
      </c>
      <c r="DO29" s="60">
        <f t="shared" si="48"/>
        <v>3</v>
      </c>
      <c r="DP29" s="60" t="str">
        <f t="shared" si="49"/>
        <v>3.0</v>
      </c>
      <c r="DQ29" s="63"/>
      <c r="DR29" s="209"/>
      <c r="DS29" s="67">
        <f t="shared" si="50"/>
        <v>6.75</v>
      </c>
      <c r="DT29" s="60" t="str">
        <f t="shared" si="51"/>
        <v>6.8</v>
      </c>
      <c r="DU29" s="51" t="str">
        <f t="shared" si="52"/>
        <v>C+</v>
      </c>
      <c r="DV29" s="60">
        <f t="shared" si="53"/>
        <v>2.5</v>
      </c>
      <c r="DW29" s="60" t="str">
        <f t="shared" si="54"/>
        <v>2.5</v>
      </c>
      <c r="DX29" s="63">
        <v>3</v>
      </c>
      <c r="DY29" s="209">
        <v>3</v>
      </c>
      <c r="DZ29" s="210">
        <v>5</v>
      </c>
      <c r="EA29" s="57">
        <v>7</v>
      </c>
      <c r="EB29" s="58"/>
      <c r="EC29" s="66">
        <f t="shared" si="55"/>
        <v>6.2</v>
      </c>
      <c r="ED29" s="67">
        <f t="shared" si="56"/>
        <v>6.2</v>
      </c>
      <c r="EE29" s="67" t="str">
        <f t="shared" si="57"/>
        <v>6.2</v>
      </c>
      <c r="EF29" s="51" t="str">
        <f t="shared" si="58"/>
        <v>C</v>
      </c>
      <c r="EG29" s="68">
        <f t="shared" si="59"/>
        <v>2</v>
      </c>
      <c r="EH29" s="53" t="str">
        <f t="shared" si="60"/>
        <v>2.0</v>
      </c>
      <c r="EI29" s="63">
        <v>3</v>
      </c>
      <c r="EJ29" s="207">
        <v>3</v>
      </c>
      <c r="EK29" s="210">
        <v>8.8000000000000007</v>
      </c>
      <c r="EL29" s="57">
        <v>9</v>
      </c>
      <c r="EM29" s="58"/>
      <c r="EN29" s="66">
        <f t="shared" si="61"/>
        <v>8.9</v>
      </c>
      <c r="EO29" s="67">
        <f t="shared" si="62"/>
        <v>8.9</v>
      </c>
      <c r="EP29" s="67" t="str">
        <f t="shared" si="63"/>
        <v>8.9</v>
      </c>
      <c r="EQ29" s="51" t="str">
        <f t="shared" si="64"/>
        <v>A</v>
      </c>
      <c r="ER29" s="60">
        <f t="shared" si="65"/>
        <v>4</v>
      </c>
      <c r="ES29" s="53" t="str">
        <f t="shared" si="66"/>
        <v>4.0</v>
      </c>
      <c r="ET29" s="63">
        <v>3</v>
      </c>
      <c r="EU29" s="207">
        <v>3</v>
      </c>
      <c r="EV29" s="171">
        <v>6.7</v>
      </c>
      <c r="EW29" s="122">
        <v>1</v>
      </c>
      <c r="EX29" s="123">
        <v>4</v>
      </c>
      <c r="EY29" s="66">
        <f t="shared" si="67"/>
        <v>3.3</v>
      </c>
      <c r="EZ29" s="67">
        <f t="shared" si="68"/>
        <v>5.0999999999999996</v>
      </c>
      <c r="FA29" s="67" t="str">
        <f t="shared" si="69"/>
        <v>5.1</v>
      </c>
      <c r="FB29" s="51" t="str">
        <f t="shared" si="70"/>
        <v>D+</v>
      </c>
      <c r="FC29" s="60">
        <f t="shared" si="71"/>
        <v>1.5</v>
      </c>
      <c r="FD29" s="53" t="str">
        <f t="shared" si="72"/>
        <v>1.5</v>
      </c>
      <c r="FE29" s="63">
        <v>2</v>
      </c>
      <c r="FF29" s="207">
        <v>2</v>
      </c>
      <c r="FG29" s="105">
        <v>8</v>
      </c>
      <c r="FH29" s="103">
        <v>9</v>
      </c>
      <c r="FI29" s="104"/>
      <c r="FJ29" s="66">
        <f t="shared" si="73"/>
        <v>8.6</v>
      </c>
      <c r="FK29" s="67">
        <f t="shared" si="74"/>
        <v>8.6</v>
      </c>
      <c r="FL29" s="67" t="str">
        <f t="shared" si="75"/>
        <v>8.6</v>
      </c>
      <c r="FM29" s="51" t="str">
        <f t="shared" si="76"/>
        <v>A</v>
      </c>
      <c r="FN29" s="60">
        <f t="shared" si="77"/>
        <v>4</v>
      </c>
      <c r="FO29" s="53" t="str">
        <f t="shared" si="78"/>
        <v>4.0</v>
      </c>
      <c r="FP29" s="63">
        <v>2</v>
      </c>
      <c r="FQ29" s="207">
        <v>2</v>
      </c>
      <c r="FR29" s="105">
        <v>7.2</v>
      </c>
      <c r="FS29" s="103">
        <v>7</v>
      </c>
      <c r="FT29" s="104"/>
      <c r="FU29" s="66"/>
      <c r="FV29" s="67">
        <f t="shared" si="79"/>
        <v>7.1</v>
      </c>
      <c r="FW29" s="67" t="str">
        <f t="shared" si="80"/>
        <v>7.1</v>
      </c>
      <c r="FX29" s="51" t="str">
        <f t="shared" si="81"/>
        <v>B</v>
      </c>
      <c r="FY29" s="60">
        <f t="shared" si="82"/>
        <v>3</v>
      </c>
      <c r="FZ29" s="53" t="str">
        <f t="shared" si="83"/>
        <v>3.0</v>
      </c>
      <c r="GA29" s="63">
        <v>2</v>
      </c>
      <c r="GB29" s="207">
        <v>2</v>
      </c>
      <c r="GC29" s="150">
        <v>5</v>
      </c>
      <c r="GD29" s="124">
        <v>1</v>
      </c>
      <c r="GE29" s="125">
        <v>5</v>
      </c>
      <c r="GF29" s="150"/>
      <c r="GG29" s="67">
        <f t="shared" si="84"/>
        <v>5</v>
      </c>
      <c r="GH29" s="67" t="str">
        <f t="shared" si="85"/>
        <v>5.0</v>
      </c>
      <c r="GI29" s="51" t="str">
        <f t="shared" si="86"/>
        <v>D+</v>
      </c>
      <c r="GJ29" s="60">
        <f t="shared" si="87"/>
        <v>1.5</v>
      </c>
      <c r="GK29" s="53" t="str">
        <f t="shared" si="88"/>
        <v>1.5</v>
      </c>
      <c r="GL29" s="63">
        <v>3</v>
      </c>
      <c r="GM29" s="207">
        <v>3</v>
      </c>
      <c r="GN29" s="211">
        <f t="shared" si="89"/>
        <v>18</v>
      </c>
      <c r="GO29" s="156">
        <f t="shared" si="90"/>
        <v>6.7861111111111123</v>
      </c>
      <c r="GP29" s="158">
        <f t="shared" si="91"/>
        <v>2.6111111111111112</v>
      </c>
      <c r="GQ29" s="157" t="str">
        <f t="shared" si="92"/>
        <v>2.61</v>
      </c>
      <c r="GR29" s="5" t="str">
        <f t="shared" si="93"/>
        <v>Lên lớp</v>
      </c>
      <c r="GS29" s="212">
        <f t="shared" si="94"/>
        <v>18</v>
      </c>
      <c r="GT29" s="213">
        <f t="shared" si="95"/>
        <v>6.7861111111111123</v>
      </c>
      <c r="GU29" s="214">
        <f t="shared" si="96"/>
        <v>2.6111111111111112</v>
      </c>
      <c r="GV29" s="215">
        <f t="shared" si="97"/>
        <v>35</v>
      </c>
      <c r="GW29" s="211">
        <f t="shared" si="98"/>
        <v>35</v>
      </c>
      <c r="GX29" s="157">
        <f t="shared" si="99"/>
        <v>6.8414285714285716</v>
      </c>
      <c r="GY29" s="158">
        <f t="shared" si="100"/>
        <v>2.657142857142857</v>
      </c>
      <c r="GZ29" s="157" t="str">
        <f t="shared" si="101"/>
        <v>2.66</v>
      </c>
      <c r="HA29" s="5" t="str">
        <f t="shared" si="102"/>
        <v>Lên lớp</v>
      </c>
      <c r="HB29" s="5"/>
      <c r="HC29" s="105">
        <v>6.7</v>
      </c>
      <c r="HD29" s="103">
        <v>7</v>
      </c>
      <c r="HE29" s="104"/>
      <c r="HF29" s="105"/>
      <c r="HG29" s="67">
        <f t="shared" si="103"/>
        <v>6.9</v>
      </c>
      <c r="HH29" s="67" t="str">
        <f t="shared" si="104"/>
        <v>6.9</v>
      </c>
      <c r="HI29" s="51" t="str">
        <f t="shared" si="105"/>
        <v>C+</v>
      </c>
      <c r="HJ29" s="60">
        <f t="shared" si="106"/>
        <v>2.5</v>
      </c>
      <c r="HK29" s="53" t="str">
        <f t="shared" si="107"/>
        <v>2.5</v>
      </c>
      <c r="HL29" s="63">
        <v>3</v>
      </c>
      <c r="HM29" s="207">
        <v>3</v>
      </c>
      <c r="HN29" s="210">
        <v>7.7</v>
      </c>
      <c r="HO29" s="57">
        <v>9</v>
      </c>
      <c r="HP29" s="58"/>
      <c r="HQ29" s="66">
        <f t="shared" si="108"/>
        <v>8.5</v>
      </c>
      <c r="HR29" s="110">
        <f t="shared" si="109"/>
        <v>8.5</v>
      </c>
      <c r="HS29" s="67" t="str">
        <f t="shared" si="110"/>
        <v>8.5</v>
      </c>
      <c r="HT29" s="111" t="str">
        <f t="shared" si="111"/>
        <v>A</v>
      </c>
      <c r="HU29" s="112">
        <f t="shared" si="112"/>
        <v>4</v>
      </c>
      <c r="HV29" s="113" t="str">
        <f t="shared" si="113"/>
        <v>4.0</v>
      </c>
      <c r="HW29" s="63">
        <v>1</v>
      </c>
      <c r="HX29" s="207">
        <v>1</v>
      </c>
      <c r="HY29" s="66">
        <f t="shared" si="270"/>
        <v>2.6</v>
      </c>
      <c r="HZ29" s="167">
        <f t="shared" si="270"/>
        <v>7.4</v>
      </c>
      <c r="IA29" s="53" t="str">
        <f t="shared" si="115"/>
        <v>7.4</v>
      </c>
      <c r="IB29" s="51" t="str">
        <f t="shared" si="116"/>
        <v>B</v>
      </c>
      <c r="IC29" s="60">
        <f t="shared" si="117"/>
        <v>3</v>
      </c>
      <c r="ID29" s="53" t="str">
        <f t="shared" si="118"/>
        <v>3.0</v>
      </c>
      <c r="IE29" s="220">
        <v>4</v>
      </c>
      <c r="IF29" s="221">
        <v>4</v>
      </c>
      <c r="IG29" s="210">
        <v>8</v>
      </c>
      <c r="IH29" s="57">
        <v>5</v>
      </c>
      <c r="II29" s="58"/>
      <c r="IJ29" s="66">
        <f t="shared" si="119"/>
        <v>6.2</v>
      </c>
      <c r="IK29" s="67">
        <f t="shared" si="120"/>
        <v>6.2</v>
      </c>
      <c r="IL29" s="67" t="str">
        <f t="shared" si="121"/>
        <v>6.2</v>
      </c>
      <c r="IM29" s="51" t="str">
        <f t="shared" si="122"/>
        <v>C</v>
      </c>
      <c r="IN29" s="60">
        <f t="shared" si="123"/>
        <v>2</v>
      </c>
      <c r="IO29" s="53" t="str">
        <f t="shared" si="124"/>
        <v>2.0</v>
      </c>
      <c r="IP29" s="63">
        <v>2</v>
      </c>
      <c r="IQ29" s="207">
        <v>2</v>
      </c>
      <c r="IR29" s="216">
        <v>5.8</v>
      </c>
      <c r="IS29" s="173">
        <v>7</v>
      </c>
      <c r="IT29" s="174"/>
      <c r="IU29" s="216">
        <f t="shared" si="125"/>
        <v>6.5</v>
      </c>
      <c r="IV29" s="67">
        <f t="shared" si="126"/>
        <v>6.5</v>
      </c>
      <c r="IW29" s="67" t="str">
        <f t="shared" si="127"/>
        <v>6.5</v>
      </c>
      <c r="IX29" s="51" t="str">
        <f t="shared" si="128"/>
        <v>C+</v>
      </c>
      <c r="IY29" s="60">
        <f t="shared" si="129"/>
        <v>2.5</v>
      </c>
      <c r="IZ29" s="53" t="str">
        <f t="shared" si="130"/>
        <v>2.5</v>
      </c>
      <c r="JA29" s="63">
        <v>3</v>
      </c>
      <c r="JB29" s="207">
        <v>3</v>
      </c>
      <c r="JC29" s="65">
        <v>6</v>
      </c>
      <c r="JD29" s="57">
        <v>5</v>
      </c>
      <c r="JE29" s="58"/>
      <c r="JF29" s="66">
        <f t="shared" si="131"/>
        <v>5.4</v>
      </c>
      <c r="JG29" s="67">
        <f t="shared" si="132"/>
        <v>5.4</v>
      </c>
      <c r="JH29" s="50" t="str">
        <f t="shared" si="133"/>
        <v>5.4</v>
      </c>
      <c r="JI29" s="51" t="str">
        <f t="shared" si="134"/>
        <v>D+</v>
      </c>
      <c r="JJ29" s="60">
        <f t="shared" si="135"/>
        <v>1.5</v>
      </c>
      <c r="JK29" s="53" t="str">
        <f t="shared" si="136"/>
        <v>1.5</v>
      </c>
      <c r="JL29" s="61">
        <v>2</v>
      </c>
      <c r="JM29" s="62">
        <v>2</v>
      </c>
      <c r="JN29" s="65">
        <v>7.2</v>
      </c>
      <c r="JO29" s="57">
        <v>6</v>
      </c>
      <c r="JP29" s="58"/>
      <c r="JQ29" s="66">
        <f t="shared" si="137"/>
        <v>6.5</v>
      </c>
      <c r="JR29" s="67">
        <f t="shared" si="138"/>
        <v>6.5</v>
      </c>
      <c r="JS29" s="50" t="str">
        <f t="shared" si="139"/>
        <v>6.5</v>
      </c>
      <c r="JT29" s="51" t="str">
        <f t="shared" si="140"/>
        <v>C+</v>
      </c>
      <c r="JU29" s="60">
        <f t="shared" si="141"/>
        <v>2.5</v>
      </c>
      <c r="JV29" s="53" t="str">
        <f t="shared" si="142"/>
        <v>2.5</v>
      </c>
      <c r="JW29" s="61">
        <v>1</v>
      </c>
      <c r="JX29" s="62">
        <v>1</v>
      </c>
      <c r="JY29" s="65">
        <v>6</v>
      </c>
      <c r="JZ29" s="57">
        <v>6</v>
      </c>
      <c r="KA29" s="58"/>
      <c r="KB29" s="66">
        <f t="shared" si="143"/>
        <v>6</v>
      </c>
      <c r="KC29" s="67">
        <f t="shared" si="144"/>
        <v>6</v>
      </c>
      <c r="KD29" s="50" t="str">
        <f t="shared" si="145"/>
        <v>6.0</v>
      </c>
      <c r="KE29" s="51" t="str">
        <f t="shared" si="146"/>
        <v>C</v>
      </c>
      <c r="KF29" s="60">
        <f t="shared" si="147"/>
        <v>2</v>
      </c>
      <c r="KG29" s="53" t="str">
        <f t="shared" si="148"/>
        <v>2.0</v>
      </c>
      <c r="KH29" s="61">
        <v>2</v>
      </c>
      <c r="KI29" s="62">
        <v>2</v>
      </c>
      <c r="KJ29" s="105">
        <v>7</v>
      </c>
      <c r="KK29" s="138">
        <v>7.5</v>
      </c>
      <c r="KL29" s="104"/>
      <c r="KM29" s="66">
        <f t="shared" si="149"/>
        <v>7.3</v>
      </c>
      <c r="KN29" s="110">
        <f t="shared" si="150"/>
        <v>7.3</v>
      </c>
      <c r="KO29" s="67" t="str">
        <f t="shared" si="151"/>
        <v>7.3</v>
      </c>
      <c r="KP29" s="300" t="str">
        <f t="shared" si="152"/>
        <v>B</v>
      </c>
      <c r="KQ29" s="112">
        <f t="shared" si="153"/>
        <v>3</v>
      </c>
      <c r="KR29" s="113" t="str">
        <f t="shared" si="154"/>
        <v>3.0</v>
      </c>
      <c r="KS29" s="63">
        <v>3</v>
      </c>
      <c r="KT29" s="207">
        <v>3</v>
      </c>
      <c r="KU29" s="105">
        <v>8</v>
      </c>
      <c r="KV29" s="138">
        <v>6</v>
      </c>
      <c r="KW29" s="104"/>
      <c r="KX29" s="66">
        <f t="shared" si="155"/>
        <v>6.8</v>
      </c>
      <c r="KY29" s="110">
        <f t="shared" si="156"/>
        <v>6.8</v>
      </c>
      <c r="KZ29" s="67" t="str">
        <f t="shared" si="157"/>
        <v>6.8</v>
      </c>
      <c r="LA29" s="300" t="str">
        <f t="shared" si="158"/>
        <v>C+</v>
      </c>
      <c r="LB29" s="112">
        <f t="shared" si="159"/>
        <v>2.5</v>
      </c>
      <c r="LC29" s="113" t="str">
        <f t="shared" si="160"/>
        <v>2.5</v>
      </c>
      <c r="LD29" s="63">
        <v>2</v>
      </c>
      <c r="LE29" s="207">
        <v>2</v>
      </c>
      <c r="LF29" s="301">
        <f t="shared" si="161"/>
        <v>7.1</v>
      </c>
      <c r="LG29" s="302">
        <f t="shared" si="161"/>
        <v>7.1</v>
      </c>
      <c r="LH29" s="303" t="str">
        <f t="shared" si="162"/>
        <v>7.1</v>
      </c>
      <c r="LI29" s="304" t="str">
        <f t="shared" si="163"/>
        <v>B</v>
      </c>
      <c r="LJ29" s="305">
        <f t="shared" si="164"/>
        <v>3</v>
      </c>
      <c r="LK29" s="303" t="str">
        <f t="shared" si="165"/>
        <v>3.0</v>
      </c>
      <c r="LL29" s="306">
        <v>5</v>
      </c>
      <c r="LM29" s="307">
        <v>5</v>
      </c>
      <c r="LN29" s="211">
        <f t="shared" si="166"/>
        <v>19</v>
      </c>
      <c r="LO29" s="156">
        <f t="shared" si="167"/>
        <v>6.6263157894736846</v>
      </c>
      <c r="LP29" s="158">
        <f t="shared" si="168"/>
        <v>2.4473684210526314</v>
      </c>
      <c r="LQ29" s="157" t="str">
        <f t="shared" si="169"/>
        <v>2.45</v>
      </c>
      <c r="LR29" s="5" t="str">
        <f t="shared" si="170"/>
        <v>Lên lớp</v>
      </c>
      <c r="LS29" s="212">
        <f t="shared" si="171"/>
        <v>19</v>
      </c>
      <c r="LT29" s="156">
        <f t="shared" si="172"/>
        <v>6.6263157894736846</v>
      </c>
      <c r="LU29" s="309">
        <f t="shared" si="173"/>
        <v>2.4473684210526314</v>
      </c>
      <c r="LV29" s="215">
        <f t="shared" si="174"/>
        <v>54</v>
      </c>
      <c r="LW29" s="211">
        <f t="shared" si="175"/>
        <v>54</v>
      </c>
      <c r="LX29" s="157">
        <f t="shared" si="176"/>
        <v>6.7657407407407408</v>
      </c>
      <c r="LY29" s="157" t="str">
        <f t="shared" si="177"/>
        <v>6.77</v>
      </c>
      <c r="LZ29" s="158">
        <f t="shared" si="178"/>
        <v>2.5833333333333335</v>
      </c>
      <c r="MA29" s="157" t="str">
        <f t="shared" si="179"/>
        <v>2.58</v>
      </c>
      <c r="MB29" s="5" t="str">
        <f t="shared" si="180"/>
        <v>Lên lớp</v>
      </c>
      <c r="MC29" s="282">
        <v>6.6</v>
      </c>
      <c r="MD29" s="283">
        <v>6</v>
      </c>
      <c r="ME29" s="58"/>
      <c r="MF29" s="66">
        <f t="shared" si="181"/>
        <v>6.2</v>
      </c>
      <c r="MG29" s="67">
        <f t="shared" si="182"/>
        <v>6.2</v>
      </c>
      <c r="MH29" s="50" t="str">
        <f t="shared" si="183"/>
        <v>6.2</v>
      </c>
      <c r="MI29" s="51" t="str">
        <f t="shared" si="184"/>
        <v>C</v>
      </c>
      <c r="MJ29" s="60">
        <f t="shared" si="185"/>
        <v>2</v>
      </c>
      <c r="MK29" s="53" t="str">
        <f t="shared" si="186"/>
        <v>2.0</v>
      </c>
      <c r="ML29" s="61">
        <v>2</v>
      </c>
      <c r="MM29" s="62">
        <v>2</v>
      </c>
      <c r="MN29" s="282">
        <v>8</v>
      </c>
      <c r="MO29" s="283">
        <v>8</v>
      </c>
      <c r="MP29" s="104"/>
      <c r="MQ29" s="105">
        <f t="shared" si="187"/>
        <v>8</v>
      </c>
      <c r="MR29" s="67">
        <f t="shared" si="188"/>
        <v>8</v>
      </c>
      <c r="MS29" s="50" t="str">
        <f t="shared" si="189"/>
        <v>8.0</v>
      </c>
      <c r="MT29" s="51" t="str">
        <f t="shared" si="190"/>
        <v>B+</v>
      </c>
      <c r="MU29" s="60">
        <f t="shared" si="191"/>
        <v>3.5</v>
      </c>
      <c r="MV29" s="53" t="str">
        <f t="shared" si="192"/>
        <v>3.5</v>
      </c>
      <c r="MW29" s="61">
        <v>2</v>
      </c>
      <c r="MX29" s="62">
        <v>2</v>
      </c>
      <c r="MY29" s="282">
        <v>7.2</v>
      </c>
      <c r="MZ29" s="283">
        <v>8</v>
      </c>
      <c r="NA29" s="104"/>
      <c r="NB29" s="105">
        <f t="shared" si="193"/>
        <v>7.7</v>
      </c>
      <c r="NC29" s="67">
        <f t="shared" si="194"/>
        <v>7.7</v>
      </c>
      <c r="ND29" s="50" t="str">
        <f t="shared" si="195"/>
        <v>7.7</v>
      </c>
      <c r="NE29" s="51" t="str">
        <f t="shared" si="196"/>
        <v>B</v>
      </c>
      <c r="NF29" s="60">
        <f t="shared" si="197"/>
        <v>3</v>
      </c>
      <c r="NG29" s="53" t="str">
        <f t="shared" si="198"/>
        <v>3.0</v>
      </c>
      <c r="NH29" s="61">
        <v>2</v>
      </c>
      <c r="NI29" s="62">
        <v>2</v>
      </c>
      <c r="NJ29" s="171">
        <v>6</v>
      </c>
      <c r="NK29" s="323">
        <v>2</v>
      </c>
      <c r="NL29" s="171">
        <v>6</v>
      </c>
      <c r="NM29" s="171">
        <f t="shared" si="199"/>
        <v>3.6</v>
      </c>
      <c r="NN29" s="110">
        <f t="shared" si="200"/>
        <v>6</v>
      </c>
      <c r="NO29" s="67" t="str">
        <f t="shared" si="201"/>
        <v>6.0</v>
      </c>
      <c r="NP29" s="300" t="str">
        <f t="shared" si="202"/>
        <v>C</v>
      </c>
      <c r="NQ29" s="112">
        <f t="shared" si="203"/>
        <v>2</v>
      </c>
      <c r="NR29" s="113" t="str">
        <f t="shared" si="204"/>
        <v>2.0</v>
      </c>
      <c r="NS29" s="63">
        <v>2</v>
      </c>
      <c r="NT29" s="207">
        <v>2</v>
      </c>
      <c r="NU29" s="105">
        <v>6.4</v>
      </c>
      <c r="NV29" s="138">
        <v>6.5</v>
      </c>
      <c r="NW29" s="105"/>
      <c r="NX29" s="105">
        <f t="shared" si="205"/>
        <v>6.5</v>
      </c>
      <c r="NY29" s="110">
        <f t="shared" si="206"/>
        <v>6.5</v>
      </c>
      <c r="NZ29" s="67" t="str">
        <f t="shared" si="207"/>
        <v>6.5</v>
      </c>
      <c r="OA29" s="300" t="str">
        <f t="shared" si="208"/>
        <v>C+</v>
      </c>
      <c r="OB29" s="112">
        <f t="shared" si="209"/>
        <v>2.5</v>
      </c>
      <c r="OC29" s="113" t="str">
        <f t="shared" si="210"/>
        <v>2.5</v>
      </c>
      <c r="OD29" s="63">
        <v>1</v>
      </c>
      <c r="OE29" s="207">
        <v>1</v>
      </c>
      <c r="OF29" s="231">
        <v>0</v>
      </c>
      <c r="OG29" s="231"/>
      <c r="OH29" s="231"/>
      <c r="OI29" s="66">
        <f t="shared" si="211"/>
        <v>0</v>
      </c>
      <c r="OJ29" s="67">
        <f t="shared" si="212"/>
        <v>0</v>
      </c>
      <c r="OK29" s="67" t="str">
        <f t="shared" si="213"/>
        <v>0.0</v>
      </c>
      <c r="OL29" s="51" t="str">
        <f t="shared" si="214"/>
        <v>F</v>
      </c>
      <c r="OM29" s="60">
        <f t="shared" si="215"/>
        <v>0</v>
      </c>
      <c r="ON29" s="53" t="str">
        <f t="shared" si="216"/>
        <v>0.0</v>
      </c>
      <c r="OO29" s="63">
        <v>6</v>
      </c>
      <c r="OP29" s="207"/>
      <c r="OQ29" s="211">
        <f t="shared" si="217"/>
        <v>15</v>
      </c>
      <c r="OR29" s="156">
        <f t="shared" si="218"/>
        <v>4.1533333333333333</v>
      </c>
      <c r="OS29" s="158">
        <f t="shared" si="219"/>
        <v>1.5666666666666667</v>
      </c>
      <c r="OT29" s="157" t="str">
        <f t="shared" si="220"/>
        <v>1.57</v>
      </c>
      <c r="OU29" s="5" t="str">
        <f t="shared" si="221"/>
        <v>Lên lớp</v>
      </c>
      <c r="OV29" s="212">
        <f t="shared" si="222"/>
        <v>9</v>
      </c>
      <c r="OW29" s="156">
        <f t="shared" si="223"/>
        <v>6.9222222222222216</v>
      </c>
      <c r="OX29" s="309">
        <f t="shared" si="224"/>
        <v>2.6111111111111112</v>
      </c>
      <c r="OY29" s="215">
        <f t="shared" si="225"/>
        <v>69</v>
      </c>
      <c r="OZ29" s="211">
        <f t="shared" si="226"/>
        <v>63</v>
      </c>
      <c r="PA29" s="157">
        <f t="shared" si="227"/>
        <v>6.7880952380952388</v>
      </c>
      <c r="PB29" s="157" t="str">
        <f t="shared" si="228"/>
        <v>6.79</v>
      </c>
      <c r="PC29" s="158">
        <f t="shared" si="229"/>
        <v>2.5873015873015874</v>
      </c>
      <c r="PD29" s="157" t="str">
        <f t="shared" si="230"/>
        <v>2.59</v>
      </c>
      <c r="PE29" s="5" t="str">
        <f t="shared" si="231"/>
        <v>Lên lớp</v>
      </c>
      <c r="PF29" s="210">
        <v>9</v>
      </c>
      <c r="PG29" s="133">
        <v>8</v>
      </c>
      <c r="PH29" s="210"/>
      <c r="PI29" s="66">
        <f t="shared" si="232"/>
        <v>8.4</v>
      </c>
      <c r="PJ29" s="67">
        <f t="shared" si="233"/>
        <v>8.4</v>
      </c>
      <c r="PK29" s="67" t="str">
        <f t="shared" si="234"/>
        <v>8.4</v>
      </c>
      <c r="PL29" s="51" t="str">
        <f t="shared" si="235"/>
        <v>B+</v>
      </c>
      <c r="PM29" s="60">
        <f t="shared" si="236"/>
        <v>3.5</v>
      </c>
      <c r="PN29" s="53" t="str">
        <f t="shared" si="237"/>
        <v>3.5</v>
      </c>
      <c r="PO29" s="63">
        <v>6</v>
      </c>
      <c r="PP29" s="207">
        <v>6</v>
      </c>
      <c r="PQ29" s="105">
        <v>7</v>
      </c>
      <c r="PR29" s="138">
        <v>5</v>
      </c>
      <c r="PS29" s="104"/>
      <c r="PT29" s="105"/>
      <c r="PU29" s="67">
        <f t="shared" si="238"/>
        <v>5.8</v>
      </c>
      <c r="PV29" s="67" t="str">
        <f t="shared" si="239"/>
        <v>5.8</v>
      </c>
      <c r="PW29" s="51" t="str">
        <f t="shared" si="240"/>
        <v>C</v>
      </c>
      <c r="PX29" s="60">
        <f t="shared" si="241"/>
        <v>2</v>
      </c>
      <c r="PY29" s="53" t="str">
        <f t="shared" si="242"/>
        <v>2.0</v>
      </c>
      <c r="PZ29" s="63">
        <v>4</v>
      </c>
      <c r="QA29" s="207">
        <v>4</v>
      </c>
      <c r="QB29" s="429">
        <v>7.8</v>
      </c>
      <c r="QC29" s="429">
        <v>7.5</v>
      </c>
      <c r="QD29" s="429">
        <v>7.5</v>
      </c>
      <c r="QE29" s="316">
        <f t="shared" si="243"/>
        <v>7.6</v>
      </c>
      <c r="QF29" s="67" t="str">
        <f t="shared" si="244"/>
        <v>7.6</v>
      </c>
      <c r="QG29" s="51" t="str">
        <f t="shared" si="245"/>
        <v>B</v>
      </c>
      <c r="QH29" s="60">
        <f t="shared" si="246"/>
        <v>3</v>
      </c>
      <c r="QI29" s="53" t="str">
        <f t="shared" si="247"/>
        <v>3.0</v>
      </c>
      <c r="QJ29" s="220">
        <v>5</v>
      </c>
      <c r="QK29" s="221">
        <v>5</v>
      </c>
      <c r="QL29" s="417">
        <f t="shared" si="248"/>
        <v>15</v>
      </c>
      <c r="QM29" s="156">
        <f t="shared" si="249"/>
        <v>7.44</v>
      </c>
      <c r="QN29" s="158">
        <f t="shared" si="250"/>
        <v>2.9333333333333331</v>
      </c>
      <c r="QO29" s="157" t="str">
        <f t="shared" si="251"/>
        <v>2.93</v>
      </c>
      <c r="QR29" s="429"/>
      <c r="QS29" s="429"/>
      <c r="QT29" s="429"/>
    </row>
    <row r="30" spans="1:462" s="8" customFormat="1" ht="18">
      <c r="A30" s="5">
        <v>29</v>
      </c>
      <c r="B30" s="8" t="s">
        <v>356</v>
      </c>
      <c r="C30" s="8" t="s">
        <v>1073</v>
      </c>
      <c r="D30" s="234" t="s">
        <v>1074</v>
      </c>
      <c r="E30" s="235" t="s">
        <v>1075</v>
      </c>
      <c r="F30" s="8" t="s">
        <v>1111</v>
      </c>
      <c r="G30" s="8" t="s">
        <v>1076</v>
      </c>
      <c r="H30" s="8" t="s">
        <v>674</v>
      </c>
      <c r="I30" s="8" t="s">
        <v>675</v>
      </c>
      <c r="J30" s="8" t="s">
        <v>525</v>
      </c>
      <c r="K30" s="94">
        <v>7</v>
      </c>
      <c r="L30" s="67" t="str">
        <f t="shared" si="0"/>
        <v>7.0</v>
      </c>
      <c r="M30" s="51" t="str">
        <f t="shared" si="253"/>
        <v>B</v>
      </c>
      <c r="N30" s="52">
        <f t="shared" si="254"/>
        <v>3</v>
      </c>
      <c r="O30" s="53" t="str">
        <f t="shared" si="1"/>
        <v>3.0</v>
      </c>
      <c r="P30" s="63">
        <v>2</v>
      </c>
      <c r="Q30" s="94">
        <v>8</v>
      </c>
      <c r="R30" s="67" t="str">
        <f t="shared" si="2"/>
        <v>8.0</v>
      </c>
      <c r="S30" s="8" t="str">
        <f t="shared" si="255"/>
        <v>B+</v>
      </c>
      <c r="T30" s="52">
        <f t="shared" si="256"/>
        <v>3.5</v>
      </c>
      <c r="U30" s="53" t="str">
        <f t="shared" si="3"/>
        <v>3.5</v>
      </c>
      <c r="V30" s="63">
        <v>3</v>
      </c>
      <c r="W30" s="99">
        <v>8.3000000000000007</v>
      </c>
      <c r="X30" s="103">
        <v>9</v>
      </c>
      <c r="Y30" s="58"/>
      <c r="Z30" s="66">
        <f t="shared" si="4"/>
        <v>8.6999999999999993</v>
      </c>
      <c r="AA30" s="67">
        <f t="shared" si="5"/>
        <v>8.6999999999999993</v>
      </c>
      <c r="AB30" s="67" t="str">
        <f t="shared" si="6"/>
        <v>8.7</v>
      </c>
      <c r="AC30" s="51" t="str">
        <f t="shared" si="7"/>
        <v>A</v>
      </c>
      <c r="AD30" s="60">
        <f t="shared" si="257"/>
        <v>4</v>
      </c>
      <c r="AE30" s="53" t="str">
        <f t="shared" si="8"/>
        <v>4.0</v>
      </c>
      <c r="AF30" s="63">
        <v>4</v>
      </c>
      <c r="AG30" s="207">
        <v>4</v>
      </c>
      <c r="AH30" s="65">
        <v>6.7</v>
      </c>
      <c r="AI30" s="57">
        <v>8</v>
      </c>
      <c r="AJ30" s="58"/>
      <c r="AK30" s="66">
        <f t="shared" si="9"/>
        <v>7.5</v>
      </c>
      <c r="AL30" s="67">
        <f t="shared" si="10"/>
        <v>7.5</v>
      </c>
      <c r="AM30" s="67" t="str">
        <f t="shared" si="11"/>
        <v>7.5</v>
      </c>
      <c r="AN30" s="51" t="str">
        <f t="shared" si="258"/>
        <v>B</v>
      </c>
      <c r="AO30" s="60">
        <f t="shared" si="259"/>
        <v>3</v>
      </c>
      <c r="AP30" s="53" t="str">
        <f t="shared" si="12"/>
        <v>3.0</v>
      </c>
      <c r="AQ30" s="63">
        <v>2</v>
      </c>
      <c r="AR30" s="207">
        <v>2</v>
      </c>
      <c r="AS30" s="284">
        <v>6</v>
      </c>
      <c r="AT30" s="399">
        <v>7</v>
      </c>
      <c r="AU30" s="399"/>
      <c r="AV30" s="66">
        <f t="shared" si="13"/>
        <v>6.6</v>
      </c>
      <c r="AW30" s="67">
        <f t="shared" si="14"/>
        <v>6.6</v>
      </c>
      <c r="AX30" s="67" t="str">
        <f t="shared" si="15"/>
        <v>6.6</v>
      </c>
      <c r="AY30" s="51" t="str">
        <f t="shared" si="16"/>
        <v>C+</v>
      </c>
      <c r="AZ30" s="60">
        <f t="shared" si="260"/>
        <v>2.5</v>
      </c>
      <c r="BA30" s="53" t="str">
        <f t="shared" si="17"/>
        <v>2.5</v>
      </c>
      <c r="BB30" s="63">
        <v>3</v>
      </c>
      <c r="BC30" s="207">
        <v>3</v>
      </c>
      <c r="BD30" s="65">
        <v>6.4</v>
      </c>
      <c r="BE30" s="57">
        <v>5</v>
      </c>
      <c r="BF30" s="58"/>
      <c r="BG30" s="66">
        <f t="shared" si="261"/>
        <v>5.6</v>
      </c>
      <c r="BH30" s="67">
        <f t="shared" si="262"/>
        <v>5.6</v>
      </c>
      <c r="BI30" s="67" t="str">
        <f t="shared" si="18"/>
        <v>5.6</v>
      </c>
      <c r="BJ30" s="51" t="str">
        <f t="shared" si="263"/>
        <v>C</v>
      </c>
      <c r="BK30" s="60">
        <f t="shared" si="264"/>
        <v>2</v>
      </c>
      <c r="BL30" s="53" t="str">
        <f t="shared" si="19"/>
        <v>2.0</v>
      </c>
      <c r="BM30" s="63">
        <v>3</v>
      </c>
      <c r="BN30" s="207">
        <v>3</v>
      </c>
      <c r="BO30" s="65">
        <v>7.3</v>
      </c>
      <c r="BP30" s="57">
        <v>7</v>
      </c>
      <c r="BQ30" s="58"/>
      <c r="BR30" s="66"/>
      <c r="BS30" s="67">
        <f t="shared" si="21"/>
        <v>7.1</v>
      </c>
      <c r="BT30" s="67" t="str">
        <f t="shared" si="22"/>
        <v>7.1</v>
      </c>
      <c r="BU30" s="51" t="str">
        <f t="shared" si="23"/>
        <v>B</v>
      </c>
      <c r="BV30" s="68">
        <f t="shared" si="24"/>
        <v>3</v>
      </c>
      <c r="BW30" s="53" t="str">
        <f t="shared" si="25"/>
        <v>3.0</v>
      </c>
      <c r="BX30" s="63">
        <v>2</v>
      </c>
      <c r="BY30" s="207">
        <v>2</v>
      </c>
      <c r="BZ30" s="65">
        <v>8.3000000000000007</v>
      </c>
      <c r="CA30" s="57">
        <v>6</v>
      </c>
      <c r="CB30" s="58"/>
      <c r="CC30" s="66">
        <f t="shared" ref="CC30:CC38" si="279">ROUND((BZ30*0.4+CA30*0.6),1)</f>
        <v>6.9</v>
      </c>
      <c r="CD30" s="67">
        <f t="shared" si="265"/>
        <v>6.9</v>
      </c>
      <c r="CE30" s="67" t="str">
        <f t="shared" si="26"/>
        <v>6.9</v>
      </c>
      <c r="CF30" s="51" t="str">
        <f t="shared" si="266"/>
        <v>C+</v>
      </c>
      <c r="CG30" s="60">
        <f t="shared" si="267"/>
        <v>2.5</v>
      </c>
      <c r="CH30" s="53" t="str">
        <f t="shared" si="27"/>
        <v>2.5</v>
      </c>
      <c r="CI30" s="63">
        <v>3</v>
      </c>
      <c r="CJ30" s="207">
        <v>3</v>
      </c>
      <c r="CK30" s="208">
        <f t="shared" ref="CK30:CK38" si="280">AF30+AQ30+BB30+BM30+BX30+CI30</f>
        <v>17</v>
      </c>
      <c r="CL30" s="72">
        <f t="shared" ref="CL30:CL38" si="281">(AA30*AF30+AL30*AQ30+AW30*BB30+BH30*BM30+BS30*BX30+CD30*CI30)/CK30</f>
        <v>7.1352941176470583</v>
      </c>
      <c r="CM30" s="93" t="str">
        <f t="shared" si="30"/>
        <v>7.14</v>
      </c>
      <c r="CN30" s="72">
        <f t="shared" ref="CN30:CN38" si="282">(AD30*AF30+AO30*AQ30+AZ30*BB30+BK30*BM30+BV30*BX30+CG30*CI30)/CK30</f>
        <v>2.8823529411764706</v>
      </c>
      <c r="CO30" s="93" t="str">
        <f t="shared" si="32"/>
        <v>2.88</v>
      </c>
      <c r="CP30" s="399" t="str">
        <f t="shared" si="252"/>
        <v>Lên lớp</v>
      </c>
      <c r="CQ30" s="399">
        <f t="shared" ref="CQ30:CQ38" si="283">CJ30+BY30+BN30+BC30+AR30+AG30</f>
        <v>17</v>
      </c>
      <c r="CR30" s="72">
        <f t="shared" ref="CR30:CR38" si="284">(AA30*AG30+AL30*AR30+AW30*BC30+BH30*BN30+BS30*BY30+CD30*CJ30)/CQ30</f>
        <v>7.1352941176470583</v>
      </c>
      <c r="CS30" s="399" t="str">
        <f t="shared" si="35"/>
        <v>7.14</v>
      </c>
      <c r="CT30" s="72">
        <f t="shared" ref="CT30:CT38" si="285">(AD30*AG30+AO30*AR30+AZ30*BC30+BK30*BN30+BV30*BY30+CG30*CJ30)/CQ30</f>
        <v>2.8823529411764706</v>
      </c>
      <c r="CU30" s="399" t="str">
        <f t="shared" si="37"/>
        <v>2.88</v>
      </c>
      <c r="CV30" s="399" t="str">
        <f t="shared" si="268"/>
        <v>Lên lớp</v>
      </c>
      <c r="CW30" s="284">
        <v>9</v>
      </c>
      <c r="CX30" s="399">
        <v>9</v>
      </c>
      <c r="CY30" s="399"/>
      <c r="CZ30" s="66">
        <f t="shared" si="38"/>
        <v>9</v>
      </c>
      <c r="DA30" s="67">
        <f t="shared" si="39"/>
        <v>9</v>
      </c>
      <c r="DB30" s="60" t="str">
        <f t="shared" si="40"/>
        <v>9.0</v>
      </c>
      <c r="DC30" s="51" t="str">
        <f t="shared" si="41"/>
        <v>A</v>
      </c>
      <c r="DD30" s="60">
        <f t="shared" si="42"/>
        <v>4</v>
      </c>
      <c r="DE30" s="60" t="str">
        <f t="shared" si="43"/>
        <v>4.0</v>
      </c>
      <c r="DF30" s="63"/>
      <c r="DG30" s="209"/>
      <c r="DH30" s="355">
        <v>8</v>
      </c>
      <c r="DI30" s="126">
        <v>8</v>
      </c>
      <c r="DJ30" s="126"/>
      <c r="DK30" s="66">
        <f t="shared" si="44"/>
        <v>8</v>
      </c>
      <c r="DL30" s="67">
        <f t="shared" si="45"/>
        <v>8</v>
      </c>
      <c r="DM30" s="60" t="str">
        <f t="shared" si="46"/>
        <v>8.0</v>
      </c>
      <c r="DN30" s="51" t="str">
        <f t="shared" si="47"/>
        <v>B+</v>
      </c>
      <c r="DO30" s="60">
        <f t="shared" si="48"/>
        <v>3.5</v>
      </c>
      <c r="DP30" s="60" t="str">
        <f t="shared" si="49"/>
        <v>3.5</v>
      </c>
      <c r="DQ30" s="63"/>
      <c r="DR30" s="209"/>
      <c r="DS30" s="67">
        <f>(DA30+DL30)/2</f>
        <v>8.5</v>
      </c>
      <c r="DT30" s="60" t="str">
        <f t="shared" si="51"/>
        <v>8.5</v>
      </c>
      <c r="DU30" s="51" t="str">
        <f t="shared" si="52"/>
        <v>A</v>
      </c>
      <c r="DV30" s="60">
        <f t="shared" si="53"/>
        <v>4</v>
      </c>
      <c r="DW30" s="60" t="str">
        <f t="shared" si="54"/>
        <v>4.0</v>
      </c>
      <c r="DX30" s="63">
        <v>3</v>
      </c>
      <c r="DY30" s="209">
        <v>3</v>
      </c>
      <c r="DZ30" s="284">
        <v>7.6</v>
      </c>
      <c r="EA30" s="399">
        <v>7</v>
      </c>
      <c r="EB30" s="399"/>
      <c r="EC30" s="66">
        <f t="shared" si="55"/>
        <v>7.2</v>
      </c>
      <c r="ED30" s="67">
        <f t="shared" si="56"/>
        <v>7.2</v>
      </c>
      <c r="EE30" s="60" t="str">
        <f t="shared" si="57"/>
        <v>7.2</v>
      </c>
      <c r="EF30" s="51" t="str">
        <f t="shared" si="58"/>
        <v>B</v>
      </c>
      <c r="EG30" s="60">
        <f t="shared" si="59"/>
        <v>3</v>
      </c>
      <c r="EH30" s="60" t="str">
        <f t="shared" si="60"/>
        <v>3.0</v>
      </c>
      <c r="EI30" s="63">
        <v>3</v>
      </c>
      <c r="EJ30" s="209">
        <v>3</v>
      </c>
      <c r="EK30" s="99">
        <v>8.3000000000000007</v>
      </c>
      <c r="EL30" s="103">
        <v>7</v>
      </c>
      <c r="EM30" s="58"/>
      <c r="EN30" s="66">
        <f t="shared" si="61"/>
        <v>7.5</v>
      </c>
      <c r="EO30" s="67">
        <f t="shared" si="62"/>
        <v>7.5</v>
      </c>
      <c r="EP30" s="60" t="str">
        <f t="shared" si="63"/>
        <v>7.5</v>
      </c>
      <c r="EQ30" s="51" t="str">
        <f t="shared" si="64"/>
        <v>B</v>
      </c>
      <c r="ER30" s="60">
        <f t="shared" si="65"/>
        <v>3</v>
      </c>
      <c r="ES30" s="60" t="str">
        <f t="shared" si="66"/>
        <v>3.0</v>
      </c>
      <c r="ET30" s="63">
        <v>3</v>
      </c>
      <c r="EU30" s="207">
        <v>3</v>
      </c>
      <c r="EV30" s="284">
        <v>7.3</v>
      </c>
      <c r="EW30" s="399">
        <v>8</v>
      </c>
      <c r="EX30" s="399"/>
      <c r="EY30" s="66">
        <f t="shared" si="67"/>
        <v>7.7</v>
      </c>
      <c r="EZ30" s="67">
        <f t="shared" si="68"/>
        <v>7.7</v>
      </c>
      <c r="FA30" s="67" t="str">
        <f t="shared" si="69"/>
        <v>7.7</v>
      </c>
      <c r="FB30" s="51" t="str">
        <f t="shared" si="70"/>
        <v>B</v>
      </c>
      <c r="FC30" s="60">
        <f t="shared" si="71"/>
        <v>3</v>
      </c>
      <c r="FD30" s="53" t="str">
        <f t="shared" si="72"/>
        <v>3.0</v>
      </c>
      <c r="FE30" s="63">
        <v>2</v>
      </c>
      <c r="FF30" s="207">
        <v>2</v>
      </c>
      <c r="FG30" s="284">
        <v>9</v>
      </c>
      <c r="FH30" s="399">
        <v>9</v>
      </c>
      <c r="FI30" s="399"/>
      <c r="FJ30" s="66">
        <f t="shared" si="73"/>
        <v>9</v>
      </c>
      <c r="FK30" s="67">
        <f t="shared" si="74"/>
        <v>9</v>
      </c>
      <c r="FL30" s="67" t="str">
        <f t="shared" si="75"/>
        <v>9.0</v>
      </c>
      <c r="FM30" s="51" t="str">
        <f t="shared" si="76"/>
        <v>A</v>
      </c>
      <c r="FN30" s="60">
        <f t="shared" si="77"/>
        <v>4</v>
      </c>
      <c r="FO30" s="53" t="str">
        <f t="shared" si="78"/>
        <v>4.0</v>
      </c>
      <c r="FP30" s="63">
        <v>2</v>
      </c>
      <c r="FQ30" s="207">
        <v>2</v>
      </c>
      <c r="FR30" s="284">
        <v>7.1</v>
      </c>
      <c r="FS30" s="399">
        <v>9</v>
      </c>
      <c r="FT30" s="399"/>
      <c r="FU30" s="66"/>
      <c r="FV30" s="67">
        <f t="shared" si="79"/>
        <v>8.1999999999999993</v>
      </c>
      <c r="FW30" s="67" t="str">
        <f t="shared" si="80"/>
        <v>8.2</v>
      </c>
      <c r="FX30" s="51" t="str">
        <f t="shared" si="81"/>
        <v>B+</v>
      </c>
      <c r="FY30" s="60">
        <f t="shared" si="82"/>
        <v>3.5</v>
      </c>
      <c r="FZ30" s="53" t="str">
        <f t="shared" si="83"/>
        <v>3.5</v>
      </c>
      <c r="GA30" s="63">
        <v>2</v>
      </c>
      <c r="GB30" s="207">
        <v>2</v>
      </c>
      <c r="GC30" s="284">
        <v>7.7</v>
      </c>
      <c r="GD30" s="399">
        <v>9</v>
      </c>
      <c r="GE30" s="399"/>
      <c r="GF30" s="105"/>
      <c r="GG30" s="67">
        <f t="shared" si="84"/>
        <v>8.5</v>
      </c>
      <c r="GH30" s="67" t="str">
        <f t="shared" si="85"/>
        <v>8.5</v>
      </c>
      <c r="GI30" s="51" t="str">
        <f t="shared" si="86"/>
        <v>A</v>
      </c>
      <c r="GJ30" s="60">
        <f t="shared" si="87"/>
        <v>4</v>
      </c>
      <c r="GK30" s="53" t="str">
        <f t="shared" si="88"/>
        <v>4.0</v>
      </c>
      <c r="GL30" s="63">
        <v>3</v>
      </c>
      <c r="GM30" s="207">
        <v>3</v>
      </c>
      <c r="GN30" s="211">
        <f t="shared" si="89"/>
        <v>18</v>
      </c>
      <c r="GO30" s="156">
        <f t="shared" si="90"/>
        <v>8.0500000000000007</v>
      </c>
      <c r="GP30" s="158">
        <f t="shared" si="91"/>
        <v>3.5</v>
      </c>
      <c r="GQ30" s="157" t="str">
        <f t="shared" si="92"/>
        <v>3.50</v>
      </c>
      <c r="GR30" s="5" t="str">
        <f t="shared" si="93"/>
        <v>Lên lớp</v>
      </c>
      <c r="GS30" s="212">
        <f t="shared" si="94"/>
        <v>18</v>
      </c>
      <c r="GT30" s="213">
        <f t="shared" si="95"/>
        <v>8.0500000000000007</v>
      </c>
      <c r="GU30" s="214">
        <f t="shared" si="96"/>
        <v>3.5</v>
      </c>
      <c r="GV30" s="215">
        <f t="shared" si="97"/>
        <v>35</v>
      </c>
      <c r="GW30" s="211">
        <f t="shared" si="98"/>
        <v>35</v>
      </c>
      <c r="GX30" s="157">
        <f t="shared" si="99"/>
        <v>7.605714285714285</v>
      </c>
      <c r="GY30" s="158">
        <f t="shared" si="100"/>
        <v>3.2</v>
      </c>
      <c r="GZ30" s="157" t="str">
        <f t="shared" si="101"/>
        <v>3.20</v>
      </c>
      <c r="HA30" s="5" t="str">
        <f t="shared" si="102"/>
        <v>Lên lớp</v>
      </c>
      <c r="HB30" s="5"/>
      <c r="HC30" s="65">
        <v>8.4</v>
      </c>
      <c r="HD30" s="57">
        <v>9</v>
      </c>
      <c r="HE30" s="104"/>
      <c r="HF30" s="105"/>
      <c r="HG30" s="67">
        <f t="shared" si="103"/>
        <v>8.8000000000000007</v>
      </c>
      <c r="HH30" s="67" t="str">
        <f t="shared" si="104"/>
        <v>8.8</v>
      </c>
      <c r="HI30" s="51" t="str">
        <f t="shared" si="105"/>
        <v>A</v>
      </c>
      <c r="HJ30" s="60">
        <f t="shared" si="106"/>
        <v>4</v>
      </c>
      <c r="HK30" s="53" t="str">
        <f t="shared" si="107"/>
        <v>4.0</v>
      </c>
      <c r="HL30" s="63">
        <v>3</v>
      </c>
      <c r="HM30" s="207">
        <v>3</v>
      </c>
      <c r="HN30" s="99">
        <v>8.4</v>
      </c>
      <c r="HO30" s="103">
        <v>8</v>
      </c>
      <c r="HP30" s="104"/>
      <c r="HQ30" s="105">
        <f t="shared" si="108"/>
        <v>8.1999999999999993</v>
      </c>
      <c r="HR30" s="362">
        <f t="shared" si="109"/>
        <v>8.1999999999999993</v>
      </c>
      <c r="HS30" s="120" t="str">
        <f t="shared" si="110"/>
        <v>8.2</v>
      </c>
      <c r="HT30" s="363" t="str">
        <f t="shared" si="111"/>
        <v>B+</v>
      </c>
      <c r="HU30" s="362">
        <f t="shared" si="112"/>
        <v>3.5</v>
      </c>
      <c r="HV30" s="364" t="str">
        <f t="shared" si="113"/>
        <v>3.5</v>
      </c>
      <c r="HW30" s="63">
        <v>1</v>
      </c>
      <c r="HX30" s="207">
        <v>1</v>
      </c>
      <c r="HY30" s="66">
        <f t="shared" si="270"/>
        <v>2.5</v>
      </c>
      <c r="HZ30" s="167">
        <f t="shared" si="270"/>
        <v>8.6</v>
      </c>
      <c r="IA30" s="53" t="str">
        <f t="shared" si="115"/>
        <v>8.6</v>
      </c>
      <c r="IB30" s="51" t="str">
        <f t="shared" si="116"/>
        <v>A</v>
      </c>
      <c r="IC30" s="60">
        <f t="shared" si="117"/>
        <v>4</v>
      </c>
      <c r="ID30" s="53" t="str">
        <f t="shared" si="118"/>
        <v>4.0</v>
      </c>
      <c r="IE30" s="220">
        <v>4</v>
      </c>
      <c r="IF30" s="221">
        <v>4</v>
      </c>
      <c r="IG30" s="65">
        <v>8</v>
      </c>
      <c r="IH30" s="57">
        <v>6</v>
      </c>
      <c r="II30" s="58"/>
      <c r="IJ30" s="66">
        <f t="shared" si="119"/>
        <v>6.8</v>
      </c>
      <c r="IK30" s="67">
        <f t="shared" si="120"/>
        <v>6.8</v>
      </c>
      <c r="IL30" s="67" t="str">
        <f t="shared" si="121"/>
        <v>6.8</v>
      </c>
      <c r="IM30" s="51" t="str">
        <f t="shared" si="122"/>
        <v>C+</v>
      </c>
      <c r="IN30" s="60">
        <f t="shared" si="123"/>
        <v>2.5</v>
      </c>
      <c r="IO30" s="53" t="str">
        <f t="shared" si="124"/>
        <v>2.5</v>
      </c>
      <c r="IP30" s="63">
        <v>2</v>
      </c>
      <c r="IQ30" s="207">
        <v>2</v>
      </c>
      <c r="IR30" s="65">
        <v>8.6999999999999993</v>
      </c>
      <c r="IS30" s="57">
        <v>9</v>
      </c>
      <c r="IT30" s="104"/>
      <c r="IU30" s="105">
        <f t="shared" si="125"/>
        <v>8.9</v>
      </c>
      <c r="IV30" s="120">
        <f t="shared" si="126"/>
        <v>8.9</v>
      </c>
      <c r="IW30" s="67" t="str">
        <f t="shared" si="127"/>
        <v>8.9</v>
      </c>
      <c r="IX30" s="51" t="str">
        <f t="shared" si="128"/>
        <v>A</v>
      </c>
      <c r="IY30" s="60">
        <f t="shared" si="129"/>
        <v>4</v>
      </c>
      <c r="IZ30" s="53" t="str">
        <f t="shared" si="130"/>
        <v>4.0</v>
      </c>
      <c r="JA30" s="63">
        <v>3</v>
      </c>
      <c r="JB30" s="207">
        <v>3</v>
      </c>
      <c r="JC30" s="65">
        <v>8.1999999999999993</v>
      </c>
      <c r="JD30" s="57">
        <v>8</v>
      </c>
      <c r="JE30" s="58"/>
      <c r="JF30" s="66">
        <f t="shared" si="131"/>
        <v>8.1</v>
      </c>
      <c r="JG30" s="67">
        <f t="shared" si="132"/>
        <v>8.1</v>
      </c>
      <c r="JH30" s="50" t="str">
        <f t="shared" si="133"/>
        <v>8.1</v>
      </c>
      <c r="JI30" s="51" t="str">
        <f t="shared" si="134"/>
        <v>B+</v>
      </c>
      <c r="JJ30" s="60">
        <f t="shared" si="135"/>
        <v>3.5</v>
      </c>
      <c r="JK30" s="53" t="str">
        <f t="shared" si="136"/>
        <v>3.5</v>
      </c>
      <c r="JL30" s="61">
        <v>2</v>
      </c>
      <c r="JM30" s="62">
        <v>2</v>
      </c>
      <c r="JN30" s="99">
        <v>7.8</v>
      </c>
      <c r="JO30" s="103">
        <v>6</v>
      </c>
      <c r="JP30" s="104"/>
      <c r="JQ30" s="105">
        <f t="shared" si="137"/>
        <v>6.7</v>
      </c>
      <c r="JR30" s="67">
        <f t="shared" si="138"/>
        <v>6.7</v>
      </c>
      <c r="JS30" s="50" t="str">
        <f t="shared" si="139"/>
        <v>6.7</v>
      </c>
      <c r="JT30" s="51" t="str">
        <f t="shared" si="140"/>
        <v>C+</v>
      </c>
      <c r="JU30" s="60">
        <f t="shared" si="141"/>
        <v>2.5</v>
      </c>
      <c r="JV30" s="53" t="str">
        <f t="shared" si="142"/>
        <v>2.5</v>
      </c>
      <c r="JW30" s="61">
        <v>1</v>
      </c>
      <c r="JX30" s="62">
        <v>1</v>
      </c>
      <c r="JY30" s="361">
        <v>9</v>
      </c>
      <c r="JZ30" s="126">
        <v>7</v>
      </c>
      <c r="KA30" s="104"/>
      <c r="KB30" s="105">
        <f t="shared" si="143"/>
        <v>7.8</v>
      </c>
      <c r="KC30" s="67">
        <f t="shared" si="144"/>
        <v>7.8</v>
      </c>
      <c r="KD30" s="50" t="str">
        <f t="shared" si="145"/>
        <v>7.8</v>
      </c>
      <c r="KE30" s="51" t="str">
        <f t="shared" si="146"/>
        <v>B</v>
      </c>
      <c r="KF30" s="60">
        <f t="shared" si="147"/>
        <v>3</v>
      </c>
      <c r="KG30" s="53" t="str">
        <f t="shared" si="148"/>
        <v>3.0</v>
      </c>
      <c r="KH30" s="61">
        <v>2</v>
      </c>
      <c r="KI30" s="62">
        <v>2</v>
      </c>
      <c r="KJ30" s="365">
        <v>8.1999999999999993</v>
      </c>
      <c r="KK30" s="366">
        <v>9</v>
      </c>
      <c r="KL30" s="367"/>
      <c r="KM30" s="66">
        <f t="shared" si="149"/>
        <v>8.6999999999999993</v>
      </c>
      <c r="KN30" s="110">
        <f t="shared" si="150"/>
        <v>8.6999999999999993</v>
      </c>
      <c r="KO30" s="67" t="str">
        <f t="shared" si="151"/>
        <v>8.7</v>
      </c>
      <c r="KP30" s="300" t="str">
        <f t="shared" si="152"/>
        <v>A</v>
      </c>
      <c r="KQ30" s="112">
        <f t="shared" si="153"/>
        <v>4</v>
      </c>
      <c r="KR30" s="113" t="str">
        <f t="shared" si="154"/>
        <v>4.0</v>
      </c>
      <c r="KS30" s="63">
        <v>3</v>
      </c>
      <c r="KT30" s="207">
        <v>3</v>
      </c>
      <c r="KU30" s="365">
        <v>7.7</v>
      </c>
      <c r="KV30" s="366">
        <v>9</v>
      </c>
      <c r="KW30" s="367"/>
      <c r="KX30" s="77">
        <f t="shared" si="155"/>
        <v>8.5</v>
      </c>
      <c r="KY30" s="372">
        <f t="shared" si="156"/>
        <v>8.5</v>
      </c>
      <c r="KZ30" s="78" t="str">
        <f t="shared" si="157"/>
        <v>8.5</v>
      </c>
      <c r="LA30" s="373" t="str">
        <f t="shared" si="158"/>
        <v>A</v>
      </c>
      <c r="LB30" s="374">
        <f t="shared" si="159"/>
        <v>4</v>
      </c>
      <c r="LC30" s="375" t="str">
        <f t="shared" si="160"/>
        <v>4.0</v>
      </c>
      <c r="LD30" s="376">
        <v>2</v>
      </c>
      <c r="LE30" s="377">
        <v>2</v>
      </c>
      <c r="LF30" s="301">
        <f t="shared" ref="LF30:LG49" si="286">ROUND((KM30*0.55+KX30*0.45),1)</f>
        <v>8.6</v>
      </c>
      <c r="LG30" s="302">
        <f t="shared" si="286"/>
        <v>8.6</v>
      </c>
      <c r="LH30" s="303" t="str">
        <f t="shared" si="162"/>
        <v>8.6</v>
      </c>
      <c r="LI30" s="304" t="str">
        <f t="shared" si="163"/>
        <v>A</v>
      </c>
      <c r="LJ30" s="305">
        <f t="shared" si="164"/>
        <v>4</v>
      </c>
      <c r="LK30" s="303" t="str">
        <f t="shared" si="165"/>
        <v>4.0</v>
      </c>
      <c r="LL30" s="306">
        <v>5</v>
      </c>
      <c r="LM30" s="307">
        <v>5</v>
      </c>
      <c r="LN30" s="211">
        <f t="shared" si="166"/>
        <v>19</v>
      </c>
      <c r="LO30" s="156">
        <f t="shared" si="167"/>
        <v>8.2368421052631575</v>
      </c>
      <c r="LP30" s="158">
        <f t="shared" si="168"/>
        <v>3.5789473684210527</v>
      </c>
      <c r="LQ30" s="157" t="str">
        <f t="shared" si="169"/>
        <v>3.58</v>
      </c>
      <c r="LR30" s="5" t="str">
        <f t="shared" si="170"/>
        <v>Lên lớp</v>
      </c>
      <c r="LS30" s="212">
        <f t="shared" si="171"/>
        <v>19</v>
      </c>
      <c r="LT30" s="156">
        <f t="shared" si="172"/>
        <v>8.2368421052631575</v>
      </c>
      <c r="LU30" s="309">
        <f t="shared" si="173"/>
        <v>3.5789473684210527</v>
      </c>
      <c r="LV30" s="215">
        <f t="shared" si="174"/>
        <v>54</v>
      </c>
      <c r="LW30" s="211">
        <f t="shared" si="175"/>
        <v>54</v>
      </c>
      <c r="LX30" s="157">
        <f t="shared" si="176"/>
        <v>7.8277777777777775</v>
      </c>
      <c r="LY30" s="157" t="str">
        <f t="shared" si="177"/>
        <v>7.83</v>
      </c>
      <c r="LZ30" s="158">
        <f t="shared" si="178"/>
        <v>3.3333333333333335</v>
      </c>
      <c r="MA30" s="157" t="str">
        <f t="shared" si="179"/>
        <v>3.33</v>
      </c>
      <c r="MB30" s="5" t="str">
        <f t="shared" si="180"/>
        <v>Lên lớp</v>
      </c>
      <c r="MC30" s="99">
        <v>8.4</v>
      </c>
      <c r="MD30" s="103">
        <v>9</v>
      </c>
      <c r="ME30" s="104"/>
      <c r="MF30" s="66">
        <f t="shared" si="181"/>
        <v>8.8000000000000007</v>
      </c>
      <c r="MG30" s="67">
        <f t="shared" si="182"/>
        <v>8.8000000000000007</v>
      </c>
      <c r="MH30" s="50" t="str">
        <f t="shared" si="183"/>
        <v>8.8</v>
      </c>
      <c r="MI30" s="51" t="str">
        <f t="shared" si="184"/>
        <v>A</v>
      </c>
      <c r="MJ30" s="60">
        <f t="shared" si="185"/>
        <v>4</v>
      </c>
      <c r="MK30" s="53" t="str">
        <f t="shared" si="186"/>
        <v>4.0</v>
      </c>
      <c r="ML30" s="61">
        <v>2</v>
      </c>
      <c r="MM30" s="62">
        <v>2</v>
      </c>
      <c r="MN30" s="99">
        <v>7.7</v>
      </c>
      <c r="MO30" s="103">
        <v>8</v>
      </c>
      <c r="MP30" s="104"/>
      <c r="MQ30" s="105">
        <f t="shared" si="187"/>
        <v>7.9</v>
      </c>
      <c r="MR30" s="67">
        <f t="shared" si="188"/>
        <v>7.9</v>
      </c>
      <c r="MS30" s="50" t="str">
        <f t="shared" si="189"/>
        <v>7.9</v>
      </c>
      <c r="MT30" s="51" t="str">
        <f t="shared" si="190"/>
        <v>B</v>
      </c>
      <c r="MU30" s="60">
        <f t="shared" si="191"/>
        <v>3</v>
      </c>
      <c r="MV30" s="53" t="str">
        <f t="shared" si="192"/>
        <v>3.0</v>
      </c>
      <c r="MW30" s="61">
        <v>2</v>
      </c>
      <c r="MX30" s="62">
        <v>2</v>
      </c>
      <c r="MY30" s="99">
        <v>8.4</v>
      </c>
      <c r="MZ30" s="103">
        <v>8</v>
      </c>
      <c r="NA30" s="104"/>
      <c r="NB30" s="105">
        <f t="shared" si="193"/>
        <v>8.1999999999999993</v>
      </c>
      <c r="NC30" s="67">
        <f t="shared" si="194"/>
        <v>8.1999999999999993</v>
      </c>
      <c r="ND30" s="50" t="str">
        <f t="shared" si="195"/>
        <v>8.2</v>
      </c>
      <c r="NE30" s="51" t="str">
        <f t="shared" si="196"/>
        <v>B+</v>
      </c>
      <c r="NF30" s="60">
        <f t="shared" si="197"/>
        <v>3.5</v>
      </c>
      <c r="NG30" s="53" t="str">
        <f t="shared" si="198"/>
        <v>3.5</v>
      </c>
      <c r="NH30" s="61">
        <v>2</v>
      </c>
      <c r="NI30" s="62">
        <v>2</v>
      </c>
      <c r="NJ30" s="105">
        <v>8</v>
      </c>
      <c r="NK30" s="138">
        <v>9</v>
      </c>
      <c r="NL30" s="104"/>
      <c r="NM30" s="66">
        <f t="shared" si="199"/>
        <v>8.6</v>
      </c>
      <c r="NN30" s="110">
        <f t="shared" si="200"/>
        <v>8.6</v>
      </c>
      <c r="NO30" s="67" t="str">
        <f t="shared" si="201"/>
        <v>8.6</v>
      </c>
      <c r="NP30" s="300" t="str">
        <f t="shared" si="202"/>
        <v>A</v>
      </c>
      <c r="NQ30" s="112">
        <f t="shared" si="203"/>
        <v>4</v>
      </c>
      <c r="NR30" s="113" t="str">
        <f t="shared" si="204"/>
        <v>4.0</v>
      </c>
      <c r="NS30" s="63">
        <v>2</v>
      </c>
      <c r="NT30" s="207">
        <v>2</v>
      </c>
      <c r="NU30" s="105">
        <v>8.4</v>
      </c>
      <c r="NV30" s="138">
        <v>8.5</v>
      </c>
      <c r="NW30" s="105"/>
      <c r="NX30" s="105">
        <f t="shared" si="205"/>
        <v>8.5</v>
      </c>
      <c r="NY30" s="110">
        <f t="shared" si="206"/>
        <v>8.5</v>
      </c>
      <c r="NZ30" s="67" t="str">
        <f t="shared" si="207"/>
        <v>8.5</v>
      </c>
      <c r="OA30" s="300" t="str">
        <f t="shared" si="208"/>
        <v>A</v>
      </c>
      <c r="OB30" s="112">
        <f t="shared" si="209"/>
        <v>4</v>
      </c>
      <c r="OC30" s="113" t="str">
        <f t="shared" si="210"/>
        <v>4.0</v>
      </c>
      <c r="OD30" s="63">
        <v>1</v>
      </c>
      <c r="OE30" s="207">
        <v>1</v>
      </c>
      <c r="OF30" s="231">
        <v>8</v>
      </c>
      <c r="OG30" s="231">
        <v>7</v>
      </c>
      <c r="OH30" s="231"/>
      <c r="OI30" s="66">
        <f t="shared" si="211"/>
        <v>7.4</v>
      </c>
      <c r="OJ30" s="67">
        <f t="shared" si="212"/>
        <v>7.4</v>
      </c>
      <c r="OK30" s="67" t="str">
        <f t="shared" si="213"/>
        <v>7.4</v>
      </c>
      <c r="OL30" s="51" t="str">
        <f t="shared" si="214"/>
        <v>B</v>
      </c>
      <c r="OM30" s="60">
        <f t="shared" si="215"/>
        <v>3</v>
      </c>
      <c r="ON30" s="53" t="str">
        <f t="shared" si="216"/>
        <v>3.0</v>
      </c>
      <c r="OO30" s="63">
        <v>6</v>
      </c>
      <c r="OP30" s="207">
        <v>6</v>
      </c>
      <c r="OQ30" s="211">
        <f t="shared" si="217"/>
        <v>15</v>
      </c>
      <c r="OR30" s="156">
        <f t="shared" si="218"/>
        <v>7.9933333333333341</v>
      </c>
      <c r="OS30" s="158">
        <f t="shared" si="219"/>
        <v>3.4</v>
      </c>
      <c r="OT30" s="157" t="str">
        <f t="shared" si="220"/>
        <v>3.40</v>
      </c>
      <c r="OU30" s="5" t="str">
        <f t="shared" si="221"/>
        <v>Lên lớp</v>
      </c>
      <c r="OV30" s="212">
        <f t="shared" si="222"/>
        <v>15</v>
      </c>
      <c r="OW30" s="156">
        <f t="shared" si="223"/>
        <v>7.9933333333333341</v>
      </c>
      <c r="OX30" s="309">
        <f t="shared" si="224"/>
        <v>3.4</v>
      </c>
      <c r="OY30" s="215">
        <f t="shared" si="225"/>
        <v>69</v>
      </c>
      <c r="OZ30" s="211">
        <f t="shared" si="226"/>
        <v>69</v>
      </c>
      <c r="PA30" s="157">
        <f t="shared" si="227"/>
        <v>7.8637681159420296</v>
      </c>
      <c r="PB30" s="157" t="str">
        <f t="shared" si="228"/>
        <v>7.86</v>
      </c>
      <c r="PC30" s="158">
        <f t="shared" si="229"/>
        <v>3.347826086956522</v>
      </c>
      <c r="PD30" s="157" t="str">
        <f t="shared" si="230"/>
        <v>3.35</v>
      </c>
      <c r="PE30" s="5" t="str">
        <f t="shared" si="231"/>
        <v>Lên lớp</v>
      </c>
      <c r="PF30" s="210">
        <v>9</v>
      </c>
      <c r="PG30" s="133">
        <v>9</v>
      </c>
      <c r="PH30" s="210"/>
      <c r="PI30" s="66">
        <f t="shared" si="232"/>
        <v>9</v>
      </c>
      <c r="PJ30" s="67">
        <f t="shared" si="233"/>
        <v>9</v>
      </c>
      <c r="PK30" s="67" t="str">
        <f t="shared" si="234"/>
        <v>9.0</v>
      </c>
      <c r="PL30" s="51" t="str">
        <f t="shared" si="235"/>
        <v>A</v>
      </c>
      <c r="PM30" s="60">
        <f t="shared" si="236"/>
        <v>4</v>
      </c>
      <c r="PN30" s="53" t="str">
        <f t="shared" si="237"/>
        <v>4.0</v>
      </c>
      <c r="PO30" s="63">
        <v>6</v>
      </c>
      <c r="PP30" s="207">
        <v>6</v>
      </c>
      <c r="PQ30" s="105">
        <v>8</v>
      </c>
      <c r="PR30" s="138">
        <v>8</v>
      </c>
      <c r="PS30" s="104"/>
      <c r="PT30" s="105"/>
      <c r="PU30" s="67">
        <f t="shared" si="238"/>
        <v>8</v>
      </c>
      <c r="PV30" s="67" t="str">
        <f t="shared" si="239"/>
        <v>8.0</v>
      </c>
      <c r="PW30" s="51" t="str">
        <f t="shared" si="240"/>
        <v>B+</v>
      </c>
      <c r="PX30" s="60">
        <f t="shared" si="241"/>
        <v>3.5</v>
      </c>
      <c r="PY30" s="53" t="str">
        <f t="shared" si="242"/>
        <v>3.5</v>
      </c>
      <c r="PZ30" s="63">
        <v>4</v>
      </c>
      <c r="QA30" s="207">
        <v>4</v>
      </c>
      <c r="QB30" s="429">
        <v>8.6999999999999993</v>
      </c>
      <c r="QC30" s="429">
        <v>8.8000000000000007</v>
      </c>
      <c r="QD30" s="429">
        <v>9</v>
      </c>
      <c r="QE30" s="316">
        <f t="shared" si="243"/>
        <v>8.9</v>
      </c>
      <c r="QF30" s="67" t="str">
        <f t="shared" si="244"/>
        <v>8.9</v>
      </c>
      <c r="QG30" s="51" t="str">
        <f t="shared" si="245"/>
        <v>A</v>
      </c>
      <c r="QH30" s="60">
        <f t="shared" si="246"/>
        <v>4</v>
      </c>
      <c r="QI30" s="53" t="str">
        <f t="shared" si="247"/>
        <v>4.0</v>
      </c>
      <c r="QJ30" s="220">
        <v>5</v>
      </c>
      <c r="QK30" s="221">
        <v>5</v>
      </c>
      <c r="QL30" s="417">
        <f t="shared" si="248"/>
        <v>15</v>
      </c>
      <c r="QM30" s="156">
        <f t="shared" si="249"/>
        <v>8.6999999999999993</v>
      </c>
      <c r="QN30" s="158">
        <f t="shared" si="250"/>
        <v>3.8666666666666667</v>
      </c>
      <c r="QO30" s="157" t="str">
        <f t="shared" si="251"/>
        <v>3.87</v>
      </c>
      <c r="QR30" s="429"/>
      <c r="QS30" s="429"/>
      <c r="QT30" s="429"/>
    </row>
    <row r="31" spans="1:462" s="8" customFormat="1" ht="18">
      <c r="A31" s="5">
        <v>30</v>
      </c>
      <c r="B31" s="8" t="s">
        <v>455</v>
      </c>
      <c r="C31" s="8" t="s">
        <v>1077</v>
      </c>
      <c r="D31" s="234" t="s">
        <v>1078</v>
      </c>
      <c r="E31" s="235" t="s">
        <v>1079</v>
      </c>
      <c r="F31" s="8" t="s">
        <v>1109</v>
      </c>
      <c r="G31" s="8" t="s">
        <v>1080</v>
      </c>
      <c r="H31" s="8" t="s">
        <v>427</v>
      </c>
      <c r="I31" s="8" t="s">
        <v>524</v>
      </c>
      <c r="J31" s="8" t="s">
        <v>525</v>
      </c>
      <c r="K31" s="341">
        <v>5.3</v>
      </c>
      <c r="L31" s="67" t="str">
        <f t="shared" si="0"/>
        <v>5.3</v>
      </c>
      <c r="M31" s="51" t="str">
        <f t="shared" si="253"/>
        <v>D+</v>
      </c>
      <c r="N31" s="52">
        <f t="shared" si="254"/>
        <v>1.5</v>
      </c>
      <c r="O31" s="53" t="str">
        <f t="shared" si="1"/>
        <v>1.5</v>
      </c>
      <c r="P31" s="63">
        <v>2</v>
      </c>
      <c r="Q31" s="341">
        <v>7.1</v>
      </c>
      <c r="R31" s="67" t="str">
        <f t="shared" si="2"/>
        <v>7.1</v>
      </c>
      <c r="S31" s="8" t="str">
        <f t="shared" si="255"/>
        <v>B</v>
      </c>
      <c r="T31" s="52">
        <f t="shared" si="256"/>
        <v>3</v>
      </c>
      <c r="U31" s="53" t="str">
        <f t="shared" si="3"/>
        <v>3.0</v>
      </c>
      <c r="V31" s="63">
        <v>3</v>
      </c>
      <c r="W31" s="342">
        <v>8.5</v>
      </c>
      <c r="X31" s="343">
        <v>4</v>
      </c>
      <c r="Y31" s="58"/>
      <c r="Z31" s="66">
        <f t="shared" si="4"/>
        <v>5.8</v>
      </c>
      <c r="AA31" s="67">
        <f t="shared" si="5"/>
        <v>5.8</v>
      </c>
      <c r="AB31" s="67" t="str">
        <f t="shared" si="6"/>
        <v>5.8</v>
      </c>
      <c r="AC31" s="51" t="str">
        <f t="shared" si="7"/>
        <v>C</v>
      </c>
      <c r="AD31" s="60">
        <f t="shared" si="257"/>
        <v>2</v>
      </c>
      <c r="AE31" s="53" t="str">
        <f t="shared" si="8"/>
        <v>2.0</v>
      </c>
      <c r="AF31" s="63">
        <v>4</v>
      </c>
      <c r="AG31" s="207">
        <v>4</v>
      </c>
      <c r="AH31" s="342">
        <v>7.3</v>
      </c>
      <c r="AI31" s="343">
        <v>8</v>
      </c>
      <c r="AJ31" s="344"/>
      <c r="AK31" s="66">
        <f t="shared" si="9"/>
        <v>7.7</v>
      </c>
      <c r="AL31" s="67">
        <f t="shared" si="10"/>
        <v>7.7</v>
      </c>
      <c r="AM31" s="67" t="str">
        <f t="shared" si="11"/>
        <v>7.7</v>
      </c>
      <c r="AN31" s="51" t="str">
        <f t="shared" si="258"/>
        <v>B</v>
      </c>
      <c r="AO31" s="60">
        <f t="shared" si="259"/>
        <v>3</v>
      </c>
      <c r="AP31" s="53" t="str">
        <f t="shared" si="12"/>
        <v>3.0</v>
      </c>
      <c r="AQ31" s="63">
        <v>2</v>
      </c>
      <c r="AR31" s="207">
        <v>2</v>
      </c>
      <c r="AS31" s="351">
        <v>6.1</v>
      </c>
      <c r="AT31" s="358">
        <v>2</v>
      </c>
      <c r="AU31" s="358"/>
      <c r="AV31" s="66">
        <f t="shared" si="13"/>
        <v>3.6</v>
      </c>
      <c r="AW31" s="67">
        <f t="shared" si="14"/>
        <v>3.6</v>
      </c>
      <c r="AX31" s="67" t="str">
        <f t="shared" si="15"/>
        <v>3.6</v>
      </c>
      <c r="AY31" s="51" t="str">
        <f t="shared" si="16"/>
        <v>F</v>
      </c>
      <c r="AZ31" s="60">
        <f t="shared" si="260"/>
        <v>0</v>
      </c>
      <c r="BA31" s="53" t="str">
        <f t="shared" si="17"/>
        <v>0.0</v>
      </c>
      <c r="BB31" s="63">
        <v>3</v>
      </c>
      <c r="BC31" s="207"/>
      <c r="BD31" s="351">
        <v>5.4</v>
      </c>
      <c r="BE31" s="352">
        <v>5</v>
      </c>
      <c r="BF31" s="353"/>
      <c r="BG31" s="66">
        <f t="shared" si="261"/>
        <v>5.2</v>
      </c>
      <c r="BH31" s="67">
        <f t="shared" si="262"/>
        <v>5.2</v>
      </c>
      <c r="BI31" s="67" t="str">
        <f t="shared" si="18"/>
        <v>5.2</v>
      </c>
      <c r="BJ31" s="51" t="str">
        <f t="shared" si="263"/>
        <v>D+</v>
      </c>
      <c r="BK31" s="60">
        <f t="shared" si="264"/>
        <v>1.5</v>
      </c>
      <c r="BL31" s="53" t="str">
        <f t="shared" si="19"/>
        <v>1.5</v>
      </c>
      <c r="BM31" s="63">
        <v>3</v>
      </c>
      <c r="BN31" s="207">
        <v>3</v>
      </c>
      <c r="BO31" s="351">
        <v>6.3</v>
      </c>
      <c r="BP31" s="352">
        <v>6</v>
      </c>
      <c r="BQ31" s="353"/>
      <c r="BR31" s="66"/>
      <c r="BS31" s="67">
        <f t="shared" si="21"/>
        <v>6.1</v>
      </c>
      <c r="BT31" s="67" t="str">
        <f t="shared" si="22"/>
        <v>6.1</v>
      </c>
      <c r="BU31" s="51" t="str">
        <f t="shared" si="23"/>
        <v>C</v>
      </c>
      <c r="BV31" s="68">
        <f t="shared" si="24"/>
        <v>2</v>
      </c>
      <c r="BW31" s="53" t="str">
        <f t="shared" si="25"/>
        <v>2.0</v>
      </c>
      <c r="BX31" s="63">
        <v>2</v>
      </c>
      <c r="BY31" s="207">
        <v>2</v>
      </c>
      <c r="BZ31" s="342">
        <v>6</v>
      </c>
      <c r="CA31" s="343">
        <v>3</v>
      </c>
      <c r="CB31" s="344"/>
      <c r="CC31" s="66">
        <f t="shared" si="279"/>
        <v>4.2</v>
      </c>
      <c r="CD31" s="67">
        <f t="shared" si="265"/>
        <v>4.2</v>
      </c>
      <c r="CE31" s="67" t="str">
        <f t="shared" si="26"/>
        <v>4.2</v>
      </c>
      <c r="CF31" s="51" t="str">
        <f t="shared" si="266"/>
        <v>D</v>
      </c>
      <c r="CG31" s="60">
        <f t="shared" si="267"/>
        <v>1</v>
      </c>
      <c r="CH31" s="53" t="str">
        <f t="shared" si="27"/>
        <v>1.0</v>
      </c>
      <c r="CI31" s="63">
        <v>3</v>
      </c>
      <c r="CJ31" s="207">
        <v>3</v>
      </c>
      <c r="CK31" s="208">
        <f t="shared" si="280"/>
        <v>17</v>
      </c>
      <c r="CL31" s="72">
        <f t="shared" si="281"/>
        <v>5.2823529411764714</v>
      </c>
      <c r="CM31" s="93" t="str">
        <f t="shared" si="30"/>
        <v>5.28</v>
      </c>
      <c r="CN31" s="72">
        <f t="shared" si="282"/>
        <v>1.5</v>
      </c>
      <c r="CO31" s="93" t="str">
        <f t="shared" si="32"/>
        <v>1.50</v>
      </c>
      <c r="CP31" s="399" t="str">
        <f t="shared" si="252"/>
        <v>Lên lớp</v>
      </c>
      <c r="CQ31" s="399">
        <f t="shared" si="283"/>
        <v>14</v>
      </c>
      <c r="CR31" s="72">
        <f t="shared" si="284"/>
        <v>5.6428571428571432</v>
      </c>
      <c r="CS31" s="399" t="str">
        <f t="shared" si="35"/>
        <v>5.64</v>
      </c>
      <c r="CT31" s="72">
        <f t="shared" si="285"/>
        <v>1.8214285714285714</v>
      </c>
      <c r="CU31" s="399" t="str">
        <f t="shared" si="37"/>
        <v>1.82</v>
      </c>
      <c r="CV31" s="399" t="str">
        <f t="shared" si="268"/>
        <v>Lên lớp</v>
      </c>
      <c r="CW31" s="348">
        <v>6.6</v>
      </c>
      <c r="CX31" s="354">
        <v>5</v>
      </c>
      <c r="CY31" s="399"/>
      <c r="CZ31" s="66">
        <f t="shared" si="38"/>
        <v>5.6</v>
      </c>
      <c r="DA31" s="67">
        <f t="shared" si="39"/>
        <v>5.6</v>
      </c>
      <c r="DB31" s="60" t="str">
        <f t="shared" si="40"/>
        <v>5.6</v>
      </c>
      <c r="DC31" s="51" t="str">
        <f t="shared" si="41"/>
        <v>C</v>
      </c>
      <c r="DD31" s="60">
        <f t="shared" si="42"/>
        <v>2</v>
      </c>
      <c r="DE31" s="60" t="str">
        <f t="shared" si="43"/>
        <v>2.0</v>
      </c>
      <c r="DF31" s="63"/>
      <c r="DG31" s="209"/>
      <c r="DH31" s="351">
        <v>5</v>
      </c>
      <c r="DI31" s="358">
        <v>4</v>
      </c>
      <c r="DJ31" s="262"/>
      <c r="DK31" s="66">
        <f t="shared" si="44"/>
        <v>4.4000000000000004</v>
      </c>
      <c r="DL31" s="67">
        <f t="shared" si="45"/>
        <v>4.4000000000000004</v>
      </c>
      <c r="DM31" s="60" t="str">
        <f t="shared" si="46"/>
        <v>4.4</v>
      </c>
      <c r="DN31" s="51" t="str">
        <f t="shared" si="47"/>
        <v>D</v>
      </c>
      <c r="DO31" s="60">
        <f t="shared" si="48"/>
        <v>1</v>
      </c>
      <c r="DP31" s="60" t="str">
        <f t="shared" si="49"/>
        <v>1.0</v>
      </c>
      <c r="DQ31" s="63"/>
      <c r="DR31" s="209"/>
      <c r="DS31" s="67">
        <f>(DA31+DL31)/2</f>
        <v>5</v>
      </c>
      <c r="DT31" s="357" t="str">
        <f t="shared" si="51"/>
        <v>5.0</v>
      </c>
      <c r="DU31" s="51" t="str">
        <f t="shared" si="52"/>
        <v>D+</v>
      </c>
      <c r="DV31" s="60">
        <f t="shared" si="53"/>
        <v>1.5</v>
      </c>
      <c r="DW31" s="60" t="str">
        <f t="shared" si="54"/>
        <v>1.5</v>
      </c>
      <c r="DX31" s="63">
        <v>3</v>
      </c>
      <c r="DY31" s="209">
        <v>3</v>
      </c>
      <c r="DZ31" s="351">
        <v>6.3</v>
      </c>
      <c r="EA31" s="358">
        <v>6</v>
      </c>
      <c r="EB31" s="399"/>
      <c r="EC31" s="66">
        <f t="shared" si="55"/>
        <v>6.1</v>
      </c>
      <c r="ED31" s="67">
        <f t="shared" si="56"/>
        <v>6.1</v>
      </c>
      <c r="EE31" s="60" t="str">
        <f t="shared" si="57"/>
        <v>6.1</v>
      </c>
      <c r="EF31" s="51" t="str">
        <f t="shared" si="58"/>
        <v>C</v>
      </c>
      <c r="EG31" s="60">
        <f t="shared" si="59"/>
        <v>2</v>
      </c>
      <c r="EH31" s="60" t="str">
        <f t="shared" si="60"/>
        <v>2.0</v>
      </c>
      <c r="EI31" s="63">
        <v>3</v>
      </c>
      <c r="EJ31" s="209">
        <v>3</v>
      </c>
      <c r="EK31" s="342">
        <v>7.2</v>
      </c>
      <c r="EL31" s="343">
        <v>7</v>
      </c>
      <c r="EM31" s="344"/>
      <c r="EN31" s="66">
        <f t="shared" si="61"/>
        <v>7.1</v>
      </c>
      <c r="EO31" s="67">
        <f t="shared" si="62"/>
        <v>7.1</v>
      </c>
      <c r="EP31" s="60" t="str">
        <f t="shared" si="63"/>
        <v>7.1</v>
      </c>
      <c r="EQ31" s="51" t="str">
        <f t="shared" si="64"/>
        <v>B</v>
      </c>
      <c r="ER31" s="60">
        <f t="shared" si="65"/>
        <v>3</v>
      </c>
      <c r="ES31" s="60" t="str">
        <f t="shared" si="66"/>
        <v>3.0</v>
      </c>
      <c r="ET31" s="63">
        <v>3</v>
      </c>
      <c r="EU31" s="207">
        <v>3</v>
      </c>
      <c r="EV31" s="348">
        <v>6.3</v>
      </c>
      <c r="EW31" s="354">
        <v>1</v>
      </c>
      <c r="EX31" s="354">
        <v>3</v>
      </c>
      <c r="EY31" s="66">
        <f t="shared" si="67"/>
        <v>3.1</v>
      </c>
      <c r="EZ31" s="67">
        <f t="shared" si="68"/>
        <v>4.3</v>
      </c>
      <c r="FA31" s="67" t="str">
        <f t="shared" si="69"/>
        <v>4.3</v>
      </c>
      <c r="FB31" s="51" t="str">
        <f t="shared" si="70"/>
        <v>D</v>
      </c>
      <c r="FC31" s="60">
        <f t="shared" si="71"/>
        <v>1</v>
      </c>
      <c r="FD31" s="53" t="str">
        <f t="shared" si="72"/>
        <v>1.0</v>
      </c>
      <c r="FE31" s="63">
        <v>2</v>
      </c>
      <c r="FF31" s="207">
        <v>2</v>
      </c>
      <c r="FG31" s="348">
        <v>8</v>
      </c>
      <c r="FH31" s="354">
        <v>8</v>
      </c>
      <c r="FI31" s="227"/>
      <c r="FJ31" s="66">
        <f t="shared" si="73"/>
        <v>8</v>
      </c>
      <c r="FK31" s="67">
        <f t="shared" si="74"/>
        <v>8</v>
      </c>
      <c r="FL31" s="67" t="str">
        <f t="shared" si="75"/>
        <v>8.0</v>
      </c>
      <c r="FM31" s="51" t="str">
        <f t="shared" si="76"/>
        <v>B+</v>
      </c>
      <c r="FN31" s="60">
        <f t="shared" si="77"/>
        <v>3.5</v>
      </c>
      <c r="FO31" s="53" t="str">
        <f t="shared" si="78"/>
        <v>3.5</v>
      </c>
      <c r="FP31" s="63">
        <v>2</v>
      </c>
      <c r="FQ31" s="207">
        <v>2</v>
      </c>
      <c r="FR31" s="360">
        <v>5</v>
      </c>
      <c r="FS31" s="227">
        <v>5</v>
      </c>
      <c r="FT31" s="227"/>
      <c r="FU31" s="66"/>
      <c r="FV31" s="67">
        <f t="shared" si="79"/>
        <v>5</v>
      </c>
      <c r="FW31" s="67" t="str">
        <f t="shared" si="80"/>
        <v>5.0</v>
      </c>
      <c r="FX31" s="51" t="str">
        <f t="shared" si="81"/>
        <v>D+</v>
      </c>
      <c r="FY31" s="60">
        <f t="shared" si="82"/>
        <v>1.5</v>
      </c>
      <c r="FZ31" s="53" t="str">
        <f t="shared" si="83"/>
        <v>1.5</v>
      </c>
      <c r="GA31" s="63">
        <v>2</v>
      </c>
      <c r="GB31" s="207">
        <v>2</v>
      </c>
      <c r="GC31" s="348">
        <v>5</v>
      </c>
      <c r="GD31" s="354">
        <v>1</v>
      </c>
      <c r="GE31" s="354">
        <v>5</v>
      </c>
      <c r="GF31" s="105"/>
      <c r="GG31" s="67">
        <f t="shared" si="84"/>
        <v>5</v>
      </c>
      <c r="GH31" s="67" t="str">
        <f t="shared" si="85"/>
        <v>5.0</v>
      </c>
      <c r="GI31" s="51" t="str">
        <f t="shared" si="86"/>
        <v>D+</v>
      </c>
      <c r="GJ31" s="60">
        <f t="shared" si="87"/>
        <v>1.5</v>
      </c>
      <c r="GK31" s="53" t="str">
        <f t="shared" si="88"/>
        <v>1.5</v>
      </c>
      <c r="GL31" s="63">
        <v>3</v>
      </c>
      <c r="GM31" s="207">
        <v>3</v>
      </c>
      <c r="GN31" s="211">
        <f t="shared" si="89"/>
        <v>18</v>
      </c>
      <c r="GO31" s="156">
        <f t="shared" si="90"/>
        <v>5.7888888888888879</v>
      </c>
      <c r="GP31" s="158">
        <f t="shared" si="91"/>
        <v>2</v>
      </c>
      <c r="GQ31" s="157" t="str">
        <f t="shared" si="92"/>
        <v>2.00</v>
      </c>
      <c r="GR31" s="5" t="str">
        <f t="shared" si="93"/>
        <v>Lên lớp</v>
      </c>
      <c r="GS31" s="212">
        <f t="shared" si="94"/>
        <v>18</v>
      </c>
      <c r="GT31" s="213">
        <f t="shared" si="95"/>
        <v>5.7888888888888879</v>
      </c>
      <c r="GU31" s="214">
        <f t="shared" si="96"/>
        <v>2</v>
      </c>
      <c r="GV31" s="215">
        <f t="shared" si="97"/>
        <v>35</v>
      </c>
      <c r="GW31" s="211">
        <f t="shared" si="98"/>
        <v>32</v>
      </c>
      <c r="GX31" s="157">
        <f t="shared" si="99"/>
        <v>5.7249999999999996</v>
      </c>
      <c r="GY31" s="158">
        <f t="shared" si="100"/>
        <v>1.921875</v>
      </c>
      <c r="GZ31" s="157" t="str">
        <f t="shared" si="101"/>
        <v>1.92</v>
      </c>
      <c r="HA31" s="5" t="str">
        <f t="shared" si="102"/>
        <v>Lên lớp</v>
      </c>
      <c r="HB31" s="5"/>
      <c r="HC31" s="348">
        <v>5.9</v>
      </c>
      <c r="HD31" s="349">
        <v>4</v>
      </c>
      <c r="HE31" s="104"/>
      <c r="HF31" s="105"/>
      <c r="HG31" s="67">
        <f t="shared" si="103"/>
        <v>4.8</v>
      </c>
      <c r="HH31" s="67" t="str">
        <f t="shared" si="104"/>
        <v>4.8</v>
      </c>
      <c r="HI31" s="51" t="str">
        <f t="shared" si="105"/>
        <v>D</v>
      </c>
      <c r="HJ31" s="60">
        <f t="shared" si="106"/>
        <v>1</v>
      </c>
      <c r="HK31" s="53" t="str">
        <f t="shared" si="107"/>
        <v>1.0</v>
      </c>
      <c r="HL31" s="63">
        <v>3</v>
      </c>
      <c r="HM31" s="207">
        <v>3</v>
      </c>
      <c r="HN31" s="348">
        <v>5.7</v>
      </c>
      <c r="HO31" s="349">
        <v>6</v>
      </c>
      <c r="HP31" s="104"/>
      <c r="HQ31" s="105">
        <f t="shared" si="108"/>
        <v>5.9</v>
      </c>
      <c r="HR31" s="362">
        <f t="shared" si="109"/>
        <v>5.9</v>
      </c>
      <c r="HS31" s="120" t="str">
        <f t="shared" si="110"/>
        <v>5.9</v>
      </c>
      <c r="HT31" s="363" t="str">
        <f t="shared" si="111"/>
        <v>C</v>
      </c>
      <c r="HU31" s="362">
        <f t="shared" si="112"/>
        <v>2</v>
      </c>
      <c r="HV31" s="364" t="str">
        <f t="shared" si="113"/>
        <v>2.0</v>
      </c>
      <c r="HW31" s="63">
        <v>1</v>
      </c>
      <c r="HX31" s="207">
        <v>1</v>
      </c>
      <c r="HY31" s="66">
        <f t="shared" si="270"/>
        <v>1.8</v>
      </c>
      <c r="HZ31" s="167">
        <f t="shared" si="270"/>
        <v>5.0999999999999996</v>
      </c>
      <c r="IA31" s="53" t="str">
        <f t="shared" si="115"/>
        <v>5.1</v>
      </c>
      <c r="IB31" s="51" t="str">
        <f t="shared" si="116"/>
        <v>D+</v>
      </c>
      <c r="IC31" s="60">
        <f t="shared" si="117"/>
        <v>1.5</v>
      </c>
      <c r="ID31" s="53" t="str">
        <f t="shared" si="118"/>
        <v>1.5</v>
      </c>
      <c r="IE31" s="220">
        <v>4</v>
      </c>
      <c r="IF31" s="221">
        <v>4</v>
      </c>
      <c r="IG31" s="348">
        <v>5</v>
      </c>
      <c r="IH31" s="349">
        <v>5</v>
      </c>
      <c r="II31" s="58"/>
      <c r="IJ31" s="66">
        <f t="shared" si="119"/>
        <v>5</v>
      </c>
      <c r="IK31" s="67">
        <f t="shared" si="120"/>
        <v>5</v>
      </c>
      <c r="IL31" s="67" t="str">
        <f t="shared" si="121"/>
        <v>5.0</v>
      </c>
      <c r="IM31" s="51" t="str">
        <f t="shared" si="122"/>
        <v>D+</v>
      </c>
      <c r="IN31" s="60">
        <f t="shared" si="123"/>
        <v>1.5</v>
      </c>
      <c r="IO31" s="53" t="str">
        <f t="shared" si="124"/>
        <v>1.5</v>
      </c>
      <c r="IP31" s="63">
        <v>2</v>
      </c>
      <c r="IQ31" s="207">
        <v>2</v>
      </c>
      <c r="IR31" s="342">
        <v>6.3</v>
      </c>
      <c r="IS31" s="343">
        <v>4</v>
      </c>
      <c r="IT31" s="104"/>
      <c r="IU31" s="105">
        <f t="shared" si="125"/>
        <v>4.9000000000000004</v>
      </c>
      <c r="IV31" s="120">
        <f t="shared" si="126"/>
        <v>4.9000000000000004</v>
      </c>
      <c r="IW31" s="67" t="str">
        <f t="shared" si="127"/>
        <v>4.9</v>
      </c>
      <c r="IX31" s="51" t="str">
        <f t="shared" si="128"/>
        <v>D</v>
      </c>
      <c r="IY31" s="60">
        <f t="shared" si="129"/>
        <v>1</v>
      </c>
      <c r="IZ31" s="53" t="str">
        <f t="shared" si="130"/>
        <v>1.0</v>
      </c>
      <c r="JA31" s="63">
        <v>3</v>
      </c>
      <c r="JB31" s="207">
        <v>3</v>
      </c>
      <c r="JC31" s="348">
        <v>8.6</v>
      </c>
      <c r="JD31" s="349">
        <v>4</v>
      </c>
      <c r="JE31" s="58"/>
      <c r="JF31" s="66">
        <f t="shared" si="131"/>
        <v>5.8</v>
      </c>
      <c r="JG31" s="67">
        <f t="shared" si="132"/>
        <v>5.8</v>
      </c>
      <c r="JH31" s="50" t="str">
        <f t="shared" si="133"/>
        <v>5.8</v>
      </c>
      <c r="JI31" s="51" t="str">
        <f t="shared" si="134"/>
        <v>C</v>
      </c>
      <c r="JJ31" s="60">
        <f t="shared" si="135"/>
        <v>2</v>
      </c>
      <c r="JK31" s="53" t="str">
        <f t="shared" si="136"/>
        <v>2.0</v>
      </c>
      <c r="JL31" s="61">
        <v>2</v>
      </c>
      <c r="JM31" s="62">
        <v>2</v>
      </c>
      <c r="JN31" s="351">
        <v>6</v>
      </c>
      <c r="JO31" s="352">
        <v>3</v>
      </c>
      <c r="JP31" s="174">
        <v>7</v>
      </c>
      <c r="JQ31" s="216">
        <f t="shared" si="137"/>
        <v>4.2</v>
      </c>
      <c r="JR31" s="67">
        <f t="shared" si="138"/>
        <v>6.6</v>
      </c>
      <c r="JS31" s="50" t="str">
        <f t="shared" si="139"/>
        <v>6.6</v>
      </c>
      <c r="JT31" s="51" t="str">
        <f t="shared" si="140"/>
        <v>C+</v>
      </c>
      <c r="JU31" s="60">
        <f t="shared" si="141"/>
        <v>2.5</v>
      </c>
      <c r="JV31" s="53" t="str">
        <f t="shared" si="142"/>
        <v>2.5</v>
      </c>
      <c r="JW31" s="61">
        <v>1</v>
      </c>
      <c r="JX31" s="62">
        <v>1</v>
      </c>
      <c r="JY31" s="348">
        <v>6.7</v>
      </c>
      <c r="JZ31" s="354">
        <v>7</v>
      </c>
      <c r="KA31" s="104"/>
      <c r="KB31" s="105">
        <f t="shared" si="143"/>
        <v>6.9</v>
      </c>
      <c r="KC31" s="67">
        <f t="shared" si="144"/>
        <v>6.9</v>
      </c>
      <c r="KD31" s="50" t="str">
        <f t="shared" si="145"/>
        <v>6.9</v>
      </c>
      <c r="KE31" s="51" t="str">
        <f t="shared" si="146"/>
        <v>C+</v>
      </c>
      <c r="KF31" s="60">
        <f t="shared" si="147"/>
        <v>2.5</v>
      </c>
      <c r="KG31" s="53" t="str">
        <f t="shared" si="148"/>
        <v>2.5</v>
      </c>
      <c r="KH31" s="61">
        <v>2</v>
      </c>
      <c r="KI31" s="62">
        <v>2</v>
      </c>
      <c r="KJ31" s="348">
        <v>6.2</v>
      </c>
      <c r="KK31" s="368">
        <v>5</v>
      </c>
      <c r="KL31" s="350"/>
      <c r="KM31" s="66">
        <f t="shared" si="149"/>
        <v>5.5</v>
      </c>
      <c r="KN31" s="110">
        <f t="shared" si="150"/>
        <v>5.5</v>
      </c>
      <c r="KO31" s="67" t="str">
        <f t="shared" si="151"/>
        <v>5.5</v>
      </c>
      <c r="KP31" s="300" t="str">
        <f t="shared" si="152"/>
        <v>C</v>
      </c>
      <c r="KQ31" s="112">
        <f t="shared" si="153"/>
        <v>2</v>
      </c>
      <c r="KR31" s="113" t="str">
        <f t="shared" si="154"/>
        <v>2.0</v>
      </c>
      <c r="KS31" s="63">
        <v>3</v>
      </c>
      <c r="KT31" s="207">
        <v>3</v>
      </c>
      <c r="KU31" s="348">
        <v>6</v>
      </c>
      <c r="KV31" s="368">
        <v>7</v>
      </c>
      <c r="KW31" s="350"/>
      <c r="KX31" s="360">
        <f t="shared" si="155"/>
        <v>6.6</v>
      </c>
      <c r="KY31" s="378">
        <f t="shared" si="156"/>
        <v>6.6</v>
      </c>
      <c r="KZ31" s="356" t="str">
        <f t="shared" si="157"/>
        <v>6.6</v>
      </c>
      <c r="LA31" s="379" t="str">
        <f t="shared" si="158"/>
        <v>C+</v>
      </c>
      <c r="LB31" s="380">
        <f t="shared" si="159"/>
        <v>2.5</v>
      </c>
      <c r="LC31" s="381" t="str">
        <f t="shared" si="160"/>
        <v>2.5</v>
      </c>
      <c r="LD31" s="382">
        <v>2</v>
      </c>
      <c r="LE31" s="383">
        <v>2</v>
      </c>
      <c r="LF31" s="301">
        <f t="shared" si="286"/>
        <v>6</v>
      </c>
      <c r="LG31" s="302">
        <f t="shared" si="286"/>
        <v>6</v>
      </c>
      <c r="LH31" s="303" t="str">
        <f t="shared" si="162"/>
        <v>6.0</v>
      </c>
      <c r="LI31" s="304" t="str">
        <f t="shared" si="163"/>
        <v>C</v>
      </c>
      <c r="LJ31" s="305">
        <f t="shared" si="164"/>
        <v>2</v>
      </c>
      <c r="LK31" s="303" t="str">
        <f t="shared" si="165"/>
        <v>2.0</v>
      </c>
      <c r="LL31" s="306">
        <v>5</v>
      </c>
      <c r="LM31" s="307">
        <v>5</v>
      </c>
      <c r="LN31" s="211">
        <f t="shared" si="166"/>
        <v>19</v>
      </c>
      <c r="LO31" s="156">
        <f t="shared" si="167"/>
        <v>5.6157894736842104</v>
      </c>
      <c r="LP31" s="158">
        <f t="shared" si="168"/>
        <v>1.763157894736842</v>
      </c>
      <c r="LQ31" s="157" t="str">
        <f t="shared" si="169"/>
        <v>1.76</v>
      </c>
      <c r="LR31" s="5" t="str">
        <f t="shared" si="170"/>
        <v>Lên lớp</v>
      </c>
      <c r="LS31" s="212">
        <f t="shared" si="171"/>
        <v>19</v>
      </c>
      <c r="LT31" s="156">
        <f t="shared" si="172"/>
        <v>5.6157894736842104</v>
      </c>
      <c r="LU31" s="309">
        <f t="shared" si="173"/>
        <v>1.763157894736842</v>
      </c>
      <c r="LV31" s="215">
        <f t="shared" si="174"/>
        <v>54</v>
      </c>
      <c r="LW31" s="211">
        <f t="shared" si="175"/>
        <v>51</v>
      </c>
      <c r="LX31" s="157">
        <f t="shared" si="176"/>
        <v>5.6843137254901954</v>
      </c>
      <c r="LY31" s="157" t="str">
        <f t="shared" si="177"/>
        <v>5.68</v>
      </c>
      <c r="LZ31" s="158">
        <f t="shared" si="178"/>
        <v>1.8627450980392157</v>
      </c>
      <c r="MA31" s="157" t="str">
        <f t="shared" si="179"/>
        <v>1.86</v>
      </c>
      <c r="MB31" s="5" t="str">
        <f t="shared" si="180"/>
        <v>Lên lớp</v>
      </c>
      <c r="MC31" s="348">
        <v>6.8</v>
      </c>
      <c r="MD31" s="349">
        <v>3</v>
      </c>
      <c r="ME31" s="350"/>
      <c r="MF31" s="66">
        <f t="shared" si="181"/>
        <v>4.5</v>
      </c>
      <c r="MG31" s="67">
        <f t="shared" si="182"/>
        <v>4.5</v>
      </c>
      <c r="MH31" s="50" t="str">
        <f t="shared" si="183"/>
        <v>4.5</v>
      </c>
      <c r="MI31" s="51" t="str">
        <f t="shared" si="184"/>
        <v>D</v>
      </c>
      <c r="MJ31" s="60">
        <f t="shared" si="185"/>
        <v>1</v>
      </c>
      <c r="MK31" s="53" t="str">
        <f t="shared" si="186"/>
        <v>1.0</v>
      </c>
      <c r="ML31" s="61">
        <v>2</v>
      </c>
      <c r="MM31" s="62">
        <v>2</v>
      </c>
      <c r="MN31" s="348">
        <v>6</v>
      </c>
      <c r="MO31" s="349">
        <v>7</v>
      </c>
      <c r="MP31" s="350"/>
      <c r="MQ31" s="105">
        <f t="shared" si="187"/>
        <v>6.6</v>
      </c>
      <c r="MR31" s="67">
        <f t="shared" si="188"/>
        <v>6.6</v>
      </c>
      <c r="MS31" s="50" t="str">
        <f t="shared" si="189"/>
        <v>6.6</v>
      </c>
      <c r="MT31" s="51" t="str">
        <f t="shared" si="190"/>
        <v>C+</v>
      </c>
      <c r="MU31" s="60">
        <f t="shared" si="191"/>
        <v>2.5</v>
      </c>
      <c r="MV31" s="53" t="str">
        <f t="shared" si="192"/>
        <v>2.5</v>
      </c>
      <c r="MW31" s="61">
        <v>2</v>
      </c>
      <c r="MX31" s="62">
        <v>2</v>
      </c>
      <c r="MY31" s="348">
        <v>5.2</v>
      </c>
      <c r="MZ31" s="349">
        <v>5</v>
      </c>
      <c r="NA31" s="350"/>
      <c r="NB31" s="105">
        <f t="shared" si="193"/>
        <v>5.0999999999999996</v>
      </c>
      <c r="NC31" s="67">
        <f t="shared" si="194"/>
        <v>5.0999999999999996</v>
      </c>
      <c r="ND31" s="50" t="str">
        <f t="shared" si="195"/>
        <v>5.1</v>
      </c>
      <c r="NE31" s="51" t="str">
        <f t="shared" si="196"/>
        <v>D+</v>
      </c>
      <c r="NF31" s="60">
        <f t="shared" si="197"/>
        <v>1.5</v>
      </c>
      <c r="NG31" s="53" t="str">
        <f t="shared" si="198"/>
        <v>1.5</v>
      </c>
      <c r="NH31" s="61">
        <v>2</v>
      </c>
      <c r="NI31" s="62">
        <v>2</v>
      </c>
      <c r="NJ31" s="342">
        <v>6.1</v>
      </c>
      <c r="NK31" s="343">
        <v>6</v>
      </c>
      <c r="NL31" s="344"/>
      <c r="NM31" s="105">
        <f t="shared" si="199"/>
        <v>6</v>
      </c>
      <c r="NN31" s="110">
        <f t="shared" si="200"/>
        <v>6</v>
      </c>
      <c r="NO31" s="67" t="str">
        <f t="shared" si="201"/>
        <v>6.0</v>
      </c>
      <c r="NP31" s="300" t="str">
        <f t="shared" si="202"/>
        <v>C</v>
      </c>
      <c r="NQ31" s="112">
        <f t="shared" si="203"/>
        <v>2</v>
      </c>
      <c r="NR31" s="113" t="str">
        <f t="shared" si="204"/>
        <v>2.0</v>
      </c>
      <c r="NS31" s="63">
        <v>2</v>
      </c>
      <c r="NT31" s="207">
        <v>2</v>
      </c>
      <c r="NU31" s="342">
        <v>5</v>
      </c>
      <c r="NV31" s="343">
        <v>2</v>
      </c>
      <c r="NW31" s="344">
        <v>5</v>
      </c>
      <c r="NX31" s="105">
        <f t="shared" si="205"/>
        <v>3.2</v>
      </c>
      <c r="NY31" s="110">
        <f t="shared" si="206"/>
        <v>5</v>
      </c>
      <c r="NZ31" s="67" t="str">
        <f t="shared" si="207"/>
        <v>5.0</v>
      </c>
      <c r="OA31" s="300" t="str">
        <f t="shared" si="208"/>
        <v>D+</v>
      </c>
      <c r="OB31" s="112">
        <f t="shared" si="209"/>
        <v>1.5</v>
      </c>
      <c r="OC31" s="113" t="str">
        <f t="shared" si="210"/>
        <v>1.5</v>
      </c>
      <c r="OD31" s="63">
        <v>1</v>
      </c>
      <c r="OE31" s="207">
        <v>1</v>
      </c>
      <c r="OF31" s="231">
        <v>6</v>
      </c>
      <c r="OG31" s="231">
        <v>5</v>
      </c>
      <c r="OH31" s="231"/>
      <c r="OI31" s="66">
        <f t="shared" si="211"/>
        <v>5.4</v>
      </c>
      <c r="OJ31" s="67">
        <f t="shared" si="212"/>
        <v>5.4</v>
      </c>
      <c r="OK31" s="67" t="str">
        <f t="shared" si="213"/>
        <v>5.4</v>
      </c>
      <c r="OL31" s="51" t="str">
        <f t="shared" si="214"/>
        <v>D+</v>
      </c>
      <c r="OM31" s="60">
        <f t="shared" si="215"/>
        <v>1.5</v>
      </c>
      <c r="ON31" s="53" t="str">
        <f t="shared" si="216"/>
        <v>1.5</v>
      </c>
      <c r="OO31" s="63">
        <v>6</v>
      </c>
      <c r="OP31" s="207">
        <v>6</v>
      </c>
      <c r="OQ31" s="211">
        <f t="shared" si="217"/>
        <v>15</v>
      </c>
      <c r="OR31" s="156">
        <f t="shared" si="218"/>
        <v>5.453333333333334</v>
      </c>
      <c r="OS31" s="158">
        <f t="shared" si="219"/>
        <v>1.6333333333333333</v>
      </c>
      <c r="OT31" s="157" t="str">
        <f t="shared" si="220"/>
        <v>1.63</v>
      </c>
      <c r="OU31" s="5" t="str">
        <f t="shared" si="221"/>
        <v>Lên lớp</v>
      </c>
      <c r="OV31" s="212">
        <f t="shared" si="222"/>
        <v>15</v>
      </c>
      <c r="OW31" s="156">
        <f t="shared" si="223"/>
        <v>5.453333333333334</v>
      </c>
      <c r="OX31" s="309">
        <f t="shared" si="224"/>
        <v>1.6333333333333333</v>
      </c>
      <c r="OY31" s="215">
        <f t="shared" si="225"/>
        <v>69</v>
      </c>
      <c r="OZ31" s="211">
        <f t="shared" si="226"/>
        <v>66</v>
      </c>
      <c r="PA31" s="157">
        <f t="shared" si="227"/>
        <v>5.6318181818181818</v>
      </c>
      <c r="PB31" s="157" t="str">
        <f t="shared" si="228"/>
        <v>5.63</v>
      </c>
      <c r="PC31" s="158">
        <f t="shared" si="229"/>
        <v>1.8106060606060606</v>
      </c>
      <c r="PD31" s="157" t="str">
        <f t="shared" si="230"/>
        <v>1.81</v>
      </c>
      <c r="PE31" s="5" t="str">
        <f t="shared" si="231"/>
        <v>Lên lớp</v>
      </c>
      <c r="PF31" s="210">
        <v>5.2</v>
      </c>
      <c r="PG31" s="133">
        <v>5</v>
      </c>
      <c r="PH31" s="210"/>
      <c r="PI31" s="66">
        <f t="shared" si="232"/>
        <v>5.0999999999999996</v>
      </c>
      <c r="PJ31" s="67">
        <f t="shared" si="233"/>
        <v>5.0999999999999996</v>
      </c>
      <c r="PK31" s="67" t="str">
        <f t="shared" si="234"/>
        <v>5.1</v>
      </c>
      <c r="PL31" s="51" t="str">
        <f t="shared" si="235"/>
        <v>D+</v>
      </c>
      <c r="PM31" s="60">
        <f t="shared" si="236"/>
        <v>1.5</v>
      </c>
      <c r="PN31" s="53" t="str">
        <f t="shared" si="237"/>
        <v>1.5</v>
      </c>
      <c r="PO31" s="63">
        <v>6</v>
      </c>
      <c r="PP31" s="207">
        <v>6</v>
      </c>
      <c r="PQ31" s="105">
        <v>6.5</v>
      </c>
      <c r="PR31" s="138">
        <v>5</v>
      </c>
      <c r="PS31" s="104"/>
      <c r="PT31" s="105"/>
      <c r="PU31" s="67">
        <f t="shared" si="238"/>
        <v>5.6</v>
      </c>
      <c r="PV31" s="67" t="str">
        <f t="shared" si="239"/>
        <v>5.6</v>
      </c>
      <c r="PW31" s="51" t="str">
        <f t="shared" si="240"/>
        <v>C</v>
      </c>
      <c r="PX31" s="60">
        <f t="shared" si="241"/>
        <v>2</v>
      </c>
      <c r="PY31" s="53" t="str">
        <f t="shared" si="242"/>
        <v>2.0</v>
      </c>
      <c r="PZ31" s="63">
        <v>4</v>
      </c>
      <c r="QA31" s="207">
        <v>4</v>
      </c>
      <c r="QB31" s="146"/>
      <c r="QC31" s="4"/>
      <c r="QD31" s="4"/>
      <c r="QE31" s="316">
        <f t="shared" si="243"/>
        <v>0</v>
      </c>
      <c r="QF31" s="67" t="str">
        <f t="shared" si="244"/>
        <v>0.0</v>
      </c>
      <c r="QG31" s="51" t="str">
        <f t="shared" si="245"/>
        <v>F</v>
      </c>
      <c r="QH31" s="60">
        <f t="shared" si="246"/>
        <v>0</v>
      </c>
      <c r="QI31" s="53" t="str">
        <f t="shared" si="247"/>
        <v>0.0</v>
      </c>
      <c r="QJ31" s="220">
        <v>5</v>
      </c>
      <c r="QK31" s="221"/>
      <c r="QL31" s="417">
        <f t="shared" si="248"/>
        <v>15</v>
      </c>
      <c r="QM31" s="156">
        <f t="shared" si="249"/>
        <v>3.5333333333333332</v>
      </c>
      <c r="QN31" s="158">
        <f t="shared" si="250"/>
        <v>1.1333333333333333</v>
      </c>
      <c r="QO31" s="157" t="str">
        <f t="shared" si="251"/>
        <v>1.13</v>
      </c>
      <c r="QR31" s="429"/>
      <c r="QS31" s="429"/>
      <c r="QT31" s="429"/>
    </row>
    <row r="32" spans="1:462" s="8" customFormat="1" ht="18">
      <c r="A32" s="5">
        <v>31</v>
      </c>
      <c r="B32" s="8" t="s">
        <v>455</v>
      </c>
      <c r="C32" s="8" t="s">
        <v>1081</v>
      </c>
      <c r="D32" s="234" t="s">
        <v>302</v>
      </c>
      <c r="E32" s="235" t="s">
        <v>314</v>
      </c>
      <c r="F32" s="8" t="s">
        <v>1109</v>
      </c>
      <c r="G32" s="8" t="s">
        <v>1082</v>
      </c>
      <c r="H32" s="8" t="s">
        <v>427</v>
      </c>
      <c r="I32" s="8" t="s">
        <v>1083</v>
      </c>
      <c r="J32" s="8" t="s">
        <v>627</v>
      </c>
      <c r="K32" s="49">
        <v>7.5</v>
      </c>
      <c r="L32" s="67" t="str">
        <f t="shared" ref="L32:L37" si="287">TEXT(K32,"0.0")</f>
        <v>7.5</v>
      </c>
      <c r="M32" s="51" t="str">
        <f>IF(K32&gt;=8.5,"A",IF(K32&gt;=8,"B+",IF(K32&gt;=7,"B",IF(K32&gt;=6.5,"C+",IF(K32&gt;=5.5,"C",IF(K32&gt;=5,"D+",IF(K32&gt;=4,"D","F")))))))</f>
        <v>B</v>
      </c>
      <c r="N32" s="52">
        <f>IF(M32="A",4,IF(M32="B+",3.5,IF(M32="B",3,IF(M32="C+",2.5,IF(M32="C",2,IF(M32="D+",1.5,IF(M32="D",1,0)))))))</f>
        <v>3</v>
      </c>
      <c r="O32" s="53" t="str">
        <f>TEXT(N32,"0.0")</f>
        <v>3.0</v>
      </c>
      <c r="P32" s="63">
        <v>2</v>
      </c>
      <c r="Q32" s="49">
        <v>7</v>
      </c>
      <c r="R32" s="67" t="str">
        <f t="shared" ref="R32:R37" si="288">TEXT(Q32,"0.0")</f>
        <v>7.0</v>
      </c>
      <c r="S32" s="8" t="str">
        <f>IF(Q32&gt;=8.5,"A",IF(Q32&gt;=8,"B+",IF(Q32&gt;=7,"B",IF(Q32&gt;=6.5,"C+",IF(Q32&gt;=5.5,"C",IF(Q32&gt;=5,"D+",IF(Q32&gt;=4,"D","F")))))))</f>
        <v>B</v>
      </c>
      <c r="T32" s="52">
        <f>IF(S32="A",4,IF(S32="B+",3.5,IF(S32="B",3,IF(S32="C+",2.5,IF(S32="C",2,IF(S32="D+",1.5,IF(S32="D",1,0)))))))</f>
        <v>3</v>
      </c>
      <c r="U32" s="53" t="str">
        <f>TEXT(T32,"0.0")</f>
        <v>3.0</v>
      </c>
      <c r="V32" s="63">
        <v>3</v>
      </c>
      <c r="W32" s="210">
        <v>8.6999999999999993</v>
      </c>
      <c r="X32" s="57">
        <v>7</v>
      </c>
      <c r="Y32" s="58"/>
      <c r="Z32" s="66">
        <f>ROUND((W32*0.4+X32*0.6),1)</f>
        <v>7.7</v>
      </c>
      <c r="AA32" s="67">
        <f>ROUND(MAX((W32*0.4+X32*0.6),(W32*0.4+Y32*0.6)),1)</f>
        <v>7.7</v>
      </c>
      <c r="AB32" s="67" t="str">
        <f>TEXT(AA32,"0.0")</f>
        <v>7.7</v>
      </c>
      <c r="AC32" s="51" t="str">
        <f>IF(AA32&gt;=8.5,"A",IF(AA32&gt;=8,"B+",IF(AA32&gt;=7,"B",IF(AA32&gt;=6.5,"C+",IF(AA32&gt;=5.5,"C",IF(AA32&gt;=5,"D+",IF(AA32&gt;=4,"D","F")))))))</f>
        <v>B</v>
      </c>
      <c r="AD32" s="60">
        <f>IF(AC32="A",4,IF(AC32="B+",3.5,IF(AC32="B",3,IF(AC32="C+",2.5,IF(AC32="C",2,IF(AC32="D+",1.5,IF(AC32="D",1,0)))))))</f>
        <v>3</v>
      </c>
      <c r="AE32" s="53" t="str">
        <f>TEXT(AD32,"0.0")</f>
        <v>3.0</v>
      </c>
      <c r="AF32" s="63">
        <v>4</v>
      </c>
      <c r="AG32" s="207">
        <v>4</v>
      </c>
      <c r="AH32" s="210">
        <v>8</v>
      </c>
      <c r="AI32" s="57">
        <v>8</v>
      </c>
      <c r="AJ32" s="58"/>
      <c r="AK32" s="66">
        <f>ROUND((AH32*0.4+AI32*0.6),1)</f>
        <v>8</v>
      </c>
      <c r="AL32" s="67">
        <f>ROUND(MAX((AH32*0.4+AI32*0.6),(AH32*0.4+AJ32*0.6)),1)</f>
        <v>8</v>
      </c>
      <c r="AM32" s="67" t="str">
        <f>TEXT(AL32,"0.0")</f>
        <v>8.0</v>
      </c>
      <c r="AN32" s="51" t="str">
        <f>IF(AL32&gt;=8.5,"A",IF(AL32&gt;=8,"B+",IF(AL32&gt;=7,"B",IF(AL32&gt;=6.5,"C+",IF(AL32&gt;=5.5,"C",IF(AL32&gt;=5,"D+",IF(AL32&gt;=4,"D","F")))))))</f>
        <v>B+</v>
      </c>
      <c r="AO32" s="60">
        <f>IF(AN32="A",4,IF(AN32="B+",3.5,IF(AN32="B",3,IF(AN32="C+",2.5,IF(AN32="C",2,IF(AN32="D+",1.5,IF(AN32="D",1,0)))))))</f>
        <v>3.5</v>
      </c>
      <c r="AP32" s="53" t="str">
        <f>TEXT(AO32,"0.0")</f>
        <v>3.5</v>
      </c>
      <c r="AQ32" s="63">
        <v>2</v>
      </c>
      <c r="AR32" s="207">
        <v>2</v>
      </c>
      <c r="AS32" s="66">
        <v>6.6</v>
      </c>
      <c r="AT32" s="399">
        <v>3</v>
      </c>
      <c r="AU32" s="399"/>
      <c r="AV32" s="66">
        <f>ROUND((AS32*0.4+AT32*0.6),1)</f>
        <v>4.4000000000000004</v>
      </c>
      <c r="AW32" s="67">
        <f>ROUND(MAX((AS32*0.4+AT32*0.6),(AS32*0.4+AU32*0.6)),1)</f>
        <v>4.4000000000000004</v>
      </c>
      <c r="AX32" s="67" t="str">
        <f>TEXT(AW32,"0.0")</f>
        <v>4.4</v>
      </c>
      <c r="AY32" s="51" t="str">
        <f>IF(AW32&gt;=8.5,"A",IF(AW32&gt;=8,"B+",IF(AW32&gt;=7,"B",IF(AW32&gt;=6.5,"C+",IF(AW32&gt;=5.5,"C",IF(AW32&gt;=5,"D+",IF(AW32&gt;=4,"D","F")))))))</f>
        <v>D</v>
      </c>
      <c r="AZ32" s="60">
        <f>IF(AY32="A",4,IF(AY32="B+",3.5,IF(AY32="B",3,IF(AY32="C+",2.5,IF(AY32="C",2,IF(AY32="D+",1.5,IF(AY32="D",1,0)))))))</f>
        <v>1</v>
      </c>
      <c r="BA32" s="53" t="str">
        <f>TEXT(AZ32,"0.0")</f>
        <v>1.0</v>
      </c>
      <c r="BB32" s="63">
        <v>3</v>
      </c>
      <c r="BC32" s="207">
        <v>3</v>
      </c>
      <c r="BD32" s="210">
        <v>5.2</v>
      </c>
      <c r="BE32" s="57">
        <v>6</v>
      </c>
      <c r="BF32" s="58"/>
      <c r="BG32" s="66">
        <f>ROUND((BD32*0.4+BE32*0.6),1)</f>
        <v>5.7</v>
      </c>
      <c r="BH32" s="67">
        <f>ROUND(MAX((BD32*0.4+BE32*0.6),(BD32*0.4+BF32*0.6)),1)</f>
        <v>5.7</v>
      </c>
      <c r="BI32" s="67" t="str">
        <f>TEXT(BH32,"0.0")</f>
        <v>5.7</v>
      </c>
      <c r="BJ32" s="51" t="str">
        <f>IF(BH32&gt;=8.5,"A",IF(BH32&gt;=8,"B+",IF(BH32&gt;=7,"B",IF(BH32&gt;=6.5,"C+",IF(BH32&gt;=5.5,"C",IF(BH32&gt;=5,"D+",IF(BH32&gt;=4,"D","F")))))))</f>
        <v>C</v>
      </c>
      <c r="BK32" s="60">
        <f>IF(BJ32="A",4,IF(BJ32="B+",3.5,IF(BJ32="B",3,IF(BJ32="C+",2.5,IF(BJ32="C",2,IF(BJ32="D+",1.5,IF(BJ32="D",1,0)))))))</f>
        <v>2</v>
      </c>
      <c r="BL32" s="53" t="str">
        <f>TEXT(BK32,"0.0")</f>
        <v>2.0</v>
      </c>
      <c r="BM32" s="63">
        <v>3</v>
      </c>
      <c r="BN32" s="207">
        <v>3</v>
      </c>
      <c r="BO32" s="210">
        <v>6.6</v>
      </c>
      <c r="BP32" s="57">
        <v>5</v>
      </c>
      <c r="BQ32" s="58"/>
      <c r="BR32" s="66"/>
      <c r="BS32" s="67">
        <f>ROUND(MAX((BO32*0.4+BP32*0.6),(BO32*0.4+BQ32*0.6)),1)</f>
        <v>5.6</v>
      </c>
      <c r="BT32" s="67" t="str">
        <f>TEXT(BS32,"0.0")</f>
        <v>5.6</v>
      </c>
      <c r="BU32" s="51" t="str">
        <f>IF(BS32&gt;=8.5,"A",IF(BS32&gt;=8,"B+",IF(BS32&gt;=7,"B",IF(BS32&gt;=6.5,"C+",IF(BS32&gt;=5.5,"C",IF(BS32&gt;=5,"D+",IF(BS32&gt;=4,"D","F")))))))</f>
        <v>C</v>
      </c>
      <c r="BV32" s="68">
        <f>IF(BU32="A",4,IF(BU32="B+",3.5,IF(BU32="B",3,IF(BU32="C+",2.5,IF(BU32="C",2,IF(BU32="D+",1.5,IF(BU32="D",1,0)))))))</f>
        <v>2</v>
      </c>
      <c r="BW32" s="53" t="str">
        <f>TEXT(BV32,"0.0")</f>
        <v>2.0</v>
      </c>
      <c r="BX32" s="63">
        <v>2</v>
      </c>
      <c r="BY32" s="207">
        <v>2</v>
      </c>
      <c r="BZ32" s="210">
        <v>6.3</v>
      </c>
      <c r="CA32" s="57">
        <v>7</v>
      </c>
      <c r="CB32" s="58"/>
      <c r="CC32" s="66">
        <f>ROUND((BZ32*0.4+CA32*0.6),1)</f>
        <v>6.7</v>
      </c>
      <c r="CD32" s="67">
        <f>ROUND(MAX((BZ32*0.4+CA32*0.6),(BZ32*0.4+CB32*0.6)),1)</f>
        <v>6.7</v>
      </c>
      <c r="CE32" s="67" t="str">
        <f>TEXT(CD32,"0.0")</f>
        <v>6.7</v>
      </c>
      <c r="CF32" s="51" t="str">
        <f>IF(CD32&gt;=8.5,"A",IF(CD32&gt;=8,"B+",IF(CD32&gt;=7,"B",IF(CD32&gt;=6.5,"C+",IF(CD32&gt;=5.5,"C",IF(CD32&gt;=5,"D+",IF(CD32&gt;=4,"D","F")))))))</f>
        <v>C+</v>
      </c>
      <c r="CG32" s="60">
        <f>IF(CF32="A",4,IF(CF32="B+",3.5,IF(CF32="B",3,IF(CF32="C+",2.5,IF(CF32="C",2,IF(CF32="D+",1.5,IF(CF32="D",1,0)))))))</f>
        <v>2.5</v>
      </c>
      <c r="CH32" s="53" t="str">
        <f>TEXT(CG32,"0.0")</f>
        <v>2.5</v>
      </c>
      <c r="CI32" s="63">
        <v>3</v>
      </c>
      <c r="CJ32" s="207">
        <v>3</v>
      </c>
      <c r="CK32" s="208">
        <f>AF32+AQ32+BB32+BM32+BX32+CI32</f>
        <v>17</v>
      </c>
      <c r="CL32" s="72">
        <f>(AA32*AF32+AL32*AQ32+AW32*BB32+BH32*BM32+BS32*BX32+CD32*CI32)/CK32</f>
        <v>6.3764705882352946</v>
      </c>
      <c r="CM32" s="93" t="str">
        <f t="shared" ref="CM32:CM37" si="289">TEXT(CL32,"0.00")</f>
        <v>6.38</v>
      </c>
      <c r="CN32" s="72">
        <f>(AD32*AF32+AO32*AQ32+AZ32*BB32+BK32*BM32+BV32*BX32+CG32*CI32)/CK32</f>
        <v>2.3235294117647061</v>
      </c>
      <c r="CO32" s="93" t="str">
        <f t="shared" ref="CO32:CO37" si="290">TEXT(CN32,"0.00")</f>
        <v>2.32</v>
      </c>
      <c r="CP32" s="399" t="str">
        <f t="shared" ref="CP32:CP37" si="291">IF(AND(CN32&lt;0.8),"Cảnh báo KQHT","Lên lớp")</f>
        <v>Lên lớp</v>
      </c>
      <c r="CQ32" s="399">
        <f>CJ32+BY32+BN32+BC32+AR32+AG32</f>
        <v>17</v>
      </c>
      <c r="CR32" s="72">
        <f>(AA32*AG32+AL32*AR32+AW32*BC32+BH32*BN32+BS32*BY32+CD32*CJ32)/CQ32</f>
        <v>6.3764705882352946</v>
      </c>
      <c r="CS32" s="399" t="str">
        <f t="shared" ref="CS32:CS37" si="292">TEXT(CR32,"0.00")</f>
        <v>6.38</v>
      </c>
      <c r="CT32" s="72">
        <f>(AD32*AG32+AO32*AR32+AZ32*BC32+BK32*BN32+BV32*BY32+CG32*CJ32)/CQ32</f>
        <v>2.3235294117647061</v>
      </c>
      <c r="CU32" s="399" t="str">
        <f t="shared" ref="CU32:CU37" si="293">TEXT(CT32,"0.00")</f>
        <v>2.32</v>
      </c>
      <c r="CV32" s="399" t="str">
        <f>IF(AND(CT32&lt;1.2),"Cảnh báo KQHT","Lên lớp")</f>
        <v>Lên lớp</v>
      </c>
      <c r="CW32" s="66">
        <v>7</v>
      </c>
      <c r="CX32" s="399">
        <v>3</v>
      </c>
      <c r="CY32" s="399"/>
      <c r="CZ32" s="66">
        <f>ROUND((CW32*0.4+CX32*0.6),1)</f>
        <v>4.5999999999999996</v>
      </c>
      <c r="DA32" s="67">
        <f>ROUND(MAX((CW32*0.4+CX32*0.6),(CW32*0.4+CY32*0.6)),1)</f>
        <v>4.5999999999999996</v>
      </c>
      <c r="DB32" s="60" t="str">
        <f>TEXT(DA32,"0.0")</f>
        <v>4.6</v>
      </c>
      <c r="DC32" s="51" t="str">
        <f>IF(DA32&gt;=8.5,"A",IF(DA32&gt;=8,"B+",IF(DA32&gt;=7,"B",IF(DA32&gt;=6.5,"C+",IF(DA32&gt;=5.5,"C",IF(DA32&gt;=5,"D+",IF(DA32&gt;=4,"D","F")))))))</f>
        <v>D</v>
      </c>
      <c r="DD32" s="60">
        <f>IF(DC32="A",4,IF(DC32="B+",3.5,IF(DC32="B",3,IF(DC32="C+",2.5,IF(DC32="C",2,IF(DC32="D+",1.5,IF(DC32="D",1,0)))))))</f>
        <v>1</v>
      </c>
      <c r="DE32" s="60" t="str">
        <f>TEXT(DD32,"0.0")</f>
        <v>1.0</v>
      </c>
      <c r="DF32" s="63"/>
      <c r="DG32" s="209"/>
      <c r="DH32" s="105">
        <v>7</v>
      </c>
      <c r="DI32" s="126">
        <v>5</v>
      </c>
      <c r="DJ32" s="126"/>
      <c r="DK32" s="66">
        <f>ROUND((DH32*0.4+DI32*0.6),1)</f>
        <v>5.8</v>
      </c>
      <c r="DL32" s="67">
        <f>ROUND(MAX((DH32*0.4+DI32*0.6),(DH32*0.4+DJ32*0.6)),1)</f>
        <v>5.8</v>
      </c>
      <c r="DM32" s="60" t="str">
        <f>TEXT(DL32,"0.0")</f>
        <v>5.8</v>
      </c>
      <c r="DN32" s="51" t="str">
        <f>IF(DL32&gt;=8.5,"A",IF(DL32&gt;=8,"B+",IF(DL32&gt;=7,"B",IF(DL32&gt;=6.5,"C+",IF(DL32&gt;=5.5,"C",IF(DL32&gt;=5,"D+",IF(DL32&gt;=4,"D","F")))))))</f>
        <v>C</v>
      </c>
      <c r="DO32" s="60">
        <f>IF(DN32="A",4,IF(DN32="B+",3.5,IF(DN32="B",3,IF(DN32="C+",2.5,IF(DN32="C",2,IF(DN32="D+",1.5,IF(DN32="D",1,0)))))))</f>
        <v>2</v>
      </c>
      <c r="DP32" s="60" t="str">
        <f>TEXT(DO32,"0.0")</f>
        <v>2.0</v>
      </c>
      <c r="DQ32" s="63"/>
      <c r="DR32" s="209"/>
      <c r="DS32" s="67">
        <f t="shared" ref="DS32:DS38" si="294">(DA32+DL32)/2</f>
        <v>5.1999999999999993</v>
      </c>
      <c r="DT32" s="60" t="str">
        <f t="shared" si="51"/>
        <v>5.2</v>
      </c>
      <c r="DU32" s="51" t="str">
        <f>IF(DS32&gt;=8.5,"A",IF(DS32&gt;=8,"B+",IF(DS32&gt;=7,"B",IF(DS32&gt;=6.5,"C+",IF(DS32&gt;=5.5,"C",IF(DS32&gt;=5,"D+",IF(DS32&gt;=4,"D","F")))))))</f>
        <v>D+</v>
      </c>
      <c r="DV32" s="60">
        <f>IF(DU32="A",4,IF(DU32="B+",3.5,IF(DU32="B",3,IF(DU32="C+",2.5,IF(DU32="C",2,IF(DU32="D+",1.5,IF(DU32="D",1,0)))))))</f>
        <v>1.5</v>
      </c>
      <c r="DW32" s="60" t="str">
        <f>TEXT(DV32,"0.0")</f>
        <v>1.5</v>
      </c>
      <c r="DX32" s="63">
        <v>3</v>
      </c>
      <c r="DY32" s="209">
        <v>3</v>
      </c>
      <c r="DZ32" s="66">
        <v>6.4</v>
      </c>
      <c r="EA32" s="399">
        <v>3</v>
      </c>
      <c r="EB32" s="399"/>
      <c r="EC32" s="66">
        <f t="shared" si="55"/>
        <v>4.4000000000000004</v>
      </c>
      <c r="ED32" s="67">
        <f t="shared" si="56"/>
        <v>4.4000000000000004</v>
      </c>
      <c r="EE32" s="60" t="str">
        <f t="shared" si="57"/>
        <v>4.4</v>
      </c>
      <c r="EF32" s="51" t="str">
        <f t="shared" si="58"/>
        <v>D</v>
      </c>
      <c r="EG32" s="60">
        <f t="shared" si="59"/>
        <v>1</v>
      </c>
      <c r="EH32" s="60" t="str">
        <f t="shared" si="60"/>
        <v>1.0</v>
      </c>
      <c r="EI32" s="63">
        <v>3</v>
      </c>
      <c r="EJ32" s="209">
        <v>3</v>
      </c>
      <c r="EK32" s="210">
        <v>5.3</v>
      </c>
      <c r="EL32" s="57">
        <v>4</v>
      </c>
      <c r="EM32" s="58"/>
      <c r="EN32" s="66">
        <f>ROUND((EK32*0.4+EL32*0.6),1)</f>
        <v>4.5</v>
      </c>
      <c r="EO32" s="67">
        <f>ROUND(MAX((EK32*0.4+EL32*0.6),(EK32*0.4+EM32*0.6)),1)</f>
        <v>4.5</v>
      </c>
      <c r="EP32" s="60" t="str">
        <f>TEXT(EO32,"0.0")</f>
        <v>4.5</v>
      </c>
      <c r="EQ32" s="51" t="str">
        <f>IF(EO32&gt;=8.5,"A",IF(EO32&gt;=8,"B+",IF(EO32&gt;=7,"B",IF(EO32&gt;=6.5,"C+",IF(EO32&gt;=5.5,"C",IF(EO32&gt;=5,"D+",IF(EO32&gt;=4,"D","F")))))))</f>
        <v>D</v>
      </c>
      <c r="ER32" s="60">
        <f>IF(EQ32="A",4,IF(EQ32="B+",3.5,IF(EQ32="B",3,IF(EQ32="C+",2.5,IF(EQ32="C",2,IF(EQ32="D+",1.5,IF(EQ32="D",1,0)))))))</f>
        <v>1</v>
      </c>
      <c r="ES32" s="60" t="str">
        <f>TEXT(ER32,"0.0")</f>
        <v>1.0</v>
      </c>
      <c r="ET32" s="63">
        <v>3</v>
      </c>
      <c r="EU32" s="207">
        <v>3</v>
      </c>
      <c r="EV32" s="66">
        <v>5</v>
      </c>
      <c r="EW32" s="399">
        <v>5</v>
      </c>
      <c r="EX32" s="399"/>
      <c r="EY32" s="66">
        <f>ROUND((EV32*0.4+EW32*0.6),1)</f>
        <v>5</v>
      </c>
      <c r="EZ32" s="67">
        <f>ROUND(MAX((EV32*0.4+EW32*0.6),(EV32*0.4+EX32*0.6)),1)</f>
        <v>5</v>
      </c>
      <c r="FA32" s="67" t="str">
        <f>TEXT(EZ32,"0.0")</f>
        <v>5.0</v>
      </c>
      <c r="FB32" s="51" t="str">
        <f>IF(EZ32&gt;=8.5,"A",IF(EZ32&gt;=8,"B+",IF(EZ32&gt;=7,"B",IF(EZ32&gt;=6.5,"C+",IF(EZ32&gt;=5.5,"C",IF(EZ32&gt;=5,"D+",IF(EZ32&gt;=4,"D","F")))))))</f>
        <v>D+</v>
      </c>
      <c r="FC32" s="60">
        <f>IF(FB32="A",4,IF(FB32="B+",3.5,IF(FB32="B",3,IF(FB32="C+",2.5,IF(FB32="C",2,IF(FB32="D+",1.5,IF(FB32="D",1,0)))))))</f>
        <v>1.5</v>
      </c>
      <c r="FD32" s="53" t="str">
        <f>TEXT(FC32,"0.0")</f>
        <v>1.5</v>
      </c>
      <c r="FE32" s="63">
        <v>2</v>
      </c>
      <c r="FF32" s="207">
        <v>2</v>
      </c>
      <c r="FG32" s="66">
        <v>7.7</v>
      </c>
      <c r="FH32" s="399">
        <v>7</v>
      </c>
      <c r="FI32" s="399"/>
      <c r="FJ32" s="66">
        <f>ROUND((FG32*0.4+FH32*0.6),1)</f>
        <v>7.3</v>
      </c>
      <c r="FK32" s="67">
        <f>ROUND(MAX((FG32*0.4+FH32*0.6),(FG32*0.4+FI32*0.6)),1)</f>
        <v>7.3</v>
      </c>
      <c r="FL32" s="67" t="str">
        <f>TEXT(FK32,"0.0")</f>
        <v>7.3</v>
      </c>
      <c r="FM32" s="51" t="str">
        <f>IF(FK32&gt;=8.5,"A",IF(FK32&gt;=8,"B+",IF(FK32&gt;=7,"B",IF(FK32&gt;=6.5,"C+",IF(FK32&gt;=5.5,"C",IF(FK32&gt;=5,"D+",IF(FK32&gt;=4,"D","F")))))))</f>
        <v>B</v>
      </c>
      <c r="FN32" s="60">
        <f>IF(FM32="A",4,IF(FM32="B+",3.5,IF(FM32="B",3,IF(FM32="C+",2.5,IF(FM32="C",2,IF(FM32="D+",1.5,IF(FM32="D",1,0)))))))</f>
        <v>3</v>
      </c>
      <c r="FO32" s="53" t="str">
        <f>TEXT(FN32,"0.0")</f>
        <v>3.0</v>
      </c>
      <c r="FP32" s="63">
        <v>2</v>
      </c>
      <c r="FQ32" s="207">
        <v>2</v>
      </c>
      <c r="FR32" s="66">
        <v>5.6</v>
      </c>
      <c r="FS32" s="399">
        <v>7</v>
      </c>
      <c r="FT32" s="399"/>
      <c r="FU32" s="66"/>
      <c r="FV32" s="67">
        <f>ROUND(MAX((FR32*0.4+FS32*0.6),(FR32*0.4+FT32*0.6)),1)</f>
        <v>6.4</v>
      </c>
      <c r="FW32" s="67" t="str">
        <f>TEXT(FV32,"0.0")</f>
        <v>6.4</v>
      </c>
      <c r="FX32" s="51" t="str">
        <f>IF(FV32&gt;=8.5,"A",IF(FV32&gt;=8,"B+",IF(FV32&gt;=7,"B",IF(FV32&gt;=6.5,"C+",IF(FV32&gt;=5.5,"C",IF(FV32&gt;=5,"D+",IF(FV32&gt;=4,"D","F")))))))</f>
        <v>C</v>
      </c>
      <c r="FY32" s="60">
        <f>IF(FX32="A",4,IF(FX32="B+",3.5,IF(FX32="B",3,IF(FX32="C+",2.5,IF(FX32="C",2,IF(FX32="D+",1.5,IF(FX32="D",1,0)))))))</f>
        <v>2</v>
      </c>
      <c r="FZ32" s="53" t="str">
        <f>TEXT(FY32,"0.0")</f>
        <v>2.0</v>
      </c>
      <c r="GA32" s="63">
        <v>2</v>
      </c>
      <c r="GB32" s="207">
        <v>2</v>
      </c>
      <c r="GC32" s="66">
        <v>6.3</v>
      </c>
      <c r="GD32" s="399">
        <v>4</v>
      </c>
      <c r="GE32" s="399"/>
      <c r="GF32" s="105"/>
      <c r="GG32" s="67">
        <f t="shared" si="84"/>
        <v>4.9000000000000004</v>
      </c>
      <c r="GH32" s="67" t="str">
        <f t="shared" si="85"/>
        <v>4.9</v>
      </c>
      <c r="GI32" s="51" t="str">
        <f t="shared" si="86"/>
        <v>D</v>
      </c>
      <c r="GJ32" s="60">
        <f t="shared" si="87"/>
        <v>1</v>
      </c>
      <c r="GK32" s="53" t="str">
        <f t="shared" si="88"/>
        <v>1.0</v>
      </c>
      <c r="GL32" s="63">
        <v>3</v>
      </c>
      <c r="GM32" s="207">
        <v>3</v>
      </c>
      <c r="GN32" s="211">
        <f t="shared" si="89"/>
        <v>18</v>
      </c>
      <c r="GO32" s="156">
        <f t="shared" si="90"/>
        <v>5.2444444444444436</v>
      </c>
      <c r="GP32" s="158">
        <f t="shared" si="91"/>
        <v>1.4722222222222223</v>
      </c>
      <c r="GQ32" s="157" t="str">
        <f>TEXT(GP32,"0.00")</f>
        <v>1.47</v>
      </c>
      <c r="GR32" s="5" t="str">
        <f>IF(AND(GP32&lt;1),"Cảnh báo KQHT","Lên lớp")</f>
        <v>Lên lớp</v>
      </c>
      <c r="GS32" s="212">
        <f t="shared" si="94"/>
        <v>18</v>
      </c>
      <c r="GT32" s="213">
        <f xml:space="preserve"> (DS32*DY32+ED32*EJ32+EO32*EU32+EZ32*FF32+FK32*FQ32+FV32*GB32+GG32*GM32)/GS32</f>
        <v>5.2444444444444436</v>
      </c>
      <c r="GU32" s="214">
        <f t="shared" si="96"/>
        <v>1.4722222222222223</v>
      </c>
      <c r="GV32" s="215">
        <f t="shared" si="97"/>
        <v>35</v>
      </c>
      <c r="GW32" s="211">
        <f t="shared" si="98"/>
        <v>35</v>
      </c>
      <c r="GX32" s="157">
        <f t="shared" si="99"/>
        <v>5.7942857142857136</v>
      </c>
      <c r="GY32" s="158">
        <f t="shared" si="100"/>
        <v>1.8857142857142857</v>
      </c>
      <c r="GZ32" s="157" t="str">
        <f t="shared" ref="GZ32:GZ37" si="295">TEXT(GY32,"0.00")</f>
        <v>1.89</v>
      </c>
      <c r="HA32" s="5" t="str">
        <f>IF(AND(GY32&lt;1.2),"Cảnh báo KQHT","Lên lớp")</f>
        <v>Lên lớp</v>
      </c>
      <c r="HB32" s="5"/>
      <c r="HC32" s="210">
        <v>7.6</v>
      </c>
      <c r="HD32" s="57">
        <v>3</v>
      </c>
      <c r="HE32" s="104"/>
      <c r="HF32" s="105"/>
      <c r="HG32" s="67">
        <f t="shared" si="103"/>
        <v>4.8</v>
      </c>
      <c r="HH32" s="67" t="str">
        <f t="shared" si="104"/>
        <v>4.8</v>
      </c>
      <c r="HI32" s="51" t="str">
        <f t="shared" si="105"/>
        <v>D</v>
      </c>
      <c r="HJ32" s="60">
        <f t="shared" si="106"/>
        <v>1</v>
      </c>
      <c r="HK32" s="53" t="str">
        <f t="shared" si="107"/>
        <v>1.0</v>
      </c>
      <c r="HL32" s="63">
        <v>3</v>
      </c>
      <c r="HM32" s="207">
        <v>3</v>
      </c>
      <c r="HN32" s="105">
        <v>9</v>
      </c>
      <c r="HO32" s="103">
        <v>7</v>
      </c>
      <c r="HP32" s="104"/>
      <c r="HQ32" s="105">
        <f t="shared" si="108"/>
        <v>7.8</v>
      </c>
      <c r="HR32" s="362">
        <f>ROUND(MAX((HN32*0.4+HO32*0.6),(HN32*0.4+HP32*0.6)),1)</f>
        <v>7.8</v>
      </c>
      <c r="HS32" s="120" t="str">
        <f>TEXT(HR32,"0.0")</f>
        <v>7.8</v>
      </c>
      <c r="HT32" s="363" t="str">
        <f>IF(HR32&gt;=8.5,"A",IF(HR32&gt;=8,"B+",IF(HR32&gt;=7,"B",IF(HR32&gt;=6.5,"C+",IF(HR32&gt;=5.5,"C",IF(HR32&gt;=5,"D+",IF(HR32&gt;=4,"D","F")))))))</f>
        <v>B</v>
      </c>
      <c r="HU32" s="362">
        <f>IF(HT32="A",4,IF(HT32="B+",3.5,IF(HT32="B",3,IF(HT32="C+",2.5,IF(HT32="C",2,IF(HT32="D+",1.5,IF(HT32="D",1,0)))))))</f>
        <v>3</v>
      </c>
      <c r="HV32" s="364" t="str">
        <f>TEXT(HU32,"0.0")</f>
        <v>3.0</v>
      </c>
      <c r="HW32" s="63">
        <v>1</v>
      </c>
      <c r="HX32" s="207">
        <v>1</v>
      </c>
      <c r="HY32" s="66">
        <f t="shared" si="270"/>
        <v>2.2999999999999998</v>
      </c>
      <c r="HZ32" s="167">
        <f t="shared" si="270"/>
        <v>5.7</v>
      </c>
      <c r="IA32" s="53" t="str">
        <f>TEXT(HZ32,"0.0")</f>
        <v>5.7</v>
      </c>
      <c r="IB32" s="51" t="str">
        <f>IF(HZ32&gt;=8.5,"A",IF(HZ32&gt;=8,"B+",IF(HZ32&gt;=7,"B",IF(HZ32&gt;=6.5,"C+",IF(HZ32&gt;=5.5,"C",IF(HZ32&gt;=5,"D+",IF(HZ32&gt;=4,"D","F")))))))</f>
        <v>C</v>
      </c>
      <c r="IC32" s="60">
        <f>IF(IB32="A",4,IF(IB32="B+",3.5,IF(IB32="B",3,IF(IB32="C+",2.5,IF(IB32="C",2,IF(IB32="D+",1.5,IF(IB32="D",1,0)))))))</f>
        <v>2</v>
      </c>
      <c r="ID32" s="53" t="str">
        <f>TEXT(IC32,"0.0")</f>
        <v>2.0</v>
      </c>
      <c r="IE32" s="220">
        <v>4</v>
      </c>
      <c r="IF32" s="221">
        <v>4</v>
      </c>
      <c r="IG32" s="210">
        <v>7.3</v>
      </c>
      <c r="IH32" s="57">
        <v>6</v>
      </c>
      <c r="II32" s="58"/>
      <c r="IJ32" s="66">
        <f t="shared" si="119"/>
        <v>6.5</v>
      </c>
      <c r="IK32" s="67">
        <f t="shared" si="120"/>
        <v>6.5</v>
      </c>
      <c r="IL32" s="67" t="str">
        <f t="shared" si="121"/>
        <v>6.5</v>
      </c>
      <c r="IM32" s="51" t="str">
        <f t="shared" si="122"/>
        <v>C+</v>
      </c>
      <c r="IN32" s="60">
        <f t="shared" si="123"/>
        <v>2.5</v>
      </c>
      <c r="IO32" s="53" t="str">
        <f t="shared" si="124"/>
        <v>2.5</v>
      </c>
      <c r="IP32" s="63">
        <v>2</v>
      </c>
      <c r="IQ32" s="207">
        <v>2</v>
      </c>
      <c r="IR32" s="210">
        <v>6.9</v>
      </c>
      <c r="IS32" s="57">
        <v>7</v>
      </c>
      <c r="IT32" s="104"/>
      <c r="IU32" s="105">
        <f t="shared" si="125"/>
        <v>7</v>
      </c>
      <c r="IV32" s="120">
        <f>ROUND(MAX((IR32*0.4+IS32*0.6),(IR32*0.4+IT32*0.6)),1)</f>
        <v>7</v>
      </c>
      <c r="IW32" s="67" t="str">
        <f>TEXT(IV32,"0.0")</f>
        <v>7.0</v>
      </c>
      <c r="IX32" s="51" t="str">
        <f>IF(IV32&gt;=8.5,"A",IF(IV32&gt;=8,"B+",IF(IV32&gt;=7,"B",IF(IV32&gt;=6.5,"C+",IF(IV32&gt;=5.5,"C",IF(IV32&gt;=5,"D+",IF(IV32&gt;=4,"D","F")))))))</f>
        <v>B</v>
      </c>
      <c r="IY32" s="60">
        <f>IF(IX32="A",4,IF(IX32="B+",3.5,IF(IX32="B",3,IF(IX32="C+",2.5,IF(IX32="C",2,IF(IX32="D+",1.5,IF(IX32="D",1,0)))))))</f>
        <v>3</v>
      </c>
      <c r="IZ32" s="53" t="str">
        <f>TEXT(IY32,"0.0")</f>
        <v>3.0</v>
      </c>
      <c r="JA32" s="63">
        <v>3</v>
      </c>
      <c r="JB32" s="207">
        <v>3</v>
      </c>
      <c r="JC32" s="210">
        <v>8.1999999999999993</v>
      </c>
      <c r="JD32" s="57">
        <v>8</v>
      </c>
      <c r="JE32" s="58"/>
      <c r="JF32" s="66">
        <f t="shared" si="131"/>
        <v>8.1</v>
      </c>
      <c r="JG32" s="67">
        <f>ROUND(MAX((JC32*0.4+JD32*0.6),(JC32*0.4+JE32*0.6)),1)</f>
        <v>8.1</v>
      </c>
      <c r="JH32" s="50" t="str">
        <f>TEXT(JG32,"0.0")</f>
        <v>8.1</v>
      </c>
      <c r="JI32" s="51" t="str">
        <f>IF(JG32&gt;=8.5,"A",IF(JG32&gt;=8,"B+",IF(JG32&gt;=7,"B",IF(JG32&gt;=6.5,"C+",IF(JG32&gt;=5.5,"C",IF(JG32&gt;=5,"D+",IF(JG32&gt;=4,"D","F")))))))</f>
        <v>B+</v>
      </c>
      <c r="JJ32" s="60">
        <f>IF(JI32="A",4,IF(JI32="B+",3.5,IF(JI32="B",3,IF(JI32="C+",2.5,IF(JI32="C",2,IF(JI32="D+",1.5,IF(JI32="D",1,0)))))))</f>
        <v>3.5</v>
      </c>
      <c r="JK32" s="53" t="str">
        <f>TEXT(JJ32,"0.0")</f>
        <v>3.5</v>
      </c>
      <c r="JL32" s="61">
        <v>2</v>
      </c>
      <c r="JM32" s="62">
        <v>2</v>
      </c>
      <c r="JN32" s="105">
        <v>5.2</v>
      </c>
      <c r="JO32" s="103">
        <v>6</v>
      </c>
      <c r="JP32" s="104"/>
      <c r="JQ32" s="105">
        <f>ROUND((JN32*0.4+JO32*0.6),1)</f>
        <v>5.7</v>
      </c>
      <c r="JR32" s="67">
        <f>ROUND(MAX((JN32*0.4+JO32*0.6),(JN32*0.4+JP32*0.6)),1)</f>
        <v>5.7</v>
      </c>
      <c r="JS32" s="50" t="str">
        <f>TEXT(JR32,"0.0")</f>
        <v>5.7</v>
      </c>
      <c r="JT32" s="51" t="str">
        <f>IF(JR32&gt;=8.5,"A",IF(JR32&gt;=8,"B+",IF(JR32&gt;=7,"B",IF(JR32&gt;=6.5,"C+",IF(JR32&gt;=5.5,"C",IF(JR32&gt;=5,"D+",IF(JR32&gt;=4,"D","F")))))))</f>
        <v>C</v>
      </c>
      <c r="JU32" s="60">
        <f>IF(JT32="A",4,IF(JT32="B+",3.5,IF(JT32="B",3,IF(JT32="C+",2.5,IF(JT32="C",2,IF(JT32="D+",1.5,IF(JT32="D",1,0)))))))</f>
        <v>2</v>
      </c>
      <c r="JV32" s="53" t="str">
        <f>TEXT(JU32,"0.0")</f>
        <v>2.0</v>
      </c>
      <c r="JW32" s="61">
        <v>1</v>
      </c>
      <c r="JX32" s="62">
        <v>1</v>
      </c>
      <c r="JY32" s="105">
        <v>7.3</v>
      </c>
      <c r="JZ32" s="126">
        <v>3</v>
      </c>
      <c r="KA32" s="104"/>
      <c r="KB32" s="105">
        <f>ROUND((JY32*0.4+JZ32*0.6),1)</f>
        <v>4.7</v>
      </c>
      <c r="KC32" s="67">
        <f>ROUND(MAX((JY32*0.4+JZ32*0.6),(JY32*0.4+KA32*0.6)),1)</f>
        <v>4.7</v>
      </c>
      <c r="KD32" s="50" t="str">
        <f>TEXT(KC32,"0.0")</f>
        <v>4.7</v>
      </c>
      <c r="KE32" s="51" t="str">
        <f>IF(KC32&gt;=8.5,"A",IF(KC32&gt;=8,"B+",IF(KC32&gt;=7,"B",IF(KC32&gt;=6.5,"C+",IF(KC32&gt;=5.5,"C",IF(KC32&gt;=5,"D+",IF(KC32&gt;=4,"D","F")))))))</f>
        <v>D</v>
      </c>
      <c r="KF32" s="60">
        <f>IF(KE32="A",4,IF(KE32="B+",3.5,IF(KE32="B",3,IF(KE32="C+",2.5,IF(KE32="C",2,IF(KE32="D+",1.5,IF(KE32="D",1,0)))))))</f>
        <v>1</v>
      </c>
      <c r="KG32" s="53" t="str">
        <f>TEXT(KF32,"0.0")</f>
        <v>1.0</v>
      </c>
      <c r="KH32" s="61">
        <v>2</v>
      </c>
      <c r="KI32" s="62">
        <v>2</v>
      </c>
      <c r="KJ32" s="216"/>
      <c r="KK32" s="337"/>
      <c r="KL32" s="174"/>
      <c r="KM32" s="66">
        <f>ROUND((KJ32*0.4+KK32*0.6),1)</f>
        <v>0</v>
      </c>
      <c r="KN32" s="110">
        <f>ROUND(MAX((KJ32*0.4+KK32*0.6),(KJ32*0.4+KL32*0.6)),1)</f>
        <v>0</v>
      </c>
      <c r="KO32" s="67" t="str">
        <f>TEXT(KN32,"0.0")</f>
        <v>0.0</v>
      </c>
      <c r="KP32" s="300" t="str">
        <f>IF(KN32&gt;=8.5,"A",IF(KN32&gt;=8,"B+",IF(KN32&gt;=7,"B",IF(KN32&gt;=6.5,"C+",IF(KN32&gt;=5.5,"C",IF(KN32&gt;=5,"D+",IF(KN32&gt;=4,"D","F")))))))</f>
        <v>F</v>
      </c>
      <c r="KQ32" s="112">
        <f>IF(KP32="A",4,IF(KP32="B+",3.5,IF(KP32="B",3,IF(KP32="C+",2.5,IF(KP32="C",2,IF(KP32="D+",1.5,IF(KP32="D",1,0)))))))</f>
        <v>0</v>
      </c>
      <c r="KR32" s="113" t="str">
        <f>TEXT(KQ32,"0.0")</f>
        <v>0.0</v>
      </c>
      <c r="KS32" s="63">
        <v>3</v>
      </c>
      <c r="KT32" s="207"/>
      <c r="KU32" s="216">
        <v>6.8</v>
      </c>
      <c r="KV32" s="337">
        <v>2</v>
      </c>
      <c r="KW32" s="174">
        <v>6</v>
      </c>
      <c r="KX32" s="66">
        <f t="shared" si="155"/>
        <v>3.9</v>
      </c>
      <c r="KY32" s="110">
        <f t="shared" si="156"/>
        <v>6.3</v>
      </c>
      <c r="KZ32" s="67" t="str">
        <f t="shared" si="157"/>
        <v>6.3</v>
      </c>
      <c r="LA32" s="300" t="str">
        <f t="shared" si="158"/>
        <v>C</v>
      </c>
      <c r="LB32" s="112">
        <f t="shared" si="159"/>
        <v>2</v>
      </c>
      <c r="LC32" s="113" t="str">
        <f t="shared" si="160"/>
        <v>2.0</v>
      </c>
      <c r="LD32" s="63">
        <v>2</v>
      </c>
      <c r="LE32" s="207">
        <v>2</v>
      </c>
      <c r="LF32" s="301">
        <f t="shared" si="286"/>
        <v>1.8</v>
      </c>
      <c r="LG32" s="302">
        <f t="shared" si="286"/>
        <v>2.8</v>
      </c>
      <c r="LH32" s="303" t="str">
        <f>TEXT(LG32,"0.0")</f>
        <v>2.8</v>
      </c>
      <c r="LI32" s="304" t="str">
        <f>IF(LG32&gt;=8.5,"A",IF(LG32&gt;=8,"B+",IF(LG32&gt;=7,"B",IF(LG32&gt;=6.5,"C+",IF(LG32&gt;=5.5,"C",IF(LG32&gt;=5,"D+",IF(LG32&gt;=4,"D","F")))))))</f>
        <v>F</v>
      </c>
      <c r="LJ32" s="305">
        <f>IF(LI32="A",4,IF(LI32="B+",3.5,IF(LI32="B",3,IF(LI32="C+",2.5,IF(LI32="C",2,IF(LI32="D+",1.5,IF(LI32="D",1,0)))))))</f>
        <v>0</v>
      </c>
      <c r="LK32" s="303" t="str">
        <f>TEXT(LJ32,"0.0")</f>
        <v>0.0</v>
      </c>
      <c r="LL32" s="306">
        <v>5</v>
      </c>
      <c r="LM32" s="307"/>
      <c r="LN32" s="211">
        <f>HW32+IP32+JA32+JL32+JW32+KH32+KS32+LD32+HL32</f>
        <v>19</v>
      </c>
      <c r="LO32" s="156">
        <f>(HG32*HL32+HR32*HW32+IK32*IP32+IV32*JA32+JG32*JL32+JR32*JW32+KC32*KH32+KN32*KS32+KY32*LD32)/LN32</f>
        <v>5.2684210526315791</v>
      </c>
      <c r="LP32" s="158">
        <f>(HJ32*HL32+HU32*HW32+IN32*IP32+IY32*JA32+JJ32*JL32+JU32*JW32+KF32*KH32+KQ32*KS32+LB32*LD32)/LN32</f>
        <v>1.8421052631578947</v>
      </c>
      <c r="LQ32" s="157" t="str">
        <f>TEXT(LP32,"0.00")</f>
        <v>1.84</v>
      </c>
      <c r="LR32" s="5" t="str">
        <f>IF(AND(LP32&lt;1),"Cảnh báo KQHT","Lên lớp")</f>
        <v>Lên lớp</v>
      </c>
      <c r="LS32" s="212">
        <f>HM32+HX32+IQ32+JB32+JM32+JX32+KI32+KT32+LE32</f>
        <v>16</v>
      </c>
      <c r="LT32" s="156">
        <f>(HG32*HM32+HR32*HX32+IK32*IQ32+IV32*JB32+JG32*JM32+JR32*JX32+KC32*KI32+KN32*KT32+KY32*LE32)/LS32</f>
        <v>6.2562500000000005</v>
      </c>
      <c r="LU32" s="309">
        <f>(HJ32*HM32+HU32*HX32+IN32*IQ32+IY32*JB32+JJ32*JM32+JU32*JX32+KF32*KI32+KQ32*KT32+LB32*LE32)/LS32</f>
        <v>2.1875</v>
      </c>
      <c r="LV32" s="215">
        <f>GV32+LN32</f>
        <v>54</v>
      </c>
      <c r="LW32" s="211">
        <f>GW32+LS32</f>
        <v>51</v>
      </c>
      <c r="LX32" s="157">
        <f>(GX32*GW32+LT32*LS32)/LW32</f>
        <v>5.9392156862745091</v>
      </c>
      <c r="LY32" s="157" t="str">
        <f>TEXT(LX32,"0.00")</f>
        <v>5.94</v>
      </c>
      <c r="LZ32" s="158">
        <f>(GW32*GY32+LU32*LS32)/LW32</f>
        <v>1.9803921568627452</v>
      </c>
      <c r="MA32" s="157" t="str">
        <f>TEXT(LZ32,"0.00")</f>
        <v>1.98</v>
      </c>
      <c r="MB32" s="5" t="str">
        <f>IF(AND(LZ32&lt;1.4),"Cảnh báo KQHT","Lên lớp")</f>
        <v>Lên lớp</v>
      </c>
      <c r="MC32" s="105">
        <v>7</v>
      </c>
      <c r="MD32" s="103">
        <v>5</v>
      </c>
      <c r="ME32" s="104"/>
      <c r="MF32" s="66">
        <f>ROUND((MC32*0.4+MD32*0.6),1)</f>
        <v>5.8</v>
      </c>
      <c r="MG32" s="67">
        <f>ROUND(MAX((MC32*0.4+MD32*0.6),(MC32*0.4+ME32*0.6)),1)</f>
        <v>5.8</v>
      </c>
      <c r="MH32" s="50" t="str">
        <f>TEXT(MG32,"0.0")</f>
        <v>5.8</v>
      </c>
      <c r="MI32" s="51" t="str">
        <f>IF(MG32&gt;=8.5,"A",IF(MG32&gt;=8,"B+",IF(MG32&gt;=7,"B",IF(MG32&gt;=6.5,"C+",IF(MG32&gt;=5.5,"C",IF(MG32&gt;=5,"D+",IF(MG32&gt;=4,"D","F")))))))</f>
        <v>C</v>
      </c>
      <c r="MJ32" s="60">
        <f>IF(MI32="A",4,IF(MI32="B+",3.5,IF(MI32="B",3,IF(MI32="C+",2.5,IF(MI32="C",2,IF(MI32="D+",1.5,IF(MI32="D",1,0)))))))</f>
        <v>2</v>
      </c>
      <c r="MK32" s="53" t="str">
        <f>TEXT(MJ32,"0.0")</f>
        <v>2.0</v>
      </c>
      <c r="ML32" s="61">
        <v>2</v>
      </c>
      <c r="MM32" s="62">
        <v>2</v>
      </c>
      <c r="MN32" s="105">
        <v>8</v>
      </c>
      <c r="MO32" s="103">
        <v>9</v>
      </c>
      <c r="MP32" s="104"/>
      <c r="MQ32" s="105">
        <f>ROUND((MN32*0.4+MO32*0.6),1)</f>
        <v>8.6</v>
      </c>
      <c r="MR32" s="67">
        <f>ROUND(MAX((MN32*0.4+MO32*0.6),(MN32*0.4+MP32*0.6)),1)</f>
        <v>8.6</v>
      </c>
      <c r="MS32" s="50" t="str">
        <f>TEXT(MR32,"0.0")</f>
        <v>8.6</v>
      </c>
      <c r="MT32" s="51" t="str">
        <f>IF(MR32&gt;=8.5,"A",IF(MR32&gt;=8,"B+",IF(MR32&gt;=7,"B",IF(MR32&gt;=6.5,"C+",IF(MR32&gt;=5.5,"C",IF(MR32&gt;=5,"D+",IF(MR32&gt;=4,"D","F")))))))</f>
        <v>A</v>
      </c>
      <c r="MU32" s="60">
        <f>IF(MT32="A",4,IF(MT32="B+",3.5,IF(MT32="B",3,IF(MT32="C+",2.5,IF(MT32="C",2,IF(MT32="D+",1.5,IF(MT32="D",1,0)))))))</f>
        <v>4</v>
      </c>
      <c r="MV32" s="53" t="str">
        <f>TEXT(MU32,"0.0")</f>
        <v>4.0</v>
      </c>
      <c r="MW32" s="61">
        <v>2</v>
      </c>
      <c r="MX32" s="62">
        <v>2</v>
      </c>
      <c r="MY32" s="210">
        <v>6.8</v>
      </c>
      <c r="MZ32" s="57">
        <v>6</v>
      </c>
      <c r="NA32" s="58"/>
      <c r="NB32" s="105">
        <f>ROUND((MY32*0.4+MZ32*0.6),1)</f>
        <v>6.3</v>
      </c>
      <c r="NC32" s="67">
        <f>ROUND(MAX((MY32*0.4+MZ32*0.6),(MY32*0.4+NA32*0.6)),1)</f>
        <v>6.3</v>
      </c>
      <c r="ND32" s="50" t="str">
        <f>TEXT(NC32,"0.0")</f>
        <v>6.3</v>
      </c>
      <c r="NE32" s="51" t="str">
        <f>IF(NC32&gt;=8.5,"A",IF(NC32&gt;=8,"B+",IF(NC32&gt;=7,"B",IF(NC32&gt;=6.5,"C+",IF(NC32&gt;=5.5,"C",IF(NC32&gt;=5,"D+",IF(NC32&gt;=4,"D","F")))))))</f>
        <v>C</v>
      </c>
      <c r="NF32" s="60">
        <f>IF(NE32="A",4,IF(NE32="B+",3.5,IF(NE32="B",3,IF(NE32="C+",2.5,IF(NE32="C",2,IF(NE32="D+",1.5,IF(NE32="D",1,0)))))))</f>
        <v>2</v>
      </c>
      <c r="NG32" s="53" t="str">
        <f>TEXT(NF32,"0.0")</f>
        <v>2.0</v>
      </c>
      <c r="NH32" s="61">
        <v>2</v>
      </c>
      <c r="NI32" s="62">
        <v>2</v>
      </c>
      <c r="NJ32" s="171">
        <v>6</v>
      </c>
      <c r="NK32" s="323">
        <v>2</v>
      </c>
      <c r="NL32" s="171">
        <v>6</v>
      </c>
      <c r="NM32" s="171">
        <f t="shared" si="199"/>
        <v>3.6</v>
      </c>
      <c r="NN32" s="110">
        <f t="shared" si="200"/>
        <v>6</v>
      </c>
      <c r="NO32" s="67" t="str">
        <f t="shared" si="201"/>
        <v>6.0</v>
      </c>
      <c r="NP32" s="300" t="str">
        <f t="shared" si="202"/>
        <v>C</v>
      </c>
      <c r="NQ32" s="112">
        <f t="shared" si="203"/>
        <v>2</v>
      </c>
      <c r="NR32" s="113" t="str">
        <f t="shared" si="204"/>
        <v>2.0</v>
      </c>
      <c r="NS32" s="63">
        <v>2</v>
      </c>
      <c r="NT32" s="207">
        <v>2</v>
      </c>
      <c r="NU32" s="105">
        <v>5.4</v>
      </c>
      <c r="NV32" s="138">
        <v>2</v>
      </c>
      <c r="NW32" s="105">
        <v>5</v>
      </c>
      <c r="NX32" s="105">
        <f t="shared" si="205"/>
        <v>3.4</v>
      </c>
      <c r="NY32" s="110">
        <f t="shared" si="206"/>
        <v>5.2</v>
      </c>
      <c r="NZ32" s="67" t="str">
        <f t="shared" si="207"/>
        <v>5.2</v>
      </c>
      <c r="OA32" s="300" t="str">
        <f t="shared" si="208"/>
        <v>D+</v>
      </c>
      <c r="OB32" s="112">
        <f t="shared" si="209"/>
        <v>1.5</v>
      </c>
      <c r="OC32" s="113" t="str">
        <f t="shared" si="210"/>
        <v>1.5</v>
      </c>
      <c r="OD32" s="63">
        <v>1</v>
      </c>
      <c r="OE32" s="207">
        <v>1</v>
      </c>
      <c r="OF32" s="231"/>
      <c r="OG32" s="231"/>
      <c r="OH32" s="231"/>
      <c r="OI32" s="66">
        <f t="shared" si="211"/>
        <v>0</v>
      </c>
      <c r="OJ32" s="67">
        <f t="shared" si="212"/>
        <v>0</v>
      </c>
      <c r="OK32" s="67" t="str">
        <f t="shared" si="213"/>
        <v>0.0</v>
      </c>
      <c r="OL32" s="51" t="str">
        <f t="shared" si="214"/>
        <v>F</v>
      </c>
      <c r="OM32" s="60">
        <f t="shared" si="215"/>
        <v>0</v>
      </c>
      <c r="ON32" s="53" t="str">
        <f t="shared" si="216"/>
        <v>0.0</v>
      </c>
      <c r="OO32" s="63">
        <v>6</v>
      </c>
      <c r="OP32" s="207"/>
      <c r="OQ32" s="211">
        <f t="shared" si="217"/>
        <v>15</v>
      </c>
      <c r="OR32" s="156">
        <f t="shared" si="218"/>
        <v>3.9066666666666667</v>
      </c>
      <c r="OS32" s="158">
        <f t="shared" si="219"/>
        <v>1.4333333333333333</v>
      </c>
      <c r="OT32" s="157" t="str">
        <f t="shared" si="220"/>
        <v>1.43</v>
      </c>
      <c r="OU32" s="5" t="str">
        <f t="shared" si="221"/>
        <v>Lên lớp</v>
      </c>
      <c r="OV32" s="212">
        <f t="shared" si="222"/>
        <v>9</v>
      </c>
      <c r="OW32" s="156">
        <f t="shared" si="223"/>
        <v>6.5111111111111111</v>
      </c>
      <c r="OX32" s="309">
        <f t="shared" si="224"/>
        <v>2.3888888888888888</v>
      </c>
      <c r="OY32" s="215">
        <f t="shared" si="225"/>
        <v>69</v>
      </c>
      <c r="OZ32" s="211">
        <f t="shared" si="226"/>
        <v>60</v>
      </c>
      <c r="PA32" s="157">
        <f t="shared" si="227"/>
        <v>6.0250000000000004</v>
      </c>
      <c r="PB32" s="157" t="str">
        <f t="shared" si="228"/>
        <v>6.03</v>
      </c>
      <c r="PC32" s="158">
        <f t="shared" si="229"/>
        <v>2.0416666666666665</v>
      </c>
      <c r="PD32" s="157" t="str">
        <f t="shared" si="230"/>
        <v>2.04</v>
      </c>
      <c r="PE32" s="5" t="str">
        <f t="shared" si="231"/>
        <v>Lên lớp</v>
      </c>
      <c r="PF32" s="210">
        <v>0.4</v>
      </c>
      <c r="PG32" s="133"/>
      <c r="PH32" s="210"/>
      <c r="PI32" s="66">
        <f t="shared" si="232"/>
        <v>0.2</v>
      </c>
      <c r="PJ32" s="67">
        <f t="shared" si="233"/>
        <v>0.2</v>
      </c>
      <c r="PK32" s="67" t="str">
        <f t="shared" si="234"/>
        <v>0.2</v>
      </c>
      <c r="PL32" s="51" t="str">
        <f t="shared" si="235"/>
        <v>F</v>
      </c>
      <c r="PM32" s="60">
        <f t="shared" si="236"/>
        <v>0</v>
      </c>
      <c r="PN32" s="53" t="str">
        <f t="shared" si="237"/>
        <v>0.0</v>
      </c>
      <c r="PO32" s="63">
        <v>6</v>
      </c>
      <c r="PP32" s="207"/>
      <c r="PQ32" s="105"/>
      <c r="PR32" s="138"/>
      <c r="PS32" s="104"/>
      <c r="PT32" s="105"/>
      <c r="PU32" s="67">
        <f t="shared" si="238"/>
        <v>0</v>
      </c>
      <c r="PV32" s="67" t="str">
        <f t="shared" si="239"/>
        <v>0.0</v>
      </c>
      <c r="PW32" s="51" t="str">
        <f t="shared" si="240"/>
        <v>F</v>
      </c>
      <c r="PX32" s="60">
        <f t="shared" si="241"/>
        <v>0</v>
      </c>
      <c r="PY32" s="53" t="str">
        <f t="shared" si="242"/>
        <v>0.0</v>
      </c>
      <c r="PZ32" s="63">
        <v>4</v>
      </c>
      <c r="QA32" s="207"/>
      <c r="QB32" s="4"/>
      <c r="QC32" s="4"/>
      <c r="QD32" s="4"/>
      <c r="QE32" s="316">
        <f t="shared" si="243"/>
        <v>0</v>
      </c>
      <c r="QF32" s="67" t="str">
        <f t="shared" si="244"/>
        <v>0.0</v>
      </c>
      <c r="QG32" s="51" t="str">
        <f t="shared" si="245"/>
        <v>F</v>
      </c>
      <c r="QH32" s="60">
        <f t="shared" si="246"/>
        <v>0</v>
      </c>
      <c r="QI32" s="53" t="str">
        <f t="shared" si="247"/>
        <v>0.0</v>
      </c>
      <c r="QJ32" s="220">
        <v>5</v>
      </c>
      <c r="QK32" s="221"/>
      <c r="QL32" s="417">
        <f t="shared" si="248"/>
        <v>15</v>
      </c>
      <c r="QM32" s="156">
        <f t="shared" si="249"/>
        <v>8.0000000000000016E-2</v>
      </c>
      <c r="QN32" s="158">
        <f t="shared" si="250"/>
        <v>0</v>
      </c>
      <c r="QO32" s="157" t="str">
        <f t="shared" si="251"/>
        <v>0.00</v>
      </c>
      <c r="QR32" s="429"/>
      <c r="QS32" s="429"/>
      <c r="QT32" s="429"/>
    </row>
    <row r="33" spans="1:462" s="8" customFormat="1" ht="18">
      <c r="A33" s="5">
        <v>32</v>
      </c>
      <c r="B33" s="8" t="s">
        <v>455</v>
      </c>
      <c r="C33" s="8" t="s">
        <v>1084</v>
      </c>
      <c r="D33" s="234" t="s">
        <v>1085</v>
      </c>
      <c r="E33" s="235" t="s">
        <v>218</v>
      </c>
      <c r="F33" s="8" t="s">
        <v>1110</v>
      </c>
      <c r="G33" s="8" t="s">
        <v>1086</v>
      </c>
      <c r="H33" s="8" t="s">
        <v>427</v>
      </c>
      <c r="I33" s="8" t="s">
        <v>1087</v>
      </c>
      <c r="J33" s="8" t="s">
        <v>525</v>
      </c>
      <c r="K33" s="49">
        <v>7</v>
      </c>
      <c r="L33" s="67" t="str">
        <f t="shared" si="287"/>
        <v>7.0</v>
      </c>
      <c r="M33" s="51" t="str">
        <f>IF(K33&gt;=8.5,"A",IF(K33&gt;=8,"B+",IF(K33&gt;=7,"B",IF(K33&gt;=6.5,"C+",IF(K33&gt;=5.5,"C",IF(K33&gt;=5,"D+",IF(K33&gt;=4,"D","F")))))))</f>
        <v>B</v>
      </c>
      <c r="N33" s="52">
        <f>IF(M33="A",4,IF(M33="B+",3.5,IF(M33="B",3,IF(M33="C+",2.5,IF(M33="C",2,IF(M33="D+",1.5,IF(M33="D",1,0)))))))</f>
        <v>3</v>
      </c>
      <c r="O33" s="53" t="str">
        <f>TEXT(N33,"0.0")</f>
        <v>3.0</v>
      </c>
      <c r="P33" s="63">
        <v>2</v>
      </c>
      <c r="Q33" s="49">
        <v>5</v>
      </c>
      <c r="R33" s="67" t="str">
        <f t="shared" si="288"/>
        <v>5.0</v>
      </c>
      <c r="S33" s="8" t="str">
        <f>IF(Q33&gt;=8.5,"A",IF(Q33&gt;=8,"B+",IF(Q33&gt;=7,"B",IF(Q33&gt;=6.5,"C+",IF(Q33&gt;=5.5,"C",IF(Q33&gt;=5,"D+",IF(Q33&gt;=4,"D","F")))))))</f>
        <v>D+</v>
      </c>
      <c r="T33" s="52">
        <f>IF(S33="A",4,IF(S33="B+",3.5,IF(S33="B",3,IF(S33="C+",2.5,IF(S33="C",2,IF(S33="D+",1.5,IF(S33="D",1,0)))))))</f>
        <v>1.5</v>
      </c>
      <c r="U33" s="53" t="str">
        <f>TEXT(T33,"0.0")</f>
        <v>1.5</v>
      </c>
      <c r="V33" s="63">
        <v>3</v>
      </c>
      <c r="W33" s="105">
        <v>8.5</v>
      </c>
      <c r="X33" s="103">
        <v>7</v>
      </c>
      <c r="Y33" s="58"/>
      <c r="Z33" s="66">
        <f>ROUND((W33*0.4+X33*0.6),1)</f>
        <v>7.6</v>
      </c>
      <c r="AA33" s="67">
        <f>ROUND(MAX((W33*0.4+X33*0.6),(W33*0.4+Y33*0.6)),1)</f>
        <v>7.6</v>
      </c>
      <c r="AB33" s="67" t="str">
        <f>TEXT(AA33,"0.0")</f>
        <v>7.6</v>
      </c>
      <c r="AC33" s="51" t="str">
        <f>IF(AA33&gt;=8.5,"A",IF(AA33&gt;=8,"B+",IF(AA33&gt;=7,"B",IF(AA33&gt;=6.5,"C+",IF(AA33&gt;=5.5,"C",IF(AA33&gt;=5,"D+",IF(AA33&gt;=4,"D","F")))))))</f>
        <v>B</v>
      </c>
      <c r="AD33" s="60">
        <f>IF(AC33="A",4,IF(AC33="B+",3.5,IF(AC33="B",3,IF(AC33="C+",2.5,IF(AC33="C",2,IF(AC33="D+",1.5,IF(AC33="D",1,0)))))))</f>
        <v>3</v>
      </c>
      <c r="AE33" s="53" t="str">
        <f>TEXT(AD33,"0.0")</f>
        <v>3.0</v>
      </c>
      <c r="AF33" s="63">
        <v>4</v>
      </c>
      <c r="AG33" s="207">
        <v>4</v>
      </c>
      <c r="AH33" s="210">
        <v>6</v>
      </c>
      <c r="AI33" s="57">
        <v>8</v>
      </c>
      <c r="AJ33" s="58"/>
      <c r="AK33" s="66">
        <f>ROUND((AH33*0.4+AI33*0.6),1)</f>
        <v>7.2</v>
      </c>
      <c r="AL33" s="67">
        <f>ROUND(MAX((AH33*0.4+AI33*0.6),(AH33*0.4+AJ33*0.6)),1)</f>
        <v>7.2</v>
      </c>
      <c r="AM33" s="67" t="str">
        <f>TEXT(AL33,"0.0")</f>
        <v>7.2</v>
      </c>
      <c r="AN33" s="51" t="str">
        <f>IF(AL33&gt;=8.5,"A",IF(AL33&gt;=8,"B+",IF(AL33&gt;=7,"B",IF(AL33&gt;=6.5,"C+",IF(AL33&gt;=5.5,"C",IF(AL33&gt;=5,"D+",IF(AL33&gt;=4,"D","F")))))))</f>
        <v>B</v>
      </c>
      <c r="AO33" s="60">
        <f>IF(AN33="A",4,IF(AN33="B+",3.5,IF(AN33="B",3,IF(AN33="C+",2.5,IF(AN33="C",2,IF(AN33="D+",1.5,IF(AN33="D",1,0)))))))</f>
        <v>3</v>
      </c>
      <c r="AP33" s="53" t="str">
        <f>TEXT(AO33,"0.0")</f>
        <v>3.0</v>
      </c>
      <c r="AQ33" s="63">
        <v>2</v>
      </c>
      <c r="AR33" s="207">
        <v>2</v>
      </c>
      <c r="AS33" s="219">
        <v>7.1</v>
      </c>
      <c r="AT33" s="359">
        <v>6</v>
      </c>
      <c r="AU33" s="359"/>
      <c r="AV33" s="66">
        <f>ROUND((AS33*0.4+AT33*0.6),1)</f>
        <v>6.4</v>
      </c>
      <c r="AW33" s="67">
        <f>ROUND(MAX((AS33*0.4+AT33*0.6),(AS33*0.4+AU33*0.6)),1)</f>
        <v>6.4</v>
      </c>
      <c r="AX33" s="67" t="str">
        <f>TEXT(AW33,"0.0")</f>
        <v>6.4</v>
      </c>
      <c r="AY33" s="51" t="str">
        <f>IF(AW33&gt;=8.5,"A",IF(AW33&gt;=8,"B+",IF(AW33&gt;=7,"B",IF(AW33&gt;=6.5,"C+",IF(AW33&gt;=5.5,"C",IF(AW33&gt;=5,"D+",IF(AW33&gt;=4,"D","F")))))))</f>
        <v>C</v>
      </c>
      <c r="AZ33" s="60">
        <f>IF(AY33="A",4,IF(AY33="B+",3.5,IF(AY33="B",3,IF(AY33="C+",2.5,IF(AY33="C",2,IF(AY33="D+",1.5,IF(AY33="D",1,0)))))))</f>
        <v>2</v>
      </c>
      <c r="BA33" s="53" t="str">
        <f>TEXT(AZ33,"0.0")</f>
        <v>2.0</v>
      </c>
      <c r="BB33" s="63">
        <v>3</v>
      </c>
      <c r="BC33" s="207">
        <v>3</v>
      </c>
      <c r="BD33" s="219">
        <v>8.4</v>
      </c>
      <c r="BE33" s="140">
        <v>7</v>
      </c>
      <c r="BF33" s="141"/>
      <c r="BG33" s="66">
        <f>ROUND((BD33*0.4+BE33*0.6),1)</f>
        <v>7.6</v>
      </c>
      <c r="BH33" s="67">
        <f>ROUND(MAX((BD33*0.4+BE33*0.6),(BD33*0.4+BF33*0.6)),1)</f>
        <v>7.6</v>
      </c>
      <c r="BI33" s="67" t="str">
        <f>TEXT(BH33,"0.0")</f>
        <v>7.6</v>
      </c>
      <c r="BJ33" s="51" t="str">
        <f>IF(BH33&gt;=8.5,"A",IF(BH33&gt;=8,"B+",IF(BH33&gt;=7,"B",IF(BH33&gt;=6.5,"C+",IF(BH33&gt;=5.5,"C",IF(BH33&gt;=5,"D+",IF(BH33&gt;=4,"D","F")))))))</f>
        <v>B</v>
      </c>
      <c r="BK33" s="60">
        <f>IF(BJ33="A",4,IF(BJ33="B+",3.5,IF(BJ33="B",3,IF(BJ33="C+",2.5,IF(BJ33="C",2,IF(BJ33="D+",1.5,IF(BJ33="D",1,0)))))))</f>
        <v>3</v>
      </c>
      <c r="BL33" s="53" t="str">
        <f>TEXT(BK33,"0.0")</f>
        <v>3.0</v>
      </c>
      <c r="BM33" s="63">
        <v>3</v>
      </c>
      <c r="BN33" s="207">
        <v>3</v>
      </c>
      <c r="BO33" s="149">
        <v>6.6</v>
      </c>
      <c r="BP33" s="70">
        <v>5</v>
      </c>
      <c r="BQ33" s="58"/>
      <c r="BR33" s="66"/>
      <c r="BS33" s="67">
        <f>ROUND(MAX((BO33*0.4+BP33*0.6),(BO33*0.4+BQ33*0.6)),1)</f>
        <v>5.6</v>
      </c>
      <c r="BT33" s="67" t="str">
        <f>TEXT(BS33,"0.0")</f>
        <v>5.6</v>
      </c>
      <c r="BU33" s="51" t="str">
        <f>IF(BS33&gt;=8.5,"A",IF(BS33&gt;=8,"B+",IF(BS33&gt;=7,"B",IF(BS33&gt;=6.5,"C+",IF(BS33&gt;=5.5,"C",IF(BS33&gt;=5,"D+",IF(BS33&gt;=4,"D","F")))))))</f>
        <v>C</v>
      </c>
      <c r="BV33" s="68">
        <f>IF(BU33="A",4,IF(BU33="B+",3.5,IF(BU33="B",3,IF(BU33="C+",2.5,IF(BU33="C",2,IF(BU33="D+",1.5,IF(BU33="D",1,0)))))))</f>
        <v>2</v>
      </c>
      <c r="BW33" s="53" t="str">
        <f>TEXT(BV33,"0.0")</f>
        <v>2.0</v>
      </c>
      <c r="BX33" s="63">
        <v>2</v>
      </c>
      <c r="BY33" s="207">
        <v>2</v>
      </c>
      <c r="BZ33" s="105">
        <v>6.7</v>
      </c>
      <c r="CA33" s="103">
        <v>8</v>
      </c>
      <c r="CB33" s="104"/>
      <c r="CC33" s="66">
        <f>ROUND((BZ33*0.4+CA33*0.6),1)</f>
        <v>7.5</v>
      </c>
      <c r="CD33" s="67">
        <f>ROUND(MAX((BZ33*0.4+CA33*0.6),(BZ33*0.4+CB33*0.6)),1)</f>
        <v>7.5</v>
      </c>
      <c r="CE33" s="67" t="str">
        <f>TEXT(CD33,"0.0")</f>
        <v>7.5</v>
      </c>
      <c r="CF33" s="51" t="str">
        <f>IF(CD33&gt;=8.5,"A",IF(CD33&gt;=8,"B+",IF(CD33&gt;=7,"B",IF(CD33&gt;=6.5,"C+",IF(CD33&gt;=5.5,"C",IF(CD33&gt;=5,"D+",IF(CD33&gt;=4,"D","F")))))))</f>
        <v>B</v>
      </c>
      <c r="CG33" s="60">
        <f>IF(CF33="A",4,IF(CF33="B+",3.5,IF(CF33="B",3,IF(CF33="C+",2.5,IF(CF33="C",2,IF(CF33="D+",1.5,IF(CF33="D",1,0)))))))</f>
        <v>3</v>
      </c>
      <c r="CH33" s="53" t="str">
        <f>TEXT(CG33,"0.0")</f>
        <v>3.0</v>
      </c>
      <c r="CI33" s="63">
        <v>3</v>
      </c>
      <c r="CJ33" s="207">
        <v>3</v>
      </c>
      <c r="CK33" s="208">
        <f>AF33+AQ33+BB33+BM33+BX33+CI33</f>
        <v>17</v>
      </c>
      <c r="CL33" s="72">
        <f>(AA33*AF33+AL33*AQ33+AW33*BB33+BH33*BM33+BS33*BX33+CD33*CI33)/CK33</f>
        <v>7.0882352941176467</v>
      </c>
      <c r="CM33" s="93" t="str">
        <f t="shared" si="289"/>
        <v>7.09</v>
      </c>
      <c r="CN33" s="72">
        <f>(AD33*AF33+AO33*AQ33+AZ33*BB33+BK33*BM33+BV33*BX33+CG33*CI33)/CK33</f>
        <v>2.7058823529411766</v>
      </c>
      <c r="CO33" s="93" t="str">
        <f t="shared" si="290"/>
        <v>2.71</v>
      </c>
      <c r="CP33" s="399" t="str">
        <f t="shared" si="291"/>
        <v>Lên lớp</v>
      </c>
      <c r="CQ33" s="399">
        <f>CJ33+BY33+BN33+BC33+AR33+AG33</f>
        <v>17</v>
      </c>
      <c r="CR33" s="72">
        <f>(AA33*AG33+AL33*AR33+AW33*BC33+BH33*BN33+BS33*BY33+CD33*CJ33)/CQ33</f>
        <v>7.0882352941176467</v>
      </c>
      <c r="CS33" s="399" t="str">
        <f t="shared" si="292"/>
        <v>7.09</v>
      </c>
      <c r="CT33" s="72">
        <f>(AD33*AG33+AO33*AR33+AZ33*BC33+BK33*BN33+BV33*BY33+CG33*CJ33)/CQ33</f>
        <v>2.7058823529411766</v>
      </c>
      <c r="CU33" s="399" t="str">
        <f t="shared" si="293"/>
        <v>2.71</v>
      </c>
      <c r="CV33" s="399" t="str">
        <f>IF(AND(CT33&lt;1.2),"Cảnh báo KQHT","Lên lớp")</f>
        <v>Lên lớp</v>
      </c>
      <c r="CW33" s="66">
        <v>7.6</v>
      </c>
      <c r="CX33" s="399">
        <v>8</v>
      </c>
      <c r="CY33" s="399"/>
      <c r="CZ33" s="66">
        <f>ROUND((CW33*0.4+CX33*0.6),1)</f>
        <v>7.8</v>
      </c>
      <c r="DA33" s="67">
        <f>ROUND(MAX((CW33*0.4+CX33*0.6),(CW33*0.4+CY33*0.6)),1)</f>
        <v>7.8</v>
      </c>
      <c r="DB33" s="60" t="str">
        <f>TEXT(DA33,"0.0")</f>
        <v>7.8</v>
      </c>
      <c r="DC33" s="51" t="str">
        <f>IF(DA33&gt;=8.5,"A",IF(DA33&gt;=8,"B+",IF(DA33&gt;=7,"B",IF(DA33&gt;=6.5,"C+",IF(DA33&gt;=5.5,"C",IF(DA33&gt;=5,"D+",IF(DA33&gt;=4,"D","F")))))))</f>
        <v>B</v>
      </c>
      <c r="DD33" s="60">
        <f>IF(DC33="A",4,IF(DC33="B+",3.5,IF(DC33="B",3,IF(DC33="C+",2.5,IF(DC33="C",2,IF(DC33="D+",1.5,IF(DC33="D",1,0)))))))</f>
        <v>3</v>
      </c>
      <c r="DE33" s="60" t="str">
        <f>TEXT(DD33,"0.0")</f>
        <v>3.0</v>
      </c>
      <c r="DF33" s="63"/>
      <c r="DG33" s="209"/>
      <c r="DH33" s="105">
        <v>7.4</v>
      </c>
      <c r="DI33" s="126">
        <v>8</v>
      </c>
      <c r="DJ33" s="126"/>
      <c r="DK33" s="66">
        <f>ROUND((DH33*0.4+DI33*0.6),1)</f>
        <v>7.8</v>
      </c>
      <c r="DL33" s="67">
        <f>ROUND(MAX((DH33*0.4+DI33*0.6),(DH33*0.4+DJ33*0.6)),1)</f>
        <v>7.8</v>
      </c>
      <c r="DM33" s="60" t="str">
        <f>TEXT(DL33,"0.0")</f>
        <v>7.8</v>
      </c>
      <c r="DN33" s="51" t="str">
        <f>IF(DL33&gt;=8.5,"A",IF(DL33&gt;=8,"B+",IF(DL33&gt;=7,"B",IF(DL33&gt;=6.5,"C+",IF(DL33&gt;=5.5,"C",IF(DL33&gt;=5,"D+",IF(DL33&gt;=4,"D","F")))))))</f>
        <v>B</v>
      </c>
      <c r="DO33" s="60">
        <f>IF(DN33="A",4,IF(DN33="B+",3.5,IF(DN33="B",3,IF(DN33="C+",2.5,IF(DN33="C",2,IF(DN33="D+",1.5,IF(DN33="D",1,0)))))))</f>
        <v>3</v>
      </c>
      <c r="DP33" s="60" t="str">
        <f>TEXT(DO33,"0.0")</f>
        <v>3.0</v>
      </c>
      <c r="DQ33" s="63"/>
      <c r="DR33" s="209"/>
      <c r="DS33" s="67">
        <f t="shared" si="294"/>
        <v>7.8</v>
      </c>
      <c r="DT33" s="60" t="str">
        <f t="shared" si="51"/>
        <v>7.8</v>
      </c>
      <c r="DU33" s="51" t="str">
        <f>IF(DS33&gt;=8.5,"A",IF(DS33&gt;=8,"B+",IF(DS33&gt;=7,"B",IF(DS33&gt;=6.5,"C+",IF(DS33&gt;=5.5,"C",IF(DS33&gt;=5,"D+",IF(DS33&gt;=4,"D","F")))))))</f>
        <v>B</v>
      </c>
      <c r="DV33" s="60">
        <f>IF(DU33="A",4,IF(DU33="B+",3.5,IF(DU33="B",3,IF(DU33="C+",2.5,IF(DU33="C",2,IF(DU33="D+",1.5,IF(DU33="D",1,0)))))))</f>
        <v>3</v>
      </c>
      <c r="DW33" s="60" t="str">
        <f>TEXT(DV33,"0.0")</f>
        <v>3.0</v>
      </c>
      <c r="DX33" s="63">
        <v>3</v>
      </c>
      <c r="DY33" s="209">
        <v>3</v>
      </c>
      <c r="DZ33" s="66">
        <v>6.6</v>
      </c>
      <c r="EA33" s="399">
        <v>7</v>
      </c>
      <c r="EB33" s="399"/>
      <c r="EC33" s="66">
        <f t="shared" si="55"/>
        <v>6.8</v>
      </c>
      <c r="ED33" s="67">
        <f t="shared" si="56"/>
        <v>6.8</v>
      </c>
      <c r="EE33" s="60" t="str">
        <f t="shared" si="57"/>
        <v>6.8</v>
      </c>
      <c r="EF33" s="51" t="str">
        <f t="shared" si="58"/>
        <v>C+</v>
      </c>
      <c r="EG33" s="60">
        <f t="shared" si="59"/>
        <v>2.5</v>
      </c>
      <c r="EH33" s="60" t="str">
        <f t="shared" si="60"/>
        <v>2.5</v>
      </c>
      <c r="EI33" s="63">
        <v>3</v>
      </c>
      <c r="EJ33" s="209">
        <v>3</v>
      </c>
      <c r="EK33" s="345">
        <v>6</v>
      </c>
      <c r="EL33" s="346">
        <v>8</v>
      </c>
      <c r="EM33" s="347"/>
      <c r="EN33" s="66">
        <f>ROUND((EK33*0.4+EL33*0.6),1)</f>
        <v>7.2</v>
      </c>
      <c r="EO33" s="67">
        <f>ROUND(MAX((EK33*0.4+EL33*0.6),(EK33*0.4+EM33*0.6)),1)</f>
        <v>7.2</v>
      </c>
      <c r="EP33" s="60" t="str">
        <f>TEXT(EO33,"0.0")</f>
        <v>7.2</v>
      </c>
      <c r="EQ33" s="51" t="str">
        <f>IF(EO33&gt;=8.5,"A",IF(EO33&gt;=8,"B+",IF(EO33&gt;=7,"B",IF(EO33&gt;=6.5,"C+",IF(EO33&gt;=5.5,"C",IF(EO33&gt;=5,"D+",IF(EO33&gt;=4,"D","F")))))))</f>
        <v>B</v>
      </c>
      <c r="ER33" s="60">
        <f>IF(EQ33="A",4,IF(EQ33="B+",3.5,IF(EQ33="B",3,IF(EQ33="C+",2.5,IF(EQ33="C",2,IF(EQ33="D+",1.5,IF(EQ33="D",1,0)))))))</f>
        <v>3</v>
      </c>
      <c r="ES33" s="60" t="str">
        <f>TEXT(ER33,"0.0")</f>
        <v>3.0</v>
      </c>
      <c r="ET33" s="63">
        <v>3</v>
      </c>
      <c r="EU33" s="207">
        <v>3</v>
      </c>
      <c r="EV33" s="66">
        <v>5.2</v>
      </c>
      <c r="EW33" s="399">
        <v>1</v>
      </c>
      <c r="EX33" s="399">
        <v>4</v>
      </c>
      <c r="EY33" s="66">
        <f>ROUND((EV33*0.4+EW33*0.6),1)</f>
        <v>2.7</v>
      </c>
      <c r="EZ33" s="67">
        <f>ROUND(MAX((EV33*0.4+EW33*0.6),(EV33*0.4+EX33*0.6)),1)</f>
        <v>4.5</v>
      </c>
      <c r="FA33" s="67" t="str">
        <f>TEXT(EZ33,"0.0")</f>
        <v>4.5</v>
      </c>
      <c r="FB33" s="51" t="str">
        <f>IF(EZ33&gt;=8.5,"A",IF(EZ33&gt;=8,"B+",IF(EZ33&gt;=7,"B",IF(EZ33&gt;=6.5,"C+",IF(EZ33&gt;=5.5,"C",IF(EZ33&gt;=5,"D+",IF(EZ33&gt;=4,"D","F")))))))</f>
        <v>D</v>
      </c>
      <c r="FC33" s="60">
        <f>IF(FB33="A",4,IF(FB33="B+",3.5,IF(FB33="B",3,IF(FB33="C+",2.5,IF(FB33="C",2,IF(FB33="D+",1.5,IF(FB33="D",1,0)))))))</f>
        <v>1</v>
      </c>
      <c r="FD33" s="53" t="str">
        <f>TEXT(FC33,"0.0")</f>
        <v>1.0</v>
      </c>
      <c r="FE33" s="63">
        <v>2</v>
      </c>
      <c r="FF33" s="207">
        <v>2</v>
      </c>
      <c r="FG33" s="66">
        <v>8</v>
      </c>
      <c r="FH33" s="399">
        <v>8</v>
      </c>
      <c r="FI33" s="399"/>
      <c r="FJ33" s="66">
        <f>ROUND((FG33*0.4+FH33*0.6),1)</f>
        <v>8</v>
      </c>
      <c r="FK33" s="67">
        <f>ROUND(MAX((FG33*0.4+FH33*0.6),(FG33*0.4+FI33*0.6)),1)</f>
        <v>8</v>
      </c>
      <c r="FL33" s="67" t="str">
        <f>TEXT(FK33,"0.0")</f>
        <v>8.0</v>
      </c>
      <c r="FM33" s="51" t="str">
        <f>IF(FK33&gt;=8.5,"A",IF(FK33&gt;=8,"B+",IF(FK33&gt;=7,"B",IF(FK33&gt;=6.5,"C+",IF(FK33&gt;=5.5,"C",IF(FK33&gt;=5,"D+",IF(FK33&gt;=4,"D","F")))))))</f>
        <v>B+</v>
      </c>
      <c r="FN33" s="60">
        <f>IF(FM33="A",4,IF(FM33="B+",3.5,IF(FM33="B",3,IF(FM33="C+",2.5,IF(FM33="C",2,IF(FM33="D+",1.5,IF(FM33="D",1,0)))))))</f>
        <v>3.5</v>
      </c>
      <c r="FO33" s="53" t="str">
        <f>TEXT(FN33,"0.0")</f>
        <v>3.5</v>
      </c>
      <c r="FP33" s="63">
        <v>2</v>
      </c>
      <c r="FQ33" s="207">
        <v>2</v>
      </c>
      <c r="FR33" s="66">
        <v>8</v>
      </c>
      <c r="FS33" s="399">
        <v>7</v>
      </c>
      <c r="FT33" s="399"/>
      <c r="FU33" s="66"/>
      <c r="FV33" s="67">
        <f>ROUND(MAX((FR33*0.4+FS33*0.6),(FR33*0.4+FT33*0.6)),1)</f>
        <v>7.4</v>
      </c>
      <c r="FW33" s="67" t="str">
        <f>TEXT(FV33,"0.0")</f>
        <v>7.4</v>
      </c>
      <c r="FX33" s="51" t="str">
        <f>IF(FV33&gt;=8.5,"A",IF(FV33&gt;=8,"B+",IF(FV33&gt;=7,"B",IF(FV33&gt;=6.5,"C+",IF(FV33&gt;=5.5,"C",IF(FV33&gt;=5,"D+",IF(FV33&gt;=4,"D","F")))))))</f>
        <v>B</v>
      </c>
      <c r="FY33" s="60">
        <f>IF(FX33="A",4,IF(FX33="B+",3.5,IF(FX33="B",3,IF(FX33="C+",2.5,IF(FX33="C",2,IF(FX33="D+",1.5,IF(FX33="D",1,0)))))))</f>
        <v>3</v>
      </c>
      <c r="FZ33" s="53" t="str">
        <f>TEXT(FY33,"0.0")</f>
        <v>3.0</v>
      </c>
      <c r="GA33" s="63">
        <v>2</v>
      </c>
      <c r="GB33" s="207">
        <v>2</v>
      </c>
      <c r="GC33" s="66">
        <v>7.1</v>
      </c>
      <c r="GD33" s="399">
        <v>7</v>
      </c>
      <c r="GE33" s="399"/>
      <c r="GF33" s="105"/>
      <c r="GG33" s="67">
        <f t="shared" si="84"/>
        <v>7</v>
      </c>
      <c r="GH33" s="67" t="str">
        <f t="shared" si="85"/>
        <v>7.0</v>
      </c>
      <c r="GI33" s="51" t="str">
        <f t="shared" si="86"/>
        <v>B</v>
      </c>
      <c r="GJ33" s="60">
        <f t="shared" si="87"/>
        <v>3</v>
      </c>
      <c r="GK33" s="53" t="str">
        <f t="shared" si="88"/>
        <v>3.0</v>
      </c>
      <c r="GL33" s="63">
        <v>3</v>
      </c>
      <c r="GM33" s="207">
        <v>3</v>
      </c>
      <c r="GN33" s="211">
        <f t="shared" si="89"/>
        <v>18</v>
      </c>
      <c r="GO33" s="156">
        <f t="shared" si="90"/>
        <v>7.0111111111111111</v>
      </c>
      <c r="GP33" s="158">
        <f t="shared" si="91"/>
        <v>2.75</v>
      </c>
      <c r="GQ33" s="157" t="str">
        <f>TEXT(GP33,"0.00")</f>
        <v>2.75</v>
      </c>
      <c r="GR33" s="5" t="str">
        <f>IF(AND(GP33&lt;1),"Cảnh báo KQHT","Lên lớp")</f>
        <v>Lên lớp</v>
      </c>
      <c r="GS33" s="212">
        <f t="shared" si="94"/>
        <v>18</v>
      </c>
      <c r="GT33" s="213">
        <f xml:space="preserve"> (DS33*DY33+ED33*EJ33+EO33*EU33+EZ33*FF33+FK33*FQ33+FV33*GB33+GG33*GM33)/GS33</f>
        <v>7.0111111111111111</v>
      </c>
      <c r="GU33" s="214">
        <f t="shared" si="96"/>
        <v>2.75</v>
      </c>
      <c r="GV33" s="215">
        <f t="shared" si="97"/>
        <v>35</v>
      </c>
      <c r="GW33" s="211">
        <f t="shared" si="98"/>
        <v>35</v>
      </c>
      <c r="GX33" s="157">
        <f t="shared" si="99"/>
        <v>7.048571428571428</v>
      </c>
      <c r="GY33" s="158">
        <f t="shared" si="100"/>
        <v>2.7285714285714286</v>
      </c>
      <c r="GZ33" s="157" t="str">
        <f t="shared" si="295"/>
        <v>2.73</v>
      </c>
      <c r="HA33" s="5" t="str">
        <f>IF(AND(GY33&lt;1.2),"Cảnh báo KQHT","Lên lớp")</f>
        <v>Lên lớp</v>
      </c>
      <c r="HB33" s="5"/>
      <c r="HC33" s="105">
        <v>5.7</v>
      </c>
      <c r="HD33" s="103">
        <v>5</v>
      </c>
      <c r="HE33" s="104"/>
      <c r="HF33" s="105"/>
      <c r="HG33" s="67">
        <f t="shared" si="103"/>
        <v>5.3</v>
      </c>
      <c r="HH33" s="67" t="str">
        <f t="shared" si="104"/>
        <v>5.3</v>
      </c>
      <c r="HI33" s="51" t="str">
        <f t="shared" si="105"/>
        <v>D+</v>
      </c>
      <c r="HJ33" s="60">
        <f t="shared" si="106"/>
        <v>1.5</v>
      </c>
      <c r="HK33" s="53" t="str">
        <f t="shared" si="107"/>
        <v>1.5</v>
      </c>
      <c r="HL33" s="63">
        <v>3</v>
      </c>
      <c r="HM33" s="207">
        <v>3</v>
      </c>
      <c r="HN33" s="105">
        <v>6.6</v>
      </c>
      <c r="HO33" s="103">
        <v>7</v>
      </c>
      <c r="HP33" s="104"/>
      <c r="HQ33" s="105">
        <f t="shared" si="108"/>
        <v>6.8</v>
      </c>
      <c r="HR33" s="362">
        <f>ROUND(MAX((HN33*0.4+HO33*0.6),(HN33*0.4+HP33*0.6)),1)</f>
        <v>6.8</v>
      </c>
      <c r="HS33" s="120" t="str">
        <f>TEXT(HR33,"0.0")</f>
        <v>6.8</v>
      </c>
      <c r="HT33" s="363" t="str">
        <f>IF(HR33&gt;=8.5,"A",IF(HR33&gt;=8,"B+",IF(HR33&gt;=7,"B",IF(HR33&gt;=6.5,"C+",IF(HR33&gt;=5.5,"C",IF(HR33&gt;=5,"D+",IF(HR33&gt;=4,"D","F")))))))</f>
        <v>C+</v>
      </c>
      <c r="HU33" s="362">
        <f>IF(HT33="A",4,IF(HT33="B+",3.5,IF(HT33="B",3,IF(HT33="C+",2.5,IF(HT33="C",2,IF(HT33="D+",1.5,IF(HT33="D",1,0)))))))</f>
        <v>2.5</v>
      </c>
      <c r="HV33" s="364" t="str">
        <f>TEXT(HU33,"0.0")</f>
        <v>2.5</v>
      </c>
      <c r="HW33" s="63">
        <v>1</v>
      </c>
      <c r="HX33" s="207">
        <v>1</v>
      </c>
      <c r="HY33" s="66">
        <f t="shared" si="270"/>
        <v>2</v>
      </c>
      <c r="HZ33" s="167">
        <f t="shared" si="270"/>
        <v>5.8</v>
      </c>
      <c r="IA33" s="53" t="str">
        <f>TEXT(HZ33,"0.0")</f>
        <v>5.8</v>
      </c>
      <c r="IB33" s="51" t="str">
        <f>IF(HZ33&gt;=8.5,"A",IF(HZ33&gt;=8,"B+",IF(HZ33&gt;=7,"B",IF(HZ33&gt;=6.5,"C+",IF(HZ33&gt;=5.5,"C",IF(HZ33&gt;=5,"D+",IF(HZ33&gt;=4,"D","F")))))))</f>
        <v>C</v>
      </c>
      <c r="IC33" s="60">
        <f>IF(IB33="A",4,IF(IB33="B+",3.5,IF(IB33="B",3,IF(IB33="C+",2.5,IF(IB33="C",2,IF(IB33="D+",1.5,IF(IB33="D",1,0)))))))</f>
        <v>2</v>
      </c>
      <c r="ID33" s="53" t="str">
        <f>TEXT(IC33,"0.0")</f>
        <v>2.0</v>
      </c>
      <c r="IE33" s="220">
        <v>4</v>
      </c>
      <c r="IF33" s="221">
        <v>4</v>
      </c>
      <c r="IG33" s="210">
        <v>7.7</v>
      </c>
      <c r="IH33" s="57">
        <v>7</v>
      </c>
      <c r="II33" s="58"/>
      <c r="IJ33" s="66">
        <f t="shared" si="119"/>
        <v>7.3</v>
      </c>
      <c r="IK33" s="67">
        <f t="shared" si="120"/>
        <v>7.3</v>
      </c>
      <c r="IL33" s="67" t="str">
        <f t="shared" si="121"/>
        <v>7.3</v>
      </c>
      <c r="IM33" s="51" t="str">
        <f t="shared" si="122"/>
        <v>B</v>
      </c>
      <c r="IN33" s="60">
        <f t="shared" si="123"/>
        <v>3</v>
      </c>
      <c r="IO33" s="53" t="str">
        <f t="shared" si="124"/>
        <v>3.0</v>
      </c>
      <c r="IP33" s="63">
        <v>2</v>
      </c>
      <c r="IQ33" s="207">
        <v>2</v>
      </c>
      <c r="IR33" s="210">
        <v>7.8</v>
      </c>
      <c r="IS33" s="57">
        <v>4</v>
      </c>
      <c r="IT33" s="104"/>
      <c r="IU33" s="105">
        <f t="shared" si="125"/>
        <v>5.5</v>
      </c>
      <c r="IV33" s="120">
        <f>ROUND(MAX((IR33*0.4+IS33*0.6),(IR33*0.4+IT33*0.6)),1)</f>
        <v>5.5</v>
      </c>
      <c r="IW33" s="67" t="str">
        <f>TEXT(IV33,"0.0")</f>
        <v>5.5</v>
      </c>
      <c r="IX33" s="51" t="str">
        <f>IF(IV33&gt;=8.5,"A",IF(IV33&gt;=8,"B+",IF(IV33&gt;=7,"B",IF(IV33&gt;=6.5,"C+",IF(IV33&gt;=5.5,"C",IF(IV33&gt;=5,"D+",IF(IV33&gt;=4,"D","F")))))))</f>
        <v>C</v>
      </c>
      <c r="IY33" s="60">
        <f>IF(IX33="A",4,IF(IX33="B+",3.5,IF(IX33="B",3,IF(IX33="C+",2.5,IF(IX33="C",2,IF(IX33="D+",1.5,IF(IX33="D",1,0)))))))</f>
        <v>2</v>
      </c>
      <c r="IZ33" s="53" t="str">
        <f>TEXT(IY33,"0.0")</f>
        <v>2.0</v>
      </c>
      <c r="JA33" s="63">
        <v>3</v>
      </c>
      <c r="JB33" s="207">
        <v>3</v>
      </c>
      <c r="JC33" s="210">
        <v>8</v>
      </c>
      <c r="JD33" s="57">
        <v>7</v>
      </c>
      <c r="JE33" s="58"/>
      <c r="JF33" s="66">
        <f t="shared" si="131"/>
        <v>7.4</v>
      </c>
      <c r="JG33" s="67">
        <f>ROUND(MAX((JC33*0.4+JD33*0.6),(JC33*0.4+JE33*0.6)),1)</f>
        <v>7.4</v>
      </c>
      <c r="JH33" s="50" t="str">
        <f>TEXT(JG33,"0.0")</f>
        <v>7.4</v>
      </c>
      <c r="JI33" s="51" t="str">
        <f>IF(JG33&gt;=8.5,"A",IF(JG33&gt;=8,"B+",IF(JG33&gt;=7,"B",IF(JG33&gt;=6.5,"C+",IF(JG33&gt;=5.5,"C",IF(JG33&gt;=5,"D+",IF(JG33&gt;=4,"D","F")))))))</f>
        <v>B</v>
      </c>
      <c r="JJ33" s="60">
        <f>IF(JI33="A",4,IF(JI33="B+",3.5,IF(JI33="B",3,IF(JI33="C+",2.5,IF(JI33="C",2,IF(JI33="D+",1.5,IF(JI33="D",1,0)))))))</f>
        <v>3</v>
      </c>
      <c r="JK33" s="53" t="str">
        <f>TEXT(JJ33,"0.0")</f>
        <v>3.0</v>
      </c>
      <c r="JL33" s="61">
        <v>2</v>
      </c>
      <c r="JM33" s="62">
        <v>2</v>
      </c>
      <c r="JN33" s="105">
        <v>8.1999999999999993</v>
      </c>
      <c r="JO33" s="103">
        <v>6</v>
      </c>
      <c r="JP33" s="104"/>
      <c r="JQ33" s="105">
        <f>ROUND((JN33*0.4+JO33*0.6),1)</f>
        <v>6.9</v>
      </c>
      <c r="JR33" s="67">
        <f>ROUND(MAX((JN33*0.4+JO33*0.6),(JN33*0.4+JP33*0.6)),1)</f>
        <v>6.9</v>
      </c>
      <c r="JS33" s="50" t="str">
        <f>TEXT(JR33,"0.0")</f>
        <v>6.9</v>
      </c>
      <c r="JT33" s="51" t="str">
        <f>IF(JR33&gt;=8.5,"A",IF(JR33&gt;=8,"B+",IF(JR33&gt;=7,"B",IF(JR33&gt;=6.5,"C+",IF(JR33&gt;=5.5,"C",IF(JR33&gt;=5,"D+",IF(JR33&gt;=4,"D","F")))))))</f>
        <v>C+</v>
      </c>
      <c r="JU33" s="60">
        <f>IF(JT33="A",4,IF(JT33="B+",3.5,IF(JT33="B",3,IF(JT33="C+",2.5,IF(JT33="C",2,IF(JT33="D+",1.5,IF(JT33="D",1,0)))))))</f>
        <v>2.5</v>
      </c>
      <c r="JV33" s="53" t="str">
        <f>TEXT(JU33,"0.0")</f>
        <v>2.5</v>
      </c>
      <c r="JW33" s="61">
        <v>1</v>
      </c>
      <c r="JX33" s="62">
        <v>1</v>
      </c>
      <c r="JY33" s="105">
        <v>7.3</v>
      </c>
      <c r="JZ33" s="126">
        <v>7</v>
      </c>
      <c r="KA33" s="104"/>
      <c r="KB33" s="105">
        <f>ROUND((JY33*0.4+JZ33*0.6),1)</f>
        <v>7.1</v>
      </c>
      <c r="KC33" s="67">
        <f>ROUND(MAX((JY33*0.4+JZ33*0.6),(JY33*0.4+KA33*0.6)),1)</f>
        <v>7.1</v>
      </c>
      <c r="KD33" s="50" t="str">
        <f>TEXT(KC33,"0.0")</f>
        <v>7.1</v>
      </c>
      <c r="KE33" s="51" t="str">
        <f>IF(KC33&gt;=8.5,"A",IF(KC33&gt;=8,"B+",IF(KC33&gt;=7,"B",IF(KC33&gt;=6.5,"C+",IF(KC33&gt;=5.5,"C",IF(KC33&gt;=5,"D+",IF(KC33&gt;=4,"D","F")))))))</f>
        <v>B</v>
      </c>
      <c r="KF33" s="60">
        <f>IF(KE33="A",4,IF(KE33="B+",3.5,IF(KE33="B",3,IF(KE33="C+",2.5,IF(KE33="C",2,IF(KE33="D+",1.5,IF(KE33="D",1,0)))))))</f>
        <v>3</v>
      </c>
      <c r="KG33" s="53" t="str">
        <f>TEXT(KF33,"0.0")</f>
        <v>3.0</v>
      </c>
      <c r="KH33" s="61">
        <v>2</v>
      </c>
      <c r="KI33" s="62">
        <v>2</v>
      </c>
      <c r="KJ33" s="216">
        <v>7.2</v>
      </c>
      <c r="KK33" s="337">
        <v>7</v>
      </c>
      <c r="KL33" s="174"/>
      <c r="KM33" s="66">
        <f>ROUND((KJ33*0.4+KK33*0.6),1)</f>
        <v>7.1</v>
      </c>
      <c r="KN33" s="110">
        <f>ROUND(MAX((KJ33*0.4+KK33*0.6),(KJ33*0.4+KL33*0.6)),1)</f>
        <v>7.1</v>
      </c>
      <c r="KO33" s="67" t="str">
        <f>TEXT(KN33,"0.0")</f>
        <v>7.1</v>
      </c>
      <c r="KP33" s="300" t="str">
        <f>IF(KN33&gt;=8.5,"A",IF(KN33&gt;=8,"B+",IF(KN33&gt;=7,"B",IF(KN33&gt;=6.5,"C+",IF(KN33&gt;=5.5,"C",IF(KN33&gt;=5,"D+",IF(KN33&gt;=4,"D","F")))))))</f>
        <v>B</v>
      </c>
      <c r="KQ33" s="112">
        <f>IF(KP33="A",4,IF(KP33="B+",3.5,IF(KP33="B",3,IF(KP33="C+",2.5,IF(KP33="C",2,IF(KP33="D+",1.5,IF(KP33="D",1,0)))))))</f>
        <v>3</v>
      </c>
      <c r="KR33" s="113" t="str">
        <f>TEXT(KQ33,"0.0")</f>
        <v>3.0</v>
      </c>
      <c r="KS33" s="63">
        <v>3</v>
      </c>
      <c r="KT33" s="207">
        <v>3</v>
      </c>
      <c r="KU33" s="216">
        <v>6.3</v>
      </c>
      <c r="KV33" s="337">
        <v>5</v>
      </c>
      <c r="KW33" s="174"/>
      <c r="KX33" s="66">
        <f t="shared" si="155"/>
        <v>5.5</v>
      </c>
      <c r="KY33" s="110">
        <f t="shared" si="156"/>
        <v>5.5</v>
      </c>
      <c r="KZ33" s="67" t="str">
        <f t="shared" si="157"/>
        <v>5.5</v>
      </c>
      <c r="LA33" s="300" t="str">
        <f t="shared" si="158"/>
        <v>C</v>
      </c>
      <c r="LB33" s="112">
        <f t="shared" si="159"/>
        <v>2</v>
      </c>
      <c r="LC33" s="113" t="str">
        <f t="shared" si="160"/>
        <v>2.0</v>
      </c>
      <c r="LD33" s="63">
        <v>2</v>
      </c>
      <c r="LE33" s="207">
        <v>2</v>
      </c>
      <c r="LF33" s="301">
        <f t="shared" si="286"/>
        <v>6.4</v>
      </c>
      <c r="LG33" s="302">
        <f t="shared" si="286"/>
        <v>6.4</v>
      </c>
      <c r="LH33" s="303" t="str">
        <f>TEXT(LG33,"0.0")</f>
        <v>6.4</v>
      </c>
      <c r="LI33" s="304" t="str">
        <f>IF(LG33&gt;=8.5,"A",IF(LG33&gt;=8,"B+",IF(LG33&gt;=7,"B",IF(LG33&gt;=6.5,"C+",IF(LG33&gt;=5.5,"C",IF(LG33&gt;=5,"D+",IF(LG33&gt;=4,"D","F")))))))</f>
        <v>C</v>
      </c>
      <c r="LJ33" s="305">
        <f>IF(LI33="A",4,IF(LI33="B+",3.5,IF(LI33="B",3,IF(LI33="C+",2.5,IF(LI33="C",2,IF(LI33="D+",1.5,IF(LI33="D",1,0)))))))</f>
        <v>2</v>
      </c>
      <c r="LK33" s="303" t="str">
        <f>TEXT(LJ33,"0.0")</f>
        <v>2.0</v>
      </c>
      <c r="LL33" s="306">
        <v>5</v>
      </c>
      <c r="LM33" s="307">
        <v>5</v>
      </c>
      <c r="LN33" s="211">
        <f>HW33+IP33+JA33+JL33+JW33+KH33+KS33+LD33+HL33</f>
        <v>19</v>
      </c>
      <c r="LO33" s="156">
        <f>(HG33*HL33+HR33*HW33+IK33*IP33+IV33*JA33+JG33*JL33+JR33*JW33+KC33*KH33+KN33*KS33+KY33*LD33)/LN33</f>
        <v>6.4210526315789478</v>
      </c>
      <c r="LP33" s="158">
        <f>(HJ33*HL33+HU33*HW33+IN33*IP33+IY33*JA33+JJ33*JL33+JU33*JW33+KF33*KH33+KQ33*KS33+LB33*LD33)/LN33</f>
        <v>2.4473684210526314</v>
      </c>
      <c r="LQ33" s="157" t="str">
        <f>TEXT(LP33,"0.00")</f>
        <v>2.45</v>
      </c>
      <c r="LR33" s="5" t="str">
        <f>IF(AND(LP33&lt;1),"Cảnh báo KQHT","Lên lớp")</f>
        <v>Lên lớp</v>
      </c>
      <c r="LS33" s="212">
        <f>HM33+HX33+IQ33+JB33+JM33+JX33+KI33+KT33+LE33</f>
        <v>19</v>
      </c>
      <c r="LT33" s="156">
        <f>(HG33*HM33+HR33*HX33+IK33*IQ33+IV33*JB33+JG33*JM33+JR33*JX33+KC33*KI33+KN33*KT33+KY33*LE33)/LS33</f>
        <v>6.4210526315789478</v>
      </c>
      <c r="LU33" s="309">
        <f>(HJ33*HM33+HU33*HX33+IN33*IQ33+IY33*JB33+JJ33*JM33+JU33*JX33+KF33*KI33+KQ33*KT33+LB33*LE33)/LS33</f>
        <v>2.4473684210526314</v>
      </c>
      <c r="LV33" s="215">
        <f>GV33+LN33</f>
        <v>54</v>
      </c>
      <c r="LW33" s="211">
        <f>GW33+LS33</f>
        <v>54</v>
      </c>
      <c r="LX33" s="157">
        <f>(GX33*GW33+LT33*LS33)/LW33</f>
        <v>6.8277777777777775</v>
      </c>
      <c r="LY33" s="157" t="str">
        <f>TEXT(LX33,"0.00")</f>
        <v>6.83</v>
      </c>
      <c r="LZ33" s="158">
        <f>(GW33*GY33+LU33*LS33)/LW33</f>
        <v>2.6296296296296298</v>
      </c>
      <c r="MA33" s="157" t="str">
        <f>TEXT(LZ33,"0.00")</f>
        <v>2.63</v>
      </c>
      <c r="MB33" s="5" t="str">
        <f>IF(AND(LZ33&lt;1.4),"Cảnh báo KQHT","Lên lớp")</f>
        <v>Lên lớp</v>
      </c>
      <c r="MC33" s="105">
        <v>7.4</v>
      </c>
      <c r="MD33" s="103">
        <v>7</v>
      </c>
      <c r="ME33" s="104"/>
      <c r="MF33" s="66">
        <f>ROUND((MC33*0.4+MD33*0.6),1)</f>
        <v>7.2</v>
      </c>
      <c r="MG33" s="67">
        <f>ROUND(MAX((MC33*0.4+MD33*0.6),(MC33*0.4+ME33*0.6)),1)</f>
        <v>7.2</v>
      </c>
      <c r="MH33" s="50" t="str">
        <f>TEXT(MG33,"0.0")</f>
        <v>7.2</v>
      </c>
      <c r="MI33" s="51" t="str">
        <f>IF(MG33&gt;=8.5,"A",IF(MG33&gt;=8,"B+",IF(MG33&gt;=7,"B",IF(MG33&gt;=6.5,"C+",IF(MG33&gt;=5.5,"C",IF(MG33&gt;=5,"D+",IF(MG33&gt;=4,"D","F")))))))</f>
        <v>B</v>
      </c>
      <c r="MJ33" s="60">
        <f>IF(MI33="A",4,IF(MI33="B+",3.5,IF(MI33="B",3,IF(MI33="C+",2.5,IF(MI33="C",2,IF(MI33="D+",1.5,IF(MI33="D",1,0)))))))</f>
        <v>3</v>
      </c>
      <c r="MK33" s="53" t="str">
        <f>TEXT(MJ33,"0.0")</f>
        <v>3.0</v>
      </c>
      <c r="ML33" s="61">
        <v>2</v>
      </c>
      <c r="MM33" s="62">
        <v>2</v>
      </c>
      <c r="MN33" s="105">
        <v>7.7</v>
      </c>
      <c r="MO33" s="103">
        <v>8</v>
      </c>
      <c r="MP33" s="104"/>
      <c r="MQ33" s="105">
        <f>ROUND((MN33*0.4+MO33*0.6),1)</f>
        <v>7.9</v>
      </c>
      <c r="MR33" s="67">
        <f>ROUND(MAX((MN33*0.4+MO33*0.6),(MN33*0.4+MP33*0.6)),1)</f>
        <v>7.9</v>
      </c>
      <c r="MS33" s="50" t="str">
        <f>TEXT(MR33,"0.0")</f>
        <v>7.9</v>
      </c>
      <c r="MT33" s="51" t="str">
        <f>IF(MR33&gt;=8.5,"A",IF(MR33&gt;=8,"B+",IF(MR33&gt;=7,"B",IF(MR33&gt;=6.5,"C+",IF(MR33&gt;=5.5,"C",IF(MR33&gt;=5,"D+",IF(MR33&gt;=4,"D","F")))))))</f>
        <v>B</v>
      </c>
      <c r="MU33" s="60">
        <f>IF(MT33="A",4,IF(MT33="B+",3.5,IF(MT33="B",3,IF(MT33="C+",2.5,IF(MT33="C",2,IF(MT33="D+",1.5,IF(MT33="D",1,0)))))))</f>
        <v>3</v>
      </c>
      <c r="MV33" s="53" t="str">
        <f>TEXT(MU33,"0.0")</f>
        <v>3.0</v>
      </c>
      <c r="MW33" s="61">
        <v>2</v>
      </c>
      <c r="MX33" s="62">
        <v>2</v>
      </c>
      <c r="MY33" s="105">
        <v>7</v>
      </c>
      <c r="MZ33" s="103">
        <v>6</v>
      </c>
      <c r="NA33" s="104"/>
      <c r="NB33" s="105">
        <f>ROUND((MY33*0.4+MZ33*0.6),1)</f>
        <v>6.4</v>
      </c>
      <c r="NC33" s="67">
        <f>ROUND(MAX((MY33*0.4+MZ33*0.6),(MY33*0.4+NA33*0.6)),1)</f>
        <v>6.4</v>
      </c>
      <c r="ND33" s="50" t="str">
        <f>TEXT(NC33,"0.0")</f>
        <v>6.4</v>
      </c>
      <c r="NE33" s="51" t="str">
        <f>IF(NC33&gt;=8.5,"A",IF(NC33&gt;=8,"B+",IF(NC33&gt;=7,"B",IF(NC33&gt;=6.5,"C+",IF(NC33&gt;=5.5,"C",IF(NC33&gt;=5,"D+",IF(NC33&gt;=4,"D","F")))))))</f>
        <v>C</v>
      </c>
      <c r="NF33" s="60">
        <f>IF(NE33="A",4,IF(NE33="B+",3.5,IF(NE33="B",3,IF(NE33="C+",2.5,IF(NE33="C",2,IF(NE33="D+",1.5,IF(NE33="D",1,0)))))))</f>
        <v>2</v>
      </c>
      <c r="NG33" s="53" t="str">
        <f>TEXT(NF33,"0.0")</f>
        <v>2.0</v>
      </c>
      <c r="NH33" s="61">
        <v>2</v>
      </c>
      <c r="NI33" s="62">
        <v>2</v>
      </c>
      <c r="NJ33" s="171">
        <v>6</v>
      </c>
      <c r="NK33" s="323">
        <v>2</v>
      </c>
      <c r="NL33" s="171">
        <v>5.5</v>
      </c>
      <c r="NM33" s="171">
        <f t="shared" si="199"/>
        <v>3.6</v>
      </c>
      <c r="NN33" s="110">
        <f t="shared" si="200"/>
        <v>5.7</v>
      </c>
      <c r="NO33" s="67" t="str">
        <f t="shared" si="201"/>
        <v>5.7</v>
      </c>
      <c r="NP33" s="300" t="str">
        <f t="shared" si="202"/>
        <v>C</v>
      </c>
      <c r="NQ33" s="112">
        <f t="shared" si="203"/>
        <v>2</v>
      </c>
      <c r="NR33" s="113" t="str">
        <f t="shared" si="204"/>
        <v>2.0</v>
      </c>
      <c r="NS33" s="63">
        <v>2</v>
      </c>
      <c r="NT33" s="207">
        <v>2</v>
      </c>
      <c r="NU33" s="389">
        <v>6.7</v>
      </c>
      <c r="NV33" s="390">
        <v>1</v>
      </c>
      <c r="NW33" s="391">
        <v>5</v>
      </c>
      <c r="NX33" s="105">
        <f t="shared" si="205"/>
        <v>3.3</v>
      </c>
      <c r="NY33" s="110">
        <f t="shared" si="206"/>
        <v>5.7</v>
      </c>
      <c r="NZ33" s="67" t="str">
        <f t="shared" si="207"/>
        <v>5.7</v>
      </c>
      <c r="OA33" s="300" t="str">
        <f t="shared" si="208"/>
        <v>C</v>
      </c>
      <c r="OB33" s="112">
        <f t="shared" si="209"/>
        <v>2</v>
      </c>
      <c r="OC33" s="113" t="str">
        <f t="shared" si="210"/>
        <v>2.0</v>
      </c>
      <c r="OD33" s="63">
        <v>1</v>
      </c>
      <c r="OE33" s="207">
        <v>1</v>
      </c>
      <c r="OF33" s="231">
        <v>8</v>
      </c>
      <c r="OG33" s="231">
        <v>6</v>
      </c>
      <c r="OH33" s="231"/>
      <c r="OI33" s="66">
        <f t="shared" si="211"/>
        <v>6.8</v>
      </c>
      <c r="OJ33" s="67">
        <f t="shared" si="212"/>
        <v>6.8</v>
      </c>
      <c r="OK33" s="67" t="str">
        <f t="shared" si="213"/>
        <v>6.8</v>
      </c>
      <c r="OL33" s="51" t="str">
        <f t="shared" si="214"/>
        <v>C+</v>
      </c>
      <c r="OM33" s="60">
        <f t="shared" si="215"/>
        <v>2.5</v>
      </c>
      <c r="ON33" s="53" t="str">
        <f t="shared" si="216"/>
        <v>2.5</v>
      </c>
      <c r="OO33" s="63">
        <v>6</v>
      </c>
      <c r="OP33" s="207">
        <v>6</v>
      </c>
      <c r="OQ33" s="211">
        <f t="shared" si="217"/>
        <v>15</v>
      </c>
      <c r="OR33" s="156">
        <f t="shared" si="218"/>
        <v>6.7266666666666675</v>
      </c>
      <c r="OS33" s="158">
        <f t="shared" si="219"/>
        <v>2.4666666666666668</v>
      </c>
      <c r="OT33" s="157" t="str">
        <f t="shared" si="220"/>
        <v>2.47</v>
      </c>
      <c r="OU33" s="5" t="str">
        <f t="shared" si="221"/>
        <v>Lên lớp</v>
      </c>
      <c r="OV33" s="212">
        <f t="shared" si="222"/>
        <v>15</v>
      </c>
      <c r="OW33" s="156">
        <f t="shared" si="223"/>
        <v>6.7266666666666675</v>
      </c>
      <c r="OX33" s="309">
        <f t="shared" si="224"/>
        <v>2.4666666666666668</v>
      </c>
      <c r="OY33" s="215">
        <f t="shared" si="225"/>
        <v>69</v>
      </c>
      <c r="OZ33" s="211">
        <f t="shared" si="226"/>
        <v>69</v>
      </c>
      <c r="PA33" s="157">
        <f t="shared" si="227"/>
        <v>6.8057971014492757</v>
      </c>
      <c r="PB33" s="157" t="str">
        <f t="shared" si="228"/>
        <v>6.81</v>
      </c>
      <c r="PC33" s="158">
        <f t="shared" si="229"/>
        <v>2.5942028985507246</v>
      </c>
      <c r="PD33" s="157" t="str">
        <f t="shared" si="230"/>
        <v>2.59</v>
      </c>
      <c r="PE33" s="5" t="str">
        <f t="shared" si="231"/>
        <v>Lên lớp</v>
      </c>
      <c r="PF33" s="210">
        <v>7</v>
      </c>
      <c r="PG33" s="133">
        <v>7</v>
      </c>
      <c r="PH33" s="210"/>
      <c r="PI33" s="66">
        <f t="shared" si="232"/>
        <v>7</v>
      </c>
      <c r="PJ33" s="67">
        <f t="shared" si="233"/>
        <v>7</v>
      </c>
      <c r="PK33" s="67" t="str">
        <f t="shared" si="234"/>
        <v>7.0</v>
      </c>
      <c r="PL33" s="51" t="str">
        <f t="shared" si="235"/>
        <v>B</v>
      </c>
      <c r="PM33" s="60">
        <f t="shared" si="236"/>
        <v>3</v>
      </c>
      <c r="PN33" s="53" t="str">
        <f t="shared" si="237"/>
        <v>3.0</v>
      </c>
      <c r="PO33" s="63">
        <v>6</v>
      </c>
      <c r="PP33" s="207">
        <v>6</v>
      </c>
      <c r="PQ33" s="105">
        <v>7.5</v>
      </c>
      <c r="PR33" s="138">
        <v>8</v>
      </c>
      <c r="PS33" s="104"/>
      <c r="PT33" s="105"/>
      <c r="PU33" s="67">
        <f t="shared" si="238"/>
        <v>7.8</v>
      </c>
      <c r="PV33" s="67" t="str">
        <f t="shared" si="239"/>
        <v>7.8</v>
      </c>
      <c r="PW33" s="51" t="str">
        <f t="shared" si="240"/>
        <v>B</v>
      </c>
      <c r="PX33" s="60">
        <f t="shared" si="241"/>
        <v>3</v>
      </c>
      <c r="PY33" s="53" t="str">
        <f t="shared" si="242"/>
        <v>3.0</v>
      </c>
      <c r="PZ33" s="63">
        <v>4</v>
      </c>
      <c r="QA33" s="207">
        <v>4</v>
      </c>
      <c r="QB33" s="429">
        <v>6.4</v>
      </c>
      <c r="QC33" s="429">
        <v>5.4</v>
      </c>
      <c r="QD33" s="429">
        <v>6.5</v>
      </c>
      <c r="QE33" s="316">
        <f t="shared" si="243"/>
        <v>6.1</v>
      </c>
      <c r="QF33" s="67" t="str">
        <f t="shared" si="244"/>
        <v>6.1</v>
      </c>
      <c r="QG33" s="51" t="str">
        <f t="shared" si="245"/>
        <v>C</v>
      </c>
      <c r="QH33" s="60">
        <f t="shared" si="246"/>
        <v>2</v>
      </c>
      <c r="QI33" s="53" t="str">
        <f t="shared" si="247"/>
        <v>2.0</v>
      </c>
      <c r="QJ33" s="220">
        <v>5</v>
      </c>
      <c r="QK33" s="221">
        <v>5</v>
      </c>
      <c r="QL33" s="417">
        <f t="shared" si="248"/>
        <v>15</v>
      </c>
      <c r="QM33" s="156">
        <f t="shared" si="249"/>
        <v>6.9133333333333331</v>
      </c>
      <c r="QN33" s="158">
        <f t="shared" si="250"/>
        <v>2.6666666666666665</v>
      </c>
      <c r="QO33" s="157" t="str">
        <f t="shared" si="251"/>
        <v>2.67</v>
      </c>
      <c r="QR33" s="429"/>
      <c r="QS33" s="429"/>
      <c r="QT33" s="429"/>
    </row>
    <row r="34" spans="1:462" s="8" customFormat="1" ht="18">
      <c r="A34" s="5">
        <v>33</v>
      </c>
      <c r="B34" s="8" t="s">
        <v>455</v>
      </c>
      <c r="C34" s="8" t="s">
        <v>1088</v>
      </c>
      <c r="D34" s="234" t="s">
        <v>1089</v>
      </c>
      <c r="E34" s="235" t="s">
        <v>383</v>
      </c>
      <c r="F34" s="8" t="s">
        <v>1110</v>
      </c>
      <c r="G34" s="8" t="s">
        <v>1090</v>
      </c>
      <c r="H34" s="8" t="s">
        <v>427</v>
      </c>
      <c r="I34" s="8" t="s">
        <v>1091</v>
      </c>
      <c r="J34" s="8" t="s">
        <v>525</v>
      </c>
      <c r="K34" s="49">
        <v>7</v>
      </c>
      <c r="L34" s="67" t="str">
        <f t="shared" si="287"/>
        <v>7.0</v>
      </c>
      <c r="M34" s="51" t="str">
        <f>IF(K34&gt;=8.5,"A",IF(K34&gt;=8,"B+",IF(K34&gt;=7,"B",IF(K34&gt;=6.5,"C+",IF(K34&gt;=5.5,"C",IF(K34&gt;=5,"D+",IF(K34&gt;=4,"D","F")))))))</f>
        <v>B</v>
      </c>
      <c r="N34" s="52">
        <f>IF(M34="A",4,IF(M34="B+",3.5,IF(M34="B",3,IF(M34="C+",2.5,IF(M34="C",2,IF(M34="D+",1.5,IF(M34="D",1,0)))))))</f>
        <v>3</v>
      </c>
      <c r="O34" s="53" t="str">
        <f>TEXT(N34,"0.0")</f>
        <v>3.0</v>
      </c>
      <c r="P34" s="63">
        <v>2</v>
      </c>
      <c r="Q34" s="49">
        <v>7</v>
      </c>
      <c r="R34" s="67" t="str">
        <f t="shared" si="288"/>
        <v>7.0</v>
      </c>
      <c r="S34" s="8" t="str">
        <f>IF(Q34&gt;=8.5,"A",IF(Q34&gt;=8,"B+",IF(Q34&gt;=7,"B",IF(Q34&gt;=6.5,"C+",IF(Q34&gt;=5.5,"C",IF(Q34&gt;=5,"D+",IF(Q34&gt;=4,"D","F")))))))</f>
        <v>B</v>
      </c>
      <c r="T34" s="52">
        <f>IF(S34="A",4,IF(S34="B+",3.5,IF(S34="B",3,IF(S34="C+",2.5,IF(S34="C",2,IF(S34="D+",1.5,IF(S34="D",1,0)))))))</f>
        <v>3</v>
      </c>
      <c r="U34" s="53" t="str">
        <f>TEXT(T34,"0.0")</f>
        <v>3.0</v>
      </c>
      <c r="V34" s="63">
        <v>3</v>
      </c>
      <c r="W34" s="105">
        <v>8</v>
      </c>
      <c r="X34" s="103">
        <v>8</v>
      </c>
      <c r="Y34" s="58"/>
      <c r="Z34" s="66">
        <f>ROUND((W34*0.4+X34*0.6),1)</f>
        <v>8</v>
      </c>
      <c r="AA34" s="67">
        <f>ROUND(MAX((W34*0.4+X34*0.6),(W34*0.4+Y34*0.6)),1)</f>
        <v>8</v>
      </c>
      <c r="AB34" s="67" t="str">
        <f>TEXT(AA34,"0.0")</f>
        <v>8.0</v>
      </c>
      <c r="AC34" s="51" t="str">
        <f>IF(AA34&gt;=8.5,"A",IF(AA34&gt;=8,"B+",IF(AA34&gt;=7,"B",IF(AA34&gt;=6.5,"C+",IF(AA34&gt;=5.5,"C",IF(AA34&gt;=5,"D+",IF(AA34&gt;=4,"D","F")))))))</f>
        <v>B+</v>
      </c>
      <c r="AD34" s="60">
        <f>IF(AC34="A",4,IF(AC34="B+",3.5,IF(AC34="B",3,IF(AC34="C+",2.5,IF(AC34="C",2,IF(AC34="D+",1.5,IF(AC34="D",1,0)))))))</f>
        <v>3.5</v>
      </c>
      <c r="AE34" s="53" t="str">
        <f>TEXT(AD34,"0.0")</f>
        <v>3.5</v>
      </c>
      <c r="AF34" s="63">
        <v>4</v>
      </c>
      <c r="AG34" s="207">
        <v>4</v>
      </c>
      <c r="AH34" s="219">
        <v>7.7</v>
      </c>
      <c r="AI34" s="140">
        <v>8</v>
      </c>
      <c r="AJ34" s="58"/>
      <c r="AK34" s="66">
        <f>ROUND((AH34*0.4+AI34*0.6),1)</f>
        <v>7.9</v>
      </c>
      <c r="AL34" s="67">
        <f>ROUND(MAX((AH34*0.4+AI34*0.6),(AH34*0.4+AJ34*0.6)),1)</f>
        <v>7.9</v>
      </c>
      <c r="AM34" s="67" t="str">
        <f>TEXT(AL34,"0.0")</f>
        <v>7.9</v>
      </c>
      <c r="AN34" s="51" t="str">
        <f>IF(AL34&gt;=8.5,"A",IF(AL34&gt;=8,"B+",IF(AL34&gt;=7,"B",IF(AL34&gt;=6.5,"C+",IF(AL34&gt;=5.5,"C",IF(AL34&gt;=5,"D+",IF(AL34&gt;=4,"D","F")))))))</f>
        <v>B</v>
      </c>
      <c r="AO34" s="60">
        <f>IF(AN34="A",4,IF(AN34="B+",3.5,IF(AN34="B",3,IF(AN34="C+",2.5,IF(AN34="C",2,IF(AN34="D+",1.5,IF(AN34="D",1,0)))))))</f>
        <v>3</v>
      </c>
      <c r="AP34" s="53" t="str">
        <f>TEXT(AO34,"0.0")</f>
        <v>3.0</v>
      </c>
      <c r="AQ34" s="63">
        <v>2</v>
      </c>
      <c r="AR34" s="207">
        <v>2</v>
      </c>
      <c r="AS34" s="219">
        <v>5.6</v>
      </c>
      <c r="AT34" s="359">
        <v>6</v>
      </c>
      <c r="AU34" s="359"/>
      <c r="AV34" s="66">
        <f>ROUND((AS34*0.4+AT34*0.6),1)</f>
        <v>5.8</v>
      </c>
      <c r="AW34" s="67">
        <f>ROUND(MAX((AS34*0.4+AT34*0.6),(AS34*0.4+AU34*0.6)),1)</f>
        <v>5.8</v>
      </c>
      <c r="AX34" s="67" t="str">
        <f>TEXT(AW34,"0.0")</f>
        <v>5.8</v>
      </c>
      <c r="AY34" s="51" t="str">
        <f>IF(AW34&gt;=8.5,"A",IF(AW34&gt;=8,"B+",IF(AW34&gt;=7,"B",IF(AW34&gt;=6.5,"C+",IF(AW34&gt;=5.5,"C",IF(AW34&gt;=5,"D+",IF(AW34&gt;=4,"D","F")))))))</f>
        <v>C</v>
      </c>
      <c r="AZ34" s="60">
        <f>IF(AY34="A",4,IF(AY34="B+",3.5,IF(AY34="B",3,IF(AY34="C+",2.5,IF(AY34="C",2,IF(AY34="D+",1.5,IF(AY34="D",1,0)))))))</f>
        <v>2</v>
      </c>
      <c r="BA34" s="53" t="str">
        <f>TEXT(AZ34,"0.0")</f>
        <v>2.0</v>
      </c>
      <c r="BB34" s="63">
        <v>3</v>
      </c>
      <c r="BC34" s="207">
        <v>3</v>
      </c>
      <c r="BD34" s="210">
        <v>7</v>
      </c>
      <c r="BE34" s="57">
        <v>5</v>
      </c>
      <c r="BF34" s="58"/>
      <c r="BG34" s="66">
        <f>ROUND((BD34*0.4+BE34*0.6),1)</f>
        <v>5.8</v>
      </c>
      <c r="BH34" s="67">
        <f>ROUND(MAX((BD34*0.4+BE34*0.6),(BD34*0.4+BF34*0.6)),1)</f>
        <v>5.8</v>
      </c>
      <c r="BI34" s="67" t="str">
        <f>TEXT(BH34,"0.0")</f>
        <v>5.8</v>
      </c>
      <c r="BJ34" s="51" t="str">
        <f>IF(BH34&gt;=8.5,"A",IF(BH34&gt;=8,"B+",IF(BH34&gt;=7,"B",IF(BH34&gt;=6.5,"C+",IF(BH34&gt;=5.5,"C",IF(BH34&gt;=5,"D+",IF(BH34&gt;=4,"D","F")))))))</f>
        <v>C</v>
      </c>
      <c r="BK34" s="60">
        <f>IF(BJ34="A",4,IF(BJ34="B+",3.5,IF(BJ34="B",3,IF(BJ34="C+",2.5,IF(BJ34="C",2,IF(BJ34="D+",1.5,IF(BJ34="D",1,0)))))))</f>
        <v>2</v>
      </c>
      <c r="BL34" s="53" t="str">
        <f>TEXT(BK34,"0.0")</f>
        <v>2.0</v>
      </c>
      <c r="BM34" s="63">
        <v>3</v>
      </c>
      <c r="BN34" s="207">
        <v>3</v>
      </c>
      <c r="BO34" s="210">
        <v>6.9</v>
      </c>
      <c r="BP34" s="57">
        <v>6</v>
      </c>
      <c r="BQ34" s="58"/>
      <c r="BR34" s="66"/>
      <c r="BS34" s="67">
        <f>ROUND(MAX((BO34*0.4+BP34*0.6),(BO34*0.4+BQ34*0.6)),1)</f>
        <v>6.4</v>
      </c>
      <c r="BT34" s="67" t="str">
        <f>TEXT(BS34,"0.0")</f>
        <v>6.4</v>
      </c>
      <c r="BU34" s="51" t="str">
        <f>IF(BS34&gt;=8.5,"A",IF(BS34&gt;=8,"B+",IF(BS34&gt;=7,"B",IF(BS34&gt;=6.5,"C+",IF(BS34&gt;=5.5,"C",IF(BS34&gt;=5,"D+",IF(BS34&gt;=4,"D","F")))))))</f>
        <v>C</v>
      </c>
      <c r="BV34" s="68">
        <f>IF(BU34="A",4,IF(BU34="B+",3.5,IF(BU34="B",3,IF(BU34="C+",2.5,IF(BU34="C",2,IF(BU34="D+",1.5,IF(BU34="D",1,0)))))))</f>
        <v>2</v>
      </c>
      <c r="BW34" s="53" t="str">
        <f>TEXT(BV34,"0.0")</f>
        <v>2.0</v>
      </c>
      <c r="BX34" s="63">
        <v>2</v>
      </c>
      <c r="BY34" s="207">
        <v>2</v>
      </c>
      <c r="BZ34" s="210">
        <v>7</v>
      </c>
      <c r="CA34" s="57">
        <v>6</v>
      </c>
      <c r="CB34" s="58"/>
      <c r="CC34" s="66">
        <f>ROUND((BZ34*0.4+CA34*0.6),1)</f>
        <v>6.4</v>
      </c>
      <c r="CD34" s="67">
        <f>ROUND(MAX((BZ34*0.4+CA34*0.6),(BZ34*0.4+CB34*0.6)),1)</f>
        <v>6.4</v>
      </c>
      <c r="CE34" s="67" t="str">
        <f>TEXT(CD34,"0.0")</f>
        <v>6.4</v>
      </c>
      <c r="CF34" s="51" t="str">
        <f>IF(CD34&gt;=8.5,"A",IF(CD34&gt;=8,"B+",IF(CD34&gt;=7,"B",IF(CD34&gt;=6.5,"C+",IF(CD34&gt;=5.5,"C",IF(CD34&gt;=5,"D+",IF(CD34&gt;=4,"D","F")))))))</f>
        <v>C</v>
      </c>
      <c r="CG34" s="60">
        <f>IF(CF34="A",4,IF(CF34="B+",3.5,IF(CF34="B",3,IF(CF34="C+",2.5,IF(CF34="C",2,IF(CF34="D+",1.5,IF(CF34="D",1,0)))))))</f>
        <v>2</v>
      </c>
      <c r="CH34" s="53" t="str">
        <f>TEXT(CG34,"0.0")</f>
        <v>2.0</v>
      </c>
      <c r="CI34" s="63">
        <v>3</v>
      </c>
      <c r="CJ34" s="207">
        <v>3</v>
      </c>
      <c r="CK34" s="208">
        <f>AF34+AQ34+BB34+BM34+BX34+CI34</f>
        <v>17</v>
      </c>
      <c r="CL34" s="72">
        <f>(AA34*AF34+AL34*AQ34+AW34*BB34+BH34*BM34+BS34*BX34+CD34*CI34)/CK34</f>
        <v>6.7411764705882353</v>
      </c>
      <c r="CM34" s="93" t="str">
        <f t="shared" si="289"/>
        <v>6.74</v>
      </c>
      <c r="CN34" s="72">
        <f>(AD34*AF34+AO34*AQ34+AZ34*BB34+BK34*BM34+BV34*BX34+CG34*CI34)/CK34</f>
        <v>2.4705882352941178</v>
      </c>
      <c r="CO34" s="93" t="str">
        <f t="shared" si="290"/>
        <v>2.47</v>
      </c>
      <c r="CP34" s="399" t="str">
        <f t="shared" si="291"/>
        <v>Lên lớp</v>
      </c>
      <c r="CQ34" s="399">
        <f>CJ34+BY34+BN34+BC34+AR34+AG34</f>
        <v>17</v>
      </c>
      <c r="CR34" s="72">
        <f>(AA34*AG34+AL34*AR34+AW34*BC34+BH34*BN34+BS34*BY34+CD34*CJ34)/CQ34</f>
        <v>6.7411764705882353</v>
      </c>
      <c r="CS34" s="399" t="str">
        <f t="shared" si="292"/>
        <v>6.74</v>
      </c>
      <c r="CT34" s="72">
        <f>(AD34*AG34+AO34*AR34+AZ34*BC34+BK34*BN34+BV34*BY34+CG34*CJ34)/CQ34</f>
        <v>2.4705882352941178</v>
      </c>
      <c r="CU34" s="399" t="str">
        <f t="shared" si="293"/>
        <v>2.47</v>
      </c>
      <c r="CV34" s="399" t="str">
        <f>IF(AND(CT34&lt;1.2),"Cảnh báo KQHT","Lên lớp")</f>
        <v>Lên lớp</v>
      </c>
      <c r="CW34" s="66">
        <v>6.6</v>
      </c>
      <c r="CX34" s="399">
        <v>7</v>
      </c>
      <c r="CY34" s="399"/>
      <c r="CZ34" s="66">
        <f>ROUND((CW34*0.4+CX34*0.6),1)</f>
        <v>6.8</v>
      </c>
      <c r="DA34" s="67">
        <f>ROUND(MAX((CW34*0.4+CX34*0.6),(CW34*0.4+CY34*0.6)),1)</f>
        <v>6.8</v>
      </c>
      <c r="DB34" s="60" t="str">
        <f>TEXT(DA34,"0.0")</f>
        <v>6.8</v>
      </c>
      <c r="DC34" s="51" t="str">
        <f>IF(DA34&gt;=8.5,"A",IF(DA34&gt;=8,"B+",IF(DA34&gt;=7,"B",IF(DA34&gt;=6.5,"C+",IF(DA34&gt;=5.5,"C",IF(DA34&gt;=5,"D+",IF(DA34&gt;=4,"D","F")))))))</f>
        <v>C+</v>
      </c>
      <c r="DD34" s="60">
        <f>IF(DC34="A",4,IF(DC34="B+",3.5,IF(DC34="B",3,IF(DC34="C+",2.5,IF(DC34="C",2,IF(DC34="D+",1.5,IF(DC34="D",1,0)))))))</f>
        <v>2.5</v>
      </c>
      <c r="DE34" s="60" t="str">
        <f>TEXT(DD34,"0.0")</f>
        <v>2.5</v>
      </c>
      <c r="DF34" s="63"/>
      <c r="DG34" s="209"/>
      <c r="DH34" s="105">
        <v>6.4</v>
      </c>
      <c r="DI34" s="126">
        <v>10</v>
      </c>
      <c r="DJ34" s="126"/>
      <c r="DK34" s="66">
        <f>ROUND((DH34*0.4+DI34*0.6),1)</f>
        <v>8.6</v>
      </c>
      <c r="DL34" s="67">
        <f>ROUND(MAX((DH34*0.4+DI34*0.6),(DH34*0.4+DJ34*0.6)),1)</f>
        <v>8.6</v>
      </c>
      <c r="DM34" s="60" t="str">
        <f>TEXT(DL34,"0.0")</f>
        <v>8.6</v>
      </c>
      <c r="DN34" s="51" t="str">
        <f>IF(DL34&gt;=8.5,"A",IF(DL34&gt;=8,"B+",IF(DL34&gt;=7,"B",IF(DL34&gt;=6.5,"C+",IF(DL34&gt;=5.5,"C",IF(DL34&gt;=5,"D+",IF(DL34&gt;=4,"D","F")))))))</f>
        <v>A</v>
      </c>
      <c r="DO34" s="60">
        <f>IF(DN34="A",4,IF(DN34="B+",3.5,IF(DN34="B",3,IF(DN34="C+",2.5,IF(DN34="C",2,IF(DN34="D+",1.5,IF(DN34="D",1,0)))))))</f>
        <v>4</v>
      </c>
      <c r="DP34" s="60" t="str">
        <f>TEXT(DO34,"0.0")</f>
        <v>4.0</v>
      </c>
      <c r="DQ34" s="63"/>
      <c r="DR34" s="209"/>
      <c r="DS34" s="67">
        <f t="shared" si="294"/>
        <v>7.6999999999999993</v>
      </c>
      <c r="DT34" s="60" t="str">
        <f t="shared" si="51"/>
        <v>7.7</v>
      </c>
      <c r="DU34" s="51" t="str">
        <f>IF(DS34&gt;=8.5,"A",IF(DS34&gt;=8,"B+",IF(DS34&gt;=7,"B",IF(DS34&gt;=6.5,"C+",IF(DS34&gt;=5.5,"C",IF(DS34&gt;=5,"D+",IF(DS34&gt;=4,"D","F")))))))</f>
        <v>B</v>
      </c>
      <c r="DV34" s="60">
        <f>IF(DU34="A",4,IF(DU34="B+",3.5,IF(DU34="B",3,IF(DU34="C+",2.5,IF(DU34="C",2,IF(DU34="D+",1.5,IF(DU34="D",1,0)))))))</f>
        <v>3</v>
      </c>
      <c r="DW34" s="60" t="str">
        <f>TEXT(DV34,"0.0")</f>
        <v>3.0</v>
      </c>
      <c r="DX34" s="63">
        <v>3</v>
      </c>
      <c r="DY34" s="209">
        <v>3</v>
      </c>
      <c r="DZ34" s="219">
        <v>6.4</v>
      </c>
      <c r="EA34" s="359">
        <v>9</v>
      </c>
      <c r="EB34" s="399"/>
      <c r="EC34" s="66">
        <f t="shared" si="55"/>
        <v>8</v>
      </c>
      <c r="ED34" s="67">
        <f t="shared" si="56"/>
        <v>8</v>
      </c>
      <c r="EE34" s="60" t="str">
        <f t="shared" si="57"/>
        <v>8.0</v>
      </c>
      <c r="EF34" s="51" t="str">
        <f t="shared" si="58"/>
        <v>B+</v>
      </c>
      <c r="EG34" s="60">
        <f t="shared" si="59"/>
        <v>3.5</v>
      </c>
      <c r="EH34" s="60" t="str">
        <f t="shared" si="60"/>
        <v>3.5</v>
      </c>
      <c r="EI34" s="63">
        <v>3</v>
      </c>
      <c r="EJ34" s="209">
        <v>3</v>
      </c>
      <c r="EK34" s="105">
        <v>7.3</v>
      </c>
      <c r="EL34" s="103">
        <v>6</v>
      </c>
      <c r="EM34" s="58"/>
      <c r="EN34" s="66">
        <f>ROUND((EK34*0.4+EL34*0.6),1)</f>
        <v>6.5</v>
      </c>
      <c r="EO34" s="67">
        <f>ROUND(MAX((EK34*0.4+EL34*0.6),(EK34*0.4+EM34*0.6)),1)</f>
        <v>6.5</v>
      </c>
      <c r="EP34" s="60" t="str">
        <f>TEXT(EO34,"0.0")</f>
        <v>6.5</v>
      </c>
      <c r="EQ34" s="51" t="str">
        <f>IF(EO34&gt;=8.5,"A",IF(EO34&gt;=8,"B+",IF(EO34&gt;=7,"B",IF(EO34&gt;=6.5,"C+",IF(EO34&gt;=5.5,"C",IF(EO34&gt;=5,"D+",IF(EO34&gt;=4,"D","F")))))))</f>
        <v>C+</v>
      </c>
      <c r="ER34" s="60">
        <f>IF(EQ34="A",4,IF(EQ34="B+",3.5,IF(EQ34="B",3,IF(EQ34="C+",2.5,IF(EQ34="C",2,IF(EQ34="D+",1.5,IF(EQ34="D",1,0)))))))</f>
        <v>2.5</v>
      </c>
      <c r="ES34" s="60" t="str">
        <f>TEXT(ER34,"0.0")</f>
        <v>2.5</v>
      </c>
      <c r="ET34" s="63">
        <v>3</v>
      </c>
      <c r="EU34" s="207">
        <v>3</v>
      </c>
      <c r="EV34" s="219">
        <v>7</v>
      </c>
      <c r="EW34" s="359">
        <v>6</v>
      </c>
      <c r="EX34" s="359"/>
      <c r="EY34" s="66">
        <f>ROUND((EV34*0.4+EW34*0.6),1)</f>
        <v>6.4</v>
      </c>
      <c r="EZ34" s="67">
        <f>ROUND(MAX((EV34*0.4+EW34*0.6),(EV34*0.4+EX34*0.6)),1)</f>
        <v>6.4</v>
      </c>
      <c r="FA34" s="67" t="str">
        <f>TEXT(EZ34,"0.0")</f>
        <v>6.4</v>
      </c>
      <c r="FB34" s="51" t="str">
        <f>IF(EZ34&gt;=8.5,"A",IF(EZ34&gt;=8,"B+",IF(EZ34&gt;=7,"B",IF(EZ34&gt;=6.5,"C+",IF(EZ34&gt;=5.5,"C",IF(EZ34&gt;=5,"D+",IF(EZ34&gt;=4,"D","F")))))))</f>
        <v>C</v>
      </c>
      <c r="FC34" s="60">
        <f>IF(FB34="A",4,IF(FB34="B+",3.5,IF(FB34="B",3,IF(FB34="C+",2.5,IF(FB34="C",2,IF(FB34="D+",1.5,IF(FB34="D",1,0)))))))</f>
        <v>2</v>
      </c>
      <c r="FD34" s="53" t="str">
        <f>TEXT(FC34,"0.0")</f>
        <v>2.0</v>
      </c>
      <c r="FE34" s="63">
        <v>2</v>
      </c>
      <c r="FF34" s="207">
        <v>2</v>
      </c>
      <c r="FG34" s="66">
        <v>6.7</v>
      </c>
      <c r="FH34" s="399">
        <v>8</v>
      </c>
      <c r="FI34" s="399"/>
      <c r="FJ34" s="66">
        <f>ROUND((FG34*0.4+FH34*0.6),1)</f>
        <v>7.5</v>
      </c>
      <c r="FK34" s="67">
        <f>ROUND(MAX((FG34*0.4+FH34*0.6),(FG34*0.4+FI34*0.6)),1)</f>
        <v>7.5</v>
      </c>
      <c r="FL34" s="67" t="str">
        <f>TEXT(FK34,"0.0")</f>
        <v>7.5</v>
      </c>
      <c r="FM34" s="51" t="str">
        <f>IF(FK34&gt;=8.5,"A",IF(FK34&gt;=8,"B+",IF(FK34&gt;=7,"B",IF(FK34&gt;=6.5,"C+",IF(FK34&gt;=5.5,"C",IF(FK34&gt;=5,"D+",IF(FK34&gt;=4,"D","F")))))))</f>
        <v>B</v>
      </c>
      <c r="FN34" s="60">
        <f>IF(FM34="A",4,IF(FM34="B+",3.5,IF(FM34="B",3,IF(FM34="C+",2.5,IF(FM34="C",2,IF(FM34="D+",1.5,IF(FM34="D",1,0)))))))</f>
        <v>3</v>
      </c>
      <c r="FO34" s="53" t="str">
        <f>TEXT(FN34,"0.0")</f>
        <v>3.0</v>
      </c>
      <c r="FP34" s="63">
        <v>2</v>
      </c>
      <c r="FQ34" s="207">
        <v>2</v>
      </c>
      <c r="FR34" s="66">
        <v>0</v>
      </c>
      <c r="FS34" s="399"/>
      <c r="FT34" s="399"/>
      <c r="FU34" s="66"/>
      <c r="FV34" s="67">
        <f>ROUND(MAX((FR34*0.4+FS34*0.6),(FR34*0.4+FT34*0.6)),1)</f>
        <v>0</v>
      </c>
      <c r="FW34" s="67" t="str">
        <f>TEXT(FV34,"0.0")</f>
        <v>0.0</v>
      </c>
      <c r="FX34" s="51" t="str">
        <f>IF(FV34&gt;=8.5,"A",IF(FV34&gt;=8,"B+",IF(FV34&gt;=7,"B",IF(FV34&gt;=6.5,"C+",IF(FV34&gt;=5.5,"C",IF(FV34&gt;=5,"D+",IF(FV34&gt;=4,"D","F")))))))</f>
        <v>F</v>
      </c>
      <c r="FY34" s="60">
        <f>IF(FX34="A",4,IF(FX34="B+",3.5,IF(FX34="B",3,IF(FX34="C+",2.5,IF(FX34="C",2,IF(FX34="D+",1.5,IF(FX34="D",1,0)))))))</f>
        <v>0</v>
      </c>
      <c r="FZ34" s="53" t="str">
        <f>TEXT(FY34,"0.0")</f>
        <v>0.0</v>
      </c>
      <c r="GA34" s="63">
        <v>2</v>
      </c>
      <c r="GB34" s="207"/>
      <c r="GC34" s="105">
        <v>6.6</v>
      </c>
      <c r="GD34" s="126">
        <v>0</v>
      </c>
      <c r="GE34" s="126">
        <v>6</v>
      </c>
      <c r="GF34" s="105"/>
      <c r="GG34" s="67">
        <f t="shared" si="84"/>
        <v>6.2</v>
      </c>
      <c r="GH34" s="67" t="str">
        <f t="shared" si="85"/>
        <v>6.2</v>
      </c>
      <c r="GI34" s="51" t="str">
        <f t="shared" si="86"/>
        <v>C</v>
      </c>
      <c r="GJ34" s="60">
        <f t="shared" si="87"/>
        <v>2</v>
      </c>
      <c r="GK34" s="53" t="str">
        <f t="shared" si="88"/>
        <v>2.0</v>
      </c>
      <c r="GL34" s="63">
        <v>3</v>
      </c>
      <c r="GM34" s="207">
        <v>3</v>
      </c>
      <c r="GN34" s="211">
        <f t="shared" si="89"/>
        <v>18</v>
      </c>
      <c r="GO34" s="156">
        <f t="shared" si="90"/>
        <v>6.2777777777777777</v>
      </c>
      <c r="GP34" s="158">
        <f t="shared" si="91"/>
        <v>2.3888888888888888</v>
      </c>
      <c r="GQ34" s="157" t="str">
        <f>TEXT(GP34,"0.00")</f>
        <v>2.39</v>
      </c>
      <c r="GR34" s="5" t="str">
        <f>IF(AND(GP34&lt;1),"Cảnh báo KQHT","Lên lớp")</f>
        <v>Lên lớp</v>
      </c>
      <c r="GS34" s="212">
        <f t="shared" si="94"/>
        <v>16</v>
      </c>
      <c r="GT34" s="213">
        <f xml:space="preserve"> (DS34*DY34+ED34*EJ34+EO34*EU34+EZ34*FF34+FK34*FQ34+FV34*GB34+GG34*GM34)/GS34</f>
        <v>7.0625</v>
      </c>
      <c r="GU34" s="214">
        <f t="shared" si="96"/>
        <v>2.6875</v>
      </c>
      <c r="GV34" s="215">
        <f t="shared" si="97"/>
        <v>35</v>
      </c>
      <c r="GW34" s="211">
        <f t="shared" si="98"/>
        <v>33</v>
      </c>
      <c r="GX34" s="157">
        <f t="shared" si="99"/>
        <v>6.8969696969696965</v>
      </c>
      <c r="GY34" s="158">
        <f t="shared" si="100"/>
        <v>2.5757575757575757</v>
      </c>
      <c r="GZ34" s="157" t="str">
        <f t="shared" si="295"/>
        <v>2.58</v>
      </c>
      <c r="HA34" s="5" t="str">
        <f>IF(AND(GY34&lt;1.2),"Cảnh báo KQHT","Lên lớp")</f>
        <v>Lên lớp</v>
      </c>
      <c r="HB34" s="5"/>
      <c r="HC34" s="210">
        <v>6</v>
      </c>
      <c r="HD34" s="57">
        <v>8</v>
      </c>
      <c r="HE34" s="104"/>
      <c r="HF34" s="105"/>
      <c r="HG34" s="67">
        <f t="shared" si="103"/>
        <v>7.2</v>
      </c>
      <c r="HH34" s="67" t="str">
        <f t="shared" si="104"/>
        <v>7.2</v>
      </c>
      <c r="HI34" s="51" t="str">
        <f t="shared" si="105"/>
        <v>B</v>
      </c>
      <c r="HJ34" s="60">
        <f t="shared" si="106"/>
        <v>3</v>
      </c>
      <c r="HK34" s="53" t="str">
        <f t="shared" si="107"/>
        <v>3.0</v>
      </c>
      <c r="HL34" s="63">
        <v>3</v>
      </c>
      <c r="HM34" s="207">
        <v>3</v>
      </c>
      <c r="HN34" s="105">
        <v>6.6</v>
      </c>
      <c r="HO34" s="103">
        <v>8</v>
      </c>
      <c r="HP34" s="104"/>
      <c r="HQ34" s="105">
        <f t="shared" si="108"/>
        <v>7.4</v>
      </c>
      <c r="HR34" s="362">
        <f>ROUND(MAX((HN34*0.4+HO34*0.6),(HN34*0.4+HP34*0.6)),1)</f>
        <v>7.4</v>
      </c>
      <c r="HS34" s="120" t="str">
        <f>TEXT(HR34,"0.0")</f>
        <v>7.4</v>
      </c>
      <c r="HT34" s="363" t="str">
        <f>IF(HR34&gt;=8.5,"A",IF(HR34&gt;=8,"B+",IF(HR34&gt;=7,"B",IF(HR34&gt;=6.5,"C+",IF(HR34&gt;=5.5,"C",IF(HR34&gt;=5,"D+",IF(HR34&gt;=4,"D","F")))))))</f>
        <v>B</v>
      </c>
      <c r="HU34" s="362">
        <f>IF(HT34="A",4,IF(HT34="B+",3.5,IF(HT34="B",3,IF(HT34="C+",2.5,IF(HT34="C",2,IF(HT34="D+",1.5,IF(HT34="D",1,0)))))))</f>
        <v>3</v>
      </c>
      <c r="HV34" s="364" t="str">
        <f>TEXT(HU34,"0.0")</f>
        <v>3.0</v>
      </c>
      <c r="HW34" s="63">
        <v>1</v>
      </c>
      <c r="HX34" s="207">
        <v>1</v>
      </c>
      <c r="HY34" s="66">
        <f t="shared" si="270"/>
        <v>2.2000000000000002</v>
      </c>
      <c r="HZ34" s="167">
        <f t="shared" si="270"/>
        <v>7.3</v>
      </c>
      <c r="IA34" s="53" t="str">
        <f>TEXT(HZ34,"0.0")</f>
        <v>7.3</v>
      </c>
      <c r="IB34" s="51" t="str">
        <f>IF(HZ34&gt;=8.5,"A",IF(HZ34&gt;=8,"B+",IF(HZ34&gt;=7,"B",IF(HZ34&gt;=6.5,"C+",IF(HZ34&gt;=5.5,"C",IF(HZ34&gt;=5,"D+",IF(HZ34&gt;=4,"D","F")))))))</f>
        <v>B</v>
      </c>
      <c r="IC34" s="60">
        <f>IF(IB34="A",4,IF(IB34="B+",3.5,IF(IB34="B",3,IF(IB34="C+",2.5,IF(IB34="C",2,IF(IB34="D+",1.5,IF(IB34="D",1,0)))))))</f>
        <v>3</v>
      </c>
      <c r="ID34" s="53" t="str">
        <f>TEXT(IC34,"0.0")</f>
        <v>3.0</v>
      </c>
      <c r="IE34" s="220">
        <v>4</v>
      </c>
      <c r="IF34" s="221">
        <v>4</v>
      </c>
      <c r="IG34" s="210">
        <v>5</v>
      </c>
      <c r="IH34" s="57">
        <v>6</v>
      </c>
      <c r="II34" s="58"/>
      <c r="IJ34" s="66">
        <f t="shared" si="119"/>
        <v>5.6</v>
      </c>
      <c r="IK34" s="67">
        <f t="shared" si="120"/>
        <v>5.6</v>
      </c>
      <c r="IL34" s="67" t="str">
        <f t="shared" si="121"/>
        <v>5.6</v>
      </c>
      <c r="IM34" s="51" t="str">
        <f t="shared" si="122"/>
        <v>C</v>
      </c>
      <c r="IN34" s="60">
        <f t="shared" si="123"/>
        <v>2</v>
      </c>
      <c r="IO34" s="53" t="str">
        <f t="shared" si="124"/>
        <v>2.0</v>
      </c>
      <c r="IP34" s="63">
        <v>2</v>
      </c>
      <c r="IQ34" s="207">
        <v>2</v>
      </c>
      <c r="IR34" s="210">
        <v>7.5</v>
      </c>
      <c r="IS34" s="57">
        <v>8</v>
      </c>
      <c r="IT34" s="104"/>
      <c r="IU34" s="105">
        <f t="shared" si="125"/>
        <v>7.8</v>
      </c>
      <c r="IV34" s="120">
        <f>ROUND(MAX((IR34*0.4+IS34*0.6),(IR34*0.4+IT34*0.6)),1)</f>
        <v>7.8</v>
      </c>
      <c r="IW34" s="67" t="str">
        <f>TEXT(IV34,"0.0")</f>
        <v>7.8</v>
      </c>
      <c r="IX34" s="51" t="str">
        <f>IF(IV34&gt;=8.5,"A",IF(IV34&gt;=8,"B+",IF(IV34&gt;=7,"B",IF(IV34&gt;=6.5,"C+",IF(IV34&gt;=5.5,"C",IF(IV34&gt;=5,"D+",IF(IV34&gt;=4,"D","F")))))))</f>
        <v>B</v>
      </c>
      <c r="IY34" s="60">
        <f>IF(IX34="A",4,IF(IX34="B+",3.5,IF(IX34="B",3,IF(IX34="C+",2.5,IF(IX34="C",2,IF(IX34="D+",1.5,IF(IX34="D",1,0)))))))</f>
        <v>3</v>
      </c>
      <c r="IZ34" s="53" t="str">
        <f>TEXT(IY34,"0.0")</f>
        <v>3.0</v>
      </c>
      <c r="JA34" s="63">
        <v>3</v>
      </c>
      <c r="JB34" s="207">
        <v>3</v>
      </c>
      <c r="JC34" s="210">
        <v>5.4</v>
      </c>
      <c r="JD34" s="57">
        <v>7</v>
      </c>
      <c r="JE34" s="58"/>
      <c r="JF34" s="66">
        <f t="shared" si="131"/>
        <v>6.4</v>
      </c>
      <c r="JG34" s="67">
        <f>ROUND(MAX((JC34*0.4+JD34*0.6),(JC34*0.4+JE34*0.6)),1)</f>
        <v>6.4</v>
      </c>
      <c r="JH34" s="50" t="str">
        <f>TEXT(JG34,"0.0")</f>
        <v>6.4</v>
      </c>
      <c r="JI34" s="51" t="str">
        <f>IF(JG34&gt;=8.5,"A",IF(JG34&gt;=8,"B+",IF(JG34&gt;=7,"B",IF(JG34&gt;=6.5,"C+",IF(JG34&gt;=5.5,"C",IF(JG34&gt;=5,"D+",IF(JG34&gt;=4,"D","F")))))))</f>
        <v>C</v>
      </c>
      <c r="JJ34" s="60">
        <f>IF(JI34="A",4,IF(JI34="B+",3.5,IF(JI34="B",3,IF(JI34="C+",2.5,IF(JI34="C",2,IF(JI34="D+",1.5,IF(JI34="D",1,0)))))))</f>
        <v>2</v>
      </c>
      <c r="JK34" s="53" t="str">
        <f>TEXT(JJ34,"0.0")</f>
        <v>2.0</v>
      </c>
      <c r="JL34" s="61">
        <v>2</v>
      </c>
      <c r="JM34" s="62">
        <v>2</v>
      </c>
      <c r="JN34" s="105">
        <v>5.4</v>
      </c>
      <c r="JO34" s="103">
        <v>5</v>
      </c>
      <c r="JP34" s="104"/>
      <c r="JQ34" s="105">
        <f>ROUND((JN34*0.4+JO34*0.6),1)</f>
        <v>5.2</v>
      </c>
      <c r="JR34" s="67">
        <f>ROUND(MAX((JN34*0.4+JO34*0.6),(JN34*0.4+JP34*0.6)),1)</f>
        <v>5.2</v>
      </c>
      <c r="JS34" s="50" t="str">
        <f>TEXT(JR34,"0.0")</f>
        <v>5.2</v>
      </c>
      <c r="JT34" s="51" t="str">
        <f>IF(JR34&gt;=8.5,"A",IF(JR34&gt;=8,"B+",IF(JR34&gt;=7,"B",IF(JR34&gt;=6.5,"C+",IF(JR34&gt;=5.5,"C",IF(JR34&gt;=5,"D+",IF(JR34&gt;=4,"D","F")))))))</f>
        <v>D+</v>
      </c>
      <c r="JU34" s="60">
        <f>IF(JT34="A",4,IF(JT34="B+",3.5,IF(JT34="B",3,IF(JT34="C+",2.5,IF(JT34="C",2,IF(JT34="D+",1.5,IF(JT34="D",1,0)))))))</f>
        <v>1.5</v>
      </c>
      <c r="JV34" s="53" t="str">
        <f>TEXT(JU34,"0.0")</f>
        <v>1.5</v>
      </c>
      <c r="JW34" s="61">
        <v>1</v>
      </c>
      <c r="JX34" s="62">
        <v>1</v>
      </c>
      <c r="JY34" s="105">
        <v>8.6999999999999993</v>
      </c>
      <c r="JZ34" s="126">
        <v>8</v>
      </c>
      <c r="KA34" s="104"/>
      <c r="KB34" s="105">
        <f>ROUND((JY34*0.4+JZ34*0.6),1)</f>
        <v>8.3000000000000007</v>
      </c>
      <c r="KC34" s="67">
        <f>ROUND(MAX((JY34*0.4+JZ34*0.6),(JY34*0.4+KA34*0.6)),1)</f>
        <v>8.3000000000000007</v>
      </c>
      <c r="KD34" s="50" t="str">
        <f>TEXT(KC34,"0.0")</f>
        <v>8.3</v>
      </c>
      <c r="KE34" s="51" t="str">
        <f>IF(KC34&gt;=8.5,"A",IF(KC34&gt;=8,"B+",IF(KC34&gt;=7,"B",IF(KC34&gt;=6.5,"C+",IF(KC34&gt;=5.5,"C",IF(KC34&gt;=5,"D+",IF(KC34&gt;=4,"D","F")))))))</f>
        <v>B+</v>
      </c>
      <c r="KF34" s="60">
        <f>IF(KE34="A",4,IF(KE34="B+",3.5,IF(KE34="B",3,IF(KE34="C+",2.5,IF(KE34="C",2,IF(KE34="D+",1.5,IF(KE34="D",1,0)))))))</f>
        <v>3.5</v>
      </c>
      <c r="KG34" s="53" t="str">
        <f>TEXT(KF34,"0.0")</f>
        <v>3.5</v>
      </c>
      <c r="KH34" s="61">
        <v>2</v>
      </c>
      <c r="KI34" s="62">
        <v>2</v>
      </c>
      <c r="KJ34" s="216"/>
      <c r="KK34" s="337"/>
      <c r="KL34" s="174"/>
      <c r="KM34" s="66">
        <f>ROUND((KJ34*0.4+KK34*0.6),1)</f>
        <v>0</v>
      </c>
      <c r="KN34" s="110">
        <f>ROUND(MAX((KJ34*0.4+KK34*0.6),(KJ34*0.4+KL34*0.6)),1)</f>
        <v>0</v>
      </c>
      <c r="KO34" s="67" t="str">
        <f>TEXT(KN34,"0.0")</f>
        <v>0.0</v>
      </c>
      <c r="KP34" s="300" t="str">
        <f>IF(KN34&gt;=8.5,"A",IF(KN34&gt;=8,"B+",IF(KN34&gt;=7,"B",IF(KN34&gt;=6.5,"C+",IF(KN34&gt;=5.5,"C",IF(KN34&gt;=5,"D+",IF(KN34&gt;=4,"D","F")))))))</f>
        <v>F</v>
      </c>
      <c r="KQ34" s="112">
        <f>IF(KP34="A",4,IF(KP34="B+",3.5,IF(KP34="B",3,IF(KP34="C+",2.5,IF(KP34="C",2,IF(KP34="D+",1.5,IF(KP34="D",1,0)))))))</f>
        <v>0</v>
      </c>
      <c r="KR34" s="113" t="str">
        <f>TEXT(KQ34,"0.0")</f>
        <v>0.0</v>
      </c>
      <c r="KS34" s="63">
        <v>3</v>
      </c>
      <c r="KT34" s="207"/>
      <c r="KU34" s="105">
        <v>0</v>
      </c>
      <c r="KV34" s="138"/>
      <c r="KW34" s="104"/>
      <c r="KX34" s="66">
        <f t="shared" si="155"/>
        <v>0</v>
      </c>
      <c r="KY34" s="110">
        <f t="shared" si="156"/>
        <v>0</v>
      </c>
      <c r="KZ34" s="67" t="str">
        <f t="shared" si="157"/>
        <v>0.0</v>
      </c>
      <c r="LA34" s="300" t="str">
        <f t="shared" si="158"/>
        <v>F</v>
      </c>
      <c r="LB34" s="112">
        <f t="shared" si="159"/>
        <v>0</v>
      </c>
      <c r="LC34" s="113" t="str">
        <f t="shared" si="160"/>
        <v>0.0</v>
      </c>
      <c r="LD34" s="63">
        <v>2</v>
      </c>
      <c r="LE34" s="207"/>
      <c r="LF34" s="301">
        <f t="shared" si="286"/>
        <v>0</v>
      </c>
      <c r="LG34" s="302">
        <f t="shared" si="286"/>
        <v>0</v>
      </c>
      <c r="LH34" s="303" t="str">
        <f>TEXT(LG34,"0.0")</f>
        <v>0.0</v>
      </c>
      <c r="LI34" s="304" t="str">
        <f>IF(LG34&gt;=8.5,"A",IF(LG34&gt;=8,"B+",IF(LG34&gt;=7,"B",IF(LG34&gt;=6.5,"C+",IF(LG34&gt;=5.5,"C",IF(LG34&gt;=5,"D+",IF(LG34&gt;=4,"D","F")))))))</f>
        <v>F</v>
      </c>
      <c r="LJ34" s="305">
        <f>IF(LI34="A",4,IF(LI34="B+",3.5,IF(LI34="B",3,IF(LI34="C+",2.5,IF(LI34="C",2,IF(LI34="D+",1.5,IF(LI34="D",1,0)))))))</f>
        <v>0</v>
      </c>
      <c r="LK34" s="303" t="str">
        <f>TEXT(LJ34,"0.0")</f>
        <v>0.0</v>
      </c>
      <c r="LL34" s="306">
        <v>5</v>
      </c>
      <c r="LM34" s="307"/>
      <c r="LN34" s="211">
        <f>HW34+IP34+JA34+JL34+JW34+KH34+KS34+LD34+HL34</f>
        <v>19</v>
      </c>
      <c r="LO34" s="156">
        <f>(HG34*HL34+HR34*HW34+IK34*IP34+IV34*JA34+JG34*JL34+JR34*JW34+KC34*KH34+KN34*KS34+KY34*LD34)/LN34</f>
        <v>5.1684210526315795</v>
      </c>
      <c r="LP34" s="158">
        <f>(HJ34*HL34+HU34*HW34+IN34*IP34+IY34*JA34+JJ34*JL34+JU34*JW34+KF34*KH34+KQ34*KS34+LB34*LD34)/LN34</f>
        <v>1.9736842105263157</v>
      </c>
      <c r="LQ34" s="157" t="str">
        <f>TEXT(LP34,"0.00")</f>
        <v>1.97</v>
      </c>
      <c r="LR34" s="5" t="str">
        <f>IF(AND(LP34&lt;1),"Cảnh báo KQHT","Lên lớp")</f>
        <v>Lên lớp</v>
      </c>
      <c r="LS34" s="212">
        <f>HM34+HX34+IQ34+JB34+JM34+JX34+KI34+KT34+LE34</f>
        <v>14</v>
      </c>
      <c r="LT34" s="156">
        <f>(HG34*HM34+HR34*HX34+IK34*IQ34+IV34*JB34+JG34*JM34+JR34*JX34+KC34*KI34+KN34*KT34+KY34*LE34)/LS34</f>
        <v>7.0142857142857151</v>
      </c>
      <c r="LU34" s="309">
        <f>(HJ34*HM34+HU34*HX34+IN34*IQ34+IY34*JB34+JJ34*JM34+JU34*JX34+KF34*KI34+KQ34*KT34+LB34*LE34)/LS34</f>
        <v>2.6785714285714284</v>
      </c>
      <c r="LV34" s="215">
        <f>GV34+LN34</f>
        <v>54</v>
      </c>
      <c r="LW34" s="211">
        <f>GW34+LS34</f>
        <v>47</v>
      </c>
      <c r="LX34" s="157">
        <f>(GX34*GW34+LT34*LS34)/LW34</f>
        <v>6.9319148936170212</v>
      </c>
      <c r="LY34" s="157" t="str">
        <f>TEXT(LX34,"0.00")</f>
        <v>6.93</v>
      </c>
      <c r="LZ34" s="158">
        <f>(GW34*GY34+LU34*LS34)/LW34</f>
        <v>2.6063829787234041</v>
      </c>
      <c r="MA34" s="157" t="str">
        <f>TEXT(LZ34,"0.00")</f>
        <v>2.61</v>
      </c>
      <c r="MB34" s="5" t="str">
        <f>IF(AND(LZ34&lt;1.4),"Cảnh báo KQHT","Lên lớp")</f>
        <v>Lên lớp</v>
      </c>
      <c r="MC34" s="105">
        <v>8</v>
      </c>
      <c r="MD34" s="103">
        <v>8</v>
      </c>
      <c r="ME34" s="104"/>
      <c r="MF34" s="66">
        <f>ROUND((MC34*0.4+MD34*0.6),1)</f>
        <v>8</v>
      </c>
      <c r="MG34" s="67">
        <f>ROUND(MAX((MC34*0.4+MD34*0.6),(MC34*0.4+ME34*0.6)),1)</f>
        <v>8</v>
      </c>
      <c r="MH34" s="50" t="str">
        <f>TEXT(MG34,"0.0")</f>
        <v>8.0</v>
      </c>
      <c r="MI34" s="51" t="str">
        <f>IF(MG34&gt;=8.5,"A",IF(MG34&gt;=8,"B+",IF(MG34&gt;=7,"B",IF(MG34&gt;=6.5,"C+",IF(MG34&gt;=5.5,"C",IF(MG34&gt;=5,"D+",IF(MG34&gt;=4,"D","F")))))))</f>
        <v>B+</v>
      </c>
      <c r="MJ34" s="60">
        <f>IF(MI34="A",4,IF(MI34="B+",3.5,IF(MI34="B",3,IF(MI34="C+",2.5,IF(MI34="C",2,IF(MI34="D+",1.5,IF(MI34="D",1,0)))))))</f>
        <v>3.5</v>
      </c>
      <c r="MK34" s="53" t="str">
        <f>TEXT(MJ34,"0.0")</f>
        <v>3.5</v>
      </c>
      <c r="ML34" s="61">
        <v>2</v>
      </c>
      <c r="MM34" s="62">
        <v>2</v>
      </c>
      <c r="MN34" s="105">
        <v>7</v>
      </c>
      <c r="MO34" s="103">
        <v>8</v>
      </c>
      <c r="MP34" s="104"/>
      <c r="MQ34" s="105">
        <f>ROUND((MN34*0.4+MO34*0.6),1)</f>
        <v>7.6</v>
      </c>
      <c r="MR34" s="67">
        <f>ROUND(MAX((MN34*0.4+MO34*0.6),(MN34*0.4+MP34*0.6)),1)</f>
        <v>7.6</v>
      </c>
      <c r="MS34" s="50" t="str">
        <f>TEXT(MR34,"0.0")</f>
        <v>7.6</v>
      </c>
      <c r="MT34" s="51" t="str">
        <f>IF(MR34&gt;=8.5,"A",IF(MR34&gt;=8,"B+",IF(MR34&gt;=7,"B",IF(MR34&gt;=6.5,"C+",IF(MR34&gt;=5.5,"C",IF(MR34&gt;=5,"D+",IF(MR34&gt;=4,"D","F")))))))</f>
        <v>B</v>
      </c>
      <c r="MU34" s="60">
        <f>IF(MT34="A",4,IF(MT34="B+",3.5,IF(MT34="B",3,IF(MT34="C+",2.5,IF(MT34="C",2,IF(MT34="D+",1.5,IF(MT34="D",1,0)))))))</f>
        <v>3</v>
      </c>
      <c r="MV34" s="53" t="str">
        <f>TEXT(MU34,"0.0")</f>
        <v>3.0</v>
      </c>
      <c r="MW34" s="61">
        <v>2</v>
      </c>
      <c r="MX34" s="62">
        <v>2</v>
      </c>
      <c r="MY34" s="105">
        <v>7</v>
      </c>
      <c r="MZ34" s="103">
        <v>6</v>
      </c>
      <c r="NA34" s="104"/>
      <c r="NB34" s="105">
        <f>ROUND((MY34*0.4+MZ34*0.6),1)</f>
        <v>6.4</v>
      </c>
      <c r="NC34" s="67">
        <f>ROUND(MAX((MY34*0.4+MZ34*0.6),(MY34*0.4+NA34*0.6)),1)</f>
        <v>6.4</v>
      </c>
      <c r="ND34" s="50" t="str">
        <f>TEXT(NC34,"0.0")</f>
        <v>6.4</v>
      </c>
      <c r="NE34" s="51" t="str">
        <f>IF(NC34&gt;=8.5,"A",IF(NC34&gt;=8,"B+",IF(NC34&gt;=7,"B",IF(NC34&gt;=6.5,"C+",IF(NC34&gt;=5.5,"C",IF(NC34&gt;=5,"D+",IF(NC34&gt;=4,"D","F")))))))</f>
        <v>C</v>
      </c>
      <c r="NF34" s="60">
        <f>IF(NE34="A",4,IF(NE34="B+",3.5,IF(NE34="B",3,IF(NE34="C+",2.5,IF(NE34="C",2,IF(NE34="D+",1.5,IF(NE34="D",1,0)))))))</f>
        <v>2</v>
      </c>
      <c r="NG34" s="53" t="str">
        <f>TEXT(NF34,"0.0")</f>
        <v>2.0</v>
      </c>
      <c r="NH34" s="61">
        <v>2</v>
      </c>
      <c r="NI34" s="62">
        <v>2</v>
      </c>
      <c r="NJ34" s="149"/>
      <c r="NK34" s="137"/>
      <c r="NL34" s="149"/>
      <c r="NM34" s="149">
        <f t="shared" si="199"/>
        <v>0</v>
      </c>
      <c r="NN34" s="110">
        <f t="shared" si="200"/>
        <v>0</v>
      </c>
      <c r="NO34" s="67" t="str">
        <f t="shared" si="201"/>
        <v>0.0</v>
      </c>
      <c r="NP34" s="300" t="str">
        <f t="shared" si="202"/>
        <v>F</v>
      </c>
      <c r="NQ34" s="112">
        <f t="shared" si="203"/>
        <v>0</v>
      </c>
      <c r="NR34" s="113" t="str">
        <f t="shared" si="204"/>
        <v>0.0</v>
      </c>
      <c r="NS34" s="63">
        <v>2</v>
      </c>
      <c r="NT34" s="207"/>
      <c r="NU34" s="105">
        <v>5.8</v>
      </c>
      <c r="NV34" s="138">
        <v>5</v>
      </c>
      <c r="NW34" s="105"/>
      <c r="NX34" s="105">
        <f t="shared" si="205"/>
        <v>5.3</v>
      </c>
      <c r="NY34" s="110">
        <f t="shared" si="206"/>
        <v>5.3</v>
      </c>
      <c r="NZ34" s="67" t="str">
        <f t="shared" si="207"/>
        <v>5.3</v>
      </c>
      <c r="OA34" s="300" t="str">
        <f t="shared" si="208"/>
        <v>D+</v>
      </c>
      <c r="OB34" s="112">
        <f t="shared" si="209"/>
        <v>1.5</v>
      </c>
      <c r="OC34" s="113" t="str">
        <f t="shared" si="210"/>
        <v>1.5</v>
      </c>
      <c r="OD34" s="63">
        <v>1</v>
      </c>
      <c r="OE34" s="207">
        <v>1</v>
      </c>
      <c r="OF34" s="231">
        <v>5</v>
      </c>
      <c r="OG34" s="231">
        <v>5</v>
      </c>
      <c r="OH34" s="231"/>
      <c r="OI34" s="66">
        <f t="shared" si="211"/>
        <v>5</v>
      </c>
      <c r="OJ34" s="67">
        <f t="shared" si="212"/>
        <v>5</v>
      </c>
      <c r="OK34" s="67" t="str">
        <f t="shared" si="213"/>
        <v>5.0</v>
      </c>
      <c r="OL34" s="51" t="str">
        <f t="shared" si="214"/>
        <v>D+</v>
      </c>
      <c r="OM34" s="60">
        <f t="shared" si="215"/>
        <v>1.5</v>
      </c>
      <c r="ON34" s="53" t="str">
        <f t="shared" si="216"/>
        <v>1.5</v>
      </c>
      <c r="OO34" s="63">
        <v>6</v>
      </c>
      <c r="OP34" s="207">
        <v>6</v>
      </c>
      <c r="OQ34" s="211">
        <f t="shared" si="217"/>
        <v>15</v>
      </c>
      <c r="OR34" s="156">
        <f t="shared" si="218"/>
        <v>5.2866666666666662</v>
      </c>
      <c r="OS34" s="158">
        <f t="shared" si="219"/>
        <v>1.8333333333333333</v>
      </c>
      <c r="OT34" s="157" t="str">
        <f t="shared" si="220"/>
        <v>1.83</v>
      </c>
      <c r="OU34" s="5" t="str">
        <f t="shared" si="221"/>
        <v>Lên lớp</v>
      </c>
      <c r="OV34" s="212">
        <f t="shared" si="222"/>
        <v>13</v>
      </c>
      <c r="OW34" s="156">
        <f t="shared" si="223"/>
        <v>6.1</v>
      </c>
      <c r="OX34" s="309">
        <f t="shared" si="224"/>
        <v>2.1153846153846154</v>
      </c>
      <c r="OY34" s="215">
        <f t="shared" si="225"/>
        <v>69</v>
      </c>
      <c r="OZ34" s="211">
        <f t="shared" si="226"/>
        <v>60</v>
      </c>
      <c r="PA34" s="157">
        <f t="shared" si="227"/>
        <v>6.7516666666666669</v>
      </c>
      <c r="PB34" s="157" t="str">
        <f t="shared" si="228"/>
        <v>6.75</v>
      </c>
      <c r="PC34" s="158">
        <f t="shared" si="229"/>
        <v>2.5</v>
      </c>
      <c r="PD34" s="157" t="str">
        <f t="shared" si="230"/>
        <v>2.50</v>
      </c>
      <c r="PE34" s="5" t="str">
        <f t="shared" si="231"/>
        <v>Lên lớp</v>
      </c>
      <c r="PF34" s="210">
        <v>5</v>
      </c>
      <c r="PG34" s="133"/>
      <c r="PH34" s="210">
        <v>6.5</v>
      </c>
      <c r="PI34" s="66">
        <f t="shared" si="232"/>
        <v>2</v>
      </c>
      <c r="PJ34" s="67">
        <f t="shared" si="233"/>
        <v>5.9</v>
      </c>
      <c r="PK34" s="67" t="str">
        <f t="shared" si="234"/>
        <v>5.9</v>
      </c>
      <c r="PL34" s="51" t="str">
        <f t="shared" si="235"/>
        <v>C</v>
      </c>
      <c r="PM34" s="60">
        <f t="shared" si="236"/>
        <v>2</v>
      </c>
      <c r="PN34" s="53" t="str">
        <f t="shared" si="237"/>
        <v>2.0</v>
      </c>
      <c r="PO34" s="63">
        <v>6</v>
      </c>
      <c r="PP34" s="207">
        <v>6</v>
      </c>
      <c r="PQ34" s="105">
        <v>7</v>
      </c>
      <c r="PR34" s="138">
        <v>6</v>
      </c>
      <c r="PS34" s="104"/>
      <c r="PT34" s="105"/>
      <c r="PU34" s="67">
        <f t="shared" si="238"/>
        <v>6.4</v>
      </c>
      <c r="PV34" s="67" t="str">
        <f t="shared" si="239"/>
        <v>6.4</v>
      </c>
      <c r="PW34" s="51" t="str">
        <f t="shared" si="240"/>
        <v>C</v>
      </c>
      <c r="PX34" s="60">
        <f t="shared" si="241"/>
        <v>2</v>
      </c>
      <c r="PY34" s="53" t="str">
        <f t="shared" si="242"/>
        <v>2.0</v>
      </c>
      <c r="PZ34" s="63">
        <v>4</v>
      </c>
      <c r="QA34" s="207">
        <v>4</v>
      </c>
      <c r="QB34" s="4"/>
      <c r="QC34" s="4"/>
      <c r="QD34" s="4"/>
      <c r="QE34" s="316">
        <f t="shared" si="243"/>
        <v>0</v>
      </c>
      <c r="QF34" s="67" t="str">
        <f t="shared" si="244"/>
        <v>0.0</v>
      </c>
      <c r="QG34" s="51" t="str">
        <f t="shared" si="245"/>
        <v>F</v>
      </c>
      <c r="QH34" s="60">
        <f t="shared" si="246"/>
        <v>0</v>
      </c>
      <c r="QI34" s="53" t="str">
        <f t="shared" si="247"/>
        <v>0.0</v>
      </c>
      <c r="QJ34" s="220">
        <v>5</v>
      </c>
      <c r="QK34" s="221"/>
      <c r="QL34" s="417">
        <f t="shared" si="248"/>
        <v>15</v>
      </c>
      <c r="QM34" s="156">
        <f t="shared" si="249"/>
        <v>4.0666666666666673</v>
      </c>
      <c r="QN34" s="158">
        <f t="shared" si="250"/>
        <v>1.3333333333333333</v>
      </c>
      <c r="QO34" s="157" t="str">
        <f t="shared" si="251"/>
        <v>1.33</v>
      </c>
      <c r="QR34" s="429"/>
      <c r="QS34" s="429"/>
      <c r="QT34" s="429"/>
    </row>
    <row r="35" spans="1:462" s="8" customFormat="1" ht="18">
      <c r="A35" s="5">
        <v>34</v>
      </c>
      <c r="B35" s="8" t="s">
        <v>356</v>
      </c>
      <c r="C35" s="8" t="s">
        <v>1092</v>
      </c>
      <c r="D35" s="234" t="s">
        <v>1093</v>
      </c>
      <c r="E35" s="235" t="s">
        <v>1094</v>
      </c>
      <c r="F35" s="8" t="s">
        <v>1110</v>
      </c>
      <c r="G35" s="8" t="s">
        <v>1095</v>
      </c>
      <c r="H35" s="8" t="s">
        <v>674</v>
      </c>
      <c r="I35" s="8" t="s">
        <v>690</v>
      </c>
      <c r="J35" s="8" t="s">
        <v>627</v>
      </c>
      <c r="K35" s="49">
        <v>7.7</v>
      </c>
      <c r="L35" s="67" t="str">
        <f t="shared" si="287"/>
        <v>7.7</v>
      </c>
      <c r="M35" s="51" t="str">
        <f>IF(K35&gt;=8.5,"A",IF(K35&gt;=8,"B+",IF(K35&gt;=7,"B",IF(K35&gt;=6.5,"C+",IF(K35&gt;=5.5,"C",IF(K35&gt;=5,"D+",IF(K35&gt;=4,"D","F")))))))</f>
        <v>B</v>
      </c>
      <c r="N35" s="52">
        <f>IF(M35="A",4,IF(M35="B+",3.5,IF(M35="B",3,IF(M35="C+",2.5,IF(M35="C",2,IF(M35="D+",1.5,IF(M35="D",1,0)))))))</f>
        <v>3</v>
      </c>
      <c r="O35" s="53" t="str">
        <f>TEXT(N35,"0.0")</f>
        <v>3.0</v>
      </c>
      <c r="P35" s="63">
        <v>2</v>
      </c>
      <c r="Q35" s="49">
        <v>6</v>
      </c>
      <c r="R35" s="67" t="str">
        <f t="shared" si="288"/>
        <v>6.0</v>
      </c>
      <c r="S35" s="8" t="str">
        <f>IF(Q35&gt;=8.5,"A",IF(Q35&gt;=8,"B+",IF(Q35&gt;=7,"B",IF(Q35&gt;=6.5,"C+",IF(Q35&gt;=5.5,"C",IF(Q35&gt;=5,"D+",IF(Q35&gt;=4,"D","F")))))))</f>
        <v>C</v>
      </c>
      <c r="T35" s="52">
        <f>IF(S35="A",4,IF(S35="B+",3.5,IF(S35="B",3,IF(S35="C+",2.5,IF(S35="C",2,IF(S35="D+",1.5,IF(S35="D",1,0)))))))</f>
        <v>2</v>
      </c>
      <c r="U35" s="53" t="str">
        <f>TEXT(T35,"0.0")</f>
        <v>2.0</v>
      </c>
      <c r="V35" s="63">
        <v>3</v>
      </c>
      <c r="W35" s="105">
        <v>8.3000000000000007</v>
      </c>
      <c r="X35" s="103">
        <v>9</v>
      </c>
      <c r="Y35" s="58"/>
      <c r="Z35" s="66">
        <f>ROUND((W35*0.4+X35*0.6),1)</f>
        <v>8.6999999999999993</v>
      </c>
      <c r="AA35" s="67">
        <f>ROUND(MAX((W35*0.4+X35*0.6),(W35*0.4+Y35*0.6)),1)</f>
        <v>8.6999999999999993</v>
      </c>
      <c r="AB35" s="67" t="str">
        <f>TEXT(AA35,"0.0")</f>
        <v>8.7</v>
      </c>
      <c r="AC35" s="51" t="str">
        <f>IF(AA35&gt;=8.5,"A",IF(AA35&gt;=8,"B+",IF(AA35&gt;=7,"B",IF(AA35&gt;=6.5,"C+",IF(AA35&gt;=5.5,"C",IF(AA35&gt;=5,"D+",IF(AA35&gt;=4,"D","F")))))))</f>
        <v>A</v>
      </c>
      <c r="AD35" s="60">
        <f>IF(AC35="A",4,IF(AC35="B+",3.5,IF(AC35="B",3,IF(AC35="C+",2.5,IF(AC35="C",2,IF(AC35="D+",1.5,IF(AC35="D",1,0)))))))</f>
        <v>4</v>
      </c>
      <c r="AE35" s="53" t="str">
        <f>TEXT(AD35,"0.0")</f>
        <v>4.0</v>
      </c>
      <c r="AF35" s="63">
        <v>4</v>
      </c>
      <c r="AG35" s="207">
        <v>4</v>
      </c>
      <c r="AH35" s="210">
        <v>8.3000000000000007</v>
      </c>
      <c r="AI35" s="57">
        <v>7</v>
      </c>
      <c r="AJ35" s="58"/>
      <c r="AK35" s="66">
        <f>ROUND((AH35*0.4+AI35*0.6),1)</f>
        <v>7.5</v>
      </c>
      <c r="AL35" s="67">
        <f>ROUND(MAX((AH35*0.4+AI35*0.6),(AH35*0.4+AJ35*0.6)),1)</f>
        <v>7.5</v>
      </c>
      <c r="AM35" s="67" t="str">
        <f>TEXT(AL35,"0.0")</f>
        <v>7.5</v>
      </c>
      <c r="AN35" s="51" t="str">
        <f>IF(AL35&gt;=8.5,"A",IF(AL35&gt;=8,"B+",IF(AL35&gt;=7,"B",IF(AL35&gt;=6.5,"C+",IF(AL35&gt;=5.5,"C",IF(AL35&gt;=5,"D+",IF(AL35&gt;=4,"D","F")))))))</f>
        <v>B</v>
      </c>
      <c r="AO35" s="60">
        <f>IF(AN35="A",4,IF(AN35="B+",3.5,IF(AN35="B",3,IF(AN35="C+",2.5,IF(AN35="C",2,IF(AN35="D+",1.5,IF(AN35="D",1,0)))))))</f>
        <v>3</v>
      </c>
      <c r="AP35" s="53" t="str">
        <f>TEXT(AO35,"0.0")</f>
        <v>3.0</v>
      </c>
      <c r="AQ35" s="63">
        <v>2</v>
      </c>
      <c r="AR35" s="207">
        <v>2</v>
      </c>
      <c r="AS35" s="66">
        <v>5.7</v>
      </c>
      <c r="AT35" s="399">
        <v>6</v>
      </c>
      <c r="AU35" s="399"/>
      <c r="AV35" s="66">
        <f>ROUND((AS35*0.4+AT35*0.6),1)</f>
        <v>5.9</v>
      </c>
      <c r="AW35" s="67">
        <f>ROUND(MAX((AS35*0.4+AT35*0.6),(AS35*0.4+AU35*0.6)),1)</f>
        <v>5.9</v>
      </c>
      <c r="AX35" s="67" t="str">
        <f>TEXT(AW35,"0.0")</f>
        <v>5.9</v>
      </c>
      <c r="AY35" s="51" t="str">
        <f>IF(AW35&gt;=8.5,"A",IF(AW35&gt;=8,"B+",IF(AW35&gt;=7,"B",IF(AW35&gt;=6.5,"C+",IF(AW35&gt;=5.5,"C",IF(AW35&gt;=5,"D+",IF(AW35&gt;=4,"D","F")))))))</f>
        <v>C</v>
      </c>
      <c r="AZ35" s="60">
        <f>IF(AY35="A",4,IF(AY35="B+",3.5,IF(AY35="B",3,IF(AY35="C+",2.5,IF(AY35="C",2,IF(AY35="D+",1.5,IF(AY35="D",1,0)))))))</f>
        <v>2</v>
      </c>
      <c r="BA35" s="53" t="str">
        <f>TEXT(AZ35,"0.0")</f>
        <v>2.0</v>
      </c>
      <c r="BB35" s="63">
        <v>3</v>
      </c>
      <c r="BC35" s="207">
        <v>3</v>
      </c>
      <c r="BD35" s="210">
        <v>7</v>
      </c>
      <c r="BE35" s="57">
        <v>4</v>
      </c>
      <c r="BF35" s="58"/>
      <c r="BG35" s="66">
        <f>ROUND((BD35*0.4+BE35*0.6),1)</f>
        <v>5.2</v>
      </c>
      <c r="BH35" s="67">
        <f>ROUND(MAX((BD35*0.4+BE35*0.6),(BD35*0.4+BF35*0.6)),1)</f>
        <v>5.2</v>
      </c>
      <c r="BI35" s="67" t="str">
        <f>TEXT(BH35,"0.0")</f>
        <v>5.2</v>
      </c>
      <c r="BJ35" s="51" t="str">
        <f>IF(BH35&gt;=8.5,"A",IF(BH35&gt;=8,"B+",IF(BH35&gt;=7,"B",IF(BH35&gt;=6.5,"C+",IF(BH35&gt;=5.5,"C",IF(BH35&gt;=5,"D+",IF(BH35&gt;=4,"D","F")))))))</f>
        <v>D+</v>
      </c>
      <c r="BK35" s="60">
        <f>IF(BJ35="A",4,IF(BJ35="B+",3.5,IF(BJ35="B",3,IF(BJ35="C+",2.5,IF(BJ35="C",2,IF(BJ35="D+",1.5,IF(BJ35="D",1,0)))))))</f>
        <v>1.5</v>
      </c>
      <c r="BL35" s="53" t="str">
        <f>TEXT(BK35,"0.0")</f>
        <v>1.5</v>
      </c>
      <c r="BM35" s="63">
        <v>3</v>
      </c>
      <c r="BN35" s="207">
        <v>3</v>
      </c>
      <c r="BO35" s="210">
        <v>7</v>
      </c>
      <c r="BP35" s="57">
        <v>7</v>
      </c>
      <c r="BQ35" s="58"/>
      <c r="BR35" s="66"/>
      <c r="BS35" s="67">
        <f>ROUND(MAX((BO35*0.4+BP35*0.6),(BO35*0.4+BQ35*0.6)),1)</f>
        <v>7</v>
      </c>
      <c r="BT35" s="67" t="str">
        <f>TEXT(BS35,"0.0")</f>
        <v>7.0</v>
      </c>
      <c r="BU35" s="51" t="str">
        <f>IF(BS35&gt;=8.5,"A",IF(BS35&gt;=8,"B+",IF(BS35&gt;=7,"B",IF(BS35&gt;=6.5,"C+",IF(BS35&gt;=5.5,"C",IF(BS35&gt;=5,"D+",IF(BS35&gt;=4,"D","F")))))))</f>
        <v>B</v>
      </c>
      <c r="BV35" s="68">
        <f>IF(BU35="A",4,IF(BU35="B+",3.5,IF(BU35="B",3,IF(BU35="C+",2.5,IF(BU35="C",2,IF(BU35="D+",1.5,IF(BU35="D",1,0)))))))</f>
        <v>3</v>
      </c>
      <c r="BW35" s="53" t="str">
        <f>TEXT(BV35,"0.0")</f>
        <v>3.0</v>
      </c>
      <c r="BX35" s="63">
        <v>2</v>
      </c>
      <c r="BY35" s="207">
        <v>2</v>
      </c>
      <c r="BZ35" s="210">
        <v>7.2</v>
      </c>
      <c r="CA35" s="57">
        <v>5</v>
      </c>
      <c r="CB35" s="58"/>
      <c r="CC35" s="66">
        <f>ROUND((BZ35*0.4+CA35*0.6),1)</f>
        <v>5.9</v>
      </c>
      <c r="CD35" s="67">
        <f>ROUND(MAX((BZ35*0.4+CA35*0.6),(BZ35*0.4+CB35*0.6)),1)</f>
        <v>5.9</v>
      </c>
      <c r="CE35" s="67" t="str">
        <f>TEXT(CD35,"0.0")</f>
        <v>5.9</v>
      </c>
      <c r="CF35" s="51" t="str">
        <f>IF(CD35&gt;=8.5,"A",IF(CD35&gt;=8,"B+",IF(CD35&gt;=7,"B",IF(CD35&gt;=6.5,"C+",IF(CD35&gt;=5.5,"C",IF(CD35&gt;=5,"D+",IF(CD35&gt;=4,"D","F")))))))</f>
        <v>C</v>
      </c>
      <c r="CG35" s="60">
        <f>IF(CF35="A",4,IF(CF35="B+",3.5,IF(CF35="B",3,IF(CF35="C+",2.5,IF(CF35="C",2,IF(CF35="D+",1.5,IF(CF35="D",1,0)))))))</f>
        <v>2</v>
      </c>
      <c r="CH35" s="53" t="str">
        <f>TEXT(CG35,"0.0")</f>
        <v>2.0</v>
      </c>
      <c r="CI35" s="63">
        <v>3</v>
      </c>
      <c r="CJ35" s="207">
        <v>3</v>
      </c>
      <c r="CK35" s="208">
        <f>AF35+AQ35+BB35+BM35+BX35+CI35</f>
        <v>17</v>
      </c>
      <c r="CL35" s="72">
        <f>(AA35*AF35+AL35*AQ35+AW35*BB35+BH35*BM35+BS35*BX35+CD35*CI35)/CK35</f>
        <v>6.7529411764705882</v>
      </c>
      <c r="CM35" s="93" t="str">
        <f t="shared" si="289"/>
        <v>6.75</v>
      </c>
      <c r="CN35" s="72">
        <f>(AD35*AF35+AO35*AQ35+AZ35*BB35+BK35*BM35+BV35*BX35+CG35*CI35)/CK35</f>
        <v>2.6176470588235294</v>
      </c>
      <c r="CO35" s="93" t="str">
        <f t="shared" si="290"/>
        <v>2.62</v>
      </c>
      <c r="CP35" s="399" t="str">
        <f t="shared" si="291"/>
        <v>Lên lớp</v>
      </c>
      <c r="CQ35" s="399">
        <f>CJ35+BY35+BN35+BC35+AR35+AG35</f>
        <v>17</v>
      </c>
      <c r="CR35" s="72">
        <f>(AA35*AG35+AL35*AR35+AW35*BC35+BH35*BN35+BS35*BY35+CD35*CJ35)/CQ35</f>
        <v>6.7529411764705882</v>
      </c>
      <c r="CS35" s="399" t="str">
        <f t="shared" si="292"/>
        <v>6.75</v>
      </c>
      <c r="CT35" s="72">
        <f>(AD35*AG35+AO35*AR35+AZ35*BC35+BK35*BN35+BV35*BY35+CG35*CJ35)/CQ35</f>
        <v>2.6176470588235294</v>
      </c>
      <c r="CU35" s="399" t="str">
        <f t="shared" si="293"/>
        <v>2.62</v>
      </c>
      <c r="CV35" s="399" t="str">
        <f>IF(AND(CT35&lt;1.2),"Cảnh báo KQHT","Lên lớp")</f>
        <v>Lên lớp</v>
      </c>
      <c r="CW35" s="66">
        <v>6.8</v>
      </c>
      <c r="CX35" s="399">
        <v>7</v>
      </c>
      <c r="CY35" s="399"/>
      <c r="CZ35" s="66">
        <f>ROUND((CW35*0.4+CX35*0.6),1)</f>
        <v>6.9</v>
      </c>
      <c r="DA35" s="67">
        <f>ROUND(MAX((CW35*0.4+CX35*0.6),(CW35*0.4+CY35*0.6)),1)</f>
        <v>6.9</v>
      </c>
      <c r="DB35" s="60" t="str">
        <f>TEXT(DA35,"0.0")</f>
        <v>6.9</v>
      </c>
      <c r="DC35" s="51" t="str">
        <f>IF(DA35&gt;=8.5,"A",IF(DA35&gt;=8,"B+",IF(DA35&gt;=7,"B",IF(DA35&gt;=6.5,"C+",IF(DA35&gt;=5.5,"C",IF(DA35&gt;=5,"D+",IF(DA35&gt;=4,"D","F")))))))</f>
        <v>C+</v>
      </c>
      <c r="DD35" s="60">
        <f>IF(DC35="A",4,IF(DC35="B+",3.5,IF(DC35="B",3,IF(DC35="C+",2.5,IF(DC35="C",2,IF(DC35="D+",1.5,IF(DC35="D",1,0)))))))</f>
        <v>2.5</v>
      </c>
      <c r="DE35" s="60" t="str">
        <f>TEXT(DD35,"0.0")</f>
        <v>2.5</v>
      </c>
      <c r="DF35" s="63"/>
      <c r="DG35" s="209"/>
      <c r="DH35" s="105">
        <v>6.8</v>
      </c>
      <c r="DI35" s="126">
        <v>9</v>
      </c>
      <c r="DJ35" s="126"/>
      <c r="DK35" s="66">
        <f>ROUND((DH35*0.4+DI35*0.6),1)</f>
        <v>8.1</v>
      </c>
      <c r="DL35" s="67">
        <f>ROUND(MAX((DH35*0.4+DI35*0.6),(DH35*0.4+DJ35*0.6)),1)</f>
        <v>8.1</v>
      </c>
      <c r="DM35" s="60" t="str">
        <f>TEXT(DL35,"0.0")</f>
        <v>8.1</v>
      </c>
      <c r="DN35" s="51" t="str">
        <f>IF(DL35&gt;=8.5,"A",IF(DL35&gt;=8,"B+",IF(DL35&gt;=7,"B",IF(DL35&gt;=6.5,"C+",IF(DL35&gt;=5.5,"C",IF(DL35&gt;=5,"D+",IF(DL35&gt;=4,"D","F")))))))</f>
        <v>B+</v>
      </c>
      <c r="DO35" s="60">
        <f>IF(DN35="A",4,IF(DN35="B+",3.5,IF(DN35="B",3,IF(DN35="C+",2.5,IF(DN35="C",2,IF(DN35="D+",1.5,IF(DN35="D",1,0)))))))</f>
        <v>3.5</v>
      </c>
      <c r="DP35" s="60" t="str">
        <f>TEXT(DO35,"0.0")</f>
        <v>3.5</v>
      </c>
      <c r="DQ35" s="63"/>
      <c r="DR35" s="209"/>
      <c r="DS35" s="67">
        <f t="shared" si="294"/>
        <v>7.5</v>
      </c>
      <c r="DT35" s="60" t="str">
        <f t="shared" si="51"/>
        <v>7.5</v>
      </c>
      <c r="DU35" s="51" t="str">
        <f>IF(DS35&gt;=8.5,"A",IF(DS35&gt;=8,"B+",IF(DS35&gt;=7,"B",IF(DS35&gt;=6.5,"C+",IF(DS35&gt;=5.5,"C",IF(DS35&gt;=5,"D+",IF(DS35&gt;=4,"D","F")))))))</f>
        <v>B</v>
      </c>
      <c r="DV35" s="60">
        <f>IF(DU35="A",4,IF(DU35="B+",3.5,IF(DU35="B",3,IF(DU35="C+",2.5,IF(DU35="C",2,IF(DU35="D+",1.5,IF(DU35="D",1,0)))))))</f>
        <v>3</v>
      </c>
      <c r="DW35" s="60" t="str">
        <f>TEXT(DV35,"0.0")</f>
        <v>3.0</v>
      </c>
      <c r="DX35" s="63">
        <v>3</v>
      </c>
      <c r="DY35" s="209">
        <v>3</v>
      </c>
      <c r="DZ35" s="66">
        <v>7</v>
      </c>
      <c r="EA35" s="399">
        <v>7</v>
      </c>
      <c r="EB35" s="399"/>
      <c r="EC35" s="66">
        <f t="shared" si="55"/>
        <v>7</v>
      </c>
      <c r="ED35" s="67">
        <f t="shared" si="56"/>
        <v>7</v>
      </c>
      <c r="EE35" s="60" t="str">
        <f t="shared" si="57"/>
        <v>7.0</v>
      </c>
      <c r="EF35" s="51" t="str">
        <f t="shared" si="58"/>
        <v>B</v>
      </c>
      <c r="EG35" s="60">
        <f t="shared" si="59"/>
        <v>3</v>
      </c>
      <c r="EH35" s="60" t="str">
        <f t="shared" si="60"/>
        <v>3.0</v>
      </c>
      <c r="EI35" s="63">
        <v>3</v>
      </c>
      <c r="EJ35" s="209">
        <v>3</v>
      </c>
      <c r="EK35" s="105">
        <v>7.3</v>
      </c>
      <c r="EL35" s="103">
        <v>4</v>
      </c>
      <c r="EM35" s="58"/>
      <c r="EN35" s="66">
        <f>ROUND((EK35*0.4+EL35*0.6),1)</f>
        <v>5.3</v>
      </c>
      <c r="EO35" s="67">
        <f>ROUND(MAX((EK35*0.4+EL35*0.6),(EK35*0.4+EM35*0.6)),1)</f>
        <v>5.3</v>
      </c>
      <c r="EP35" s="60" t="str">
        <f>TEXT(EO35,"0.0")</f>
        <v>5.3</v>
      </c>
      <c r="EQ35" s="51" t="str">
        <f>IF(EO35&gt;=8.5,"A",IF(EO35&gt;=8,"B+",IF(EO35&gt;=7,"B",IF(EO35&gt;=6.5,"C+",IF(EO35&gt;=5.5,"C",IF(EO35&gt;=5,"D+",IF(EO35&gt;=4,"D","F")))))))</f>
        <v>D+</v>
      </c>
      <c r="ER35" s="60">
        <f>IF(EQ35="A",4,IF(EQ35="B+",3.5,IF(EQ35="B",3,IF(EQ35="C+",2.5,IF(EQ35="C",2,IF(EQ35="D+",1.5,IF(EQ35="D",1,0)))))))</f>
        <v>1.5</v>
      </c>
      <c r="ES35" s="60" t="str">
        <f>TEXT(ER35,"0.0")</f>
        <v>1.5</v>
      </c>
      <c r="ET35" s="63">
        <v>3</v>
      </c>
      <c r="EU35" s="207">
        <v>3</v>
      </c>
      <c r="EV35" s="66">
        <v>5</v>
      </c>
      <c r="EW35" s="399">
        <v>5</v>
      </c>
      <c r="EX35" s="399"/>
      <c r="EY35" s="66">
        <f>ROUND((EV35*0.4+EW35*0.6),1)</f>
        <v>5</v>
      </c>
      <c r="EZ35" s="67">
        <f>ROUND(MAX((EV35*0.4+EW35*0.6),(EV35*0.4+EX35*0.6)),1)</f>
        <v>5</v>
      </c>
      <c r="FA35" s="67" t="str">
        <f>TEXT(EZ35,"0.0")</f>
        <v>5.0</v>
      </c>
      <c r="FB35" s="51" t="str">
        <f>IF(EZ35&gt;=8.5,"A",IF(EZ35&gt;=8,"B+",IF(EZ35&gt;=7,"B",IF(EZ35&gt;=6.5,"C+",IF(EZ35&gt;=5.5,"C",IF(EZ35&gt;=5,"D+",IF(EZ35&gt;=4,"D","F")))))))</f>
        <v>D+</v>
      </c>
      <c r="FC35" s="60">
        <f>IF(FB35="A",4,IF(FB35="B+",3.5,IF(FB35="B",3,IF(FB35="C+",2.5,IF(FB35="C",2,IF(FB35="D+",1.5,IF(FB35="D",1,0)))))))</f>
        <v>1.5</v>
      </c>
      <c r="FD35" s="53" t="str">
        <f>TEXT(FC35,"0.0")</f>
        <v>1.5</v>
      </c>
      <c r="FE35" s="63">
        <v>2</v>
      </c>
      <c r="FF35" s="207">
        <v>2</v>
      </c>
      <c r="FG35" s="66">
        <v>8</v>
      </c>
      <c r="FH35" s="399">
        <v>9</v>
      </c>
      <c r="FI35" s="399"/>
      <c r="FJ35" s="66">
        <f>ROUND((FG35*0.4+FH35*0.6),1)</f>
        <v>8.6</v>
      </c>
      <c r="FK35" s="67">
        <f>ROUND(MAX((FG35*0.4+FH35*0.6),(FG35*0.4+FI35*0.6)),1)</f>
        <v>8.6</v>
      </c>
      <c r="FL35" s="67" t="str">
        <f>TEXT(FK35,"0.0")</f>
        <v>8.6</v>
      </c>
      <c r="FM35" s="51" t="str">
        <f>IF(FK35&gt;=8.5,"A",IF(FK35&gt;=8,"B+",IF(FK35&gt;=7,"B",IF(FK35&gt;=6.5,"C+",IF(FK35&gt;=5.5,"C",IF(FK35&gt;=5,"D+",IF(FK35&gt;=4,"D","F")))))))</f>
        <v>A</v>
      </c>
      <c r="FN35" s="60">
        <f>IF(FM35="A",4,IF(FM35="B+",3.5,IF(FM35="B",3,IF(FM35="C+",2.5,IF(FM35="C",2,IF(FM35="D+",1.5,IF(FM35="D",1,0)))))))</f>
        <v>4</v>
      </c>
      <c r="FO35" s="53" t="str">
        <f>TEXT(FN35,"0.0")</f>
        <v>4.0</v>
      </c>
      <c r="FP35" s="63">
        <v>2</v>
      </c>
      <c r="FQ35" s="207">
        <v>2</v>
      </c>
      <c r="FR35" s="66">
        <v>7.1</v>
      </c>
      <c r="FS35" s="399">
        <v>6</v>
      </c>
      <c r="FT35" s="399"/>
      <c r="FU35" s="66"/>
      <c r="FV35" s="67">
        <f>ROUND(MAX((FR35*0.4+FS35*0.6),(FR35*0.4+FT35*0.6)),1)</f>
        <v>6.4</v>
      </c>
      <c r="FW35" s="67" t="str">
        <f>TEXT(FV35,"0.0")</f>
        <v>6.4</v>
      </c>
      <c r="FX35" s="51" t="str">
        <f>IF(FV35&gt;=8.5,"A",IF(FV35&gt;=8,"B+",IF(FV35&gt;=7,"B",IF(FV35&gt;=6.5,"C+",IF(FV35&gt;=5.5,"C",IF(FV35&gt;=5,"D+",IF(FV35&gt;=4,"D","F")))))))</f>
        <v>C</v>
      </c>
      <c r="FY35" s="60">
        <f>IF(FX35="A",4,IF(FX35="B+",3.5,IF(FX35="B",3,IF(FX35="C+",2.5,IF(FX35="C",2,IF(FX35="D+",1.5,IF(FX35="D",1,0)))))))</f>
        <v>2</v>
      </c>
      <c r="FZ35" s="53" t="str">
        <f>TEXT(FY35,"0.0")</f>
        <v>2.0</v>
      </c>
      <c r="GA35" s="63">
        <v>2</v>
      </c>
      <c r="GB35" s="207">
        <v>2</v>
      </c>
      <c r="GC35" s="66">
        <v>7.4</v>
      </c>
      <c r="GD35" s="399">
        <v>6</v>
      </c>
      <c r="GE35" s="399"/>
      <c r="GF35" s="105"/>
      <c r="GG35" s="67">
        <f t="shared" si="84"/>
        <v>6.6</v>
      </c>
      <c r="GH35" s="67" t="str">
        <f t="shared" si="85"/>
        <v>6.6</v>
      </c>
      <c r="GI35" s="51" t="str">
        <f t="shared" si="86"/>
        <v>C+</v>
      </c>
      <c r="GJ35" s="60">
        <f t="shared" si="87"/>
        <v>2.5</v>
      </c>
      <c r="GK35" s="53" t="str">
        <f t="shared" si="88"/>
        <v>2.5</v>
      </c>
      <c r="GL35" s="63">
        <v>3</v>
      </c>
      <c r="GM35" s="207">
        <v>3</v>
      </c>
      <c r="GN35" s="211">
        <f t="shared" si="89"/>
        <v>18</v>
      </c>
      <c r="GO35" s="156">
        <f t="shared" si="90"/>
        <v>6.6222222222222227</v>
      </c>
      <c r="GP35" s="158">
        <f t="shared" si="91"/>
        <v>2.5</v>
      </c>
      <c r="GQ35" s="157" t="str">
        <f>TEXT(GP35,"0.00")</f>
        <v>2.50</v>
      </c>
      <c r="GR35" s="5" t="str">
        <f>IF(AND(GP35&lt;1),"Cảnh báo KQHT","Lên lớp")</f>
        <v>Lên lớp</v>
      </c>
      <c r="GS35" s="212">
        <f t="shared" si="94"/>
        <v>18</v>
      </c>
      <c r="GT35" s="213">
        <f xml:space="preserve"> (DS35*DY35+ED35*EJ35+EO35*EU35+EZ35*FF35+FK35*FQ35+FV35*GB35+GG35*GM35)/GS35</f>
        <v>6.6222222222222227</v>
      </c>
      <c r="GU35" s="214">
        <f t="shared" si="96"/>
        <v>2.5</v>
      </c>
      <c r="GV35" s="215">
        <f t="shared" si="97"/>
        <v>35</v>
      </c>
      <c r="GW35" s="211">
        <f t="shared" si="98"/>
        <v>35</v>
      </c>
      <c r="GX35" s="157">
        <f t="shared" si="99"/>
        <v>6.6857142857142859</v>
      </c>
      <c r="GY35" s="158">
        <f t="shared" si="100"/>
        <v>2.5571428571428569</v>
      </c>
      <c r="GZ35" s="157" t="str">
        <f t="shared" si="295"/>
        <v>2.56</v>
      </c>
      <c r="HA35" s="5" t="str">
        <f>IF(AND(GY35&lt;1.2),"Cảnh báo KQHT","Lên lớp")</f>
        <v>Lên lớp</v>
      </c>
      <c r="HB35" s="5"/>
      <c r="HC35" s="210">
        <v>7</v>
      </c>
      <c r="HD35" s="57">
        <v>8</v>
      </c>
      <c r="HE35" s="104"/>
      <c r="HF35" s="105"/>
      <c r="HG35" s="67">
        <f t="shared" si="103"/>
        <v>7.6</v>
      </c>
      <c r="HH35" s="67" t="str">
        <f t="shared" si="104"/>
        <v>7.6</v>
      </c>
      <c r="HI35" s="51" t="str">
        <f t="shared" si="105"/>
        <v>B</v>
      </c>
      <c r="HJ35" s="60">
        <f t="shared" si="106"/>
        <v>3</v>
      </c>
      <c r="HK35" s="53" t="str">
        <f t="shared" si="107"/>
        <v>3.0</v>
      </c>
      <c r="HL35" s="63">
        <v>3</v>
      </c>
      <c r="HM35" s="207">
        <v>3</v>
      </c>
      <c r="HN35" s="105">
        <v>7.8</v>
      </c>
      <c r="HO35" s="103">
        <v>8</v>
      </c>
      <c r="HP35" s="104"/>
      <c r="HQ35" s="105">
        <f t="shared" si="108"/>
        <v>7.9</v>
      </c>
      <c r="HR35" s="362">
        <f>ROUND(MAX((HN35*0.4+HO35*0.6),(HN35*0.4+HP35*0.6)),1)</f>
        <v>7.9</v>
      </c>
      <c r="HS35" s="120" t="str">
        <f>TEXT(HR35,"0.0")</f>
        <v>7.9</v>
      </c>
      <c r="HT35" s="363" t="str">
        <f>IF(HR35&gt;=8.5,"A",IF(HR35&gt;=8,"B+",IF(HR35&gt;=7,"B",IF(HR35&gt;=6.5,"C+",IF(HR35&gt;=5.5,"C",IF(HR35&gt;=5,"D+",IF(HR35&gt;=4,"D","F")))))))</f>
        <v>B</v>
      </c>
      <c r="HU35" s="362">
        <f>IF(HT35="A",4,IF(HT35="B+",3.5,IF(HT35="B",3,IF(HT35="C+",2.5,IF(HT35="C",2,IF(HT35="D+",1.5,IF(HT35="D",1,0)))))))</f>
        <v>3</v>
      </c>
      <c r="HV35" s="364" t="str">
        <f>TEXT(HU35,"0.0")</f>
        <v>3.0</v>
      </c>
      <c r="HW35" s="63">
        <v>1</v>
      </c>
      <c r="HX35" s="207">
        <v>1</v>
      </c>
      <c r="HY35" s="66">
        <f t="shared" si="270"/>
        <v>2.4</v>
      </c>
      <c r="HZ35" s="167">
        <f t="shared" si="270"/>
        <v>7.7</v>
      </c>
      <c r="IA35" s="53" t="str">
        <f>TEXT(HZ35,"0.0")</f>
        <v>7.7</v>
      </c>
      <c r="IB35" s="51" t="str">
        <f>IF(HZ35&gt;=8.5,"A",IF(HZ35&gt;=8,"B+",IF(HZ35&gt;=7,"B",IF(HZ35&gt;=6.5,"C+",IF(HZ35&gt;=5.5,"C",IF(HZ35&gt;=5,"D+",IF(HZ35&gt;=4,"D","F")))))))</f>
        <v>B</v>
      </c>
      <c r="IC35" s="60">
        <f>IF(IB35="A",4,IF(IB35="B+",3.5,IF(IB35="B",3,IF(IB35="C+",2.5,IF(IB35="C",2,IF(IB35="D+",1.5,IF(IB35="D",1,0)))))))</f>
        <v>3</v>
      </c>
      <c r="ID35" s="53" t="str">
        <f>TEXT(IC35,"0.0")</f>
        <v>3.0</v>
      </c>
      <c r="IE35" s="220">
        <v>4</v>
      </c>
      <c r="IF35" s="221">
        <v>4</v>
      </c>
      <c r="IG35" s="210">
        <v>8.6999999999999993</v>
      </c>
      <c r="IH35" s="57">
        <v>3</v>
      </c>
      <c r="II35" s="58"/>
      <c r="IJ35" s="66">
        <f t="shared" si="119"/>
        <v>5.3</v>
      </c>
      <c r="IK35" s="67">
        <f t="shared" si="120"/>
        <v>5.3</v>
      </c>
      <c r="IL35" s="67" t="str">
        <f t="shared" si="121"/>
        <v>5.3</v>
      </c>
      <c r="IM35" s="51" t="str">
        <f t="shared" si="122"/>
        <v>D+</v>
      </c>
      <c r="IN35" s="60">
        <f t="shared" si="123"/>
        <v>1.5</v>
      </c>
      <c r="IO35" s="53" t="str">
        <f t="shared" si="124"/>
        <v>1.5</v>
      </c>
      <c r="IP35" s="63">
        <v>2</v>
      </c>
      <c r="IQ35" s="207">
        <v>2</v>
      </c>
      <c r="IR35" s="210">
        <v>8</v>
      </c>
      <c r="IS35" s="57">
        <v>5</v>
      </c>
      <c r="IT35" s="104"/>
      <c r="IU35" s="105">
        <f t="shared" si="125"/>
        <v>6.2</v>
      </c>
      <c r="IV35" s="120">
        <f>ROUND(MAX((IR35*0.4+IS35*0.6),(IR35*0.4+IT35*0.6)),1)</f>
        <v>6.2</v>
      </c>
      <c r="IW35" s="67" t="str">
        <f>TEXT(IV35,"0.0")</f>
        <v>6.2</v>
      </c>
      <c r="IX35" s="51" t="str">
        <f>IF(IV35&gt;=8.5,"A",IF(IV35&gt;=8,"B+",IF(IV35&gt;=7,"B",IF(IV35&gt;=6.5,"C+",IF(IV35&gt;=5.5,"C",IF(IV35&gt;=5,"D+",IF(IV35&gt;=4,"D","F")))))))</f>
        <v>C</v>
      </c>
      <c r="IY35" s="60">
        <f>IF(IX35="A",4,IF(IX35="B+",3.5,IF(IX35="B",3,IF(IX35="C+",2.5,IF(IX35="C",2,IF(IX35="D+",1.5,IF(IX35="D",1,0)))))))</f>
        <v>2</v>
      </c>
      <c r="IZ35" s="53" t="str">
        <f>TEXT(IY35,"0.0")</f>
        <v>2.0</v>
      </c>
      <c r="JA35" s="63">
        <v>3</v>
      </c>
      <c r="JB35" s="207">
        <v>3</v>
      </c>
      <c r="JC35" s="210">
        <v>8.1999999999999993</v>
      </c>
      <c r="JD35" s="57">
        <v>6</v>
      </c>
      <c r="JE35" s="58"/>
      <c r="JF35" s="66">
        <f t="shared" si="131"/>
        <v>6.9</v>
      </c>
      <c r="JG35" s="67">
        <f>ROUND(MAX((JC35*0.4+JD35*0.6),(JC35*0.4+JE35*0.6)),1)</f>
        <v>6.9</v>
      </c>
      <c r="JH35" s="50" t="str">
        <f>TEXT(JG35,"0.0")</f>
        <v>6.9</v>
      </c>
      <c r="JI35" s="51" t="str">
        <f>IF(JG35&gt;=8.5,"A",IF(JG35&gt;=8,"B+",IF(JG35&gt;=7,"B",IF(JG35&gt;=6.5,"C+",IF(JG35&gt;=5.5,"C",IF(JG35&gt;=5,"D+",IF(JG35&gt;=4,"D","F")))))))</f>
        <v>C+</v>
      </c>
      <c r="JJ35" s="60">
        <f>IF(JI35="A",4,IF(JI35="B+",3.5,IF(JI35="B",3,IF(JI35="C+",2.5,IF(JI35="C",2,IF(JI35="D+",1.5,IF(JI35="D",1,0)))))))</f>
        <v>2.5</v>
      </c>
      <c r="JK35" s="53" t="str">
        <f>TEXT(JJ35,"0.0")</f>
        <v>2.5</v>
      </c>
      <c r="JL35" s="61">
        <v>2</v>
      </c>
      <c r="JM35" s="62">
        <v>2</v>
      </c>
      <c r="JN35" s="105">
        <v>7</v>
      </c>
      <c r="JO35" s="103">
        <v>5</v>
      </c>
      <c r="JP35" s="104"/>
      <c r="JQ35" s="105">
        <f>ROUND((JN35*0.4+JO35*0.6),1)</f>
        <v>5.8</v>
      </c>
      <c r="JR35" s="67">
        <f>ROUND(MAX((JN35*0.4+JO35*0.6),(JN35*0.4+JP35*0.6)),1)</f>
        <v>5.8</v>
      </c>
      <c r="JS35" s="50" t="str">
        <f>TEXT(JR35,"0.0")</f>
        <v>5.8</v>
      </c>
      <c r="JT35" s="51" t="str">
        <f>IF(JR35&gt;=8.5,"A",IF(JR35&gt;=8,"B+",IF(JR35&gt;=7,"B",IF(JR35&gt;=6.5,"C+",IF(JR35&gt;=5.5,"C",IF(JR35&gt;=5,"D+",IF(JR35&gt;=4,"D","F")))))))</f>
        <v>C</v>
      </c>
      <c r="JU35" s="60">
        <f>IF(JT35="A",4,IF(JT35="B+",3.5,IF(JT35="B",3,IF(JT35="C+",2.5,IF(JT35="C",2,IF(JT35="D+",1.5,IF(JT35="D",1,0)))))))</f>
        <v>2</v>
      </c>
      <c r="JV35" s="53" t="str">
        <f>TEXT(JU35,"0.0")</f>
        <v>2.0</v>
      </c>
      <c r="JW35" s="61">
        <v>1</v>
      </c>
      <c r="JX35" s="62">
        <v>1</v>
      </c>
      <c r="JY35" s="105">
        <v>6.7</v>
      </c>
      <c r="JZ35" s="126">
        <v>6</v>
      </c>
      <c r="KA35" s="104"/>
      <c r="KB35" s="105">
        <f>ROUND((JY35*0.4+JZ35*0.6),1)</f>
        <v>6.3</v>
      </c>
      <c r="KC35" s="67">
        <f>ROUND(MAX((JY35*0.4+JZ35*0.6),(JY35*0.4+KA35*0.6)),1)</f>
        <v>6.3</v>
      </c>
      <c r="KD35" s="50" t="str">
        <f>TEXT(KC35,"0.0")</f>
        <v>6.3</v>
      </c>
      <c r="KE35" s="51" t="str">
        <f>IF(KC35&gt;=8.5,"A",IF(KC35&gt;=8,"B+",IF(KC35&gt;=7,"B",IF(KC35&gt;=6.5,"C+",IF(KC35&gt;=5.5,"C",IF(KC35&gt;=5,"D+",IF(KC35&gt;=4,"D","F")))))))</f>
        <v>C</v>
      </c>
      <c r="KF35" s="60">
        <f>IF(KE35="A",4,IF(KE35="B+",3.5,IF(KE35="B",3,IF(KE35="C+",2.5,IF(KE35="C",2,IF(KE35="D+",1.5,IF(KE35="D",1,0)))))))</f>
        <v>2</v>
      </c>
      <c r="KG35" s="53" t="str">
        <f>TEXT(KF35,"0.0")</f>
        <v>2.0</v>
      </c>
      <c r="KH35" s="61">
        <v>2</v>
      </c>
      <c r="KI35" s="62">
        <v>2</v>
      </c>
      <c r="KJ35" s="216">
        <v>7.4</v>
      </c>
      <c r="KK35" s="337">
        <v>7</v>
      </c>
      <c r="KL35" s="174"/>
      <c r="KM35" s="66">
        <f>ROUND((KJ35*0.4+KK35*0.6),1)</f>
        <v>7.2</v>
      </c>
      <c r="KN35" s="110">
        <f>ROUND(MAX((KJ35*0.4+KK35*0.6),(KJ35*0.4+KL35*0.6)),1)</f>
        <v>7.2</v>
      </c>
      <c r="KO35" s="67" t="str">
        <f>TEXT(KN35,"0.0")</f>
        <v>7.2</v>
      </c>
      <c r="KP35" s="300" t="str">
        <f>IF(KN35&gt;=8.5,"A",IF(KN35&gt;=8,"B+",IF(KN35&gt;=7,"B",IF(KN35&gt;=6.5,"C+",IF(KN35&gt;=5.5,"C",IF(KN35&gt;=5,"D+",IF(KN35&gt;=4,"D","F")))))))</f>
        <v>B</v>
      </c>
      <c r="KQ35" s="112">
        <f>IF(KP35="A",4,IF(KP35="B+",3.5,IF(KP35="B",3,IF(KP35="C+",2.5,IF(KP35="C",2,IF(KP35="D+",1.5,IF(KP35="D",1,0)))))))</f>
        <v>3</v>
      </c>
      <c r="KR35" s="113" t="str">
        <f>TEXT(KQ35,"0.0")</f>
        <v>3.0</v>
      </c>
      <c r="KS35" s="63">
        <v>3</v>
      </c>
      <c r="KT35" s="207">
        <v>3</v>
      </c>
      <c r="KU35" s="216">
        <v>7.7</v>
      </c>
      <c r="KV35" s="337">
        <v>8</v>
      </c>
      <c r="KW35" s="174"/>
      <c r="KX35" s="66">
        <f t="shared" si="155"/>
        <v>7.9</v>
      </c>
      <c r="KY35" s="110">
        <f t="shared" si="156"/>
        <v>7.9</v>
      </c>
      <c r="KZ35" s="67" t="str">
        <f t="shared" si="157"/>
        <v>7.9</v>
      </c>
      <c r="LA35" s="300" t="str">
        <f t="shared" si="158"/>
        <v>B</v>
      </c>
      <c r="LB35" s="112">
        <f t="shared" si="159"/>
        <v>3</v>
      </c>
      <c r="LC35" s="113" t="str">
        <f t="shared" si="160"/>
        <v>3.0</v>
      </c>
      <c r="LD35" s="63">
        <v>2</v>
      </c>
      <c r="LE35" s="207">
        <v>2</v>
      </c>
      <c r="LF35" s="301">
        <f t="shared" si="286"/>
        <v>7.5</v>
      </c>
      <c r="LG35" s="302">
        <f t="shared" si="286"/>
        <v>7.5</v>
      </c>
      <c r="LH35" s="303" t="str">
        <f>TEXT(LG35,"0.0")</f>
        <v>7.5</v>
      </c>
      <c r="LI35" s="304" t="str">
        <f>IF(LG35&gt;=8.5,"A",IF(LG35&gt;=8,"B+",IF(LG35&gt;=7,"B",IF(LG35&gt;=6.5,"C+",IF(LG35&gt;=5.5,"C",IF(LG35&gt;=5,"D+",IF(LG35&gt;=4,"D","F")))))))</f>
        <v>B</v>
      </c>
      <c r="LJ35" s="305">
        <f>IF(LI35="A",4,IF(LI35="B+",3.5,IF(LI35="B",3,IF(LI35="C+",2.5,IF(LI35="C",2,IF(LI35="D+",1.5,IF(LI35="D",1,0)))))))</f>
        <v>3</v>
      </c>
      <c r="LK35" s="303" t="str">
        <f>TEXT(LJ35,"0.0")</f>
        <v>3.0</v>
      </c>
      <c r="LL35" s="306">
        <v>5</v>
      </c>
      <c r="LM35" s="307">
        <v>5</v>
      </c>
      <c r="LN35" s="211">
        <f>HW35+IP35+JA35+JL35+JW35+KH35+KS35+LD35+HL35</f>
        <v>19</v>
      </c>
      <c r="LO35" s="156">
        <f>(HG35*HL35+HR35*HW35+IK35*IP35+IV35*JA35+JG35*JL35+JR35*JW35+KC35*KH35+KN35*KS35+KY35*LD35)/LN35</f>
        <v>6.8157894736842106</v>
      </c>
      <c r="LP35" s="158">
        <f>(HJ35*HL35+HU35*HW35+IN35*IP35+IY35*JA35+JJ35*JL35+JU35*JW35+KF35*KH35+KQ35*KS35+LB35*LD35)/LN35</f>
        <v>2.4736842105263159</v>
      </c>
      <c r="LQ35" s="157" t="str">
        <f>TEXT(LP35,"0.00")</f>
        <v>2.47</v>
      </c>
      <c r="LR35" s="5" t="str">
        <f>IF(AND(LP35&lt;1),"Cảnh báo KQHT","Lên lớp")</f>
        <v>Lên lớp</v>
      </c>
      <c r="LS35" s="212">
        <f>HM35+HX35+IQ35+JB35+JM35+JX35+KI35+KT35+LE35</f>
        <v>19</v>
      </c>
      <c r="LT35" s="156">
        <f>(HG35*HM35+HR35*HX35+IK35*IQ35+IV35*JB35+JG35*JM35+JR35*JX35+KC35*KI35+KN35*KT35+KY35*LE35)/LS35</f>
        <v>6.8157894736842106</v>
      </c>
      <c r="LU35" s="309">
        <f>(HJ35*HM35+HU35*HX35+IN35*IQ35+IY35*JB35+JJ35*JM35+JU35*JX35+KF35*KI35+KQ35*KT35+LB35*LE35)/LS35</f>
        <v>2.4736842105263159</v>
      </c>
      <c r="LV35" s="215">
        <f>GV35+LN35</f>
        <v>54</v>
      </c>
      <c r="LW35" s="211">
        <f>GW35+LS35</f>
        <v>54</v>
      </c>
      <c r="LX35" s="157">
        <f>(GX35*GW35+LT35*LS35)/LW35</f>
        <v>6.7314814814814818</v>
      </c>
      <c r="LY35" s="157" t="str">
        <f>TEXT(LX35,"0.00")</f>
        <v>6.73</v>
      </c>
      <c r="LZ35" s="158">
        <f>(GW35*GY35+LU35*LS35)/LW35</f>
        <v>2.5277777777777777</v>
      </c>
      <c r="MA35" s="157" t="str">
        <f>TEXT(LZ35,"0.00")</f>
        <v>2.53</v>
      </c>
      <c r="MB35" s="5" t="str">
        <f>IF(AND(LZ35&lt;1.4),"Cảnh báo KQHT","Lên lớp")</f>
        <v>Lên lớp</v>
      </c>
      <c r="MC35" s="105">
        <v>8</v>
      </c>
      <c r="MD35" s="103">
        <v>0</v>
      </c>
      <c r="ME35" s="104">
        <v>4</v>
      </c>
      <c r="MF35" s="66">
        <f>ROUND((MC35*0.4+MD35*0.6),1)</f>
        <v>3.2</v>
      </c>
      <c r="MG35" s="67">
        <f>ROUND(MAX((MC35*0.4+MD35*0.6),(MC35*0.4+ME35*0.6)),1)</f>
        <v>5.6</v>
      </c>
      <c r="MH35" s="50" t="str">
        <f>TEXT(MG35,"0.0")</f>
        <v>5.6</v>
      </c>
      <c r="MI35" s="51" t="str">
        <f>IF(MG35&gt;=8.5,"A",IF(MG35&gt;=8,"B+",IF(MG35&gt;=7,"B",IF(MG35&gt;=6.5,"C+",IF(MG35&gt;=5.5,"C",IF(MG35&gt;=5,"D+",IF(MG35&gt;=4,"D","F")))))))</f>
        <v>C</v>
      </c>
      <c r="MJ35" s="60">
        <f>IF(MI35="A",4,IF(MI35="B+",3.5,IF(MI35="B",3,IF(MI35="C+",2.5,IF(MI35="C",2,IF(MI35="D+",1.5,IF(MI35="D",1,0)))))))</f>
        <v>2</v>
      </c>
      <c r="MK35" s="53" t="str">
        <f>TEXT(MJ35,"0.0")</f>
        <v>2.0</v>
      </c>
      <c r="ML35" s="61">
        <v>2</v>
      </c>
      <c r="MM35" s="62">
        <v>2</v>
      </c>
      <c r="MN35" s="105">
        <v>7</v>
      </c>
      <c r="MO35" s="103">
        <v>8</v>
      </c>
      <c r="MP35" s="104"/>
      <c r="MQ35" s="105">
        <f>ROUND((MN35*0.4+MO35*0.6),1)</f>
        <v>7.6</v>
      </c>
      <c r="MR35" s="67">
        <f>ROUND(MAX((MN35*0.4+MO35*0.6),(MN35*0.4+MP35*0.6)),1)</f>
        <v>7.6</v>
      </c>
      <c r="MS35" s="50" t="str">
        <f>TEXT(MR35,"0.0")</f>
        <v>7.6</v>
      </c>
      <c r="MT35" s="51" t="str">
        <f>IF(MR35&gt;=8.5,"A",IF(MR35&gt;=8,"B+",IF(MR35&gt;=7,"B",IF(MR35&gt;=6.5,"C+",IF(MR35&gt;=5.5,"C",IF(MR35&gt;=5,"D+",IF(MR35&gt;=4,"D","F")))))))</f>
        <v>B</v>
      </c>
      <c r="MU35" s="60">
        <f>IF(MT35="A",4,IF(MT35="B+",3.5,IF(MT35="B",3,IF(MT35="C+",2.5,IF(MT35="C",2,IF(MT35="D+",1.5,IF(MT35="D",1,0)))))))</f>
        <v>3</v>
      </c>
      <c r="MV35" s="53" t="str">
        <f>TEXT(MU35,"0.0")</f>
        <v>3.0</v>
      </c>
      <c r="MW35" s="61">
        <v>2</v>
      </c>
      <c r="MX35" s="62">
        <v>2</v>
      </c>
      <c r="MY35" s="105">
        <v>8</v>
      </c>
      <c r="MZ35" s="103">
        <v>8</v>
      </c>
      <c r="NA35" s="104"/>
      <c r="NB35" s="105">
        <f>ROUND((MY35*0.4+MZ35*0.6),1)</f>
        <v>8</v>
      </c>
      <c r="NC35" s="67">
        <f>ROUND(MAX((MY35*0.4+MZ35*0.6),(MY35*0.4+NA35*0.6)),1)</f>
        <v>8</v>
      </c>
      <c r="ND35" s="50" t="str">
        <f>TEXT(NC35,"0.0")</f>
        <v>8.0</v>
      </c>
      <c r="NE35" s="51" t="str">
        <f>IF(NC35&gt;=8.5,"A",IF(NC35&gt;=8,"B+",IF(NC35&gt;=7,"B",IF(NC35&gt;=6.5,"C+",IF(NC35&gt;=5.5,"C",IF(NC35&gt;=5,"D+",IF(NC35&gt;=4,"D","F")))))))</f>
        <v>B+</v>
      </c>
      <c r="NF35" s="60">
        <f>IF(NE35="A",4,IF(NE35="B+",3.5,IF(NE35="B",3,IF(NE35="C+",2.5,IF(NE35="C",2,IF(NE35="D+",1.5,IF(NE35="D",1,0)))))))</f>
        <v>3.5</v>
      </c>
      <c r="NG35" s="53" t="str">
        <f>TEXT(NF35,"0.0")</f>
        <v>3.5</v>
      </c>
      <c r="NH35" s="61">
        <v>2</v>
      </c>
      <c r="NI35" s="62">
        <v>2</v>
      </c>
      <c r="NJ35" s="105">
        <v>7.7</v>
      </c>
      <c r="NK35" s="138">
        <v>7.5</v>
      </c>
      <c r="NL35" s="104"/>
      <c r="NM35" s="66">
        <f t="shared" si="199"/>
        <v>7.6</v>
      </c>
      <c r="NN35" s="110">
        <f t="shared" si="200"/>
        <v>7.6</v>
      </c>
      <c r="NO35" s="67" t="str">
        <f t="shared" si="201"/>
        <v>7.6</v>
      </c>
      <c r="NP35" s="300" t="str">
        <f t="shared" si="202"/>
        <v>B</v>
      </c>
      <c r="NQ35" s="112">
        <f t="shared" si="203"/>
        <v>3</v>
      </c>
      <c r="NR35" s="113" t="str">
        <f t="shared" si="204"/>
        <v>3.0</v>
      </c>
      <c r="NS35" s="63">
        <v>2</v>
      </c>
      <c r="NT35" s="207">
        <v>2</v>
      </c>
      <c r="NU35" s="105">
        <v>8</v>
      </c>
      <c r="NV35" s="138">
        <v>8</v>
      </c>
      <c r="NW35" s="105"/>
      <c r="NX35" s="105">
        <f t="shared" si="205"/>
        <v>8</v>
      </c>
      <c r="NY35" s="110">
        <f t="shared" si="206"/>
        <v>8</v>
      </c>
      <c r="NZ35" s="67" t="str">
        <f t="shared" si="207"/>
        <v>8.0</v>
      </c>
      <c r="OA35" s="300" t="str">
        <f t="shared" si="208"/>
        <v>B+</v>
      </c>
      <c r="OB35" s="112">
        <f t="shared" si="209"/>
        <v>3.5</v>
      </c>
      <c r="OC35" s="113" t="str">
        <f t="shared" si="210"/>
        <v>3.5</v>
      </c>
      <c r="OD35" s="63">
        <v>1</v>
      </c>
      <c r="OE35" s="207">
        <v>1</v>
      </c>
      <c r="OF35" s="231">
        <v>7</v>
      </c>
      <c r="OG35" s="231">
        <v>7</v>
      </c>
      <c r="OH35" s="231"/>
      <c r="OI35" s="66">
        <f t="shared" si="211"/>
        <v>7</v>
      </c>
      <c r="OJ35" s="67">
        <f t="shared" si="212"/>
        <v>7</v>
      </c>
      <c r="OK35" s="67" t="str">
        <f t="shared" si="213"/>
        <v>7.0</v>
      </c>
      <c r="OL35" s="51" t="str">
        <f t="shared" si="214"/>
        <v>B</v>
      </c>
      <c r="OM35" s="60">
        <f t="shared" si="215"/>
        <v>3</v>
      </c>
      <c r="ON35" s="53" t="str">
        <f t="shared" si="216"/>
        <v>3.0</v>
      </c>
      <c r="OO35" s="63">
        <v>6</v>
      </c>
      <c r="OP35" s="207">
        <v>6</v>
      </c>
      <c r="OQ35" s="211">
        <f t="shared" si="217"/>
        <v>15</v>
      </c>
      <c r="OR35" s="156">
        <f t="shared" si="218"/>
        <v>7.1733333333333329</v>
      </c>
      <c r="OS35" s="158">
        <f t="shared" si="219"/>
        <v>2.9666666666666668</v>
      </c>
      <c r="OT35" s="157" t="str">
        <f t="shared" si="220"/>
        <v>2.97</v>
      </c>
      <c r="OU35" s="5" t="str">
        <f t="shared" si="221"/>
        <v>Lên lớp</v>
      </c>
      <c r="OV35" s="212">
        <f t="shared" si="222"/>
        <v>15</v>
      </c>
      <c r="OW35" s="156">
        <f t="shared" si="223"/>
        <v>7.1733333333333329</v>
      </c>
      <c r="OX35" s="309">
        <f t="shared" si="224"/>
        <v>2.9666666666666668</v>
      </c>
      <c r="OY35" s="215">
        <f t="shared" si="225"/>
        <v>69</v>
      </c>
      <c r="OZ35" s="211">
        <f t="shared" si="226"/>
        <v>69</v>
      </c>
      <c r="PA35" s="157">
        <f t="shared" si="227"/>
        <v>6.827536231884058</v>
      </c>
      <c r="PB35" s="157" t="str">
        <f t="shared" si="228"/>
        <v>6.83</v>
      </c>
      <c r="PC35" s="158">
        <f t="shared" si="229"/>
        <v>2.6231884057971016</v>
      </c>
      <c r="PD35" s="157" t="str">
        <f t="shared" si="230"/>
        <v>2.62</v>
      </c>
      <c r="PE35" s="5" t="str">
        <f t="shared" si="231"/>
        <v>Lên lớp</v>
      </c>
      <c r="PF35" s="210">
        <v>8.3000000000000007</v>
      </c>
      <c r="PG35" s="133">
        <v>7</v>
      </c>
      <c r="PH35" s="210"/>
      <c r="PI35" s="66">
        <f t="shared" si="232"/>
        <v>7.5</v>
      </c>
      <c r="PJ35" s="67">
        <f t="shared" si="233"/>
        <v>7.5</v>
      </c>
      <c r="PK35" s="67" t="str">
        <f t="shared" si="234"/>
        <v>7.5</v>
      </c>
      <c r="PL35" s="51" t="str">
        <f t="shared" si="235"/>
        <v>B</v>
      </c>
      <c r="PM35" s="60">
        <f t="shared" si="236"/>
        <v>3</v>
      </c>
      <c r="PN35" s="53" t="str">
        <f t="shared" si="237"/>
        <v>3.0</v>
      </c>
      <c r="PO35" s="63">
        <v>6</v>
      </c>
      <c r="PP35" s="207">
        <v>6</v>
      </c>
      <c r="PQ35" s="105">
        <v>7.5</v>
      </c>
      <c r="PR35" s="138">
        <v>6</v>
      </c>
      <c r="PS35" s="104"/>
      <c r="PT35" s="105"/>
      <c r="PU35" s="67">
        <f t="shared" si="238"/>
        <v>6.6</v>
      </c>
      <c r="PV35" s="67" t="str">
        <f t="shared" si="239"/>
        <v>6.6</v>
      </c>
      <c r="PW35" s="51" t="str">
        <f t="shared" si="240"/>
        <v>C+</v>
      </c>
      <c r="PX35" s="60">
        <f t="shared" si="241"/>
        <v>2.5</v>
      </c>
      <c r="PY35" s="53" t="str">
        <f t="shared" si="242"/>
        <v>2.5</v>
      </c>
      <c r="PZ35" s="63">
        <v>4</v>
      </c>
      <c r="QA35" s="207">
        <v>4</v>
      </c>
      <c r="QB35" s="429">
        <v>7.8</v>
      </c>
      <c r="QC35" s="429">
        <v>7.6</v>
      </c>
      <c r="QD35" s="429">
        <v>7.6</v>
      </c>
      <c r="QE35" s="316">
        <f t="shared" si="243"/>
        <v>7.7</v>
      </c>
      <c r="QF35" s="67" t="str">
        <f t="shared" si="244"/>
        <v>7.7</v>
      </c>
      <c r="QG35" s="51" t="str">
        <f t="shared" si="245"/>
        <v>B</v>
      </c>
      <c r="QH35" s="60">
        <f t="shared" si="246"/>
        <v>3</v>
      </c>
      <c r="QI35" s="53" t="str">
        <f t="shared" si="247"/>
        <v>3.0</v>
      </c>
      <c r="QJ35" s="220">
        <v>5</v>
      </c>
      <c r="QK35" s="221">
        <v>5</v>
      </c>
      <c r="QL35" s="417">
        <f t="shared" si="248"/>
        <v>15</v>
      </c>
      <c r="QM35" s="156">
        <f t="shared" si="249"/>
        <v>7.3266666666666671</v>
      </c>
      <c r="QN35" s="158">
        <f t="shared" si="250"/>
        <v>2.8666666666666667</v>
      </c>
      <c r="QO35" s="157" t="str">
        <f t="shared" si="251"/>
        <v>2.87</v>
      </c>
      <c r="QR35" s="429"/>
      <c r="QS35" s="429"/>
      <c r="QT35" s="429"/>
    </row>
    <row r="36" spans="1:462" s="8" customFormat="1" ht="18">
      <c r="A36" s="5">
        <v>35</v>
      </c>
      <c r="B36" s="9" t="s">
        <v>11</v>
      </c>
      <c r="C36" s="10" t="s">
        <v>351</v>
      </c>
      <c r="D36" s="11" t="s">
        <v>352</v>
      </c>
      <c r="E36" s="12" t="s">
        <v>353</v>
      </c>
      <c r="F36" s="6"/>
      <c r="G36" s="47" t="s">
        <v>590</v>
      </c>
      <c r="H36" s="132" t="s">
        <v>427</v>
      </c>
      <c r="I36" s="132" t="s">
        <v>625</v>
      </c>
      <c r="J36" s="48" t="s">
        <v>625</v>
      </c>
      <c r="K36" s="98">
        <v>6.3</v>
      </c>
      <c r="L36" s="67" t="str">
        <f t="shared" si="287"/>
        <v>6.3</v>
      </c>
      <c r="M36" s="51" t="str">
        <f>IF(K36&gt;=8.5,"A",IF(K36&gt;=8,"B+",IF(K36&gt;=7,"B",IF(K36&gt;=6.5,"C+",IF(K36&gt;=5.5,"C",IF(K36&gt;=5,"D+",IF(K36&gt;=4,"D","F")))))))</f>
        <v>C</v>
      </c>
      <c r="N36" s="52">
        <f>IF(M36="A",4,IF(M36="B+",3.5,IF(M36="B",3,IF(M36="C+",2.5,IF(M36="C",2,IF(M36="D+",1.5,IF(M36="D",1,0)))))))</f>
        <v>2</v>
      </c>
      <c r="O36" s="53" t="str">
        <f>TEXT(N36,"0.0")</f>
        <v>2.0</v>
      </c>
      <c r="P36" s="63">
        <v>2</v>
      </c>
      <c r="Q36" s="49">
        <v>5</v>
      </c>
      <c r="R36" s="67" t="str">
        <f t="shared" si="288"/>
        <v>5.0</v>
      </c>
      <c r="S36" s="51" t="str">
        <f>IF(Q36&gt;=8.5,"A",IF(Q36&gt;=8,"B+",IF(Q36&gt;=7,"B",IF(Q36&gt;=6.5,"C+",IF(Q36&gt;=5.5,"C",IF(Q36&gt;=5,"D+",IF(Q36&gt;=4,"D","F")))))))</f>
        <v>D+</v>
      </c>
      <c r="T36" s="52">
        <f>IF(S36="A",4,IF(S36="B+",3.5,IF(S36="B",3,IF(S36="C+",2.5,IF(S36="C",2,IF(S36="D+",1.5,IF(S36="D",1,0)))))))</f>
        <v>1.5</v>
      </c>
      <c r="U36" s="53" t="str">
        <f>TEXT(T36,"0.0")</f>
        <v>1.5</v>
      </c>
      <c r="V36" s="63">
        <v>3</v>
      </c>
      <c r="W36" s="105">
        <v>7.8</v>
      </c>
      <c r="X36" s="103">
        <v>5</v>
      </c>
      <c r="Y36" s="104"/>
      <c r="Z36" s="66">
        <f>ROUND((W36*0.4+X36*0.6),1)</f>
        <v>6.1</v>
      </c>
      <c r="AA36" s="67">
        <f>ROUND(MAX((W36*0.4+X36*0.6),(W36*0.4+Y36*0.6)),1)</f>
        <v>6.1</v>
      </c>
      <c r="AB36" s="67" t="str">
        <f>TEXT(AA36,"0.0")</f>
        <v>6.1</v>
      </c>
      <c r="AC36" s="51" t="str">
        <f>IF(AA36&gt;=8.5,"A",IF(AA36&gt;=8,"B+",IF(AA36&gt;=7,"B",IF(AA36&gt;=6.5,"C+",IF(AA36&gt;=5.5,"C",IF(AA36&gt;=5,"D+",IF(AA36&gt;=4,"D","F")))))))</f>
        <v>C</v>
      </c>
      <c r="AD36" s="60">
        <f>IF(AC36="A",4,IF(AC36="B+",3.5,IF(AC36="B",3,IF(AC36="C+",2.5,IF(AC36="C",2,IF(AC36="D+",1.5,IF(AC36="D",1,0)))))))</f>
        <v>2</v>
      </c>
      <c r="AE36" s="53" t="str">
        <f>TEXT(AD36,"0.0")</f>
        <v>2.0</v>
      </c>
      <c r="AF36" s="63">
        <v>4</v>
      </c>
      <c r="AG36" s="207">
        <v>4</v>
      </c>
      <c r="AH36" s="105">
        <v>7.7</v>
      </c>
      <c r="AI36" s="103">
        <v>6</v>
      </c>
      <c r="AJ36" s="104"/>
      <c r="AK36" s="66">
        <f>ROUND((AH36*0.4+AI36*0.6),1)</f>
        <v>6.7</v>
      </c>
      <c r="AL36" s="67">
        <f>ROUND(MAX((AH36*0.4+AI36*0.6),(AH36*0.4+AJ36*0.6)),1)</f>
        <v>6.7</v>
      </c>
      <c r="AM36" s="67" t="str">
        <f>TEXT(AL36,"0.0")</f>
        <v>6.7</v>
      </c>
      <c r="AN36" s="51" t="str">
        <f>IF(AL36&gt;=8.5,"A",IF(AL36&gt;=8,"B+",IF(AL36&gt;=7,"B",IF(AL36&gt;=6.5,"C+",IF(AL36&gt;=5.5,"C",IF(AL36&gt;=5,"D+",IF(AL36&gt;=4,"D","F")))))))</f>
        <v>C+</v>
      </c>
      <c r="AO36" s="60">
        <f>IF(AN36="A",4,IF(AN36="B+",3.5,IF(AN36="B",3,IF(AN36="C+",2.5,IF(AN36="C",2,IF(AN36="D+",1.5,IF(AN36="D",1,0)))))))</f>
        <v>2.5</v>
      </c>
      <c r="AP36" s="53" t="str">
        <f>TEXT(AO36,"0.0")</f>
        <v>2.5</v>
      </c>
      <c r="AQ36" s="63">
        <v>2</v>
      </c>
      <c r="AR36" s="207">
        <v>2</v>
      </c>
      <c r="AS36" s="171">
        <v>5</v>
      </c>
      <c r="AT36" s="122">
        <v>0</v>
      </c>
      <c r="AU36" s="123">
        <v>0</v>
      </c>
      <c r="AV36" s="66">
        <f>ROUND((AS36*0.4+AT36*0.6),1)</f>
        <v>2</v>
      </c>
      <c r="AW36" s="67">
        <f>ROUND(MAX((AS36*0.4+AT36*0.6),(AS36*0.4+AU36*0.6)),1)</f>
        <v>2</v>
      </c>
      <c r="AX36" s="67" t="str">
        <f>TEXT(AW36,"0.0")</f>
        <v>2.0</v>
      </c>
      <c r="AY36" s="51" t="str">
        <f>IF(AW36&gt;=8.5,"A",IF(AW36&gt;=8,"B+",IF(AW36&gt;=7,"B",IF(AW36&gt;=6.5,"C+",IF(AW36&gt;=5.5,"C",IF(AW36&gt;=5,"D+",IF(AW36&gt;=4,"D","F")))))))</f>
        <v>F</v>
      </c>
      <c r="AZ36" s="60">
        <f>IF(AY36="A",4,IF(AY36="B+",3.5,IF(AY36="B",3,IF(AY36="C+",2.5,IF(AY36="C",2,IF(AY36="D+",1.5,IF(AY36="D",1,0)))))))</f>
        <v>0</v>
      </c>
      <c r="BA36" s="53" t="str">
        <f>TEXT(AZ36,"0.0")</f>
        <v>0.0</v>
      </c>
      <c r="BB36" s="63">
        <v>3</v>
      </c>
      <c r="BC36" s="207"/>
      <c r="BD36" s="105">
        <v>7</v>
      </c>
      <c r="BE36" s="103">
        <v>5</v>
      </c>
      <c r="BF36" s="104"/>
      <c r="BG36" s="66">
        <f>ROUND((BD36*0.4+BE36*0.6),1)</f>
        <v>5.8</v>
      </c>
      <c r="BH36" s="67">
        <f>ROUND(MAX((BD36*0.4+BE36*0.6),(BD36*0.4+BF36*0.6)),1)</f>
        <v>5.8</v>
      </c>
      <c r="BI36" s="67" t="str">
        <f>TEXT(BH36,"0.0")</f>
        <v>5.8</v>
      </c>
      <c r="BJ36" s="51" t="str">
        <f>IF(BH36&gt;=8.5,"A",IF(BH36&gt;=8,"B+",IF(BH36&gt;=7,"B",IF(BH36&gt;=6.5,"C+",IF(BH36&gt;=5.5,"C",IF(BH36&gt;=5,"D+",IF(BH36&gt;=4,"D","F")))))))</f>
        <v>C</v>
      </c>
      <c r="BK36" s="60">
        <f>IF(BJ36="A",4,IF(BJ36="B+",3.5,IF(BJ36="B",3,IF(BJ36="C+",2.5,IF(BJ36="C",2,IF(BJ36="D+",1.5,IF(BJ36="D",1,0)))))))</f>
        <v>2</v>
      </c>
      <c r="BL36" s="53" t="str">
        <f>TEXT(BK36,"0.0")</f>
        <v>2.0</v>
      </c>
      <c r="BM36" s="63">
        <v>3</v>
      </c>
      <c r="BN36" s="207">
        <v>3</v>
      </c>
      <c r="BO36" s="105">
        <v>7.9</v>
      </c>
      <c r="BP36" s="103">
        <v>7</v>
      </c>
      <c r="BQ36" s="104"/>
      <c r="BR36" s="66">
        <f>ROUND((BO36*0.4+BP36*0.6),1)</f>
        <v>7.4</v>
      </c>
      <c r="BS36" s="67">
        <f>ROUND(MAX((BO36*0.4+BP36*0.6),(BO36*0.4+BQ36*0.6)),1)</f>
        <v>7.4</v>
      </c>
      <c r="BT36" s="67" t="str">
        <f>TEXT(BS36,"0.0")</f>
        <v>7.4</v>
      </c>
      <c r="BU36" s="51" t="str">
        <f>IF(BS36&gt;=8.5,"A",IF(BS36&gt;=8,"B+",IF(BS36&gt;=7,"B",IF(BS36&gt;=6.5,"C+",IF(BS36&gt;=5.5,"C",IF(BS36&gt;=5,"D+",IF(BS36&gt;=4,"D","F")))))))</f>
        <v>B</v>
      </c>
      <c r="BV36" s="68">
        <f>IF(BU36="A",4,IF(BU36="B+",3.5,IF(BU36="B",3,IF(BU36="C+",2.5,IF(BU36="C",2,IF(BU36="D+",1.5,IF(BU36="D",1,0)))))))</f>
        <v>3</v>
      </c>
      <c r="BW36" s="53" t="str">
        <f>TEXT(BV36,"0.0")</f>
        <v>3.0</v>
      </c>
      <c r="BX36" s="63">
        <v>2</v>
      </c>
      <c r="BY36" s="207">
        <v>2</v>
      </c>
      <c r="BZ36" s="105">
        <v>5</v>
      </c>
      <c r="CA36" s="103">
        <v>6</v>
      </c>
      <c r="CB36" s="104"/>
      <c r="CC36" s="105"/>
      <c r="CD36" s="67">
        <f>ROUND(MAX((BZ36*0.4+CA36*0.6),(BZ36*0.4+CB36*0.6)),1)</f>
        <v>5.6</v>
      </c>
      <c r="CE36" s="67" t="str">
        <f>TEXT(CD36,"0.0")</f>
        <v>5.6</v>
      </c>
      <c r="CF36" s="51" t="str">
        <f>IF(CD36&gt;=8.5,"A",IF(CD36&gt;=8,"B+",IF(CD36&gt;=7,"B",IF(CD36&gt;=6.5,"C+",IF(CD36&gt;=5.5,"C",IF(CD36&gt;=5,"D+",IF(CD36&gt;=4,"D","F")))))))</f>
        <v>C</v>
      </c>
      <c r="CG36" s="60">
        <f>IF(CF36="A",4,IF(CF36="B+",3.5,IF(CF36="B",3,IF(CF36="C+",2.5,IF(CF36="C",2,IF(CF36="D+",1.5,IF(CF36="D",1,0)))))))</f>
        <v>2</v>
      </c>
      <c r="CH36" s="53" t="str">
        <f>TEXT(CG36,"0.0")</f>
        <v>2.0</v>
      </c>
      <c r="CI36" s="63">
        <v>3</v>
      </c>
      <c r="CJ36" s="207">
        <v>3</v>
      </c>
      <c r="CK36" s="208">
        <f>AQ36+BB36+BM36+BX36+CI36+AF36</f>
        <v>17</v>
      </c>
      <c r="CL36" s="72">
        <f>(AL36*AQ36+AA36*AF36+AW36*BB36+BH36*BM36+BS36*BX36+CD36*CI36)/CK36</f>
        <v>5.4588235294117649</v>
      </c>
      <c r="CM36" s="93" t="str">
        <f t="shared" si="289"/>
        <v>5.46</v>
      </c>
      <c r="CN36" s="72">
        <f>(AO36*AQ36+AD36*AF36+AZ36*BB36+BK36*BM36+BV36*BX36+CG36*CI36)/CK36</f>
        <v>1.8235294117647058</v>
      </c>
      <c r="CO36" s="93" t="str">
        <f t="shared" si="290"/>
        <v>1.82</v>
      </c>
      <c r="CP36" s="399" t="str">
        <f t="shared" si="291"/>
        <v>Lên lớp</v>
      </c>
      <c r="CQ36" s="399">
        <f>CJ36+BY36+BN36+BC36+AG36+AR36</f>
        <v>14</v>
      </c>
      <c r="CR36" s="72">
        <f>(AL36*AR36+AA36*AG36+AW36*BC36+BH36*BN36+BS36*BY36+CD36*CJ36)/CQ36</f>
        <v>6.2</v>
      </c>
      <c r="CS36" s="399" t="str">
        <f t="shared" si="292"/>
        <v>6.20</v>
      </c>
      <c r="CT36" s="72">
        <f>(AO36*AR36+AD36*AG36+AZ36*BC36+BK36*BN36+BV36*BY36+CG36*CJ36)/CQ36</f>
        <v>2.2142857142857144</v>
      </c>
      <c r="CU36" s="399" t="str">
        <f t="shared" si="293"/>
        <v>2.21</v>
      </c>
      <c r="CV36" s="399" t="str">
        <f>IF(AND(CT36&lt;1.2),"Cảnh báo KQHT","Lên lớp")</f>
        <v>Lên lớp</v>
      </c>
      <c r="CW36" s="66">
        <v>7.4</v>
      </c>
      <c r="CX36" s="399">
        <v>7</v>
      </c>
      <c r="CY36" s="399"/>
      <c r="CZ36" s="66">
        <f>ROUND((CW36*0.4+CX36*0.6),1)</f>
        <v>7.2</v>
      </c>
      <c r="DA36" s="67">
        <f>ROUND(MAX((CW36*0.4+CX36*0.6),(CW36*0.4+CY36*0.6)),1)</f>
        <v>7.2</v>
      </c>
      <c r="DB36" s="60" t="str">
        <f>TEXT(DA36,"0.0")</f>
        <v>7.2</v>
      </c>
      <c r="DC36" s="51" t="str">
        <f>IF(DA36&gt;=8.5,"A",IF(DA36&gt;=8,"B+",IF(DA36&gt;=7,"B",IF(DA36&gt;=6.5,"C+",IF(DA36&gt;=5.5,"C",IF(DA36&gt;=5,"D+",IF(DA36&gt;=4,"D","F")))))))</f>
        <v>B</v>
      </c>
      <c r="DD36" s="60">
        <f>IF(DC36="A",4,IF(DC36="B+",3.5,IF(DC36="B",3,IF(DC36="C+",2.5,IF(DC36="C",2,IF(DC36="D+",1.5,IF(DC36="D",1,0)))))))</f>
        <v>3</v>
      </c>
      <c r="DE36" s="60" t="str">
        <f>TEXT(DD36,"0.0")</f>
        <v>3.0</v>
      </c>
      <c r="DF36" s="63"/>
      <c r="DG36" s="209"/>
      <c r="DH36" s="105">
        <v>6.2</v>
      </c>
      <c r="DI36" s="126">
        <v>6</v>
      </c>
      <c r="DJ36" s="126"/>
      <c r="DK36" s="66">
        <f>ROUND((DH36*0.4+DI36*0.6),1)</f>
        <v>6.1</v>
      </c>
      <c r="DL36" s="67">
        <f>ROUND(MAX((DH36*0.4+DI36*0.6),(DH36*0.4+DJ36*0.6)),1)</f>
        <v>6.1</v>
      </c>
      <c r="DM36" s="60" t="str">
        <f>TEXT(DL36,"0.0")</f>
        <v>6.1</v>
      </c>
      <c r="DN36" s="51" t="str">
        <f>IF(DL36&gt;=8.5,"A",IF(DL36&gt;=8,"B+",IF(DL36&gt;=7,"B",IF(DL36&gt;=6.5,"C+",IF(DL36&gt;=5.5,"C",IF(DL36&gt;=5,"D+",IF(DL36&gt;=4,"D","F")))))))</f>
        <v>C</v>
      </c>
      <c r="DO36" s="60">
        <f>IF(DN36="A",4,IF(DN36="B+",3.5,IF(DN36="B",3,IF(DN36="C+",2.5,IF(DN36="C",2,IF(DN36="D+",1.5,IF(DN36="D",1,0)))))))</f>
        <v>2</v>
      </c>
      <c r="DP36" s="60" t="str">
        <f>TEXT(DO36,"0.0")</f>
        <v>2.0</v>
      </c>
      <c r="DQ36" s="63"/>
      <c r="DR36" s="209"/>
      <c r="DS36" s="67">
        <f>(DA36+DL36)/2</f>
        <v>6.65</v>
      </c>
      <c r="DT36" s="60" t="str">
        <f>TEXT(DS36,"0.0")</f>
        <v>6.7</v>
      </c>
      <c r="DU36" s="51" t="str">
        <f>IF(DS36&gt;=8.5,"A",IF(DS36&gt;=8,"B+",IF(DS36&gt;=7,"B",IF(DS36&gt;=6.5,"C+",IF(DS36&gt;=5.5,"C",IF(DS36&gt;=5,"D+",IF(DS36&gt;=4,"D","F")))))))</f>
        <v>C+</v>
      </c>
      <c r="DV36" s="60">
        <f>IF(DU36="A",4,IF(DU36="B+",3.5,IF(DU36="B",3,IF(DU36="C+",2.5,IF(DU36="C",2,IF(DU36="D+",1.5,IF(DU36="D",1,0)))))))</f>
        <v>2.5</v>
      </c>
      <c r="DW36" s="60" t="str">
        <f>TEXT(DV36,"0.0")</f>
        <v>2.5</v>
      </c>
      <c r="DX36" s="63">
        <v>3</v>
      </c>
      <c r="DY36" s="209">
        <v>3</v>
      </c>
      <c r="DZ36" s="149">
        <v>0</v>
      </c>
      <c r="EA36" s="70"/>
      <c r="EB36" s="121"/>
      <c r="EC36" s="66">
        <f t="shared" si="55"/>
        <v>0</v>
      </c>
      <c r="ED36" s="67">
        <f t="shared" si="56"/>
        <v>0</v>
      </c>
      <c r="EE36" s="67" t="str">
        <f t="shared" si="57"/>
        <v>0.0</v>
      </c>
      <c r="EF36" s="51" t="str">
        <f t="shared" si="58"/>
        <v>F</v>
      </c>
      <c r="EG36" s="68">
        <f t="shared" si="59"/>
        <v>0</v>
      </c>
      <c r="EH36" s="53" t="str">
        <f t="shared" si="60"/>
        <v>0.0</v>
      </c>
      <c r="EI36" s="63">
        <v>3</v>
      </c>
      <c r="EJ36" s="207"/>
      <c r="EK36" s="149">
        <v>2.8</v>
      </c>
      <c r="EL36" s="70"/>
      <c r="EM36" s="121"/>
      <c r="EN36" s="66">
        <f>ROUND((EK36*0.4+EL36*0.6),1)</f>
        <v>1.1000000000000001</v>
      </c>
      <c r="EO36" s="67">
        <f>ROUND(MAX((EK36*0.4+EL36*0.6),(EK36*0.4+EM36*0.6)),1)</f>
        <v>1.1000000000000001</v>
      </c>
      <c r="EP36" s="67" t="str">
        <f>TEXT(EO36,"0.0")</f>
        <v>1.1</v>
      </c>
      <c r="EQ36" s="51" t="str">
        <f>IF(EO36&gt;=8.5,"A",IF(EO36&gt;=8,"B+",IF(EO36&gt;=7,"B",IF(EO36&gt;=6.5,"C+",IF(EO36&gt;=5.5,"C",IF(EO36&gt;=5,"D+",IF(EO36&gt;=4,"D","F")))))))</f>
        <v>F</v>
      </c>
      <c r="ER36" s="60">
        <f>IF(EQ36="A",4,IF(EQ36="B+",3.5,IF(EQ36="B",3,IF(EQ36="C+",2.5,IF(EQ36="C",2,IF(EQ36="D+",1.5,IF(EQ36="D",1,0)))))))</f>
        <v>0</v>
      </c>
      <c r="ES36" s="53" t="str">
        <f>TEXT(ER36,"0.0")</f>
        <v>0.0</v>
      </c>
      <c r="ET36" s="63">
        <v>3</v>
      </c>
      <c r="EU36" s="207"/>
      <c r="EV36" s="171">
        <v>6.3</v>
      </c>
      <c r="EW36" s="122"/>
      <c r="EX36" s="123">
        <v>6</v>
      </c>
      <c r="EY36" s="66">
        <f>ROUND((EV36*0.4+EW36*0.6),1)</f>
        <v>2.5</v>
      </c>
      <c r="EZ36" s="67">
        <f>ROUND(MAX((EV36*0.4+EW36*0.6),(EV36*0.4+EX36*0.6)),1)</f>
        <v>6.1</v>
      </c>
      <c r="FA36" s="67" t="str">
        <f>TEXT(EZ36,"0.0")</f>
        <v>6.1</v>
      </c>
      <c r="FB36" s="51" t="str">
        <f>IF(EZ36&gt;=8.5,"A",IF(EZ36&gt;=8,"B+",IF(EZ36&gt;=7,"B",IF(EZ36&gt;=6.5,"C+",IF(EZ36&gt;=5.5,"C",IF(EZ36&gt;=5,"D+",IF(EZ36&gt;=4,"D","F")))))))</f>
        <v>C</v>
      </c>
      <c r="FC36" s="60">
        <f>IF(FB36="A",4,IF(FB36="B+",3.5,IF(FB36="B",3,IF(FB36="C+",2.5,IF(FB36="C",2,IF(FB36="D+",1.5,IF(FB36="D",1,0)))))))</f>
        <v>2</v>
      </c>
      <c r="FD36" s="53" t="str">
        <f>TEXT(FC36,"0.0")</f>
        <v>2.0</v>
      </c>
      <c r="FE36" s="63">
        <v>2</v>
      </c>
      <c r="FF36" s="207">
        <v>2</v>
      </c>
      <c r="FG36" s="105">
        <v>8</v>
      </c>
      <c r="FH36" s="103">
        <v>7</v>
      </c>
      <c r="FI36" s="104"/>
      <c r="FJ36" s="66">
        <f>ROUND((FG36*0.4+FH36*0.6),1)</f>
        <v>7.4</v>
      </c>
      <c r="FK36" s="67">
        <f>ROUND(MAX((FG36*0.4+FH36*0.6),(FG36*0.4+FI36*0.6)),1)</f>
        <v>7.4</v>
      </c>
      <c r="FL36" s="67" t="str">
        <f>TEXT(FK36,"0.0")</f>
        <v>7.4</v>
      </c>
      <c r="FM36" s="51" t="str">
        <f>IF(FK36&gt;=8.5,"A",IF(FK36&gt;=8,"B+",IF(FK36&gt;=7,"B",IF(FK36&gt;=6.5,"C+",IF(FK36&gt;=5.5,"C",IF(FK36&gt;=5,"D+",IF(FK36&gt;=4,"D","F")))))))</f>
        <v>B</v>
      </c>
      <c r="FN36" s="60">
        <f>IF(FM36="A",4,IF(FM36="B+",3.5,IF(FM36="B",3,IF(FM36="C+",2.5,IF(FM36="C",2,IF(FM36="D+",1.5,IF(FM36="D",1,0)))))))</f>
        <v>3</v>
      </c>
      <c r="FO36" s="53" t="str">
        <f>TEXT(FN36,"0.0")</f>
        <v>3.0</v>
      </c>
      <c r="FP36" s="63">
        <v>2</v>
      </c>
      <c r="FQ36" s="207">
        <v>2</v>
      </c>
      <c r="FR36" s="149">
        <v>0</v>
      </c>
      <c r="FS36" s="70"/>
      <c r="FT36" s="121"/>
      <c r="FU36" s="149"/>
      <c r="FV36" s="67">
        <f>ROUND(MAX((FR36*0.4+FS36*0.6),(FR36*0.4+FT36*0.6)),1)</f>
        <v>0</v>
      </c>
      <c r="FW36" s="67" t="str">
        <f>TEXT(FV36,"0.0")</f>
        <v>0.0</v>
      </c>
      <c r="FX36" s="51" t="str">
        <f>IF(FV36&gt;=8.5,"A",IF(FV36&gt;=8,"B+",IF(FV36&gt;=7,"B",IF(FV36&gt;=6.5,"C+",IF(FV36&gt;=5.5,"C",IF(FV36&gt;=5,"D+",IF(FV36&gt;=4,"D","F")))))))</f>
        <v>F</v>
      </c>
      <c r="FY36" s="60">
        <f>IF(FX36="A",4,IF(FX36="B+",3.5,IF(FX36="B",3,IF(FX36="C+",2.5,IF(FX36="C",2,IF(FX36="D+",1.5,IF(FX36="D",1,0)))))))</f>
        <v>0</v>
      </c>
      <c r="FZ36" s="53" t="str">
        <f>TEXT(FY36,"0.0")</f>
        <v>0.0</v>
      </c>
      <c r="GA36" s="63">
        <v>2</v>
      </c>
      <c r="GB36" s="207"/>
      <c r="GC36" s="105">
        <v>5</v>
      </c>
      <c r="GD36" s="103">
        <v>8</v>
      </c>
      <c r="GE36" s="104"/>
      <c r="GF36" s="105"/>
      <c r="GG36" s="67">
        <f>ROUND(MAX((GC36*0.4+GD36*0.6),(GC36*0.4+GE36*0.6)),1)</f>
        <v>6.8</v>
      </c>
      <c r="GH36" s="67" t="str">
        <f>TEXT(GG36,"0.0")</f>
        <v>6.8</v>
      </c>
      <c r="GI36" s="51" t="str">
        <f>IF(GG36&gt;=8.5,"A",IF(GG36&gt;=8,"B+",IF(GG36&gt;=7,"B",IF(GG36&gt;=6.5,"C+",IF(GG36&gt;=5.5,"C",IF(GG36&gt;=5,"D+",IF(GG36&gt;=4,"D","F")))))))</f>
        <v>C+</v>
      </c>
      <c r="GJ36" s="60">
        <f>IF(GI36="A",4,IF(GI36="B+",3.5,IF(GI36="B",3,IF(GI36="C+",2.5,IF(GI36="C",2,IF(GI36="D+",1.5,IF(GI36="D",1,0)))))))</f>
        <v>2.5</v>
      </c>
      <c r="GK36" s="53" t="str">
        <f>TEXT(GJ36,"0.0")</f>
        <v>2.5</v>
      </c>
      <c r="GL36" s="63">
        <v>3</v>
      </c>
      <c r="GM36" s="207">
        <v>3</v>
      </c>
      <c r="GN36" s="211">
        <f>DX36+EI36+ET36+FE36+FP36+GA36+GL36</f>
        <v>18</v>
      </c>
      <c r="GO36" s="156">
        <f>(DS36*DX36+ED36*EI36+EO36*ET36+EZ36*FE36+FK36*FP36+FV36*GA36+GG36*GL36)/GN36</f>
        <v>3.9250000000000003</v>
      </c>
      <c r="GP36" s="158">
        <f>(DV36*DX36+EG36*EI36+ER36*ET36+FC36*FE36+FN36*FP36+FY36*GA36+GJ36*GL36)/GN36</f>
        <v>1.3888888888888888</v>
      </c>
      <c r="GQ36" s="157" t="str">
        <f>TEXT(GP36,"0.00")</f>
        <v>1.39</v>
      </c>
      <c r="GR36" s="5" t="str">
        <f>IF(AND(GP36&lt;1),"Cảnh báo KQHT","Lên lớp")</f>
        <v>Lên lớp</v>
      </c>
      <c r="GS36" s="212">
        <f>DY36+EJ36+EU36+FF36+FQ36+GB36+GM36</f>
        <v>10</v>
      </c>
      <c r="GT36" s="213">
        <f xml:space="preserve"> (DS36*DY36+ED36*EJ36+EO36*EU36+EZ36*FF36+FK36*FQ36+FV36*GB36+GG36*GM36)/GS36</f>
        <v>6.7349999999999994</v>
      </c>
      <c r="GU36" s="214">
        <f xml:space="preserve"> (DV36*DY36+EG36*EJ36+ER36*EU36+FC36*FF36+FN36*FQ36+FY36*GB36+GJ36*GM36)/GS36</f>
        <v>2.5</v>
      </c>
      <c r="GV36" s="215">
        <f>CK36+GN36</f>
        <v>35</v>
      </c>
      <c r="GW36" s="211">
        <f>CQ36+GS36</f>
        <v>24</v>
      </c>
      <c r="GX36" s="157">
        <f>(CQ36*CR36+GT36*GS36)/GW36</f>
        <v>6.4229166666666657</v>
      </c>
      <c r="GY36" s="158">
        <f>(CT36*CQ36+GU36*GS36)/GW36</f>
        <v>2.3333333333333335</v>
      </c>
      <c r="GZ36" s="157" t="str">
        <f t="shared" si="295"/>
        <v>2.33</v>
      </c>
      <c r="HA36" s="5" t="str">
        <f>IF(AND(GY36&lt;1.2),"Cảnh báo KQHT","Lên lớp")</f>
        <v>Lên lớp</v>
      </c>
      <c r="HB36" s="5"/>
      <c r="HC36" s="149">
        <v>1.7</v>
      </c>
      <c r="HD36" s="70"/>
      <c r="HE36" s="121"/>
      <c r="HF36" s="149"/>
      <c r="HG36" s="67">
        <f>ROUND(MAX((HC36*0.4+HD36*0.6),(HC36*0.4+HE36*0.6)),1)</f>
        <v>0.7</v>
      </c>
      <c r="HH36" s="67" t="str">
        <f>TEXT(HG36,"0.0")</f>
        <v>0.7</v>
      </c>
      <c r="HI36" s="51" t="str">
        <f>IF(HG36&gt;=8.5,"A",IF(HG36&gt;=8,"B+",IF(HG36&gt;=7,"B",IF(HG36&gt;=6.5,"C+",IF(HG36&gt;=5.5,"C",IF(HG36&gt;=5,"D+",IF(HG36&gt;=4,"D","F")))))))</f>
        <v>F</v>
      </c>
      <c r="HJ36" s="60">
        <f>IF(HI36="A",4,IF(HI36="B+",3.5,IF(HI36="B",3,IF(HI36="C+",2.5,IF(HI36="C",2,IF(HI36="D+",1.5,IF(HI36="D",1,0)))))))</f>
        <v>0</v>
      </c>
      <c r="HK36" s="53" t="str">
        <f>TEXT(HJ36,"0.0")</f>
        <v>0.0</v>
      </c>
      <c r="HL36" s="63">
        <v>3</v>
      </c>
      <c r="HM36" s="207"/>
      <c r="HN36" s="149">
        <v>0</v>
      </c>
      <c r="HO36" s="70"/>
      <c r="HP36" s="121"/>
      <c r="HQ36" s="149">
        <f>ROUND((HN36*0.4+HO36*0.6),1)</f>
        <v>0</v>
      </c>
      <c r="HR36" s="110">
        <f>ROUND(MAX((HN36*0.4+HO36*0.6),(HN36*0.4+HP36*0.6)),1)</f>
        <v>0</v>
      </c>
      <c r="HS36" s="67" t="str">
        <f>TEXT(HR36,"0.0")</f>
        <v>0.0</v>
      </c>
      <c r="HT36" s="111" t="str">
        <f>IF(HR36&gt;=8.5,"A",IF(HR36&gt;=8,"B+",IF(HR36&gt;=7,"B",IF(HR36&gt;=6.5,"C+",IF(HR36&gt;=5.5,"C",IF(HR36&gt;=5,"D+",IF(HR36&gt;=4,"D","F")))))))</f>
        <v>F</v>
      </c>
      <c r="HU36" s="112">
        <f>IF(HT36="A",4,IF(HT36="B+",3.5,IF(HT36="B",3,IF(HT36="C+",2.5,IF(HT36="C",2,IF(HT36="D+",1.5,IF(HT36="D",1,0)))))))</f>
        <v>0</v>
      </c>
      <c r="HV36" s="113" t="str">
        <f>TEXT(HU36,"0.0")</f>
        <v>0.0</v>
      </c>
      <c r="HW36" s="63">
        <v>1</v>
      </c>
      <c r="HX36" s="207"/>
      <c r="HY36" s="66">
        <f>ROUND((HF36*0.7+HQ36*0.3),1)</f>
        <v>0</v>
      </c>
      <c r="HZ36" s="167">
        <f>ROUND((HG36*0.7+HR36*0.3),1)</f>
        <v>0.5</v>
      </c>
      <c r="IA36" s="53" t="str">
        <f>TEXT(HZ36,"0.0")</f>
        <v>0.5</v>
      </c>
      <c r="IB36" s="51" t="str">
        <f>IF(HZ36&gt;=8.5,"A",IF(HZ36&gt;=8,"B+",IF(HZ36&gt;=7,"B",IF(HZ36&gt;=6.5,"C+",IF(HZ36&gt;=5.5,"C",IF(HZ36&gt;=5,"D+",IF(HZ36&gt;=4,"D","F")))))))</f>
        <v>F</v>
      </c>
      <c r="IC36" s="60">
        <f>IF(IB36="A",4,IF(IB36="B+",3.5,IF(IB36="B",3,IF(IB36="C+",2.5,IF(IB36="C",2,IF(IB36="D+",1.5,IF(IB36="D",1,0)))))))</f>
        <v>0</v>
      </c>
      <c r="ID36" s="53" t="str">
        <f>TEXT(IC36,"0.0")</f>
        <v>0.0</v>
      </c>
      <c r="IE36" s="220">
        <v>4</v>
      </c>
      <c r="IF36" s="221"/>
      <c r="IG36" s="149">
        <v>0</v>
      </c>
      <c r="IH36" s="70"/>
      <c r="II36" s="121"/>
      <c r="IJ36" s="66">
        <f>ROUND((IG36*0.4+IH36*0.6),1)</f>
        <v>0</v>
      </c>
      <c r="IK36" s="67">
        <f>ROUND(MAX((IG36*0.4+IH36*0.6),(IG36*0.4+II36*0.6)),1)</f>
        <v>0</v>
      </c>
      <c r="IL36" s="67" t="str">
        <f>TEXT(IK36,"0.0")</f>
        <v>0.0</v>
      </c>
      <c r="IM36" s="51" t="str">
        <f>IF(IK36&gt;=8.5,"A",IF(IK36&gt;=8,"B+",IF(IK36&gt;=7,"B",IF(IK36&gt;=6.5,"C+",IF(IK36&gt;=5.5,"C",IF(IK36&gt;=5,"D+",IF(IK36&gt;=4,"D","F")))))))</f>
        <v>F</v>
      </c>
      <c r="IN36" s="60">
        <f>IF(IM36="A",4,IF(IM36="B+",3.5,IF(IM36="B",3,IF(IM36="C+",2.5,IF(IM36="C",2,IF(IM36="D+",1.5,IF(IM36="D",1,0)))))))</f>
        <v>0</v>
      </c>
      <c r="IO36" s="53" t="str">
        <f>TEXT(IN36,"0.0")</f>
        <v>0.0</v>
      </c>
      <c r="IP36" s="63">
        <v>2</v>
      </c>
      <c r="IQ36" s="207"/>
      <c r="IR36" s="149">
        <v>4</v>
      </c>
      <c r="IS36" s="70"/>
      <c r="IT36" s="121"/>
      <c r="IU36" s="149">
        <f>ROUND((IR36*0.4+IS36*0.6),1)</f>
        <v>1.6</v>
      </c>
      <c r="IV36" s="67">
        <f>ROUND(MAX((IR36*0.4+IS36*0.6),(IR36*0.4+IT36*0.6)),1)</f>
        <v>1.6</v>
      </c>
      <c r="IW36" s="67" t="str">
        <f>TEXT(IV36,"0.0")</f>
        <v>1.6</v>
      </c>
      <c r="IX36" s="51" t="str">
        <f>IF(IV36&gt;=8.5,"A",IF(IV36&gt;=8,"B+",IF(IV36&gt;=7,"B",IF(IV36&gt;=6.5,"C+",IF(IV36&gt;=5.5,"C",IF(IV36&gt;=5,"D+",IF(IV36&gt;=4,"D","F")))))))</f>
        <v>F</v>
      </c>
      <c r="IY36" s="60">
        <f>IF(IX36="A",4,IF(IX36="B+",3.5,IF(IX36="B",3,IF(IX36="C+",2.5,IF(IX36="C",2,IF(IX36="D+",1.5,IF(IX36="D",1,0)))))))</f>
        <v>0</v>
      </c>
      <c r="IZ36" s="53" t="str">
        <f>TEXT(IY36,"0.0")</f>
        <v>0.0</v>
      </c>
      <c r="JA36" s="63">
        <v>3</v>
      </c>
      <c r="JB36" s="207"/>
      <c r="JC36" s="271">
        <v>5.4</v>
      </c>
      <c r="JD36" s="122"/>
      <c r="JE36" s="123">
        <v>7</v>
      </c>
      <c r="JF36" s="171">
        <f>ROUND((JC36*0.4+JD36*0.6),1)</f>
        <v>2.2000000000000002</v>
      </c>
      <c r="JG36" s="67">
        <f>ROUND(MAX((JC36*0.4+JD36*0.6),(JC36*0.4+JE36*0.6)),1)</f>
        <v>6.4</v>
      </c>
      <c r="JH36" s="50" t="str">
        <f>TEXT(JG36,"0.0")</f>
        <v>6.4</v>
      </c>
      <c r="JI36" s="51" t="str">
        <f>IF(JG36&gt;=8.5,"A",IF(JG36&gt;=8,"B+",IF(JG36&gt;=7,"B",IF(JG36&gt;=6.5,"C+",IF(JG36&gt;=5.5,"C",IF(JG36&gt;=5,"D+",IF(JG36&gt;=4,"D","F")))))))</f>
        <v>C</v>
      </c>
      <c r="JJ36" s="60">
        <f>IF(JI36="A",4,IF(JI36="B+",3.5,IF(JI36="B",3,IF(JI36="C+",2.5,IF(JI36="C",2,IF(JI36="D+",1.5,IF(JI36="D",1,0)))))))</f>
        <v>2</v>
      </c>
      <c r="JK36" s="53" t="str">
        <f>TEXT(JJ36,"0.0")</f>
        <v>2.0</v>
      </c>
      <c r="JL36" s="61">
        <v>2</v>
      </c>
      <c r="JM36" s="62">
        <v>2</v>
      </c>
      <c r="JN36" s="56">
        <v>2</v>
      </c>
      <c r="JO36" s="70"/>
      <c r="JP36" s="121"/>
      <c r="JQ36" s="149">
        <f>ROUND((JN36*0.4+JO36*0.6),1)</f>
        <v>0.8</v>
      </c>
      <c r="JR36" s="67">
        <f>ROUND(MAX((JN36*0.4+JO36*0.6),(JN36*0.4+JP36*0.6)),1)</f>
        <v>0.8</v>
      </c>
      <c r="JS36" s="50" t="str">
        <f>TEXT(JR36,"0.0")</f>
        <v>0.8</v>
      </c>
      <c r="JT36" s="51" t="str">
        <f>IF(JR36&gt;=8.5,"A",IF(JR36&gt;=8,"B+",IF(JR36&gt;=7,"B",IF(JR36&gt;=6.5,"C+",IF(JR36&gt;=5.5,"C",IF(JR36&gt;=5,"D+",IF(JR36&gt;=4,"D","F")))))))</f>
        <v>F</v>
      </c>
      <c r="JU36" s="60">
        <f>IF(JT36="A",4,IF(JT36="B+",3.5,IF(JT36="B",3,IF(JT36="C+",2.5,IF(JT36="C",2,IF(JT36="D+",1.5,IF(JT36="D",1,0)))))))</f>
        <v>0</v>
      </c>
      <c r="JV36" s="53" t="str">
        <f>TEXT(JU36,"0.0")</f>
        <v>0.0</v>
      </c>
      <c r="JW36" s="61">
        <v>1</v>
      </c>
      <c r="JX36" s="62"/>
      <c r="JY36" s="56">
        <v>4</v>
      </c>
      <c r="JZ36" s="70"/>
      <c r="KA36" s="121"/>
      <c r="KB36" s="149">
        <f>ROUND((JY36*0.4+JZ36*0.6),1)</f>
        <v>1.6</v>
      </c>
      <c r="KC36" s="67">
        <f>ROUND(MAX((JY36*0.4+JZ36*0.6),(JY36*0.4+KA36*0.6)),1)</f>
        <v>1.6</v>
      </c>
      <c r="KD36" s="50" t="str">
        <f>TEXT(KC36,"0.0")</f>
        <v>1.6</v>
      </c>
      <c r="KE36" s="51" t="str">
        <f>IF(KC36&gt;=8.5,"A",IF(KC36&gt;=8,"B+",IF(KC36&gt;=7,"B",IF(KC36&gt;=6.5,"C+",IF(KC36&gt;=5.5,"C",IF(KC36&gt;=5,"D+",IF(KC36&gt;=4,"D","F")))))))</f>
        <v>F</v>
      </c>
      <c r="KF36" s="60">
        <f>IF(KE36="A",4,IF(KE36="B+",3.5,IF(KE36="B",3,IF(KE36="C+",2.5,IF(KE36="C",2,IF(KE36="D+",1.5,IF(KE36="D",1,0)))))))</f>
        <v>0</v>
      </c>
      <c r="KG36" s="53" t="str">
        <f>TEXT(KF36,"0.0")</f>
        <v>0.0</v>
      </c>
      <c r="KH36" s="61">
        <v>2</v>
      </c>
      <c r="KI36" s="62"/>
      <c r="KJ36" s="105"/>
      <c r="KK36" s="138"/>
      <c r="KL36" s="104"/>
      <c r="KM36" s="66">
        <f t="shared" si="149"/>
        <v>0</v>
      </c>
      <c r="KN36" s="110">
        <f t="shared" si="150"/>
        <v>0</v>
      </c>
      <c r="KO36" s="67" t="str">
        <f t="shared" si="151"/>
        <v>0.0</v>
      </c>
      <c r="KP36" s="300" t="str">
        <f t="shared" si="152"/>
        <v>F</v>
      </c>
      <c r="KQ36" s="112">
        <f t="shared" si="153"/>
        <v>0</v>
      </c>
      <c r="KR36" s="113" t="str">
        <f t="shared" si="154"/>
        <v>0.0</v>
      </c>
      <c r="KS36" s="63">
        <v>3</v>
      </c>
      <c r="KT36" s="207"/>
      <c r="KU36" s="105"/>
      <c r="KV36" s="138"/>
      <c r="KW36" s="104"/>
      <c r="KX36" s="66">
        <f t="shared" si="155"/>
        <v>0</v>
      </c>
      <c r="KY36" s="110">
        <f t="shared" si="156"/>
        <v>0</v>
      </c>
      <c r="KZ36" s="67" t="str">
        <f t="shared" si="157"/>
        <v>0.0</v>
      </c>
      <c r="LA36" s="300" t="str">
        <f t="shared" si="158"/>
        <v>F</v>
      </c>
      <c r="LB36" s="112">
        <f t="shared" si="159"/>
        <v>0</v>
      </c>
      <c r="LC36" s="113" t="str">
        <f t="shared" si="160"/>
        <v>0.0</v>
      </c>
      <c r="LD36" s="63">
        <v>2</v>
      </c>
      <c r="LE36" s="207"/>
      <c r="LF36" s="301">
        <f t="shared" si="286"/>
        <v>0</v>
      </c>
      <c r="LG36" s="302">
        <f t="shared" si="286"/>
        <v>0</v>
      </c>
      <c r="LH36" s="303" t="str">
        <f t="shared" si="162"/>
        <v>0.0</v>
      </c>
      <c r="LI36" s="304" t="str">
        <f t="shared" si="163"/>
        <v>F</v>
      </c>
      <c r="LJ36" s="305">
        <f t="shared" si="164"/>
        <v>0</v>
      </c>
      <c r="LK36" s="303" t="str">
        <f t="shared" si="165"/>
        <v>0.0</v>
      </c>
      <c r="LL36" s="306">
        <v>5</v>
      </c>
      <c r="LM36" s="307"/>
      <c r="LN36" s="211">
        <f t="shared" si="166"/>
        <v>19</v>
      </c>
      <c r="LO36" s="156">
        <f t="shared" si="167"/>
        <v>1.2473684210526317</v>
      </c>
      <c r="LP36" s="158">
        <f t="shared" si="168"/>
        <v>0.21052631578947367</v>
      </c>
      <c r="LQ36" s="157" t="str">
        <f t="shared" si="169"/>
        <v>0.21</v>
      </c>
      <c r="LR36" s="5" t="str">
        <f t="shared" si="170"/>
        <v>Cảnh báo KQHT</v>
      </c>
      <c r="LS36" s="212">
        <f t="shared" si="171"/>
        <v>2</v>
      </c>
      <c r="LT36" s="156">
        <f t="shared" si="172"/>
        <v>6.4</v>
      </c>
      <c r="LU36" s="309">
        <f t="shared" si="173"/>
        <v>2</v>
      </c>
      <c r="LV36" s="215">
        <f t="shared" si="174"/>
        <v>54</v>
      </c>
      <c r="LW36" s="211">
        <f t="shared" si="175"/>
        <v>26</v>
      </c>
      <c r="LX36" s="157">
        <f t="shared" si="176"/>
        <v>6.421153846153846</v>
      </c>
      <c r="LY36" s="157" t="str">
        <f t="shared" si="177"/>
        <v>6.42</v>
      </c>
      <c r="LZ36" s="158">
        <f t="shared" si="178"/>
        <v>2.3076923076923075</v>
      </c>
      <c r="MA36" s="157" t="str">
        <f t="shared" si="179"/>
        <v>2.31</v>
      </c>
      <c r="MB36" s="5" t="str">
        <f t="shared" si="180"/>
        <v>Lên lớp</v>
      </c>
      <c r="MC36" s="282"/>
      <c r="MD36" s="283"/>
      <c r="ME36" s="58"/>
      <c r="MF36" s="66">
        <f t="shared" si="181"/>
        <v>0</v>
      </c>
      <c r="MG36" s="67">
        <f t="shared" si="182"/>
        <v>0</v>
      </c>
      <c r="MH36" s="50" t="str">
        <f t="shared" si="183"/>
        <v>0.0</v>
      </c>
      <c r="MI36" s="51" t="str">
        <f t="shared" si="184"/>
        <v>F</v>
      </c>
      <c r="MJ36" s="60">
        <f t="shared" si="185"/>
        <v>0</v>
      </c>
      <c r="MK36" s="53" t="str">
        <f t="shared" si="186"/>
        <v>0.0</v>
      </c>
      <c r="ML36" s="61">
        <v>2</v>
      </c>
      <c r="MM36" s="62"/>
      <c r="MN36" s="282"/>
      <c r="MO36" s="283"/>
      <c r="MP36" s="104"/>
      <c r="MQ36" s="105">
        <f t="shared" si="187"/>
        <v>0</v>
      </c>
      <c r="MR36" s="67">
        <f t="shared" si="188"/>
        <v>0</v>
      </c>
      <c r="MS36" s="50" t="str">
        <f t="shared" si="189"/>
        <v>0.0</v>
      </c>
      <c r="MT36" s="51" t="str">
        <f t="shared" si="190"/>
        <v>F</v>
      </c>
      <c r="MU36" s="60">
        <f t="shared" si="191"/>
        <v>0</v>
      </c>
      <c r="MV36" s="53" t="str">
        <f t="shared" si="192"/>
        <v>0.0</v>
      </c>
      <c r="MW36" s="61">
        <v>2</v>
      </c>
      <c r="MX36" s="62"/>
      <c r="MY36" s="282"/>
      <c r="MZ36" s="283"/>
      <c r="NA36" s="104"/>
      <c r="NB36" s="105">
        <f t="shared" si="193"/>
        <v>0</v>
      </c>
      <c r="NC36" s="67">
        <f t="shared" si="194"/>
        <v>0</v>
      </c>
      <c r="ND36" s="50" t="str">
        <f t="shared" si="195"/>
        <v>0.0</v>
      </c>
      <c r="NE36" s="51" t="str">
        <f t="shared" si="196"/>
        <v>F</v>
      </c>
      <c r="NF36" s="60">
        <f t="shared" si="197"/>
        <v>0</v>
      </c>
      <c r="NG36" s="53" t="str">
        <f t="shared" si="198"/>
        <v>0.0</v>
      </c>
      <c r="NH36" s="61">
        <v>2</v>
      </c>
      <c r="NI36" s="62"/>
      <c r="NJ36" s="105"/>
      <c r="NK36" s="138"/>
      <c r="NL36" s="105"/>
      <c r="NM36" s="66">
        <f t="shared" si="199"/>
        <v>0</v>
      </c>
      <c r="NN36" s="110">
        <f t="shared" si="200"/>
        <v>0</v>
      </c>
      <c r="NO36" s="67" t="str">
        <f t="shared" si="201"/>
        <v>0.0</v>
      </c>
      <c r="NP36" s="300" t="str">
        <f t="shared" si="202"/>
        <v>F</v>
      </c>
      <c r="NQ36" s="112">
        <f t="shared" si="203"/>
        <v>0</v>
      </c>
      <c r="NR36" s="113" t="str">
        <f t="shared" si="204"/>
        <v>0.0</v>
      </c>
      <c r="NS36" s="63">
        <v>2</v>
      </c>
      <c r="NT36" s="207"/>
      <c r="NU36" s="105"/>
      <c r="NV36" s="138"/>
      <c r="NW36" s="105"/>
      <c r="NX36" s="105">
        <f t="shared" si="205"/>
        <v>0</v>
      </c>
      <c r="NY36" s="110">
        <f t="shared" si="206"/>
        <v>0</v>
      </c>
      <c r="NZ36" s="67" t="str">
        <f t="shared" si="207"/>
        <v>0.0</v>
      </c>
      <c r="OA36" s="300" t="str">
        <f t="shared" si="208"/>
        <v>F</v>
      </c>
      <c r="OB36" s="112">
        <f t="shared" si="209"/>
        <v>0</v>
      </c>
      <c r="OC36" s="113" t="str">
        <f t="shared" si="210"/>
        <v>0.0</v>
      </c>
      <c r="OD36" s="63">
        <v>1</v>
      </c>
      <c r="OE36" s="207"/>
      <c r="OF36" s="210">
        <v>7.5</v>
      </c>
      <c r="OG36" s="57">
        <v>7</v>
      </c>
      <c r="OH36" s="58"/>
      <c r="OI36" s="66">
        <f t="shared" si="211"/>
        <v>7.2</v>
      </c>
      <c r="OJ36" s="67">
        <f t="shared" si="212"/>
        <v>7.2</v>
      </c>
      <c r="OK36" s="67" t="str">
        <f t="shared" si="213"/>
        <v>7.2</v>
      </c>
      <c r="OL36" s="51" t="str">
        <f t="shared" si="214"/>
        <v>B</v>
      </c>
      <c r="OM36" s="60">
        <f t="shared" si="215"/>
        <v>3</v>
      </c>
      <c r="ON36" s="53" t="str">
        <f t="shared" si="216"/>
        <v>3.0</v>
      </c>
      <c r="OO36" s="63">
        <v>6</v>
      </c>
      <c r="OP36" s="207">
        <v>6</v>
      </c>
      <c r="OQ36" s="211">
        <f t="shared" si="217"/>
        <v>15</v>
      </c>
      <c r="OR36" s="156">
        <f t="shared" si="218"/>
        <v>2.8800000000000003</v>
      </c>
      <c r="OS36" s="158">
        <f t="shared" si="219"/>
        <v>1.2</v>
      </c>
      <c r="OT36" s="157" t="str">
        <f t="shared" si="220"/>
        <v>1.20</v>
      </c>
      <c r="OU36" s="5" t="str">
        <f t="shared" si="221"/>
        <v>Lên lớp</v>
      </c>
      <c r="OV36" s="212">
        <f t="shared" si="222"/>
        <v>6</v>
      </c>
      <c r="OW36" s="156">
        <f t="shared" si="223"/>
        <v>7.2</v>
      </c>
      <c r="OX36" s="309">
        <f t="shared" si="224"/>
        <v>3</v>
      </c>
      <c r="OY36" s="215">
        <f t="shared" si="225"/>
        <v>69</v>
      </c>
      <c r="OZ36" s="211">
        <f t="shared" si="226"/>
        <v>32</v>
      </c>
      <c r="PA36" s="157">
        <f t="shared" si="227"/>
        <v>6.5671874999999993</v>
      </c>
      <c r="PB36" s="157" t="str">
        <f t="shared" si="228"/>
        <v>6.57</v>
      </c>
      <c r="PC36" s="158">
        <f t="shared" si="229"/>
        <v>2.4375</v>
      </c>
      <c r="PD36" s="157" t="str">
        <f t="shared" si="230"/>
        <v>2.44</v>
      </c>
      <c r="PE36" s="5" t="str">
        <f t="shared" si="231"/>
        <v>Lên lớp</v>
      </c>
      <c r="PF36" s="210">
        <v>5.6</v>
      </c>
      <c r="PG36" s="133">
        <v>8</v>
      </c>
      <c r="PH36" s="210"/>
      <c r="PI36" s="66">
        <f t="shared" si="232"/>
        <v>7</v>
      </c>
      <c r="PJ36" s="67">
        <f t="shared" si="233"/>
        <v>7</v>
      </c>
      <c r="PK36" s="67" t="str">
        <f t="shared" si="234"/>
        <v>7.0</v>
      </c>
      <c r="PL36" s="51" t="str">
        <f t="shared" si="235"/>
        <v>B</v>
      </c>
      <c r="PM36" s="60">
        <f t="shared" si="236"/>
        <v>3</v>
      </c>
      <c r="PN36" s="53" t="str">
        <f t="shared" si="237"/>
        <v>3.0</v>
      </c>
      <c r="PO36" s="63">
        <v>6</v>
      </c>
      <c r="PP36" s="207">
        <v>6</v>
      </c>
      <c r="PQ36" s="105">
        <v>6.7</v>
      </c>
      <c r="PR36" s="138">
        <v>7.5</v>
      </c>
      <c r="PS36" s="104"/>
      <c r="PT36" s="105"/>
      <c r="PU36" s="67">
        <f t="shared" si="238"/>
        <v>7.2</v>
      </c>
      <c r="PV36" s="67" t="str">
        <f t="shared" si="239"/>
        <v>7.2</v>
      </c>
      <c r="PW36" s="51" t="str">
        <f t="shared" si="240"/>
        <v>B</v>
      </c>
      <c r="PX36" s="60">
        <f t="shared" si="241"/>
        <v>3</v>
      </c>
      <c r="PY36" s="53" t="str">
        <f t="shared" si="242"/>
        <v>3.0</v>
      </c>
      <c r="PZ36" s="63">
        <v>4</v>
      </c>
      <c r="QA36" s="207">
        <v>4</v>
      </c>
      <c r="QB36" s="4"/>
      <c r="QC36" s="4"/>
      <c r="QD36" s="4"/>
      <c r="QE36" s="316">
        <f t="shared" si="243"/>
        <v>0</v>
      </c>
      <c r="QF36" s="67" t="str">
        <f t="shared" si="244"/>
        <v>0.0</v>
      </c>
      <c r="QG36" s="51" t="str">
        <f t="shared" si="245"/>
        <v>F</v>
      </c>
      <c r="QH36" s="60">
        <f t="shared" si="246"/>
        <v>0</v>
      </c>
      <c r="QI36" s="53" t="str">
        <f t="shared" si="247"/>
        <v>0.0</v>
      </c>
      <c r="QJ36" s="220">
        <v>5</v>
      </c>
      <c r="QK36" s="221"/>
      <c r="QL36" s="417">
        <f t="shared" si="248"/>
        <v>15</v>
      </c>
      <c r="QM36" s="156">
        <f t="shared" si="249"/>
        <v>4.72</v>
      </c>
      <c r="QN36" s="158">
        <f t="shared" si="250"/>
        <v>2</v>
      </c>
      <c r="QO36" s="157" t="str">
        <f t="shared" si="251"/>
        <v>2.00</v>
      </c>
      <c r="QR36" s="429"/>
      <c r="QS36" s="429"/>
      <c r="QT36" s="429"/>
    </row>
    <row r="37" spans="1:462" s="8" customFormat="1" ht="18">
      <c r="A37" s="5">
        <v>36</v>
      </c>
      <c r="B37" s="8" t="s">
        <v>534</v>
      </c>
      <c r="C37" s="8" t="s">
        <v>550</v>
      </c>
      <c r="D37" s="234" t="s">
        <v>548</v>
      </c>
      <c r="E37" s="322" t="s">
        <v>494</v>
      </c>
      <c r="G37" s="134" t="s">
        <v>1212</v>
      </c>
      <c r="H37" s="135" t="s">
        <v>427</v>
      </c>
      <c r="I37" s="136" t="s">
        <v>1213</v>
      </c>
      <c r="J37" s="136" t="s">
        <v>1213</v>
      </c>
      <c r="K37" s="98">
        <v>6.8</v>
      </c>
      <c r="L37" s="67" t="str">
        <f t="shared" si="287"/>
        <v>6.8</v>
      </c>
      <c r="M37" s="51" t="str">
        <f t="shared" ref="M37" si="296">IF(K37&gt;=8.5,"A",IF(K37&gt;=8,"B+",IF(K37&gt;=7,"B",IF(K37&gt;=6.5,"C+",IF(K37&gt;=5.5,"C",IF(K37&gt;=5,"D+",IF(K37&gt;=4,"D","F")))))))</f>
        <v>C+</v>
      </c>
      <c r="N37" s="52">
        <f t="shared" ref="N37" si="297">IF(M37="A",4,IF(M37="B+",3.5,IF(M37="B",3,IF(M37="C+",2.5,IF(M37="C",2,IF(M37="D+",1.5,IF(M37="D",1,0)))))))</f>
        <v>2.5</v>
      </c>
      <c r="O37" s="53" t="str">
        <f t="shared" ref="O37" si="298">TEXT(N37,"0.0")</f>
        <v>2.5</v>
      </c>
      <c r="P37" s="63">
        <v>2</v>
      </c>
      <c r="Q37" s="49">
        <v>6</v>
      </c>
      <c r="R37" s="67" t="str">
        <f t="shared" si="288"/>
        <v>6.0</v>
      </c>
      <c r="S37" s="51" t="str">
        <f t="shared" ref="S37" si="299">IF(Q37&gt;=8.5,"A",IF(Q37&gt;=8,"B+",IF(Q37&gt;=7,"B",IF(Q37&gt;=6.5,"C+",IF(Q37&gt;=5.5,"C",IF(Q37&gt;=5,"D+",IF(Q37&gt;=4,"D","F")))))))</f>
        <v>C</v>
      </c>
      <c r="T37" s="52">
        <f t="shared" ref="T37" si="300">IF(S37="A",4,IF(S37="B+",3.5,IF(S37="B",3,IF(S37="C+",2.5,IF(S37="C",2,IF(S37="D+",1.5,IF(S37="D",1,0)))))))</f>
        <v>2</v>
      </c>
      <c r="U37" s="53" t="str">
        <f t="shared" ref="U37" si="301">TEXT(T37,"0.0")</f>
        <v>2.0</v>
      </c>
      <c r="V37" s="63">
        <v>3</v>
      </c>
      <c r="W37" s="105">
        <v>7.5</v>
      </c>
      <c r="X37" s="103">
        <v>7</v>
      </c>
      <c r="Y37" s="104"/>
      <c r="Z37" s="66">
        <f t="shared" ref="Z37" si="302">ROUND((W37*0.4+X37*0.6),1)</f>
        <v>7.2</v>
      </c>
      <c r="AA37" s="67">
        <f t="shared" ref="AA37" si="303">ROUND(MAX((W37*0.4+X37*0.6),(W37*0.4+Y37*0.6)),1)</f>
        <v>7.2</v>
      </c>
      <c r="AB37" s="67" t="str">
        <f t="shared" ref="AB37" si="304">TEXT(AA37,"0.0")</f>
        <v>7.2</v>
      </c>
      <c r="AC37" s="51" t="str">
        <f t="shared" ref="AC37" si="305">IF(AA37&gt;=8.5,"A",IF(AA37&gt;=8,"B+",IF(AA37&gt;=7,"B",IF(AA37&gt;=6.5,"C+",IF(AA37&gt;=5.5,"C",IF(AA37&gt;=5,"D+",IF(AA37&gt;=4,"D","F")))))))</f>
        <v>B</v>
      </c>
      <c r="AD37" s="60">
        <f t="shared" ref="AD37" si="306">IF(AC37="A",4,IF(AC37="B+",3.5,IF(AC37="B",3,IF(AC37="C+",2.5,IF(AC37="C",2,IF(AC37="D+",1.5,IF(AC37="D",1,0)))))))</f>
        <v>3</v>
      </c>
      <c r="AE37" s="53" t="str">
        <f t="shared" ref="AE37" si="307">TEXT(AD37,"0.0")</f>
        <v>3.0</v>
      </c>
      <c r="AF37" s="63">
        <v>4</v>
      </c>
      <c r="AG37" s="207">
        <v>4</v>
      </c>
      <c r="AH37" s="105">
        <v>7.3</v>
      </c>
      <c r="AI37" s="103">
        <v>8</v>
      </c>
      <c r="AJ37" s="104"/>
      <c r="AK37" s="66">
        <f t="shared" ref="AK37" si="308">ROUND((AH37*0.4+AI37*0.6),1)</f>
        <v>7.7</v>
      </c>
      <c r="AL37" s="67">
        <f t="shared" ref="AL37" si="309">ROUND(MAX((AH37*0.4+AI37*0.6),(AH37*0.4+AJ37*0.6)),1)</f>
        <v>7.7</v>
      </c>
      <c r="AM37" s="67" t="str">
        <f t="shared" ref="AM37" si="310">TEXT(AL37,"0.0")</f>
        <v>7.7</v>
      </c>
      <c r="AN37" s="51" t="str">
        <f t="shared" ref="AN37" si="311">IF(AL37&gt;=8.5,"A",IF(AL37&gt;=8,"B+",IF(AL37&gt;=7,"B",IF(AL37&gt;=6.5,"C+",IF(AL37&gt;=5.5,"C",IF(AL37&gt;=5,"D+",IF(AL37&gt;=4,"D","F")))))))</f>
        <v>B</v>
      </c>
      <c r="AO37" s="60">
        <f t="shared" ref="AO37" si="312">IF(AN37="A",4,IF(AN37="B+",3.5,IF(AN37="B",3,IF(AN37="C+",2.5,IF(AN37="C",2,IF(AN37="D+",1.5,IF(AN37="D",1,0)))))))</f>
        <v>3</v>
      </c>
      <c r="AP37" s="53" t="str">
        <f t="shared" ref="AP37" si="313">TEXT(AO37,"0.0")</f>
        <v>3.0</v>
      </c>
      <c r="AQ37" s="63">
        <v>2</v>
      </c>
      <c r="AR37" s="207">
        <v>2</v>
      </c>
      <c r="AS37" s="105">
        <v>6.4</v>
      </c>
      <c r="AT37" s="103">
        <v>7</v>
      </c>
      <c r="AU37" s="104"/>
      <c r="AV37" s="66">
        <f t="shared" ref="AV37" si="314">ROUND((AS37*0.4+AT37*0.6),1)</f>
        <v>6.8</v>
      </c>
      <c r="AW37" s="67">
        <f t="shared" ref="AW37" si="315">ROUND(MAX((AS37*0.4+AT37*0.6),(AS37*0.4+AU37*0.6)),1)</f>
        <v>6.8</v>
      </c>
      <c r="AX37" s="67" t="str">
        <f t="shared" ref="AX37" si="316">TEXT(AW37,"0.0")</f>
        <v>6.8</v>
      </c>
      <c r="AY37" s="51" t="str">
        <f t="shared" ref="AY37" si="317">IF(AW37&gt;=8.5,"A",IF(AW37&gt;=8,"B+",IF(AW37&gt;=7,"B",IF(AW37&gt;=6.5,"C+",IF(AW37&gt;=5.5,"C",IF(AW37&gt;=5,"D+",IF(AW37&gt;=4,"D","F")))))))</f>
        <v>C+</v>
      </c>
      <c r="AZ37" s="60">
        <f t="shared" ref="AZ37" si="318">IF(AY37="A",4,IF(AY37="B+",3.5,IF(AY37="B",3,IF(AY37="C+",2.5,IF(AY37="C",2,IF(AY37="D+",1.5,IF(AY37="D",1,0)))))))</f>
        <v>2.5</v>
      </c>
      <c r="BA37" s="53" t="str">
        <f t="shared" ref="BA37" si="319">TEXT(AZ37,"0.0")</f>
        <v>2.5</v>
      </c>
      <c r="BB37" s="63">
        <v>3</v>
      </c>
      <c r="BC37" s="207">
        <v>3</v>
      </c>
      <c r="BD37" s="105">
        <v>6.4</v>
      </c>
      <c r="BE37" s="103">
        <v>6</v>
      </c>
      <c r="BF37" s="104"/>
      <c r="BG37" s="66">
        <f t="shared" ref="BG37" si="320">ROUND((BD37*0.4+BE37*0.6),1)</f>
        <v>6.2</v>
      </c>
      <c r="BH37" s="67">
        <f t="shared" ref="BH37" si="321">ROUND(MAX((BD37*0.4+BE37*0.6),(BD37*0.4+BF37*0.6)),1)</f>
        <v>6.2</v>
      </c>
      <c r="BI37" s="67" t="str">
        <f t="shared" ref="BI37" si="322">TEXT(BH37,"0.0")</f>
        <v>6.2</v>
      </c>
      <c r="BJ37" s="51" t="str">
        <f t="shared" ref="BJ37" si="323">IF(BH37&gt;=8.5,"A",IF(BH37&gt;=8,"B+",IF(BH37&gt;=7,"B",IF(BH37&gt;=6.5,"C+",IF(BH37&gt;=5.5,"C",IF(BH37&gt;=5,"D+",IF(BH37&gt;=4,"D","F")))))))</f>
        <v>C</v>
      </c>
      <c r="BK37" s="60">
        <f t="shared" ref="BK37" si="324">IF(BJ37="A",4,IF(BJ37="B+",3.5,IF(BJ37="B",3,IF(BJ37="C+",2.5,IF(BJ37="C",2,IF(BJ37="D+",1.5,IF(BJ37="D",1,0)))))))</f>
        <v>2</v>
      </c>
      <c r="BL37" s="53" t="str">
        <f t="shared" ref="BL37" si="325">TEXT(BK37,"0.0")</f>
        <v>2.0</v>
      </c>
      <c r="BM37" s="63">
        <v>3</v>
      </c>
      <c r="BN37" s="207">
        <v>3</v>
      </c>
      <c r="BO37" s="105">
        <v>7</v>
      </c>
      <c r="BP37" s="103">
        <v>6</v>
      </c>
      <c r="BQ37" s="104"/>
      <c r="BR37" s="66">
        <f t="shared" ref="BR37" si="326">ROUND((BO37*0.4+BP37*0.6),1)</f>
        <v>6.4</v>
      </c>
      <c r="BS37" s="67">
        <f t="shared" ref="BS37" si="327">ROUND(MAX((BO37*0.4+BP37*0.6),(BO37*0.4+BQ37*0.6)),1)</f>
        <v>6.4</v>
      </c>
      <c r="BT37" s="67" t="str">
        <f t="shared" ref="BT37" si="328">TEXT(BS37,"0.0")</f>
        <v>6.4</v>
      </c>
      <c r="BU37" s="51" t="str">
        <f t="shared" ref="BU37" si="329">IF(BS37&gt;=8.5,"A",IF(BS37&gt;=8,"B+",IF(BS37&gt;=7,"B",IF(BS37&gt;=6.5,"C+",IF(BS37&gt;=5.5,"C",IF(BS37&gt;=5,"D+",IF(BS37&gt;=4,"D","F")))))))</f>
        <v>C</v>
      </c>
      <c r="BV37" s="68">
        <f t="shared" ref="BV37" si="330">IF(BU37="A",4,IF(BU37="B+",3.5,IF(BU37="B",3,IF(BU37="C+",2.5,IF(BU37="C",2,IF(BU37="D+",1.5,IF(BU37="D",1,0)))))))</f>
        <v>2</v>
      </c>
      <c r="BW37" s="53" t="str">
        <f t="shared" ref="BW37" si="331">TEXT(BV37,"0.0")</f>
        <v>2.0</v>
      </c>
      <c r="BX37" s="63">
        <v>2</v>
      </c>
      <c r="BY37" s="207">
        <v>2</v>
      </c>
      <c r="BZ37" s="105">
        <v>7.7</v>
      </c>
      <c r="CA37" s="103">
        <v>7</v>
      </c>
      <c r="CB37" s="104"/>
      <c r="CC37" s="105"/>
      <c r="CD37" s="67">
        <f t="shared" ref="CD37" si="332">ROUND(MAX((BZ37*0.4+CA37*0.6),(BZ37*0.4+CB37*0.6)),1)</f>
        <v>7.3</v>
      </c>
      <c r="CE37" s="67" t="str">
        <f t="shared" ref="CE37" si="333">TEXT(CD37,"0.0")</f>
        <v>7.3</v>
      </c>
      <c r="CF37" s="51" t="str">
        <f t="shared" ref="CF37" si="334">IF(CD37&gt;=8.5,"A",IF(CD37&gt;=8,"B+",IF(CD37&gt;=7,"B",IF(CD37&gt;=6.5,"C+",IF(CD37&gt;=5.5,"C",IF(CD37&gt;=5,"D+",IF(CD37&gt;=4,"D","F")))))))</f>
        <v>B</v>
      </c>
      <c r="CG37" s="60">
        <f t="shared" ref="CG37" si="335">IF(CF37="A",4,IF(CF37="B+",3.5,IF(CF37="B",3,IF(CF37="C+",2.5,IF(CF37="C",2,IF(CF37="D+",1.5,IF(CF37="D",1,0)))))))</f>
        <v>3</v>
      </c>
      <c r="CH37" s="53" t="str">
        <f t="shared" ref="CH37" si="336">TEXT(CG37,"0.0")</f>
        <v>3.0</v>
      </c>
      <c r="CI37" s="63">
        <v>3</v>
      </c>
      <c r="CJ37" s="207">
        <v>3</v>
      </c>
      <c r="CK37" s="208">
        <f>AQ37+BB37+BM37+BX37+CI37+AF37</f>
        <v>17</v>
      </c>
      <c r="CL37" s="72">
        <f>(AL37*AQ37+AA37*AF37+AW37*BB37+BH37*BM37+BS37*BX37+CD37*CI37)/CK37</f>
        <v>6.9352941176470573</v>
      </c>
      <c r="CM37" s="93" t="str">
        <f t="shared" si="289"/>
        <v>6.94</v>
      </c>
      <c r="CN37" s="72">
        <f>(AO37*AQ37+AD37*AF37+AZ37*BB37+BK37*BM37+BV37*BX37+CG37*CI37)/CK37</f>
        <v>2.6176470588235294</v>
      </c>
      <c r="CO37" s="93" t="str">
        <f t="shared" si="290"/>
        <v>2.62</v>
      </c>
      <c r="CP37" s="418" t="str">
        <f t="shared" si="291"/>
        <v>Lên lớp</v>
      </c>
      <c r="CQ37" s="418">
        <f>CJ37+BY37+BN37+BC37+AG37+AR37</f>
        <v>17</v>
      </c>
      <c r="CR37" s="72">
        <f>(AL37*AR37+AA37*AG37+AW37*BC37+BH37*BN37+BS37*BY37+CD37*CJ37)/CQ37</f>
        <v>6.9352941176470573</v>
      </c>
      <c r="CS37" s="418" t="str">
        <f t="shared" si="292"/>
        <v>6.94</v>
      </c>
      <c r="CT37" s="72">
        <f>(AO37*AR37+AD37*AG37+AZ37*BC37+BK37*BN37+BV37*BY37+CG37*CJ37)/CQ37</f>
        <v>2.6176470588235294</v>
      </c>
      <c r="CU37" s="418" t="str">
        <f t="shared" si="293"/>
        <v>2.62</v>
      </c>
      <c r="CV37" s="410" t="str">
        <f t="shared" ref="CV37" si="337">IF(AND(CT37&lt;1.2),"Cảnh báo KQHT","Lên lớp")</f>
        <v>Lên lớp</v>
      </c>
      <c r="CW37" s="66">
        <v>6.4</v>
      </c>
      <c r="CX37" s="66">
        <v>6</v>
      </c>
      <c r="CY37" s="410"/>
      <c r="CZ37" s="66">
        <f t="shared" ref="CZ37" si="338">ROUND((CW37*0.4+CX37*0.6),1)</f>
        <v>6.2</v>
      </c>
      <c r="DA37" s="67">
        <f t="shared" ref="DA37" si="339">ROUND(MAX((CW37*0.4+CX37*0.6),(CW37*0.4+CY37*0.6)),1)</f>
        <v>6.2</v>
      </c>
      <c r="DB37" s="60" t="str">
        <f t="shared" ref="DB37" si="340">TEXT(DA37,"0.0")</f>
        <v>6.2</v>
      </c>
      <c r="DC37" s="51" t="str">
        <f t="shared" ref="DC37" si="341">IF(DA37&gt;=8.5,"A",IF(DA37&gt;=8,"B+",IF(DA37&gt;=7,"B",IF(DA37&gt;=6.5,"C+",IF(DA37&gt;=5.5,"C",IF(DA37&gt;=5,"D+",IF(DA37&gt;=4,"D","F")))))))</f>
        <v>C</v>
      </c>
      <c r="DD37" s="60">
        <f t="shared" ref="DD37" si="342">IF(DC37="A",4,IF(DC37="B+",3.5,IF(DC37="B",3,IF(DC37="C+",2.5,IF(DC37="C",2,IF(DC37="D+",1.5,IF(DC37="D",1,0)))))))</f>
        <v>2</v>
      </c>
      <c r="DE37" s="60" t="str">
        <f t="shared" ref="DE37" si="343">TEXT(DD37,"0.0")</f>
        <v>2.0</v>
      </c>
      <c r="DF37" s="63"/>
      <c r="DG37" s="209"/>
      <c r="DH37" s="105"/>
      <c r="DI37" s="126"/>
      <c r="DJ37" s="126"/>
      <c r="DK37" s="66">
        <f t="shared" ref="DK37" si="344">ROUND((DH37*0.4+DI37*0.6),1)</f>
        <v>0</v>
      </c>
      <c r="DL37" s="67">
        <f t="shared" ref="DL37" si="345">ROUND(MAX((DH37*0.4+DI37*0.6),(DH37*0.4+DJ37*0.6)),1)</f>
        <v>0</v>
      </c>
      <c r="DM37" s="60" t="str">
        <f t="shared" ref="DM37" si="346">TEXT(DL37,"0.0")</f>
        <v>0.0</v>
      </c>
      <c r="DN37" s="51" t="str">
        <f t="shared" ref="DN37" si="347">IF(DL37&gt;=8.5,"A",IF(DL37&gt;=8,"B+",IF(DL37&gt;=7,"B",IF(DL37&gt;=6.5,"C+",IF(DL37&gt;=5.5,"C",IF(DL37&gt;=5,"D+",IF(DL37&gt;=4,"D","F")))))))</f>
        <v>F</v>
      </c>
      <c r="DO37" s="60">
        <f t="shared" ref="DO37" si="348">IF(DN37="A",4,IF(DN37="B+",3.5,IF(DN37="B",3,IF(DN37="C+",2.5,IF(DN37="C",2,IF(DN37="D+",1.5,IF(DN37="D",1,0)))))))</f>
        <v>0</v>
      </c>
      <c r="DP37" s="60" t="str">
        <f t="shared" ref="DP37" si="349">TEXT(DO37,"0.0")</f>
        <v>0.0</v>
      </c>
      <c r="DQ37" s="63"/>
      <c r="DR37" s="209"/>
      <c r="DS37" s="67">
        <f t="shared" ref="DS37" si="350">(DA37+DL37)/2</f>
        <v>3.1</v>
      </c>
      <c r="DT37" s="60" t="str">
        <f t="shared" ref="DT37" si="351">TEXT(DS37,"0.0")</f>
        <v>3.1</v>
      </c>
      <c r="DU37" s="51" t="str">
        <f t="shared" ref="DU37" si="352">IF(DS37&gt;=8.5,"A",IF(DS37&gt;=8,"B+",IF(DS37&gt;=7,"B",IF(DS37&gt;=6.5,"C+",IF(DS37&gt;=5.5,"C",IF(DS37&gt;=5,"D+",IF(DS37&gt;=4,"D","F")))))))</f>
        <v>F</v>
      </c>
      <c r="DV37" s="60">
        <f t="shared" ref="DV37" si="353">IF(DU37="A",4,IF(DU37="B+",3.5,IF(DU37="B",3,IF(DU37="C+",2.5,IF(DU37="C",2,IF(DU37="D+",1.5,IF(DU37="D",1,0)))))))</f>
        <v>0</v>
      </c>
      <c r="DW37" s="60" t="str">
        <f t="shared" ref="DW37" si="354">TEXT(DV37,"0.0")</f>
        <v>0.0</v>
      </c>
      <c r="DX37" s="63">
        <v>3</v>
      </c>
      <c r="DY37" s="209"/>
      <c r="DZ37" s="210">
        <v>5</v>
      </c>
      <c r="EA37" s="57">
        <v>4</v>
      </c>
      <c r="EB37" s="58"/>
      <c r="EC37" s="66">
        <f t="shared" si="55"/>
        <v>4.4000000000000004</v>
      </c>
      <c r="ED37" s="67">
        <f t="shared" si="56"/>
        <v>4.4000000000000004</v>
      </c>
      <c r="EE37" s="67" t="str">
        <f t="shared" si="57"/>
        <v>4.4</v>
      </c>
      <c r="EF37" s="51" t="str">
        <f t="shared" si="58"/>
        <v>D</v>
      </c>
      <c r="EG37" s="68">
        <f t="shared" si="59"/>
        <v>1</v>
      </c>
      <c r="EH37" s="53" t="str">
        <f t="shared" si="60"/>
        <v>1.0</v>
      </c>
      <c r="EI37" s="63">
        <v>3</v>
      </c>
      <c r="EJ37" s="207">
        <v>3</v>
      </c>
      <c r="EK37" s="210">
        <v>6</v>
      </c>
      <c r="EL37" s="57">
        <v>6</v>
      </c>
      <c r="EM37" s="58"/>
      <c r="EN37" s="66">
        <f t="shared" ref="EN37" si="355">ROUND((EK37*0.4+EL37*0.6),1)</f>
        <v>6</v>
      </c>
      <c r="EO37" s="67">
        <f t="shared" ref="EO37" si="356">ROUND(MAX((EK37*0.4+EL37*0.6),(EK37*0.4+EM37*0.6)),1)</f>
        <v>6</v>
      </c>
      <c r="EP37" s="67" t="str">
        <f t="shared" ref="EP37" si="357">TEXT(EO37,"0.0")</f>
        <v>6.0</v>
      </c>
      <c r="EQ37" s="51" t="str">
        <f t="shared" ref="EQ37" si="358">IF(EO37&gt;=8.5,"A",IF(EO37&gt;=8,"B+",IF(EO37&gt;=7,"B",IF(EO37&gt;=6.5,"C+",IF(EO37&gt;=5.5,"C",IF(EO37&gt;=5,"D+",IF(EO37&gt;=4,"D","F")))))))</f>
        <v>C</v>
      </c>
      <c r="ER37" s="60">
        <f t="shared" ref="ER37" si="359">IF(EQ37="A",4,IF(EQ37="B+",3.5,IF(EQ37="B",3,IF(EQ37="C+",2.5,IF(EQ37="C",2,IF(EQ37="D+",1.5,IF(EQ37="D",1,0)))))))</f>
        <v>2</v>
      </c>
      <c r="ES37" s="53" t="str">
        <f t="shared" ref="ES37" si="360">TEXT(ER37,"0.0")</f>
        <v>2.0</v>
      </c>
      <c r="ET37" s="63">
        <v>3</v>
      </c>
      <c r="EU37" s="207">
        <v>3</v>
      </c>
      <c r="EV37" s="210">
        <v>7.3</v>
      </c>
      <c r="EW37" s="57"/>
      <c r="EX37" s="58">
        <v>5</v>
      </c>
      <c r="EY37" s="66">
        <f t="shared" ref="EY37" si="361">ROUND((EV37*0.4+EW37*0.6),1)</f>
        <v>2.9</v>
      </c>
      <c r="EZ37" s="67">
        <f t="shared" ref="EZ37" si="362">ROUND(MAX((EV37*0.4+EW37*0.6),(EV37*0.4+EX37*0.6)),1)</f>
        <v>5.9</v>
      </c>
      <c r="FA37" s="67" t="str">
        <f t="shared" ref="FA37" si="363">TEXT(EZ37,"0.0")</f>
        <v>5.9</v>
      </c>
      <c r="FB37" s="51" t="str">
        <f t="shared" ref="FB37" si="364">IF(EZ37&gt;=8.5,"A",IF(EZ37&gt;=8,"B+",IF(EZ37&gt;=7,"B",IF(EZ37&gt;=6.5,"C+",IF(EZ37&gt;=5.5,"C",IF(EZ37&gt;=5,"D+",IF(EZ37&gt;=4,"D","F")))))))</f>
        <v>C</v>
      </c>
      <c r="FC37" s="60">
        <f t="shared" ref="FC37" si="365">IF(FB37="A",4,IF(FB37="B+",3.5,IF(FB37="B",3,IF(FB37="C+",2.5,IF(FB37="C",2,IF(FB37="D+",1.5,IF(FB37="D",1,0)))))))</f>
        <v>2</v>
      </c>
      <c r="FD37" s="53" t="str">
        <f t="shared" ref="FD37" si="366">TEXT(FC37,"0.0")</f>
        <v>2.0</v>
      </c>
      <c r="FE37" s="63">
        <v>2</v>
      </c>
      <c r="FF37" s="207">
        <v>2</v>
      </c>
      <c r="FG37" s="105">
        <v>7</v>
      </c>
      <c r="FH37" s="103">
        <v>8</v>
      </c>
      <c r="FI37" s="104"/>
      <c r="FJ37" s="66">
        <f t="shared" ref="FJ37" si="367">ROUND((FG37*0.4+FH37*0.6),1)</f>
        <v>7.6</v>
      </c>
      <c r="FK37" s="67">
        <f t="shared" ref="FK37" si="368">ROUND(MAX((FG37*0.4+FH37*0.6),(FG37*0.4+FI37*0.6)),1)</f>
        <v>7.6</v>
      </c>
      <c r="FL37" s="67" t="str">
        <f t="shared" ref="FL37" si="369">TEXT(FK37,"0.0")</f>
        <v>7.6</v>
      </c>
      <c r="FM37" s="51" t="str">
        <f t="shared" ref="FM37" si="370">IF(FK37&gt;=8.5,"A",IF(FK37&gt;=8,"B+",IF(FK37&gt;=7,"B",IF(FK37&gt;=6.5,"C+",IF(FK37&gt;=5.5,"C",IF(FK37&gt;=5,"D+",IF(FK37&gt;=4,"D","F")))))))</f>
        <v>B</v>
      </c>
      <c r="FN37" s="60">
        <f t="shared" ref="FN37" si="371">IF(FM37="A",4,IF(FM37="B+",3.5,IF(FM37="B",3,IF(FM37="C+",2.5,IF(FM37="C",2,IF(FM37="D+",1.5,IF(FM37="D",1,0)))))))</f>
        <v>3</v>
      </c>
      <c r="FO37" s="53" t="str">
        <f t="shared" ref="FO37" si="372">TEXT(FN37,"0.0")</f>
        <v>3.0</v>
      </c>
      <c r="FP37" s="63">
        <v>2</v>
      </c>
      <c r="FQ37" s="207">
        <v>2</v>
      </c>
      <c r="FR37" s="105">
        <v>6.8</v>
      </c>
      <c r="FS37" s="103">
        <v>7</v>
      </c>
      <c r="FT37" s="104"/>
      <c r="FU37" s="66"/>
      <c r="FV37" s="67">
        <f t="shared" ref="FV37" si="373">ROUND(MAX((FR37*0.4+FS37*0.6),(FR37*0.4+FT37*0.6)),1)</f>
        <v>6.9</v>
      </c>
      <c r="FW37" s="67" t="str">
        <f t="shared" ref="FW37" si="374">TEXT(FV37,"0.0")</f>
        <v>6.9</v>
      </c>
      <c r="FX37" s="51" t="str">
        <f t="shared" ref="FX37" si="375">IF(FV37&gt;=8.5,"A",IF(FV37&gt;=8,"B+",IF(FV37&gt;=7,"B",IF(FV37&gt;=6.5,"C+",IF(FV37&gt;=5.5,"C",IF(FV37&gt;=5,"D+",IF(FV37&gt;=4,"D","F")))))))</f>
        <v>C+</v>
      </c>
      <c r="FY37" s="60">
        <f t="shared" ref="FY37" si="376">IF(FX37="A",4,IF(FX37="B+",3.5,IF(FX37="B",3,IF(FX37="C+",2.5,IF(FX37="C",2,IF(FX37="D+",1.5,IF(FX37="D",1,0)))))))</f>
        <v>2.5</v>
      </c>
      <c r="FZ37" s="53" t="str">
        <f t="shared" ref="FZ37" si="377">TEXT(FY37,"0.0")</f>
        <v>2.5</v>
      </c>
      <c r="GA37" s="63">
        <v>2</v>
      </c>
      <c r="GB37" s="207">
        <v>2</v>
      </c>
      <c r="GC37" s="105">
        <v>6.7</v>
      </c>
      <c r="GD37" s="103">
        <v>3</v>
      </c>
      <c r="GE37" s="104"/>
      <c r="GF37" s="105"/>
      <c r="GG37" s="67">
        <f t="shared" ref="GG37" si="378">ROUND(MAX((GC37*0.4+GD37*0.6),(GC37*0.4+GE37*0.6)),1)</f>
        <v>4.5</v>
      </c>
      <c r="GH37" s="67" t="str">
        <f t="shared" ref="GH37" si="379">TEXT(GG37,"0.0")</f>
        <v>4.5</v>
      </c>
      <c r="GI37" s="51" t="str">
        <f t="shared" ref="GI37" si="380">IF(GG37&gt;=8.5,"A",IF(GG37&gt;=8,"B+",IF(GG37&gt;=7,"B",IF(GG37&gt;=6.5,"C+",IF(GG37&gt;=5.5,"C",IF(GG37&gt;=5,"D+",IF(GG37&gt;=4,"D","F")))))))</f>
        <v>D</v>
      </c>
      <c r="GJ37" s="60">
        <f t="shared" ref="GJ37" si="381">IF(GI37="A",4,IF(GI37="B+",3.5,IF(GI37="B",3,IF(GI37="C+",2.5,IF(GI37="C",2,IF(GI37="D+",1.5,IF(GI37="D",1,0)))))))</f>
        <v>1</v>
      </c>
      <c r="GK37" s="53" t="str">
        <f t="shared" ref="GK37" si="382">TEXT(GJ37,"0.0")</f>
        <v>1.0</v>
      </c>
      <c r="GL37" s="63">
        <v>3</v>
      </c>
      <c r="GM37" s="207">
        <v>3</v>
      </c>
      <c r="GN37" s="211">
        <f t="shared" ref="GN37" si="383">DX37+EI37+ET37+FE37+FP37+GA37+GL37</f>
        <v>18</v>
      </c>
      <c r="GO37" s="156">
        <f t="shared" ref="GO37" si="384">(DS37*DX37+ED37*EI37+EO37*ET37+EZ37*FE37+FK37*FP37+FV37*GA37+GG37*GL37)/GN37</f>
        <v>5.2666666666666666</v>
      </c>
      <c r="GP37" s="158">
        <f t="shared" ref="GP37" si="385">(DV37*DX37+EG37*EI37+ER37*ET37+FC37*FE37+FN37*FP37+FY37*GA37+GJ37*GL37)/GN37</f>
        <v>1.5</v>
      </c>
      <c r="GQ37" s="157" t="str">
        <f t="shared" ref="GQ37" si="386">TEXT(GP37,"0.00")</f>
        <v>1.50</v>
      </c>
      <c r="GR37" s="5" t="str">
        <f t="shared" ref="GR37" si="387">IF(AND(GP37&lt;1),"Cảnh báo KQHT","Lên lớp")</f>
        <v>Lên lớp</v>
      </c>
      <c r="GS37" s="212">
        <f t="shared" ref="GS37" si="388">DY37+EJ37+EU37+FF37+FQ37+GB37+GM37</f>
        <v>15</v>
      </c>
      <c r="GT37" s="213">
        <f t="shared" ref="GT37" si="389" xml:space="preserve"> (DS37*DY37+ED37*EJ37+EO37*EU37+EZ37*FF37+FK37*FQ37+FV37*GB37+GG37*GM37)/GS37</f>
        <v>5.7</v>
      </c>
      <c r="GU37" s="214">
        <f t="shared" ref="GU37" si="390" xml:space="preserve"> (DV37*DY37+EG37*EJ37+ER37*EU37+FC37*FF37+FN37*FQ37+FY37*GB37+GJ37*GM37)/GS37</f>
        <v>1.8</v>
      </c>
      <c r="GV37" s="215">
        <f t="shared" ref="GV37" si="391">CK37+GN37</f>
        <v>35</v>
      </c>
      <c r="GW37" s="211">
        <f t="shared" ref="GW37" si="392">CQ37+GS37</f>
        <v>32</v>
      </c>
      <c r="GX37" s="157">
        <f>(CQ37*CR37+GT37*GS37)/GW37</f>
        <v>6.3562499999999993</v>
      </c>
      <c r="GY37" s="158">
        <f>(CT37*CQ37+GU37*GS37)/GW37</f>
        <v>2.234375</v>
      </c>
      <c r="GZ37" s="157" t="str">
        <f t="shared" si="295"/>
        <v>2.23</v>
      </c>
      <c r="HA37" s="5" t="str">
        <f t="shared" ref="HA37" si="393">IF(AND(GY37&lt;1.2),"Cảnh báo KQHT","Lên lớp")</f>
        <v>Lên lớp</v>
      </c>
      <c r="HB37" s="5"/>
      <c r="HC37" s="231">
        <v>5</v>
      </c>
      <c r="HD37" s="8">
        <v>4</v>
      </c>
      <c r="HG37" s="67">
        <f t="shared" ref="HG37" si="394">ROUND(MAX((HC37*0.4+HD37*0.6),(HC37*0.4+HE37*0.6)),1)</f>
        <v>4.4000000000000004</v>
      </c>
      <c r="HH37" s="67" t="str">
        <f t="shared" ref="HH37" si="395">TEXT(HG37,"0.0")</f>
        <v>4.4</v>
      </c>
      <c r="HI37" s="51" t="str">
        <f t="shared" ref="HI37" si="396">IF(HG37&gt;=8.5,"A",IF(HG37&gt;=8,"B+",IF(HG37&gt;=7,"B",IF(HG37&gt;=6.5,"C+",IF(HG37&gt;=5.5,"C",IF(HG37&gt;=5,"D+",IF(HG37&gt;=4,"D","F")))))))</f>
        <v>D</v>
      </c>
      <c r="HJ37" s="60">
        <f t="shared" ref="HJ37" si="397">IF(HI37="A",4,IF(HI37="B+",3.5,IF(HI37="B",3,IF(HI37="C+",2.5,IF(HI37="C",2,IF(HI37="D+",1.5,IF(HI37="D",1,0)))))))</f>
        <v>1</v>
      </c>
      <c r="HK37" s="53" t="str">
        <f t="shared" ref="HK37" si="398">TEXT(HJ37,"0.0")</f>
        <v>1.0</v>
      </c>
      <c r="HL37" s="63">
        <v>3</v>
      </c>
      <c r="HM37" s="207">
        <v>3</v>
      </c>
      <c r="HN37" s="210">
        <v>6</v>
      </c>
      <c r="HO37" s="57">
        <v>5</v>
      </c>
      <c r="HP37" s="58"/>
      <c r="HQ37" s="66">
        <f t="shared" ref="HQ37" si="399">ROUND((HN37*0.4+HO37*0.6),1)</f>
        <v>5.4</v>
      </c>
      <c r="HR37" s="110">
        <f t="shared" ref="HR37" si="400">ROUND(MAX((HN37*0.4+HO37*0.6),(HN37*0.4+HP37*0.6)),1)</f>
        <v>5.4</v>
      </c>
      <c r="HS37" s="67" t="str">
        <f t="shared" ref="HS37" si="401">TEXT(HR37,"0.0")</f>
        <v>5.4</v>
      </c>
      <c r="HT37" s="111" t="str">
        <f t="shared" ref="HT37" si="402">IF(HR37&gt;=8.5,"A",IF(HR37&gt;=8,"B+",IF(HR37&gt;=7,"B",IF(HR37&gt;=6.5,"C+",IF(HR37&gt;=5.5,"C",IF(HR37&gt;=5,"D+",IF(HR37&gt;=4,"D","F")))))))</f>
        <v>D+</v>
      </c>
      <c r="HU37" s="112">
        <f t="shared" ref="HU37" si="403">IF(HT37="A",4,IF(HT37="B+",3.5,IF(HT37="B",3,IF(HT37="C+",2.5,IF(HT37="C",2,IF(HT37="D+",1.5,IF(HT37="D",1,0)))))))</f>
        <v>1.5</v>
      </c>
      <c r="HV37" s="113" t="str">
        <f t="shared" ref="HV37" si="404">TEXT(HU37,"0.0")</f>
        <v>1.5</v>
      </c>
      <c r="HW37" s="63">
        <v>1</v>
      </c>
      <c r="HX37" s="207">
        <v>1</v>
      </c>
      <c r="HY37" s="66">
        <f t="shared" ref="HY37" si="405">ROUND((HF37*0.7+HQ37*0.3),1)</f>
        <v>1.6</v>
      </c>
      <c r="HZ37" s="167">
        <f t="shared" ref="HZ37" si="406">ROUND((HG37*0.7+HR37*0.3),1)</f>
        <v>4.7</v>
      </c>
      <c r="IA37" s="53" t="str">
        <f t="shared" ref="IA37" si="407">TEXT(HZ37,"0.0")</f>
        <v>4.7</v>
      </c>
      <c r="IB37" s="51" t="str">
        <f t="shared" ref="IB37" si="408">IF(HZ37&gt;=8.5,"A",IF(HZ37&gt;=8,"B+",IF(HZ37&gt;=7,"B",IF(HZ37&gt;=6.5,"C+",IF(HZ37&gt;=5.5,"C",IF(HZ37&gt;=5,"D+",IF(HZ37&gt;=4,"D","F")))))))</f>
        <v>D</v>
      </c>
      <c r="IC37" s="60">
        <f t="shared" ref="IC37" si="409">IF(IB37="A",4,IF(IB37="B+",3.5,IF(IB37="B",3,IF(IB37="C+",2.5,IF(IB37="C",2,IF(IB37="D+",1.5,IF(IB37="D",1,0)))))))</f>
        <v>1</v>
      </c>
      <c r="ID37" s="53" t="str">
        <f t="shared" ref="ID37" si="410">TEXT(IC37,"0.0")</f>
        <v>1.0</v>
      </c>
      <c r="IE37" s="220">
        <v>4</v>
      </c>
      <c r="IF37" s="221">
        <v>4</v>
      </c>
      <c r="IG37" s="210">
        <v>8.3000000000000007</v>
      </c>
      <c r="IH37" s="57">
        <v>7</v>
      </c>
      <c r="II37" s="58"/>
      <c r="IJ37" s="66">
        <f t="shared" ref="IJ37" si="411">ROUND((IG37*0.4+IH37*0.6),1)</f>
        <v>7.5</v>
      </c>
      <c r="IK37" s="67">
        <f t="shared" ref="IK37" si="412">ROUND(MAX((IG37*0.4+IH37*0.6),(IG37*0.4+II37*0.6)),1)</f>
        <v>7.5</v>
      </c>
      <c r="IL37" s="67" t="str">
        <f t="shared" ref="IL37" si="413">TEXT(IK37,"0.0")</f>
        <v>7.5</v>
      </c>
      <c r="IM37" s="51" t="str">
        <f t="shared" ref="IM37" si="414">IF(IK37&gt;=8.5,"A",IF(IK37&gt;=8,"B+",IF(IK37&gt;=7,"B",IF(IK37&gt;=6.5,"C+",IF(IK37&gt;=5.5,"C",IF(IK37&gt;=5,"D+",IF(IK37&gt;=4,"D","F")))))))</f>
        <v>B</v>
      </c>
      <c r="IN37" s="60">
        <f t="shared" ref="IN37" si="415">IF(IM37="A",4,IF(IM37="B+",3.5,IF(IM37="B",3,IF(IM37="C+",2.5,IF(IM37="C",2,IF(IM37="D+",1.5,IF(IM37="D",1,0)))))))</f>
        <v>3</v>
      </c>
      <c r="IO37" s="53" t="str">
        <f t="shared" ref="IO37" si="416">TEXT(IN37,"0.0")</f>
        <v>3.0</v>
      </c>
      <c r="IP37" s="63">
        <v>2</v>
      </c>
      <c r="IQ37" s="207">
        <v>2</v>
      </c>
      <c r="IR37" s="8">
        <v>6.3</v>
      </c>
      <c r="IS37" s="8">
        <v>7</v>
      </c>
      <c r="IU37" s="66">
        <f t="shared" ref="IU37" si="417">ROUND((IR37*0.4+IS37*0.6),1)</f>
        <v>6.7</v>
      </c>
      <c r="IV37" s="67">
        <f t="shared" ref="IV37" si="418">ROUND(MAX((IR37*0.4+IS37*0.6),(IR37*0.4+IT37*0.6)),1)</f>
        <v>6.7</v>
      </c>
      <c r="IW37" s="67" t="str">
        <f t="shared" ref="IW37" si="419">TEXT(IV37,"0.0")</f>
        <v>6.7</v>
      </c>
      <c r="IX37" s="51" t="str">
        <f t="shared" ref="IX37" si="420">IF(IV37&gt;=8.5,"A",IF(IV37&gt;=8,"B+",IF(IV37&gt;=7,"B",IF(IV37&gt;=6.5,"C+",IF(IV37&gt;=5.5,"C",IF(IV37&gt;=5,"D+",IF(IV37&gt;=4,"D","F")))))))</f>
        <v>C+</v>
      </c>
      <c r="IY37" s="60">
        <f t="shared" ref="IY37" si="421">IF(IX37="A",4,IF(IX37="B+",3.5,IF(IX37="B",3,IF(IX37="C+",2.5,IF(IX37="C",2,IF(IX37="D+",1.5,IF(IX37="D",1,0)))))))</f>
        <v>2.5</v>
      </c>
      <c r="IZ37" s="53" t="str">
        <f t="shared" ref="IZ37" si="422">TEXT(IY37,"0.0")</f>
        <v>2.5</v>
      </c>
      <c r="JA37" s="63">
        <v>3</v>
      </c>
      <c r="JB37" s="207">
        <v>3</v>
      </c>
      <c r="JC37" s="65">
        <v>6.8</v>
      </c>
      <c r="JD37" s="57">
        <v>6</v>
      </c>
      <c r="JE37" s="58"/>
      <c r="JF37" s="66">
        <f t="shared" ref="JF37" si="423">ROUND((JC37*0.4+JD37*0.6),1)</f>
        <v>6.3</v>
      </c>
      <c r="JG37" s="67">
        <f t="shared" ref="JG37" si="424">ROUND(MAX((JC37*0.4+JD37*0.6),(JC37*0.4+JE37*0.6)),1)</f>
        <v>6.3</v>
      </c>
      <c r="JH37" s="50" t="str">
        <f t="shared" ref="JH37" si="425">TEXT(JG37,"0.0")</f>
        <v>6.3</v>
      </c>
      <c r="JI37" s="51" t="str">
        <f t="shared" ref="JI37" si="426">IF(JG37&gt;=8.5,"A",IF(JG37&gt;=8,"B+",IF(JG37&gt;=7,"B",IF(JG37&gt;=6.5,"C+",IF(JG37&gt;=5.5,"C",IF(JG37&gt;=5,"D+",IF(JG37&gt;=4,"D","F")))))))</f>
        <v>C</v>
      </c>
      <c r="JJ37" s="60">
        <f t="shared" ref="JJ37" si="427">IF(JI37="A",4,IF(JI37="B+",3.5,IF(JI37="B",3,IF(JI37="C+",2.5,IF(JI37="C",2,IF(JI37="D+",1.5,IF(JI37="D",1,0)))))))</f>
        <v>2</v>
      </c>
      <c r="JK37" s="53" t="str">
        <f t="shared" ref="JK37" si="428">TEXT(JJ37,"0.0")</f>
        <v>2.0</v>
      </c>
      <c r="JL37" s="61">
        <v>2</v>
      </c>
      <c r="JM37" s="62">
        <v>2</v>
      </c>
      <c r="JN37" s="65">
        <v>7.2</v>
      </c>
      <c r="JO37" s="57">
        <v>5</v>
      </c>
      <c r="JP37" s="58"/>
      <c r="JQ37" s="149">
        <f t="shared" ref="JQ37" si="429">ROUND((JN37*0.4+JO37*0.6),1)</f>
        <v>5.9</v>
      </c>
      <c r="JR37" s="67">
        <f t="shared" ref="JR37" si="430">ROUND(MAX((JN37*0.4+JO37*0.6),(JN37*0.4+JP37*0.6)),1)</f>
        <v>5.9</v>
      </c>
      <c r="JS37" s="50" t="str">
        <f t="shared" ref="JS37" si="431">TEXT(JR37,"0.0")</f>
        <v>5.9</v>
      </c>
      <c r="JT37" s="51" t="str">
        <f t="shared" ref="JT37" si="432">IF(JR37&gt;=8.5,"A",IF(JR37&gt;=8,"B+",IF(JR37&gt;=7,"B",IF(JR37&gt;=6.5,"C+",IF(JR37&gt;=5.5,"C",IF(JR37&gt;=5,"D+",IF(JR37&gt;=4,"D","F")))))))</f>
        <v>C</v>
      </c>
      <c r="JU37" s="60">
        <f t="shared" ref="JU37" si="433">IF(JT37="A",4,IF(JT37="B+",3.5,IF(JT37="B",3,IF(JT37="C+",2.5,IF(JT37="C",2,IF(JT37="D+",1.5,IF(JT37="D",1,0)))))))</f>
        <v>2</v>
      </c>
      <c r="JV37" s="53" t="str">
        <f t="shared" ref="JV37" si="434">TEXT(JU37,"0.0")</f>
        <v>2.0</v>
      </c>
      <c r="JW37" s="61">
        <v>1</v>
      </c>
      <c r="JX37" s="62">
        <v>1</v>
      </c>
      <c r="JY37" s="65">
        <v>6.7</v>
      </c>
      <c r="JZ37" s="57">
        <v>3</v>
      </c>
      <c r="KA37" s="58"/>
      <c r="KB37" s="149">
        <f t="shared" ref="KB37" si="435">ROUND((JY37*0.4+JZ37*0.6),1)</f>
        <v>4.5</v>
      </c>
      <c r="KC37" s="67">
        <f t="shared" ref="KC37" si="436">ROUND(MAX((JY37*0.4+JZ37*0.6),(JY37*0.4+KA37*0.6)),1)</f>
        <v>4.5</v>
      </c>
      <c r="KD37" s="50" t="str">
        <f t="shared" ref="KD37" si="437">TEXT(KC37,"0.0")</f>
        <v>4.5</v>
      </c>
      <c r="KE37" s="51" t="str">
        <f t="shared" ref="KE37" si="438">IF(KC37&gt;=8.5,"A",IF(KC37&gt;=8,"B+",IF(KC37&gt;=7,"B",IF(KC37&gt;=6.5,"C+",IF(KC37&gt;=5.5,"C",IF(KC37&gt;=5,"D+",IF(KC37&gt;=4,"D","F")))))))</f>
        <v>D</v>
      </c>
      <c r="KF37" s="60">
        <f t="shared" ref="KF37" si="439">IF(KE37="A",4,IF(KE37="B+",3.5,IF(KE37="B",3,IF(KE37="C+",2.5,IF(KE37="C",2,IF(KE37="D+",1.5,IF(KE37="D",1,0)))))))</f>
        <v>1</v>
      </c>
      <c r="KG37" s="53" t="str">
        <f t="shared" ref="KG37" si="440">TEXT(KF37,"0.0")</f>
        <v>1.0</v>
      </c>
      <c r="KH37" s="61">
        <v>2</v>
      </c>
      <c r="KI37" s="62">
        <v>2</v>
      </c>
      <c r="KJ37" s="105">
        <v>7.6</v>
      </c>
      <c r="KK37" s="138">
        <v>8</v>
      </c>
      <c r="KL37" s="105"/>
      <c r="KM37" s="66">
        <f t="shared" ref="KM37" si="441">ROUND((KJ37*0.4+KK37*0.6),1)</f>
        <v>7.8</v>
      </c>
      <c r="KN37" s="110">
        <f t="shared" ref="KN37" si="442">ROUND(MAX((KJ37*0.4+KK37*0.6),(KJ37*0.4+KL37*0.6)),1)</f>
        <v>7.8</v>
      </c>
      <c r="KO37" s="67" t="str">
        <f t="shared" ref="KO37" si="443">TEXT(KN37,"0.0")</f>
        <v>7.8</v>
      </c>
      <c r="KP37" s="300" t="str">
        <f t="shared" ref="KP37" si="444">IF(KN37&gt;=8.5,"A",IF(KN37&gt;=8,"B+",IF(KN37&gt;=7,"B",IF(KN37&gt;=6.5,"C+",IF(KN37&gt;=5.5,"C",IF(KN37&gt;=5,"D+",IF(KN37&gt;=4,"D","F")))))))</f>
        <v>B</v>
      </c>
      <c r="KQ37" s="112">
        <f t="shared" ref="KQ37" si="445">IF(KP37="A",4,IF(KP37="B+",3.5,IF(KP37="B",3,IF(KP37="C+",2.5,IF(KP37="C",2,IF(KP37="D+",1.5,IF(KP37="D",1,0)))))))</f>
        <v>3</v>
      </c>
      <c r="KR37" s="113" t="str">
        <f t="shared" ref="KR37" si="446">TEXT(KQ37,"0.0")</f>
        <v>3.0</v>
      </c>
      <c r="KS37" s="63">
        <v>3</v>
      </c>
      <c r="KT37" s="207">
        <v>3</v>
      </c>
      <c r="KU37" s="216">
        <v>7</v>
      </c>
      <c r="KV37" s="337">
        <v>9</v>
      </c>
      <c r="KW37" s="174"/>
      <c r="KX37" s="66">
        <f t="shared" ref="KX37" si="447">ROUND((KU37*0.4+KV37*0.6),1)</f>
        <v>8.1999999999999993</v>
      </c>
      <c r="KY37" s="110">
        <f t="shared" ref="KY37" si="448">ROUND(MAX((KU37*0.4+KV37*0.6),(KU37*0.4+KW37*0.6)),1)</f>
        <v>8.1999999999999993</v>
      </c>
      <c r="KZ37" s="67" t="str">
        <f t="shared" ref="KZ37" si="449">TEXT(KY37,"0.0")</f>
        <v>8.2</v>
      </c>
      <c r="LA37" s="300" t="str">
        <f t="shared" ref="LA37" si="450">IF(KY37&gt;=8.5,"A",IF(KY37&gt;=8,"B+",IF(KY37&gt;=7,"B",IF(KY37&gt;=6.5,"C+",IF(KY37&gt;=5.5,"C",IF(KY37&gt;=5,"D+",IF(KY37&gt;=4,"D","F")))))))</f>
        <v>B+</v>
      </c>
      <c r="LB37" s="112">
        <f t="shared" ref="LB37" si="451">IF(LA37="A",4,IF(LA37="B+",3.5,IF(LA37="B",3,IF(LA37="C+",2.5,IF(LA37="C",2,IF(LA37="D+",1.5,IF(LA37="D",1,0)))))))</f>
        <v>3.5</v>
      </c>
      <c r="LC37" s="113" t="str">
        <f t="shared" ref="LC37" si="452">TEXT(LB37,"0.0")</f>
        <v>3.5</v>
      </c>
      <c r="LD37" s="63">
        <v>2</v>
      </c>
      <c r="LE37" s="207">
        <v>2</v>
      </c>
      <c r="LF37" s="301">
        <f t="shared" ref="LF37" si="453">ROUND((KM37*0.55+KX37*0.45),1)</f>
        <v>8</v>
      </c>
      <c r="LG37" s="302">
        <f t="shared" ref="LG37" si="454">ROUND((KN37*0.55+KY37*0.45),1)</f>
        <v>8</v>
      </c>
      <c r="LH37" s="303" t="str">
        <f t="shared" ref="LH37" si="455">TEXT(LG37,"0.0")</f>
        <v>8.0</v>
      </c>
      <c r="LI37" s="304" t="str">
        <f t="shared" ref="LI37" si="456">IF(LG37&gt;=8.5,"A",IF(LG37&gt;=8,"B+",IF(LG37&gt;=7,"B",IF(LG37&gt;=6.5,"C+",IF(LG37&gt;=5.5,"C",IF(LG37&gt;=5,"D+",IF(LG37&gt;=4,"D","F")))))))</f>
        <v>B+</v>
      </c>
      <c r="LJ37" s="305">
        <f t="shared" ref="LJ37" si="457">IF(LI37="A",4,IF(LI37="B+",3.5,IF(LI37="B",3,IF(LI37="C+",2.5,IF(LI37="C",2,IF(LI37="D+",1.5,IF(LI37="D",1,0)))))))</f>
        <v>3.5</v>
      </c>
      <c r="LK37" s="303" t="str">
        <f t="shared" ref="LK37" si="458">TEXT(LJ37,"0.0")</f>
        <v>3.5</v>
      </c>
      <c r="LL37" s="306">
        <v>5</v>
      </c>
      <c r="LM37" s="307">
        <v>5</v>
      </c>
      <c r="LN37" s="211">
        <f t="shared" ref="LN37" si="459">HW37+IP37+JA37+JL37+JW37+KH37+KS37+LD37+HL37</f>
        <v>19</v>
      </c>
      <c r="LO37" s="156">
        <f t="shared" ref="LO37" si="460">(HG37*HL37+HR37*HW37+IK37*IP37+IV37*JA37+JG37*JL37+JR37*JW37+KC37*KH37+KN37*KS37+KY37*LD37)/LN37</f>
        <v>6.3684210526315788</v>
      </c>
      <c r="LP37" s="158">
        <f t="shared" ref="LP37" si="461">(HJ37*HL37+HU37*HW37+IN37*IP37+IY37*JA37+JJ37*JL37+JU37*JW37+KF37*KH37+KQ37*KS37+LB37*LD37)/LN37</f>
        <v>2.2105263157894739</v>
      </c>
      <c r="LQ37" s="157" t="str">
        <f t="shared" ref="LQ37" si="462">TEXT(LP37,"0.00")</f>
        <v>2.21</v>
      </c>
      <c r="LR37" s="5" t="str">
        <f t="shared" ref="LR37" si="463">IF(AND(LP37&lt;1),"Cảnh báo KQHT","Lên lớp")</f>
        <v>Lên lớp</v>
      </c>
      <c r="LS37" s="212">
        <f t="shared" si="171"/>
        <v>19</v>
      </c>
      <c r="LT37" s="156">
        <f t="shared" ref="LT37" si="464">(HG37*HM37+HR37*HX37+IK37*IQ37+IV37*JB37+JG37*JM37+JR37*JX37+KC37*KI37+KN37*KT37+KY37*LE37)/LS37</f>
        <v>6.3684210526315788</v>
      </c>
      <c r="LU37" s="309">
        <f t="shared" ref="LU37" si="465">(HJ37*HM37+HU37*HX37+IN37*IQ37+IY37*JB37+JJ37*JM37+JU37*JX37+KF37*KI37+KQ37*KT37+LB37*LE37)/LS37</f>
        <v>2.2105263157894739</v>
      </c>
      <c r="LV37" s="215">
        <f t="shared" ref="LV37" si="466">GV37+LN37</f>
        <v>54</v>
      </c>
      <c r="LW37" s="211">
        <f t="shared" ref="LW37" si="467">GW37+LS37</f>
        <v>51</v>
      </c>
      <c r="LX37" s="157">
        <f t="shared" ref="LX37" si="468">(GX37*GW37+LT37*LS37)/LW37</f>
        <v>6.3607843137254898</v>
      </c>
      <c r="LY37" s="157" t="str">
        <f t="shared" ref="LY37" si="469">TEXT(LX37,"0.00")</f>
        <v>6.36</v>
      </c>
      <c r="LZ37" s="158">
        <f t="shared" ref="LZ37" si="470">(GW37*GY37+LU37*LS37)/LW37</f>
        <v>2.2254901960784315</v>
      </c>
      <c r="MA37" s="157" t="str">
        <f t="shared" ref="MA37" si="471">TEXT(LZ37,"0.00")</f>
        <v>2.23</v>
      </c>
      <c r="MB37" s="5" t="str">
        <f t="shared" ref="MB37" si="472">IF(AND(LZ37&lt;1.4),"Cảnh báo KQHT","Lên lớp")</f>
        <v>Lên lớp</v>
      </c>
      <c r="MC37" s="282">
        <v>6</v>
      </c>
      <c r="MD37" s="283">
        <v>6</v>
      </c>
      <c r="ME37" s="58"/>
      <c r="MF37" s="66">
        <f t="shared" ref="MF37" si="473">ROUND((MC37*0.4+MD37*0.6),1)</f>
        <v>6</v>
      </c>
      <c r="MG37" s="67">
        <f t="shared" ref="MG37" si="474">ROUND(MAX((MC37*0.4+MD37*0.6),(MC37*0.4+ME37*0.6)),1)</f>
        <v>6</v>
      </c>
      <c r="MH37" s="50" t="str">
        <f t="shared" ref="MH37" si="475">TEXT(MG37,"0.0")</f>
        <v>6.0</v>
      </c>
      <c r="MI37" s="51" t="str">
        <f t="shared" ref="MI37" si="476">IF(MG37&gt;=8.5,"A",IF(MG37&gt;=8,"B+",IF(MG37&gt;=7,"B",IF(MG37&gt;=6.5,"C+",IF(MG37&gt;=5.5,"C",IF(MG37&gt;=5,"D+",IF(MG37&gt;=4,"D","F")))))))</f>
        <v>C</v>
      </c>
      <c r="MJ37" s="60">
        <f t="shared" ref="MJ37" si="477">IF(MI37="A",4,IF(MI37="B+",3.5,IF(MI37="B",3,IF(MI37="C+",2.5,IF(MI37="C",2,IF(MI37="D+",1.5,IF(MI37="D",1,0)))))))</f>
        <v>2</v>
      </c>
      <c r="MK37" s="53" t="str">
        <f t="shared" ref="MK37" si="478">TEXT(MJ37,"0.0")</f>
        <v>2.0</v>
      </c>
      <c r="ML37" s="61">
        <v>2</v>
      </c>
      <c r="MM37" s="62">
        <v>2</v>
      </c>
      <c r="MN37" s="282">
        <v>7.7</v>
      </c>
      <c r="MO37" s="283">
        <v>5</v>
      </c>
      <c r="MP37" s="104"/>
      <c r="MQ37" s="105">
        <f t="shared" ref="MQ37" si="479">ROUND((MN37*0.4+MO37*0.6),1)</f>
        <v>6.1</v>
      </c>
      <c r="MR37" s="67">
        <f t="shared" ref="MR37" si="480">ROUND(MAX((MN37*0.4+MO37*0.6),(MN37*0.4+MP37*0.6)),1)</f>
        <v>6.1</v>
      </c>
      <c r="MS37" s="50" t="str">
        <f t="shared" ref="MS37" si="481">TEXT(MR37,"0.0")</f>
        <v>6.1</v>
      </c>
      <c r="MT37" s="51" t="str">
        <f t="shared" ref="MT37" si="482">IF(MR37&gt;=8.5,"A",IF(MR37&gt;=8,"B+",IF(MR37&gt;=7,"B",IF(MR37&gt;=6.5,"C+",IF(MR37&gt;=5.5,"C",IF(MR37&gt;=5,"D+",IF(MR37&gt;=4,"D","F")))))))</f>
        <v>C</v>
      </c>
      <c r="MU37" s="60">
        <f t="shared" ref="MU37" si="483">IF(MT37="A",4,IF(MT37="B+",3.5,IF(MT37="B",3,IF(MT37="C+",2.5,IF(MT37="C",2,IF(MT37="D+",1.5,IF(MT37="D",1,0)))))))</f>
        <v>2</v>
      </c>
      <c r="MV37" s="53" t="str">
        <f t="shared" ref="MV37" si="484">TEXT(MU37,"0.0")</f>
        <v>2.0</v>
      </c>
      <c r="MW37" s="61">
        <v>2</v>
      </c>
      <c r="MX37" s="62">
        <v>2</v>
      </c>
      <c r="MY37" s="282">
        <v>8</v>
      </c>
      <c r="MZ37" s="283">
        <v>9</v>
      </c>
      <c r="NA37" s="104"/>
      <c r="NB37" s="105">
        <f t="shared" ref="NB37" si="485">ROUND((MY37*0.4+MZ37*0.6),1)</f>
        <v>8.6</v>
      </c>
      <c r="NC37" s="67">
        <f t="shared" ref="NC37" si="486">ROUND(MAX((MY37*0.4+MZ37*0.6),(MY37*0.4+NA37*0.6)),1)</f>
        <v>8.6</v>
      </c>
      <c r="ND37" s="50" t="str">
        <f t="shared" ref="ND37" si="487">TEXT(NC37,"0.0")</f>
        <v>8.6</v>
      </c>
      <c r="NE37" s="51" t="str">
        <f t="shared" ref="NE37" si="488">IF(NC37&gt;=8.5,"A",IF(NC37&gt;=8,"B+",IF(NC37&gt;=7,"B",IF(NC37&gt;=6.5,"C+",IF(NC37&gt;=5.5,"C",IF(NC37&gt;=5,"D+",IF(NC37&gt;=4,"D","F")))))))</f>
        <v>A</v>
      </c>
      <c r="NF37" s="60">
        <f t="shared" ref="NF37" si="489">IF(NE37="A",4,IF(NE37="B+",3.5,IF(NE37="B",3,IF(NE37="C+",2.5,IF(NE37="C",2,IF(NE37="D+",1.5,IF(NE37="D",1,0)))))))</f>
        <v>4</v>
      </c>
      <c r="NG37" s="53" t="str">
        <f t="shared" ref="NG37" si="490">TEXT(NF37,"0.0")</f>
        <v>4.0</v>
      </c>
      <c r="NH37" s="61">
        <v>2</v>
      </c>
      <c r="NI37" s="62">
        <v>2</v>
      </c>
      <c r="NJ37" s="105">
        <v>7</v>
      </c>
      <c r="NK37" s="138">
        <v>6.5</v>
      </c>
      <c r="NL37" s="104"/>
      <c r="NM37" s="66">
        <f t="shared" ref="NM37" si="491">ROUND((NJ37*0.4+NK37*0.6),1)</f>
        <v>6.7</v>
      </c>
      <c r="NN37" s="110">
        <f t="shared" ref="NN37" si="492">ROUND(MAX((NJ37*0.4+NK37*0.6),(NJ37*0.4+NL37*0.6)),1)</f>
        <v>6.7</v>
      </c>
      <c r="NO37" s="67" t="str">
        <f t="shared" ref="NO37" si="493">TEXT(NN37,"0.0")</f>
        <v>6.7</v>
      </c>
      <c r="NP37" s="300" t="str">
        <f t="shared" ref="NP37" si="494">IF(NN37&gt;=8.5,"A",IF(NN37&gt;=8,"B+",IF(NN37&gt;=7,"B",IF(NN37&gt;=6.5,"C+",IF(NN37&gt;=5.5,"C",IF(NN37&gt;=5,"D+",IF(NN37&gt;=4,"D","F")))))))</f>
        <v>C+</v>
      </c>
      <c r="NQ37" s="112">
        <f t="shared" ref="NQ37" si="495">IF(NP37="A",4,IF(NP37="B+",3.5,IF(NP37="B",3,IF(NP37="C+",2.5,IF(NP37="C",2,IF(NP37="D+",1.5,IF(NP37="D",1,0)))))))</f>
        <v>2.5</v>
      </c>
      <c r="NR37" s="113" t="str">
        <f t="shared" ref="NR37" si="496">TEXT(NQ37,"0.0")</f>
        <v>2.5</v>
      </c>
      <c r="NS37" s="63">
        <v>2</v>
      </c>
      <c r="NT37" s="207">
        <v>2</v>
      </c>
      <c r="NU37" s="105">
        <v>7.6</v>
      </c>
      <c r="NV37" s="138">
        <v>7.5</v>
      </c>
      <c r="NW37" s="105"/>
      <c r="NX37" s="105">
        <f t="shared" ref="NX37" si="497">ROUND((NU37*0.4+NV37*0.6),1)</f>
        <v>7.5</v>
      </c>
      <c r="NY37" s="110">
        <f t="shared" ref="NY37" si="498">ROUND(MAX((NU37*0.4+NV37*0.6),(NU37*0.4+NW37*0.6)),1)</f>
        <v>7.5</v>
      </c>
      <c r="NZ37" s="67" t="str">
        <f t="shared" ref="NZ37" si="499">TEXT(NY37,"0.0")</f>
        <v>7.5</v>
      </c>
      <c r="OA37" s="300" t="str">
        <f t="shared" ref="OA37" si="500">IF(NY37&gt;=8.5,"A",IF(NY37&gt;=8,"B+",IF(NY37&gt;=7,"B",IF(NY37&gt;=6.5,"C+",IF(NY37&gt;=5.5,"C",IF(NY37&gt;=5,"D+",IF(NY37&gt;=4,"D","F")))))))</f>
        <v>B</v>
      </c>
      <c r="OB37" s="112">
        <f t="shared" ref="OB37" si="501">IF(OA37="A",4,IF(OA37="B+",3.5,IF(OA37="B",3,IF(OA37="C+",2.5,IF(OA37="C",2,IF(OA37="D+",1.5,IF(OA37="D",1,0)))))))</f>
        <v>3</v>
      </c>
      <c r="OC37" s="113" t="str">
        <f t="shared" ref="OC37" si="502">TEXT(OB37,"0.0")</f>
        <v>3.0</v>
      </c>
      <c r="OD37" s="63">
        <v>1</v>
      </c>
      <c r="OE37" s="207">
        <v>1</v>
      </c>
      <c r="OF37" s="210">
        <v>9</v>
      </c>
      <c r="OG37" s="57">
        <v>8</v>
      </c>
      <c r="OH37" s="58"/>
      <c r="OI37" s="66">
        <f t="shared" ref="OI37" si="503">ROUND((OF37*0.4+OG37*0.6),1)</f>
        <v>8.4</v>
      </c>
      <c r="OJ37" s="67">
        <f t="shared" ref="OJ37" si="504">ROUND(MAX((OF37*0.4+OG37*0.6),(OF37*0.4+OH37*0.6)),1)</f>
        <v>8.4</v>
      </c>
      <c r="OK37" s="67" t="str">
        <f t="shared" ref="OK37" si="505">TEXT(OJ37,"0.0")</f>
        <v>8.4</v>
      </c>
      <c r="OL37" s="51" t="str">
        <f t="shared" ref="OL37" si="506">IF(OJ37&gt;=8.5,"A",IF(OJ37&gt;=8,"B+",IF(OJ37&gt;=7,"B",IF(OJ37&gt;=6.5,"C+",IF(OJ37&gt;=5.5,"C",IF(OJ37&gt;=5,"D+",IF(OJ37&gt;=4,"D","F")))))))</f>
        <v>B+</v>
      </c>
      <c r="OM37" s="60">
        <f t="shared" ref="OM37" si="507">IF(OL37="A",4,IF(OL37="B+",3.5,IF(OL37="B",3,IF(OL37="C+",2.5,IF(OL37="C",2,IF(OL37="D+",1.5,IF(OL37="D",1,0)))))))</f>
        <v>3.5</v>
      </c>
      <c r="ON37" s="53" t="str">
        <f t="shared" ref="ON37" si="508">TEXT(OM37,"0.0")</f>
        <v>3.5</v>
      </c>
      <c r="OO37" s="63">
        <v>6</v>
      </c>
      <c r="OP37" s="207">
        <v>6</v>
      </c>
      <c r="OQ37" s="211">
        <f t="shared" ref="OQ37" si="509">ML37+MW37+NH37+NS37+OD37+OO37</f>
        <v>15</v>
      </c>
      <c r="OR37" s="156">
        <f t="shared" ref="OR37" si="510">(MG37*ML37+MR37*MW37+NC37*NH37+NN37*NS37+NY37*OD37+OJ37*OO37)/OQ37</f>
        <v>7.5133333333333336</v>
      </c>
      <c r="OS37" s="158">
        <f t="shared" ref="OS37" si="511">(MJ37*ML37+MU37*MW37+NF37*NH37+NQ37*NS37+OB37*OD37+OM37*OO37)/OQ37</f>
        <v>3</v>
      </c>
      <c r="OT37" s="157" t="str">
        <f t="shared" ref="OT37" si="512">TEXT(OS37,"0.00")</f>
        <v>3.00</v>
      </c>
      <c r="OU37" s="5" t="str">
        <f t="shared" ref="OU37" si="513">IF(AND(OS37&lt;1),"Cảnh báo KQHT","Lên lớp")</f>
        <v>Lên lớp</v>
      </c>
      <c r="OV37" s="212">
        <f t="shared" ref="OV37" si="514">OP37+OE37+NT37+NI37+MX37+MM37</f>
        <v>15</v>
      </c>
      <c r="OW37" s="156">
        <f t="shared" ref="OW37" si="515">(MG37*MM37+MR37*MX37+NC37*NI37+NN37*NT37+NY37*OE37+OJ37*OP37)/OV37</f>
        <v>7.5133333333333336</v>
      </c>
      <c r="OX37" s="309">
        <f t="shared" ref="OX37" si="516">(MM37*MJ37+MU37*MX37+NF37*NI37+NQ37*NT37+OB37*OE37+OM37*OP37)/OV37</f>
        <v>3</v>
      </c>
      <c r="OY37" s="215">
        <f t="shared" ref="OY37" si="517">LV37+OQ37</f>
        <v>69</v>
      </c>
      <c r="OZ37" s="211">
        <f t="shared" ref="OZ37" si="518">LW37+OV37</f>
        <v>66</v>
      </c>
      <c r="PA37" s="157">
        <f t="shared" ref="PA37" si="519">(LX37*LW37+OW37*OV37)/OZ37</f>
        <v>6.6227272727272721</v>
      </c>
      <c r="PB37" s="157" t="str">
        <f t="shared" ref="PB37" si="520">TEXT(PA37,"0.00")</f>
        <v>6.62</v>
      </c>
      <c r="PC37" s="158">
        <f t="shared" ref="PC37" si="521">(LW37*LZ37+OX37*OV37)/OZ37</f>
        <v>2.4015151515151514</v>
      </c>
      <c r="PD37" s="157" t="str">
        <f t="shared" ref="PD37" si="522">TEXT(PC37,"0.00")</f>
        <v>2.40</v>
      </c>
      <c r="PE37" s="5" t="str">
        <f t="shared" ref="PE37" si="523">IF(AND(PC37&lt;1.4),"Cảnh báo KQHT","Lên lớp")</f>
        <v>Lên lớp</v>
      </c>
      <c r="PF37" s="210">
        <v>8.6999999999999993</v>
      </c>
      <c r="PG37" s="133">
        <v>7</v>
      </c>
      <c r="PH37" s="210"/>
      <c r="PI37" s="66">
        <f t="shared" ref="PI37" si="524">ROUND((PF37*0.4+PG37*0.6),1)</f>
        <v>7.7</v>
      </c>
      <c r="PJ37" s="67">
        <f t="shared" ref="PJ37" si="525">ROUND(MAX((PF37*0.4+PG37*0.6),(PF37*0.4+PH37*0.6)),1)</f>
        <v>7.7</v>
      </c>
      <c r="PK37" s="67" t="str">
        <f t="shared" ref="PK37" si="526">TEXT(PJ37,"0.0")</f>
        <v>7.7</v>
      </c>
      <c r="PL37" s="51" t="str">
        <f t="shared" ref="PL37" si="527">IF(PJ37&gt;=8.5,"A",IF(PJ37&gt;=8,"B+",IF(PJ37&gt;=7,"B",IF(PJ37&gt;=6.5,"C+",IF(PJ37&gt;=5.5,"C",IF(PJ37&gt;=5,"D+",IF(PJ37&gt;=4,"D","F")))))))</f>
        <v>B</v>
      </c>
      <c r="PM37" s="60">
        <f t="shared" si="236"/>
        <v>3</v>
      </c>
      <c r="PN37" s="53" t="str">
        <f t="shared" ref="PN37" si="528">TEXT(PM37,"0.0")</f>
        <v>3.0</v>
      </c>
      <c r="PO37" s="63">
        <v>6</v>
      </c>
      <c r="PP37" s="207">
        <v>6</v>
      </c>
      <c r="PQ37" s="105">
        <v>9</v>
      </c>
      <c r="PR37" s="138">
        <v>5</v>
      </c>
      <c r="PS37" s="104"/>
      <c r="PT37" s="105"/>
      <c r="PU37" s="67">
        <f t="shared" ref="PU37" si="529">ROUND(MAX((PQ37*0.4+PR37*0.6),(PQ37*0.4+PS37*0.6)),1)</f>
        <v>6.6</v>
      </c>
      <c r="PV37" s="67" t="str">
        <f t="shared" ref="PV37" si="530">TEXT(PU37,"0.0")</f>
        <v>6.6</v>
      </c>
      <c r="PW37" s="51" t="str">
        <f t="shared" ref="PW37" si="531">IF(PU37&gt;=8.5,"A",IF(PU37&gt;=8,"B+",IF(PU37&gt;=7,"B",IF(PU37&gt;=6.5,"C+",IF(PU37&gt;=5.5,"C",IF(PU37&gt;=5,"D+",IF(PU37&gt;=4,"D","F")))))))</f>
        <v>C+</v>
      </c>
      <c r="PX37" s="60">
        <f t="shared" ref="PX37" si="532">IF(PW37="A",4,IF(PW37="B+",3.5,IF(PW37="B",3,IF(PW37="C+",2.5,IF(PW37="C",2,IF(PW37="D+",1.5,IF(PW37="D",1,0)))))))</f>
        <v>2.5</v>
      </c>
      <c r="PY37" s="53" t="str">
        <f t="shared" ref="PY37" si="533">TEXT(PX37,"0.0")</f>
        <v>2.5</v>
      </c>
      <c r="PZ37" s="63">
        <v>4</v>
      </c>
      <c r="QA37" s="207">
        <v>4</v>
      </c>
      <c r="QB37" s="429">
        <v>6.9</v>
      </c>
      <c r="QC37" s="429">
        <v>7.7</v>
      </c>
      <c r="QD37" s="429">
        <v>8.3000000000000007</v>
      </c>
      <c r="QE37" s="316">
        <f t="shared" si="243"/>
        <v>7.7</v>
      </c>
      <c r="QF37" s="67" t="str">
        <f t="shared" si="244"/>
        <v>7.7</v>
      </c>
      <c r="QG37" s="51" t="str">
        <f t="shared" si="245"/>
        <v>B</v>
      </c>
      <c r="QH37" s="60">
        <f t="shared" si="246"/>
        <v>3</v>
      </c>
      <c r="QI37" s="53" t="str">
        <f t="shared" si="247"/>
        <v>3.0</v>
      </c>
      <c r="QJ37" s="220">
        <v>5</v>
      </c>
      <c r="QK37" s="221">
        <v>5</v>
      </c>
      <c r="QL37" s="417">
        <f t="shared" si="248"/>
        <v>15</v>
      </c>
      <c r="QM37" s="156">
        <f t="shared" si="249"/>
        <v>7.4066666666666672</v>
      </c>
      <c r="QN37" s="158">
        <f t="shared" si="250"/>
        <v>2.8666666666666667</v>
      </c>
      <c r="QO37" s="157" t="str">
        <f t="shared" si="251"/>
        <v>2.87</v>
      </c>
      <c r="QR37" s="429"/>
      <c r="QS37" s="429"/>
      <c r="QT37" s="429"/>
    </row>
    <row r="38" spans="1:462" s="8" customFormat="1" ht="18">
      <c r="D38" s="234"/>
      <c r="E38" s="235"/>
      <c r="K38" s="206"/>
      <c r="L38" s="67" t="str">
        <f t="shared" si="0"/>
        <v>0.0</v>
      </c>
      <c r="M38" s="51" t="str">
        <f t="shared" si="253"/>
        <v>F</v>
      </c>
      <c r="N38" s="52">
        <f t="shared" si="254"/>
        <v>0</v>
      </c>
      <c r="O38" s="53" t="str">
        <f t="shared" si="1"/>
        <v>0.0</v>
      </c>
      <c r="P38" s="63"/>
      <c r="Q38" s="49"/>
      <c r="R38" s="67" t="str">
        <f t="shared" si="2"/>
        <v>0.0</v>
      </c>
      <c r="S38" s="8" t="str">
        <f t="shared" si="255"/>
        <v>F</v>
      </c>
      <c r="T38" s="52">
        <f t="shared" si="256"/>
        <v>0</v>
      </c>
      <c r="U38" s="53" t="str">
        <f t="shared" si="3"/>
        <v>0.0</v>
      </c>
      <c r="V38" s="63">
        <v>3</v>
      </c>
      <c r="W38" s="105"/>
      <c r="X38" s="103"/>
      <c r="Y38" s="58"/>
      <c r="Z38" s="66">
        <f t="shared" si="4"/>
        <v>0</v>
      </c>
      <c r="AA38" s="67">
        <f t="shared" si="5"/>
        <v>0</v>
      </c>
      <c r="AB38" s="67" t="str">
        <f t="shared" si="6"/>
        <v>0.0</v>
      </c>
      <c r="AC38" s="51" t="str">
        <f t="shared" si="7"/>
        <v>F</v>
      </c>
      <c r="AD38" s="60">
        <f t="shared" si="257"/>
        <v>0</v>
      </c>
      <c r="AE38" s="53" t="str">
        <f t="shared" si="8"/>
        <v>0.0</v>
      </c>
      <c r="AF38" s="63"/>
      <c r="AG38" s="207"/>
      <c r="AH38" s="210"/>
      <c r="AI38" s="57"/>
      <c r="AJ38" s="58"/>
      <c r="AK38" s="66">
        <f t="shared" si="9"/>
        <v>0</v>
      </c>
      <c r="AL38" s="67">
        <f t="shared" si="10"/>
        <v>0</v>
      </c>
      <c r="AM38" s="67" t="str">
        <f t="shared" si="11"/>
        <v>0.0</v>
      </c>
      <c r="AN38" s="51" t="str">
        <f t="shared" si="258"/>
        <v>F</v>
      </c>
      <c r="AO38" s="60">
        <f t="shared" si="259"/>
        <v>0</v>
      </c>
      <c r="AP38" s="53" t="str">
        <f t="shared" si="12"/>
        <v>0.0</v>
      </c>
      <c r="AQ38" s="63">
        <v>2</v>
      </c>
      <c r="AR38" s="207"/>
      <c r="AS38" s="66"/>
      <c r="AT38" s="399"/>
      <c r="AU38" s="399"/>
      <c r="AV38" s="66">
        <f t="shared" si="13"/>
        <v>0</v>
      </c>
      <c r="AW38" s="67">
        <f t="shared" si="14"/>
        <v>0</v>
      </c>
      <c r="AX38" s="67" t="str">
        <f t="shared" si="15"/>
        <v>0.0</v>
      </c>
      <c r="AY38" s="51" t="str">
        <f t="shared" si="16"/>
        <v>F</v>
      </c>
      <c r="AZ38" s="60">
        <f t="shared" si="260"/>
        <v>0</v>
      </c>
      <c r="BA38" s="53" t="str">
        <f t="shared" si="17"/>
        <v>0.0</v>
      </c>
      <c r="BB38" s="63">
        <v>3</v>
      </c>
      <c r="BC38" s="207"/>
      <c r="BD38" s="105"/>
      <c r="BE38" s="103"/>
      <c r="BF38" s="58"/>
      <c r="BG38" s="66">
        <f t="shared" si="261"/>
        <v>0</v>
      </c>
      <c r="BH38" s="67">
        <f t="shared" si="262"/>
        <v>0</v>
      </c>
      <c r="BI38" s="67" t="str">
        <f t="shared" si="18"/>
        <v>0.0</v>
      </c>
      <c r="BJ38" s="51" t="str">
        <f t="shared" si="263"/>
        <v>F</v>
      </c>
      <c r="BK38" s="60">
        <f t="shared" si="264"/>
        <v>0</v>
      </c>
      <c r="BL38" s="53" t="str">
        <f t="shared" si="19"/>
        <v>0.0</v>
      </c>
      <c r="BM38" s="63">
        <v>3</v>
      </c>
      <c r="BN38" s="207"/>
      <c r="BO38" s="210"/>
      <c r="BP38" s="57"/>
      <c r="BQ38" s="58"/>
      <c r="BR38" s="66"/>
      <c r="BS38" s="67">
        <f t="shared" si="21"/>
        <v>0</v>
      </c>
      <c r="BT38" s="67" t="str">
        <f t="shared" si="22"/>
        <v>0.0</v>
      </c>
      <c r="BU38" s="51" t="str">
        <f t="shared" si="23"/>
        <v>F</v>
      </c>
      <c r="BV38" s="68">
        <f t="shared" si="24"/>
        <v>0</v>
      </c>
      <c r="BW38" s="53" t="str">
        <f t="shared" si="25"/>
        <v>0.0</v>
      </c>
      <c r="BX38" s="63">
        <v>2</v>
      </c>
      <c r="BY38" s="207"/>
      <c r="BZ38" s="210"/>
      <c r="CA38" s="57"/>
      <c r="CB38" s="58"/>
      <c r="CC38" s="66">
        <f t="shared" si="279"/>
        <v>0</v>
      </c>
      <c r="CD38" s="67">
        <f t="shared" si="265"/>
        <v>0</v>
      </c>
      <c r="CE38" s="67" t="str">
        <f t="shared" si="26"/>
        <v>0.0</v>
      </c>
      <c r="CF38" s="51" t="str">
        <f t="shared" si="266"/>
        <v>F</v>
      </c>
      <c r="CG38" s="60">
        <f t="shared" si="267"/>
        <v>0</v>
      </c>
      <c r="CH38" s="53" t="str">
        <f t="shared" si="27"/>
        <v>0.0</v>
      </c>
      <c r="CI38" s="63">
        <v>3</v>
      </c>
      <c r="CJ38" s="207"/>
      <c r="CK38" s="208">
        <f t="shared" si="280"/>
        <v>13</v>
      </c>
      <c r="CL38" s="72">
        <f t="shared" si="281"/>
        <v>0</v>
      </c>
      <c r="CM38" s="93" t="str">
        <f t="shared" si="30"/>
        <v>0.00</v>
      </c>
      <c r="CN38" s="72">
        <f t="shared" si="282"/>
        <v>0</v>
      </c>
      <c r="CO38" s="93" t="str">
        <f t="shared" si="32"/>
        <v>0.00</v>
      </c>
      <c r="CP38" s="399" t="str">
        <f t="shared" si="252"/>
        <v>Cảnh báo KQHT</v>
      </c>
      <c r="CQ38" s="399">
        <f t="shared" si="283"/>
        <v>0</v>
      </c>
      <c r="CR38" s="72" t="e">
        <f t="shared" si="284"/>
        <v>#DIV/0!</v>
      </c>
      <c r="CS38" s="399" t="e">
        <f t="shared" si="35"/>
        <v>#DIV/0!</v>
      </c>
      <c r="CT38" s="72" t="e">
        <f t="shared" si="285"/>
        <v>#DIV/0!</v>
      </c>
      <c r="CU38" s="399" t="e">
        <f t="shared" si="37"/>
        <v>#DIV/0!</v>
      </c>
      <c r="CV38" s="399" t="e">
        <f t="shared" si="268"/>
        <v>#DIV/0!</v>
      </c>
      <c r="CW38" s="66"/>
      <c r="CX38" s="399"/>
      <c r="CY38" s="399"/>
      <c r="CZ38" s="66">
        <f t="shared" si="38"/>
        <v>0</v>
      </c>
      <c r="DA38" s="67">
        <f t="shared" si="39"/>
        <v>0</v>
      </c>
      <c r="DB38" s="60" t="str">
        <f t="shared" si="40"/>
        <v>0.0</v>
      </c>
      <c r="DC38" s="51" t="str">
        <f t="shared" si="41"/>
        <v>F</v>
      </c>
      <c r="DD38" s="60">
        <f t="shared" si="42"/>
        <v>0</v>
      </c>
      <c r="DE38" s="60" t="str">
        <f t="shared" si="43"/>
        <v>0.0</v>
      </c>
      <c r="DF38" s="63"/>
      <c r="DG38" s="209"/>
      <c r="DH38" s="105"/>
      <c r="DI38" s="126"/>
      <c r="DJ38" s="126"/>
      <c r="DK38" s="66">
        <f t="shared" si="44"/>
        <v>0</v>
      </c>
      <c r="DL38" s="67">
        <f t="shared" si="45"/>
        <v>0</v>
      </c>
      <c r="DM38" s="60" t="str">
        <f t="shared" si="46"/>
        <v>0.0</v>
      </c>
      <c r="DN38" s="51" t="str">
        <f t="shared" si="47"/>
        <v>F</v>
      </c>
      <c r="DO38" s="60">
        <f t="shared" si="48"/>
        <v>0</v>
      </c>
      <c r="DP38" s="60" t="str">
        <f t="shared" si="49"/>
        <v>0.0</v>
      </c>
      <c r="DQ38" s="63"/>
      <c r="DR38" s="209"/>
      <c r="DS38" s="67">
        <f t="shared" si="294"/>
        <v>0</v>
      </c>
      <c r="DT38" s="60" t="str">
        <f t="shared" si="51"/>
        <v>0.0</v>
      </c>
      <c r="DU38" s="51" t="str">
        <f t="shared" si="52"/>
        <v>F</v>
      </c>
      <c r="DV38" s="60">
        <f t="shared" si="53"/>
        <v>0</v>
      </c>
      <c r="DW38" s="60" t="str">
        <f t="shared" si="54"/>
        <v>0.0</v>
      </c>
      <c r="DX38" s="63">
        <v>3</v>
      </c>
      <c r="DY38" s="209"/>
      <c r="DZ38" s="66"/>
      <c r="EA38" s="399"/>
      <c r="EB38" s="399"/>
      <c r="EC38" s="66">
        <f t="shared" si="55"/>
        <v>0</v>
      </c>
      <c r="ED38" s="67">
        <f t="shared" si="56"/>
        <v>0</v>
      </c>
      <c r="EE38" s="60" t="str">
        <f t="shared" si="57"/>
        <v>0.0</v>
      </c>
      <c r="EF38" s="51" t="str">
        <f t="shared" si="58"/>
        <v>F</v>
      </c>
      <c r="EG38" s="60">
        <f t="shared" si="59"/>
        <v>0</v>
      </c>
      <c r="EH38" s="60" t="str">
        <f t="shared" si="60"/>
        <v>0.0</v>
      </c>
      <c r="EI38" s="63">
        <v>3</v>
      </c>
      <c r="EJ38" s="209"/>
      <c r="EK38" s="210"/>
      <c r="EL38" s="57"/>
      <c r="EM38" s="399"/>
      <c r="EN38" s="66">
        <f t="shared" si="61"/>
        <v>0</v>
      </c>
      <c r="EO38" s="67">
        <f t="shared" si="62"/>
        <v>0</v>
      </c>
      <c r="EP38" s="60" t="str">
        <f t="shared" si="63"/>
        <v>0.0</v>
      </c>
      <c r="EQ38" s="51" t="str">
        <f t="shared" si="64"/>
        <v>F</v>
      </c>
      <c r="ER38" s="60">
        <f t="shared" si="65"/>
        <v>0</v>
      </c>
      <c r="ES38" s="60" t="str">
        <f t="shared" si="66"/>
        <v>0.0</v>
      </c>
      <c r="ET38" s="63">
        <v>3</v>
      </c>
      <c r="EU38" s="207"/>
      <c r="EV38" s="149"/>
      <c r="EW38" s="70"/>
      <c r="EX38" s="121"/>
      <c r="EY38" s="66">
        <f t="shared" si="67"/>
        <v>0</v>
      </c>
      <c r="EZ38" s="67">
        <f t="shared" si="68"/>
        <v>0</v>
      </c>
      <c r="FA38" s="67" t="str">
        <f t="shared" si="69"/>
        <v>0.0</v>
      </c>
      <c r="FB38" s="51" t="str">
        <f t="shared" si="70"/>
        <v>F</v>
      </c>
      <c r="FC38" s="60">
        <f t="shared" si="71"/>
        <v>0</v>
      </c>
      <c r="FD38" s="53" t="str">
        <f t="shared" si="72"/>
        <v>0.0</v>
      </c>
      <c r="FE38" s="63">
        <v>2</v>
      </c>
      <c r="FF38" s="207"/>
      <c r="FG38" s="66"/>
      <c r="FH38" s="399"/>
      <c r="FI38" s="104"/>
      <c r="FJ38" s="66">
        <f t="shared" si="73"/>
        <v>0</v>
      </c>
      <c r="FK38" s="67">
        <f t="shared" si="74"/>
        <v>0</v>
      </c>
      <c r="FL38" s="67" t="str">
        <f t="shared" si="75"/>
        <v>0.0</v>
      </c>
      <c r="FM38" s="51" t="str">
        <f t="shared" si="76"/>
        <v>F</v>
      </c>
      <c r="FN38" s="60">
        <f t="shared" si="77"/>
        <v>0</v>
      </c>
      <c r="FO38" s="53" t="str">
        <f t="shared" si="78"/>
        <v>0.0</v>
      </c>
      <c r="FP38" s="63">
        <v>2</v>
      </c>
      <c r="FQ38" s="207"/>
      <c r="FR38" s="66"/>
      <c r="FS38" s="399"/>
      <c r="FT38" s="399"/>
      <c r="FU38" s="66"/>
      <c r="FV38" s="67">
        <f t="shared" si="79"/>
        <v>0</v>
      </c>
      <c r="FW38" s="67" t="str">
        <f t="shared" si="80"/>
        <v>0.0</v>
      </c>
      <c r="FX38" s="51" t="str">
        <f t="shared" si="81"/>
        <v>F</v>
      </c>
      <c r="FY38" s="60">
        <f t="shared" si="82"/>
        <v>0</v>
      </c>
      <c r="FZ38" s="53" t="str">
        <f t="shared" si="83"/>
        <v>0.0</v>
      </c>
      <c r="GA38" s="63">
        <v>2</v>
      </c>
      <c r="GB38" s="207"/>
      <c r="GC38" s="105"/>
      <c r="GD38" s="103"/>
      <c r="GE38" s="104"/>
      <c r="GF38" s="105"/>
      <c r="GG38" s="67">
        <f t="shared" si="84"/>
        <v>0</v>
      </c>
      <c r="GH38" s="67" t="str">
        <f t="shared" si="85"/>
        <v>0.0</v>
      </c>
      <c r="GI38" s="51" t="str">
        <f t="shared" si="86"/>
        <v>F</v>
      </c>
      <c r="GJ38" s="60">
        <f t="shared" si="87"/>
        <v>0</v>
      </c>
      <c r="GK38" s="53" t="str">
        <f t="shared" si="88"/>
        <v>0.0</v>
      </c>
      <c r="GL38" s="63">
        <v>3</v>
      </c>
      <c r="GM38" s="207"/>
      <c r="GN38" s="211">
        <f t="shared" si="89"/>
        <v>18</v>
      </c>
      <c r="GO38" s="156">
        <f t="shared" si="90"/>
        <v>0</v>
      </c>
      <c r="GP38" s="158">
        <f t="shared" si="91"/>
        <v>0</v>
      </c>
      <c r="GQ38" s="157" t="str">
        <f t="shared" si="92"/>
        <v>0.00</v>
      </c>
      <c r="GR38" s="5" t="str">
        <f t="shared" si="93"/>
        <v>Cảnh báo KQHT</v>
      </c>
      <c r="GS38" s="212">
        <f t="shared" si="94"/>
        <v>0</v>
      </c>
      <c r="GT38" s="213" t="e">
        <f t="shared" si="95"/>
        <v>#DIV/0!</v>
      </c>
      <c r="GU38" s="214" t="e">
        <f t="shared" si="96"/>
        <v>#DIV/0!</v>
      </c>
      <c r="GV38" s="215">
        <f t="shared" si="97"/>
        <v>31</v>
      </c>
      <c r="GW38" s="211">
        <f t="shared" si="98"/>
        <v>0</v>
      </c>
      <c r="GX38" s="157" t="e">
        <f t="shared" si="99"/>
        <v>#DIV/0!</v>
      </c>
      <c r="GY38" s="158" t="e">
        <f t="shared" ref="GY38" si="534">(CT38*CQ38+GU38*GS38)/GW38</f>
        <v>#DIV/0!</v>
      </c>
      <c r="GZ38" s="157" t="e">
        <f t="shared" si="101"/>
        <v>#DIV/0!</v>
      </c>
      <c r="HA38" s="5" t="e">
        <f t="shared" si="102"/>
        <v>#DIV/0!</v>
      </c>
      <c r="HB38" s="5"/>
      <c r="HC38" s="105"/>
      <c r="HD38" s="103"/>
      <c r="HE38" s="104"/>
      <c r="HF38" s="105"/>
      <c r="HG38" s="67">
        <f t="shared" si="103"/>
        <v>0</v>
      </c>
      <c r="HH38" s="67" t="str">
        <f t="shared" si="104"/>
        <v>0.0</v>
      </c>
      <c r="HI38" s="51" t="str">
        <f t="shared" si="105"/>
        <v>F</v>
      </c>
      <c r="HJ38" s="60">
        <f t="shared" si="106"/>
        <v>0</v>
      </c>
      <c r="HK38" s="53" t="str">
        <f t="shared" si="107"/>
        <v>0.0</v>
      </c>
      <c r="HL38" s="63">
        <v>3</v>
      </c>
      <c r="HM38" s="207"/>
      <c r="HN38" s="149"/>
      <c r="HO38" s="70"/>
      <c r="HP38" s="121"/>
      <c r="HQ38" s="149">
        <f t="shared" si="108"/>
        <v>0</v>
      </c>
      <c r="HR38" s="110">
        <f t="shared" si="109"/>
        <v>0</v>
      </c>
      <c r="HS38" s="67" t="str">
        <f t="shared" si="110"/>
        <v>0.0</v>
      </c>
      <c r="HT38" s="111" t="str">
        <f t="shared" si="111"/>
        <v>F</v>
      </c>
      <c r="HU38" s="112">
        <f t="shared" si="112"/>
        <v>0</v>
      </c>
      <c r="HV38" s="113" t="str">
        <f t="shared" si="113"/>
        <v>0.0</v>
      </c>
      <c r="HW38" s="63">
        <v>1</v>
      </c>
      <c r="HX38" s="207"/>
      <c r="HY38" s="66">
        <f t="shared" si="270"/>
        <v>0</v>
      </c>
      <c r="HZ38" s="167">
        <f t="shared" si="270"/>
        <v>0</v>
      </c>
      <c r="IA38" s="53" t="str">
        <f t="shared" si="115"/>
        <v>0.0</v>
      </c>
      <c r="IB38" s="51" t="str">
        <f t="shared" si="116"/>
        <v>F</v>
      </c>
      <c r="IC38" s="60">
        <f t="shared" si="117"/>
        <v>0</v>
      </c>
      <c r="ID38" s="53" t="str">
        <f t="shared" si="118"/>
        <v>0.0</v>
      </c>
      <c r="IE38" s="220">
        <v>4</v>
      </c>
      <c r="IF38" s="221"/>
      <c r="IG38" s="210"/>
      <c r="IH38" s="57"/>
      <c r="II38" s="58"/>
      <c r="IJ38" s="66">
        <f t="shared" si="119"/>
        <v>0</v>
      </c>
      <c r="IK38" s="67">
        <f t="shared" si="120"/>
        <v>0</v>
      </c>
      <c r="IL38" s="67" t="str">
        <f t="shared" si="121"/>
        <v>0.0</v>
      </c>
      <c r="IM38" s="51" t="str">
        <f t="shared" si="122"/>
        <v>F</v>
      </c>
      <c r="IN38" s="60">
        <f t="shared" si="123"/>
        <v>0</v>
      </c>
      <c r="IO38" s="53" t="str">
        <f t="shared" si="124"/>
        <v>0.0</v>
      </c>
      <c r="IP38" s="63">
        <v>2</v>
      </c>
      <c r="IQ38" s="207"/>
      <c r="IR38" s="149"/>
      <c r="IS38" s="70"/>
      <c r="IT38" s="121"/>
      <c r="IU38" s="149">
        <f t="shared" si="125"/>
        <v>0</v>
      </c>
      <c r="IV38" s="67">
        <f t="shared" si="126"/>
        <v>0</v>
      </c>
      <c r="IW38" s="67" t="str">
        <f t="shared" si="127"/>
        <v>0.0</v>
      </c>
      <c r="IX38" s="51" t="str">
        <f t="shared" si="128"/>
        <v>F</v>
      </c>
      <c r="IY38" s="60">
        <f t="shared" si="129"/>
        <v>0</v>
      </c>
      <c r="IZ38" s="53" t="str">
        <f t="shared" si="130"/>
        <v>0.0</v>
      </c>
      <c r="JA38" s="63">
        <v>3</v>
      </c>
      <c r="JB38" s="207"/>
      <c r="JC38" s="65"/>
      <c r="JD38" s="57"/>
      <c r="JE38" s="58"/>
      <c r="JF38" s="66">
        <f t="shared" si="131"/>
        <v>0</v>
      </c>
      <c r="JG38" s="67">
        <f t="shared" si="132"/>
        <v>0</v>
      </c>
      <c r="JH38" s="50" t="str">
        <f t="shared" si="133"/>
        <v>0.0</v>
      </c>
      <c r="JI38" s="51" t="str">
        <f t="shared" si="134"/>
        <v>F</v>
      </c>
      <c r="JJ38" s="60">
        <f t="shared" si="135"/>
        <v>0</v>
      </c>
      <c r="JK38" s="53" t="str">
        <f t="shared" si="136"/>
        <v>0.0</v>
      </c>
      <c r="JL38" s="61">
        <v>2</v>
      </c>
      <c r="JM38" s="62"/>
      <c r="JN38" s="99"/>
      <c r="JO38" s="103"/>
      <c r="JP38" s="104"/>
      <c r="JQ38" s="105">
        <f t="shared" si="137"/>
        <v>0</v>
      </c>
      <c r="JR38" s="67">
        <f t="shared" si="138"/>
        <v>0</v>
      </c>
      <c r="JS38" s="50" t="str">
        <f t="shared" si="139"/>
        <v>0.0</v>
      </c>
      <c r="JT38" s="51" t="str">
        <f t="shared" si="140"/>
        <v>F</v>
      </c>
      <c r="JU38" s="60">
        <f t="shared" si="141"/>
        <v>0</v>
      </c>
      <c r="JV38" s="53" t="str">
        <f t="shared" si="142"/>
        <v>0.0</v>
      </c>
      <c r="JW38" s="61">
        <v>1</v>
      </c>
      <c r="JX38" s="62"/>
      <c r="JY38" s="56"/>
      <c r="JZ38" s="70"/>
      <c r="KA38" s="121"/>
      <c r="KB38" s="149">
        <f t="shared" si="143"/>
        <v>0</v>
      </c>
      <c r="KC38" s="67">
        <f t="shared" si="144"/>
        <v>0</v>
      </c>
      <c r="KD38" s="50" t="str">
        <f t="shared" si="145"/>
        <v>0.0</v>
      </c>
      <c r="KE38" s="51" t="str">
        <f t="shared" si="146"/>
        <v>F</v>
      </c>
      <c r="KF38" s="60">
        <f t="shared" si="147"/>
        <v>0</v>
      </c>
      <c r="KG38" s="53" t="str">
        <f t="shared" si="148"/>
        <v>0.0</v>
      </c>
      <c r="KH38" s="61">
        <v>2</v>
      </c>
      <c r="KI38" s="62"/>
      <c r="KJ38" s="105"/>
      <c r="KK38" s="138"/>
      <c r="KL38" s="104"/>
      <c r="KM38" s="66">
        <f t="shared" si="149"/>
        <v>0</v>
      </c>
      <c r="KN38" s="110">
        <f t="shared" si="150"/>
        <v>0</v>
      </c>
      <c r="KO38" s="67" t="str">
        <f t="shared" si="151"/>
        <v>0.0</v>
      </c>
      <c r="KP38" s="300" t="str">
        <f t="shared" si="152"/>
        <v>F</v>
      </c>
      <c r="KQ38" s="112">
        <f t="shared" si="153"/>
        <v>0</v>
      </c>
      <c r="KR38" s="113" t="str">
        <f t="shared" si="154"/>
        <v>0.0</v>
      </c>
      <c r="KS38" s="63">
        <v>3</v>
      </c>
      <c r="KT38" s="207"/>
      <c r="KU38" s="105"/>
      <c r="KV38" s="138"/>
      <c r="KW38" s="104"/>
      <c r="KX38" s="66">
        <f t="shared" si="155"/>
        <v>0</v>
      </c>
      <c r="KY38" s="110">
        <f t="shared" si="156"/>
        <v>0</v>
      </c>
      <c r="KZ38" s="67" t="str">
        <f t="shared" si="157"/>
        <v>0.0</v>
      </c>
      <c r="LA38" s="300" t="str">
        <f t="shared" si="158"/>
        <v>F</v>
      </c>
      <c r="LB38" s="112">
        <f t="shared" si="159"/>
        <v>0</v>
      </c>
      <c r="LC38" s="113" t="str">
        <f t="shared" si="160"/>
        <v>0.0</v>
      </c>
      <c r="LD38" s="63">
        <v>2</v>
      </c>
      <c r="LE38" s="207"/>
      <c r="LF38" s="301">
        <f t="shared" si="286"/>
        <v>0</v>
      </c>
      <c r="LG38" s="302">
        <f t="shared" si="286"/>
        <v>0</v>
      </c>
      <c r="LH38" s="303" t="str">
        <f t="shared" si="162"/>
        <v>0.0</v>
      </c>
      <c r="LI38" s="304" t="str">
        <f t="shared" si="163"/>
        <v>F</v>
      </c>
      <c r="LJ38" s="305">
        <f t="shared" si="164"/>
        <v>0</v>
      </c>
      <c r="LK38" s="303" t="str">
        <f t="shared" si="165"/>
        <v>0.0</v>
      </c>
      <c r="LL38" s="306">
        <v>5</v>
      </c>
      <c r="LM38" s="307"/>
      <c r="LN38" s="211">
        <f t="shared" si="166"/>
        <v>19</v>
      </c>
      <c r="LO38" s="156">
        <f t="shared" si="167"/>
        <v>0</v>
      </c>
      <c r="LP38" s="158">
        <f t="shared" si="168"/>
        <v>0</v>
      </c>
      <c r="LQ38" s="157" t="str">
        <f t="shared" si="169"/>
        <v>0.00</v>
      </c>
      <c r="LR38" s="5" t="str">
        <f t="shared" si="170"/>
        <v>Cảnh báo KQHT</v>
      </c>
      <c r="LS38" s="212">
        <f t="shared" si="171"/>
        <v>0</v>
      </c>
      <c r="LT38" s="156" t="e">
        <f t="shared" si="172"/>
        <v>#DIV/0!</v>
      </c>
      <c r="LU38" s="309" t="e">
        <f t="shared" si="173"/>
        <v>#DIV/0!</v>
      </c>
      <c r="LV38" s="215">
        <f t="shared" si="174"/>
        <v>50</v>
      </c>
      <c r="LW38" s="211">
        <f t="shared" si="175"/>
        <v>0</v>
      </c>
      <c r="LX38" s="157" t="e">
        <f t="shared" si="176"/>
        <v>#DIV/0!</v>
      </c>
      <c r="LY38" s="157" t="e">
        <f t="shared" si="177"/>
        <v>#DIV/0!</v>
      </c>
      <c r="LZ38" s="158" t="e">
        <f t="shared" si="178"/>
        <v>#DIV/0!</v>
      </c>
      <c r="MA38" s="157" t="e">
        <f t="shared" si="179"/>
        <v>#DIV/0!</v>
      </c>
      <c r="MB38" s="5" t="e">
        <f t="shared" si="180"/>
        <v>#DIV/0!</v>
      </c>
      <c r="MC38" s="282"/>
      <c r="MD38" s="283"/>
      <c r="ME38" s="58"/>
      <c r="MF38" s="66">
        <f t="shared" si="181"/>
        <v>0</v>
      </c>
      <c r="MG38" s="67">
        <f t="shared" si="182"/>
        <v>0</v>
      </c>
      <c r="MH38" s="50" t="str">
        <f t="shared" si="183"/>
        <v>0.0</v>
      </c>
      <c r="MI38" s="51" t="str">
        <f t="shared" si="184"/>
        <v>F</v>
      </c>
      <c r="MJ38" s="60">
        <f t="shared" si="185"/>
        <v>0</v>
      </c>
      <c r="MK38" s="53" t="str">
        <f t="shared" si="186"/>
        <v>0.0</v>
      </c>
      <c r="ML38" s="61">
        <v>2</v>
      </c>
      <c r="MM38" s="62"/>
      <c r="MN38" s="282"/>
      <c r="MO38" s="283"/>
      <c r="MP38" s="104"/>
      <c r="MQ38" s="105">
        <f t="shared" si="187"/>
        <v>0</v>
      </c>
      <c r="MR38" s="67">
        <f t="shared" si="188"/>
        <v>0</v>
      </c>
      <c r="MS38" s="50" t="str">
        <f t="shared" si="189"/>
        <v>0.0</v>
      </c>
      <c r="MT38" s="51" t="str">
        <f t="shared" si="190"/>
        <v>F</v>
      </c>
      <c r="MU38" s="60">
        <f t="shared" si="191"/>
        <v>0</v>
      </c>
      <c r="MV38" s="53" t="str">
        <f t="shared" si="192"/>
        <v>0.0</v>
      </c>
      <c r="MW38" s="61">
        <v>2</v>
      </c>
      <c r="MX38" s="62"/>
      <c r="MY38" s="282"/>
      <c r="MZ38" s="283"/>
      <c r="NA38" s="104"/>
      <c r="NB38" s="105">
        <f t="shared" si="193"/>
        <v>0</v>
      </c>
      <c r="NC38" s="67">
        <f t="shared" si="194"/>
        <v>0</v>
      </c>
      <c r="ND38" s="50" t="str">
        <f t="shared" si="195"/>
        <v>0.0</v>
      </c>
      <c r="NE38" s="51" t="str">
        <f t="shared" si="196"/>
        <v>F</v>
      </c>
      <c r="NF38" s="60">
        <f t="shared" si="197"/>
        <v>0</v>
      </c>
      <c r="NG38" s="53" t="str">
        <f t="shared" si="198"/>
        <v>0.0</v>
      </c>
      <c r="NH38" s="61">
        <v>2</v>
      </c>
      <c r="NI38" s="62"/>
      <c r="NJ38" s="105"/>
      <c r="NK38" s="138"/>
      <c r="NL38" s="105"/>
      <c r="NM38" s="66">
        <f t="shared" si="199"/>
        <v>0</v>
      </c>
      <c r="NN38" s="110">
        <f t="shared" si="200"/>
        <v>0</v>
      </c>
      <c r="NO38" s="67" t="str">
        <f t="shared" si="201"/>
        <v>0.0</v>
      </c>
      <c r="NP38" s="300" t="str">
        <f t="shared" si="202"/>
        <v>F</v>
      </c>
      <c r="NQ38" s="112">
        <f t="shared" si="203"/>
        <v>0</v>
      </c>
      <c r="NR38" s="113" t="str">
        <f t="shared" si="204"/>
        <v>0.0</v>
      </c>
      <c r="NS38" s="63">
        <v>2</v>
      </c>
      <c r="NT38" s="207"/>
      <c r="NU38" s="105"/>
      <c r="NV38" s="138"/>
      <c r="NW38" s="105"/>
      <c r="NX38" s="105">
        <f t="shared" si="205"/>
        <v>0</v>
      </c>
      <c r="NY38" s="110">
        <f t="shared" si="206"/>
        <v>0</v>
      </c>
      <c r="NZ38" s="67" t="str">
        <f t="shared" si="207"/>
        <v>0.0</v>
      </c>
      <c r="OA38" s="300" t="str">
        <f t="shared" si="208"/>
        <v>F</v>
      </c>
      <c r="OB38" s="112">
        <f t="shared" si="209"/>
        <v>0</v>
      </c>
      <c r="OC38" s="113" t="str">
        <f t="shared" si="210"/>
        <v>0.0</v>
      </c>
      <c r="OD38" s="63">
        <v>1</v>
      </c>
      <c r="OE38" s="207"/>
      <c r="OF38" s="210"/>
      <c r="OG38" s="57"/>
      <c r="OH38" s="58"/>
      <c r="OI38" s="66">
        <f t="shared" si="211"/>
        <v>0</v>
      </c>
      <c r="OJ38" s="67">
        <f t="shared" si="212"/>
        <v>0</v>
      </c>
      <c r="OK38" s="67" t="str">
        <f t="shared" si="213"/>
        <v>0.0</v>
      </c>
      <c r="OL38" s="51" t="str">
        <f t="shared" si="214"/>
        <v>F</v>
      </c>
      <c r="OM38" s="60">
        <f t="shared" si="215"/>
        <v>0</v>
      </c>
      <c r="ON38" s="53" t="str">
        <f t="shared" si="216"/>
        <v>0.0</v>
      </c>
      <c r="OO38" s="63">
        <v>6</v>
      </c>
      <c r="OP38" s="207"/>
      <c r="OQ38" s="211">
        <f t="shared" si="217"/>
        <v>15</v>
      </c>
      <c r="OR38" s="156">
        <f t="shared" si="218"/>
        <v>0</v>
      </c>
      <c r="OS38" s="158">
        <f t="shared" si="219"/>
        <v>0</v>
      </c>
      <c r="OT38" s="157" t="str">
        <f t="shared" si="220"/>
        <v>0.00</v>
      </c>
      <c r="OU38" s="5" t="str">
        <f t="shared" si="221"/>
        <v>Cảnh báo KQHT</v>
      </c>
      <c r="OV38" s="212">
        <f t="shared" si="222"/>
        <v>0</v>
      </c>
      <c r="OW38" s="156" t="e">
        <f t="shared" si="223"/>
        <v>#DIV/0!</v>
      </c>
      <c r="OX38" s="309" t="e">
        <f t="shared" si="224"/>
        <v>#DIV/0!</v>
      </c>
      <c r="OY38" s="215">
        <f t="shared" si="225"/>
        <v>65</v>
      </c>
      <c r="OZ38" s="211">
        <f t="shared" si="226"/>
        <v>0</v>
      </c>
      <c r="PA38" s="157" t="e">
        <f t="shared" si="227"/>
        <v>#DIV/0!</v>
      </c>
      <c r="PB38" s="157" t="e">
        <f t="shared" si="228"/>
        <v>#DIV/0!</v>
      </c>
      <c r="PC38" s="158" t="e">
        <f t="shared" si="229"/>
        <v>#DIV/0!</v>
      </c>
      <c r="PD38" s="157" t="e">
        <f t="shared" si="230"/>
        <v>#DIV/0!</v>
      </c>
      <c r="PE38" s="5" t="e">
        <f t="shared" si="231"/>
        <v>#DIV/0!</v>
      </c>
      <c r="PF38" s="210"/>
      <c r="PG38" s="133"/>
      <c r="PH38" s="210"/>
      <c r="PI38" s="66">
        <f t="shared" si="232"/>
        <v>0</v>
      </c>
      <c r="PJ38" s="67">
        <f t="shared" si="233"/>
        <v>0</v>
      </c>
      <c r="PK38" s="67" t="str">
        <f t="shared" si="234"/>
        <v>0.0</v>
      </c>
      <c r="PL38" s="51" t="str">
        <f t="shared" si="235"/>
        <v>F</v>
      </c>
      <c r="PM38" s="60">
        <f t="shared" si="236"/>
        <v>0</v>
      </c>
      <c r="PN38" s="53" t="str">
        <f t="shared" si="237"/>
        <v>0.0</v>
      </c>
      <c r="PO38" s="63">
        <v>6</v>
      </c>
      <c r="PP38" s="207"/>
      <c r="PQ38" s="105"/>
      <c r="PR38" s="138"/>
      <c r="PS38" s="104"/>
      <c r="PT38" s="105"/>
      <c r="PU38" s="67">
        <f t="shared" si="238"/>
        <v>0</v>
      </c>
      <c r="PV38" s="67" t="str">
        <f t="shared" si="239"/>
        <v>0.0</v>
      </c>
      <c r="PW38" s="51" t="str">
        <f t="shared" si="240"/>
        <v>F</v>
      </c>
      <c r="PX38" s="60">
        <f t="shared" si="241"/>
        <v>0</v>
      </c>
      <c r="PY38" s="53" t="str">
        <f t="shared" si="242"/>
        <v>0.0</v>
      </c>
      <c r="PZ38" s="63">
        <v>4</v>
      </c>
      <c r="QA38" s="207">
        <v>4</v>
      </c>
      <c r="QB38" s="66"/>
      <c r="QC38" s="66"/>
      <c r="QD38" s="66"/>
      <c r="QE38" s="316">
        <f t="shared" si="243"/>
        <v>0</v>
      </c>
      <c r="QF38" s="67" t="str">
        <f t="shared" si="244"/>
        <v>0.0</v>
      </c>
      <c r="QG38" s="51" t="str">
        <f t="shared" si="245"/>
        <v>F</v>
      </c>
      <c r="QH38" s="60">
        <f t="shared" si="246"/>
        <v>0</v>
      </c>
      <c r="QI38" s="53" t="str">
        <f t="shared" si="247"/>
        <v>0.0</v>
      </c>
      <c r="QJ38" s="220"/>
      <c r="QK38" s="221"/>
      <c r="QL38" s="417">
        <f t="shared" si="248"/>
        <v>10</v>
      </c>
      <c r="QM38" s="156">
        <f t="shared" si="249"/>
        <v>0</v>
      </c>
      <c r="QN38" s="158">
        <f t="shared" si="250"/>
        <v>0</v>
      </c>
      <c r="QO38" s="157" t="str">
        <f t="shared" si="251"/>
        <v>0.00</v>
      </c>
      <c r="QR38" s="429"/>
      <c r="QS38" s="429"/>
      <c r="QT38" s="429"/>
    </row>
    <row r="39" spans="1:462" s="8" customFormat="1" ht="18">
      <c r="D39" s="234"/>
      <c r="E39" s="235"/>
      <c r="CQ39" s="399"/>
      <c r="CR39" s="399"/>
      <c r="CS39" s="399"/>
      <c r="CT39" s="399"/>
      <c r="CU39" s="399"/>
      <c r="JN39" s="56"/>
      <c r="JO39" s="70"/>
      <c r="JP39" s="121"/>
      <c r="JQ39" s="149">
        <f t="shared" si="137"/>
        <v>0</v>
      </c>
      <c r="JR39" s="67">
        <f t="shared" si="138"/>
        <v>0</v>
      </c>
      <c r="JS39" s="50" t="str">
        <f t="shared" si="139"/>
        <v>0.0</v>
      </c>
      <c r="JT39" s="51" t="str">
        <f t="shared" si="140"/>
        <v>F</v>
      </c>
      <c r="JU39" s="60">
        <f t="shared" si="141"/>
        <v>0</v>
      </c>
      <c r="JV39" s="53" t="str">
        <f t="shared" si="142"/>
        <v>0.0</v>
      </c>
      <c r="JW39" s="61">
        <v>1</v>
      </c>
      <c r="JX39" s="62"/>
      <c r="JY39" s="56"/>
      <c r="JZ39" s="70"/>
      <c r="KA39" s="121"/>
      <c r="KB39" s="149">
        <f t="shared" si="143"/>
        <v>0</v>
      </c>
      <c r="KC39" s="67">
        <f t="shared" si="144"/>
        <v>0</v>
      </c>
      <c r="KD39" s="50" t="str">
        <f t="shared" si="145"/>
        <v>0.0</v>
      </c>
      <c r="KE39" s="51" t="str">
        <f t="shared" si="146"/>
        <v>F</v>
      </c>
      <c r="KF39" s="60">
        <f t="shared" si="147"/>
        <v>0</v>
      </c>
      <c r="KG39" s="53" t="str">
        <f t="shared" si="148"/>
        <v>0.0</v>
      </c>
      <c r="KH39" s="61">
        <v>2</v>
      </c>
      <c r="KI39" s="62"/>
      <c r="KJ39" s="105"/>
      <c r="KK39" s="138"/>
      <c r="KL39" s="105"/>
      <c r="KM39" s="66">
        <f t="shared" si="149"/>
        <v>0</v>
      </c>
      <c r="KN39" s="110">
        <f t="shared" si="150"/>
        <v>0</v>
      </c>
      <c r="KO39" s="67" t="str">
        <f t="shared" si="151"/>
        <v>0.0</v>
      </c>
      <c r="KP39" s="300" t="str">
        <f t="shared" si="152"/>
        <v>F</v>
      </c>
      <c r="KQ39" s="112">
        <f t="shared" si="153"/>
        <v>0</v>
      </c>
      <c r="KR39" s="113" t="str">
        <f t="shared" si="154"/>
        <v>0.0</v>
      </c>
      <c r="KS39" s="63">
        <v>3</v>
      </c>
      <c r="KT39" s="207"/>
      <c r="KU39" s="105"/>
      <c r="KV39" s="138"/>
      <c r="KW39" s="104"/>
      <c r="KX39" s="66">
        <f t="shared" si="155"/>
        <v>0</v>
      </c>
      <c r="KY39" s="110">
        <f t="shared" si="156"/>
        <v>0</v>
      </c>
      <c r="KZ39" s="67" t="str">
        <f t="shared" si="157"/>
        <v>0.0</v>
      </c>
      <c r="LA39" s="300" t="str">
        <f t="shared" si="158"/>
        <v>F</v>
      </c>
      <c r="LB39" s="112">
        <f t="shared" si="159"/>
        <v>0</v>
      </c>
      <c r="LC39" s="113" t="str">
        <f t="shared" si="160"/>
        <v>0.0</v>
      </c>
      <c r="LD39" s="63">
        <v>2</v>
      </c>
      <c r="LE39" s="207"/>
      <c r="LF39" s="301">
        <f t="shared" si="286"/>
        <v>0</v>
      </c>
      <c r="LG39" s="302">
        <f t="shared" si="286"/>
        <v>0</v>
      </c>
      <c r="LH39" s="303" t="str">
        <f t="shared" si="162"/>
        <v>0.0</v>
      </c>
      <c r="LI39" s="304" t="str">
        <f t="shared" si="163"/>
        <v>F</v>
      </c>
      <c r="LJ39" s="305">
        <f t="shared" si="164"/>
        <v>0</v>
      </c>
      <c r="LK39" s="303" t="str">
        <f t="shared" si="165"/>
        <v>0.0</v>
      </c>
      <c r="LL39" s="306">
        <v>5</v>
      </c>
      <c r="LM39" s="307"/>
      <c r="LN39" s="211">
        <f t="shared" si="166"/>
        <v>8</v>
      </c>
      <c r="LO39" s="156">
        <f t="shared" si="167"/>
        <v>0</v>
      </c>
      <c r="LP39" s="158">
        <f t="shared" si="168"/>
        <v>0</v>
      </c>
      <c r="LQ39" s="157" t="str">
        <f t="shared" si="169"/>
        <v>0.00</v>
      </c>
      <c r="LR39" s="5" t="str">
        <f t="shared" si="170"/>
        <v>Cảnh báo KQHT</v>
      </c>
      <c r="LS39" s="212">
        <f t="shared" si="171"/>
        <v>0</v>
      </c>
      <c r="LT39" s="156" t="e">
        <f t="shared" si="172"/>
        <v>#DIV/0!</v>
      </c>
      <c r="LU39" s="309" t="e">
        <f t="shared" si="173"/>
        <v>#DIV/0!</v>
      </c>
      <c r="LV39" s="215">
        <f t="shared" si="174"/>
        <v>8</v>
      </c>
      <c r="LW39" s="211">
        <f t="shared" si="175"/>
        <v>0</v>
      </c>
      <c r="LX39" s="157" t="e">
        <f t="shared" si="176"/>
        <v>#DIV/0!</v>
      </c>
      <c r="LY39" s="157" t="e">
        <f t="shared" si="177"/>
        <v>#DIV/0!</v>
      </c>
      <c r="LZ39" s="158" t="e">
        <f t="shared" si="178"/>
        <v>#DIV/0!</v>
      </c>
      <c r="MA39" s="157" t="e">
        <f t="shared" si="179"/>
        <v>#DIV/0!</v>
      </c>
      <c r="MB39" s="5" t="e">
        <f t="shared" si="180"/>
        <v>#DIV/0!</v>
      </c>
      <c r="MC39" s="282"/>
      <c r="MD39" s="283"/>
      <c r="ME39" s="58"/>
      <c r="MF39" s="66">
        <f t="shared" si="181"/>
        <v>0</v>
      </c>
      <c r="MG39" s="67">
        <f t="shared" si="182"/>
        <v>0</v>
      </c>
      <c r="MH39" s="50" t="str">
        <f t="shared" si="183"/>
        <v>0.0</v>
      </c>
      <c r="MI39" s="51" t="str">
        <f t="shared" si="184"/>
        <v>F</v>
      </c>
      <c r="MJ39" s="60">
        <f t="shared" si="185"/>
        <v>0</v>
      </c>
      <c r="MK39" s="53" t="str">
        <f t="shared" si="186"/>
        <v>0.0</v>
      </c>
      <c r="ML39" s="61">
        <v>2</v>
      </c>
      <c r="MM39" s="62"/>
      <c r="MN39" s="282"/>
      <c r="MO39" s="283"/>
      <c r="MP39" s="104"/>
      <c r="MQ39" s="105">
        <f t="shared" si="187"/>
        <v>0</v>
      </c>
      <c r="MR39" s="67">
        <f t="shared" si="188"/>
        <v>0</v>
      </c>
      <c r="MS39" s="50" t="str">
        <f t="shared" si="189"/>
        <v>0.0</v>
      </c>
      <c r="MT39" s="51" t="str">
        <f t="shared" si="190"/>
        <v>F</v>
      </c>
      <c r="MU39" s="60">
        <f t="shared" si="191"/>
        <v>0</v>
      </c>
      <c r="MV39" s="53" t="str">
        <f t="shared" si="192"/>
        <v>0.0</v>
      </c>
      <c r="MW39" s="61">
        <v>2</v>
      </c>
      <c r="MX39" s="62"/>
      <c r="MY39" s="282"/>
      <c r="MZ39" s="283"/>
      <c r="NA39" s="104"/>
      <c r="NB39" s="105">
        <f t="shared" si="193"/>
        <v>0</v>
      </c>
      <c r="NC39" s="67">
        <f t="shared" si="194"/>
        <v>0</v>
      </c>
      <c r="ND39" s="50" t="str">
        <f t="shared" si="195"/>
        <v>0.0</v>
      </c>
      <c r="NE39" s="51" t="str">
        <f t="shared" si="196"/>
        <v>F</v>
      </c>
      <c r="NF39" s="60">
        <f t="shared" si="197"/>
        <v>0</v>
      </c>
      <c r="NG39" s="53" t="str">
        <f t="shared" si="198"/>
        <v>0.0</v>
      </c>
      <c r="NH39" s="61">
        <v>2</v>
      </c>
      <c r="NI39" s="62"/>
      <c r="NJ39" s="105"/>
      <c r="NK39" s="138"/>
      <c r="NL39" s="105"/>
      <c r="NM39" s="66">
        <f t="shared" si="199"/>
        <v>0</v>
      </c>
      <c r="NN39" s="110">
        <f t="shared" si="200"/>
        <v>0</v>
      </c>
      <c r="NO39" s="67" t="str">
        <f t="shared" si="201"/>
        <v>0.0</v>
      </c>
      <c r="NP39" s="300" t="str">
        <f t="shared" si="202"/>
        <v>F</v>
      </c>
      <c r="NQ39" s="112">
        <f t="shared" si="203"/>
        <v>0</v>
      </c>
      <c r="NR39" s="113" t="str">
        <f t="shared" si="204"/>
        <v>0.0</v>
      </c>
      <c r="NS39" s="63">
        <v>2</v>
      </c>
      <c r="NT39" s="207"/>
      <c r="NU39" s="105"/>
      <c r="NV39" s="138"/>
      <c r="NW39" s="105"/>
      <c r="NX39" s="105">
        <f t="shared" si="205"/>
        <v>0</v>
      </c>
      <c r="NY39" s="110">
        <f t="shared" si="206"/>
        <v>0</v>
      </c>
      <c r="NZ39" s="67" t="str">
        <f t="shared" si="207"/>
        <v>0.0</v>
      </c>
      <c r="OA39" s="300" t="str">
        <f t="shared" si="208"/>
        <v>F</v>
      </c>
      <c r="OB39" s="112">
        <f t="shared" si="209"/>
        <v>0</v>
      </c>
      <c r="OC39" s="113" t="str">
        <f t="shared" si="210"/>
        <v>0.0</v>
      </c>
      <c r="OD39" s="63">
        <v>1</v>
      </c>
      <c r="OE39" s="207"/>
      <c r="OF39" s="210"/>
      <c r="OG39" s="57"/>
      <c r="OH39" s="58"/>
      <c r="OI39" s="66">
        <f t="shared" si="211"/>
        <v>0</v>
      </c>
      <c r="OJ39" s="67">
        <f t="shared" si="212"/>
        <v>0</v>
      </c>
      <c r="OK39" s="67" t="str">
        <f t="shared" si="213"/>
        <v>0.0</v>
      </c>
      <c r="OL39" s="51" t="str">
        <f t="shared" si="214"/>
        <v>F</v>
      </c>
      <c r="OM39" s="60">
        <f t="shared" si="215"/>
        <v>0</v>
      </c>
      <c r="ON39" s="53" t="str">
        <f t="shared" si="216"/>
        <v>0.0</v>
      </c>
      <c r="OO39" s="63">
        <v>6</v>
      </c>
      <c r="OP39" s="207"/>
      <c r="OQ39" s="211">
        <f t="shared" si="217"/>
        <v>15</v>
      </c>
      <c r="OR39" s="156">
        <f t="shared" si="218"/>
        <v>0</v>
      </c>
      <c r="OS39" s="158">
        <f t="shared" si="219"/>
        <v>0</v>
      </c>
      <c r="OT39" s="157" t="str">
        <f t="shared" si="220"/>
        <v>0.00</v>
      </c>
      <c r="OU39" s="5" t="str">
        <f t="shared" si="221"/>
        <v>Cảnh báo KQHT</v>
      </c>
      <c r="OV39" s="212">
        <f t="shared" si="222"/>
        <v>0</v>
      </c>
      <c r="OW39" s="156" t="e">
        <f t="shared" si="223"/>
        <v>#DIV/0!</v>
      </c>
      <c r="OX39" s="309" t="e">
        <f t="shared" si="224"/>
        <v>#DIV/0!</v>
      </c>
      <c r="OY39" s="215">
        <f t="shared" si="225"/>
        <v>23</v>
      </c>
      <c r="OZ39" s="211">
        <f t="shared" si="226"/>
        <v>0</v>
      </c>
      <c r="PA39" s="157" t="e">
        <f t="shared" si="227"/>
        <v>#DIV/0!</v>
      </c>
      <c r="PB39" s="157" t="e">
        <f t="shared" si="228"/>
        <v>#DIV/0!</v>
      </c>
      <c r="PC39" s="158" t="e">
        <f t="shared" si="229"/>
        <v>#DIV/0!</v>
      </c>
      <c r="PD39" s="157" t="e">
        <f t="shared" si="230"/>
        <v>#DIV/0!</v>
      </c>
      <c r="PE39" s="5" t="e">
        <f t="shared" si="231"/>
        <v>#DIV/0!</v>
      </c>
      <c r="PF39" s="210"/>
      <c r="PG39" s="133"/>
      <c r="PH39" s="210"/>
      <c r="PI39" s="66">
        <f t="shared" si="232"/>
        <v>0</v>
      </c>
      <c r="PJ39" s="67">
        <f t="shared" si="233"/>
        <v>0</v>
      </c>
      <c r="PK39" s="67" t="str">
        <f t="shared" si="234"/>
        <v>0.0</v>
      </c>
      <c r="PL39" s="51" t="str">
        <f t="shared" si="235"/>
        <v>F</v>
      </c>
      <c r="PM39" s="60">
        <f t="shared" si="236"/>
        <v>0</v>
      </c>
      <c r="PN39" s="53" t="str">
        <f t="shared" si="237"/>
        <v>0.0</v>
      </c>
      <c r="PO39" s="63">
        <v>6</v>
      </c>
      <c r="PP39" s="207"/>
      <c r="PQ39" s="105"/>
      <c r="PR39" s="138"/>
      <c r="PS39" s="104"/>
      <c r="PT39" s="105"/>
      <c r="PU39" s="67">
        <f t="shared" si="238"/>
        <v>0</v>
      </c>
      <c r="PV39" s="67" t="str">
        <f t="shared" si="239"/>
        <v>0.0</v>
      </c>
      <c r="PW39" s="51" t="str">
        <f t="shared" si="240"/>
        <v>F</v>
      </c>
      <c r="PX39" s="60">
        <f t="shared" si="241"/>
        <v>0</v>
      </c>
      <c r="PY39" s="53" t="str">
        <f t="shared" si="242"/>
        <v>0.0</v>
      </c>
      <c r="PZ39" s="63">
        <v>4</v>
      </c>
      <c r="QA39" s="207">
        <v>4</v>
      </c>
      <c r="QB39" s="66"/>
      <c r="QC39" s="66"/>
      <c r="QD39" s="66"/>
      <c r="QE39" s="316">
        <f t="shared" si="243"/>
        <v>0</v>
      </c>
      <c r="QF39" s="67" t="str">
        <f t="shared" si="244"/>
        <v>0.0</v>
      </c>
      <c r="QG39" s="51" t="str">
        <f t="shared" si="245"/>
        <v>F</v>
      </c>
      <c r="QH39" s="60">
        <f t="shared" si="246"/>
        <v>0</v>
      </c>
      <c r="QI39" s="53" t="str">
        <f t="shared" si="247"/>
        <v>0.0</v>
      </c>
      <c r="QJ39" s="220"/>
      <c r="QK39" s="221"/>
      <c r="QL39" s="417">
        <f t="shared" si="248"/>
        <v>10</v>
      </c>
      <c r="QM39" s="156">
        <f t="shared" si="249"/>
        <v>0</v>
      </c>
      <c r="QN39" s="158">
        <f t="shared" si="250"/>
        <v>0</v>
      </c>
      <c r="QO39" s="157" t="str">
        <f t="shared" si="251"/>
        <v>0.00</v>
      </c>
      <c r="QR39" s="429"/>
      <c r="QS39" s="429"/>
      <c r="QT39" s="429"/>
    </row>
    <row r="40" spans="1:462" s="8" customFormat="1" ht="18">
      <c r="D40" s="234"/>
      <c r="E40" s="235"/>
      <c r="CQ40" s="399"/>
      <c r="CR40" s="399"/>
      <c r="CS40" s="399"/>
      <c r="CT40" s="399"/>
      <c r="CU40" s="399"/>
      <c r="JN40" s="56"/>
      <c r="JO40" s="70"/>
      <c r="JP40" s="121"/>
      <c r="JQ40" s="149">
        <f t="shared" si="137"/>
        <v>0</v>
      </c>
      <c r="JR40" s="67">
        <f t="shared" si="138"/>
        <v>0</v>
      </c>
      <c r="JS40" s="50" t="str">
        <f t="shared" si="139"/>
        <v>0.0</v>
      </c>
      <c r="JT40" s="51" t="str">
        <f t="shared" si="140"/>
        <v>F</v>
      </c>
      <c r="JU40" s="60">
        <f t="shared" si="141"/>
        <v>0</v>
      </c>
      <c r="JV40" s="53" t="str">
        <f t="shared" si="142"/>
        <v>0.0</v>
      </c>
      <c r="JW40" s="61">
        <v>1</v>
      </c>
      <c r="JX40" s="62"/>
      <c r="JY40" s="56"/>
      <c r="JZ40" s="70"/>
      <c r="KA40" s="121"/>
      <c r="KB40" s="149">
        <f t="shared" si="143"/>
        <v>0</v>
      </c>
      <c r="KC40" s="67">
        <f t="shared" si="144"/>
        <v>0</v>
      </c>
      <c r="KD40" s="50" t="str">
        <f t="shared" si="145"/>
        <v>0.0</v>
      </c>
      <c r="KE40" s="51" t="str">
        <f t="shared" si="146"/>
        <v>F</v>
      </c>
      <c r="KF40" s="60">
        <f t="shared" si="147"/>
        <v>0</v>
      </c>
      <c r="KG40" s="53" t="str">
        <f t="shared" si="148"/>
        <v>0.0</v>
      </c>
      <c r="KH40" s="61">
        <v>2</v>
      </c>
      <c r="KI40" s="62"/>
      <c r="KJ40" s="105"/>
      <c r="KK40" s="138"/>
      <c r="KL40" s="105"/>
      <c r="KM40" s="66">
        <f t="shared" si="149"/>
        <v>0</v>
      </c>
      <c r="KN40" s="110">
        <f t="shared" si="150"/>
        <v>0</v>
      </c>
      <c r="KO40" s="67" t="str">
        <f t="shared" si="151"/>
        <v>0.0</v>
      </c>
      <c r="KP40" s="300" t="str">
        <f t="shared" si="152"/>
        <v>F</v>
      </c>
      <c r="KQ40" s="112">
        <f t="shared" si="153"/>
        <v>0</v>
      </c>
      <c r="KR40" s="113" t="str">
        <f t="shared" si="154"/>
        <v>0.0</v>
      </c>
      <c r="KS40" s="63">
        <v>3</v>
      </c>
      <c r="KT40" s="207"/>
      <c r="KU40" s="105"/>
      <c r="KV40" s="138"/>
      <c r="KW40" s="104"/>
      <c r="KX40" s="66">
        <f t="shared" si="155"/>
        <v>0</v>
      </c>
      <c r="KY40" s="110">
        <f t="shared" si="156"/>
        <v>0</v>
      </c>
      <c r="KZ40" s="67" t="str">
        <f t="shared" si="157"/>
        <v>0.0</v>
      </c>
      <c r="LA40" s="300" t="str">
        <f t="shared" si="158"/>
        <v>F</v>
      </c>
      <c r="LB40" s="112">
        <f t="shared" si="159"/>
        <v>0</v>
      </c>
      <c r="LC40" s="113" t="str">
        <f t="shared" si="160"/>
        <v>0.0</v>
      </c>
      <c r="LD40" s="63">
        <v>2</v>
      </c>
      <c r="LE40" s="207"/>
      <c r="LF40" s="301">
        <f t="shared" si="286"/>
        <v>0</v>
      </c>
      <c r="LG40" s="302">
        <f t="shared" si="286"/>
        <v>0</v>
      </c>
      <c r="LH40" s="303" t="str">
        <f t="shared" si="162"/>
        <v>0.0</v>
      </c>
      <c r="LI40" s="304" t="str">
        <f t="shared" si="163"/>
        <v>F</v>
      </c>
      <c r="LJ40" s="305">
        <f t="shared" si="164"/>
        <v>0</v>
      </c>
      <c r="LK40" s="303" t="str">
        <f t="shared" si="165"/>
        <v>0.0</v>
      </c>
      <c r="LL40" s="306">
        <v>5</v>
      </c>
      <c r="LM40" s="307"/>
      <c r="LN40" s="211">
        <f t="shared" si="166"/>
        <v>8</v>
      </c>
      <c r="LO40" s="156">
        <f t="shared" si="167"/>
        <v>0</v>
      </c>
      <c r="LP40" s="158">
        <f t="shared" si="168"/>
        <v>0</v>
      </c>
      <c r="LQ40" s="157" t="str">
        <f t="shared" si="169"/>
        <v>0.00</v>
      </c>
      <c r="LR40" s="5" t="str">
        <f t="shared" si="170"/>
        <v>Cảnh báo KQHT</v>
      </c>
      <c r="LS40" s="212">
        <f t="shared" si="171"/>
        <v>0</v>
      </c>
      <c r="LT40" s="156" t="e">
        <f t="shared" si="172"/>
        <v>#DIV/0!</v>
      </c>
      <c r="LU40" s="309" t="e">
        <f t="shared" si="173"/>
        <v>#DIV/0!</v>
      </c>
      <c r="LV40" s="215">
        <f t="shared" si="174"/>
        <v>8</v>
      </c>
      <c r="LW40" s="211">
        <f t="shared" si="175"/>
        <v>0</v>
      </c>
      <c r="LX40" s="157" t="e">
        <f t="shared" si="176"/>
        <v>#DIV/0!</v>
      </c>
      <c r="LY40" s="157" t="e">
        <f t="shared" si="177"/>
        <v>#DIV/0!</v>
      </c>
      <c r="LZ40" s="158" t="e">
        <f t="shared" si="178"/>
        <v>#DIV/0!</v>
      </c>
      <c r="MA40" s="157" t="e">
        <f t="shared" si="179"/>
        <v>#DIV/0!</v>
      </c>
      <c r="MB40" s="5" t="e">
        <f t="shared" si="180"/>
        <v>#DIV/0!</v>
      </c>
      <c r="MC40" s="282"/>
      <c r="MD40" s="283"/>
      <c r="ME40" s="58"/>
      <c r="MF40" s="66">
        <f t="shared" si="181"/>
        <v>0</v>
      </c>
      <c r="MG40" s="67">
        <f t="shared" si="182"/>
        <v>0</v>
      </c>
      <c r="MH40" s="50" t="str">
        <f t="shared" si="183"/>
        <v>0.0</v>
      </c>
      <c r="MI40" s="51" t="str">
        <f t="shared" si="184"/>
        <v>F</v>
      </c>
      <c r="MJ40" s="60">
        <f t="shared" si="185"/>
        <v>0</v>
      </c>
      <c r="MK40" s="53" t="str">
        <f t="shared" si="186"/>
        <v>0.0</v>
      </c>
      <c r="ML40" s="61">
        <v>2</v>
      </c>
      <c r="MM40" s="62"/>
      <c r="MN40" s="282"/>
      <c r="MO40" s="283"/>
      <c r="MP40" s="104"/>
      <c r="MQ40" s="105">
        <f t="shared" si="187"/>
        <v>0</v>
      </c>
      <c r="MR40" s="67">
        <f t="shared" si="188"/>
        <v>0</v>
      </c>
      <c r="MS40" s="50" t="str">
        <f t="shared" si="189"/>
        <v>0.0</v>
      </c>
      <c r="MT40" s="51" t="str">
        <f t="shared" si="190"/>
        <v>F</v>
      </c>
      <c r="MU40" s="60">
        <f t="shared" si="191"/>
        <v>0</v>
      </c>
      <c r="MV40" s="53" t="str">
        <f t="shared" si="192"/>
        <v>0.0</v>
      </c>
      <c r="MW40" s="61">
        <v>2</v>
      </c>
      <c r="MX40" s="62"/>
      <c r="MY40" s="282"/>
      <c r="MZ40" s="283"/>
      <c r="NA40" s="104"/>
      <c r="NB40" s="105">
        <f t="shared" si="193"/>
        <v>0</v>
      </c>
      <c r="NC40" s="67">
        <f t="shared" si="194"/>
        <v>0</v>
      </c>
      <c r="ND40" s="50" t="str">
        <f t="shared" si="195"/>
        <v>0.0</v>
      </c>
      <c r="NE40" s="51" t="str">
        <f t="shared" si="196"/>
        <v>F</v>
      </c>
      <c r="NF40" s="60">
        <f t="shared" si="197"/>
        <v>0</v>
      </c>
      <c r="NG40" s="53" t="str">
        <f t="shared" si="198"/>
        <v>0.0</v>
      </c>
      <c r="NH40" s="61">
        <v>2</v>
      </c>
      <c r="NI40" s="62"/>
      <c r="NJ40" s="105"/>
      <c r="NK40" s="138"/>
      <c r="NL40" s="105"/>
      <c r="NM40" s="66">
        <f t="shared" si="199"/>
        <v>0</v>
      </c>
      <c r="NN40" s="110">
        <f t="shared" si="200"/>
        <v>0</v>
      </c>
      <c r="NO40" s="67" t="str">
        <f t="shared" si="201"/>
        <v>0.0</v>
      </c>
      <c r="NP40" s="300" t="str">
        <f t="shared" si="202"/>
        <v>F</v>
      </c>
      <c r="NQ40" s="112">
        <f t="shared" si="203"/>
        <v>0</v>
      </c>
      <c r="NR40" s="113" t="str">
        <f t="shared" si="204"/>
        <v>0.0</v>
      </c>
      <c r="NS40" s="63">
        <v>2</v>
      </c>
      <c r="NT40" s="207"/>
      <c r="NU40" s="105"/>
      <c r="NV40" s="138"/>
      <c r="NW40" s="105"/>
      <c r="NX40" s="105">
        <f t="shared" si="205"/>
        <v>0</v>
      </c>
      <c r="NY40" s="110">
        <f t="shared" si="206"/>
        <v>0</v>
      </c>
      <c r="NZ40" s="67" t="str">
        <f t="shared" si="207"/>
        <v>0.0</v>
      </c>
      <c r="OA40" s="300" t="str">
        <f t="shared" si="208"/>
        <v>F</v>
      </c>
      <c r="OB40" s="112">
        <f t="shared" si="209"/>
        <v>0</v>
      </c>
      <c r="OC40" s="113" t="str">
        <f t="shared" si="210"/>
        <v>0.0</v>
      </c>
      <c r="OD40" s="63">
        <v>1</v>
      </c>
      <c r="OE40" s="207"/>
      <c r="OF40" s="210"/>
      <c r="OG40" s="57"/>
      <c r="OH40" s="58"/>
      <c r="OI40" s="66">
        <f t="shared" si="211"/>
        <v>0</v>
      </c>
      <c r="OJ40" s="67">
        <f t="shared" si="212"/>
        <v>0</v>
      </c>
      <c r="OK40" s="67" t="str">
        <f t="shared" si="213"/>
        <v>0.0</v>
      </c>
      <c r="OL40" s="51" t="str">
        <f t="shared" si="214"/>
        <v>F</v>
      </c>
      <c r="OM40" s="60">
        <f t="shared" si="215"/>
        <v>0</v>
      </c>
      <c r="ON40" s="53" t="str">
        <f t="shared" si="216"/>
        <v>0.0</v>
      </c>
      <c r="OO40" s="63">
        <v>6</v>
      </c>
      <c r="OP40" s="207"/>
      <c r="OQ40" s="211">
        <f t="shared" si="217"/>
        <v>15</v>
      </c>
      <c r="OR40" s="156">
        <f t="shared" si="218"/>
        <v>0</v>
      </c>
      <c r="OS40" s="158">
        <f t="shared" si="219"/>
        <v>0</v>
      </c>
      <c r="OT40" s="157" t="str">
        <f t="shared" si="220"/>
        <v>0.00</v>
      </c>
      <c r="OU40" s="5" t="str">
        <f t="shared" si="221"/>
        <v>Cảnh báo KQHT</v>
      </c>
      <c r="OV40" s="212">
        <f t="shared" si="222"/>
        <v>0</v>
      </c>
      <c r="OW40" s="156" t="e">
        <f t="shared" si="223"/>
        <v>#DIV/0!</v>
      </c>
      <c r="OX40" s="309" t="e">
        <f t="shared" si="224"/>
        <v>#DIV/0!</v>
      </c>
      <c r="OY40" s="215">
        <f t="shared" si="225"/>
        <v>23</v>
      </c>
      <c r="OZ40" s="211">
        <f t="shared" si="226"/>
        <v>0</v>
      </c>
      <c r="PA40" s="157" t="e">
        <f t="shared" si="227"/>
        <v>#DIV/0!</v>
      </c>
      <c r="PB40" s="157" t="e">
        <f t="shared" si="228"/>
        <v>#DIV/0!</v>
      </c>
      <c r="PC40" s="158" t="e">
        <f t="shared" si="229"/>
        <v>#DIV/0!</v>
      </c>
      <c r="PD40" s="157" t="e">
        <f t="shared" si="230"/>
        <v>#DIV/0!</v>
      </c>
      <c r="PE40" s="5" t="e">
        <f t="shared" si="231"/>
        <v>#DIV/0!</v>
      </c>
      <c r="PF40" s="210"/>
      <c r="PG40" s="133"/>
      <c r="PH40" s="210"/>
      <c r="PI40" s="66">
        <f t="shared" si="232"/>
        <v>0</v>
      </c>
      <c r="PJ40" s="67">
        <f t="shared" si="233"/>
        <v>0</v>
      </c>
      <c r="PK40" s="67" t="str">
        <f t="shared" si="234"/>
        <v>0.0</v>
      </c>
      <c r="PL40" s="51" t="str">
        <f t="shared" si="235"/>
        <v>F</v>
      </c>
      <c r="PM40" s="60">
        <f t="shared" si="236"/>
        <v>0</v>
      </c>
      <c r="PN40" s="53" t="str">
        <f t="shared" si="237"/>
        <v>0.0</v>
      </c>
      <c r="PO40" s="63">
        <v>6</v>
      </c>
      <c r="PP40" s="207"/>
      <c r="PQ40" s="105"/>
      <c r="PR40" s="138"/>
      <c r="PS40" s="104"/>
      <c r="PT40" s="105"/>
      <c r="PU40" s="67">
        <f t="shared" si="238"/>
        <v>0</v>
      </c>
      <c r="PV40" s="67" t="str">
        <f t="shared" si="239"/>
        <v>0.0</v>
      </c>
      <c r="PW40" s="51" t="str">
        <f t="shared" si="240"/>
        <v>F</v>
      </c>
      <c r="PX40" s="60">
        <f t="shared" si="241"/>
        <v>0</v>
      </c>
      <c r="PY40" s="53" t="str">
        <f t="shared" si="242"/>
        <v>0.0</v>
      </c>
      <c r="PZ40" s="63">
        <v>4</v>
      </c>
      <c r="QA40" s="207">
        <v>4</v>
      </c>
      <c r="QB40" s="66"/>
      <c r="QC40" s="66"/>
      <c r="QD40" s="66"/>
      <c r="QE40" s="316">
        <f t="shared" si="243"/>
        <v>0</v>
      </c>
      <c r="QF40" s="67" t="str">
        <f t="shared" si="244"/>
        <v>0.0</v>
      </c>
      <c r="QG40" s="51" t="str">
        <f t="shared" si="245"/>
        <v>F</v>
      </c>
      <c r="QH40" s="60">
        <f t="shared" si="246"/>
        <v>0</v>
      </c>
      <c r="QI40" s="53" t="str">
        <f t="shared" si="247"/>
        <v>0.0</v>
      </c>
      <c r="QJ40" s="220"/>
      <c r="QK40" s="221"/>
      <c r="QL40" s="417">
        <f t="shared" si="248"/>
        <v>10</v>
      </c>
      <c r="QM40" s="156">
        <f t="shared" si="249"/>
        <v>0</v>
      </c>
      <c r="QN40" s="158">
        <f t="shared" si="250"/>
        <v>0</v>
      </c>
      <c r="QO40" s="157" t="str">
        <f t="shared" si="251"/>
        <v>0.00</v>
      </c>
      <c r="QR40" s="429"/>
      <c r="QS40" s="429"/>
      <c r="QT40" s="429"/>
    </row>
    <row r="41" spans="1:462" s="8" customFormat="1" ht="18">
      <c r="A41" s="5"/>
      <c r="B41" s="431" t="s">
        <v>800</v>
      </c>
      <c r="C41" s="431"/>
      <c r="D41" s="432"/>
      <c r="E41" s="235"/>
      <c r="H41" s="229"/>
      <c r="I41" s="399"/>
      <c r="J41" s="399"/>
      <c r="K41" s="98"/>
      <c r="L41" s="120"/>
      <c r="M41" s="51"/>
      <c r="N41" s="52"/>
      <c r="O41" s="53"/>
      <c r="P41" s="63"/>
      <c r="Q41" s="49"/>
      <c r="R41" s="67"/>
      <c r="S41" s="51"/>
      <c r="T41" s="52"/>
      <c r="U41" s="53"/>
      <c r="V41" s="63"/>
      <c r="W41" s="105"/>
      <c r="X41" s="103"/>
      <c r="Y41" s="104"/>
      <c r="Z41" s="66"/>
      <c r="AA41" s="67"/>
      <c r="AB41" s="67"/>
      <c r="AC41" s="51"/>
      <c r="AD41" s="60"/>
      <c r="AE41" s="53"/>
      <c r="AF41" s="63"/>
      <c r="AG41" s="207"/>
      <c r="AH41" s="105"/>
      <c r="AI41" s="103"/>
      <c r="AJ41" s="104"/>
      <c r="AK41" s="66"/>
      <c r="AL41" s="67"/>
      <c r="AM41" s="67"/>
      <c r="AN41" s="51"/>
      <c r="AO41" s="60"/>
      <c r="AP41" s="53"/>
      <c r="AQ41" s="63"/>
      <c r="AR41" s="207"/>
      <c r="AS41" s="105"/>
      <c r="AT41" s="103"/>
      <c r="AU41" s="104"/>
      <c r="AV41" s="66"/>
      <c r="AW41" s="67"/>
      <c r="AX41" s="67"/>
      <c r="AY41" s="51"/>
      <c r="AZ41" s="60"/>
      <c r="BA41" s="53"/>
      <c r="BB41" s="63"/>
      <c r="BC41" s="207"/>
      <c r="BD41" s="105"/>
      <c r="BE41" s="103"/>
      <c r="BF41" s="104"/>
      <c r="BG41" s="66"/>
      <c r="BH41" s="67"/>
      <c r="BI41" s="67"/>
      <c r="BJ41" s="51"/>
      <c r="BK41" s="60"/>
      <c r="BL41" s="53"/>
      <c r="BM41" s="63"/>
      <c r="BN41" s="207"/>
      <c r="BO41" s="105"/>
      <c r="BP41" s="103"/>
      <c r="BQ41" s="104"/>
      <c r="BR41" s="66"/>
      <c r="BS41" s="67"/>
      <c r="BT41" s="67"/>
      <c r="BU41" s="51"/>
      <c r="BV41" s="68"/>
      <c r="BW41" s="53"/>
      <c r="BX41" s="63"/>
      <c r="BY41" s="207"/>
      <c r="BZ41" s="105"/>
      <c r="CA41" s="103"/>
      <c r="CB41" s="104"/>
      <c r="CC41" s="105"/>
      <c r="CD41" s="67"/>
      <c r="CE41" s="67"/>
      <c r="CF41" s="51"/>
      <c r="CG41" s="60"/>
      <c r="CH41" s="53"/>
      <c r="CI41" s="63"/>
      <c r="CJ41" s="207"/>
      <c r="CK41" s="208"/>
      <c r="CL41" s="72"/>
      <c r="CM41" s="93"/>
      <c r="CN41" s="72"/>
      <c r="CO41" s="93"/>
      <c r="CP41" s="399"/>
      <c r="CQ41" s="399"/>
      <c r="CR41" s="72"/>
      <c r="CS41" s="399"/>
      <c r="CT41" s="72"/>
      <c r="CU41" s="399"/>
      <c r="CV41" s="399"/>
      <c r="CW41" s="150"/>
      <c r="CX41" s="150"/>
      <c r="CY41" s="147"/>
      <c r="CZ41" s="66"/>
      <c r="DA41" s="67"/>
      <c r="DB41" s="60"/>
      <c r="DC41" s="51"/>
      <c r="DD41" s="60"/>
      <c r="DE41" s="60"/>
      <c r="DF41" s="63"/>
      <c r="DG41" s="209"/>
      <c r="DH41" s="105"/>
      <c r="DI41" s="126"/>
      <c r="DJ41" s="126"/>
      <c r="DK41" s="66"/>
      <c r="DL41" s="67"/>
      <c r="DM41" s="60"/>
      <c r="DN41" s="51"/>
      <c r="DO41" s="60"/>
      <c r="DP41" s="60"/>
      <c r="DQ41" s="63"/>
      <c r="DR41" s="209"/>
      <c r="DS41" s="67"/>
      <c r="DT41" s="60"/>
      <c r="DU41" s="51"/>
      <c r="DV41" s="60"/>
      <c r="DW41" s="60"/>
      <c r="DX41" s="63"/>
      <c r="DY41" s="209"/>
      <c r="DZ41" s="210"/>
      <c r="EA41" s="57"/>
      <c r="EB41" s="58"/>
      <c r="EC41" s="66"/>
      <c r="ED41" s="67"/>
      <c r="EE41" s="67"/>
      <c r="EF41" s="51"/>
      <c r="EG41" s="68"/>
      <c r="EH41" s="53"/>
      <c r="EI41" s="63"/>
      <c r="EJ41" s="207"/>
      <c r="EK41" s="149"/>
      <c r="EL41" s="70"/>
      <c r="EM41" s="121"/>
      <c r="EN41" s="66"/>
      <c r="EO41" s="67"/>
      <c r="EP41" s="67"/>
      <c r="EQ41" s="51"/>
      <c r="ER41" s="60"/>
      <c r="ES41" s="53"/>
      <c r="ET41" s="63"/>
      <c r="EU41" s="207"/>
      <c r="EV41" s="210"/>
      <c r="EW41" s="57"/>
      <c r="EX41" s="58"/>
      <c r="EY41" s="66"/>
      <c r="EZ41" s="67"/>
      <c r="FA41" s="67"/>
      <c r="FB41" s="51"/>
      <c r="FC41" s="60"/>
      <c r="FD41" s="53"/>
      <c r="FE41" s="63"/>
      <c r="FF41" s="207"/>
      <c r="FG41" s="105"/>
      <c r="FH41" s="103"/>
      <c r="FI41" s="104"/>
      <c r="FJ41" s="66"/>
      <c r="FK41" s="67"/>
      <c r="FL41" s="67"/>
      <c r="FM41" s="51"/>
      <c r="FN41" s="60"/>
      <c r="FO41" s="53"/>
      <c r="FP41" s="63"/>
      <c r="FQ41" s="207"/>
      <c r="FR41" s="105"/>
      <c r="FS41" s="103"/>
      <c r="FT41" s="104"/>
      <c r="FU41" s="66"/>
      <c r="FV41" s="67"/>
      <c r="FW41" s="67"/>
      <c r="FX41" s="51"/>
      <c r="FY41" s="60"/>
      <c r="FZ41" s="53"/>
      <c r="GA41" s="63"/>
      <c r="GB41" s="207"/>
      <c r="GC41" s="105"/>
      <c r="GD41" s="103"/>
      <c r="GE41" s="104"/>
      <c r="GF41" s="105"/>
      <c r="GG41" s="67"/>
      <c r="GH41" s="67"/>
      <c r="GI41" s="51"/>
      <c r="GJ41" s="60"/>
      <c r="GK41" s="53"/>
      <c r="GL41" s="63"/>
      <c r="GM41" s="207"/>
      <c r="GN41" s="211"/>
      <c r="GO41" s="156"/>
      <c r="GP41" s="158"/>
      <c r="GQ41" s="157"/>
      <c r="GR41" s="5"/>
      <c r="GS41" s="212"/>
      <c r="GT41" s="213"/>
      <c r="GU41" s="214"/>
      <c r="GV41" s="215"/>
      <c r="GW41" s="211"/>
      <c r="GX41" s="157"/>
      <c r="GY41" s="158"/>
      <c r="GZ41" s="157"/>
      <c r="HA41" s="5"/>
      <c r="HB41" s="5"/>
      <c r="HC41" s="105"/>
      <c r="HD41" s="103"/>
      <c r="HE41" s="104"/>
      <c r="HF41" s="105"/>
      <c r="HG41" s="67">
        <f t="shared" ref="HG41:HG49" si="535">ROUND(MAX((HC41*0.4+HD41*0.6),(HC41*0.4+HE41*0.6)),1)</f>
        <v>0</v>
      </c>
      <c r="HH41" s="67" t="str">
        <f t="shared" ref="HH41:HH49" si="536">TEXT(HG41,"0.0")</f>
        <v>0.0</v>
      </c>
      <c r="HI41" s="51" t="str">
        <f t="shared" ref="HI41:HI49" si="537">IF(HG41&gt;=8.5,"A",IF(HG41&gt;=8,"B+",IF(HG41&gt;=7,"B",IF(HG41&gt;=6.5,"C+",IF(HG41&gt;=5.5,"C",IF(HG41&gt;=5,"D+",IF(HG41&gt;=4,"D","F")))))))</f>
        <v>F</v>
      </c>
      <c r="HJ41" s="60">
        <f t="shared" ref="HJ41:HJ49" si="538">IF(HI41="A",4,IF(HI41="B+",3.5,IF(HI41="B",3,IF(HI41="C+",2.5,IF(HI41="C",2,IF(HI41="D+",1.5,IF(HI41="D",1,0)))))))</f>
        <v>0</v>
      </c>
      <c r="HK41" s="53" t="str">
        <f t="shared" ref="HK41:HK49" si="539">TEXT(HJ41,"0.0")</f>
        <v>0.0</v>
      </c>
      <c r="HL41" s="63">
        <v>3</v>
      </c>
      <c r="HM41" s="207">
        <v>3</v>
      </c>
      <c r="HN41" s="210"/>
      <c r="HO41" s="57"/>
      <c r="HP41" s="58"/>
      <c r="HQ41" s="66">
        <f t="shared" ref="HQ41:HQ49" si="540">ROUND((HN41*0.4+HO41*0.6),1)</f>
        <v>0</v>
      </c>
      <c r="HR41" s="110">
        <f t="shared" ref="HR41:HR49" si="541">ROUND(MAX((HN41*0.4+HO41*0.6),(HN41*0.4+HP41*0.6)),1)</f>
        <v>0</v>
      </c>
      <c r="HS41" s="67" t="str">
        <f t="shared" ref="HS41:HS49" si="542">TEXT(HR41,"0.0")</f>
        <v>0.0</v>
      </c>
      <c r="HT41" s="111" t="str">
        <f t="shared" ref="HT41:HT49" si="543">IF(HR41&gt;=8.5,"A",IF(HR41&gt;=8,"B+",IF(HR41&gt;=7,"B",IF(HR41&gt;=6.5,"C+",IF(HR41&gt;=5.5,"C",IF(HR41&gt;=5,"D+",IF(HR41&gt;=4,"D","F")))))))</f>
        <v>F</v>
      </c>
      <c r="HU41" s="112">
        <f t="shared" ref="HU41:HU49" si="544">IF(HT41="A",4,IF(HT41="B+",3.5,IF(HT41="B",3,IF(HT41="C+",2.5,IF(HT41="C",2,IF(HT41="D+",1.5,IF(HT41="D",1,0)))))))</f>
        <v>0</v>
      </c>
      <c r="HV41" s="113" t="str">
        <f t="shared" ref="HV41:HV49" si="545">TEXT(HU41,"0.0")</f>
        <v>0.0</v>
      </c>
      <c r="HW41" s="63">
        <v>1</v>
      </c>
      <c r="HX41" s="207">
        <v>1</v>
      </c>
      <c r="HY41" s="66">
        <f t="shared" ref="HY41:HZ49" si="546">ROUND((HF41*0.7+HQ41*0.3),1)</f>
        <v>0</v>
      </c>
      <c r="HZ41" s="167">
        <f t="shared" si="546"/>
        <v>0</v>
      </c>
      <c r="IA41" s="53" t="str">
        <f t="shared" ref="IA41:IA49" si="547">TEXT(HZ41,"0.0")</f>
        <v>0.0</v>
      </c>
      <c r="IB41" s="51" t="str">
        <f t="shared" ref="IB41:IB49" si="548">IF(HZ41&gt;=8.5,"A",IF(HZ41&gt;=8,"B+",IF(HZ41&gt;=7,"B",IF(HZ41&gt;=6.5,"C+",IF(HZ41&gt;=5.5,"C",IF(HZ41&gt;=5,"D+",IF(HZ41&gt;=4,"D","F")))))))</f>
        <v>F</v>
      </c>
      <c r="IC41" s="60">
        <f t="shared" ref="IC41:IC49" si="549">IF(IB41="A",4,IF(IB41="B+",3.5,IF(IB41="B",3,IF(IB41="C+",2.5,IF(IB41="C",2,IF(IB41="D+",1.5,IF(IB41="D",1,0)))))))</f>
        <v>0</v>
      </c>
      <c r="ID41" s="53" t="str">
        <f t="shared" ref="ID41:ID49" si="550">TEXT(IC41,"0.0")</f>
        <v>0.0</v>
      </c>
      <c r="IE41" s="220">
        <v>4</v>
      </c>
      <c r="IF41" s="221">
        <v>4</v>
      </c>
      <c r="IG41" s="210"/>
      <c r="IH41" s="57"/>
      <c r="II41" s="58"/>
      <c r="IJ41" s="66">
        <f t="shared" ref="IJ41:IJ49" si="551">ROUND((IG41*0.4+IH41*0.6),1)</f>
        <v>0</v>
      </c>
      <c r="IK41" s="67">
        <f t="shared" ref="IK41:IK49" si="552">ROUND(MAX((IG41*0.4+IH41*0.6),(IG41*0.4+II41*0.6)),1)</f>
        <v>0</v>
      </c>
      <c r="IL41" s="67" t="str">
        <f t="shared" ref="IL41:IL49" si="553">TEXT(IK41,"0.0")</f>
        <v>0.0</v>
      </c>
      <c r="IM41" s="51" t="str">
        <f t="shared" ref="IM41:IM49" si="554">IF(IK41&gt;=8.5,"A",IF(IK41&gt;=8,"B+",IF(IK41&gt;=7,"B",IF(IK41&gt;=6.5,"C+",IF(IK41&gt;=5.5,"C",IF(IK41&gt;=5,"D+",IF(IK41&gt;=4,"D","F")))))))</f>
        <v>F</v>
      </c>
      <c r="IN41" s="60">
        <f t="shared" ref="IN41:IN49" si="555">IF(IM41="A",4,IF(IM41="B+",3.5,IF(IM41="B",3,IF(IM41="C+",2.5,IF(IM41="C",2,IF(IM41="D+",1.5,IF(IM41="D",1,0)))))))</f>
        <v>0</v>
      </c>
      <c r="IO41" s="53" t="str">
        <f t="shared" ref="IO41:IO49" si="556">TEXT(IN41,"0.0")</f>
        <v>0.0</v>
      </c>
      <c r="IP41" s="63">
        <v>2</v>
      </c>
      <c r="IQ41" s="207">
        <v>2</v>
      </c>
      <c r="IR41" s="210"/>
      <c r="IS41" s="57"/>
      <c r="IT41" s="58"/>
      <c r="IU41" s="66">
        <f t="shared" ref="IU41:IU49" si="557">ROUND((IR41*0.4+IS41*0.6),1)</f>
        <v>0</v>
      </c>
      <c r="IV41" s="67">
        <f t="shared" ref="IV41:IV49" si="558">ROUND(MAX((IR41*0.4+IS41*0.6),(IR41*0.4+IT41*0.6)),1)</f>
        <v>0</v>
      </c>
      <c r="IW41" s="67" t="str">
        <f t="shared" ref="IW41:IW49" si="559">TEXT(IV41,"0.0")</f>
        <v>0.0</v>
      </c>
      <c r="IX41" s="51" t="str">
        <f t="shared" ref="IX41:IX49" si="560">IF(IV41&gt;=8.5,"A",IF(IV41&gt;=8,"B+",IF(IV41&gt;=7,"B",IF(IV41&gt;=6.5,"C+",IF(IV41&gt;=5.5,"C",IF(IV41&gt;=5,"D+",IF(IV41&gt;=4,"D","F")))))))</f>
        <v>F</v>
      </c>
      <c r="IY41" s="60">
        <f t="shared" ref="IY41:IY49" si="561">IF(IX41="A",4,IF(IX41="B+",3.5,IF(IX41="B",3,IF(IX41="C+",2.5,IF(IX41="C",2,IF(IX41="D+",1.5,IF(IX41="D",1,0)))))))</f>
        <v>0</v>
      </c>
      <c r="IZ41" s="53" t="str">
        <f t="shared" ref="IZ41:IZ49" si="562">TEXT(IY41,"0.0")</f>
        <v>0.0</v>
      </c>
      <c r="JA41" s="63">
        <v>3</v>
      </c>
      <c r="JB41" s="207">
        <v>3</v>
      </c>
      <c r="JC41" s="65"/>
      <c r="JD41" s="57"/>
      <c r="JE41" s="58"/>
      <c r="JF41" s="66">
        <f t="shared" ref="JF41:JF49" si="563">ROUND((JC41*0.4+JD41*0.6),1)</f>
        <v>0</v>
      </c>
      <c r="JG41" s="67">
        <f t="shared" ref="JG41:JG49" si="564">ROUND(MAX((JC41*0.4+JD41*0.6),(JC41*0.4+JE41*0.6)),1)</f>
        <v>0</v>
      </c>
      <c r="JH41" s="50" t="str">
        <f t="shared" ref="JH41:JH49" si="565">TEXT(JG41,"0.0")</f>
        <v>0.0</v>
      </c>
      <c r="JI41" s="51" t="str">
        <f t="shared" ref="JI41:JI49" si="566">IF(JG41&gt;=8.5,"A",IF(JG41&gt;=8,"B+",IF(JG41&gt;=7,"B",IF(JG41&gt;=6.5,"C+",IF(JG41&gt;=5.5,"C",IF(JG41&gt;=5,"D+",IF(JG41&gt;=4,"D","F")))))))</f>
        <v>F</v>
      </c>
      <c r="JJ41" s="60">
        <f t="shared" ref="JJ41:JJ49" si="567">IF(JI41="A",4,IF(JI41="B+",3.5,IF(JI41="B",3,IF(JI41="C+",2.5,IF(JI41="C",2,IF(JI41="D+",1.5,IF(JI41="D",1,0)))))))</f>
        <v>0</v>
      </c>
      <c r="JK41" s="53" t="str">
        <f t="shared" ref="JK41:JK49" si="568">TEXT(JJ41,"0.0")</f>
        <v>0.0</v>
      </c>
      <c r="JL41" s="61">
        <v>2</v>
      </c>
      <c r="JM41" s="62"/>
      <c r="JN41" s="56"/>
      <c r="JO41" s="70"/>
      <c r="JP41" s="121"/>
      <c r="JQ41" s="149">
        <f t="shared" si="137"/>
        <v>0</v>
      </c>
      <c r="JR41" s="67">
        <f t="shared" si="138"/>
        <v>0</v>
      </c>
      <c r="JS41" s="50" t="str">
        <f t="shared" si="139"/>
        <v>0.0</v>
      </c>
      <c r="JT41" s="51" t="str">
        <f t="shared" si="140"/>
        <v>F</v>
      </c>
      <c r="JU41" s="60">
        <f t="shared" si="141"/>
        <v>0</v>
      </c>
      <c r="JV41" s="53" t="str">
        <f t="shared" si="142"/>
        <v>0.0</v>
      </c>
      <c r="JW41" s="61">
        <v>1</v>
      </c>
      <c r="JX41" s="62"/>
      <c r="JY41" s="56"/>
      <c r="JZ41" s="70"/>
      <c r="KA41" s="121"/>
      <c r="KB41" s="149">
        <f t="shared" si="143"/>
        <v>0</v>
      </c>
      <c r="KC41" s="67">
        <f t="shared" si="144"/>
        <v>0</v>
      </c>
      <c r="KD41" s="50" t="str">
        <f t="shared" si="145"/>
        <v>0.0</v>
      </c>
      <c r="KE41" s="51" t="str">
        <f t="shared" si="146"/>
        <v>F</v>
      </c>
      <c r="KF41" s="60">
        <f t="shared" si="147"/>
        <v>0</v>
      </c>
      <c r="KG41" s="53" t="str">
        <f t="shared" si="148"/>
        <v>0.0</v>
      </c>
      <c r="KH41" s="61">
        <v>2</v>
      </c>
      <c r="KI41" s="62"/>
      <c r="KJ41" s="105"/>
      <c r="KK41" s="138"/>
      <c r="KL41" s="105"/>
      <c r="KM41" s="66">
        <f t="shared" si="149"/>
        <v>0</v>
      </c>
      <c r="KN41" s="110">
        <f t="shared" si="150"/>
        <v>0</v>
      </c>
      <c r="KO41" s="67" t="str">
        <f t="shared" si="151"/>
        <v>0.0</v>
      </c>
      <c r="KP41" s="300" t="str">
        <f t="shared" si="152"/>
        <v>F</v>
      </c>
      <c r="KQ41" s="112">
        <f t="shared" si="153"/>
        <v>0</v>
      </c>
      <c r="KR41" s="113" t="str">
        <f t="shared" si="154"/>
        <v>0.0</v>
      </c>
      <c r="KS41" s="63">
        <v>3</v>
      </c>
      <c r="KT41" s="207"/>
      <c r="KU41" s="105"/>
      <c r="KV41" s="138"/>
      <c r="KW41" s="104"/>
      <c r="KX41" s="66">
        <f t="shared" si="155"/>
        <v>0</v>
      </c>
      <c r="KY41" s="110">
        <f t="shared" si="156"/>
        <v>0</v>
      </c>
      <c r="KZ41" s="67" t="str">
        <f t="shared" si="157"/>
        <v>0.0</v>
      </c>
      <c r="LA41" s="300" t="str">
        <f t="shared" si="158"/>
        <v>F</v>
      </c>
      <c r="LB41" s="112">
        <f t="shared" si="159"/>
        <v>0</v>
      </c>
      <c r="LC41" s="113" t="str">
        <f t="shared" si="160"/>
        <v>0.0</v>
      </c>
      <c r="LD41" s="63">
        <v>2</v>
      </c>
      <c r="LE41" s="207"/>
      <c r="LF41" s="301">
        <f t="shared" si="286"/>
        <v>0</v>
      </c>
      <c r="LG41" s="302">
        <f t="shared" si="286"/>
        <v>0</v>
      </c>
      <c r="LH41" s="303" t="str">
        <f t="shared" si="162"/>
        <v>0.0</v>
      </c>
      <c r="LI41" s="304" t="str">
        <f t="shared" si="163"/>
        <v>F</v>
      </c>
      <c r="LJ41" s="305">
        <f t="shared" si="164"/>
        <v>0</v>
      </c>
      <c r="LK41" s="303" t="str">
        <f t="shared" si="165"/>
        <v>0.0</v>
      </c>
      <c r="LL41" s="306">
        <v>5</v>
      </c>
      <c r="LM41" s="307"/>
      <c r="LN41" s="211">
        <f t="shared" si="166"/>
        <v>19</v>
      </c>
      <c r="LO41" s="156">
        <f t="shared" si="167"/>
        <v>0</v>
      </c>
      <c r="LP41" s="158">
        <f t="shared" si="168"/>
        <v>0</v>
      </c>
      <c r="LQ41" s="157" t="str">
        <f t="shared" si="169"/>
        <v>0.00</v>
      </c>
      <c r="LR41" s="5" t="str">
        <f t="shared" si="170"/>
        <v>Cảnh báo KQHT</v>
      </c>
      <c r="LS41" s="212">
        <f t="shared" si="171"/>
        <v>9</v>
      </c>
      <c r="LT41" s="156">
        <f t="shared" si="172"/>
        <v>0</v>
      </c>
      <c r="LU41" s="309">
        <f t="shared" si="173"/>
        <v>0</v>
      </c>
      <c r="LV41" s="215">
        <f t="shared" si="174"/>
        <v>19</v>
      </c>
      <c r="LW41" s="211">
        <f t="shared" si="175"/>
        <v>9</v>
      </c>
      <c r="LX41" s="157">
        <f t="shared" si="176"/>
        <v>0</v>
      </c>
      <c r="LY41" s="157" t="str">
        <f t="shared" si="177"/>
        <v>0.00</v>
      </c>
      <c r="LZ41" s="158">
        <f t="shared" si="178"/>
        <v>0</v>
      </c>
      <c r="MA41" s="157" t="str">
        <f t="shared" si="179"/>
        <v>0.00</v>
      </c>
      <c r="MB41" s="5" t="str">
        <f t="shared" si="180"/>
        <v>Cảnh báo KQHT</v>
      </c>
      <c r="MC41" s="282"/>
      <c r="MD41" s="283"/>
      <c r="ME41" s="58"/>
      <c r="MF41" s="66">
        <f t="shared" si="181"/>
        <v>0</v>
      </c>
      <c r="MG41" s="67">
        <f t="shared" si="182"/>
        <v>0</v>
      </c>
      <c r="MH41" s="50" t="str">
        <f t="shared" si="183"/>
        <v>0.0</v>
      </c>
      <c r="MI41" s="51" t="str">
        <f t="shared" si="184"/>
        <v>F</v>
      </c>
      <c r="MJ41" s="60">
        <f t="shared" si="185"/>
        <v>0</v>
      </c>
      <c r="MK41" s="53" t="str">
        <f t="shared" si="186"/>
        <v>0.0</v>
      </c>
      <c r="ML41" s="61">
        <v>2</v>
      </c>
      <c r="MM41" s="62"/>
      <c r="MN41" s="282"/>
      <c r="MO41" s="283"/>
      <c r="MP41" s="104"/>
      <c r="MQ41" s="105">
        <f t="shared" si="187"/>
        <v>0</v>
      </c>
      <c r="MR41" s="67">
        <f t="shared" si="188"/>
        <v>0</v>
      </c>
      <c r="MS41" s="50" t="str">
        <f t="shared" si="189"/>
        <v>0.0</v>
      </c>
      <c r="MT41" s="51" t="str">
        <f t="shared" si="190"/>
        <v>F</v>
      </c>
      <c r="MU41" s="60">
        <f t="shared" si="191"/>
        <v>0</v>
      </c>
      <c r="MV41" s="53" t="str">
        <f t="shared" si="192"/>
        <v>0.0</v>
      </c>
      <c r="MW41" s="61">
        <v>2</v>
      </c>
      <c r="MX41" s="62"/>
      <c r="MY41" s="282"/>
      <c r="MZ41" s="283"/>
      <c r="NA41" s="104"/>
      <c r="NB41" s="105">
        <f t="shared" si="193"/>
        <v>0</v>
      </c>
      <c r="NC41" s="67">
        <f t="shared" si="194"/>
        <v>0</v>
      </c>
      <c r="ND41" s="50" t="str">
        <f t="shared" si="195"/>
        <v>0.0</v>
      </c>
      <c r="NE41" s="51" t="str">
        <f t="shared" si="196"/>
        <v>F</v>
      </c>
      <c r="NF41" s="60">
        <f t="shared" si="197"/>
        <v>0</v>
      </c>
      <c r="NG41" s="53" t="str">
        <f t="shared" si="198"/>
        <v>0.0</v>
      </c>
      <c r="NH41" s="61">
        <v>2</v>
      </c>
      <c r="NI41" s="62"/>
      <c r="NJ41" s="105"/>
      <c r="NK41" s="138"/>
      <c r="NL41" s="105"/>
      <c r="NM41" s="66">
        <f t="shared" si="199"/>
        <v>0</v>
      </c>
      <c r="NN41" s="110">
        <f t="shared" si="200"/>
        <v>0</v>
      </c>
      <c r="NO41" s="67" t="str">
        <f t="shared" si="201"/>
        <v>0.0</v>
      </c>
      <c r="NP41" s="300" t="str">
        <f t="shared" si="202"/>
        <v>F</v>
      </c>
      <c r="NQ41" s="112">
        <f t="shared" si="203"/>
        <v>0</v>
      </c>
      <c r="NR41" s="113" t="str">
        <f t="shared" si="204"/>
        <v>0.0</v>
      </c>
      <c r="NS41" s="63">
        <v>2</v>
      </c>
      <c r="NT41" s="207"/>
      <c r="NU41" s="105"/>
      <c r="NV41" s="138"/>
      <c r="NW41" s="105"/>
      <c r="NX41" s="105">
        <f t="shared" si="205"/>
        <v>0</v>
      </c>
      <c r="NY41" s="110">
        <f t="shared" si="206"/>
        <v>0</v>
      </c>
      <c r="NZ41" s="67" t="str">
        <f t="shared" si="207"/>
        <v>0.0</v>
      </c>
      <c r="OA41" s="300" t="str">
        <f t="shared" si="208"/>
        <v>F</v>
      </c>
      <c r="OB41" s="112">
        <f t="shared" si="209"/>
        <v>0</v>
      </c>
      <c r="OC41" s="113" t="str">
        <f t="shared" si="210"/>
        <v>0.0</v>
      </c>
      <c r="OD41" s="63">
        <v>1</v>
      </c>
      <c r="OE41" s="207"/>
      <c r="OF41" s="210"/>
      <c r="OG41" s="57"/>
      <c r="OH41" s="58"/>
      <c r="OI41" s="66">
        <f t="shared" si="211"/>
        <v>0</v>
      </c>
      <c r="OJ41" s="67">
        <f t="shared" si="212"/>
        <v>0</v>
      </c>
      <c r="OK41" s="67" t="str">
        <f t="shared" si="213"/>
        <v>0.0</v>
      </c>
      <c r="OL41" s="51" t="str">
        <f t="shared" si="214"/>
        <v>F</v>
      </c>
      <c r="OM41" s="60">
        <f t="shared" si="215"/>
        <v>0</v>
      </c>
      <c r="ON41" s="53" t="str">
        <f t="shared" si="216"/>
        <v>0.0</v>
      </c>
      <c r="OO41" s="63">
        <v>6</v>
      </c>
      <c r="OP41" s="207"/>
      <c r="OQ41" s="211">
        <f t="shared" si="217"/>
        <v>15</v>
      </c>
      <c r="OR41" s="156">
        <f t="shared" si="218"/>
        <v>0</v>
      </c>
      <c r="OS41" s="158">
        <f t="shared" si="219"/>
        <v>0</v>
      </c>
      <c r="OT41" s="157" t="str">
        <f t="shared" si="220"/>
        <v>0.00</v>
      </c>
      <c r="OU41" s="5" t="str">
        <f t="shared" si="221"/>
        <v>Cảnh báo KQHT</v>
      </c>
      <c r="OV41" s="212">
        <f t="shared" si="222"/>
        <v>0</v>
      </c>
      <c r="OW41" s="156" t="e">
        <f t="shared" si="223"/>
        <v>#DIV/0!</v>
      </c>
      <c r="OX41" s="309" t="e">
        <f t="shared" si="224"/>
        <v>#DIV/0!</v>
      </c>
      <c r="OY41" s="215">
        <f t="shared" si="225"/>
        <v>34</v>
      </c>
      <c r="OZ41" s="211">
        <f t="shared" si="226"/>
        <v>9</v>
      </c>
      <c r="PA41" s="157" t="e">
        <f t="shared" si="227"/>
        <v>#DIV/0!</v>
      </c>
      <c r="PB41" s="157" t="e">
        <f t="shared" si="228"/>
        <v>#DIV/0!</v>
      </c>
      <c r="PC41" s="158" t="e">
        <f t="shared" si="229"/>
        <v>#DIV/0!</v>
      </c>
      <c r="PD41" s="157" t="e">
        <f t="shared" si="230"/>
        <v>#DIV/0!</v>
      </c>
      <c r="PE41" s="5" t="e">
        <f t="shared" si="231"/>
        <v>#DIV/0!</v>
      </c>
      <c r="PF41" s="210"/>
      <c r="PG41" s="133"/>
      <c r="PH41" s="210"/>
      <c r="PI41" s="66">
        <f t="shared" si="232"/>
        <v>0</v>
      </c>
      <c r="PJ41" s="67">
        <f t="shared" si="233"/>
        <v>0</v>
      </c>
      <c r="PK41" s="67" t="str">
        <f t="shared" si="234"/>
        <v>0.0</v>
      </c>
      <c r="PL41" s="51" t="str">
        <f t="shared" si="235"/>
        <v>F</v>
      </c>
      <c r="PM41" s="60">
        <f t="shared" si="236"/>
        <v>0</v>
      </c>
      <c r="PN41" s="53" t="str">
        <f t="shared" si="237"/>
        <v>0.0</v>
      </c>
      <c r="PO41" s="63">
        <v>6</v>
      </c>
      <c r="PP41" s="207"/>
      <c r="PQ41" s="105"/>
      <c r="PR41" s="138"/>
      <c r="PS41" s="105"/>
      <c r="PT41" s="105"/>
      <c r="PU41" s="67">
        <f t="shared" si="238"/>
        <v>0</v>
      </c>
      <c r="PV41" s="67" t="str">
        <f t="shared" si="239"/>
        <v>0.0</v>
      </c>
      <c r="PW41" s="51" t="str">
        <f t="shared" si="240"/>
        <v>F</v>
      </c>
      <c r="PX41" s="60">
        <f t="shared" si="241"/>
        <v>0</v>
      </c>
      <c r="PY41" s="53" t="str">
        <f t="shared" si="242"/>
        <v>0.0</v>
      </c>
      <c r="PZ41" s="63">
        <v>4</v>
      </c>
      <c r="QA41" s="207">
        <v>4</v>
      </c>
      <c r="QB41" s="66"/>
      <c r="QC41" s="66"/>
      <c r="QD41" s="66"/>
      <c r="QE41" s="316">
        <f t="shared" si="243"/>
        <v>0</v>
      </c>
      <c r="QF41" s="67" t="str">
        <f t="shared" si="244"/>
        <v>0.0</v>
      </c>
      <c r="QG41" s="51" t="str">
        <f t="shared" si="245"/>
        <v>F</v>
      </c>
      <c r="QH41" s="60">
        <f t="shared" si="246"/>
        <v>0</v>
      </c>
      <c r="QI41" s="53" t="str">
        <f t="shared" si="247"/>
        <v>0.0</v>
      </c>
      <c r="QJ41" s="220"/>
      <c r="QK41" s="221"/>
      <c r="QL41" s="417">
        <f t="shared" si="248"/>
        <v>10</v>
      </c>
      <c r="QM41" s="156">
        <f t="shared" si="249"/>
        <v>0</v>
      </c>
      <c r="QN41" s="158">
        <f t="shared" si="250"/>
        <v>0</v>
      </c>
      <c r="QO41" s="157" t="str">
        <f t="shared" si="251"/>
        <v>0.00</v>
      </c>
      <c r="QR41" s="429"/>
      <c r="QS41" s="429"/>
      <c r="QT41" s="429"/>
    </row>
    <row r="42" spans="1:462" s="8" customFormat="1" ht="18">
      <c r="A42" s="142">
        <v>1</v>
      </c>
      <c r="B42" s="8" t="s">
        <v>534</v>
      </c>
      <c r="C42" s="8" t="s">
        <v>535</v>
      </c>
      <c r="D42" s="234" t="s">
        <v>537</v>
      </c>
      <c r="E42" s="235" t="s">
        <v>286</v>
      </c>
      <c r="K42" s="98">
        <v>6.8</v>
      </c>
      <c r="L42" s="67" t="str">
        <f t="shared" ref="L42" si="569">TEXT(K42,"0.0")</f>
        <v>6.8</v>
      </c>
      <c r="M42" s="51" t="str">
        <f t="shared" ref="M42:M49" si="570">IF(K42&gt;=8.5,"A",IF(K42&gt;=8,"B+",IF(K42&gt;=7,"B",IF(K42&gt;=6.5,"C+",IF(K42&gt;=5.5,"C",IF(K42&gt;=5,"D+",IF(K42&gt;=4,"D","F")))))))</f>
        <v>C+</v>
      </c>
      <c r="N42" s="52">
        <f t="shared" ref="N42:N49" si="571">IF(M42="A",4,IF(M42="B+",3.5,IF(M42="B",3,IF(M42="C+",2.5,IF(M42="C",2,IF(M42="D+",1.5,IF(M42="D",1,0)))))))</f>
        <v>2.5</v>
      </c>
      <c r="O42" s="53" t="str">
        <f t="shared" ref="O42:O49" si="572">TEXT(N42,"0.0")</f>
        <v>2.5</v>
      </c>
      <c r="P42" s="63">
        <v>2</v>
      </c>
      <c r="Q42" s="49">
        <v>6</v>
      </c>
      <c r="R42" s="67" t="str">
        <f t="shared" ref="R42:R43" si="573">TEXT(Q42,"0.0")</f>
        <v>6.0</v>
      </c>
      <c r="S42" s="51" t="str">
        <f t="shared" ref="S42:S49" si="574">IF(Q42&gt;=8.5,"A",IF(Q42&gt;=8,"B+",IF(Q42&gt;=7,"B",IF(Q42&gt;=6.5,"C+",IF(Q42&gt;=5.5,"C",IF(Q42&gt;=5,"D+",IF(Q42&gt;=4,"D","F")))))))</f>
        <v>C</v>
      </c>
      <c r="T42" s="52">
        <f t="shared" ref="T42:T49" si="575">IF(S42="A",4,IF(S42="B+",3.5,IF(S42="B",3,IF(S42="C+",2.5,IF(S42="C",2,IF(S42="D+",1.5,IF(S42="D",1,0)))))))</f>
        <v>2</v>
      </c>
      <c r="U42" s="53" t="str">
        <f t="shared" ref="U42:U49" si="576">TEXT(T42,"0.0")</f>
        <v>2.0</v>
      </c>
      <c r="V42" s="63">
        <v>3</v>
      </c>
      <c r="W42" s="105"/>
      <c r="X42" s="103"/>
      <c r="Y42" s="104"/>
      <c r="Z42" s="66">
        <f t="shared" ref="Z42:Z49" si="577">ROUND((W42*0.4+X42*0.6),1)</f>
        <v>0</v>
      </c>
      <c r="AA42" s="67">
        <f t="shared" ref="AA42:AA49" si="578">ROUND(MAX((W42*0.4+X42*0.6),(W42*0.4+Y42*0.6)),1)</f>
        <v>0</v>
      </c>
      <c r="AB42" s="67" t="str">
        <f t="shared" ref="AB42:AB49" si="579">TEXT(AA42,"0.0")</f>
        <v>0.0</v>
      </c>
      <c r="AC42" s="51" t="str">
        <f t="shared" ref="AC42:AC49" si="580">IF(AA42&gt;=8.5,"A",IF(AA42&gt;=8,"B+",IF(AA42&gt;=7,"B",IF(AA42&gt;=6.5,"C+",IF(AA42&gt;=5.5,"C",IF(AA42&gt;=5,"D+",IF(AA42&gt;=4,"D","F")))))))</f>
        <v>F</v>
      </c>
      <c r="AD42" s="60">
        <f t="shared" ref="AD42:AD49" si="581">IF(AC42="A",4,IF(AC42="B+",3.5,IF(AC42="B",3,IF(AC42="C+",2.5,IF(AC42="C",2,IF(AC42="D+",1.5,IF(AC42="D",1,0)))))))</f>
        <v>0</v>
      </c>
      <c r="AE42" s="53" t="str">
        <f t="shared" ref="AE42:AE49" si="582">TEXT(AD42,"0.0")</f>
        <v>0.0</v>
      </c>
      <c r="AF42" s="63">
        <v>4</v>
      </c>
      <c r="AG42" s="207"/>
      <c r="AH42" s="105">
        <v>8</v>
      </c>
      <c r="AI42" s="103">
        <v>6</v>
      </c>
      <c r="AJ42" s="104"/>
      <c r="AK42" s="66">
        <f t="shared" ref="AK42:AK49" si="583">ROUND((AH42*0.4+AI42*0.6),1)</f>
        <v>6.8</v>
      </c>
      <c r="AL42" s="67">
        <f t="shared" ref="AL42:AL49" si="584">ROUND(MAX((AH42*0.4+AI42*0.6),(AH42*0.4+AJ42*0.6)),1)</f>
        <v>6.8</v>
      </c>
      <c r="AM42" s="67" t="str">
        <f t="shared" ref="AM42:AM49" si="585">TEXT(AL42,"0.0")</f>
        <v>6.8</v>
      </c>
      <c r="AN42" s="51" t="str">
        <f t="shared" ref="AN42:AN49" si="586">IF(AL42&gt;=8.5,"A",IF(AL42&gt;=8,"B+",IF(AL42&gt;=7,"B",IF(AL42&gt;=6.5,"C+",IF(AL42&gt;=5.5,"C",IF(AL42&gt;=5,"D+",IF(AL42&gt;=4,"D","F")))))))</f>
        <v>C+</v>
      </c>
      <c r="AO42" s="60">
        <f t="shared" ref="AO42:AO49" si="587">IF(AN42="A",4,IF(AN42="B+",3.5,IF(AN42="B",3,IF(AN42="C+",2.5,IF(AN42="C",2,IF(AN42="D+",1.5,IF(AN42="D",1,0)))))))</f>
        <v>2.5</v>
      </c>
      <c r="AP42" s="53" t="str">
        <f t="shared" ref="AP42:AP49" si="588">TEXT(AO42,"0.0")</f>
        <v>2.5</v>
      </c>
      <c r="AQ42" s="63">
        <v>2</v>
      </c>
      <c r="AR42" s="207">
        <v>2</v>
      </c>
      <c r="AS42" s="105">
        <v>7.1</v>
      </c>
      <c r="AT42" s="103">
        <v>7</v>
      </c>
      <c r="AU42" s="104"/>
      <c r="AV42" s="66">
        <f t="shared" ref="AV42:AV49" si="589">ROUND((AS42*0.4+AT42*0.6),1)</f>
        <v>7</v>
      </c>
      <c r="AW42" s="67">
        <f t="shared" ref="AW42:AW49" si="590">ROUND(MAX((AS42*0.4+AT42*0.6),(AS42*0.4+AU42*0.6)),1)</f>
        <v>7</v>
      </c>
      <c r="AX42" s="67" t="str">
        <f t="shared" ref="AX42:AX49" si="591">TEXT(AW42,"0.0")</f>
        <v>7.0</v>
      </c>
      <c r="AY42" s="51" t="str">
        <f t="shared" ref="AY42:AY49" si="592">IF(AW42&gt;=8.5,"A",IF(AW42&gt;=8,"B+",IF(AW42&gt;=7,"B",IF(AW42&gt;=6.5,"C+",IF(AW42&gt;=5.5,"C",IF(AW42&gt;=5,"D+",IF(AW42&gt;=4,"D","F")))))))</f>
        <v>B</v>
      </c>
      <c r="AZ42" s="60">
        <f t="shared" ref="AZ42:AZ49" si="593">IF(AY42="A",4,IF(AY42="B+",3.5,IF(AY42="B",3,IF(AY42="C+",2.5,IF(AY42="C",2,IF(AY42="D+",1.5,IF(AY42="D",1,0)))))))</f>
        <v>3</v>
      </c>
      <c r="BA42" s="53" t="str">
        <f t="shared" ref="BA42:BA49" si="594">TEXT(AZ42,"0.0")</f>
        <v>3.0</v>
      </c>
      <c r="BB42" s="63">
        <v>3</v>
      </c>
      <c r="BC42" s="207">
        <v>3</v>
      </c>
      <c r="BD42" s="105">
        <v>6.2</v>
      </c>
      <c r="BE42" s="103">
        <v>6</v>
      </c>
      <c r="BF42" s="104"/>
      <c r="BG42" s="66">
        <f t="shared" ref="BG42:BG49" si="595">ROUND((BD42*0.4+BE42*0.6),1)</f>
        <v>6.1</v>
      </c>
      <c r="BH42" s="67">
        <f t="shared" ref="BH42:BH49" si="596">ROUND(MAX((BD42*0.4+BE42*0.6),(BD42*0.4+BF42*0.6)),1)</f>
        <v>6.1</v>
      </c>
      <c r="BI42" s="67" t="str">
        <f t="shared" ref="BI42:BI49" si="597">TEXT(BH42,"0.0")</f>
        <v>6.1</v>
      </c>
      <c r="BJ42" s="51" t="str">
        <f t="shared" ref="BJ42:BJ49" si="598">IF(BH42&gt;=8.5,"A",IF(BH42&gt;=8,"B+",IF(BH42&gt;=7,"B",IF(BH42&gt;=6.5,"C+",IF(BH42&gt;=5.5,"C",IF(BH42&gt;=5,"D+",IF(BH42&gt;=4,"D","F")))))))</f>
        <v>C</v>
      </c>
      <c r="BK42" s="60">
        <f t="shared" ref="BK42:BK49" si="599">IF(BJ42="A",4,IF(BJ42="B+",3.5,IF(BJ42="B",3,IF(BJ42="C+",2.5,IF(BJ42="C",2,IF(BJ42="D+",1.5,IF(BJ42="D",1,0)))))))</f>
        <v>2</v>
      </c>
      <c r="BL42" s="53" t="str">
        <f t="shared" ref="BL42:BL49" si="600">TEXT(BK42,"0.0")</f>
        <v>2.0</v>
      </c>
      <c r="BM42" s="63">
        <v>3</v>
      </c>
      <c r="BN42" s="207">
        <v>3</v>
      </c>
      <c r="BO42" s="105">
        <v>7.4</v>
      </c>
      <c r="BP42" s="103">
        <v>6</v>
      </c>
      <c r="BQ42" s="104"/>
      <c r="BR42" s="66">
        <f t="shared" ref="BR42:BR49" si="601">ROUND((BO42*0.4+BP42*0.6),1)</f>
        <v>6.6</v>
      </c>
      <c r="BS42" s="67">
        <f t="shared" ref="BS42:BS49" si="602">ROUND(MAX((BO42*0.4+BP42*0.6),(BO42*0.4+BQ42*0.6)),1)</f>
        <v>6.6</v>
      </c>
      <c r="BT42" s="67" t="str">
        <f t="shared" ref="BT42:BT49" si="603">TEXT(BS42,"0.0")</f>
        <v>6.6</v>
      </c>
      <c r="BU42" s="51" t="str">
        <f t="shared" ref="BU42:BU49" si="604">IF(BS42&gt;=8.5,"A",IF(BS42&gt;=8,"B+",IF(BS42&gt;=7,"B",IF(BS42&gt;=6.5,"C+",IF(BS42&gt;=5.5,"C",IF(BS42&gt;=5,"D+",IF(BS42&gt;=4,"D","F")))))))</f>
        <v>C+</v>
      </c>
      <c r="BV42" s="68">
        <f t="shared" ref="BV42:BV49" si="605">IF(BU42="A",4,IF(BU42="B+",3.5,IF(BU42="B",3,IF(BU42="C+",2.5,IF(BU42="C",2,IF(BU42="D+",1.5,IF(BU42="D",1,0)))))))</f>
        <v>2.5</v>
      </c>
      <c r="BW42" s="53" t="str">
        <f t="shared" ref="BW42:BW49" si="606">TEXT(BV42,"0.0")</f>
        <v>2.5</v>
      </c>
      <c r="BX42" s="63">
        <v>2</v>
      </c>
      <c r="BY42" s="207">
        <v>2</v>
      </c>
      <c r="BZ42" s="105"/>
      <c r="CA42" s="103"/>
      <c r="CB42" s="104"/>
      <c r="CC42" s="105"/>
      <c r="CD42" s="67">
        <f t="shared" ref="CD42:CD49" si="607">ROUND(MAX((BZ42*0.4+CA42*0.6),(BZ42*0.4+CB42*0.6)),1)</f>
        <v>0</v>
      </c>
      <c r="CE42" s="67" t="str">
        <f t="shared" ref="CE42:CE49" si="608">TEXT(CD42,"0.0")</f>
        <v>0.0</v>
      </c>
      <c r="CF42" s="51" t="str">
        <f t="shared" ref="CF42:CF49" si="609">IF(CD42&gt;=8.5,"A",IF(CD42&gt;=8,"B+",IF(CD42&gt;=7,"B",IF(CD42&gt;=6.5,"C+",IF(CD42&gt;=5.5,"C",IF(CD42&gt;=5,"D+",IF(CD42&gt;=4,"D","F")))))))</f>
        <v>F</v>
      </c>
      <c r="CG42" s="60">
        <f t="shared" ref="CG42:CG49" si="610">IF(CF42="A",4,IF(CF42="B+",3.5,IF(CF42="B",3,IF(CF42="C+",2.5,IF(CF42="C",2,IF(CF42="D+",1.5,IF(CF42="D",1,0)))))))</f>
        <v>0</v>
      </c>
      <c r="CH42" s="53" t="str">
        <f t="shared" ref="CH42:CH49" si="611">TEXT(CG42,"0.0")</f>
        <v>0.0</v>
      </c>
      <c r="CI42" s="63">
        <v>3</v>
      </c>
      <c r="CJ42" s="207"/>
      <c r="CK42" s="208">
        <f t="shared" ref="CK42:CK49" si="612">AQ42+BB42+BM42+BX42+CI42+AF42</f>
        <v>17</v>
      </c>
      <c r="CL42" s="72">
        <f t="shared" ref="CL42:CL49" si="613">(AL42*AQ42+AA42*AF42+AW42*BB42+BH42*BM42+BS42*BX42+CD42*CI42)/CK42</f>
        <v>3.8882352941176466</v>
      </c>
      <c r="CM42" s="93" t="str">
        <f t="shared" ref="CM42:CM49" si="614">TEXT(CL42,"0.00")</f>
        <v>3.89</v>
      </c>
      <c r="CN42" s="72">
        <f t="shared" ref="CN42:CN49" si="615">(AO42*AQ42+AD42*AF42+AZ42*BB42+BK42*BM42+BV42*BX42+CG42*CI42)/CK42</f>
        <v>1.4705882352941178</v>
      </c>
      <c r="CO42" s="93" t="str">
        <f t="shared" ref="CO42:CO49" si="616">TEXT(CN42,"0.00")</f>
        <v>1.47</v>
      </c>
      <c r="CP42" s="399" t="str">
        <f t="shared" ref="CP42:CP49" si="617">IF(AND(CN42&lt;0.8),"Cảnh báo KQHT","Lên lớp")</f>
        <v>Lên lớp</v>
      </c>
      <c r="CQ42" s="399">
        <f t="shared" ref="CQ42:CQ49" si="618">CJ42+BY42+BN42+BC42+AG42+AR42</f>
        <v>10</v>
      </c>
      <c r="CR42" s="72">
        <v>0</v>
      </c>
      <c r="CS42" s="399" t="str">
        <f t="shared" ref="CS42:CS49" si="619">TEXT(CR42,"0.00")</f>
        <v>0.00</v>
      </c>
      <c r="CT42" s="72">
        <v>0</v>
      </c>
      <c r="CU42" s="399" t="str">
        <f t="shared" ref="CU42:CU49" si="620">TEXT(CT42,"0.00")</f>
        <v>0.00</v>
      </c>
      <c r="CV42" s="399" t="str">
        <f t="shared" ref="CV42:CV49" si="621">IF(AND(CT42&lt;1.2),"Cảnh báo KQHT","Lên lớp")</f>
        <v>Cảnh báo KQHT</v>
      </c>
      <c r="CW42" s="66">
        <v>7.2</v>
      </c>
      <c r="CX42" s="66">
        <v>8</v>
      </c>
      <c r="CY42" s="399"/>
      <c r="CZ42" s="66">
        <f t="shared" ref="CZ42:CZ49" si="622">ROUND((CW42*0.4+CX42*0.6),1)</f>
        <v>7.7</v>
      </c>
      <c r="DA42" s="67">
        <f t="shared" ref="DA42:DA49" si="623">ROUND(MAX((CW42*0.4+CX42*0.6),(CW42*0.4+CY42*0.6)),1)</f>
        <v>7.7</v>
      </c>
      <c r="DB42" s="60" t="str">
        <f t="shared" ref="DB42:DB49" si="624">TEXT(DA42,"0.0")</f>
        <v>7.7</v>
      </c>
      <c r="DC42" s="51" t="str">
        <f t="shared" ref="DC42:DC49" si="625">IF(DA42&gt;=8.5,"A",IF(DA42&gt;=8,"B+",IF(DA42&gt;=7,"B",IF(DA42&gt;=6.5,"C+",IF(DA42&gt;=5.5,"C",IF(DA42&gt;=5,"D+",IF(DA42&gt;=4,"D","F")))))))</f>
        <v>B</v>
      </c>
      <c r="DD42" s="60">
        <f t="shared" ref="DD42:DD49" si="626">IF(DC42="A",4,IF(DC42="B+",3.5,IF(DC42="B",3,IF(DC42="C+",2.5,IF(DC42="C",2,IF(DC42="D+",1.5,IF(DC42="D",1,0)))))))</f>
        <v>3</v>
      </c>
      <c r="DE42" s="60" t="str">
        <f t="shared" ref="DE42:DE49" si="627">TEXT(DD42,"0.0")</f>
        <v>3.0</v>
      </c>
      <c r="DF42" s="63"/>
      <c r="DG42" s="209"/>
      <c r="DH42" s="105"/>
      <c r="DI42" s="126"/>
      <c r="DJ42" s="126"/>
      <c r="DK42" s="66">
        <f t="shared" ref="DK42:DK49" si="628">ROUND((DH42*0.4+DI42*0.6),1)</f>
        <v>0</v>
      </c>
      <c r="DL42" s="67">
        <f t="shared" ref="DL42:DL49" si="629">ROUND(MAX((DH42*0.4+DI42*0.6),(DH42*0.4+DJ42*0.6)),1)</f>
        <v>0</v>
      </c>
      <c r="DM42" s="60" t="str">
        <f t="shared" ref="DM42:DM49" si="630">TEXT(DL42,"0.0")</f>
        <v>0.0</v>
      </c>
      <c r="DN42" s="51" t="str">
        <f t="shared" ref="DN42:DN49" si="631">IF(DL42&gt;=8.5,"A",IF(DL42&gt;=8,"B+",IF(DL42&gt;=7,"B",IF(DL42&gt;=6.5,"C+",IF(DL42&gt;=5.5,"C",IF(DL42&gt;=5,"D+",IF(DL42&gt;=4,"D","F")))))))</f>
        <v>F</v>
      </c>
      <c r="DO42" s="60">
        <f t="shared" ref="DO42:DO49" si="632">IF(DN42="A",4,IF(DN42="B+",3.5,IF(DN42="B",3,IF(DN42="C+",2.5,IF(DN42="C",2,IF(DN42="D+",1.5,IF(DN42="D",1,0)))))))</f>
        <v>0</v>
      </c>
      <c r="DP42" s="60" t="str">
        <f t="shared" ref="DP42:DP49" si="633">TEXT(DO42,"0.0")</f>
        <v>0.0</v>
      </c>
      <c r="DQ42" s="63"/>
      <c r="DR42" s="209"/>
      <c r="DS42" s="67">
        <f t="shared" ref="DS42:DS49" si="634">(DA42+DL42)/2</f>
        <v>3.85</v>
      </c>
      <c r="DT42" s="60" t="str">
        <f t="shared" ref="DT42:DT49" si="635">TEXT(DS42,"0.0")</f>
        <v>3.9</v>
      </c>
      <c r="DU42" s="51" t="str">
        <f t="shared" ref="DU42:DU49" si="636">IF(DS42&gt;=8.5,"A",IF(DS42&gt;=8,"B+",IF(DS42&gt;=7,"B",IF(DS42&gt;=6.5,"C+",IF(DS42&gt;=5.5,"C",IF(DS42&gt;=5,"D+",IF(DS42&gt;=4,"D","F")))))))</f>
        <v>F</v>
      </c>
      <c r="DV42" s="60">
        <f t="shared" ref="DV42:DV49" si="637">IF(DU42="A",4,IF(DU42="B+",3.5,IF(DU42="B",3,IF(DU42="C+",2.5,IF(DU42="C",2,IF(DU42="D+",1.5,IF(DU42="D",1,0)))))))</f>
        <v>0</v>
      </c>
      <c r="DW42" s="60" t="str">
        <f t="shared" ref="DW42:DW49" si="638">TEXT(DV42,"0.0")</f>
        <v>0.0</v>
      </c>
      <c r="DX42" s="63">
        <v>3</v>
      </c>
      <c r="DY42" s="209">
        <v>3</v>
      </c>
      <c r="DZ42" s="210">
        <v>5.2</v>
      </c>
      <c r="EA42" s="57">
        <v>6</v>
      </c>
      <c r="EB42" s="58"/>
      <c r="EC42" s="66">
        <f t="shared" ref="EC42:EC49" si="639">ROUND((DZ42*0.4+EA42*0.6),1)</f>
        <v>5.7</v>
      </c>
      <c r="ED42" s="67">
        <f t="shared" ref="ED42:ED49" si="640">ROUND(MAX((DZ42*0.4+EA42*0.6),(DZ42*0.4+EB42*0.6)),1)</f>
        <v>5.7</v>
      </c>
      <c r="EE42" s="67" t="str">
        <f t="shared" ref="EE42:EE49" si="641">TEXT(ED42,"0.0")</f>
        <v>5.7</v>
      </c>
      <c r="EF42" s="51" t="str">
        <f t="shared" ref="EF42:EF49" si="642">IF(ED42&gt;=8.5,"A",IF(ED42&gt;=8,"B+",IF(ED42&gt;=7,"B",IF(ED42&gt;=6.5,"C+",IF(ED42&gt;=5.5,"C",IF(ED42&gt;=5,"D+",IF(ED42&gt;=4,"D","F")))))))</f>
        <v>C</v>
      </c>
      <c r="EG42" s="68">
        <f t="shared" ref="EG42:EG49" si="643">IF(EF42="A",4,IF(EF42="B+",3.5,IF(EF42="B",3,IF(EF42="C+",2.5,IF(EF42="C",2,IF(EF42="D+",1.5,IF(EF42="D",1,0)))))))</f>
        <v>2</v>
      </c>
      <c r="EH42" s="53" t="str">
        <f t="shared" ref="EH42:EH49" si="644">TEXT(EG42,"0.0")</f>
        <v>2.0</v>
      </c>
      <c r="EI42" s="63">
        <v>3</v>
      </c>
      <c r="EJ42" s="207">
        <v>3</v>
      </c>
      <c r="EK42" s="210">
        <v>8.8000000000000007</v>
      </c>
      <c r="EL42" s="57">
        <v>8</v>
      </c>
      <c r="EM42" s="58"/>
      <c r="EN42" s="66">
        <f t="shared" ref="EN42:EN49" si="645">ROUND((EK42*0.4+EL42*0.6),1)</f>
        <v>8.3000000000000007</v>
      </c>
      <c r="EO42" s="67">
        <f t="shared" ref="EO42:EO49" si="646">ROUND(MAX((EK42*0.4+EL42*0.6),(EK42*0.4+EM42*0.6)),1)</f>
        <v>8.3000000000000007</v>
      </c>
      <c r="EP42" s="67" t="str">
        <f t="shared" ref="EP42:EP49" si="647">TEXT(EO42,"0.0")</f>
        <v>8.3</v>
      </c>
      <c r="EQ42" s="51" t="str">
        <f t="shared" ref="EQ42:EQ49" si="648">IF(EO42&gt;=8.5,"A",IF(EO42&gt;=8,"B+",IF(EO42&gt;=7,"B",IF(EO42&gt;=6.5,"C+",IF(EO42&gt;=5.5,"C",IF(EO42&gt;=5,"D+",IF(EO42&gt;=4,"D","F")))))))</f>
        <v>B+</v>
      </c>
      <c r="ER42" s="60">
        <f t="shared" ref="ER42:ER49" si="649">IF(EQ42="A",4,IF(EQ42="B+",3.5,IF(EQ42="B",3,IF(EQ42="C+",2.5,IF(EQ42="C",2,IF(EQ42="D+",1.5,IF(EQ42="D",1,0)))))))</f>
        <v>3.5</v>
      </c>
      <c r="ES42" s="53" t="str">
        <f t="shared" ref="ES42:ES49" si="650">TEXT(ER42,"0.0")</f>
        <v>3.5</v>
      </c>
      <c r="ET42" s="63">
        <v>3</v>
      </c>
      <c r="EU42" s="207">
        <v>3</v>
      </c>
      <c r="EV42" s="210">
        <v>8</v>
      </c>
      <c r="EW42" s="57">
        <v>3</v>
      </c>
      <c r="EX42" s="58"/>
      <c r="EY42" s="66">
        <f t="shared" ref="EY42:EY49" si="651">ROUND((EV42*0.4+EW42*0.6),1)</f>
        <v>5</v>
      </c>
      <c r="EZ42" s="67">
        <f t="shared" ref="EZ42:EZ49" si="652">ROUND(MAX((EV42*0.4+EW42*0.6),(EV42*0.4+EX42*0.6)),1)</f>
        <v>5</v>
      </c>
      <c r="FA42" s="67" t="str">
        <f t="shared" ref="FA42:FA49" si="653">TEXT(EZ42,"0.0")</f>
        <v>5.0</v>
      </c>
      <c r="FB42" s="51" t="str">
        <f t="shared" ref="FB42:FB49" si="654">IF(EZ42&gt;=8.5,"A",IF(EZ42&gt;=8,"B+",IF(EZ42&gt;=7,"B",IF(EZ42&gt;=6.5,"C+",IF(EZ42&gt;=5.5,"C",IF(EZ42&gt;=5,"D+",IF(EZ42&gt;=4,"D","F")))))))</f>
        <v>D+</v>
      </c>
      <c r="FC42" s="60">
        <f t="shared" ref="FC42:FC49" si="655">IF(FB42="A",4,IF(FB42="B+",3.5,IF(FB42="B",3,IF(FB42="C+",2.5,IF(FB42="C",2,IF(FB42="D+",1.5,IF(FB42="D",1,0)))))))</f>
        <v>1.5</v>
      </c>
      <c r="FD42" s="53" t="str">
        <f t="shared" ref="FD42:FD49" si="656">TEXT(FC42,"0.0")</f>
        <v>1.5</v>
      </c>
      <c r="FE42" s="63">
        <v>2</v>
      </c>
      <c r="FF42" s="207">
        <v>2</v>
      </c>
      <c r="FG42" s="105">
        <v>7</v>
      </c>
      <c r="FH42" s="103">
        <v>7</v>
      </c>
      <c r="FI42" s="104"/>
      <c r="FJ42" s="66">
        <f t="shared" ref="FJ42:FJ49" si="657">ROUND((FG42*0.4+FH42*0.6),1)</f>
        <v>7</v>
      </c>
      <c r="FK42" s="67">
        <f t="shared" ref="FK42:FK49" si="658">ROUND(MAX((FG42*0.4+FH42*0.6),(FG42*0.4+FI42*0.6)),1)</f>
        <v>7</v>
      </c>
      <c r="FL42" s="67" t="str">
        <f t="shared" ref="FL42:FL49" si="659">TEXT(FK42,"0.0")</f>
        <v>7.0</v>
      </c>
      <c r="FM42" s="51" t="str">
        <f t="shared" ref="FM42:FM49" si="660">IF(FK42&gt;=8.5,"A",IF(FK42&gt;=8,"B+",IF(FK42&gt;=7,"B",IF(FK42&gt;=6.5,"C+",IF(FK42&gt;=5.5,"C",IF(FK42&gt;=5,"D+",IF(FK42&gt;=4,"D","F")))))))</f>
        <v>B</v>
      </c>
      <c r="FN42" s="60">
        <f t="shared" ref="FN42:FN49" si="661">IF(FM42="A",4,IF(FM42="B+",3.5,IF(FM42="B",3,IF(FM42="C+",2.5,IF(FM42="C",2,IF(FM42="D+",1.5,IF(FM42="D",1,0)))))))</f>
        <v>3</v>
      </c>
      <c r="FO42" s="53" t="str">
        <f t="shared" ref="FO42:FO49" si="662">TEXT(FN42,"0.0")</f>
        <v>3.0</v>
      </c>
      <c r="FP42" s="63">
        <v>2</v>
      </c>
      <c r="FQ42" s="207">
        <v>2</v>
      </c>
      <c r="FR42" s="105">
        <v>6.6</v>
      </c>
      <c r="FS42" s="103">
        <v>6</v>
      </c>
      <c r="FT42" s="104"/>
      <c r="FU42" s="66"/>
      <c r="FV42" s="67">
        <f t="shared" ref="FV42:FV49" si="663">ROUND(MAX((FR42*0.4+FS42*0.6),(FR42*0.4+FT42*0.6)),1)</f>
        <v>6.2</v>
      </c>
      <c r="FW42" s="67" t="str">
        <f t="shared" ref="FW42:FW49" si="664">TEXT(FV42,"0.0")</f>
        <v>6.2</v>
      </c>
      <c r="FX42" s="51" t="str">
        <f t="shared" ref="FX42:FX49" si="665">IF(FV42&gt;=8.5,"A",IF(FV42&gt;=8,"B+",IF(FV42&gt;=7,"B",IF(FV42&gt;=6.5,"C+",IF(FV42&gt;=5.5,"C",IF(FV42&gt;=5,"D+",IF(FV42&gt;=4,"D","F")))))))</f>
        <v>C</v>
      </c>
      <c r="FY42" s="60">
        <f t="shared" ref="FY42:FY49" si="666">IF(FX42="A",4,IF(FX42="B+",3.5,IF(FX42="B",3,IF(FX42="C+",2.5,IF(FX42="C",2,IF(FX42="D+",1.5,IF(FX42="D",1,0)))))))</f>
        <v>2</v>
      </c>
      <c r="FZ42" s="53" t="str">
        <f t="shared" ref="FZ42:FZ49" si="667">TEXT(FY42,"0.0")</f>
        <v>2.0</v>
      </c>
      <c r="GA42" s="63">
        <v>2</v>
      </c>
      <c r="GB42" s="207">
        <v>2</v>
      </c>
      <c r="GC42" s="105">
        <v>6.3</v>
      </c>
      <c r="GD42" s="103">
        <v>7</v>
      </c>
      <c r="GE42" s="104"/>
      <c r="GF42" s="105"/>
      <c r="GG42" s="67">
        <f t="shared" ref="GG42:GG49" si="668">ROUND(MAX((GC42*0.4+GD42*0.6),(GC42*0.4+GE42*0.6)),1)</f>
        <v>6.7</v>
      </c>
      <c r="GH42" s="67" t="str">
        <f t="shared" ref="GH42:GH49" si="669">TEXT(GG42,"0.0")</f>
        <v>6.7</v>
      </c>
      <c r="GI42" s="51" t="str">
        <f t="shared" ref="GI42:GI49" si="670">IF(GG42&gt;=8.5,"A",IF(GG42&gt;=8,"B+",IF(GG42&gt;=7,"B",IF(GG42&gt;=6.5,"C+",IF(GG42&gt;=5.5,"C",IF(GG42&gt;=5,"D+",IF(GG42&gt;=4,"D","F")))))))</f>
        <v>C+</v>
      </c>
      <c r="GJ42" s="60">
        <f t="shared" ref="GJ42:GJ49" si="671">IF(GI42="A",4,IF(GI42="B+",3.5,IF(GI42="B",3,IF(GI42="C+",2.5,IF(GI42="C",2,IF(GI42="D+",1.5,IF(GI42="D",1,0)))))))</f>
        <v>2.5</v>
      </c>
      <c r="GK42" s="53" t="str">
        <f t="shared" ref="GK42:GK49" si="672">TEXT(GJ42,"0.0")</f>
        <v>2.5</v>
      </c>
      <c r="GL42" s="63">
        <v>3</v>
      </c>
      <c r="GM42" s="207">
        <v>3</v>
      </c>
      <c r="GN42" s="211">
        <f t="shared" ref="GN42:GN49" si="673">DX42+EI42+ET42+FE42+FP42+GA42+GL42</f>
        <v>18</v>
      </c>
      <c r="GO42" s="156">
        <f t="shared" ref="GO42:GO49" si="674">(DS42*DX42+ED42*EI42+EO42*ET42+EZ42*FE42+FK42*FP42+FV42*GA42+GG42*GL42)/GN42</f>
        <v>6.1138888888888898</v>
      </c>
      <c r="GP42" s="158">
        <f t="shared" ref="GP42:GP49" si="675">(DV42*DX42+EG42*EI42+ER42*ET42+FC42*FE42+FN42*FP42+FY42*GA42+GJ42*GL42)/GN42</f>
        <v>2.0555555555555554</v>
      </c>
      <c r="GQ42" s="157" t="str">
        <f t="shared" ref="GQ42:GQ49" si="676">TEXT(GP42,"0.00")</f>
        <v>2.06</v>
      </c>
      <c r="GR42" s="5" t="str">
        <f t="shared" ref="GR42:GR49" si="677">IF(AND(GP42&lt;1),"Cảnh báo KQHT","Lên lớp")</f>
        <v>Lên lớp</v>
      </c>
      <c r="GS42" s="212">
        <f t="shared" ref="GS42:GS49" si="678">DY42+EJ42+EU42+FF42+FQ42+GB42+GM42</f>
        <v>18</v>
      </c>
      <c r="GT42" s="213">
        <f t="shared" ref="GT42:GT49" si="679" xml:space="preserve"> (DS42*DY42+ED42*EJ42+EO42*EU42+EZ42*FF42+FK42*FQ42+FV42*GB42+GG42*GM42)/GS42</f>
        <v>6.1138888888888898</v>
      </c>
      <c r="GU42" s="214">
        <f t="shared" ref="GU42:GU49" si="680" xml:space="preserve"> (DV42*DY42+EG42*EJ42+ER42*EU42+FC42*FF42+FN42*FQ42+FY42*GB42+GJ42*GM42)/GS42</f>
        <v>2.0555555555555554</v>
      </c>
      <c r="GV42" s="215">
        <f t="shared" ref="GV42:GV49" si="681">CK42+GN42</f>
        <v>35</v>
      </c>
      <c r="GW42" s="211">
        <f t="shared" ref="GW42:GW49" si="682">CQ42+GS42</f>
        <v>28</v>
      </c>
      <c r="GX42" s="157">
        <f t="shared" ref="GX42:GX49" si="683">(CQ42*CR42+GT42*GS42)/GW42</f>
        <v>3.9303571428571433</v>
      </c>
      <c r="GY42" s="158">
        <f t="shared" ref="GY42:GY49" si="684">(CT42*CQ42+GU42*GS42)/GW42</f>
        <v>1.3214285714285714</v>
      </c>
      <c r="GZ42" s="157" t="str">
        <f t="shared" ref="GZ42:GZ49" si="685">TEXT(GY42,"0.00")</f>
        <v>1.32</v>
      </c>
      <c r="HA42" s="5" t="str">
        <f t="shared" ref="HA42:HA49" si="686">IF(AND(GY42&lt;1.2),"Cảnh báo KQHT","Lên lớp")</f>
        <v>Lên lớp</v>
      </c>
      <c r="HB42" s="5"/>
      <c r="HC42" s="171">
        <v>5</v>
      </c>
      <c r="HD42" s="122">
        <v>3</v>
      </c>
      <c r="HE42" s="123"/>
      <c r="HF42" s="171"/>
      <c r="HG42" s="67">
        <f t="shared" si="535"/>
        <v>3.8</v>
      </c>
      <c r="HH42" s="67" t="str">
        <f t="shared" si="536"/>
        <v>3.8</v>
      </c>
      <c r="HI42" s="51" t="str">
        <f t="shared" si="537"/>
        <v>F</v>
      </c>
      <c r="HJ42" s="60">
        <f t="shared" si="538"/>
        <v>0</v>
      </c>
      <c r="HK42" s="53" t="str">
        <f t="shared" si="539"/>
        <v>0.0</v>
      </c>
      <c r="HL42" s="63">
        <v>3</v>
      </c>
      <c r="HM42" s="207">
        <v>3</v>
      </c>
      <c r="HN42" s="210">
        <v>5.7</v>
      </c>
      <c r="HO42" s="57">
        <v>3</v>
      </c>
      <c r="HP42" s="58"/>
      <c r="HQ42" s="66">
        <f t="shared" si="540"/>
        <v>4.0999999999999996</v>
      </c>
      <c r="HR42" s="110">
        <f t="shared" si="541"/>
        <v>4.0999999999999996</v>
      </c>
      <c r="HS42" s="67" t="str">
        <f t="shared" si="542"/>
        <v>4.1</v>
      </c>
      <c r="HT42" s="111" t="str">
        <f t="shared" si="543"/>
        <v>D</v>
      </c>
      <c r="HU42" s="112">
        <f t="shared" si="544"/>
        <v>1</v>
      </c>
      <c r="HV42" s="113" t="str">
        <f t="shared" si="545"/>
        <v>1.0</v>
      </c>
      <c r="HW42" s="63">
        <v>1</v>
      </c>
      <c r="HX42" s="207">
        <v>1</v>
      </c>
      <c r="HY42" s="66">
        <f t="shared" si="546"/>
        <v>1.2</v>
      </c>
      <c r="HZ42" s="167">
        <f t="shared" si="546"/>
        <v>3.9</v>
      </c>
      <c r="IA42" s="53" t="str">
        <f t="shared" si="547"/>
        <v>3.9</v>
      </c>
      <c r="IB42" s="51" t="str">
        <f t="shared" si="548"/>
        <v>F</v>
      </c>
      <c r="IC42" s="60">
        <f t="shared" si="549"/>
        <v>0</v>
      </c>
      <c r="ID42" s="53" t="str">
        <f t="shared" si="550"/>
        <v>0.0</v>
      </c>
      <c r="IE42" s="220">
        <v>4</v>
      </c>
      <c r="IF42" s="221">
        <v>4</v>
      </c>
      <c r="IG42" s="210">
        <v>6.7</v>
      </c>
      <c r="IH42" s="57">
        <v>8</v>
      </c>
      <c r="II42" s="58"/>
      <c r="IJ42" s="66">
        <f t="shared" si="551"/>
        <v>7.5</v>
      </c>
      <c r="IK42" s="67">
        <f t="shared" si="552"/>
        <v>7.5</v>
      </c>
      <c r="IL42" s="67" t="str">
        <f t="shared" si="553"/>
        <v>7.5</v>
      </c>
      <c r="IM42" s="51" t="str">
        <f t="shared" si="554"/>
        <v>B</v>
      </c>
      <c r="IN42" s="60">
        <f t="shared" si="555"/>
        <v>3</v>
      </c>
      <c r="IO42" s="53" t="str">
        <f t="shared" si="556"/>
        <v>3.0</v>
      </c>
      <c r="IP42" s="63">
        <v>2</v>
      </c>
      <c r="IQ42" s="207">
        <v>2</v>
      </c>
      <c r="IR42" s="210">
        <v>6.7</v>
      </c>
      <c r="IS42" s="57">
        <v>6</v>
      </c>
      <c r="IT42" s="58"/>
      <c r="IU42" s="66">
        <f t="shared" si="557"/>
        <v>6.3</v>
      </c>
      <c r="IV42" s="67">
        <f t="shared" si="558"/>
        <v>6.3</v>
      </c>
      <c r="IW42" s="67" t="str">
        <f t="shared" si="559"/>
        <v>6.3</v>
      </c>
      <c r="IX42" s="51" t="str">
        <f t="shared" si="560"/>
        <v>C</v>
      </c>
      <c r="IY42" s="60">
        <f t="shared" si="561"/>
        <v>2</v>
      </c>
      <c r="IZ42" s="53" t="str">
        <f t="shared" si="562"/>
        <v>2.0</v>
      </c>
      <c r="JA42" s="63">
        <v>3</v>
      </c>
      <c r="JB42" s="207">
        <v>3</v>
      </c>
      <c r="JC42" s="276">
        <v>6.2</v>
      </c>
      <c r="JD42" s="140"/>
      <c r="JE42" s="141"/>
      <c r="JF42" s="219">
        <f t="shared" si="563"/>
        <v>2.5</v>
      </c>
      <c r="JG42" s="67">
        <f t="shared" si="564"/>
        <v>2.5</v>
      </c>
      <c r="JH42" s="50" t="str">
        <f t="shared" si="565"/>
        <v>2.5</v>
      </c>
      <c r="JI42" s="51" t="str">
        <f t="shared" si="566"/>
        <v>F</v>
      </c>
      <c r="JJ42" s="60">
        <f t="shared" si="567"/>
        <v>0</v>
      </c>
      <c r="JK42" s="53" t="str">
        <f t="shared" si="568"/>
        <v>0.0</v>
      </c>
      <c r="JL42" s="61">
        <v>2</v>
      </c>
      <c r="JM42" s="62"/>
      <c r="JN42" s="278">
        <v>6.4</v>
      </c>
      <c r="JO42" s="279"/>
      <c r="JP42" s="280"/>
      <c r="JQ42" s="149">
        <f t="shared" si="137"/>
        <v>2.6</v>
      </c>
      <c r="JR42" s="67">
        <f t="shared" si="138"/>
        <v>2.6</v>
      </c>
      <c r="JS42" s="50" t="str">
        <f t="shared" si="139"/>
        <v>2.6</v>
      </c>
      <c r="JT42" s="51" t="str">
        <f t="shared" si="140"/>
        <v>F</v>
      </c>
      <c r="JU42" s="60">
        <f t="shared" si="141"/>
        <v>0</v>
      </c>
      <c r="JV42" s="53" t="str">
        <f t="shared" si="142"/>
        <v>0.0</v>
      </c>
      <c r="JW42" s="61">
        <v>1</v>
      </c>
      <c r="JX42" s="62"/>
      <c r="JY42" s="271">
        <v>5</v>
      </c>
      <c r="JZ42" s="122"/>
      <c r="KA42" s="123"/>
      <c r="KB42" s="149">
        <f t="shared" si="143"/>
        <v>2</v>
      </c>
      <c r="KC42" s="67">
        <f t="shared" si="144"/>
        <v>2</v>
      </c>
      <c r="KD42" s="50" t="str">
        <f t="shared" si="145"/>
        <v>2.0</v>
      </c>
      <c r="KE42" s="51" t="str">
        <f t="shared" si="146"/>
        <v>F</v>
      </c>
      <c r="KF42" s="60">
        <f t="shared" si="147"/>
        <v>0</v>
      </c>
      <c r="KG42" s="53" t="str">
        <f t="shared" si="148"/>
        <v>0.0</v>
      </c>
      <c r="KH42" s="61">
        <v>2</v>
      </c>
      <c r="KI42" s="62"/>
      <c r="KJ42" s="105"/>
      <c r="KK42" s="138"/>
      <c r="KL42" s="105"/>
      <c r="KM42" s="66">
        <f t="shared" si="149"/>
        <v>0</v>
      </c>
      <c r="KN42" s="110">
        <f t="shared" si="150"/>
        <v>0</v>
      </c>
      <c r="KO42" s="67" t="str">
        <f t="shared" si="151"/>
        <v>0.0</v>
      </c>
      <c r="KP42" s="300" t="str">
        <f t="shared" si="152"/>
        <v>F</v>
      </c>
      <c r="KQ42" s="112">
        <f t="shared" si="153"/>
        <v>0</v>
      </c>
      <c r="KR42" s="113" t="str">
        <f t="shared" si="154"/>
        <v>0.0</v>
      </c>
      <c r="KS42" s="63">
        <v>3</v>
      </c>
      <c r="KT42" s="207"/>
      <c r="KU42" s="105"/>
      <c r="KV42" s="138"/>
      <c r="KW42" s="104"/>
      <c r="KX42" s="66">
        <f t="shared" si="155"/>
        <v>0</v>
      </c>
      <c r="KY42" s="110">
        <f t="shared" si="156"/>
        <v>0</v>
      </c>
      <c r="KZ42" s="67" t="str">
        <f t="shared" si="157"/>
        <v>0.0</v>
      </c>
      <c r="LA42" s="300" t="str">
        <f t="shared" si="158"/>
        <v>F</v>
      </c>
      <c r="LB42" s="112">
        <f t="shared" si="159"/>
        <v>0</v>
      </c>
      <c r="LC42" s="113" t="str">
        <f t="shared" si="160"/>
        <v>0.0</v>
      </c>
      <c r="LD42" s="63">
        <v>2</v>
      </c>
      <c r="LE42" s="207"/>
      <c r="LF42" s="301">
        <f t="shared" si="286"/>
        <v>0</v>
      </c>
      <c r="LG42" s="302">
        <f t="shared" si="286"/>
        <v>0</v>
      </c>
      <c r="LH42" s="303" t="str">
        <f t="shared" si="162"/>
        <v>0.0</v>
      </c>
      <c r="LI42" s="304" t="str">
        <f t="shared" si="163"/>
        <v>F</v>
      </c>
      <c r="LJ42" s="305">
        <f t="shared" si="164"/>
        <v>0</v>
      </c>
      <c r="LK42" s="303" t="str">
        <f t="shared" si="165"/>
        <v>0.0</v>
      </c>
      <c r="LL42" s="306">
        <v>5</v>
      </c>
      <c r="LM42" s="307"/>
      <c r="LN42" s="211">
        <f t="shared" si="166"/>
        <v>19</v>
      </c>
      <c r="LO42" s="156">
        <f t="shared" si="167"/>
        <v>3.2105263157894739</v>
      </c>
      <c r="LP42" s="158">
        <f t="shared" si="168"/>
        <v>0.68421052631578949</v>
      </c>
      <c r="LQ42" s="157" t="str">
        <f t="shared" si="169"/>
        <v>0.68</v>
      </c>
      <c r="LR42" s="5" t="str">
        <f t="shared" si="170"/>
        <v>Cảnh báo KQHT</v>
      </c>
      <c r="LS42" s="212">
        <f t="shared" si="171"/>
        <v>9</v>
      </c>
      <c r="LT42" s="156">
        <f t="shared" si="172"/>
        <v>5.4888888888888889</v>
      </c>
      <c r="LU42" s="309">
        <f t="shared" si="173"/>
        <v>1.4444444444444444</v>
      </c>
      <c r="LV42" s="215">
        <f t="shared" si="174"/>
        <v>54</v>
      </c>
      <c r="LW42" s="211">
        <f t="shared" si="175"/>
        <v>37</v>
      </c>
      <c r="LX42" s="157">
        <f t="shared" si="176"/>
        <v>4.3094594594594602</v>
      </c>
      <c r="LY42" s="157" t="str">
        <f t="shared" si="177"/>
        <v>4.31</v>
      </c>
      <c r="LZ42" s="158">
        <f t="shared" si="178"/>
        <v>1.3513513513513513</v>
      </c>
      <c r="MA42" s="157" t="str">
        <f t="shared" si="179"/>
        <v>1.35</v>
      </c>
      <c r="MB42" s="5" t="str">
        <f t="shared" si="180"/>
        <v>Cảnh báo KQHT</v>
      </c>
      <c r="MC42" s="282"/>
      <c r="MD42" s="283"/>
      <c r="ME42" s="58"/>
      <c r="MF42" s="66">
        <f t="shared" si="181"/>
        <v>0</v>
      </c>
      <c r="MG42" s="67">
        <f t="shared" si="182"/>
        <v>0</v>
      </c>
      <c r="MH42" s="50" t="str">
        <f t="shared" si="183"/>
        <v>0.0</v>
      </c>
      <c r="MI42" s="51" t="str">
        <f t="shared" si="184"/>
        <v>F</v>
      </c>
      <c r="MJ42" s="60">
        <f t="shared" si="185"/>
        <v>0</v>
      </c>
      <c r="MK42" s="53" t="str">
        <f t="shared" si="186"/>
        <v>0.0</v>
      </c>
      <c r="ML42" s="61">
        <v>2</v>
      </c>
      <c r="MM42" s="62"/>
      <c r="MN42" s="282"/>
      <c r="MO42" s="283"/>
      <c r="MP42" s="104"/>
      <c r="MQ42" s="105">
        <f t="shared" si="187"/>
        <v>0</v>
      </c>
      <c r="MR42" s="67">
        <f t="shared" si="188"/>
        <v>0</v>
      </c>
      <c r="MS42" s="50" t="str">
        <f t="shared" si="189"/>
        <v>0.0</v>
      </c>
      <c r="MT42" s="51" t="str">
        <f t="shared" si="190"/>
        <v>F</v>
      </c>
      <c r="MU42" s="60">
        <f t="shared" si="191"/>
        <v>0</v>
      </c>
      <c r="MV42" s="53" t="str">
        <f t="shared" si="192"/>
        <v>0.0</v>
      </c>
      <c r="MW42" s="61">
        <v>2</v>
      </c>
      <c r="MX42" s="62"/>
      <c r="MY42" s="384"/>
      <c r="MZ42" s="385"/>
      <c r="NA42" s="104"/>
      <c r="NB42" s="105">
        <f t="shared" si="193"/>
        <v>0</v>
      </c>
      <c r="NC42" s="67">
        <f t="shared" si="194"/>
        <v>0</v>
      </c>
      <c r="ND42" s="50" t="str">
        <f t="shared" si="195"/>
        <v>0.0</v>
      </c>
      <c r="NE42" s="51" t="str">
        <f t="shared" si="196"/>
        <v>F</v>
      </c>
      <c r="NF42" s="60">
        <f t="shared" si="197"/>
        <v>0</v>
      </c>
      <c r="NG42" s="53" t="str">
        <f t="shared" si="198"/>
        <v>0.0</v>
      </c>
      <c r="NH42" s="61">
        <v>2</v>
      </c>
      <c r="NI42" s="62"/>
      <c r="NJ42" s="105"/>
      <c r="NK42" s="138"/>
      <c r="NL42" s="105"/>
      <c r="NM42" s="66">
        <f t="shared" si="199"/>
        <v>0</v>
      </c>
      <c r="NN42" s="110">
        <f t="shared" si="200"/>
        <v>0</v>
      </c>
      <c r="NO42" s="67" t="str">
        <f t="shared" si="201"/>
        <v>0.0</v>
      </c>
      <c r="NP42" s="300" t="str">
        <f t="shared" si="202"/>
        <v>F</v>
      </c>
      <c r="NQ42" s="112">
        <f t="shared" si="203"/>
        <v>0</v>
      </c>
      <c r="NR42" s="113" t="str">
        <f t="shared" si="204"/>
        <v>0.0</v>
      </c>
      <c r="NS42" s="63">
        <v>2</v>
      </c>
      <c r="NT42" s="207"/>
      <c r="NU42" s="105"/>
      <c r="NV42" s="138"/>
      <c r="NW42" s="105"/>
      <c r="NX42" s="105">
        <f t="shared" si="205"/>
        <v>0</v>
      </c>
      <c r="NY42" s="110">
        <f t="shared" si="206"/>
        <v>0</v>
      </c>
      <c r="NZ42" s="67" t="str">
        <f t="shared" si="207"/>
        <v>0.0</v>
      </c>
      <c r="OA42" s="300" t="str">
        <f t="shared" si="208"/>
        <v>F</v>
      </c>
      <c r="OB42" s="112">
        <f t="shared" si="209"/>
        <v>0</v>
      </c>
      <c r="OC42" s="113" t="str">
        <f t="shared" si="210"/>
        <v>0.0</v>
      </c>
      <c r="OD42" s="63">
        <v>1</v>
      </c>
      <c r="OE42" s="207"/>
      <c r="OF42" s="210"/>
      <c r="OG42" s="57"/>
      <c r="OH42" s="58"/>
      <c r="OI42" s="66">
        <f t="shared" si="211"/>
        <v>0</v>
      </c>
      <c r="OJ42" s="67">
        <f t="shared" si="212"/>
        <v>0</v>
      </c>
      <c r="OK42" s="67" t="str">
        <f t="shared" si="213"/>
        <v>0.0</v>
      </c>
      <c r="OL42" s="51" t="str">
        <f t="shared" si="214"/>
        <v>F</v>
      </c>
      <c r="OM42" s="60">
        <f t="shared" si="215"/>
        <v>0</v>
      </c>
      <c r="ON42" s="53" t="str">
        <f t="shared" si="216"/>
        <v>0.0</v>
      </c>
      <c r="OO42" s="63">
        <v>6</v>
      </c>
      <c r="OP42" s="207"/>
      <c r="OQ42" s="211">
        <f t="shared" si="217"/>
        <v>15</v>
      </c>
      <c r="OR42" s="156">
        <f t="shared" si="218"/>
        <v>0</v>
      </c>
      <c r="OS42" s="158">
        <f t="shared" si="219"/>
        <v>0</v>
      </c>
      <c r="OT42" s="157" t="str">
        <f t="shared" si="220"/>
        <v>0.00</v>
      </c>
      <c r="OU42" s="5" t="str">
        <f t="shared" si="221"/>
        <v>Cảnh báo KQHT</v>
      </c>
      <c r="OV42" s="212">
        <f t="shared" si="222"/>
        <v>0</v>
      </c>
      <c r="OW42" s="156" t="e">
        <f t="shared" si="223"/>
        <v>#DIV/0!</v>
      </c>
      <c r="OX42" s="309" t="e">
        <f t="shared" si="224"/>
        <v>#DIV/0!</v>
      </c>
      <c r="OY42" s="215">
        <f t="shared" si="225"/>
        <v>69</v>
      </c>
      <c r="OZ42" s="211">
        <f t="shared" si="226"/>
        <v>37</v>
      </c>
      <c r="PA42" s="157" t="e">
        <f t="shared" si="227"/>
        <v>#DIV/0!</v>
      </c>
      <c r="PB42" s="157" t="e">
        <f t="shared" si="228"/>
        <v>#DIV/0!</v>
      </c>
      <c r="PC42" s="158" t="e">
        <f t="shared" si="229"/>
        <v>#DIV/0!</v>
      </c>
      <c r="PD42" s="157" t="e">
        <f t="shared" si="230"/>
        <v>#DIV/0!</v>
      </c>
      <c r="PE42" s="5" t="e">
        <f t="shared" si="231"/>
        <v>#DIV/0!</v>
      </c>
      <c r="PF42" s="210"/>
      <c r="PG42" s="133"/>
      <c r="PH42" s="210"/>
      <c r="PI42" s="66">
        <f t="shared" si="232"/>
        <v>0</v>
      </c>
      <c r="PJ42" s="67">
        <f t="shared" si="233"/>
        <v>0</v>
      </c>
      <c r="PK42" s="67" t="str">
        <f t="shared" si="234"/>
        <v>0.0</v>
      </c>
      <c r="PL42" s="51" t="str">
        <f t="shared" si="235"/>
        <v>F</v>
      </c>
      <c r="PM42" s="60">
        <f t="shared" si="236"/>
        <v>0</v>
      </c>
      <c r="PN42" s="53" t="str">
        <f t="shared" si="237"/>
        <v>0.0</v>
      </c>
      <c r="PO42" s="63">
        <v>6</v>
      </c>
      <c r="PP42" s="207"/>
      <c r="PQ42" s="105"/>
      <c r="PR42" s="138"/>
      <c r="PS42" s="105"/>
      <c r="PT42" s="105"/>
      <c r="PU42" s="67">
        <f t="shared" si="238"/>
        <v>0</v>
      </c>
      <c r="PV42" s="67" t="str">
        <f t="shared" si="239"/>
        <v>0.0</v>
      </c>
      <c r="PW42" s="51" t="str">
        <f t="shared" si="240"/>
        <v>F</v>
      </c>
      <c r="PX42" s="60">
        <f t="shared" si="241"/>
        <v>0</v>
      </c>
      <c r="PY42" s="53" t="str">
        <f t="shared" si="242"/>
        <v>0.0</v>
      </c>
      <c r="PZ42" s="63">
        <v>4</v>
      </c>
      <c r="QA42" s="207">
        <v>4</v>
      </c>
      <c r="QB42" s="66"/>
      <c r="QC42" s="66"/>
      <c r="QD42" s="66"/>
      <c r="QE42" s="316">
        <f t="shared" si="243"/>
        <v>0</v>
      </c>
      <c r="QF42" s="67" t="str">
        <f t="shared" si="244"/>
        <v>0.0</v>
      </c>
      <c r="QG42" s="51" t="str">
        <f t="shared" si="245"/>
        <v>F</v>
      </c>
      <c r="QH42" s="60">
        <f t="shared" si="246"/>
        <v>0</v>
      </c>
      <c r="QI42" s="53" t="str">
        <f t="shared" si="247"/>
        <v>0.0</v>
      </c>
      <c r="QJ42" s="220"/>
      <c r="QK42" s="221"/>
      <c r="QL42" s="417">
        <f t="shared" si="248"/>
        <v>10</v>
      </c>
      <c r="QM42" s="156">
        <f t="shared" si="249"/>
        <v>0</v>
      </c>
      <c r="QN42" s="158">
        <f t="shared" si="250"/>
        <v>0</v>
      </c>
      <c r="QO42" s="157" t="str">
        <f t="shared" si="251"/>
        <v>0.00</v>
      </c>
      <c r="QR42" s="429"/>
      <c r="QS42" s="429"/>
      <c r="QT42" s="429"/>
    </row>
    <row r="43" spans="1:462" s="8" customFormat="1" ht="18">
      <c r="A43" s="142">
        <v>3</v>
      </c>
      <c r="B43" s="8" t="s">
        <v>534</v>
      </c>
      <c r="C43" s="8" t="s">
        <v>538</v>
      </c>
      <c r="D43" s="234" t="s">
        <v>539</v>
      </c>
      <c r="E43" s="235" t="s">
        <v>540</v>
      </c>
      <c r="K43" s="98"/>
      <c r="L43" s="120"/>
      <c r="M43" s="51" t="str">
        <f t="shared" si="570"/>
        <v>F</v>
      </c>
      <c r="N43" s="52">
        <f t="shared" si="571"/>
        <v>0</v>
      </c>
      <c r="O43" s="53" t="str">
        <f t="shared" si="572"/>
        <v>0.0</v>
      </c>
      <c r="P43" s="63"/>
      <c r="Q43" s="49">
        <v>6</v>
      </c>
      <c r="R43" s="67" t="str">
        <f t="shared" si="573"/>
        <v>6.0</v>
      </c>
      <c r="S43" s="51" t="str">
        <f t="shared" si="574"/>
        <v>C</v>
      </c>
      <c r="T43" s="52">
        <f t="shared" si="575"/>
        <v>2</v>
      </c>
      <c r="U43" s="53" t="str">
        <f t="shared" si="576"/>
        <v>2.0</v>
      </c>
      <c r="V43" s="63">
        <v>3</v>
      </c>
      <c r="W43" s="105"/>
      <c r="X43" s="103"/>
      <c r="Y43" s="104"/>
      <c r="Z43" s="66">
        <f t="shared" si="577"/>
        <v>0</v>
      </c>
      <c r="AA43" s="67">
        <f t="shared" si="578"/>
        <v>0</v>
      </c>
      <c r="AB43" s="67" t="str">
        <f t="shared" si="579"/>
        <v>0.0</v>
      </c>
      <c r="AC43" s="51" t="str">
        <f t="shared" si="580"/>
        <v>F</v>
      </c>
      <c r="AD43" s="60">
        <f t="shared" si="581"/>
        <v>0</v>
      </c>
      <c r="AE43" s="53" t="str">
        <f t="shared" si="582"/>
        <v>0.0</v>
      </c>
      <c r="AF43" s="63">
        <v>4</v>
      </c>
      <c r="AG43" s="207"/>
      <c r="AH43" s="105">
        <v>8</v>
      </c>
      <c r="AI43" s="103">
        <v>6</v>
      </c>
      <c r="AJ43" s="104"/>
      <c r="AK43" s="66">
        <f t="shared" si="583"/>
        <v>6.8</v>
      </c>
      <c r="AL43" s="67">
        <f t="shared" si="584"/>
        <v>6.8</v>
      </c>
      <c r="AM43" s="67" t="str">
        <f t="shared" si="585"/>
        <v>6.8</v>
      </c>
      <c r="AN43" s="51" t="str">
        <f t="shared" si="586"/>
        <v>C+</v>
      </c>
      <c r="AO43" s="60">
        <f t="shared" si="587"/>
        <v>2.5</v>
      </c>
      <c r="AP43" s="53" t="str">
        <f t="shared" si="588"/>
        <v>2.5</v>
      </c>
      <c r="AQ43" s="63">
        <v>2</v>
      </c>
      <c r="AR43" s="207">
        <v>2</v>
      </c>
      <c r="AS43" s="105">
        <v>6.4</v>
      </c>
      <c r="AT43" s="103">
        <v>1</v>
      </c>
      <c r="AU43" s="104">
        <v>5</v>
      </c>
      <c r="AV43" s="66">
        <f t="shared" si="589"/>
        <v>3.2</v>
      </c>
      <c r="AW43" s="67">
        <f t="shared" si="590"/>
        <v>5.6</v>
      </c>
      <c r="AX43" s="67" t="str">
        <f t="shared" si="591"/>
        <v>5.6</v>
      </c>
      <c r="AY43" s="51" t="str">
        <f t="shared" si="592"/>
        <v>C</v>
      </c>
      <c r="AZ43" s="60">
        <f t="shared" si="593"/>
        <v>2</v>
      </c>
      <c r="BA43" s="53" t="str">
        <f t="shared" si="594"/>
        <v>2.0</v>
      </c>
      <c r="BB43" s="63">
        <v>3</v>
      </c>
      <c r="BC43" s="207">
        <v>3</v>
      </c>
      <c r="BD43" s="105">
        <v>5</v>
      </c>
      <c r="BE43" s="103">
        <v>7</v>
      </c>
      <c r="BF43" s="104"/>
      <c r="BG43" s="66">
        <f t="shared" si="595"/>
        <v>6.2</v>
      </c>
      <c r="BH43" s="67">
        <f t="shared" si="596"/>
        <v>6.2</v>
      </c>
      <c r="BI43" s="67" t="str">
        <f t="shared" si="597"/>
        <v>6.2</v>
      </c>
      <c r="BJ43" s="51" t="str">
        <f t="shared" si="598"/>
        <v>C</v>
      </c>
      <c r="BK43" s="60">
        <f t="shared" si="599"/>
        <v>2</v>
      </c>
      <c r="BL43" s="53" t="str">
        <f t="shared" si="600"/>
        <v>2.0</v>
      </c>
      <c r="BM43" s="63">
        <v>3</v>
      </c>
      <c r="BN43" s="207">
        <v>3</v>
      </c>
      <c r="BO43" s="105">
        <v>3.6</v>
      </c>
      <c r="BP43" s="103"/>
      <c r="BQ43" s="104"/>
      <c r="BR43" s="66">
        <f t="shared" si="601"/>
        <v>1.4</v>
      </c>
      <c r="BS43" s="67">
        <f t="shared" si="602"/>
        <v>1.4</v>
      </c>
      <c r="BT43" s="67" t="str">
        <f t="shared" si="603"/>
        <v>1.4</v>
      </c>
      <c r="BU43" s="51" t="str">
        <f t="shared" si="604"/>
        <v>F</v>
      </c>
      <c r="BV43" s="68">
        <f t="shared" si="605"/>
        <v>0</v>
      </c>
      <c r="BW43" s="53" t="str">
        <f t="shared" si="606"/>
        <v>0.0</v>
      </c>
      <c r="BX43" s="63">
        <v>2</v>
      </c>
      <c r="BY43" s="207"/>
      <c r="BZ43" s="105"/>
      <c r="CA43" s="103"/>
      <c r="CB43" s="104"/>
      <c r="CC43" s="105"/>
      <c r="CD43" s="67">
        <f t="shared" si="607"/>
        <v>0</v>
      </c>
      <c r="CE43" s="67" t="str">
        <f t="shared" si="608"/>
        <v>0.0</v>
      </c>
      <c r="CF43" s="51" t="str">
        <f t="shared" si="609"/>
        <v>F</v>
      </c>
      <c r="CG43" s="60">
        <f t="shared" si="610"/>
        <v>0</v>
      </c>
      <c r="CH43" s="53" t="str">
        <f t="shared" si="611"/>
        <v>0.0</v>
      </c>
      <c r="CI43" s="63">
        <v>3</v>
      </c>
      <c r="CJ43" s="207"/>
      <c r="CK43" s="208">
        <f t="shared" si="612"/>
        <v>17</v>
      </c>
      <c r="CL43" s="72">
        <f t="shared" si="613"/>
        <v>3.0470588235294116</v>
      </c>
      <c r="CM43" s="93" t="str">
        <f t="shared" si="614"/>
        <v>3.05</v>
      </c>
      <c r="CN43" s="72">
        <f t="shared" si="615"/>
        <v>1</v>
      </c>
      <c r="CO43" s="93" t="str">
        <f t="shared" si="616"/>
        <v>1.00</v>
      </c>
      <c r="CP43" s="399" t="str">
        <f t="shared" si="617"/>
        <v>Lên lớp</v>
      </c>
      <c r="CQ43" s="399">
        <f t="shared" si="618"/>
        <v>8</v>
      </c>
      <c r="CR43" s="72">
        <v>0</v>
      </c>
      <c r="CS43" s="399" t="str">
        <f t="shared" si="619"/>
        <v>0.00</v>
      </c>
      <c r="CT43" s="72">
        <v>0</v>
      </c>
      <c r="CU43" s="399" t="str">
        <f t="shared" si="620"/>
        <v>0.00</v>
      </c>
      <c r="CV43" s="399" t="str">
        <f t="shared" si="621"/>
        <v>Cảnh báo KQHT</v>
      </c>
      <c r="CW43" s="66">
        <v>7.2</v>
      </c>
      <c r="CX43" s="66">
        <v>3</v>
      </c>
      <c r="CY43" s="399"/>
      <c r="CZ43" s="66">
        <f t="shared" si="622"/>
        <v>4.7</v>
      </c>
      <c r="DA43" s="67">
        <f t="shared" si="623"/>
        <v>4.7</v>
      </c>
      <c r="DB43" s="60" t="str">
        <f t="shared" si="624"/>
        <v>4.7</v>
      </c>
      <c r="DC43" s="51" t="str">
        <f t="shared" si="625"/>
        <v>D</v>
      </c>
      <c r="DD43" s="60">
        <f t="shared" si="626"/>
        <v>1</v>
      </c>
      <c r="DE43" s="60" t="str">
        <f t="shared" si="627"/>
        <v>1.0</v>
      </c>
      <c r="DF43" s="63"/>
      <c r="DG43" s="209"/>
      <c r="DH43" s="105"/>
      <c r="DI43" s="126"/>
      <c r="DJ43" s="126"/>
      <c r="DK43" s="66">
        <f t="shared" si="628"/>
        <v>0</v>
      </c>
      <c r="DL43" s="67">
        <f t="shared" si="629"/>
        <v>0</v>
      </c>
      <c r="DM43" s="60" t="str">
        <f t="shared" si="630"/>
        <v>0.0</v>
      </c>
      <c r="DN43" s="51" t="str">
        <f t="shared" si="631"/>
        <v>F</v>
      </c>
      <c r="DO43" s="60">
        <f t="shared" si="632"/>
        <v>0</v>
      </c>
      <c r="DP43" s="60" t="str">
        <f t="shared" si="633"/>
        <v>0.0</v>
      </c>
      <c r="DQ43" s="63"/>
      <c r="DR43" s="209"/>
      <c r="DS43" s="67">
        <f t="shared" si="634"/>
        <v>2.35</v>
      </c>
      <c r="DT43" s="60" t="str">
        <f t="shared" si="635"/>
        <v>2.4</v>
      </c>
      <c r="DU43" s="51" t="str">
        <f t="shared" si="636"/>
        <v>F</v>
      </c>
      <c r="DV43" s="60">
        <f t="shared" si="637"/>
        <v>0</v>
      </c>
      <c r="DW43" s="60" t="str">
        <f t="shared" si="638"/>
        <v>0.0</v>
      </c>
      <c r="DX43" s="63">
        <v>3</v>
      </c>
      <c r="DY43" s="209">
        <v>3</v>
      </c>
      <c r="DZ43" s="149">
        <v>4.2</v>
      </c>
      <c r="EA43" s="70"/>
      <c r="EB43" s="121"/>
      <c r="EC43" s="66">
        <f t="shared" si="639"/>
        <v>1.7</v>
      </c>
      <c r="ED43" s="67">
        <f t="shared" si="640"/>
        <v>1.7</v>
      </c>
      <c r="EE43" s="67" t="str">
        <f t="shared" si="641"/>
        <v>1.7</v>
      </c>
      <c r="EF43" s="51" t="str">
        <f t="shared" si="642"/>
        <v>F</v>
      </c>
      <c r="EG43" s="68">
        <f t="shared" si="643"/>
        <v>0</v>
      </c>
      <c r="EH43" s="53" t="str">
        <f t="shared" si="644"/>
        <v>0.0</v>
      </c>
      <c r="EI43" s="63">
        <v>3</v>
      </c>
      <c r="EJ43" s="207">
        <v>3</v>
      </c>
      <c r="EK43" s="150">
        <v>6.8</v>
      </c>
      <c r="EL43" s="124"/>
      <c r="EM43" s="125">
        <v>3</v>
      </c>
      <c r="EN43" s="66">
        <f t="shared" si="645"/>
        <v>2.7</v>
      </c>
      <c r="EO43" s="67">
        <f t="shared" si="646"/>
        <v>4.5</v>
      </c>
      <c r="EP43" s="67" t="str">
        <f t="shared" si="647"/>
        <v>4.5</v>
      </c>
      <c r="EQ43" s="51" t="str">
        <f t="shared" si="648"/>
        <v>D</v>
      </c>
      <c r="ER43" s="60">
        <f t="shared" si="649"/>
        <v>1</v>
      </c>
      <c r="ES43" s="53" t="str">
        <f t="shared" si="650"/>
        <v>1.0</v>
      </c>
      <c r="ET43" s="63">
        <v>3</v>
      </c>
      <c r="EU43" s="207">
        <v>3</v>
      </c>
      <c r="EV43" s="149">
        <v>3.3</v>
      </c>
      <c r="EW43" s="70"/>
      <c r="EX43" s="121"/>
      <c r="EY43" s="66">
        <f t="shared" si="651"/>
        <v>1.3</v>
      </c>
      <c r="EZ43" s="67">
        <f t="shared" si="652"/>
        <v>1.3</v>
      </c>
      <c r="FA43" s="67" t="str">
        <f t="shared" si="653"/>
        <v>1.3</v>
      </c>
      <c r="FB43" s="51" t="str">
        <f t="shared" si="654"/>
        <v>F</v>
      </c>
      <c r="FC43" s="60">
        <f t="shared" si="655"/>
        <v>0</v>
      </c>
      <c r="FD43" s="53" t="str">
        <f t="shared" si="656"/>
        <v>0.0</v>
      </c>
      <c r="FE43" s="63">
        <v>2</v>
      </c>
      <c r="FF43" s="207">
        <v>2</v>
      </c>
      <c r="FG43" s="105">
        <v>0</v>
      </c>
      <c r="FH43" s="103"/>
      <c r="FI43" s="104"/>
      <c r="FJ43" s="66">
        <f t="shared" si="657"/>
        <v>0</v>
      </c>
      <c r="FK43" s="67">
        <f t="shared" si="658"/>
        <v>0</v>
      </c>
      <c r="FL43" s="67" t="str">
        <f t="shared" si="659"/>
        <v>0.0</v>
      </c>
      <c r="FM43" s="51" t="str">
        <f t="shared" si="660"/>
        <v>F</v>
      </c>
      <c r="FN43" s="60">
        <f t="shared" si="661"/>
        <v>0</v>
      </c>
      <c r="FO43" s="53" t="str">
        <f t="shared" si="662"/>
        <v>0.0</v>
      </c>
      <c r="FP43" s="63">
        <v>2</v>
      </c>
      <c r="FQ43" s="207">
        <v>2</v>
      </c>
      <c r="FR43" s="105"/>
      <c r="FS43" s="103"/>
      <c r="FT43" s="104"/>
      <c r="FU43" s="66"/>
      <c r="FV43" s="67">
        <f t="shared" si="663"/>
        <v>0</v>
      </c>
      <c r="FW43" s="67" t="str">
        <f t="shared" si="664"/>
        <v>0.0</v>
      </c>
      <c r="FX43" s="51" t="str">
        <f t="shared" si="665"/>
        <v>F</v>
      </c>
      <c r="FY43" s="60">
        <f t="shared" si="666"/>
        <v>0</v>
      </c>
      <c r="FZ43" s="53" t="str">
        <f t="shared" si="667"/>
        <v>0.0</v>
      </c>
      <c r="GA43" s="63">
        <v>2</v>
      </c>
      <c r="GB43" s="207">
        <v>2</v>
      </c>
      <c r="GC43" s="105">
        <v>0</v>
      </c>
      <c r="GD43" s="103"/>
      <c r="GE43" s="104"/>
      <c r="GF43" s="105"/>
      <c r="GG43" s="67">
        <f t="shared" si="668"/>
        <v>0</v>
      </c>
      <c r="GH43" s="67" t="str">
        <f t="shared" si="669"/>
        <v>0.0</v>
      </c>
      <c r="GI43" s="51" t="str">
        <f t="shared" si="670"/>
        <v>F</v>
      </c>
      <c r="GJ43" s="60">
        <f t="shared" si="671"/>
        <v>0</v>
      </c>
      <c r="GK43" s="53" t="str">
        <f t="shared" si="672"/>
        <v>0.0</v>
      </c>
      <c r="GL43" s="63">
        <v>3</v>
      </c>
      <c r="GM43" s="207">
        <v>3</v>
      </c>
      <c r="GN43" s="211">
        <f t="shared" si="673"/>
        <v>18</v>
      </c>
      <c r="GO43" s="156">
        <f t="shared" si="674"/>
        <v>1.5694444444444444</v>
      </c>
      <c r="GP43" s="158">
        <f t="shared" si="675"/>
        <v>0.16666666666666666</v>
      </c>
      <c r="GQ43" s="157" t="str">
        <f t="shared" si="676"/>
        <v>0.17</v>
      </c>
      <c r="GR43" s="5" t="str">
        <f t="shared" si="677"/>
        <v>Cảnh báo KQHT</v>
      </c>
      <c r="GS43" s="212">
        <f t="shared" si="678"/>
        <v>18</v>
      </c>
      <c r="GT43" s="213">
        <f t="shared" si="679"/>
        <v>1.5694444444444444</v>
      </c>
      <c r="GU43" s="214">
        <f t="shared" si="680"/>
        <v>0.16666666666666666</v>
      </c>
      <c r="GV43" s="215">
        <f t="shared" si="681"/>
        <v>35</v>
      </c>
      <c r="GW43" s="211">
        <f t="shared" si="682"/>
        <v>26</v>
      </c>
      <c r="GX43" s="157">
        <f t="shared" si="683"/>
        <v>1.0865384615384615</v>
      </c>
      <c r="GY43" s="158">
        <f t="shared" si="684"/>
        <v>0.11538461538461539</v>
      </c>
      <c r="GZ43" s="157" t="str">
        <f t="shared" si="685"/>
        <v>0.12</v>
      </c>
      <c r="HA43" s="5" t="str">
        <f t="shared" si="686"/>
        <v>Cảnh báo KQHT</v>
      </c>
      <c r="HB43" s="5"/>
      <c r="HC43" s="171">
        <v>5</v>
      </c>
      <c r="HD43" s="122">
        <v>2</v>
      </c>
      <c r="HE43" s="123"/>
      <c r="HF43" s="171"/>
      <c r="HG43" s="67">
        <f t="shared" si="535"/>
        <v>3.2</v>
      </c>
      <c r="HH43" s="67" t="str">
        <f t="shared" si="536"/>
        <v>3.2</v>
      </c>
      <c r="HI43" s="51" t="str">
        <f t="shared" si="537"/>
        <v>F</v>
      </c>
      <c r="HJ43" s="60">
        <f t="shared" si="538"/>
        <v>0</v>
      </c>
      <c r="HK43" s="53" t="str">
        <f t="shared" si="539"/>
        <v>0.0</v>
      </c>
      <c r="HL43" s="63">
        <v>3</v>
      </c>
      <c r="HM43" s="207">
        <v>3</v>
      </c>
      <c r="HN43" s="210">
        <v>6</v>
      </c>
      <c r="HO43" s="57">
        <v>5</v>
      </c>
      <c r="HP43" s="58"/>
      <c r="HQ43" s="66">
        <f t="shared" si="540"/>
        <v>5.4</v>
      </c>
      <c r="HR43" s="110">
        <f t="shared" si="541"/>
        <v>5.4</v>
      </c>
      <c r="HS43" s="67" t="str">
        <f t="shared" si="542"/>
        <v>5.4</v>
      </c>
      <c r="HT43" s="111" t="str">
        <f t="shared" si="543"/>
        <v>D+</v>
      </c>
      <c r="HU43" s="112">
        <f t="shared" si="544"/>
        <v>1.5</v>
      </c>
      <c r="HV43" s="113" t="str">
        <f t="shared" si="545"/>
        <v>1.5</v>
      </c>
      <c r="HW43" s="63">
        <v>1</v>
      </c>
      <c r="HX43" s="207">
        <v>1</v>
      </c>
      <c r="HY43" s="66">
        <f t="shared" si="546"/>
        <v>1.6</v>
      </c>
      <c r="HZ43" s="167">
        <f t="shared" si="546"/>
        <v>3.9</v>
      </c>
      <c r="IA43" s="53" t="str">
        <f t="shared" si="547"/>
        <v>3.9</v>
      </c>
      <c r="IB43" s="51" t="str">
        <f t="shared" si="548"/>
        <v>F</v>
      </c>
      <c r="IC43" s="60">
        <f t="shared" si="549"/>
        <v>0</v>
      </c>
      <c r="ID43" s="53" t="str">
        <f t="shared" si="550"/>
        <v>0.0</v>
      </c>
      <c r="IE43" s="220">
        <v>4</v>
      </c>
      <c r="IF43" s="221">
        <v>4</v>
      </c>
      <c r="IG43" s="210">
        <v>6.3</v>
      </c>
      <c r="IH43" s="57">
        <v>7</v>
      </c>
      <c r="II43" s="58"/>
      <c r="IJ43" s="66">
        <f t="shared" si="551"/>
        <v>6.7</v>
      </c>
      <c r="IK43" s="67">
        <f t="shared" si="552"/>
        <v>6.7</v>
      </c>
      <c r="IL43" s="67" t="str">
        <f t="shared" si="553"/>
        <v>6.7</v>
      </c>
      <c r="IM43" s="51" t="str">
        <f t="shared" si="554"/>
        <v>C+</v>
      </c>
      <c r="IN43" s="60">
        <f t="shared" si="555"/>
        <v>2.5</v>
      </c>
      <c r="IO43" s="53" t="str">
        <f t="shared" si="556"/>
        <v>2.5</v>
      </c>
      <c r="IP43" s="63">
        <v>2</v>
      </c>
      <c r="IQ43" s="207">
        <v>2</v>
      </c>
      <c r="IR43" s="210">
        <v>6.7</v>
      </c>
      <c r="IS43" s="57">
        <v>6</v>
      </c>
      <c r="IT43" s="58"/>
      <c r="IU43" s="66">
        <f t="shared" si="557"/>
        <v>6.3</v>
      </c>
      <c r="IV43" s="67">
        <f t="shared" si="558"/>
        <v>6.3</v>
      </c>
      <c r="IW43" s="67" t="str">
        <f t="shared" si="559"/>
        <v>6.3</v>
      </c>
      <c r="IX43" s="51" t="str">
        <f t="shared" si="560"/>
        <v>C</v>
      </c>
      <c r="IY43" s="60">
        <f t="shared" si="561"/>
        <v>2</v>
      </c>
      <c r="IZ43" s="53" t="str">
        <f t="shared" si="562"/>
        <v>2.0</v>
      </c>
      <c r="JA43" s="63">
        <v>3</v>
      </c>
      <c r="JB43" s="207">
        <v>3</v>
      </c>
      <c r="JC43" s="65">
        <v>5.6</v>
      </c>
      <c r="JD43" s="57">
        <v>4</v>
      </c>
      <c r="JE43" s="58"/>
      <c r="JF43" s="66">
        <f t="shared" si="563"/>
        <v>4.5999999999999996</v>
      </c>
      <c r="JG43" s="67">
        <f t="shared" si="564"/>
        <v>4.5999999999999996</v>
      </c>
      <c r="JH43" s="50" t="str">
        <f t="shared" si="565"/>
        <v>4.6</v>
      </c>
      <c r="JI43" s="51" t="str">
        <f t="shared" si="566"/>
        <v>D</v>
      </c>
      <c r="JJ43" s="60">
        <f t="shared" si="567"/>
        <v>1</v>
      </c>
      <c r="JK43" s="53" t="str">
        <f t="shared" si="568"/>
        <v>1.0</v>
      </c>
      <c r="JL43" s="61">
        <v>2</v>
      </c>
      <c r="JM43" s="62">
        <v>2</v>
      </c>
      <c r="JN43" s="65">
        <v>6.2</v>
      </c>
      <c r="JO43" s="57">
        <v>4</v>
      </c>
      <c r="JP43" s="58"/>
      <c r="JQ43" s="149">
        <f t="shared" si="137"/>
        <v>4.9000000000000004</v>
      </c>
      <c r="JR43" s="67">
        <f t="shared" si="138"/>
        <v>4.9000000000000004</v>
      </c>
      <c r="JS43" s="50" t="str">
        <f t="shared" si="139"/>
        <v>4.9</v>
      </c>
      <c r="JT43" s="51" t="str">
        <f t="shared" si="140"/>
        <v>D</v>
      </c>
      <c r="JU43" s="60">
        <f t="shared" si="141"/>
        <v>1</v>
      </c>
      <c r="JV43" s="53" t="str">
        <f t="shared" si="142"/>
        <v>1.0</v>
      </c>
      <c r="JW43" s="61">
        <v>1</v>
      </c>
      <c r="JX43" s="62">
        <v>1</v>
      </c>
      <c r="JY43" s="65"/>
      <c r="JZ43" s="57"/>
      <c r="KA43" s="58"/>
      <c r="KB43" s="149">
        <f t="shared" si="143"/>
        <v>0</v>
      </c>
      <c r="KC43" s="67">
        <f t="shared" si="144"/>
        <v>0</v>
      </c>
      <c r="KD43" s="50" t="str">
        <f t="shared" si="145"/>
        <v>0.0</v>
      </c>
      <c r="KE43" s="51" t="str">
        <f t="shared" si="146"/>
        <v>F</v>
      </c>
      <c r="KF43" s="60">
        <f t="shared" si="147"/>
        <v>0</v>
      </c>
      <c r="KG43" s="53" t="str">
        <f t="shared" si="148"/>
        <v>0.0</v>
      </c>
      <c r="KH43" s="61">
        <v>2</v>
      </c>
      <c r="KI43" s="62"/>
      <c r="KJ43" s="105"/>
      <c r="KK43" s="138"/>
      <c r="KL43" s="105"/>
      <c r="KM43" s="66">
        <f t="shared" si="149"/>
        <v>0</v>
      </c>
      <c r="KN43" s="110">
        <f t="shared" si="150"/>
        <v>0</v>
      </c>
      <c r="KO43" s="67" t="str">
        <f t="shared" si="151"/>
        <v>0.0</v>
      </c>
      <c r="KP43" s="300" t="str">
        <f t="shared" si="152"/>
        <v>F</v>
      </c>
      <c r="KQ43" s="112">
        <f t="shared" si="153"/>
        <v>0</v>
      </c>
      <c r="KR43" s="113" t="str">
        <f t="shared" si="154"/>
        <v>0.0</v>
      </c>
      <c r="KS43" s="63">
        <v>3</v>
      </c>
      <c r="KT43" s="207"/>
      <c r="KU43" s="105"/>
      <c r="KV43" s="138"/>
      <c r="KW43" s="104"/>
      <c r="KX43" s="66">
        <f t="shared" si="155"/>
        <v>0</v>
      </c>
      <c r="KY43" s="110">
        <f t="shared" si="156"/>
        <v>0</v>
      </c>
      <c r="KZ43" s="67" t="str">
        <f t="shared" si="157"/>
        <v>0.0</v>
      </c>
      <c r="LA43" s="300" t="str">
        <f t="shared" si="158"/>
        <v>F</v>
      </c>
      <c r="LB43" s="112">
        <f t="shared" si="159"/>
        <v>0</v>
      </c>
      <c r="LC43" s="113" t="str">
        <f t="shared" si="160"/>
        <v>0.0</v>
      </c>
      <c r="LD43" s="63">
        <v>2</v>
      </c>
      <c r="LE43" s="207"/>
      <c r="LF43" s="301">
        <f t="shared" si="286"/>
        <v>0</v>
      </c>
      <c r="LG43" s="302">
        <f t="shared" si="286"/>
        <v>0</v>
      </c>
      <c r="LH43" s="303" t="str">
        <f t="shared" si="162"/>
        <v>0.0</v>
      </c>
      <c r="LI43" s="304" t="str">
        <f t="shared" si="163"/>
        <v>F</v>
      </c>
      <c r="LJ43" s="305">
        <f t="shared" si="164"/>
        <v>0</v>
      </c>
      <c r="LK43" s="303" t="str">
        <f t="shared" si="165"/>
        <v>0.0</v>
      </c>
      <c r="LL43" s="306">
        <v>5</v>
      </c>
      <c r="LM43" s="307"/>
      <c r="LN43" s="211">
        <f t="shared" si="166"/>
        <v>19</v>
      </c>
      <c r="LO43" s="156">
        <f t="shared" si="167"/>
        <v>3.2315789473684209</v>
      </c>
      <c r="LP43" s="158">
        <f t="shared" si="168"/>
        <v>0.81578947368421051</v>
      </c>
      <c r="LQ43" s="157" t="str">
        <f t="shared" si="169"/>
        <v>0.82</v>
      </c>
      <c r="LR43" s="5" t="str">
        <f t="shared" si="170"/>
        <v>Cảnh báo KQHT</v>
      </c>
      <c r="LS43" s="212">
        <f t="shared" si="171"/>
        <v>12</v>
      </c>
      <c r="LT43" s="156">
        <f t="shared" si="172"/>
        <v>5.1166666666666663</v>
      </c>
      <c r="LU43" s="309">
        <f t="shared" si="173"/>
        <v>1.2916666666666667</v>
      </c>
      <c r="LV43" s="215">
        <f t="shared" si="174"/>
        <v>54</v>
      </c>
      <c r="LW43" s="211">
        <f t="shared" si="175"/>
        <v>38</v>
      </c>
      <c r="LX43" s="157">
        <f t="shared" si="176"/>
        <v>2.3592105263157892</v>
      </c>
      <c r="LY43" s="157" t="str">
        <f t="shared" si="177"/>
        <v>2.36</v>
      </c>
      <c r="LZ43" s="158">
        <f t="shared" si="178"/>
        <v>0.48684210526315791</v>
      </c>
      <c r="MA43" s="157" t="str">
        <f t="shared" si="179"/>
        <v>0.49</v>
      </c>
      <c r="MB43" s="5" t="str">
        <f t="shared" si="180"/>
        <v>Cảnh báo KQHT</v>
      </c>
      <c r="MC43" s="282">
        <v>6</v>
      </c>
      <c r="MD43" s="283">
        <v>7</v>
      </c>
      <c r="ME43" s="58"/>
      <c r="MF43" s="66">
        <f t="shared" si="181"/>
        <v>6.6</v>
      </c>
      <c r="MG43" s="67">
        <f t="shared" si="182"/>
        <v>6.6</v>
      </c>
      <c r="MH43" s="50" t="str">
        <f t="shared" si="183"/>
        <v>6.6</v>
      </c>
      <c r="MI43" s="51" t="str">
        <f t="shared" si="184"/>
        <v>C+</v>
      </c>
      <c r="MJ43" s="60">
        <f t="shared" si="185"/>
        <v>2.5</v>
      </c>
      <c r="MK43" s="53" t="str">
        <f t="shared" si="186"/>
        <v>2.5</v>
      </c>
      <c r="ML43" s="61">
        <v>2</v>
      </c>
      <c r="MM43" s="62">
        <v>2</v>
      </c>
      <c r="MN43" s="282">
        <v>6</v>
      </c>
      <c r="MO43" s="283">
        <v>4</v>
      </c>
      <c r="MP43" s="104">
        <v>3</v>
      </c>
      <c r="MQ43" s="105">
        <f t="shared" si="187"/>
        <v>4.8</v>
      </c>
      <c r="MR43" s="67">
        <f t="shared" si="188"/>
        <v>4.8</v>
      </c>
      <c r="MS43" s="50" t="str">
        <f t="shared" si="189"/>
        <v>4.8</v>
      </c>
      <c r="MT43" s="51" t="str">
        <f t="shared" si="190"/>
        <v>D</v>
      </c>
      <c r="MU43" s="60">
        <f t="shared" si="191"/>
        <v>1</v>
      </c>
      <c r="MV43" s="53" t="str">
        <f t="shared" si="192"/>
        <v>1.0</v>
      </c>
      <c r="MW43" s="61">
        <v>2</v>
      </c>
      <c r="MX43" s="62">
        <v>2</v>
      </c>
      <c r="MY43" s="384">
        <v>6.4</v>
      </c>
      <c r="MZ43" s="385">
        <v>7</v>
      </c>
      <c r="NA43" s="104"/>
      <c r="NB43" s="105">
        <f t="shared" si="193"/>
        <v>6.8</v>
      </c>
      <c r="NC43" s="67">
        <f t="shared" si="194"/>
        <v>6.8</v>
      </c>
      <c r="ND43" s="50" t="str">
        <f t="shared" si="195"/>
        <v>6.8</v>
      </c>
      <c r="NE43" s="51" t="str">
        <f t="shared" si="196"/>
        <v>C+</v>
      </c>
      <c r="NF43" s="60">
        <f t="shared" si="197"/>
        <v>2.5</v>
      </c>
      <c r="NG43" s="53" t="str">
        <f t="shared" si="198"/>
        <v>2.5</v>
      </c>
      <c r="NH43" s="61">
        <v>2</v>
      </c>
      <c r="NI43" s="62">
        <v>2</v>
      </c>
      <c r="NJ43" s="105"/>
      <c r="NK43" s="138"/>
      <c r="NL43" s="105"/>
      <c r="NM43" s="66">
        <f t="shared" si="199"/>
        <v>0</v>
      </c>
      <c r="NN43" s="110">
        <f t="shared" si="200"/>
        <v>0</v>
      </c>
      <c r="NO43" s="67" t="str">
        <f t="shared" si="201"/>
        <v>0.0</v>
      </c>
      <c r="NP43" s="300" t="str">
        <f t="shared" si="202"/>
        <v>F</v>
      </c>
      <c r="NQ43" s="112">
        <f t="shared" si="203"/>
        <v>0</v>
      </c>
      <c r="NR43" s="113" t="str">
        <f t="shared" si="204"/>
        <v>0.0</v>
      </c>
      <c r="NS43" s="63">
        <v>2</v>
      </c>
      <c r="NT43" s="207"/>
      <c r="NU43" s="105"/>
      <c r="NV43" s="138"/>
      <c r="NW43" s="105"/>
      <c r="NX43" s="105">
        <f t="shared" si="205"/>
        <v>0</v>
      </c>
      <c r="NY43" s="110">
        <f t="shared" si="206"/>
        <v>0</v>
      </c>
      <c r="NZ43" s="67" t="str">
        <f t="shared" si="207"/>
        <v>0.0</v>
      </c>
      <c r="OA43" s="300" t="str">
        <f t="shared" si="208"/>
        <v>F</v>
      </c>
      <c r="OB43" s="112">
        <f t="shared" si="209"/>
        <v>0</v>
      </c>
      <c r="OC43" s="113" t="str">
        <f t="shared" si="210"/>
        <v>0.0</v>
      </c>
      <c r="OD43" s="63">
        <v>1</v>
      </c>
      <c r="OE43" s="207"/>
      <c r="OF43" s="210"/>
      <c r="OG43" s="57"/>
      <c r="OH43" s="58"/>
      <c r="OI43" s="66">
        <f t="shared" si="211"/>
        <v>0</v>
      </c>
      <c r="OJ43" s="67">
        <f t="shared" si="212"/>
        <v>0</v>
      </c>
      <c r="OK43" s="67" t="str">
        <f t="shared" si="213"/>
        <v>0.0</v>
      </c>
      <c r="OL43" s="51" t="str">
        <f t="shared" si="214"/>
        <v>F</v>
      </c>
      <c r="OM43" s="60">
        <f t="shared" si="215"/>
        <v>0</v>
      </c>
      <c r="ON43" s="53" t="str">
        <f t="shared" si="216"/>
        <v>0.0</v>
      </c>
      <c r="OO43" s="63">
        <v>6</v>
      </c>
      <c r="OP43" s="207"/>
      <c r="OQ43" s="211">
        <f t="shared" si="217"/>
        <v>15</v>
      </c>
      <c r="OR43" s="156">
        <f t="shared" si="218"/>
        <v>2.4266666666666667</v>
      </c>
      <c r="OS43" s="158">
        <f t="shared" si="219"/>
        <v>0.8</v>
      </c>
      <c r="OT43" s="157" t="str">
        <f t="shared" si="220"/>
        <v>0.80</v>
      </c>
      <c r="OU43" s="5" t="str">
        <f t="shared" si="221"/>
        <v>Cảnh báo KQHT</v>
      </c>
      <c r="OV43" s="212">
        <f t="shared" si="222"/>
        <v>6</v>
      </c>
      <c r="OW43" s="156">
        <f t="shared" si="223"/>
        <v>6.0666666666666664</v>
      </c>
      <c r="OX43" s="309">
        <f t="shared" si="224"/>
        <v>2</v>
      </c>
      <c r="OY43" s="215">
        <f t="shared" si="225"/>
        <v>69</v>
      </c>
      <c r="OZ43" s="211">
        <f t="shared" si="226"/>
        <v>44</v>
      </c>
      <c r="PA43" s="157">
        <f t="shared" si="227"/>
        <v>2.8647727272727268</v>
      </c>
      <c r="PB43" s="157" t="str">
        <f t="shared" si="228"/>
        <v>2.86</v>
      </c>
      <c r="PC43" s="158">
        <f t="shared" si="229"/>
        <v>0.69318181818181823</v>
      </c>
      <c r="PD43" s="157" t="str">
        <f t="shared" si="230"/>
        <v>0.69</v>
      </c>
      <c r="PE43" s="5" t="str">
        <f t="shared" si="231"/>
        <v>Cảnh báo KQHT</v>
      </c>
      <c r="PF43" s="210"/>
      <c r="PG43" s="133"/>
      <c r="PH43" s="210"/>
      <c r="PI43" s="66">
        <f t="shared" si="232"/>
        <v>0</v>
      </c>
      <c r="PJ43" s="67">
        <f t="shared" si="233"/>
        <v>0</v>
      </c>
      <c r="PK43" s="67" t="str">
        <f t="shared" si="234"/>
        <v>0.0</v>
      </c>
      <c r="PL43" s="51" t="str">
        <f t="shared" si="235"/>
        <v>F</v>
      </c>
      <c r="PM43" s="60">
        <f t="shared" si="236"/>
        <v>0</v>
      </c>
      <c r="PN43" s="53" t="str">
        <f t="shared" si="237"/>
        <v>0.0</v>
      </c>
      <c r="PO43" s="63">
        <v>6</v>
      </c>
      <c r="PP43" s="207"/>
      <c r="PQ43" s="105"/>
      <c r="PR43" s="138"/>
      <c r="PS43" s="104"/>
      <c r="PT43" s="105"/>
      <c r="PU43" s="67">
        <f t="shared" si="238"/>
        <v>0</v>
      </c>
      <c r="PV43" s="67" t="str">
        <f t="shared" si="239"/>
        <v>0.0</v>
      </c>
      <c r="PW43" s="51" t="str">
        <f t="shared" si="240"/>
        <v>F</v>
      </c>
      <c r="PX43" s="60">
        <f t="shared" si="241"/>
        <v>0</v>
      </c>
      <c r="PY43" s="53" t="str">
        <f t="shared" si="242"/>
        <v>0.0</v>
      </c>
      <c r="PZ43" s="63">
        <v>4</v>
      </c>
      <c r="QA43" s="207">
        <v>4</v>
      </c>
      <c r="QB43" s="66"/>
      <c r="QC43" s="66"/>
      <c r="QD43" s="66"/>
      <c r="QE43" s="316">
        <f t="shared" si="243"/>
        <v>0</v>
      </c>
      <c r="QF43" s="67" t="str">
        <f t="shared" si="244"/>
        <v>0.0</v>
      </c>
      <c r="QG43" s="51" t="str">
        <f t="shared" si="245"/>
        <v>F</v>
      </c>
      <c r="QH43" s="60">
        <f t="shared" si="246"/>
        <v>0</v>
      </c>
      <c r="QI43" s="53" t="str">
        <f t="shared" si="247"/>
        <v>0.0</v>
      </c>
      <c r="QJ43" s="220"/>
      <c r="QK43" s="221"/>
      <c r="QL43" s="417">
        <f t="shared" si="248"/>
        <v>10</v>
      </c>
      <c r="QM43" s="156">
        <f t="shared" si="249"/>
        <v>0</v>
      </c>
      <c r="QN43" s="158">
        <f t="shared" si="250"/>
        <v>0</v>
      </c>
      <c r="QO43" s="157" t="str">
        <f t="shared" si="251"/>
        <v>0.00</v>
      </c>
      <c r="QR43" s="429"/>
      <c r="QS43" s="429"/>
      <c r="QT43" s="429"/>
    </row>
    <row r="44" spans="1:462" s="8" customFormat="1" ht="18">
      <c r="A44" s="142">
        <v>4</v>
      </c>
      <c r="B44" s="8" t="s">
        <v>534</v>
      </c>
      <c r="C44" s="8" t="s">
        <v>541</v>
      </c>
      <c r="D44" s="234" t="s">
        <v>542</v>
      </c>
      <c r="E44" s="235" t="s">
        <v>543</v>
      </c>
      <c r="K44" s="98"/>
      <c r="L44" s="120"/>
      <c r="M44" s="51" t="str">
        <f t="shared" si="570"/>
        <v>F</v>
      </c>
      <c r="N44" s="52">
        <f t="shared" si="571"/>
        <v>0</v>
      </c>
      <c r="O44" s="53" t="str">
        <f t="shared" si="572"/>
        <v>0.0</v>
      </c>
      <c r="P44" s="63"/>
      <c r="Q44" s="49"/>
      <c r="R44" s="67"/>
      <c r="S44" s="51" t="str">
        <f t="shared" si="574"/>
        <v>F</v>
      </c>
      <c r="T44" s="52">
        <f t="shared" si="575"/>
        <v>0</v>
      </c>
      <c r="U44" s="53" t="str">
        <f t="shared" si="576"/>
        <v>0.0</v>
      </c>
      <c r="V44" s="63">
        <v>3</v>
      </c>
      <c r="W44" s="105"/>
      <c r="X44" s="103"/>
      <c r="Y44" s="104"/>
      <c r="Z44" s="66">
        <f t="shared" si="577"/>
        <v>0</v>
      </c>
      <c r="AA44" s="67">
        <f t="shared" si="578"/>
        <v>0</v>
      </c>
      <c r="AB44" s="67" t="str">
        <f t="shared" si="579"/>
        <v>0.0</v>
      </c>
      <c r="AC44" s="51" t="str">
        <f t="shared" si="580"/>
        <v>F</v>
      </c>
      <c r="AD44" s="60">
        <f t="shared" si="581"/>
        <v>0</v>
      </c>
      <c r="AE44" s="53" t="str">
        <f t="shared" si="582"/>
        <v>0.0</v>
      </c>
      <c r="AF44" s="63">
        <v>4</v>
      </c>
      <c r="AG44" s="207"/>
      <c r="AH44" s="105">
        <v>8</v>
      </c>
      <c r="AI44" s="103">
        <v>5</v>
      </c>
      <c r="AJ44" s="104"/>
      <c r="AK44" s="66">
        <f t="shared" si="583"/>
        <v>6.2</v>
      </c>
      <c r="AL44" s="67">
        <f t="shared" si="584"/>
        <v>6.2</v>
      </c>
      <c r="AM44" s="67" t="str">
        <f t="shared" si="585"/>
        <v>6.2</v>
      </c>
      <c r="AN44" s="51" t="str">
        <f t="shared" si="586"/>
        <v>C</v>
      </c>
      <c r="AO44" s="60">
        <f t="shared" si="587"/>
        <v>2</v>
      </c>
      <c r="AP44" s="53" t="str">
        <f t="shared" si="588"/>
        <v>2.0</v>
      </c>
      <c r="AQ44" s="63">
        <v>2</v>
      </c>
      <c r="AR44" s="207">
        <v>2</v>
      </c>
      <c r="AS44" s="105">
        <v>5.9</v>
      </c>
      <c r="AT44" s="103">
        <v>0</v>
      </c>
      <c r="AU44" s="104">
        <v>3</v>
      </c>
      <c r="AV44" s="66">
        <f t="shared" si="589"/>
        <v>2.4</v>
      </c>
      <c r="AW44" s="67">
        <f t="shared" si="590"/>
        <v>4.2</v>
      </c>
      <c r="AX44" s="67" t="str">
        <f t="shared" si="591"/>
        <v>4.2</v>
      </c>
      <c r="AY44" s="51" t="str">
        <f t="shared" si="592"/>
        <v>D</v>
      </c>
      <c r="AZ44" s="60">
        <f t="shared" si="593"/>
        <v>1</v>
      </c>
      <c r="BA44" s="53" t="str">
        <f t="shared" si="594"/>
        <v>1.0</v>
      </c>
      <c r="BB44" s="63">
        <v>3</v>
      </c>
      <c r="BC44" s="207">
        <v>3</v>
      </c>
      <c r="BD44" s="105">
        <v>5</v>
      </c>
      <c r="BE44" s="103">
        <v>0</v>
      </c>
      <c r="BF44" s="104">
        <v>0</v>
      </c>
      <c r="BG44" s="66">
        <f t="shared" si="595"/>
        <v>2</v>
      </c>
      <c r="BH44" s="67">
        <f t="shared" si="596"/>
        <v>2</v>
      </c>
      <c r="BI44" s="67" t="str">
        <f t="shared" si="597"/>
        <v>2.0</v>
      </c>
      <c r="BJ44" s="51" t="str">
        <f t="shared" si="598"/>
        <v>F</v>
      </c>
      <c r="BK44" s="60">
        <f t="shared" si="599"/>
        <v>0</v>
      </c>
      <c r="BL44" s="53" t="str">
        <f t="shared" si="600"/>
        <v>0.0</v>
      </c>
      <c r="BM44" s="63">
        <v>3</v>
      </c>
      <c r="BN44" s="207"/>
      <c r="BO44" s="105">
        <v>2.9</v>
      </c>
      <c r="BP44" s="103"/>
      <c r="BQ44" s="104"/>
      <c r="BR44" s="66">
        <f t="shared" si="601"/>
        <v>1.2</v>
      </c>
      <c r="BS44" s="67">
        <f t="shared" si="602"/>
        <v>1.2</v>
      </c>
      <c r="BT44" s="67" t="str">
        <f t="shared" si="603"/>
        <v>1.2</v>
      </c>
      <c r="BU44" s="51" t="str">
        <f t="shared" si="604"/>
        <v>F</v>
      </c>
      <c r="BV44" s="68">
        <f t="shared" si="605"/>
        <v>0</v>
      </c>
      <c r="BW44" s="53" t="str">
        <f t="shared" si="606"/>
        <v>0.0</v>
      </c>
      <c r="BX44" s="63">
        <v>2</v>
      </c>
      <c r="BY44" s="207"/>
      <c r="BZ44" s="105"/>
      <c r="CA44" s="103"/>
      <c r="CB44" s="104"/>
      <c r="CC44" s="105"/>
      <c r="CD44" s="67">
        <f t="shared" si="607"/>
        <v>0</v>
      </c>
      <c r="CE44" s="67" t="str">
        <f t="shared" si="608"/>
        <v>0.0</v>
      </c>
      <c r="CF44" s="51" t="str">
        <f t="shared" si="609"/>
        <v>F</v>
      </c>
      <c r="CG44" s="60">
        <f t="shared" si="610"/>
        <v>0</v>
      </c>
      <c r="CH44" s="53" t="str">
        <f t="shared" si="611"/>
        <v>0.0</v>
      </c>
      <c r="CI44" s="63">
        <v>3</v>
      </c>
      <c r="CJ44" s="207"/>
      <c r="CK44" s="208">
        <f t="shared" si="612"/>
        <v>17</v>
      </c>
      <c r="CL44" s="72">
        <f t="shared" si="613"/>
        <v>1.9647058823529411</v>
      </c>
      <c r="CM44" s="93" t="str">
        <f t="shared" si="614"/>
        <v>1.96</v>
      </c>
      <c r="CN44" s="72">
        <f t="shared" si="615"/>
        <v>0.41176470588235292</v>
      </c>
      <c r="CO44" s="93" t="str">
        <f t="shared" si="616"/>
        <v>0.41</v>
      </c>
      <c r="CP44" s="399" t="str">
        <f t="shared" si="617"/>
        <v>Cảnh báo KQHT</v>
      </c>
      <c r="CQ44" s="399">
        <f t="shared" si="618"/>
        <v>5</v>
      </c>
      <c r="CR44" s="72">
        <v>0</v>
      </c>
      <c r="CS44" s="399" t="str">
        <f t="shared" si="619"/>
        <v>0.00</v>
      </c>
      <c r="CT44" s="72">
        <v>0</v>
      </c>
      <c r="CU44" s="399" t="str">
        <f t="shared" si="620"/>
        <v>0.00</v>
      </c>
      <c r="CV44" s="399" t="str">
        <f t="shared" si="621"/>
        <v>Cảnh báo KQHT</v>
      </c>
      <c r="CW44" s="66">
        <v>6.8</v>
      </c>
      <c r="CX44" s="66">
        <v>5</v>
      </c>
      <c r="CY44" s="399"/>
      <c r="CZ44" s="66">
        <f t="shared" si="622"/>
        <v>5.7</v>
      </c>
      <c r="DA44" s="67">
        <f t="shared" si="623"/>
        <v>5.7</v>
      </c>
      <c r="DB44" s="60" t="str">
        <f t="shared" si="624"/>
        <v>5.7</v>
      </c>
      <c r="DC44" s="51" t="str">
        <f t="shared" si="625"/>
        <v>C</v>
      </c>
      <c r="DD44" s="60">
        <f t="shared" si="626"/>
        <v>2</v>
      </c>
      <c r="DE44" s="60" t="str">
        <f t="shared" si="627"/>
        <v>2.0</v>
      </c>
      <c r="DF44" s="63"/>
      <c r="DG44" s="209"/>
      <c r="DH44" s="105"/>
      <c r="DI44" s="126"/>
      <c r="DJ44" s="126"/>
      <c r="DK44" s="66">
        <f t="shared" si="628"/>
        <v>0</v>
      </c>
      <c r="DL44" s="67">
        <f t="shared" si="629"/>
        <v>0</v>
      </c>
      <c r="DM44" s="60" t="str">
        <f t="shared" si="630"/>
        <v>0.0</v>
      </c>
      <c r="DN44" s="51" t="str">
        <f t="shared" si="631"/>
        <v>F</v>
      </c>
      <c r="DO44" s="60">
        <f t="shared" si="632"/>
        <v>0</v>
      </c>
      <c r="DP44" s="60" t="str">
        <f t="shared" si="633"/>
        <v>0.0</v>
      </c>
      <c r="DQ44" s="63"/>
      <c r="DR44" s="209"/>
      <c r="DS44" s="67">
        <f t="shared" si="634"/>
        <v>2.85</v>
      </c>
      <c r="DT44" s="60" t="str">
        <f t="shared" si="635"/>
        <v>2.9</v>
      </c>
      <c r="DU44" s="51" t="str">
        <f t="shared" si="636"/>
        <v>F</v>
      </c>
      <c r="DV44" s="60">
        <f t="shared" si="637"/>
        <v>0</v>
      </c>
      <c r="DW44" s="60" t="str">
        <f t="shared" si="638"/>
        <v>0.0</v>
      </c>
      <c r="DX44" s="63">
        <v>3</v>
      </c>
      <c r="DY44" s="209">
        <v>3</v>
      </c>
      <c r="DZ44" s="149">
        <v>0.8</v>
      </c>
      <c r="EA44" s="70"/>
      <c r="EB44" s="121"/>
      <c r="EC44" s="66">
        <f t="shared" si="639"/>
        <v>0.3</v>
      </c>
      <c r="ED44" s="67">
        <f t="shared" si="640"/>
        <v>0.3</v>
      </c>
      <c r="EE44" s="67" t="str">
        <f t="shared" si="641"/>
        <v>0.3</v>
      </c>
      <c r="EF44" s="51" t="str">
        <f t="shared" si="642"/>
        <v>F</v>
      </c>
      <c r="EG44" s="68">
        <f t="shared" si="643"/>
        <v>0</v>
      </c>
      <c r="EH44" s="53" t="str">
        <f t="shared" si="644"/>
        <v>0.0</v>
      </c>
      <c r="EI44" s="63">
        <v>3</v>
      </c>
      <c r="EJ44" s="207">
        <v>3</v>
      </c>
      <c r="EK44" s="149">
        <v>0</v>
      </c>
      <c r="EL44" s="70"/>
      <c r="EM44" s="121"/>
      <c r="EN44" s="66">
        <f t="shared" si="645"/>
        <v>0</v>
      </c>
      <c r="EO44" s="67">
        <f t="shared" si="646"/>
        <v>0</v>
      </c>
      <c r="EP44" s="67" t="str">
        <f t="shared" si="647"/>
        <v>0.0</v>
      </c>
      <c r="EQ44" s="51" t="str">
        <f t="shared" si="648"/>
        <v>F</v>
      </c>
      <c r="ER44" s="60">
        <f t="shared" si="649"/>
        <v>0</v>
      </c>
      <c r="ES44" s="53" t="str">
        <f t="shared" si="650"/>
        <v>0.0</v>
      </c>
      <c r="ET44" s="63">
        <v>3</v>
      </c>
      <c r="EU44" s="207">
        <v>3</v>
      </c>
      <c r="EV44" s="149">
        <v>0</v>
      </c>
      <c r="EW44" s="70"/>
      <c r="EX44" s="121"/>
      <c r="EY44" s="66">
        <f t="shared" si="651"/>
        <v>0</v>
      </c>
      <c r="EZ44" s="67">
        <f t="shared" si="652"/>
        <v>0</v>
      </c>
      <c r="FA44" s="67" t="str">
        <f t="shared" si="653"/>
        <v>0.0</v>
      </c>
      <c r="FB44" s="51" t="str">
        <f t="shared" si="654"/>
        <v>F</v>
      </c>
      <c r="FC44" s="60">
        <f t="shared" si="655"/>
        <v>0</v>
      </c>
      <c r="FD44" s="53" t="str">
        <f t="shared" si="656"/>
        <v>0.0</v>
      </c>
      <c r="FE44" s="63">
        <v>2</v>
      </c>
      <c r="FF44" s="207">
        <v>2</v>
      </c>
      <c r="FG44" s="105">
        <v>0</v>
      </c>
      <c r="FH44" s="103"/>
      <c r="FI44" s="104"/>
      <c r="FJ44" s="66">
        <f t="shared" si="657"/>
        <v>0</v>
      </c>
      <c r="FK44" s="67">
        <f t="shared" si="658"/>
        <v>0</v>
      </c>
      <c r="FL44" s="67" t="str">
        <f t="shared" si="659"/>
        <v>0.0</v>
      </c>
      <c r="FM44" s="51" t="str">
        <f t="shared" si="660"/>
        <v>F</v>
      </c>
      <c r="FN44" s="60">
        <f t="shared" si="661"/>
        <v>0</v>
      </c>
      <c r="FO44" s="53" t="str">
        <f t="shared" si="662"/>
        <v>0.0</v>
      </c>
      <c r="FP44" s="63">
        <v>2</v>
      </c>
      <c r="FQ44" s="207">
        <v>2</v>
      </c>
      <c r="FR44" s="105"/>
      <c r="FS44" s="103"/>
      <c r="FT44" s="104"/>
      <c r="FU44" s="66"/>
      <c r="FV44" s="67">
        <f t="shared" si="663"/>
        <v>0</v>
      </c>
      <c r="FW44" s="67" t="str">
        <f t="shared" si="664"/>
        <v>0.0</v>
      </c>
      <c r="FX44" s="51" t="str">
        <f t="shared" si="665"/>
        <v>F</v>
      </c>
      <c r="FY44" s="60">
        <f t="shared" si="666"/>
        <v>0</v>
      </c>
      <c r="FZ44" s="53" t="str">
        <f t="shared" si="667"/>
        <v>0.0</v>
      </c>
      <c r="GA44" s="63">
        <v>2</v>
      </c>
      <c r="GB44" s="207">
        <v>2</v>
      </c>
      <c r="GC44" s="105">
        <v>0</v>
      </c>
      <c r="GD44" s="103"/>
      <c r="GE44" s="104"/>
      <c r="GF44" s="105"/>
      <c r="GG44" s="67">
        <f t="shared" si="668"/>
        <v>0</v>
      </c>
      <c r="GH44" s="67" t="str">
        <f t="shared" si="669"/>
        <v>0.0</v>
      </c>
      <c r="GI44" s="51" t="str">
        <f t="shared" si="670"/>
        <v>F</v>
      </c>
      <c r="GJ44" s="60">
        <f t="shared" si="671"/>
        <v>0</v>
      </c>
      <c r="GK44" s="53" t="str">
        <f t="shared" si="672"/>
        <v>0.0</v>
      </c>
      <c r="GL44" s="63">
        <v>3</v>
      </c>
      <c r="GM44" s="207">
        <v>3</v>
      </c>
      <c r="GN44" s="211">
        <f t="shared" si="673"/>
        <v>18</v>
      </c>
      <c r="GO44" s="156">
        <f t="shared" si="674"/>
        <v>0.52500000000000002</v>
      </c>
      <c r="GP44" s="158">
        <f t="shared" si="675"/>
        <v>0</v>
      </c>
      <c r="GQ44" s="157" t="str">
        <f t="shared" si="676"/>
        <v>0.00</v>
      </c>
      <c r="GR44" s="5" t="str">
        <f t="shared" si="677"/>
        <v>Cảnh báo KQHT</v>
      </c>
      <c r="GS44" s="212">
        <f t="shared" si="678"/>
        <v>18</v>
      </c>
      <c r="GT44" s="213">
        <f t="shared" si="679"/>
        <v>0.52500000000000002</v>
      </c>
      <c r="GU44" s="214">
        <f t="shared" si="680"/>
        <v>0</v>
      </c>
      <c r="GV44" s="215">
        <f t="shared" si="681"/>
        <v>35</v>
      </c>
      <c r="GW44" s="211">
        <f t="shared" si="682"/>
        <v>23</v>
      </c>
      <c r="GX44" s="157">
        <f t="shared" si="683"/>
        <v>0.41086956521739137</v>
      </c>
      <c r="GY44" s="158">
        <f t="shared" si="684"/>
        <v>0</v>
      </c>
      <c r="GZ44" s="157" t="str">
        <f t="shared" si="685"/>
        <v>0.00</v>
      </c>
      <c r="HA44" s="5" t="str">
        <f t="shared" si="686"/>
        <v>Cảnh báo KQHT</v>
      </c>
      <c r="HB44" s="5"/>
      <c r="HC44" s="105"/>
      <c r="HD44" s="103"/>
      <c r="HE44" s="104"/>
      <c r="HF44" s="105"/>
      <c r="HG44" s="67">
        <f t="shared" si="535"/>
        <v>0</v>
      </c>
      <c r="HH44" s="67" t="str">
        <f t="shared" si="536"/>
        <v>0.0</v>
      </c>
      <c r="HI44" s="51" t="str">
        <f t="shared" si="537"/>
        <v>F</v>
      </c>
      <c r="HJ44" s="60">
        <f t="shared" si="538"/>
        <v>0</v>
      </c>
      <c r="HK44" s="53" t="str">
        <f t="shared" si="539"/>
        <v>0.0</v>
      </c>
      <c r="HL44" s="63">
        <v>3</v>
      </c>
      <c r="HM44" s="207">
        <v>3</v>
      </c>
      <c r="HN44" s="210"/>
      <c r="HO44" s="57"/>
      <c r="HP44" s="58"/>
      <c r="HQ44" s="66">
        <f t="shared" si="540"/>
        <v>0</v>
      </c>
      <c r="HR44" s="110">
        <f t="shared" si="541"/>
        <v>0</v>
      </c>
      <c r="HS44" s="67" t="str">
        <f t="shared" si="542"/>
        <v>0.0</v>
      </c>
      <c r="HT44" s="111" t="str">
        <f t="shared" si="543"/>
        <v>F</v>
      </c>
      <c r="HU44" s="112">
        <f t="shared" si="544"/>
        <v>0</v>
      </c>
      <c r="HV44" s="113" t="str">
        <f t="shared" si="545"/>
        <v>0.0</v>
      </c>
      <c r="HW44" s="63">
        <v>1</v>
      </c>
      <c r="HX44" s="207">
        <v>1</v>
      </c>
      <c r="HY44" s="66">
        <f t="shared" si="546"/>
        <v>0</v>
      </c>
      <c r="HZ44" s="167">
        <f t="shared" si="546"/>
        <v>0</v>
      </c>
      <c r="IA44" s="53" t="str">
        <f t="shared" si="547"/>
        <v>0.0</v>
      </c>
      <c r="IB44" s="51" t="str">
        <f t="shared" si="548"/>
        <v>F</v>
      </c>
      <c r="IC44" s="60">
        <f t="shared" si="549"/>
        <v>0</v>
      </c>
      <c r="ID44" s="53" t="str">
        <f t="shared" si="550"/>
        <v>0.0</v>
      </c>
      <c r="IE44" s="220">
        <v>4</v>
      </c>
      <c r="IF44" s="221">
        <v>4</v>
      </c>
      <c r="IG44" s="210"/>
      <c r="IH44" s="57"/>
      <c r="II44" s="58"/>
      <c r="IJ44" s="66">
        <f t="shared" si="551"/>
        <v>0</v>
      </c>
      <c r="IK44" s="67">
        <f t="shared" si="552"/>
        <v>0</v>
      </c>
      <c r="IL44" s="67" t="str">
        <f t="shared" si="553"/>
        <v>0.0</v>
      </c>
      <c r="IM44" s="51" t="str">
        <f t="shared" si="554"/>
        <v>F</v>
      </c>
      <c r="IN44" s="60">
        <f t="shared" si="555"/>
        <v>0</v>
      </c>
      <c r="IO44" s="53" t="str">
        <f t="shared" si="556"/>
        <v>0.0</v>
      </c>
      <c r="IP44" s="63">
        <v>2</v>
      </c>
      <c r="IQ44" s="207">
        <v>2</v>
      </c>
      <c r="IR44" s="149"/>
      <c r="IS44" s="70"/>
      <c r="IT44" s="121"/>
      <c r="IU44" s="66">
        <f t="shared" si="557"/>
        <v>0</v>
      </c>
      <c r="IV44" s="67">
        <f t="shared" si="558"/>
        <v>0</v>
      </c>
      <c r="IW44" s="67" t="str">
        <f t="shared" si="559"/>
        <v>0.0</v>
      </c>
      <c r="IX44" s="51" t="str">
        <f t="shared" si="560"/>
        <v>F</v>
      </c>
      <c r="IY44" s="60">
        <f t="shared" si="561"/>
        <v>0</v>
      </c>
      <c r="IZ44" s="53" t="str">
        <f t="shared" si="562"/>
        <v>0.0</v>
      </c>
      <c r="JA44" s="63">
        <v>3</v>
      </c>
      <c r="JB44" s="207">
        <v>3</v>
      </c>
      <c r="JC44" s="65"/>
      <c r="JD44" s="57"/>
      <c r="JE44" s="58"/>
      <c r="JF44" s="66">
        <f t="shared" si="563"/>
        <v>0</v>
      </c>
      <c r="JG44" s="67">
        <f t="shared" si="564"/>
        <v>0</v>
      </c>
      <c r="JH44" s="50" t="str">
        <f t="shared" si="565"/>
        <v>0.0</v>
      </c>
      <c r="JI44" s="51" t="str">
        <f t="shared" si="566"/>
        <v>F</v>
      </c>
      <c r="JJ44" s="60">
        <f t="shared" si="567"/>
        <v>0</v>
      </c>
      <c r="JK44" s="53" t="str">
        <f t="shared" si="568"/>
        <v>0.0</v>
      </c>
      <c r="JL44" s="61">
        <v>2</v>
      </c>
      <c r="JM44" s="62"/>
      <c r="JN44" s="65"/>
      <c r="JO44" s="57"/>
      <c r="JP44" s="58"/>
      <c r="JQ44" s="149">
        <f t="shared" si="137"/>
        <v>0</v>
      </c>
      <c r="JR44" s="67">
        <f t="shared" si="138"/>
        <v>0</v>
      </c>
      <c r="JS44" s="50" t="str">
        <f t="shared" si="139"/>
        <v>0.0</v>
      </c>
      <c r="JT44" s="51" t="str">
        <f t="shared" si="140"/>
        <v>F</v>
      </c>
      <c r="JU44" s="60">
        <f t="shared" si="141"/>
        <v>0</v>
      </c>
      <c r="JV44" s="53" t="str">
        <f t="shared" si="142"/>
        <v>0.0</v>
      </c>
      <c r="JW44" s="61">
        <v>1</v>
      </c>
      <c r="JX44" s="62"/>
      <c r="JY44" s="65"/>
      <c r="JZ44" s="57"/>
      <c r="KA44" s="58"/>
      <c r="KB44" s="149">
        <f t="shared" si="143"/>
        <v>0</v>
      </c>
      <c r="KC44" s="67">
        <f t="shared" si="144"/>
        <v>0</v>
      </c>
      <c r="KD44" s="50" t="str">
        <f t="shared" si="145"/>
        <v>0.0</v>
      </c>
      <c r="KE44" s="51" t="str">
        <f t="shared" si="146"/>
        <v>F</v>
      </c>
      <c r="KF44" s="60">
        <f t="shared" si="147"/>
        <v>0</v>
      </c>
      <c r="KG44" s="53" t="str">
        <f t="shared" si="148"/>
        <v>0.0</v>
      </c>
      <c r="KH44" s="61">
        <v>2</v>
      </c>
      <c r="KI44" s="62"/>
      <c r="KJ44" s="105"/>
      <c r="KK44" s="138"/>
      <c r="KL44" s="105"/>
      <c r="KM44" s="66">
        <f t="shared" si="149"/>
        <v>0</v>
      </c>
      <c r="KN44" s="110">
        <f t="shared" si="150"/>
        <v>0</v>
      </c>
      <c r="KO44" s="67" t="str">
        <f t="shared" si="151"/>
        <v>0.0</v>
      </c>
      <c r="KP44" s="300" t="str">
        <f t="shared" si="152"/>
        <v>F</v>
      </c>
      <c r="KQ44" s="112">
        <f t="shared" si="153"/>
        <v>0</v>
      </c>
      <c r="KR44" s="113" t="str">
        <f t="shared" si="154"/>
        <v>0.0</v>
      </c>
      <c r="KS44" s="63">
        <v>3</v>
      </c>
      <c r="KT44" s="207"/>
      <c r="KU44" s="105"/>
      <c r="KV44" s="138"/>
      <c r="KW44" s="104"/>
      <c r="KX44" s="66">
        <f t="shared" si="155"/>
        <v>0</v>
      </c>
      <c r="KY44" s="110">
        <f t="shared" si="156"/>
        <v>0</v>
      </c>
      <c r="KZ44" s="67" t="str">
        <f t="shared" si="157"/>
        <v>0.0</v>
      </c>
      <c r="LA44" s="300" t="str">
        <f t="shared" si="158"/>
        <v>F</v>
      </c>
      <c r="LB44" s="112">
        <f t="shared" si="159"/>
        <v>0</v>
      </c>
      <c r="LC44" s="113" t="str">
        <f t="shared" si="160"/>
        <v>0.0</v>
      </c>
      <c r="LD44" s="63">
        <v>2</v>
      </c>
      <c r="LE44" s="207"/>
      <c r="LF44" s="301">
        <f t="shared" si="286"/>
        <v>0</v>
      </c>
      <c r="LG44" s="302">
        <f t="shared" si="286"/>
        <v>0</v>
      </c>
      <c r="LH44" s="303" t="str">
        <f t="shared" si="162"/>
        <v>0.0</v>
      </c>
      <c r="LI44" s="304" t="str">
        <f t="shared" si="163"/>
        <v>F</v>
      </c>
      <c r="LJ44" s="305">
        <f t="shared" si="164"/>
        <v>0</v>
      </c>
      <c r="LK44" s="303" t="str">
        <f t="shared" si="165"/>
        <v>0.0</v>
      </c>
      <c r="LL44" s="306">
        <v>5</v>
      </c>
      <c r="LM44" s="307"/>
      <c r="LN44" s="211">
        <f t="shared" si="166"/>
        <v>19</v>
      </c>
      <c r="LO44" s="156">
        <f t="shared" si="167"/>
        <v>0</v>
      </c>
      <c r="LP44" s="158">
        <f t="shared" si="168"/>
        <v>0</v>
      </c>
      <c r="LQ44" s="157" t="str">
        <f t="shared" si="169"/>
        <v>0.00</v>
      </c>
      <c r="LR44" s="5" t="str">
        <f t="shared" si="170"/>
        <v>Cảnh báo KQHT</v>
      </c>
      <c r="LS44" s="212">
        <f t="shared" si="171"/>
        <v>9</v>
      </c>
      <c r="LT44" s="156">
        <f t="shared" si="172"/>
        <v>0</v>
      </c>
      <c r="LU44" s="309">
        <f t="shared" si="173"/>
        <v>0</v>
      </c>
      <c r="LV44" s="215">
        <f t="shared" si="174"/>
        <v>54</v>
      </c>
      <c r="LW44" s="211">
        <f t="shared" si="175"/>
        <v>32</v>
      </c>
      <c r="LX44" s="157">
        <f t="shared" si="176"/>
        <v>0.29531250000000003</v>
      </c>
      <c r="LY44" s="157" t="str">
        <f t="shared" si="177"/>
        <v>0.30</v>
      </c>
      <c r="LZ44" s="158">
        <f t="shared" si="178"/>
        <v>0</v>
      </c>
      <c r="MA44" s="157" t="str">
        <f t="shared" si="179"/>
        <v>0.00</v>
      </c>
      <c r="MB44" s="5" t="str">
        <f t="shared" si="180"/>
        <v>Cảnh báo KQHT</v>
      </c>
      <c r="MC44" s="282"/>
      <c r="MD44" s="283"/>
      <c r="ME44" s="58"/>
      <c r="MF44" s="66">
        <f t="shared" si="181"/>
        <v>0</v>
      </c>
      <c r="MG44" s="67">
        <f t="shared" si="182"/>
        <v>0</v>
      </c>
      <c r="MH44" s="50" t="str">
        <f t="shared" si="183"/>
        <v>0.0</v>
      </c>
      <c r="MI44" s="51" t="str">
        <f t="shared" si="184"/>
        <v>F</v>
      </c>
      <c r="MJ44" s="60">
        <f t="shared" si="185"/>
        <v>0</v>
      </c>
      <c r="MK44" s="53" t="str">
        <f t="shared" si="186"/>
        <v>0.0</v>
      </c>
      <c r="ML44" s="61">
        <v>2</v>
      </c>
      <c r="MM44" s="62"/>
      <c r="MN44" s="282"/>
      <c r="MO44" s="283"/>
      <c r="MP44" s="104"/>
      <c r="MQ44" s="105">
        <f t="shared" si="187"/>
        <v>0</v>
      </c>
      <c r="MR44" s="67">
        <f t="shared" si="188"/>
        <v>0</v>
      </c>
      <c r="MS44" s="50" t="str">
        <f t="shared" si="189"/>
        <v>0.0</v>
      </c>
      <c r="MT44" s="51" t="str">
        <f t="shared" si="190"/>
        <v>F</v>
      </c>
      <c r="MU44" s="60">
        <f t="shared" si="191"/>
        <v>0</v>
      </c>
      <c r="MV44" s="53" t="str">
        <f t="shared" si="192"/>
        <v>0.0</v>
      </c>
      <c r="MW44" s="61">
        <v>2</v>
      </c>
      <c r="MX44" s="62"/>
      <c r="MY44" s="282"/>
      <c r="MZ44" s="283"/>
      <c r="NA44" s="104"/>
      <c r="NB44" s="105">
        <f t="shared" si="193"/>
        <v>0</v>
      </c>
      <c r="NC44" s="67">
        <f t="shared" si="194"/>
        <v>0</v>
      </c>
      <c r="ND44" s="50" t="str">
        <f t="shared" si="195"/>
        <v>0.0</v>
      </c>
      <c r="NE44" s="51" t="str">
        <f t="shared" si="196"/>
        <v>F</v>
      </c>
      <c r="NF44" s="60">
        <f t="shared" si="197"/>
        <v>0</v>
      </c>
      <c r="NG44" s="53" t="str">
        <f t="shared" si="198"/>
        <v>0.0</v>
      </c>
      <c r="NH44" s="61">
        <v>2</v>
      </c>
      <c r="NI44" s="62"/>
      <c r="NJ44" s="105"/>
      <c r="NK44" s="138"/>
      <c r="NL44" s="105"/>
      <c r="NM44" s="66">
        <f t="shared" si="199"/>
        <v>0</v>
      </c>
      <c r="NN44" s="110">
        <f t="shared" si="200"/>
        <v>0</v>
      </c>
      <c r="NO44" s="67" t="str">
        <f t="shared" si="201"/>
        <v>0.0</v>
      </c>
      <c r="NP44" s="300" t="str">
        <f t="shared" si="202"/>
        <v>F</v>
      </c>
      <c r="NQ44" s="112">
        <f t="shared" si="203"/>
        <v>0</v>
      </c>
      <c r="NR44" s="113" t="str">
        <f t="shared" si="204"/>
        <v>0.0</v>
      </c>
      <c r="NS44" s="63">
        <v>2</v>
      </c>
      <c r="NT44" s="207"/>
      <c r="NU44" s="105"/>
      <c r="NV44" s="138"/>
      <c r="NW44" s="105"/>
      <c r="NX44" s="105">
        <f t="shared" si="205"/>
        <v>0</v>
      </c>
      <c r="NY44" s="110">
        <f t="shared" si="206"/>
        <v>0</v>
      </c>
      <c r="NZ44" s="67" t="str">
        <f t="shared" si="207"/>
        <v>0.0</v>
      </c>
      <c r="OA44" s="300" t="str">
        <f t="shared" si="208"/>
        <v>F</v>
      </c>
      <c r="OB44" s="112">
        <f t="shared" si="209"/>
        <v>0</v>
      </c>
      <c r="OC44" s="113" t="str">
        <f t="shared" si="210"/>
        <v>0.0</v>
      </c>
      <c r="OD44" s="63">
        <v>1</v>
      </c>
      <c r="OE44" s="207"/>
      <c r="OF44" s="210"/>
      <c r="OG44" s="57"/>
      <c r="OH44" s="58"/>
      <c r="OI44" s="66">
        <f t="shared" si="211"/>
        <v>0</v>
      </c>
      <c r="OJ44" s="67">
        <f t="shared" si="212"/>
        <v>0</v>
      </c>
      <c r="OK44" s="67" t="str">
        <f t="shared" si="213"/>
        <v>0.0</v>
      </c>
      <c r="OL44" s="51" t="str">
        <f t="shared" si="214"/>
        <v>F</v>
      </c>
      <c r="OM44" s="60">
        <f t="shared" si="215"/>
        <v>0</v>
      </c>
      <c r="ON44" s="53" t="str">
        <f t="shared" si="216"/>
        <v>0.0</v>
      </c>
      <c r="OO44" s="63">
        <v>6</v>
      </c>
      <c r="OP44" s="207"/>
      <c r="OQ44" s="211">
        <f t="shared" si="217"/>
        <v>15</v>
      </c>
      <c r="OR44" s="156">
        <f t="shared" si="218"/>
        <v>0</v>
      </c>
      <c r="OS44" s="158">
        <f t="shared" si="219"/>
        <v>0</v>
      </c>
      <c r="OT44" s="157" t="str">
        <f t="shared" si="220"/>
        <v>0.00</v>
      </c>
      <c r="OU44" s="5" t="str">
        <f t="shared" si="221"/>
        <v>Cảnh báo KQHT</v>
      </c>
      <c r="OV44" s="212">
        <f t="shared" si="222"/>
        <v>0</v>
      </c>
      <c r="OW44" s="156" t="e">
        <f t="shared" si="223"/>
        <v>#DIV/0!</v>
      </c>
      <c r="OX44" s="309" t="e">
        <f t="shared" si="224"/>
        <v>#DIV/0!</v>
      </c>
      <c r="OY44" s="215">
        <f t="shared" si="225"/>
        <v>69</v>
      </c>
      <c r="OZ44" s="211">
        <f t="shared" si="226"/>
        <v>32</v>
      </c>
      <c r="PA44" s="157" t="e">
        <f t="shared" si="227"/>
        <v>#DIV/0!</v>
      </c>
      <c r="PB44" s="157" t="e">
        <f t="shared" si="228"/>
        <v>#DIV/0!</v>
      </c>
      <c r="PC44" s="158" t="e">
        <f t="shared" si="229"/>
        <v>#DIV/0!</v>
      </c>
      <c r="PD44" s="157" t="e">
        <f t="shared" si="230"/>
        <v>#DIV/0!</v>
      </c>
      <c r="PE44" s="5" t="e">
        <f t="shared" si="231"/>
        <v>#DIV/0!</v>
      </c>
      <c r="PF44" s="210"/>
      <c r="PG44" s="133"/>
      <c r="PH44" s="210"/>
      <c r="PI44" s="66">
        <f t="shared" si="232"/>
        <v>0</v>
      </c>
      <c r="PJ44" s="67">
        <f t="shared" si="233"/>
        <v>0</v>
      </c>
      <c r="PK44" s="67" t="str">
        <f t="shared" si="234"/>
        <v>0.0</v>
      </c>
      <c r="PL44" s="51" t="str">
        <f t="shared" si="235"/>
        <v>F</v>
      </c>
      <c r="PM44" s="60">
        <f t="shared" si="236"/>
        <v>0</v>
      </c>
      <c r="PN44" s="53" t="str">
        <f t="shared" si="237"/>
        <v>0.0</v>
      </c>
      <c r="PO44" s="63">
        <v>6</v>
      </c>
      <c r="PP44" s="207"/>
      <c r="PQ44" s="105"/>
      <c r="PR44" s="138"/>
      <c r="PS44" s="104"/>
      <c r="PT44" s="105"/>
      <c r="PU44" s="67">
        <f t="shared" si="238"/>
        <v>0</v>
      </c>
      <c r="PV44" s="67" t="str">
        <f t="shared" si="239"/>
        <v>0.0</v>
      </c>
      <c r="PW44" s="51" t="str">
        <f t="shared" si="240"/>
        <v>F</v>
      </c>
      <c r="PX44" s="60">
        <f t="shared" si="241"/>
        <v>0</v>
      </c>
      <c r="PY44" s="53" t="str">
        <f t="shared" si="242"/>
        <v>0.0</v>
      </c>
      <c r="PZ44" s="63">
        <v>4</v>
      </c>
      <c r="QA44" s="207">
        <v>4</v>
      </c>
      <c r="QB44" s="66"/>
      <c r="QC44" s="66"/>
      <c r="QD44" s="66"/>
      <c r="QE44" s="316">
        <f t="shared" si="243"/>
        <v>0</v>
      </c>
      <c r="QF44" s="67" t="str">
        <f t="shared" si="244"/>
        <v>0.0</v>
      </c>
      <c r="QG44" s="51" t="str">
        <f t="shared" si="245"/>
        <v>F</v>
      </c>
      <c r="QH44" s="60">
        <f t="shared" si="246"/>
        <v>0</v>
      </c>
      <c r="QI44" s="53" t="str">
        <f t="shared" si="247"/>
        <v>0.0</v>
      </c>
      <c r="QJ44" s="220"/>
      <c r="QK44" s="221"/>
      <c r="QL44" s="417">
        <f t="shared" si="248"/>
        <v>10</v>
      </c>
      <c r="QM44" s="156">
        <f t="shared" si="249"/>
        <v>0</v>
      </c>
      <c r="QN44" s="158">
        <f t="shared" si="250"/>
        <v>0</v>
      </c>
      <c r="QO44" s="157" t="str">
        <f t="shared" si="251"/>
        <v>0.00</v>
      </c>
      <c r="QR44" s="429"/>
      <c r="QS44" s="429"/>
      <c r="QT44" s="429"/>
    </row>
    <row r="45" spans="1:462" s="8" customFormat="1" ht="18">
      <c r="A45" s="142">
        <v>5</v>
      </c>
      <c r="B45" s="8" t="s">
        <v>534</v>
      </c>
      <c r="C45" s="8" t="s">
        <v>544</v>
      </c>
      <c r="D45" s="234" t="s">
        <v>546</v>
      </c>
      <c r="E45" s="235" t="s">
        <v>348</v>
      </c>
      <c r="K45" s="98"/>
      <c r="L45" s="120"/>
      <c r="M45" s="51" t="str">
        <f t="shared" si="570"/>
        <v>F</v>
      </c>
      <c r="N45" s="52">
        <f t="shared" si="571"/>
        <v>0</v>
      </c>
      <c r="O45" s="53" t="str">
        <f t="shared" si="572"/>
        <v>0.0</v>
      </c>
      <c r="P45" s="63"/>
      <c r="Q45" s="49"/>
      <c r="R45" s="67"/>
      <c r="S45" s="51" t="str">
        <f t="shared" si="574"/>
        <v>F</v>
      </c>
      <c r="T45" s="52">
        <f t="shared" si="575"/>
        <v>0</v>
      </c>
      <c r="U45" s="53" t="str">
        <f t="shared" si="576"/>
        <v>0.0</v>
      </c>
      <c r="V45" s="63">
        <v>3</v>
      </c>
      <c r="W45" s="105"/>
      <c r="X45" s="103"/>
      <c r="Y45" s="104"/>
      <c r="Z45" s="66">
        <f t="shared" si="577"/>
        <v>0</v>
      </c>
      <c r="AA45" s="67">
        <f t="shared" si="578"/>
        <v>0</v>
      </c>
      <c r="AB45" s="67" t="str">
        <f t="shared" si="579"/>
        <v>0.0</v>
      </c>
      <c r="AC45" s="51" t="str">
        <f t="shared" si="580"/>
        <v>F</v>
      </c>
      <c r="AD45" s="60">
        <f t="shared" si="581"/>
        <v>0</v>
      </c>
      <c r="AE45" s="53" t="str">
        <f t="shared" si="582"/>
        <v>0.0</v>
      </c>
      <c r="AF45" s="63">
        <v>4</v>
      </c>
      <c r="AG45" s="207"/>
      <c r="AH45" s="105"/>
      <c r="AI45" s="103"/>
      <c r="AJ45" s="104"/>
      <c r="AK45" s="66">
        <f t="shared" si="583"/>
        <v>0</v>
      </c>
      <c r="AL45" s="67">
        <f t="shared" si="584"/>
        <v>0</v>
      </c>
      <c r="AM45" s="67" t="str">
        <f t="shared" si="585"/>
        <v>0.0</v>
      </c>
      <c r="AN45" s="51" t="str">
        <f t="shared" si="586"/>
        <v>F</v>
      </c>
      <c r="AO45" s="60">
        <f t="shared" si="587"/>
        <v>0</v>
      </c>
      <c r="AP45" s="53" t="str">
        <f t="shared" si="588"/>
        <v>0.0</v>
      </c>
      <c r="AQ45" s="63">
        <v>2</v>
      </c>
      <c r="AR45" s="207"/>
      <c r="AS45" s="105"/>
      <c r="AT45" s="103"/>
      <c r="AU45" s="104"/>
      <c r="AV45" s="66">
        <f t="shared" si="589"/>
        <v>0</v>
      </c>
      <c r="AW45" s="67">
        <f t="shared" si="590"/>
        <v>0</v>
      </c>
      <c r="AX45" s="67" t="str">
        <f t="shared" si="591"/>
        <v>0.0</v>
      </c>
      <c r="AY45" s="51" t="str">
        <f t="shared" si="592"/>
        <v>F</v>
      </c>
      <c r="AZ45" s="60">
        <f t="shared" si="593"/>
        <v>0</v>
      </c>
      <c r="BA45" s="53" t="str">
        <f t="shared" si="594"/>
        <v>0.0</v>
      </c>
      <c r="BB45" s="63">
        <v>3</v>
      </c>
      <c r="BC45" s="207"/>
      <c r="BD45" s="105">
        <v>0</v>
      </c>
      <c r="BE45" s="103"/>
      <c r="BF45" s="104"/>
      <c r="BG45" s="66">
        <f t="shared" si="595"/>
        <v>0</v>
      </c>
      <c r="BH45" s="67">
        <f t="shared" si="596"/>
        <v>0</v>
      </c>
      <c r="BI45" s="67" t="str">
        <f t="shared" si="597"/>
        <v>0.0</v>
      </c>
      <c r="BJ45" s="51" t="str">
        <f t="shared" si="598"/>
        <v>F</v>
      </c>
      <c r="BK45" s="60">
        <f t="shared" si="599"/>
        <v>0</v>
      </c>
      <c r="BL45" s="53" t="str">
        <f t="shared" si="600"/>
        <v>0.0</v>
      </c>
      <c r="BM45" s="63">
        <v>3</v>
      </c>
      <c r="BN45" s="207"/>
      <c r="BO45" s="105">
        <v>0</v>
      </c>
      <c r="BP45" s="103"/>
      <c r="BQ45" s="104"/>
      <c r="BR45" s="66">
        <f t="shared" si="601"/>
        <v>0</v>
      </c>
      <c r="BS45" s="67">
        <f t="shared" si="602"/>
        <v>0</v>
      </c>
      <c r="BT45" s="67" t="str">
        <f t="shared" si="603"/>
        <v>0.0</v>
      </c>
      <c r="BU45" s="51" t="str">
        <f t="shared" si="604"/>
        <v>F</v>
      </c>
      <c r="BV45" s="68">
        <f t="shared" si="605"/>
        <v>0</v>
      </c>
      <c r="BW45" s="53" t="str">
        <f t="shared" si="606"/>
        <v>0.0</v>
      </c>
      <c r="BX45" s="63">
        <v>2</v>
      </c>
      <c r="BY45" s="207"/>
      <c r="BZ45" s="105"/>
      <c r="CA45" s="103"/>
      <c r="CB45" s="104"/>
      <c r="CC45" s="105"/>
      <c r="CD45" s="67">
        <f t="shared" si="607"/>
        <v>0</v>
      </c>
      <c r="CE45" s="67" t="str">
        <f t="shared" si="608"/>
        <v>0.0</v>
      </c>
      <c r="CF45" s="51" t="str">
        <f t="shared" si="609"/>
        <v>F</v>
      </c>
      <c r="CG45" s="60">
        <f t="shared" si="610"/>
        <v>0</v>
      </c>
      <c r="CH45" s="53" t="str">
        <f t="shared" si="611"/>
        <v>0.0</v>
      </c>
      <c r="CI45" s="63">
        <v>3</v>
      </c>
      <c r="CJ45" s="207"/>
      <c r="CK45" s="208">
        <f t="shared" si="612"/>
        <v>17</v>
      </c>
      <c r="CL45" s="72">
        <f t="shared" si="613"/>
        <v>0</v>
      </c>
      <c r="CM45" s="93" t="str">
        <f t="shared" si="614"/>
        <v>0.00</v>
      </c>
      <c r="CN45" s="72">
        <f t="shared" si="615"/>
        <v>0</v>
      </c>
      <c r="CO45" s="93" t="str">
        <f t="shared" si="616"/>
        <v>0.00</v>
      </c>
      <c r="CP45" s="399" t="str">
        <f t="shared" si="617"/>
        <v>Cảnh báo KQHT</v>
      </c>
      <c r="CQ45" s="399">
        <f t="shared" si="618"/>
        <v>0</v>
      </c>
      <c r="CR45" s="72">
        <v>0</v>
      </c>
      <c r="CS45" s="399" t="str">
        <f t="shared" si="619"/>
        <v>0.00</v>
      </c>
      <c r="CT45" s="72">
        <v>0</v>
      </c>
      <c r="CU45" s="399" t="str">
        <f t="shared" si="620"/>
        <v>0.00</v>
      </c>
      <c r="CV45" s="399" t="str">
        <f t="shared" si="621"/>
        <v>Cảnh báo KQHT</v>
      </c>
      <c r="CW45" s="149">
        <v>0</v>
      </c>
      <c r="CX45" s="149"/>
      <c r="CY45" s="145"/>
      <c r="CZ45" s="149">
        <f t="shared" si="622"/>
        <v>0</v>
      </c>
      <c r="DA45" s="67">
        <f t="shared" si="623"/>
        <v>0</v>
      </c>
      <c r="DB45" s="60" t="str">
        <f t="shared" si="624"/>
        <v>0.0</v>
      </c>
      <c r="DC45" s="51" t="str">
        <f t="shared" si="625"/>
        <v>F</v>
      </c>
      <c r="DD45" s="60">
        <f t="shared" si="626"/>
        <v>0</v>
      </c>
      <c r="DE45" s="60" t="str">
        <f t="shared" si="627"/>
        <v>0.0</v>
      </c>
      <c r="DF45" s="63"/>
      <c r="DG45" s="209"/>
      <c r="DH45" s="105"/>
      <c r="DI45" s="126"/>
      <c r="DJ45" s="126"/>
      <c r="DK45" s="66">
        <f t="shared" si="628"/>
        <v>0</v>
      </c>
      <c r="DL45" s="67">
        <f t="shared" si="629"/>
        <v>0</v>
      </c>
      <c r="DM45" s="60" t="str">
        <f t="shared" si="630"/>
        <v>0.0</v>
      </c>
      <c r="DN45" s="51" t="str">
        <f t="shared" si="631"/>
        <v>F</v>
      </c>
      <c r="DO45" s="60">
        <f t="shared" si="632"/>
        <v>0</v>
      </c>
      <c r="DP45" s="60" t="str">
        <f t="shared" si="633"/>
        <v>0.0</v>
      </c>
      <c r="DQ45" s="63"/>
      <c r="DR45" s="209"/>
      <c r="DS45" s="67">
        <f t="shared" si="634"/>
        <v>0</v>
      </c>
      <c r="DT45" s="60" t="str">
        <f t="shared" si="635"/>
        <v>0.0</v>
      </c>
      <c r="DU45" s="51" t="str">
        <f t="shared" si="636"/>
        <v>F</v>
      </c>
      <c r="DV45" s="60">
        <f t="shared" si="637"/>
        <v>0</v>
      </c>
      <c r="DW45" s="60" t="str">
        <f t="shared" si="638"/>
        <v>0.0</v>
      </c>
      <c r="DX45" s="63">
        <v>3</v>
      </c>
      <c r="DY45" s="209">
        <v>3</v>
      </c>
      <c r="DZ45" s="149">
        <v>0</v>
      </c>
      <c r="EA45" s="70"/>
      <c r="EB45" s="121"/>
      <c r="EC45" s="66">
        <f t="shared" si="639"/>
        <v>0</v>
      </c>
      <c r="ED45" s="67">
        <f t="shared" si="640"/>
        <v>0</v>
      </c>
      <c r="EE45" s="67" t="str">
        <f t="shared" si="641"/>
        <v>0.0</v>
      </c>
      <c r="EF45" s="51" t="str">
        <f t="shared" si="642"/>
        <v>F</v>
      </c>
      <c r="EG45" s="68">
        <f t="shared" si="643"/>
        <v>0</v>
      </c>
      <c r="EH45" s="53" t="str">
        <f t="shared" si="644"/>
        <v>0.0</v>
      </c>
      <c r="EI45" s="63">
        <v>3</v>
      </c>
      <c r="EJ45" s="207">
        <v>3</v>
      </c>
      <c r="EK45" s="149">
        <v>0</v>
      </c>
      <c r="EL45" s="70"/>
      <c r="EM45" s="121"/>
      <c r="EN45" s="66">
        <f t="shared" si="645"/>
        <v>0</v>
      </c>
      <c r="EO45" s="67">
        <f t="shared" si="646"/>
        <v>0</v>
      </c>
      <c r="EP45" s="67" t="str">
        <f t="shared" si="647"/>
        <v>0.0</v>
      </c>
      <c r="EQ45" s="51" t="str">
        <f t="shared" si="648"/>
        <v>F</v>
      </c>
      <c r="ER45" s="60">
        <f t="shared" si="649"/>
        <v>0</v>
      </c>
      <c r="ES45" s="53" t="str">
        <f t="shared" si="650"/>
        <v>0.0</v>
      </c>
      <c r="ET45" s="63">
        <v>3</v>
      </c>
      <c r="EU45" s="207">
        <v>3</v>
      </c>
      <c r="EV45" s="149">
        <v>0</v>
      </c>
      <c r="EW45" s="70"/>
      <c r="EX45" s="121"/>
      <c r="EY45" s="66">
        <f t="shared" si="651"/>
        <v>0</v>
      </c>
      <c r="EZ45" s="67">
        <f t="shared" si="652"/>
        <v>0</v>
      </c>
      <c r="FA45" s="67" t="str">
        <f t="shared" si="653"/>
        <v>0.0</v>
      </c>
      <c r="FB45" s="51" t="str">
        <f t="shared" si="654"/>
        <v>F</v>
      </c>
      <c r="FC45" s="60">
        <f t="shared" si="655"/>
        <v>0</v>
      </c>
      <c r="FD45" s="53" t="str">
        <f t="shared" si="656"/>
        <v>0.0</v>
      </c>
      <c r="FE45" s="63">
        <v>2</v>
      </c>
      <c r="FF45" s="207">
        <v>2</v>
      </c>
      <c r="FG45" s="105">
        <v>0</v>
      </c>
      <c r="FH45" s="103"/>
      <c r="FI45" s="104"/>
      <c r="FJ45" s="66">
        <f t="shared" si="657"/>
        <v>0</v>
      </c>
      <c r="FK45" s="67">
        <f t="shared" si="658"/>
        <v>0</v>
      </c>
      <c r="FL45" s="67" t="str">
        <f t="shared" si="659"/>
        <v>0.0</v>
      </c>
      <c r="FM45" s="51" t="str">
        <f t="shared" si="660"/>
        <v>F</v>
      </c>
      <c r="FN45" s="60">
        <f t="shared" si="661"/>
        <v>0</v>
      </c>
      <c r="FO45" s="53" t="str">
        <f t="shared" si="662"/>
        <v>0.0</v>
      </c>
      <c r="FP45" s="63">
        <v>2</v>
      </c>
      <c r="FQ45" s="207">
        <v>2</v>
      </c>
      <c r="FR45" s="105"/>
      <c r="FS45" s="103"/>
      <c r="FT45" s="104"/>
      <c r="FU45" s="66"/>
      <c r="FV45" s="67">
        <f t="shared" si="663"/>
        <v>0</v>
      </c>
      <c r="FW45" s="67" t="str">
        <f t="shared" si="664"/>
        <v>0.0</v>
      </c>
      <c r="FX45" s="51" t="str">
        <f t="shared" si="665"/>
        <v>F</v>
      </c>
      <c r="FY45" s="60">
        <f t="shared" si="666"/>
        <v>0</v>
      </c>
      <c r="FZ45" s="53" t="str">
        <f t="shared" si="667"/>
        <v>0.0</v>
      </c>
      <c r="GA45" s="63">
        <v>2</v>
      </c>
      <c r="GB45" s="207">
        <v>2</v>
      </c>
      <c r="GC45" s="105">
        <v>0</v>
      </c>
      <c r="GD45" s="103"/>
      <c r="GE45" s="104"/>
      <c r="GF45" s="105"/>
      <c r="GG45" s="67">
        <f t="shared" si="668"/>
        <v>0</v>
      </c>
      <c r="GH45" s="67" t="str">
        <f t="shared" si="669"/>
        <v>0.0</v>
      </c>
      <c r="GI45" s="51" t="str">
        <f t="shared" si="670"/>
        <v>F</v>
      </c>
      <c r="GJ45" s="60">
        <f t="shared" si="671"/>
        <v>0</v>
      </c>
      <c r="GK45" s="53" t="str">
        <f t="shared" si="672"/>
        <v>0.0</v>
      </c>
      <c r="GL45" s="63">
        <v>3</v>
      </c>
      <c r="GM45" s="207">
        <v>3</v>
      </c>
      <c r="GN45" s="211">
        <f t="shared" si="673"/>
        <v>18</v>
      </c>
      <c r="GO45" s="156">
        <f t="shared" si="674"/>
        <v>0</v>
      </c>
      <c r="GP45" s="158">
        <f t="shared" si="675"/>
        <v>0</v>
      </c>
      <c r="GQ45" s="157" t="str">
        <f t="shared" si="676"/>
        <v>0.00</v>
      </c>
      <c r="GR45" s="5" t="str">
        <f t="shared" si="677"/>
        <v>Cảnh báo KQHT</v>
      </c>
      <c r="GS45" s="212">
        <f t="shared" si="678"/>
        <v>18</v>
      </c>
      <c r="GT45" s="213">
        <f t="shared" si="679"/>
        <v>0</v>
      </c>
      <c r="GU45" s="214">
        <f t="shared" si="680"/>
        <v>0</v>
      </c>
      <c r="GV45" s="215">
        <f t="shared" si="681"/>
        <v>35</v>
      </c>
      <c r="GW45" s="211">
        <f t="shared" si="682"/>
        <v>18</v>
      </c>
      <c r="GX45" s="157">
        <f t="shared" si="683"/>
        <v>0</v>
      </c>
      <c r="GY45" s="158">
        <f t="shared" si="684"/>
        <v>0</v>
      </c>
      <c r="GZ45" s="157" t="str">
        <f t="shared" si="685"/>
        <v>0.00</v>
      </c>
      <c r="HA45" s="5" t="str">
        <f t="shared" si="686"/>
        <v>Cảnh báo KQHT</v>
      </c>
      <c r="HB45" s="5"/>
      <c r="HC45" s="105"/>
      <c r="HD45" s="103"/>
      <c r="HE45" s="104"/>
      <c r="HF45" s="105"/>
      <c r="HG45" s="67">
        <f t="shared" si="535"/>
        <v>0</v>
      </c>
      <c r="HH45" s="67" t="str">
        <f t="shared" si="536"/>
        <v>0.0</v>
      </c>
      <c r="HI45" s="51" t="str">
        <f t="shared" si="537"/>
        <v>F</v>
      </c>
      <c r="HJ45" s="60">
        <f t="shared" si="538"/>
        <v>0</v>
      </c>
      <c r="HK45" s="53" t="str">
        <f t="shared" si="539"/>
        <v>0.0</v>
      </c>
      <c r="HL45" s="63">
        <v>3</v>
      </c>
      <c r="HM45" s="207">
        <v>3</v>
      </c>
      <c r="HN45" s="210"/>
      <c r="HO45" s="57"/>
      <c r="HP45" s="58"/>
      <c r="HQ45" s="66">
        <f t="shared" si="540"/>
        <v>0</v>
      </c>
      <c r="HR45" s="110">
        <f t="shared" si="541"/>
        <v>0</v>
      </c>
      <c r="HS45" s="67" t="str">
        <f t="shared" si="542"/>
        <v>0.0</v>
      </c>
      <c r="HT45" s="111" t="str">
        <f t="shared" si="543"/>
        <v>F</v>
      </c>
      <c r="HU45" s="112">
        <f t="shared" si="544"/>
        <v>0</v>
      </c>
      <c r="HV45" s="113" t="str">
        <f t="shared" si="545"/>
        <v>0.0</v>
      </c>
      <c r="HW45" s="63">
        <v>1</v>
      </c>
      <c r="HX45" s="207">
        <v>1</v>
      </c>
      <c r="HY45" s="66">
        <f t="shared" si="546"/>
        <v>0</v>
      </c>
      <c r="HZ45" s="167">
        <f t="shared" si="546"/>
        <v>0</v>
      </c>
      <c r="IA45" s="53" t="str">
        <f t="shared" si="547"/>
        <v>0.0</v>
      </c>
      <c r="IB45" s="51" t="str">
        <f t="shared" si="548"/>
        <v>F</v>
      </c>
      <c r="IC45" s="60">
        <f t="shared" si="549"/>
        <v>0</v>
      </c>
      <c r="ID45" s="53" t="str">
        <f t="shared" si="550"/>
        <v>0.0</v>
      </c>
      <c r="IE45" s="220">
        <v>4</v>
      </c>
      <c r="IF45" s="221">
        <v>4</v>
      </c>
      <c r="IG45" s="210"/>
      <c r="IH45" s="57"/>
      <c r="II45" s="58"/>
      <c r="IJ45" s="66">
        <f t="shared" si="551"/>
        <v>0</v>
      </c>
      <c r="IK45" s="67">
        <f t="shared" si="552"/>
        <v>0</v>
      </c>
      <c r="IL45" s="67" t="str">
        <f t="shared" si="553"/>
        <v>0.0</v>
      </c>
      <c r="IM45" s="51" t="str">
        <f t="shared" si="554"/>
        <v>F</v>
      </c>
      <c r="IN45" s="60">
        <f t="shared" si="555"/>
        <v>0</v>
      </c>
      <c r="IO45" s="53" t="str">
        <f t="shared" si="556"/>
        <v>0.0</v>
      </c>
      <c r="IP45" s="63">
        <v>2</v>
      </c>
      <c r="IQ45" s="207">
        <v>2</v>
      </c>
      <c r="IR45" s="149"/>
      <c r="IS45" s="70"/>
      <c r="IT45" s="121"/>
      <c r="IU45" s="66">
        <f t="shared" si="557"/>
        <v>0</v>
      </c>
      <c r="IV45" s="67">
        <f t="shared" si="558"/>
        <v>0</v>
      </c>
      <c r="IW45" s="67" t="str">
        <f t="shared" si="559"/>
        <v>0.0</v>
      </c>
      <c r="IX45" s="51" t="str">
        <f t="shared" si="560"/>
        <v>F</v>
      </c>
      <c r="IY45" s="60">
        <f t="shared" si="561"/>
        <v>0</v>
      </c>
      <c r="IZ45" s="53" t="str">
        <f t="shared" si="562"/>
        <v>0.0</v>
      </c>
      <c r="JA45" s="63">
        <v>3</v>
      </c>
      <c r="JB45" s="207">
        <v>3</v>
      </c>
      <c r="JC45" s="65"/>
      <c r="JD45" s="57"/>
      <c r="JE45" s="58"/>
      <c r="JF45" s="66">
        <f t="shared" si="563"/>
        <v>0</v>
      </c>
      <c r="JG45" s="67">
        <f t="shared" si="564"/>
        <v>0</v>
      </c>
      <c r="JH45" s="50" t="str">
        <f t="shared" si="565"/>
        <v>0.0</v>
      </c>
      <c r="JI45" s="51" t="str">
        <f t="shared" si="566"/>
        <v>F</v>
      </c>
      <c r="JJ45" s="60">
        <f t="shared" si="567"/>
        <v>0</v>
      </c>
      <c r="JK45" s="53" t="str">
        <f t="shared" si="568"/>
        <v>0.0</v>
      </c>
      <c r="JL45" s="61">
        <v>2</v>
      </c>
      <c r="JM45" s="62"/>
      <c r="JN45" s="65"/>
      <c r="JO45" s="57"/>
      <c r="JP45" s="58"/>
      <c r="JQ45" s="149">
        <f t="shared" si="137"/>
        <v>0</v>
      </c>
      <c r="JR45" s="67">
        <f t="shared" si="138"/>
        <v>0</v>
      </c>
      <c r="JS45" s="50" t="str">
        <f t="shared" si="139"/>
        <v>0.0</v>
      </c>
      <c r="JT45" s="51" t="str">
        <f t="shared" si="140"/>
        <v>F</v>
      </c>
      <c r="JU45" s="60">
        <f t="shared" si="141"/>
        <v>0</v>
      </c>
      <c r="JV45" s="53" t="str">
        <f t="shared" si="142"/>
        <v>0.0</v>
      </c>
      <c r="JW45" s="61">
        <v>1</v>
      </c>
      <c r="JX45" s="62"/>
      <c r="JY45" s="65"/>
      <c r="JZ45" s="57"/>
      <c r="KA45" s="58"/>
      <c r="KB45" s="149">
        <f t="shared" si="143"/>
        <v>0</v>
      </c>
      <c r="KC45" s="67">
        <f t="shared" si="144"/>
        <v>0</v>
      </c>
      <c r="KD45" s="50" t="str">
        <f t="shared" si="145"/>
        <v>0.0</v>
      </c>
      <c r="KE45" s="51" t="str">
        <f t="shared" si="146"/>
        <v>F</v>
      </c>
      <c r="KF45" s="60">
        <f t="shared" si="147"/>
        <v>0</v>
      </c>
      <c r="KG45" s="53" t="str">
        <f t="shared" si="148"/>
        <v>0.0</v>
      </c>
      <c r="KH45" s="61">
        <v>2</v>
      </c>
      <c r="KI45" s="62"/>
      <c r="KJ45" s="105"/>
      <c r="KK45" s="138"/>
      <c r="KL45" s="105"/>
      <c r="KM45" s="66">
        <f t="shared" si="149"/>
        <v>0</v>
      </c>
      <c r="KN45" s="110">
        <f t="shared" si="150"/>
        <v>0</v>
      </c>
      <c r="KO45" s="67" t="str">
        <f t="shared" si="151"/>
        <v>0.0</v>
      </c>
      <c r="KP45" s="300" t="str">
        <f t="shared" si="152"/>
        <v>F</v>
      </c>
      <c r="KQ45" s="112">
        <f t="shared" si="153"/>
        <v>0</v>
      </c>
      <c r="KR45" s="113" t="str">
        <f t="shared" si="154"/>
        <v>0.0</v>
      </c>
      <c r="KS45" s="63">
        <v>3</v>
      </c>
      <c r="KT45" s="207"/>
      <c r="KU45" s="105"/>
      <c r="KV45" s="138"/>
      <c r="KW45" s="104"/>
      <c r="KX45" s="66">
        <f t="shared" si="155"/>
        <v>0</v>
      </c>
      <c r="KY45" s="110">
        <f t="shared" si="156"/>
        <v>0</v>
      </c>
      <c r="KZ45" s="67" t="str">
        <f t="shared" si="157"/>
        <v>0.0</v>
      </c>
      <c r="LA45" s="300" t="str">
        <f t="shared" si="158"/>
        <v>F</v>
      </c>
      <c r="LB45" s="112">
        <f t="shared" si="159"/>
        <v>0</v>
      </c>
      <c r="LC45" s="113" t="str">
        <f t="shared" si="160"/>
        <v>0.0</v>
      </c>
      <c r="LD45" s="63">
        <v>2</v>
      </c>
      <c r="LE45" s="207"/>
      <c r="LF45" s="301">
        <f t="shared" si="286"/>
        <v>0</v>
      </c>
      <c r="LG45" s="302">
        <f t="shared" si="286"/>
        <v>0</v>
      </c>
      <c r="LH45" s="303" t="str">
        <f t="shared" si="162"/>
        <v>0.0</v>
      </c>
      <c r="LI45" s="304" t="str">
        <f t="shared" si="163"/>
        <v>F</v>
      </c>
      <c r="LJ45" s="305">
        <f t="shared" si="164"/>
        <v>0</v>
      </c>
      <c r="LK45" s="303" t="str">
        <f t="shared" si="165"/>
        <v>0.0</v>
      </c>
      <c r="LL45" s="306">
        <v>5</v>
      </c>
      <c r="LM45" s="307"/>
      <c r="LN45" s="211">
        <f t="shared" si="166"/>
        <v>19</v>
      </c>
      <c r="LO45" s="156">
        <f t="shared" si="167"/>
        <v>0</v>
      </c>
      <c r="LP45" s="158">
        <f t="shared" si="168"/>
        <v>0</v>
      </c>
      <c r="LQ45" s="157" t="str">
        <f t="shared" si="169"/>
        <v>0.00</v>
      </c>
      <c r="LR45" s="5" t="str">
        <f t="shared" si="170"/>
        <v>Cảnh báo KQHT</v>
      </c>
      <c r="LS45" s="212">
        <f t="shared" si="171"/>
        <v>9</v>
      </c>
      <c r="LT45" s="156">
        <f t="shared" si="172"/>
        <v>0</v>
      </c>
      <c r="LU45" s="309">
        <f t="shared" si="173"/>
        <v>0</v>
      </c>
      <c r="LV45" s="215">
        <f t="shared" si="174"/>
        <v>54</v>
      </c>
      <c r="LW45" s="211">
        <f t="shared" si="175"/>
        <v>27</v>
      </c>
      <c r="LX45" s="157">
        <f t="shared" si="176"/>
        <v>0</v>
      </c>
      <c r="LY45" s="157" t="str">
        <f t="shared" si="177"/>
        <v>0.00</v>
      </c>
      <c r="LZ45" s="158">
        <f t="shared" si="178"/>
        <v>0</v>
      </c>
      <c r="MA45" s="157" t="str">
        <f t="shared" si="179"/>
        <v>0.00</v>
      </c>
      <c r="MB45" s="5" t="str">
        <f t="shared" si="180"/>
        <v>Cảnh báo KQHT</v>
      </c>
      <c r="MC45" s="282"/>
      <c r="MD45" s="283"/>
      <c r="ME45" s="58"/>
      <c r="MF45" s="66">
        <f t="shared" si="181"/>
        <v>0</v>
      </c>
      <c r="MG45" s="67">
        <f t="shared" si="182"/>
        <v>0</v>
      </c>
      <c r="MH45" s="50" t="str">
        <f t="shared" si="183"/>
        <v>0.0</v>
      </c>
      <c r="MI45" s="51" t="str">
        <f t="shared" si="184"/>
        <v>F</v>
      </c>
      <c r="MJ45" s="60">
        <f t="shared" si="185"/>
        <v>0</v>
      </c>
      <c r="MK45" s="53" t="str">
        <f t="shared" si="186"/>
        <v>0.0</v>
      </c>
      <c r="ML45" s="61">
        <v>2</v>
      </c>
      <c r="MM45" s="62"/>
      <c r="MN45" s="282"/>
      <c r="MO45" s="283"/>
      <c r="MP45" s="104"/>
      <c r="MQ45" s="105">
        <f t="shared" si="187"/>
        <v>0</v>
      </c>
      <c r="MR45" s="67">
        <f t="shared" si="188"/>
        <v>0</v>
      </c>
      <c r="MS45" s="50" t="str">
        <f t="shared" si="189"/>
        <v>0.0</v>
      </c>
      <c r="MT45" s="51" t="str">
        <f t="shared" si="190"/>
        <v>F</v>
      </c>
      <c r="MU45" s="60">
        <f t="shared" si="191"/>
        <v>0</v>
      </c>
      <c r="MV45" s="53" t="str">
        <f t="shared" si="192"/>
        <v>0.0</v>
      </c>
      <c r="MW45" s="61">
        <v>2</v>
      </c>
      <c r="MX45" s="62"/>
      <c r="MY45" s="282"/>
      <c r="MZ45" s="283"/>
      <c r="NA45" s="104"/>
      <c r="NB45" s="105">
        <f t="shared" si="193"/>
        <v>0</v>
      </c>
      <c r="NC45" s="67">
        <f t="shared" si="194"/>
        <v>0</v>
      </c>
      <c r="ND45" s="50" t="str">
        <f t="shared" si="195"/>
        <v>0.0</v>
      </c>
      <c r="NE45" s="51" t="str">
        <f t="shared" si="196"/>
        <v>F</v>
      </c>
      <c r="NF45" s="60">
        <f t="shared" si="197"/>
        <v>0</v>
      </c>
      <c r="NG45" s="53" t="str">
        <f t="shared" si="198"/>
        <v>0.0</v>
      </c>
      <c r="NH45" s="61">
        <v>2</v>
      </c>
      <c r="NI45" s="62"/>
      <c r="NJ45" s="105"/>
      <c r="NK45" s="138"/>
      <c r="NL45" s="105"/>
      <c r="NM45" s="66">
        <f t="shared" si="199"/>
        <v>0</v>
      </c>
      <c r="NN45" s="110">
        <f t="shared" si="200"/>
        <v>0</v>
      </c>
      <c r="NO45" s="67" t="str">
        <f t="shared" si="201"/>
        <v>0.0</v>
      </c>
      <c r="NP45" s="300" t="str">
        <f t="shared" si="202"/>
        <v>F</v>
      </c>
      <c r="NQ45" s="112">
        <f t="shared" si="203"/>
        <v>0</v>
      </c>
      <c r="NR45" s="113" t="str">
        <f t="shared" si="204"/>
        <v>0.0</v>
      </c>
      <c r="NS45" s="63">
        <v>2</v>
      </c>
      <c r="NT45" s="207"/>
      <c r="NU45" s="105"/>
      <c r="NV45" s="138"/>
      <c r="NW45" s="105"/>
      <c r="NX45" s="105">
        <f t="shared" si="205"/>
        <v>0</v>
      </c>
      <c r="NY45" s="110">
        <f t="shared" si="206"/>
        <v>0</v>
      </c>
      <c r="NZ45" s="67" t="str">
        <f t="shared" si="207"/>
        <v>0.0</v>
      </c>
      <c r="OA45" s="300" t="str">
        <f t="shared" si="208"/>
        <v>F</v>
      </c>
      <c r="OB45" s="112">
        <f t="shared" si="209"/>
        <v>0</v>
      </c>
      <c r="OC45" s="113" t="str">
        <f t="shared" si="210"/>
        <v>0.0</v>
      </c>
      <c r="OD45" s="63">
        <v>1</v>
      </c>
      <c r="OE45" s="207"/>
      <c r="OF45" s="210"/>
      <c r="OG45" s="57"/>
      <c r="OH45" s="58"/>
      <c r="OI45" s="66">
        <f t="shared" si="211"/>
        <v>0</v>
      </c>
      <c r="OJ45" s="67">
        <f t="shared" si="212"/>
        <v>0</v>
      </c>
      <c r="OK45" s="67" t="str">
        <f t="shared" si="213"/>
        <v>0.0</v>
      </c>
      <c r="OL45" s="51" t="str">
        <f t="shared" si="214"/>
        <v>F</v>
      </c>
      <c r="OM45" s="60">
        <f t="shared" si="215"/>
        <v>0</v>
      </c>
      <c r="ON45" s="53" t="str">
        <f t="shared" si="216"/>
        <v>0.0</v>
      </c>
      <c r="OO45" s="63">
        <v>6</v>
      </c>
      <c r="OP45" s="207"/>
      <c r="OQ45" s="211">
        <f t="shared" si="217"/>
        <v>15</v>
      </c>
      <c r="OR45" s="156">
        <f t="shared" si="218"/>
        <v>0</v>
      </c>
      <c r="OS45" s="158">
        <f t="shared" si="219"/>
        <v>0</v>
      </c>
      <c r="OT45" s="157" t="str">
        <f t="shared" si="220"/>
        <v>0.00</v>
      </c>
      <c r="OU45" s="5" t="str">
        <f t="shared" si="221"/>
        <v>Cảnh báo KQHT</v>
      </c>
      <c r="OV45" s="212">
        <f t="shared" si="222"/>
        <v>0</v>
      </c>
      <c r="OW45" s="156" t="e">
        <f t="shared" si="223"/>
        <v>#DIV/0!</v>
      </c>
      <c r="OX45" s="309" t="e">
        <f t="shared" si="224"/>
        <v>#DIV/0!</v>
      </c>
      <c r="OY45" s="215">
        <f t="shared" si="225"/>
        <v>69</v>
      </c>
      <c r="OZ45" s="211">
        <f t="shared" si="226"/>
        <v>27</v>
      </c>
      <c r="PA45" s="157" t="e">
        <f t="shared" si="227"/>
        <v>#DIV/0!</v>
      </c>
      <c r="PB45" s="157" t="e">
        <f t="shared" si="228"/>
        <v>#DIV/0!</v>
      </c>
      <c r="PC45" s="158" t="e">
        <f t="shared" si="229"/>
        <v>#DIV/0!</v>
      </c>
      <c r="PD45" s="157" t="e">
        <f t="shared" si="230"/>
        <v>#DIV/0!</v>
      </c>
      <c r="PE45" s="5" t="e">
        <f t="shared" si="231"/>
        <v>#DIV/0!</v>
      </c>
      <c r="PF45" s="210"/>
      <c r="PG45" s="133"/>
      <c r="PH45" s="210"/>
      <c r="PI45" s="66">
        <f t="shared" si="232"/>
        <v>0</v>
      </c>
      <c r="PJ45" s="67">
        <f t="shared" si="233"/>
        <v>0</v>
      </c>
      <c r="PK45" s="67" t="str">
        <f t="shared" si="234"/>
        <v>0.0</v>
      </c>
      <c r="PL45" s="51" t="str">
        <f t="shared" si="235"/>
        <v>F</v>
      </c>
      <c r="PM45" s="60">
        <f t="shared" si="236"/>
        <v>0</v>
      </c>
      <c r="PN45" s="53" t="str">
        <f t="shared" si="237"/>
        <v>0.0</v>
      </c>
      <c r="PO45" s="63">
        <v>6</v>
      </c>
      <c r="PP45" s="207"/>
      <c r="PQ45" s="105"/>
      <c r="PR45" s="138"/>
      <c r="PS45" s="104"/>
      <c r="PT45" s="105"/>
      <c r="PU45" s="67">
        <f t="shared" si="238"/>
        <v>0</v>
      </c>
      <c r="PV45" s="67" t="str">
        <f t="shared" si="239"/>
        <v>0.0</v>
      </c>
      <c r="PW45" s="51" t="str">
        <f t="shared" si="240"/>
        <v>F</v>
      </c>
      <c r="PX45" s="60">
        <f t="shared" si="241"/>
        <v>0</v>
      </c>
      <c r="PY45" s="53" t="str">
        <f t="shared" si="242"/>
        <v>0.0</v>
      </c>
      <c r="PZ45" s="63">
        <v>4</v>
      </c>
      <c r="QA45" s="207">
        <v>4</v>
      </c>
      <c r="QB45" s="66"/>
      <c r="QC45" s="66"/>
      <c r="QD45" s="66"/>
      <c r="QE45" s="316">
        <f t="shared" si="243"/>
        <v>0</v>
      </c>
      <c r="QF45" s="67" t="str">
        <f t="shared" si="244"/>
        <v>0.0</v>
      </c>
      <c r="QG45" s="51" t="str">
        <f t="shared" si="245"/>
        <v>F</v>
      </c>
      <c r="QH45" s="60">
        <f t="shared" si="246"/>
        <v>0</v>
      </c>
      <c r="QI45" s="53" t="str">
        <f t="shared" si="247"/>
        <v>0.0</v>
      </c>
      <c r="QJ45" s="220"/>
      <c r="QK45" s="221"/>
      <c r="QL45" s="417">
        <f t="shared" si="248"/>
        <v>10</v>
      </c>
      <c r="QM45" s="156">
        <f t="shared" si="249"/>
        <v>0</v>
      </c>
      <c r="QN45" s="158">
        <f t="shared" si="250"/>
        <v>0</v>
      </c>
      <c r="QO45" s="157" t="str">
        <f t="shared" si="251"/>
        <v>0.00</v>
      </c>
      <c r="QR45" s="429"/>
      <c r="QS45" s="429"/>
      <c r="QT45" s="429"/>
    </row>
    <row r="46" spans="1:462" s="8" customFormat="1" ht="18">
      <c r="A46" s="142">
        <v>6</v>
      </c>
      <c r="B46" s="8" t="s">
        <v>534</v>
      </c>
      <c r="C46" s="8" t="s">
        <v>545</v>
      </c>
      <c r="D46" s="234" t="s">
        <v>429</v>
      </c>
      <c r="E46" s="235" t="s">
        <v>206</v>
      </c>
      <c r="K46" s="98">
        <v>7.4</v>
      </c>
      <c r="L46" s="67" t="str">
        <f t="shared" ref="L46:L48" si="687">TEXT(K46,"0.0")</f>
        <v>7.4</v>
      </c>
      <c r="M46" s="51" t="str">
        <f t="shared" si="570"/>
        <v>B</v>
      </c>
      <c r="N46" s="52">
        <f t="shared" si="571"/>
        <v>3</v>
      </c>
      <c r="O46" s="53" t="str">
        <f t="shared" si="572"/>
        <v>3.0</v>
      </c>
      <c r="P46" s="63">
        <v>2</v>
      </c>
      <c r="Q46" s="49"/>
      <c r="R46" s="67"/>
      <c r="S46" s="51" t="str">
        <f t="shared" si="574"/>
        <v>F</v>
      </c>
      <c r="T46" s="52">
        <f t="shared" si="575"/>
        <v>0</v>
      </c>
      <c r="U46" s="53" t="str">
        <f t="shared" si="576"/>
        <v>0.0</v>
      </c>
      <c r="V46" s="63">
        <v>3</v>
      </c>
      <c r="W46" s="105"/>
      <c r="X46" s="103"/>
      <c r="Y46" s="104"/>
      <c r="Z46" s="66">
        <f t="shared" si="577"/>
        <v>0</v>
      </c>
      <c r="AA46" s="67">
        <f t="shared" si="578"/>
        <v>0</v>
      </c>
      <c r="AB46" s="67" t="str">
        <f t="shared" si="579"/>
        <v>0.0</v>
      </c>
      <c r="AC46" s="51" t="str">
        <f t="shared" si="580"/>
        <v>F</v>
      </c>
      <c r="AD46" s="60">
        <f t="shared" si="581"/>
        <v>0</v>
      </c>
      <c r="AE46" s="53" t="str">
        <f t="shared" si="582"/>
        <v>0.0</v>
      </c>
      <c r="AF46" s="63">
        <v>4</v>
      </c>
      <c r="AG46" s="207"/>
      <c r="AH46" s="105">
        <v>8.3000000000000007</v>
      </c>
      <c r="AI46" s="103">
        <v>6</v>
      </c>
      <c r="AJ46" s="104"/>
      <c r="AK46" s="66">
        <f t="shared" si="583"/>
        <v>6.9</v>
      </c>
      <c r="AL46" s="67">
        <f t="shared" si="584"/>
        <v>6.9</v>
      </c>
      <c r="AM46" s="67" t="str">
        <f t="shared" si="585"/>
        <v>6.9</v>
      </c>
      <c r="AN46" s="51" t="str">
        <f t="shared" si="586"/>
        <v>C+</v>
      </c>
      <c r="AO46" s="60">
        <f t="shared" si="587"/>
        <v>2.5</v>
      </c>
      <c r="AP46" s="53" t="str">
        <f t="shared" si="588"/>
        <v>2.5</v>
      </c>
      <c r="AQ46" s="63">
        <v>2</v>
      </c>
      <c r="AR46" s="207">
        <v>2</v>
      </c>
      <c r="AS46" s="105"/>
      <c r="AT46" s="103"/>
      <c r="AU46" s="104"/>
      <c r="AV46" s="66">
        <f t="shared" si="589"/>
        <v>0</v>
      </c>
      <c r="AW46" s="67">
        <f t="shared" si="590"/>
        <v>0</v>
      </c>
      <c r="AX46" s="67" t="str">
        <f t="shared" si="591"/>
        <v>0.0</v>
      </c>
      <c r="AY46" s="51" t="str">
        <f t="shared" si="592"/>
        <v>F</v>
      </c>
      <c r="AZ46" s="60">
        <f t="shared" si="593"/>
        <v>0</v>
      </c>
      <c r="BA46" s="53" t="str">
        <f t="shared" si="594"/>
        <v>0.0</v>
      </c>
      <c r="BB46" s="63">
        <v>3</v>
      </c>
      <c r="BC46" s="207"/>
      <c r="BD46" s="105">
        <v>0</v>
      </c>
      <c r="BE46" s="103"/>
      <c r="BF46" s="104"/>
      <c r="BG46" s="66">
        <f t="shared" si="595"/>
        <v>0</v>
      </c>
      <c r="BH46" s="67">
        <f t="shared" si="596"/>
        <v>0</v>
      </c>
      <c r="BI46" s="67" t="str">
        <f t="shared" si="597"/>
        <v>0.0</v>
      </c>
      <c r="BJ46" s="51" t="str">
        <f t="shared" si="598"/>
        <v>F</v>
      </c>
      <c r="BK46" s="60">
        <f t="shared" si="599"/>
        <v>0</v>
      </c>
      <c r="BL46" s="53" t="str">
        <f t="shared" si="600"/>
        <v>0.0</v>
      </c>
      <c r="BM46" s="63">
        <v>3</v>
      </c>
      <c r="BN46" s="207"/>
      <c r="BO46" s="105">
        <v>7.6</v>
      </c>
      <c r="BP46" s="103">
        <v>5</v>
      </c>
      <c r="BQ46" s="104"/>
      <c r="BR46" s="66">
        <f t="shared" si="601"/>
        <v>6</v>
      </c>
      <c r="BS46" s="67">
        <f t="shared" si="602"/>
        <v>6</v>
      </c>
      <c r="BT46" s="67" t="str">
        <f t="shared" si="603"/>
        <v>6.0</v>
      </c>
      <c r="BU46" s="51" t="str">
        <f t="shared" si="604"/>
        <v>C</v>
      </c>
      <c r="BV46" s="68">
        <f t="shared" si="605"/>
        <v>2</v>
      </c>
      <c r="BW46" s="53" t="str">
        <f t="shared" si="606"/>
        <v>2.0</v>
      </c>
      <c r="BX46" s="63">
        <v>2</v>
      </c>
      <c r="BY46" s="207">
        <v>2</v>
      </c>
      <c r="BZ46" s="105"/>
      <c r="CA46" s="103"/>
      <c r="CB46" s="104"/>
      <c r="CC46" s="105"/>
      <c r="CD46" s="67">
        <f t="shared" si="607"/>
        <v>0</v>
      </c>
      <c r="CE46" s="67" t="str">
        <f t="shared" si="608"/>
        <v>0.0</v>
      </c>
      <c r="CF46" s="51" t="str">
        <f t="shared" si="609"/>
        <v>F</v>
      </c>
      <c r="CG46" s="60">
        <f t="shared" si="610"/>
        <v>0</v>
      </c>
      <c r="CH46" s="53" t="str">
        <f t="shared" si="611"/>
        <v>0.0</v>
      </c>
      <c r="CI46" s="63">
        <v>3</v>
      </c>
      <c r="CJ46" s="207"/>
      <c r="CK46" s="208">
        <f t="shared" si="612"/>
        <v>17</v>
      </c>
      <c r="CL46" s="72">
        <f t="shared" si="613"/>
        <v>1.5176470588235293</v>
      </c>
      <c r="CM46" s="93" t="str">
        <f t="shared" si="614"/>
        <v>1.52</v>
      </c>
      <c r="CN46" s="72">
        <f t="shared" si="615"/>
        <v>0.52941176470588236</v>
      </c>
      <c r="CO46" s="93" t="str">
        <f t="shared" si="616"/>
        <v>0.53</v>
      </c>
      <c r="CP46" s="399" t="str">
        <f t="shared" si="617"/>
        <v>Cảnh báo KQHT</v>
      </c>
      <c r="CQ46" s="399">
        <f t="shared" si="618"/>
        <v>4</v>
      </c>
      <c r="CR46" s="72">
        <v>0</v>
      </c>
      <c r="CS46" s="399" t="str">
        <f t="shared" si="619"/>
        <v>0.00</v>
      </c>
      <c r="CT46" s="72">
        <v>0</v>
      </c>
      <c r="CU46" s="399" t="str">
        <f t="shared" si="620"/>
        <v>0.00</v>
      </c>
      <c r="CV46" s="399" t="str">
        <f t="shared" si="621"/>
        <v>Cảnh báo KQHT</v>
      </c>
      <c r="CW46" s="66">
        <v>5</v>
      </c>
      <c r="CX46" s="66">
        <v>0</v>
      </c>
      <c r="CY46" s="399"/>
      <c r="CZ46" s="66">
        <f t="shared" si="622"/>
        <v>2</v>
      </c>
      <c r="DA46" s="67">
        <f t="shared" si="623"/>
        <v>2</v>
      </c>
      <c r="DB46" s="60" t="str">
        <f t="shared" si="624"/>
        <v>2.0</v>
      </c>
      <c r="DC46" s="51" t="str">
        <f t="shared" si="625"/>
        <v>F</v>
      </c>
      <c r="DD46" s="60">
        <f t="shared" si="626"/>
        <v>0</v>
      </c>
      <c r="DE46" s="60" t="str">
        <f t="shared" si="627"/>
        <v>0.0</v>
      </c>
      <c r="DF46" s="63"/>
      <c r="DG46" s="209"/>
      <c r="DH46" s="105"/>
      <c r="DI46" s="126"/>
      <c r="DJ46" s="126"/>
      <c r="DK46" s="66">
        <f t="shared" si="628"/>
        <v>0</v>
      </c>
      <c r="DL46" s="67">
        <f t="shared" si="629"/>
        <v>0</v>
      </c>
      <c r="DM46" s="60" t="str">
        <f t="shared" si="630"/>
        <v>0.0</v>
      </c>
      <c r="DN46" s="51" t="str">
        <f t="shared" si="631"/>
        <v>F</v>
      </c>
      <c r="DO46" s="60">
        <f t="shared" si="632"/>
        <v>0</v>
      </c>
      <c r="DP46" s="60" t="str">
        <f t="shared" si="633"/>
        <v>0.0</v>
      </c>
      <c r="DQ46" s="63"/>
      <c r="DR46" s="209"/>
      <c r="DS46" s="67">
        <f t="shared" si="634"/>
        <v>1</v>
      </c>
      <c r="DT46" s="60" t="str">
        <f t="shared" si="635"/>
        <v>1.0</v>
      </c>
      <c r="DU46" s="51" t="str">
        <f t="shared" si="636"/>
        <v>F</v>
      </c>
      <c r="DV46" s="60">
        <f t="shared" si="637"/>
        <v>0</v>
      </c>
      <c r="DW46" s="60" t="str">
        <f t="shared" si="638"/>
        <v>0.0</v>
      </c>
      <c r="DX46" s="63">
        <v>3</v>
      </c>
      <c r="DY46" s="209">
        <v>3</v>
      </c>
      <c r="DZ46" s="149">
        <v>0</v>
      </c>
      <c r="EA46" s="70"/>
      <c r="EB46" s="121"/>
      <c r="EC46" s="66">
        <f t="shared" si="639"/>
        <v>0</v>
      </c>
      <c r="ED46" s="67">
        <f t="shared" si="640"/>
        <v>0</v>
      </c>
      <c r="EE46" s="67" t="str">
        <f t="shared" si="641"/>
        <v>0.0</v>
      </c>
      <c r="EF46" s="51" t="str">
        <f t="shared" si="642"/>
        <v>F</v>
      </c>
      <c r="EG46" s="68">
        <f t="shared" si="643"/>
        <v>0</v>
      </c>
      <c r="EH46" s="53" t="str">
        <f t="shared" si="644"/>
        <v>0.0</v>
      </c>
      <c r="EI46" s="63">
        <v>3</v>
      </c>
      <c r="EJ46" s="207">
        <v>3</v>
      </c>
      <c r="EK46" s="149">
        <v>0</v>
      </c>
      <c r="EL46" s="70"/>
      <c r="EM46" s="121"/>
      <c r="EN46" s="66">
        <f t="shared" si="645"/>
        <v>0</v>
      </c>
      <c r="EO46" s="67">
        <f t="shared" si="646"/>
        <v>0</v>
      </c>
      <c r="EP46" s="67" t="str">
        <f t="shared" si="647"/>
        <v>0.0</v>
      </c>
      <c r="EQ46" s="51" t="str">
        <f t="shared" si="648"/>
        <v>F</v>
      </c>
      <c r="ER46" s="60">
        <f t="shared" si="649"/>
        <v>0</v>
      </c>
      <c r="ES46" s="53" t="str">
        <f t="shared" si="650"/>
        <v>0.0</v>
      </c>
      <c r="ET46" s="63">
        <v>3</v>
      </c>
      <c r="EU46" s="207">
        <v>3</v>
      </c>
      <c r="EV46" s="149">
        <v>0</v>
      </c>
      <c r="EW46" s="70"/>
      <c r="EX46" s="121"/>
      <c r="EY46" s="66">
        <f t="shared" si="651"/>
        <v>0</v>
      </c>
      <c r="EZ46" s="67">
        <f t="shared" si="652"/>
        <v>0</v>
      </c>
      <c r="FA46" s="67" t="str">
        <f t="shared" si="653"/>
        <v>0.0</v>
      </c>
      <c r="FB46" s="51" t="str">
        <f t="shared" si="654"/>
        <v>F</v>
      </c>
      <c r="FC46" s="60">
        <f t="shared" si="655"/>
        <v>0</v>
      </c>
      <c r="FD46" s="53" t="str">
        <f t="shared" si="656"/>
        <v>0.0</v>
      </c>
      <c r="FE46" s="63">
        <v>2</v>
      </c>
      <c r="FF46" s="207">
        <v>2</v>
      </c>
      <c r="FG46" s="105">
        <v>8</v>
      </c>
      <c r="FH46" s="103">
        <v>7</v>
      </c>
      <c r="FI46" s="104"/>
      <c r="FJ46" s="66">
        <f t="shared" si="657"/>
        <v>7.4</v>
      </c>
      <c r="FK46" s="67">
        <f t="shared" si="658"/>
        <v>7.4</v>
      </c>
      <c r="FL46" s="67" t="str">
        <f t="shared" si="659"/>
        <v>7.4</v>
      </c>
      <c r="FM46" s="51" t="str">
        <f t="shared" si="660"/>
        <v>B</v>
      </c>
      <c r="FN46" s="60">
        <f t="shared" si="661"/>
        <v>3</v>
      </c>
      <c r="FO46" s="53" t="str">
        <f t="shared" si="662"/>
        <v>3.0</v>
      </c>
      <c r="FP46" s="63">
        <v>2</v>
      </c>
      <c r="FQ46" s="207">
        <v>2</v>
      </c>
      <c r="FR46" s="105">
        <v>6.4</v>
      </c>
      <c r="FS46" s="103">
        <v>8</v>
      </c>
      <c r="FT46" s="104"/>
      <c r="FU46" s="66"/>
      <c r="FV46" s="67">
        <f t="shared" si="663"/>
        <v>7.4</v>
      </c>
      <c r="FW46" s="67" t="str">
        <f t="shared" si="664"/>
        <v>7.4</v>
      </c>
      <c r="FX46" s="51" t="str">
        <f t="shared" si="665"/>
        <v>B</v>
      </c>
      <c r="FY46" s="60">
        <f t="shared" si="666"/>
        <v>3</v>
      </c>
      <c r="FZ46" s="53" t="str">
        <f t="shared" si="667"/>
        <v>3.0</v>
      </c>
      <c r="GA46" s="63">
        <v>2</v>
      </c>
      <c r="GB46" s="207">
        <v>2</v>
      </c>
      <c r="GC46" s="105">
        <v>5</v>
      </c>
      <c r="GD46" s="103">
        <v>5</v>
      </c>
      <c r="GE46" s="104"/>
      <c r="GF46" s="105"/>
      <c r="GG46" s="67">
        <f t="shared" si="668"/>
        <v>5</v>
      </c>
      <c r="GH46" s="67" t="str">
        <f t="shared" si="669"/>
        <v>5.0</v>
      </c>
      <c r="GI46" s="51" t="str">
        <f t="shared" si="670"/>
        <v>D+</v>
      </c>
      <c r="GJ46" s="60">
        <f t="shared" si="671"/>
        <v>1.5</v>
      </c>
      <c r="GK46" s="53" t="str">
        <f t="shared" si="672"/>
        <v>1.5</v>
      </c>
      <c r="GL46" s="63">
        <v>3</v>
      </c>
      <c r="GM46" s="207">
        <v>3</v>
      </c>
      <c r="GN46" s="211">
        <f t="shared" si="673"/>
        <v>18</v>
      </c>
      <c r="GO46" s="156">
        <f t="shared" si="674"/>
        <v>2.6444444444444444</v>
      </c>
      <c r="GP46" s="158">
        <f t="shared" si="675"/>
        <v>0.91666666666666663</v>
      </c>
      <c r="GQ46" s="157" t="str">
        <f t="shared" si="676"/>
        <v>0.92</v>
      </c>
      <c r="GR46" s="5" t="str">
        <f t="shared" si="677"/>
        <v>Cảnh báo KQHT</v>
      </c>
      <c r="GS46" s="212">
        <f t="shared" si="678"/>
        <v>18</v>
      </c>
      <c r="GT46" s="213">
        <f t="shared" si="679"/>
        <v>2.6444444444444444</v>
      </c>
      <c r="GU46" s="214">
        <f t="shared" si="680"/>
        <v>0.91666666666666663</v>
      </c>
      <c r="GV46" s="215">
        <f t="shared" si="681"/>
        <v>35</v>
      </c>
      <c r="GW46" s="211">
        <f t="shared" si="682"/>
        <v>22</v>
      </c>
      <c r="GX46" s="157">
        <f t="shared" si="683"/>
        <v>2.1636363636363636</v>
      </c>
      <c r="GY46" s="158">
        <f t="shared" si="684"/>
        <v>0.75</v>
      </c>
      <c r="GZ46" s="157" t="str">
        <f t="shared" si="685"/>
        <v>0.75</v>
      </c>
      <c r="HA46" s="5" t="str">
        <f t="shared" si="686"/>
        <v>Cảnh báo KQHT</v>
      </c>
      <c r="HB46" s="5"/>
      <c r="HC46" s="255">
        <v>7</v>
      </c>
      <c r="HD46" s="256"/>
      <c r="HE46" s="256"/>
      <c r="HF46" s="256"/>
      <c r="HG46" s="67">
        <f t="shared" si="535"/>
        <v>2.8</v>
      </c>
      <c r="HH46" s="67" t="str">
        <f t="shared" si="536"/>
        <v>2.8</v>
      </c>
      <c r="HI46" s="51" t="str">
        <f t="shared" si="537"/>
        <v>F</v>
      </c>
      <c r="HJ46" s="60">
        <f t="shared" si="538"/>
        <v>0</v>
      </c>
      <c r="HK46" s="53" t="str">
        <f t="shared" si="539"/>
        <v>0.0</v>
      </c>
      <c r="HL46" s="63">
        <v>3</v>
      </c>
      <c r="HM46" s="207">
        <v>3</v>
      </c>
      <c r="HN46" s="171">
        <v>7</v>
      </c>
      <c r="HO46" s="122"/>
      <c r="HP46" s="123"/>
      <c r="HQ46" s="171">
        <f t="shared" si="540"/>
        <v>2.8</v>
      </c>
      <c r="HR46" s="110">
        <f t="shared" si="541"/>
        <v>2.8</v>
      </c>
      <c r="HS46" s="67" t="str">
        <f t="shared" si="542"/>
        <v>2.8</v>
      </c>
      <c r="HT46" s="111" t="str">
        <f t="shared" si="543"/>
        <v>F</v>
      </c>
      <c r="HU46" s="112">
        <f t="shared" si="544"/>
        <v>0</v>
      </c>
      <c r="HV46" s="113" t="str">
        <f t="shared" si="545"/>
        <v>0.0</v>
      </c>
      <c r="HW46" s="63">
        <v>1</v>
      </c>
      <c r="HX46" s="207">
        <v>1</v>
      </c>
      <c r="HY46" s="66">
        <f t="shared" si="546"/>
        <v>0.8</v>
      </c>
      <c r="HZ46" s="167">
        <f t="shared" si="546"/>
        <v>2.8</v>
      </c>
      <c r="IA46" s="53" t="str">
        <f t="shared" si="547"/>
        <v>2.8</v>
      </c>
      <c r="IB46" s="51" t="str">
        <f t="shared" si="548"/>
        <v>F</v>
      </c>
      <c r="IC46" s="60">
        <f t="shared" si="549"/>
        <v>0</v>
      </c>
      <c r="ID46" s="53" t="str">
        <f t="shared" si="550"/>
        <v>0.0</v>
      </c>
      <c r="IE46" s="220">
        <v>4</v>
      </c>
      <c r="IF46" s="221">
        <v>4</v>
      </c>
      <c r="IG46" s="171">
        <v>8</v>
      </c>
      <c r="IH46" s="122"/>
      <c r="II46" s="123"/>
      <c r="IJ46" s="171">
        <f t="shared" si="551"/>
        <v>3.2</v>
      </c>
      <c r="IK46" s="67">
        <f t="shared" si="552"/>
        <v>3.2</v>
      </c>
      <c r="IL46" s="67" t="str">
        <f t="shared" si="553"/>
        <v>3.2</v>
      </c>
      <c r="IM46" s="51" t="str">
        <f t="shared" si="554"/>
        <v>F</v>
      </c>
      <c r="IN46" s="60">
        <f t="shared" si="555"/>
        <v>0</v>
      </c>
      <c r="IO46" s="53" t="str">
        <f t="shared" si="556"/>
        <v>0.0</v>
      </c>
      <c r="IP46" s="63">
        <v>2</v>
      </c>
      <c r="IQ46" s="207">
        <v>2</v>
      </c>
      <c r="IR46" s="259">
        <v>3.3</v>
      </c>
      <c r="IS46" s="259"/>
      <c r="IT46" s="259"/>
      <c r="IU46" s="66">
        <f t="shared" si="557"/>
        <v>1.3</v>
      </c>
      <c r="IV46" s="67">
        <f t="shared" si="558"/>
        <v>1.3</v>
      </c>
      <c r="IW46" s="67" t="str">
        <f t="shared" si="559"/>
        <v>1.3</v>
      </c>
      <c r="IX46" s="51" t="str">
        <f t="shared" si="560"/>
        <v>F</v>
      </c>
      <c r="IY46" s="60">
        <f t="shared" si="561"/>
        <v>0</v>
      </c>
      <c r="IZ46" s="53" t="str">
        <f t="shared" si="562"/>
        <v>0.0</v>
      </c>
      <c r="JA46" s="63">
        <v>3</v>
      </c>
      <c r="JB46" s="207">
        <v>3</v>
      </c>
      <c r="JC46" s="56">
        <v>4</v>
      </c>
      <c r="JD46" s="70"/>
      <c r="JE46" s="121"/>
      <c r="JF46" s="149">
        <f t="shared" si="563"/>
        <v>1.6</v>
      </c>
      <c r="JG46" s="67">
        <f t="shared" si="564"/>
        <v>1.6</v>
      </c>
      <c r="JH46" s="50" t="str">
        <f t="shared" si="565"/>
        <v>1.6</v>
      </c>
      <c r="JI46" s="51" t="str">
        <f t="shared" si="566"/>
        <v>F</v>
      </c>
      <c r="JJ46" s="60">
        <f t="shared" si="567"/>
        <v>0</v>
      </c>
      <c r="JK46" s="53" t="str">
        <f t="shared" si="568"/>
        <v>0.0</v>
      </c>
      <c r="JL46" s="61">
        <v>2</v>
      </c>
      <c r="JM46" s="62"/>
      <c r="JN46" s="65"/>
      <c r="JO46" s="57"/>
      <c r="JP46" s="58"/>
      <c r="JQ46" s="149">
        <f t="shared" si="137"/>
        <v>0</v>
      </c>
      <c r="JR46" s="67">
        <f t="shared" si="138"/>
        <v>0</v>
      </c>
      <c r="JS46" s="50" t="str">
        <f t="shared" si="139"/>
        <v>0.0</v>
      </c>
      <c r="JT46" s="51" t="str">
        <f t="shared" si="140"/>
        <v>F</v>
      </c>
      <c r="JU46" s="60">
        <f t="shared" si="141"/>
        <v>0</v>
      </c>
      <c r="JV46" s="53" t="str">
        <f t="shared" si="142"/>
        <v>0.0</v>
      </c>
      <c r="JW46" s="61">
        <v>1</v>
      </c>
      <c r="JX46" s="62"/>
      <c r="JY46" s="65"/>
      <c r="JZ46" s="57"/>
      <c r="KA46" s="58"/>
      <c r="KB46" s="149">
        <f t="shared" si="143"/>
        <v>0</v>
      </c>
      <c r="KC46" s="67">
        <f t="shared" si="144"/>
        <v>0</v>
      </c>
      <c r="KD46" s="50" t="str">
        <f t="shared" si="145"/>
        <v>0.0</v>
      </c>
      <c r="KE46" s="51" t="str">
        <f t="shared" si="146"/>
        <v>F</v>
      </c>
      <c r="KF46" s="60">
        <f t="shared" si="147"/>
        <v>0</v>
      </c>
      <c r="KG46" s="53" t="str">
        <f t="shared" si="148"/>
        <v>0.0</v>
      </c>
      <c r="KH46" s="61">
        <v>2</v>
      </c>
      <c r="KI46" s="62"/>
      <c r="KJ46" s="105"/>
      <c r="KK46" s="138"/>
      <c r="KL46" s="105"/>
      <c r="KM46" s="66">
        <f t="shared" si="149"/>
        <v>0</v>
      </c>
      <c r="KN46" s="110">
        <f t="shared" si="150"/>
        <v>0</v>
      </c>
      <c r="KO46" s="67" t="str">
        <f t="shared" si="151"/>
        <v>0.0</v>
      </c>
      <c r="KP46" s="300" t="str">
        <f t="shared" si="152"/>
        <v>F</v>
      </c>
      <c r="KQ46" s="112">
        <f t="shared" si="153"/>
        <v>0</v>
      </c>
      <c r="KR46" s="113" t="str">
        <f t="shared" si="154"/>
        <v>0.0</v>
      </c>
      <c r="KS46" s="63">
        <v>3</v>
      </c>
      <c r="KT46" s="207"/>
      <c r="KU46" s="105"/>
      <c r="KV46" s="138"/>
      <c r="KW46" s="104"/>
      <c r="KX46" s="66">
        <f t="shared" si="155"/>
        <v>0</v>
      </c>
      <c r="KY46" s="110">
        <f t="shared" si="156"/>
        <v>0</v>
      </c>
      <c r="KZ46" s="67" t="str">
        <f t="shared" si="157"/>
        <v>0.0</v>
      </c>
      <c r="LA46" s="300" t="str">
        <f t="shared" si="158"/>
        <v>F</v>
      </c>
      <c r="LB46" s="112">
        <f t="shared" si="159"/>
        <v>0</v>
      </c>
      <c r="LC46" s="113" t="str">
        <f t="shared" si="160"/>
        <v>0.0</v>
      </c>
      <c r="LD46" s="63">
        <v>2</v>
      </c>
      <c r="LE46" s="207"/>
      <c r="LF46" s="301">
        <f t="shared" si="286"/>
        <v>0</v>
      </c>
      <c r="LG46" s="302">
        <f t="shared" si="286"/>
        <v>0</v>
      </c>
      <c r="LH46" s="303" t="str">
        <f t="shared" si="162"/>
        <v>0.0</v>
      </c>
      <c r="LI46" s="304" t="str">
        <f t="shared" si="163"/>
        <v>F</v>
      </c>
      <c r="LJ46" s="305">
        <f t="shared" si="164"/>
        <v>0</v>
      </c>
      <c r="LK46" s="303" t="str">
        <f t="shared" si="165"/>
        <v>0.0</v>
      </c>
      <c r="LL46" s="306">
        <v>5</v>
      </c>
      <c r="LM46" s="307"/>
      <c r="LN46" s="211">
        <f t="shared" si="166"/>
        <v>19</v>
      </c>
      <c r="LO46" s="156">
        <f t="shared" si="167"/>
        <v>1.3</v>
      </c>
      <c r="LP46" s="158">
        <f t="shared" si="168"/>
        <v>0</v>
      </c>
      <c r="LQ46" s="157" t="str">
        <f t="shared" si="169"/>
        <v>0.00</v>
      </c>
      <c r="LR46" s="5" t="str">
        <f t="shared" si="170"/>
        <v>Cảnh báo KQHT</v>
      </c>
      <c r="LS46" s="212">
        <f t="shared" si="171"/>
        <v>9</v>
      </c>
      <c r="LT46" s="156">
        <f t="shared" si="172"/>
        <v>2.3888888888888888</v>
      </c>
      <c r="LU46" s="309">
        <f t="shared" si="173"/>
        <v>0</v>
      </c>
      <c r="LV46" s="215">
        <f t="shared" si="174"/>
        <v>54</v>
      </c>
      <c r="LW46" s="211">
        <f t="shared" si="175"/>
        <v>31</v>
      </c>
      <c r="LX46" s="157">
        <f t="shared" si="176"/>
        <v>2.2290322580645161</v>
      </c>
      <c r="LY46" s="157" t="str">
        <f t="shared" si="177"/>
        <v>2.23</v>
      </c>
      <c r="LZ46" s="158">
        <f t="shared" si="178"/>
        <v>0.532258064516129</v>
      </c>
      <c r="MA46" s="157" t="str">
        <f t="shared" si="179"/>
        <v>0.53</v>
      </c>
      <c r="MB46" s="5" t="str">
        <f t="shared" si="180"/>
        <v>Cảnh báo KQHT</v>
      </c>
      <c r="MC46" s="282"/>
      <c r="MD46" s="283"/>
      <c r="ME46" s="58"/>
      <c r="MF46" s="66">
        <f t="shared" si="181"/>
        <v>0</v>
      </c>
      <c r="MG46" s="67">
        <f t="shared" si="182"/>
        <v>0</v>
      </c>
      <c r="MH46" s="50" t="str">
        <f t="shared" si="183"/>
        <v>0.0</v>
      </c>
      <c r="MI46" s="51" t="str">
        <f t="shared" si="184"/>
        <v>F</v>
      </c>
      <c r="MJ46" s="60">
        <f t="shared" si="185"/>
        <v>0</v>
      </c>
      <c r="MK46" s="53" t="str">
        <f t="shared" si="186"/>
        <v>0.0</v>
      </c>
      <c r="ML46" s="61">
        <v>2</v>
      </c>
      <c r="MM46" s="62"/>
      <c r="MN46" s="282"/>
      <c r="MO46" s="283"/>
      <c r="MP46" s="104"/>
      <c r="MQ46" s="105">
        <f t="shared" si="187"/>
        <v>0</v>
      </c>
      <c r="MR46" s="67">
        <f t="shared" si="188"/>
        <v>0</v>
      </c>
      <c r="MS46" s="50" t="str">
        <f t="shared" si="189"/>
        <v>0.0</v>
      </c>
      <c r="MT46" s="51" t="str">
        <f t="shared" si="190"/>
        <v>F</v>
      </c>
      <c r="MU46" s="60">
        <f t="shared" si="191"/>
        <v>0</v>
      </c>
      <c r="MV46" s="53" t="str">
        <f t="shared" si="192"/>
        <v>0.0</v>
      </c>
      <c r="MW46" s="61">
        <v>2</v>
      </c>
      <c r="MX46" s="62"/>
      <c r="MY46" s="282"/>
      <c r="MZ46" s="283"/>
      <c r="NA46" s="104"/>
      <c r="NB46" s="105">
        <f t="shared" si="193"/>
        <v>0</v>
      </c>
      <c r="NC46" s="67">
        <f t="shared" si="194"/>
        <v>0</v>
      </c>
      <c r="ND46" s="50" t="str">
        <f t="shared" si="195"/>
        <v>0.0</v>
      </c>
      <c r="NE46" s="51" t="str">
        <f t="shared" si="196"/>
        <v>F</v>
      </c>
      <c r="NF46" s="60">
        <f t="shared" si="197"/>
        <v>0</v>
      </c>
      <c r="NG46" s="53" t="str">
        <f t="shared" si="198"/>
        <v>0.0</v>
      </c>
      <c r="NH46" s="61">
        <v>2</v>
      </c>
      <c r="NI46" s="62"/>
      <c r="NJ46" s="105"/>
      <c r="NK46" s="138"/>
      <c r="NL46" s="105"/>
      <c r="NM46" s="66">
        <f t="shared" si="199"/>
        <v>0</v>
      </c>
      <c r="NN46" s="110">
        <f t="shared" si="200"/>
        <v>0</v>
      </c>
      <c r="NO46" s="67" t="str">
        <f t="shared" si="201"/>
        <v>0.0</v>
      </c>
      <c r="NP46" s="300" t="str">
        <f t="shared" si="202"/>
        <v>F</v>
      </c>
      <c r="NQ46" s="112">
        <f t="shared" si="203"/>
        <v>0</v>
      </c>
      <c r="NR46" s="113" t="str">
        <f t="shared" si="204"/>
        <v>0.0</v>
      </c>
      <c r="NS46" s="63">
        <v>2</v>
      </c>
      <c r="NT46" s="207"/>
      <c r="NU46" s="105"/>
      <c r="NV46" s="138"/>
      <c r="NW46" s="105"/>
      <c r="NX46" s="105">
        <f t="shared" si="205"/>
        <v>0</v>
      </c>
      <c r="NY46" s="110">
        <f t="shared" si="206"/>
        <v>0</v>
      </c>
      <c r="NZ46" s="67" t="str">
        <f t="shared" si="207"/>
        <v>0.0</v>
      </c>
      <c r="OA46" s="300" t="str">
        <f t="shared" si="208"/>
        <v>F</v>
      </c>
      <c r="OB46" s="112">
        <f t="shared" si="209"/>
        <v>0</v>
      </c>
      <c r="OC46" s="113" t="str">
        <f t="shared" si="210"/>
        <v>0.0</v>
      </c>
      <c r="OD46" s="63">
        <v>1</v>
      </c>
      <c r="OE46" s="207"/>
      <c r="OF46" s="210"/>
      <c r="OG46" s="57"/>
      <c r="OH46" s="58"/>
      <c r="OI46" s="66">
        <f t="shared" si="211"/>
        <v>0</v>
      </c>
      <c r="OJ46" s="67">
        <f t="shared" si="212"/>
        <v>0</v>
      </c>
      <c r="OK46" s="67" t="str">
        <f t="shared" si="213"/>
        <v>0.0</v>
      </c>
      <c r="OL46" s="51" t="str">
        <f t="shared" si="214"/>
        <v>F</v>
      </c>
      <c r="OM46" s="60">
        <f t="shared" si="215"/>
        <v>0</v>
      </c>
      <c r="ON46" s="53" t="str">
        <f t="shared" si="216"/>
        <v>0.0</v>
      </c>
      <c r="OO46" s="63">
        <v>6</v>
      </c>
      <c r="OP46" s="207"/>
      <c r="OQ46" s="211">
        <f t="shared" si="217"/>
        <v>15</v>
      </c>
      <c r="OR46" s="156">
        <f t="shared" si="218"/>
        <v>0</v>
      </c>
      <c r="OS46" s="158">
        <f t="shared" si="219"/>
        <v>0</v>
      </c>
      <c r="OT46" s="157" t="str">
        <f t="shared" si="220"/>
        <v>0.00</v>
      </c>
      <c r="OU46" s="5" t="str">
        <f t="shared" si="221"/>
        <v>Cảnh báo KQHT</v>
      </c>
      <c r="OV46" s="212">
        <f t="shared" si="222"/>
        <v>0</v>
      </c>
      <c r="OW46" s="156" t="e">
        <f t="shared" si="223"/>
        <v>#DIV/0!</v>
      </c>
      <c r="OX46" s="309" t="e">
        <f t="shared" si="224"/>
        <v>#DIV/0!</v>
      </c>
      <c r="OY46" s="215">
        <f t="shared" si="225"/>
        <v>69</v>
      </c>
      <c r="OZ46" s="211">
        <f t="shared" si="226"/>
        <v>31</v>
      </c>
      <c r="PA46" s="157" t="e">
        <f t="shared" si="227"/>
        <v>#DIV/0!</v>
      </c>
      <c r="PB46" s="157" t="e">
        <f t="shared" si="228"/>
        <v>#DIV/0!</v>
      </c>
      <c r="PC46" s="158" t="e">
        <f t="shared" si="229"/>
        <v>#DIV/0!</v>
      </c>
      <c r="PD46" s="157" t="e">
        <f t="shared" si="230"/>
        <v>#DIV/0!</v>
      </c>
      <c r="PE46" s="5" t="e">
        <f t="shared" si="231"/>
        <v>#DIV/0!</v>
      </c>
      <c r="PF46" s="210"/>
      <c r="PG46" s="133"/>
      <c r="PH46" s="210"/>
      <c r="PI46" s="66">
        <f t="shared" si="232"/>
        <v>0</v>
      </c>
      <c r="PJ46" s="67">
        <f t="shared" si="233"/>
        <v>0</v>
      </c>
      <c r="PK46" s="67" t="str">
        <f t="shared" si="234"/>
        <v>0.0</v>
      </c>
      <c r="PL46" s="51" t="str">
        <f t="shared" si="235"/>
        <v>F</v>
      </c>
      <c r="PM46" s="60">
        <f t="shared" si="236"/>
        <v>0</v>
      </c>
      <c r="PN46" s="53" t="str">
        <f t="shared" si="237"/>
        <v>0.0</v>
      </c>
      <c r="PO46" s="63">
        <v>6</v>
      </c>
      <c r="PP46" s="207"/>
      <c r="PQ46" s="105"/>
      <c r="PR46" s="138"/>
      <c r="PS46" s="104"/>
      <c r="PT46" s="105"/>
      <c r="PU46" s="67">
        <f t="shared" si="238"/>
        <v>0</v>
      </c>
      <c r="PV46" s="67" t="str">
        <f t="shared" si="239"/>
        <v>0.0</v>
      </c>
      <c r="PW46" s="51" t="str">
        <f t="shared" si="240"/>
        <v>F</v>
      </c>
      <c r="PX46" s="60">
        <f t="shared" si="241"/>
        <v>0</v>
      </c>
      <c r="PY46" s="53" t="str">
        <f t="shared" si="242"/>
        <v>0.0</v>
      </c>
      <c r="PZ46" s="63">
        <v>4</v>
      </c>
      <c r="QA46" s="207">
        <v>4</v>
      </c>
      <c r="QB46" s="66"/>
      <c r="QC46" s="66"/>
      <c r="QD46" s="66"/>
      <c r="QE46" s="316">
        <f t="shared" si="243"/>
        <v>0</v>
      </c>
      <c r="QF46" s="67" t="str">
        <f t="shared" si="244"/>
        <v>0.0</v>
      </c>
      <c r="QG46" s="51" t="str">
        <f t="shared" si="245"/>
        <v>F</v>
      </c>
      <c r="QH46" s="60">
        <f t="shared" si="246"/>
        <v>0</v>
      </c>
      <c r="QI46" s="53" t="str">
        <f t="shared" si="247"/>
        <v>0.0</v>
      </c>
      <c r="QJ46" s="220"/>
      <c r="QK46" s="221"/>
      <c r="QL46" s="417">
        <f t="shared" si="248"/>
        <v>10</v>
      </c>
      <c r="QM46" s="156">
        <f t="shared" si="249"/>
        <v>0</v>
      </c>
      <c r="QN46" s="158">
        <f t="shared" si="250"/>
        <v>0</v>
      </c>
      <c r="QO46" s="157" t="str">
        <f t="shared" si="251"/>
        <v>0.00</v>
      </c>
      <c r="QR46" s="429"/>
      <c r="QS46" s="429"/>
      <c r="QT46" s="429"/>
    </row>
    <row r="47" spans="1:462" s="8" customFormat="1" ht="18">
      <c r="A47" s="142">
        <v>7</v>
      </c>
      <c r="B47" s="8" t="s">
        <v>534</v>
      </c>
      <c r="C47" s="8" t="s">
        <v>547</v>
      </c>
      <c r="D47" s="234" t="s">
        <v>549</v>
      </c>
      <c r="E47" s="322" t="s">
        <v>320</v>
      </c>
      <c r="K47" s="98">
        <v>6.6</v>
      </c>
      <c r="L47" s="67" t="str">
        <f t="shared" si="687"/>
        <v>6.6</v>
      </c>
      <c r="M47" s="51" t="str">
        <f t="shared" si="570"/>
        <v>C+</v>
      </c>
      <c r="N47" s="52">
        <f t="shared" si="571"/>
        <v>2.5</v>
      </c>
      <c r="O47" s="53" t="str">
        <f t="shared" si="572"/>
        <v>2.5</v>
      </c>
      <c r="P47" s="63">
        <v>2</v>
      </c>
      <c r="Q47" s="49"/>
      <c r="R47" s="67"/>
      <c r="S47" s="51" t="str">
        <f t="shared" si="574"/>
        <v>F</v>
      </c>
      <c r="T47" s="52">
        <f t="shared" si="575"/>
        <v>0</v>
      </c>
      <c r="U47" s="53" t="str">
        <f t="shared" si="576"/>
        <v>0.0</v>
      </c>
      <c r="V47" s="63">
        <v>3</v>
      </c>
      <c r="W47" s="105"/>
      <c r="X47" s="103"/>
      <c r="Y47" s="104"/>
      <c r="Z47" s="66">
        <f t="shared" si="577"/>
        <v>0</v>
      </c>
      <c r="AA47" s="67">
        <f t="shared" si="578"/>
        <v>0</v>
      </c>
      <c r="AB47" s="67" t="str">
        <f t="shared" si="579"/>
        <v>0.0</v>
      </c>
      <c r="AC47" s="51" t="str">
        <f t="shared" si="580"/>
        <v>F</v>
      </c>
      <c r="AD47" s="60">
        <f t="shared" si="581"/>
        <v>0</v>
      </c>
      <c r="AE47" s="53" t="str">
        <f t="shared" si="582"/>
        <v>0.0</v>
      </c>
      <c r="AF47" s="63">
        <v>4</v>
      </c>
      <c r="AG47" s="207"/>
      <c r="AH47" s="105">
        <v>8</v>
      </c>
      <c r="AI47" s="103">
        <v>7</v>
      </c>
      <c r="AJ47" s="104"/>
      <c r="AK47" s="66">
        <f t="shared" si="583"/>
        <v>7.4</v>
      </c>
      <c r="AL47" s="67">
        <f t="shared" si="584"/>
        <v>7.4</v>
      </c>
      <c r="AM47" s="67" t="str">
        <f t="shared" si="585"/>
        <v>7.4</v>
      </c>
      <c r="AN47" s="51" t="str">
        <f t="shared" si="586"/>
        <v>B</v>
      </c>
      <c r="AO47" s="60">
        <f t="shared" si="587"/>
        <v>3</v>
      </c>
      <c r="AP47" s="53" t="str">
        <f t="shared" si="588"/>
        <v>3.0</v>
      </c>
      <c r="AQ47" s="63">
        <v>2</v>
      </c>
      <c r="AR47" s="207">
        <v>2</v>
      </c>
      <c r="AS47" s="105">
        <v>5.4</v>
      </c>
      <c r="AT47" s="103">
        <v>7</v>
      </c>
      <c r="AU47" s="104"/>
      <c r="AV47" s="66">
        <f t="shared" si="589"/>
        <v>6.4</v>
      </c>
      <c r="AW47" s="67">
        <f t="shared" si="590"/>
        <v>6.4</v>
      </c>
      <c r="AX47" s="67" t="str">
        <f t="shared" si="591"/>
        <v>6.4</v>
      </c>
      <c r="AY47" s="51" t="str">
        <f t="shared" si="592"/>
        <v>C</v>
      </c>
      <c r="AZ47" s="60">
        <f t="shared" si="593"/>
        <v>2</v>
      </c>
      <c r="BA47" s="53" t="str">
        <f t="shared" si="594"/>
        <v>2.0</v>
      </c>
      <c r="BB47" s="63">
        <v>3</v>
      </c>
      <c r="BC47" s="207">
        <v>3</v>
      </c>
      <c r="BD47" s="105">
        <v>6.2</v>
      </c>
      <c r="BE47" s="103">
        <v>7</v>
      </c>
      <c r="BF47" s="104"/>
      <c r="BG47" s="66">
        <f t="shared" si="595"/>
        <v>6.7</v>
      </c>
      <c r="BH47" s="67">
        <f t="shared" si="596"/>
        <v>6.7</v>
      </c>
      <c r="BI47" s="67" t="str">
        <f t="shared" si="597"/>
        <v>6.7</v>
      </c>
      <c r="BJ47" s="51" t="str">
        <f t="shared" si="598"/>
        <v>C+</v>
      </c>
      <c r="BK47" s="60">
        <f t="shared" si="599"/>
        <v>2.5</v>
      </c>
      <c r="BL47" s="53" t="str">
        <f t="shared" si="600"/>
        <v>2.5</v>
      </c>
      <c r="BM47" s="63">
        <v>3</v>
      </c>
      <c r="BN47" s="207">
        <v>3</v>
      </c>
      <c r="BO47" s="105">
        <v>7.5</v>
      </c>
      <c r="BP47" s="103">
        <v>6</v>
      </c>
      <c r="BQ47" s="104"/>
      <c r="BR47" s="66">
        <f t="shared" si="601"/>
        <v>6.6</v>
      </c>
      <c r="BS47" s="67">
        <f t="shared" si="602"/>
        <v>6.6</v>
      </c>
      <c r="BT47" s="67" t="str">
        <f t="shared" si="603"/>
        <v>6.6</v>
      </c>
      <c r="BU47" s="51" t="str">
        <f t="shared" si="604"/>
        <v>C+</v>
      </c>
      <c r="BV47" s="68">
        <f t="shared" si="605"/>
        <v>2.5</v>
      </c>
      <c r="BW47" s="53" t="str">
        <f t="shared" si="606"/>
        <v>2.5</v>
      </c>
      <c r="BX47" s="63">
        <v>2</v>
      </c>
      <c r="BY47" s="207">
        <v>2</v>
      </c>
      <c r="BZ47" s="105"/>
      <c r="CA47" s="103"/>
      <c r="CB47" s="104"/>
      <c r="CC47" s="105"/>
      <c r="CD47" s="67">
        <f t="shared" si="607"/>
        <v>0</v>
      </c>
      <c r="CE47" s="67" t="str">
        <f t="shared" si="608"/>
        <v>0.0</v>
      </c>
      <c r="CF47" s="51" t="str">
        <f t="shared" si="609"/>
        <v>F</v>
      </c>
      <c r="CG47" s="60">
        <f t="shared" si="610"/>
        <v>0</v>
      </c>
      <c r="CH47" s="53" t="str">
        <f t="shared" si="611"/>
        <v>0.0</v>
      </c>
      <c r="CI47" s="63">
        <v>3</v>
      </c>
      <c r="CJ47" s="207"/>
      <c r="CK47" s="208">
        <f t="shared" si="612"/>
        <v>17</v>
      </c>
      <c r="CL47" s="72">
        <f t="shared" si="613"/>
        <v>3.9588235294117644</v>
      </c>
      <c r="CM47" s="93" t="str">
        <f t="shared" si="614"/>
        <v>3.96</v>
      </c>
      <c r="CN47" s="72">
        <f t="shared" si="615"/>
        <v>1.4411764705882353</v>
      </c>
      <c r="CO47" s="93" t="str">
        <f t="shared" si="616"/>
        <v>1.44</v>
      </c>
      <c r="CP47" s="399" t="str">
        <f t="shared" si="617"/>
        <v>Lên lớp</v>
      </c>
      <c r="CQ47" s="399">
        <f t="shared" si="618"/>
        <v>10</v>
      </c>
      <c r="CR47" s="72">
        <v>0</v>
      </c>
      <c r="CS47" s="399" t="str">
        <f t="shared" si="619"/>
        <v>0.00</v>
      </c>
      <c r="CT47" s="72">
        <v>0</v>
      </c>
      <c r="CU47" s="399" t="str">
        <f t="shared" si="620"/>
        <v>0.00</v>
      </c>
      <c r="CV47" s="399" t="str">
        <f t="shared" si="621"/>
        <v>Cảnh báo KQHT</v>
      </c>
      <c r="CW47" s="66">
        <v>7.4</v>
      </c>
      <c r="CX47" s="66">
        <v>8</v>
      </c>
      <c r="CY47" s="399"/>
      <c r="CZ47" s="66">
        <f t="shared" si="622"/>
        <v>7.8</v>
      </c>
      <c r="DA47" s="67">
        <f t="shared" si="623"/>
        <v>7.8</v>
      </c>
      <c r="DB47" s="60" t="str">
        <f t="shared" si="624"/>
        <v>7.8</v>
      </c>
      <c r="DC47" s="51" t="str">
        <f t="shared" si="625"/>
        <v>B</v>
      </c>
      <c r="DD47" s="60">
        <f t="shared" si="626"/>
        <v>3</v>
      </c>
      <c r="DE47" s="60" t="str">
        <f t="shared" si="627"/>
        <v>3.0</v>
      </c>
      <c r="DF47" s="63"/>
      <c r="DG47" s="209"/>
      <c r="DH47" s="105"/>
      <c r="DI47" s="126"/>
      <c r="DJ47" s="126"/>
      <c r="DK47" s="66">
        <f t="shared" si="628"/>
        <v>0</v>
      </c>
      <c r="DL47" s="67">
        <f t="shared" si="629"/>
        <v>0</v>
      </c>
      <c r="DM47" s="60" t="str">
        <f t="shared" si="630"/>
        <v>0.0</v>
      </c>
      <c r="DN47" s="51" t="str">
        <f t="shared" si="631"/>
        <v>F</v>
      </c>
      <c r="DO47" s="60">
        <f t="shared" si="632"/>
        <v>0</v>
      </c>
      <c r="DP47" s="60" t="str">
        <f t="shared" si="633"/>
        <v>0.0</v>
      </c>
      <c r="DQ47" s="63"/>
      <c r="DR47" s="209"/>
      <c r="DS47" s="67">
        <f t="shared" si="634"/>
        <v>3.9</v>
      </c>
      <c r="DT47" s="60" t="str">
        <f t="shared" si="635"/>
        <v>3.9</v>
      </c>
      <c r="DU47" s="51" t="str">
        <f t="shared" si="636"/>
        <v>F</v>
      </c>
      <c r="DV47" s="60">
        <f t="shared" si="637"/>
        <v>0</v>
      </c>
      <c r="DW47" s="60" t="str">
        <f t="shared" si="638"/>
        <v>0.0</v>
      </c>
      <c r="DX47" s="63">
        <v>3</v>
      </c>
      <c r="DY47" s="209">
        <v>3</v>
      </c>
      <c r="DZ47" s="210">
        <v>5.8</v>
      </c>
      <c r="EA47" s="57">
        <v>6</v>
      </c>
      <c r="EB47" s="58"/>
      <c r="EC47" s="66">
        <f t="shared" si="639"/>
        <v>5.9</v>
      </c>
      <c r="ED47" s="67">
        <f t="shared" si="640"/>
        <v>5.9</v>
      </c>
      <c r="EE47" s="67" t="str">
        <f t="shared" si="641"/>
        <v>5.9</v>
      </c>
      <c r="EF47" s="51" t="str">
        <f t="shared" si="642"/>
        <v>C</v>
      </c>
      <c r="EG47" s="68">
        <f t="shared" si="643"/>
        <v>2</v>
      </c>
      <c r="EH47" s="53" t="str">
        <f t="shared" si="644"/>
        <v>2.0</v>
      </c>
      <c r="EI47" s="63">
        <v>3</v>
      </c>
      <c r="EJ47" s="207">
        <v>3</v>
      </c>
      <c r="EK47" s="210">
        <v>7</v>
      </c>
      <c r="EL47" s="57">
        <v>6</v>
      </c>
      <c r="EM47" s="58"/>
      <c r="EN47" s="66">
        <f t="shared" si="645"/>
        <v>6.4</v>
      </c>
      <c r="EO47" s="67">
        <f t="shared" si="646"/>
        <v>6.4</v>
      </c>
      <c r="EP47" s="67" t="str">
        <f t="shared" si="647"/>
        <v>6.4</v>
      </c>
      <c r="EQ47" s="51" t="str">
        <f t="shared" si="648"/>
        <v>C</v>
      </c>
      <c r="ER47" s="60">
        <f t="shared" si="649"/>
        <v>2</v>
      </c>
      <c r="ES47" s="53" t="str">
        <f t="shared" si="650"/>
        <v>2.0</v>
      </c>
      <c r="ET47" s="63">
        <v>3</v>
      </c>
      <c r="EU47" s="207">
        <v>3</v>
      </c>
      <c r="EV47" s="210">
        <v>8</v>
      </c>
      <c r="EW47" s="57"/>
      <c r="EX47" s="58">
        <v>4</v>
      </c>
      <c r="EY47" s="66">
        <f t="shared" si="651"/>
        <v>3.2</v>
      </c>
      <c r="EZ47" s="67">
        <f t="shared" si="652"/>
        <v>5.6</v>
      </c>
      <c r="FA47" s="67" t="str">
        <f t="shared" si="653"/>
        <v>5.6</v>
      </c>
      <c r="FB47" s="51" t="str">
        <f t="shared" si="654"/>
        <v>C</v>
      </c>
      <c r="FC47" s="60">
        <f t="shared" si="655"/>
        <v>2</v>
      </c>
      <c r="FD47" s="53" t="str">
        <f t="shared" si="656"/>
        <v>2.0</v>
      </c>
      <c r="FE47" s="63">
        <v>2</v>
      </c>
      <c r="FF47" s="207">
        <v>2</v>
      </c>
      <c r="FG47" s="105">
        <v>0</v>
      </c>
      <c r="FH47" s="103"/>
      <c r="FI47" s="104"/>
      <c r="FJ47" s="66">
        <f t="shared" si="657"/>
        <v>0</v>
      </c>
      <c r="FK47" s="67">
        <f t="shared" si="658"/>
        <v>0</v>
      </c>
      <c r="FL47" s="67" t="str">
        <f t="shared" si="659"/>
        <v>0.0</v>
      </c>
      <c r="FM47" s="51" t="str">
        <f t="shared" si="660"/>
        <v>F</v>
      </c>
      <c r="FN47" s="60">
        <f t="shared" si="661"/>
        <v>0</v>
      </c>
      <c r="FO47" s="53" t="str">
        <f t="shared" si="662"/>
        <v>0.0</v>
      </c>
      <c r="FP47" s="63">
        <v>2</v>
      </c>
      <c r="FQ47" s="207">
        <v>2</v>
      </c>
      <c r="FR47" s="105">
        <v>6.4</v>
      </c>
      <c r="FS47" s="103">
        <v>7</v>
      </c>
      <c r="FT47" s="104"/>
      <c r="FU47" s="66"/>
      <c r="FV47" s="67">
        <f t="shared" si="663"/>
        <v>6.8</v>
      </c>
      <c r="FW47" s="67" t="str">
        <f t="shared" si="664"/>
        <v>6.8</v>
      </c>
      <c r="FX47" s="51" t="str">
        <f t="shared" si="665"/>
        <v>C+</v>
      </c>
      <c r="FY47" s="60">
        <f t="shared" si="666"/>
        <v>2.5</v>
      </c>
      <c r="FZ47" s="53" t="str">
        <f t="shared" si="667"/>
        <v>2.5</v>
      </c>
      <c r="GA47" s="63">
        <v>2</v>
      </c>
      <c r="GB47" s="207">
        <v>2</v>
      </c>
      <c r="GC47" s="105">
        <v>5.7</v>
      </c>
      <c r="GD47" s="103">
        <v>1</v>
      </c>
      <c r="GE47" s="104"/>
      <c r="GF47" s="105"/>
      <c r="GG47" s="67">
        <f t="shared" si="668"/>
        <v>2.9</v>
      </c>
      <c r="GH47" s="67" t="str">
        <f t="shared" si="669"/>
        <v>2.9</v>
      </c>
      <c r="GI47" s="51" t="str">
        <f t="shared" si="670"/>
        <v>F</v>
      </c>
      <c r="GJ47" s="60">
        <f t="shared" si="671"/>
        <v>0</v>
      </c>
      <c r="GK47" s="53" t="str">
        <f t="shared" si="672"/>
        <v>0.0</v>
      </c>
      <c r="GL47" s="63">
        <v>3</v>
      </c>
      <c r="GM47" s="207">
        <v>3</v>
      </c>
      <c r="GN47" s="211">
        <f t="shared" si="673"/>
        <v>18</v>
      </c>
      <c r="GO47" s="156">
        <f t="shared" si="674"/>
        <v>4.5611111111111118</v>
      </c>
      <c r="GP47" s="158">
        <f t="shared" si="675"/>
        <v>1.1666666666666667</v>
      </c>
      <c r="GQ47" s="157" t="str">
        <f t="shared" si="676"/>
        <v>1.17</v>
      </c>
      <c r="GR47" s="5" t="str">
        <f t="shared" si="677"/>
        <v>Lên lớp</v>
      </c>
      <c r="GS47" s="212">
        <f t="shared" si="678"/>
        <v>18</v>
      </c>
      <c r="GT47" s="213">
        <f t="shared" si="679"/>
        <v>4.5611111111111118</v>
      </c>
      <c r="GU47" s="214">
        <f t="shared" si="680"/>
        <v>1.1666666666666667</v>
      </c>
      <c r="GV47" s="215">
        <f t="shared" si="681"/>
        <v>35</v>
      </c>
      <c r="GW47" s="211">
        <f t="shared" si="682"/>
        <v>28</v>
      </c>
      <c r="GX47" s="157">
        <f t="shared" si="683"/>
        <v>2.9321428571428574</v>
      </c>
      <c r="GY47" s="158">
        <f t="shared" si="684"/>
        <v>0.75</v>
      </c>
      <c r="GZ47" s="157" t="str">
        <f t="shared" si="685"/>
        <v>0.75</v>
      </c>
      <c r="HA47" s="5" t="str">
        <f t="shared" si="686"/>
        <v>Cảnh báo KQHT</v>
      </c>
      <c r="HB47" s="5"/>
      <c r="HC47" s="231">
        <v>5</v>
      </c>
      <c r="HD47" s="8">
        <v>5</v>
      </c>
      <c r="HG47" s="67">
        <f t="shared" si="535"/>
        <v>5</v>
      </c>
      <c r="HH47" s="67" t="str">
        <f t="shared" si="536"/>
        <v>5.0</v>
      </c>
      <c r="HI47" s="51" t="str">
        <f t="shared" si="537"/>
        <v>D+</v>
      </c>
      <c r="HJ47" s="60">
        <f t="shared" si="538"/>
        <v>1.5</v>
      </c>
      <c r="HK47" s="53" t="str">
        <f t="shared" si="539"/>
        <v>1.5</v>
      </c>
      <c r="HL47" s="63">
        <v>3</v>
      </c>
      <c r="HM47" s="207">
        <v>3</v>
      </c>
      <c r="HN47" s="171">
        <v>6</v>
      </c>
      <c r="HO47" s="122"/>
      <c r="HP47" s="123">
        <v>6</v>
      </c>
      <c r="HQ47" s="171">
        <f t="shared" si="540"/>
        <v>2.4</v>
      </c>
      <c r="HR47" s="110">
        <f t="shared" si="541"/>
        <v>6</v>
      </c>
      <c r="HS47" s="67" t="str">
        <f t="shared" si="542"/>
        <v>6.0</v>
      </c>
      <c r="HT47" s="111" t="str">
        <f t="shared" si="543"/>
        <v>C</v>
      </c>
      <c r="HU47" s="112">
        <f t="shared" si="544"/>
        <v>2</v>
      </c>
      <c r="HV47" s="113" t="str">
        <f t="shared" si="545"/>
        <v>2.0</v>
      </c>
      <c r="HW47" s="63">
        <v>1</v>
      </c>
      <c r="HX47" s="207">
        <v>1</v>
      </c>
      <c r="HY47" s="66">
        <f t="shared" si="546"/>
        <v>0.7</v>
      </c>
      <c r="HZ47" s="167">
        <f t="shared" si="546"/>
        <v>5.3</v>
      </c>
      <c r="IA47" s="53" t="str">
        <f t="shared" si="547"/>
        <v>5.3</v>
      </c>
      <c r="IB47" s="51" t="str">
        <f t="shared" si="548"/>
        <v>D+</v>
      </c>
      <c r="IC47" s="60">
        <f t="shared" si="549"/>
        <v>1.5</v>
      </c>
      <c r="ID47" s="53" t="str">
        <f t="shared" si="550"/>
        <v>1.5</v>
      </c>
      <c r="IE47" s="220">
        <v>4</v>
      </c>
      <c r="IF47" s="221">
        <v>4</v>
      </c>
      <c r="IG47" s="210">
        <v>6.3</v>
      </c>
      <c r="IH47" s="57">
        <v>9</v>
      </c>
      <c r="II47" s="58"/>
      <c r="IJ47" s="66">
        <f t="shared" si="551"/>
        <v>7.9</v>
      </c>
      <c r="IK47" s="67">
        <f t="shared" si="552"/>
        <v>7.9</v>
      </c>
      <c r="IL47" s="67" t="str">
        <f t="shared" si="553"/>
        <v>7.9</v>
      </c>
      <c r="IM47" s="51" t="str">
        <f t="shared" si="554"/>
        <v>B</v>
      </c>
      <c r="IN47" s="60">
        <f t="shared" si="555"/>
        <v>3</v>
      </c>
      <c r="IO47" s="53" t="str">
        <f t="shared" si="556"/>
        <v>3.0</v>
      </c>
      <c r="IP47" s="63">
        <v>2</v>
      </c>
      <c r="IQ47" s="207">
        <v>2</v>
      </c>
      <c r="IR47" s="259"/>
      <c r="IS47" s="259"/>
      <c r="IT47" s="259"/>
      <c r="IU47" s="66">
        <f t="shared" si="557"/>
        <v>0</v>
      </c>
      <c r="IV47" s="67">
        <f t="shared" si="558"/>
        <v>0</v>
      </c>
      <c r="IW47" s="67" t="str">
        <f t="shared" si="559"/>
        <v>0.0</v>
      </c>
      <c r="IX47" s="51" t="str">
        <f t="shared" si="560"/>
        <v>F</v>
      </c>
      <c r="IY47" s="60">
        <f t="shared" si="561"/>
        <v>0</v>
      </c>
      <c r="IZ47" s="53" t="str">
        <f t="shared" si="562"/>
        <v>0.0</v>
      </c>
      <c r="JA47" s="63">
        <v>3</v>
      </c>
      <c r="JB47" s="207">
        <v>3</v>
      </c>
      <c r="JC47" s="65">
        <v>6.4</v>
      </c>
      <c r="JD47" s="57">
        <v>4</v>
      </c>
      <c r="JE47" s="58"/>
      <c r="JF47" s="66">
        <f t="shared" si="563"/>
        <v>5</v>
      </c>
      <c r="JG47" s="67">
        <f t="shared" si="564"/>
        <v>5</v>
      </c>
      <c r="JH47" s="50" t="str">
        <f t="shared" si="565"/>
        <v>5.0</v>
      </c>
      <c r="JI47" s="51" t="str">
        <f t="shared" si="566"/>
        <v>D+</v>
      </c>
      <c r="JJ47" s="60">
        <f t="shared" si="567"/>
        <v>1.5</v>
      </c>
      <c r="JK47" s="53" t="str">
        <f t="shared" si="568"/>
        <v>1.5</v>
      </c>
      <c r="JL47" s="61">
        <v>2</v>
      </c>
      <c r="JM47" s="62">
        <v>2</v>
      </c>
      <c r="JN47" s="65">
        <v>7.2</v>
      </c>
      <c r="JO47" s="57">
        <v>4</v>
      </c>
      <c r="JP47" s="58"/>
      <c r="JQ47" s="149">
        <f t="shared" si="137"/>
        <v>5.3</v>
      </c>
      <c r="JR47" s="67">
        <f t="shared" si="138"/>
        <v>5.3</v>
      </c>
      <c r="JS47" s="50" t="str">
        <f t="shared" si="139"/>
        <v>5.3</v>
      </c>
      <c r="JT47" s="51" t="str">
        <f t="shared" si="140"/>
        <v>D+</v>
      </c>
      <c r="JU47" s="60">
        <f t="shared" si="141"/>
        <v>1.5</v>
      </c>
      <c r="JV47" s="53" t="str">
        <f t="shared" si="142"/>
        <v>1.5</v>
      </c>
      <c r="JW47" s="61">
        <v>1</v>
      </c>
      <c r="JX47" s="62">
        <v>1</v>
      </c>
      <c r="JY47" s="65">
        <v>5.3</v>
      </c>
      <c r="JZ47" s="57">
        <v>6</v>
      </c>
      <c r="KA47" s="58"/>
      <c r="KB47" s="149">
        <f t="shared" si="143"/>
        <v>5.7</v>
      </c>
      <c r="KC47" s="67">
        <f t="shared" si="144"/>
        <v>5.7</v>
      </c>
      <c r="KD47" s="50" t="str">
        <f t="shared" si="145"/>
        <v>5.7</v>
      </c>
      <c r="KE47" s="51" t="str">
        <f t="shared" si="146"/>
        <v>C</v>
      </c>
      <c r="KF47" s="60">
        <f t="shared" si="147"/>
        <v>2</v>
      </c>
      <c r="KG47" s="53" t="str">
        <f t="shared" si="148"/>
        <v>2.0</v>
      </c>
      <c r="KH47" s="61">
        <v>2</v>
      </c>
      <c r="KI47" s="62">
        <v>2</v>
      </c>
      <c r="KJ47" s="105"/>
      <c r="KK47" s="138"/>
      <c r="KL47" s="105"/>
      <c r="KM47" s="66">
        <f t="shared" si="149"/>
        <v>0</v>
      </c>
      <c r="KN47" s="110">
        <f t="shared" si="150"/>
        <v>0</v>
      </c>
      <c r="KO47" s="67" t="str">
        <f t="shared" si="151"/>
        <v>0.0</v>
      </c>
      <c r="KP47" s="300" t="str">
        <f t="shared" si="152"/>
        <v>F</v>
      </c>
      <c r="KQ47" s="112">
        <f t="shared" si="153"/>
        <v>0</v>
      </c>
      <c r="KR47" s="113" t="str">
        <f t="shared" si="154"/>
        <v>0.0</v>
      </c>
      <c r="KS47" s="63">
        <v>3</v>
      </c>
      <c r="KT47" s="207"/>
      <c r="KU47" s="150">
        <v>6.3</v>
      </c>
      <c r="KV47" s="324"/>
      <c r="KW47" s="125">
        <v>1</v>
      </c>
      <c r="KX47" s="66">
        <f t="shared" si="155"/>
        <v>2.5</v>
      </c>
      <c r="KY47" s="110">
        <f t="shared" si="156"/>
        <v>3.1</v>
      </c>
      <c r="KZ47" s="67" t="str">
        <f t="shared" si="157"/>
        <v>3.1</v>
      </c>
      <c r="LA47" s="300" t="str">
        <f t="shared" si="158"/>
        <v>F</v>
      </c>
      <c r="LB47" s="112">
        <f t="shared" si="159"/>
        <v>0</v>
      </c>
      <c r="LC47" s="113" t="str">
        <f t="shared" si="160"/>
        <v>0.0</v>
      </c>
      <c r="LD47" s="63">
        <v>2</v>
      </c>
      <c r="LE47" s="207"/>
      <c r="LF47" s="301">
        <f t="shared" si="286"/>
        <v>1.1000000000000001</v>
      </c>
      <c r="LG47" s="302">
        <f t="shared" si="286"/>
        <v>1.4</v>
      </c>
      <c r="LH47" s="303" t="str">
        <f t="shared" si="162"/>
        <v>1.4</v>
      </c>
      <c r="LI47" s="304" t="str">
        <f t="shared" si="163"/>
        <v>F</v>
      </c>
      <c r="LJ47" s="305">
        <f t="shared" si="164"/>
        <v>0</v>
      </c>
      <c r="LK47" s="303" t="str">
        <f t="shared" si="165"/>
        <v>0.0</v>
      </c>
      <c r="LL47" s="306">
        <v>5</v>
      </c>
      <c r="LM47" s="307"/>
      <c r="LN47" s="211">
        <f t="shared" si="166"/>
        <v>19</v>
      </c>
      <c r="LO47" s="156">
        <f t="shared" si="167"/>
        <v>3.6684210526315781</v>
      </c>
      <c r="LP47" s="158">
        <f t="shared" si="168"/>
        <v>1.1052631578947369</v>
      </c>
      <c r="LQ47" s="157" t="str">
        <f t="shared" si="169"/>
        <v>1.11</v>
      </c>
      <c r="LR47" s="5" t="str">
        <f t="shared" si="170"/>
        <v>Lên lớp</v>
      </c>
      <c r="LS47" s="212">
        <f t="shared" si="171"/>
        <v>14</v>
      </c>
      <c r="LT47" s="156">
        <f t="shared" si="172"/>
        <v>4.5357142857142856</v>
      </c>
      <c r="LU47" s="309">
        <f t="shared" si="173"/>
        <v>1.5</v>
      </c>
      <c r="LV47" s="215">
        <f t="shared" si="174"/>
        <v>54</v>
      </c>
      <c r="LW47" s="211">
        <f t="shared" si="175"/>
        <v>42</v>
      </c>
      <c r="LX47" s="157">
        <f t="shared" si="176"/>
        <v>3.4666666666666672</v>
      </c>
      <c r="LY47" s="157" t="str">
        <f t="shared" si="177"/>
        <v>3.47</v>
      </c>
      <c r="LZ47" s="158">
        <f t="shared" si="178"/>
        <v>1</v>
      </c>
      <c r="MA47" s="157" t="str">
        <f t="shared" si="179"/>
        <v>1.00</v>
      </c>
      <c r="MB47" s="5" t="str">
        <f t="shared" si="180"/>
        <v>Cảnh báo KQHT</v>
      </c>
      <c r="MC47" s="282">
        <v>6</v>
      </c>
      <c r="MD47" s="283"/>
      <c r="ME47" s="58"/>
      <c r="MF47" s="66">
        <f t="shared" si="181"/>
        <v>2.4</v>
      </c>
      <c r="MG47" s="67">
        <f t="shared" si="182"/>
        <v>2.4</v>
      </c>
      <c r="MH47" s="50" t="str">
        <f t="shared" si="183"/>
        <v>2.4</v>
      </c>
      <c r="MI47" s="51" t="str">
        <f t="shared" si="184"/>
        <v>F</v>
      </c>
      <c r="MJ47" s="60">
        <f t="shared" si="185"/>
        <v>0</v>
      </c>
      <c r="MK47" s="53" t="str">
        <f t="shared" si="186"/>
        <v>0.0</v>
      </c>
      <c r="ML47" s="61">
        <v>2</v>
      </c>
      <c r="MM47" s="62"/>
      <c r="MN47" s="335">
        <v>6.7</v>
      </c>
      <c r="MO47" s="336"/>
      <c r="MP47" s="125"/>
      <c r="MQ47" s="105">
        <f t="shared" si="187"/>
        <v>2.7</v>
      </c>
      <c r="MR47" s="67">
        <f t="shared" si="188"/>
        <v>2.7</v>
      </c>
      <c r="MS47" s="50" t="str">
        <f t="shared" si="189"/>
        <v>2.7</v>
      </c>
      <c r="MT47" s="51" t="str">
        <f t="shared" si="190"/>
        <v>F</v>
      </c>
      <c r="MU47" s="60">
        <f t="shared" si="191"/>
        <v>0</v>
      </c>
      <c r="MV47" s="53" t="str">
        <f t="shared" si="192"/>
        <v>0.0</v>
      </c>
      <c r="MW47" s="61">
        <v>2</v>
      </c>
      <c r="MX47" s="62"/>
      <c r="MY47" s="282"/>
      <c r="MZ47" s="283"/>
      <c r="NA47" s="104"/>
      <c r="NB47" s="105">
        <f t="shared" si="193"/>
        <v>0</v>
      </c>
      <c r="NC47" s="67">
        <f t="shared" si="194"/>
        <v>0</v>
      </c>
      <c r="ND47" s="50" t="str">
        <f t="shared" si="195"/>
        <v>0.0</v>
      </c>
      <c r="NE47" s="51" t="str">
        <f t="shared" si="196"/>
        <v>F</v>
      </c>
      <c r="NF47" s="60">
        <f t="shared" si="197"/>
        <v>0</v>
      </c>
      <c r="NG47" s="53" t="str">
        <f t="shared" si="198"/>
        <v>0.0</v>
      </c>
      <c r="NH47" s="61">
        <v>2</v>
      </c>
      <c r="NI47" s="62"/>
      <c r="NJ47" s="105">
        <v>0</v>
      </c>
      <c r="NK47" s="138"/>
      <c r="NL47" s="105"/>
      <c r="NM47" s="66">
        <f t="shared" si="199"/>
        <v>0</v>
      </c>
      <c r="NN47" s="110">
        <f t="shared" si="200"/>
        <v>0</v>
      </c>
      <c r="NO47" s="67" t="str">
        <f t="shared" si="201"/>
        <v>0.0</v>
      </c>
      <c r="NP47" s="300" t="str">
        <f t="shared" si="202"/>
        <v>F</v>
      </c>
      <c r="NQ47" s="112">
        <f t="shared" si="203"/>
        <v>0</v>
      </c>
      <c r="NR47" s="113" t="str">
        <f t="shared" si="204"/>
        <v>0.0</v>
      </c>
      <c r="NS47" s="63">
        <v>2</v>
      </c>
      <c r="NT47" s="207"/>
      <c r="NU47" s="105"/>
      <c r="NV47" s="138"/>
      <c r="NW47" s="105"/>
      <c r="NX47" s="105">
        <f t="shared" si="205"/>
        <v>0</v>
      </c>
      <c r="NY47" s="110">
        <f t="shared" si="206"/>
        <v>0</v>
      </c>
      <c r="NZ47" s="67" t="str">
        <f t="shared" si="207"/>
        <v>0.0</v>
      </c>
      <c r="OA47" s="300" t="str">
        <f t="shared" si="208"/>
        <v>F</v>
      </c>
      <c r="OB47" s="112">
        <f t="shared" si="209"/>
        <v>0</v>
      </c>
      <c r="OC47" s="113" t="str">
        <f t="shared" si="210"/>
        <v>0.0</v>
      </c>
      <c r="OD47" s="63">
        <v>1</v>
      </c>
      <c r="OE47" s="207"/>
      <c r="OF47" s="210"/>
      <c r="OG47" s="57"/>
      <c r="OH47" s="58"/>
      <c r="OI47" s="66">
        <f t="shared" si="211"/>
        <v>0</v>
      </c>
      <c r="OJ47" s="67">
        <f t="shared" si="212"/>
        <v>0</v>
      </c>
      <c r="OK47" s="67" t="str">
        <f t="shared" si="213"/>
        <v>0.0</v>
      </c>
      <c r="OL47" s="51" t="str">
        <f t="shared" si="214"/>
        <v>F</v>
      </c>
      <c r="OM47" s="60">
        <f t="shared" si="215"/>
        <v>0</v>
      </c>
      <c r="ON47" s="53" t="str">
        <f t="shared" si="216"/>
        <v>0.0</v>
      </c>
      <c r="OO47" s="63">
        <v>6</v>
      </c>
      <c r="OP47" s="207"/>
      <c r="OQ47" s="211">
        <f t="shared" si="217"/>
        <v>15</v>
      </c>
      <c r="OR47" s="156">
        <f t="shared" si="218"/>
        <v>0.67999999999999994</v>
      </c>
      <c r="OS47" s="158">
        <f t="shared" si="219"/>
        <v>0</v>
      </c>
      <c r="OT47" s="157" t="str">
        <f t="shared" si="220"/>
        <v>0.00</v>
      </c>
      <c r="OU47" s="5" t="str">
        <f t="shared" si="221"/>
        <v>Cảnh báo KQHT</v>
      </c>
      <c r="OV47" s="212">
        <f t="shared" si="222"/>
        <v>0</v>
      </c>
      <c r="OW47" s="156" t="e">
        <f t="shared" si="223"/>
        <v>#DIV/0!</v>
      </c>
      <c r="OX47" s="309" t="e">
        <f t="shared" si="224"/>
        <v>#DIV/0!</v>
      </c>
      <c r="OY47" s="215">
        <f t="shared" si="225"/>
        <v>69</v>
      </c>
      <c r="OZ47" s="211">
        <f t="shared" si="226"/>
        <v>42</v>
      </c>
      <c r="PA47" s="157" t="e">
        <f t="shared" si="227"/>
        <v>#DIV/0!</v>
      </c>
      <c r="PB47" s="157" t="e">
        <f t="shared" si="228"/>
        <v>#DIV/0!</v>
      </c>
      <c r="PC47" s="158" t="e">
        <f t="shared" si="229"/>
        <v>#DIV/0!</v>
      </c>
      <c r="PD47" s="157" t="e">
        <f t="shared" si="230"/>
        <v>#DIV/0!</v>
      </c>
      <c r="PE47" s="5" t="e">
        <f t="shared" si="231"/>
        <v>#DIV/0!</v>
      </c>
      <c r="PF47" s="210"/>
      <c r="PG47" s="133"/>
      <c r="PH47" s="210"/>
      <c r="PI47" s="66">
        <f t="shared" si="232"/>
        <v>0</v>
      </c>
      <c r="PJ47" s="67">
        <f t="shared" si="233"/>
        <v>0</v>
      </c>
      <c r="PK47" s="67" t="str">
        <f t="shared" si="234"/>
        <v>0.0</v>
      </c>
      <c r="PL47" s="51" t="str">
        <f t="shared" si="235"/>
        <v>F</v>
      </c>
      <c r="PM47" s="60">
        <f t="shared" si="236"/>
        <v>0</v>
      </c>
      <c r="PN47" s="53" t="str">
        <f t="shared" si="237"/>
        <v>0.0</v>
      </c>
      <c r="PO47" s="63">
        <v>6</v>
      </c>
      <c r="PP47" s="207"/>
      <c r="PQ47" s="105"/>
      <c r="PR47" s="138"/>
      <c r="PS47" s="104"/>
      <c r="PT47" s="105"/>
      <c r="PU47" s="67">
        <f t="shared" si="238"/>
        <v>0</v>
      </c>
      <c r="PV47" s="67" t="str">
        <f t="shared" si="239"/>
        <v>0.0</v>
      </c>
      <c r="PW47" s="51" t="str">
        <f t="shared" si="240"/>
        <v>F</v>
      </c>
      <c r="PX47" s="60">
        <f t="shared" si="241"/>
        <v>0</v>
      </c>
      <c r="PY47" s="53" t="str">
        <f t="shared" si="242"/>
        <v>0.0</v>
      </c>
      <c r="PZ47" s="63">
        <v>4</v>
      </c>
      <c r="QA47" s="207">
        <v>4</v>
      </c>
      <c r="QB47" s="66"/>
      <c r="QC47" s="66"/>
      <c r="QD47" s="66"/>
      <c r="QE47" s="316">
        <f t="shared" si="243"/>
        <v>0</v>
      </c>
      <c r="QF47" s="67" t="str">
        <f t="shared" si="244"/>
        <v>0.0</v>
      </c>
      <c r="QG47" s="51" t="str">
        <f t="shared" si="245"/>
        <v>F</v>
      </c>
      <c r="QH47" s="60">
        <f t="shared" si="246"/>
        <v>0</v>
      </c>
      <c r="QI47" s="53" t="str">
        <f t="shared" si="247"/>
        <v>0.0</v>
      </c>
      <c r="QJ47" s="220"/>
      <c r="QK47" s="221"/>
      <c r="QL47" s="417">
        <f t="shared" si="248"/>
        <v>10</v>
      </c>
      <c r="QM47" s="156">
        <f t="shared" si="249"/>
        <v>0</v>
      </c>
      <c r="QN47" s="158">
        <f t="shared" si="250"/>
        <v>0</v>
      </c>
      <c r="QO47" s="157" t="str">
        <f t="shared" si="251"/>
        <v>0.00</v>
      </c>
      <c r="QR47" s="429"/>
      <c r="QS47" s="429"/>
      <c r="QT47" s="429"/>
    </row>
    <row r="48" spans="1:462" s="8" customFormat="1" ht="18">
      <c r="A48" s="142">
        <v>8</v>
      </c>
      <c r="B48" s="8" t="s">
        <v>534</v>
      </c>
      <c r="C48" s="8" t="s">
        <v>550</v>
      </c>
      <c r="D48" s="234" t="s">
        <v>548</v>
      </c>
      <c r="E48" s="322" t="s">
        <v>494</v>
      </c>
      <c r="K48" s="98">
        <v>6.8</v>
      </c>
      <c r="L48" s="67" t="str">
        <f t="shared" si="687"/>
        <v>6.8</v>
      </c>
      <c r="M48" s="51" t="str">
        <f t="shared" si="570"/>
        <v>C+</v>
      </c>
      <c r="N48" s="52">
        <f t="shared" si="571"/>
        <v>2.5</v>
      </c>
      <c r="O48" s="53" t="str">
        <f t="shared" si="572"/>
        <v>2.5</v>
      </c>
      <c r="P48" s="63">
        <v>2</v>
      </c>
      <c r="Q48" s="49">
        <v>6</v>
      </c>
      <c r="R48" s="67" t="str">
        <f t="shared" ref="R48" si="688">TEXT(Q48,"0.0")</f>
        <v>6.0</v>
      </c>
      <c r="S48" s="51" t="str">
        <f t="shared" si="574"/>
        <v>C</v>
      </c>
      <c r="T48" s="52">
        <f t="shared" si="575"/>
        <v>2</v>
      </c>
      <c r="U48" s="53" t="str">
        <f t="shared" si="576"/>
        <v>2.0</v>
      </c>
      <c r="V48" s="63">
        <v>3</v>
      </c>
      <c r="W48" s="105"/>
      <c r="X48" s="103"/>
      <c r="Y48" s="104"/>
      <c r="Z48" s="66">
        <f t="shared" si="577"/>
        <v>0</v>
      </c>
      <c r="AA48" s="67">
        <f t="shared" si="578"/>
        <v>0</v>
      </c>
      <c r="AB48" s="67" t="str">
        <f t="shared" si="579"/>
        <v>0.0</v>
      </c>
      <c r="AC48" s="51" t="str">
        <f t="shared" si="580"/>
        <v>F</v>
      </c>
      <c r="AD48" s="60">
        <f t="shared" si="581"/>
        <v>0</v>
      </c>
      <c r="AE48" s="53" t="str">
        <f t="shared" si="582"/>
        <v>0.0</v>
      </c>
      <c r="AF48" s="63">
        <v>4</v>
      </c>
      <c r="AG48" s="207"/>
      <c r="AH48" s="105">
        <v>7.3</v>
      </c>
      <c r="AI48" s="103">
        <v>8</v>
      </c>
      <c r="AJ48" s="104"/>
      <c r="AK48" s="66">
        <f t="shared" si="583"/>
        <v>7.7</v>
      </c>
      <c r="AL48" s="67">
        <f t="shared" si="584"/>
        <v>7.7</v>
      </c>
      <c r="AM48" s="67" t="str">
        <f t="shared" si="585"/>
        <v>7.7</v>
      </c>
      <c r="AN48" s="51" t="str">
        <f t="shared" si="586"/>
        <v>B</v>
      </c>
      <c r="AO48" s="60">
        <f t="shared" si="587"/>
        <v>3</v>
      </c>
      <c r="AP48" s="53" t="str">
        <f t="shared" si="588"/>
        <v>3.0</v>
      </c>
      <c r="AQ48" s="63">
        <v>2</v>
      </c>
      <c r="AR48" s="207">
        <v>2</v>
      </c>
      <c r="AS48" s="105"/>
      <c r="AT48" s="103"/>
      <c r="AU48" s="104"/>
      <c r="AV48" s="66">
        <f t="shared" si="589"/>
        <v>0</v>
      </c>
      <c r="AW48" s="67">
        <f t="shared" si="590"/>
        <v>0</v>
      </c>
      <c r="AX48" s="67" t="str">
        <f t="shared" si="591"/>
        <v>0.0</v>
      </c>
      <c r="AY48" s="51" t="str">
        <f t="shared" si="592"/>
        <v>F</v>
      </c>
      <c r="AZ48" s="60">
        <f t="shared" si="593"/>
        <v>0</v>
      </c>
      <c r="BA48" s="53" t="str">
        <f t="shared" si="594"/>
        <v>0.0</v>
      </c>
      <c r="BB48" s="63">
        <v>3</v>
      </c>
      <c r="BC48" s="207"/>
      <c r="BD48" s="105">
        <v>6.4</v>
      </c>
      <c r="BE48" s="103">
        <v>6</v>
      </c>
      <c r="BF48" s="104"/>
      <c r="BG48" s="66">
        <f t="shared" si="595"/>
        <v>6.2</v>
      </c>
      <c r="BH48" s="67">
        <f t="shared" si="596"/>
        <v>6.2</v>
      </c>
      <c r="BI48" s="67" t="str">
        <f t="shared" si="597"/>
        <v>6.2</v>
      </c>
      <c r="BJ48" s="51" t="str">
        <f t="shared" si="598"/>
        <v>C</v>
      </c>
      <c r="BK48" s="60">
        <f t="shared" si="599"/>
        <v>2</v>
      </c>
      <c r="BL48" s="53" t="str">
        <f t="shared" si="600"/>
        <v>2.0</v>
      </c>
      <c r="BM48" s="63">
        <v>3</v>
      </c>
      <c r="BN48" s="207">
        <v>3</v>
      </c>
      <c r="BO48" s="105">
        <v>7</v>
      </c>
      <c r="BP48" s="103">
        <v>6</v>
      </c>
      <c r="BQ48" s="104"/>
      <c r="BR48" s="66">
        <f t="shared" si="601"/>
        <v>6.4</v>
      </c>
      <c r="BS48" s="67">
        <f t="shared" si="602"/>
        <v>6.4</v>
      </c>
      <c r="BT48" s="67" t="str">
        <f t="shared" si="603"/>
        <v>6.4</v>
      </c>
      <c r="BU48" s="51" t="str">
        <f t="shared" si="604"/>
        <v>C</v>
      </c>
      <c r="BV48" s="68">
        <f t="shared" si="605"/>
        <v>2</v>
      </c>
      <c r="BW48" s="53" t="str">
        <f t="shared" si="606"/>
        <v>2.0</v>
      </c>
      <c r="BX48" s="63">
        <v>2</v>
      </c>
      <c r="BY48" s="207">
        <v>2</v>
      </c>
      <c r="BZ48" s="105"/>
      <c r="CA48" s="103"/>
      <c r="CB48" s="104"/>
      <c r="CC48" s="105"/>
      <c r="CD48" s="67">
        <f t="shared" si="607"/>
        <v>0</v>
      </c>
      <c r="CE48" s="67" t="str">
        <f t="shared" si="608"/>
        <v>0.0</v>
      </c>
      <c r="CF48" s="51" t="str">
        <f t="shared" si="609"/>
        <v>F</v>
      </c>
      <c r="CG48" s="60">
        <f t="shared" si="610"/>
        <v>0</v>
      </c>
      <c r="CH48" s="53" t="str">
        <f t="shared" si="611"/>
        <v>0.0</v>
      </c>
      <c r="CI48" s="63">
        <v>3</v>
      </c>
      <c r="CJ48" s="207"/>
      <c r="CK48" s="208">
        <f t="shared" si="612"/>
        <v>17</v>
      </c>
      <c r="CL48" s="72">
        <f t="shared" si="613"/>
        <v>2.7529411764705882</v>
      </c>
      <c r="CM48" s="93" t="str">
        <f t="shared" si="614"/>
        <v>2.75</v>
      </c>
      <c r="CN48" s="72">
        <f t="shared" si="615"/>
        <v>0.94117647058823528</v>
      </c>
      <c r="CO48" s="93" t="str">
        <f t="shared" si="616"/>
        <v>0.94</v>
      </c>
      <c r="CP48" s="399" t="str">
        <f t="shared" si="617"/>
        <v>Lên lớp</v>
      </c>
      <c r="CQ48" s="399">
        <f t="shared" si="618"/>
        <v>7</v>
      </c>
      <c r="CR48" s="72">
        <v>0</v>
      </c>
      <c r="CS48" s="399" t="str">
        <f t="shared" si="619"/>
        <v>0.00</v>
      </c>
      <c r="CT48" s="72">
        <v>0</v>
      </c>
      <c r="CU48" s="399" t="str">
        <f t="shared" si="620"/>
        <v>0.00</v>
      </c>
      <c r="CV48" s="399" t="str">
        <f t="shared" si="621"/>
        <v>Cảnh báo KQHT</v>
      </c>
      <c r="CW48" s="66">
        <v>6.4</v>
      </c>
      <c r="CX48" s="66">
        <v>6</v>
      </c>
      <c r="CY48" s="399"/>
      <c r="CZ48" s="66">
        <f t="shared" si="622"/>
        <v>6.2</v>
      </c>
      <c r="DA48" s="67">
        <f t="shared" si="623"/>
        <v>6.2</v>
      </c>
      <c r="DB48" s="60" t="str">
        <f t="shared" si="624"/>
        <v>6.2</v>
      </c>
      <c r="DC48" s="51" t="str">
        <f t="shared" si="625"/>
        <v>C</v>
      </c>
      <c r="DD48" s="60">
        <f t="shared" si="626"/>
        <v>2</v>
      </c>
      <c r="DE48" s="60" t="str">
        <f t="shared" si="627"/>
        <v>2.0</v>
      </c>
      <c r="DF48" s="63"/>
      <c r="DG48" s="209"/>
      <c r="DH48" s="105"/>
      <c r="DI48" s="126"/>
      <c r="DJ48" s="126"/>
      <c r="DK48" s="66">
        <f t="shared" si="628"/>
        <v>0</v>
      </c>
      <c r="DL48" s="67">
        <f t="shared" si="629"/>
        <v>0</v>
      </c>
      <c r="DM48" s="60" t="str">
        <f t="shared" si="630"/>
        <v>0.0</v>
      </c>
      <c r="DN48" s="51" t="str">
        <f t="shared" si="631"/>
        <v>F</v>
      </c>
      <c r="DO48" s="60">
        <f t="shared" si="632"/>
        <v>0</v>
      </c>
      <c r="DP48" s="60" t="str">
        <f t="shared" si="633"/>
        <v>0.0</v>
      </c>
      <c r="DQ48" s="63"/>
      <c r="DR48" s="209"/>
      <c r="DS48" s="67">
        <f t="shared" si="634"/>
        <v>3.1</v>
      </c>
      <c r="DT48" s="60" t="str">
        <f t="shared" si="635"/>
        <v>3.1</v>
      </c>
      <c r="DU48" s="51" t="str">
        <f t="shared" si="636"/>
        <v>F</v>
      </c>
      <c r="DV48" s="60">
        <f t="shared" si="637"/>
        <v>0</v>
      </c>
      <c r="DW48" s="60" t="str">
        <f t="shared" si="638"/>
        <v>0.0</v>
      </c>
      <c r="DX48" s="63">
        <v>3</v>
      </c>
      <c r="DY48" s="209">
        <v>3</v>
      </c>
      <c r="DZ48" s="210">
        <v>5</v>
      </c>
      <c r="EA48" s="57">
        <v>4</v>
      </c>
      <c r="EB48" s="58"/>
      <c r="EC48" s="66">
        <f t="shared" si="639"/>
        <v>4.4000000000000004</v>
      </c>
      <c r="ED48" s="67">
        <f t="shared" si="640"/>
        <v>4.4000000000000004</v>
      </c>
      <c r="EE48" s="67" t="str">
        <f t="shared" si="641"/>
        <v>4.4</v>
      </c>
      <c r="EF48" s="51" t="str">
        <f t="shared" si="642"/>
        <v>D</v>
      </c>
      <c r="EG48" s="68">
        <f t="shared" si="643"/>
        <v>1</v>
      </c>
      <c r="EH48" s="53" t="str">
        <f t="shared" si="644"/>
        <v>1.0</v>
      </c>
      <c r="EI48" s="63">
        <v>3</v>
      </c>
      <c r="EJ48" s="207">
        <v>3</v>
      </c>
      <c r="EK48" s="210">
        <v>6</v>
      </c>
      <c r="EL48" s="57">
        <v>6</v>
      </c>
      <c r="EM48" s="58"/>
      <c r="EN48" s="66">
        <f t="shared" si="645"/>
        <v>6</v>
      </c>
      <c r="EO48" s="67">
        <f t="shared" si="646"/>
        <v>6</v>
      </c>
      <c r="EP48" s="67" t="str">
        <f t="shared" si="647"/>
        <v>6.0</v>
      </c>
      <c r="EQ48" s="51" t="str">
        <f t="shared" si="648"/>
        <v>C</v>
      </c>
      <c r="ER48" s="60">
        <f t="shared" si="649"/>
        <v>2</v>
      </c>
      <c r="ES48" s="53" t="str">
        <f t="shared" si="650"/>
        <v>2.0</v>
      </c>
      <c r="ET48" s="63">
        <v>3</v>
      </c>
      <c r="EU48" s="207">
        <v>3</v>
      </c>
      <c r="EV48" s="210">
        <v>7.3</v>
      </c>
      <c r="EW48" s="57"/>
      <c r="EX48" s="58">
        <v>5</v>
      </c>
      <c r="EY48" s="66">
        <f t="shared" si="651"/>
        <v>2.9</v>
      </c>
      <c r="EZ48" s="67">
        <f t="shared" si="652"/>
        <v>5.9</v>
      </c>
      <c r="FA48" s="67" t="str">
        <f t="shared" si="653"/>
        <v>5.9</v>
      </c>
      <c r="FB48" s="51" t="str">
        <f t="shared" si="654"/>
        <v>C</v>
      </c>
      <c r="FC48" s="60">
        <f t="shared" si="655"/>
        <v>2</v>
      </c>
      <c r="FD48" s="53" t="str">
        <f t="shared" si="656"/>
        <v>2.0</v>
      </c>
      <c r="FE48" s="63">
        <v>2</v>
      </c>
      <c r="FF48" s="207">
        <v>2</v>
      </c>
      <c r="FG48" s="105">
        <v>7</v>
      </c>
      <c r="FH48" s="103">
        <v>8</v>
      </c>
      <c r="FI48" s="104"/>
      <c r="FJ48" s="66">
        <f t="shared" si="657"/>
        <v>7.6</v>
      </c>
      <c r="FK48" s="67">
        <f t="shared" si="658"/>
        <v>7.6</v>
      </c>
      <c r="FL48" s="67" t="str">
        <f t="shared" si="659"/>
        <v>7.6</v>
      </c>
      <c r="FM48" s="51" t="str">
        <f t="shared" si="660"/>
        <v>B</v>
      </c>
      <c r="FN48" s="60">
        <f t="shared" si="661"/>
        <v>3</v>
      </c>
      <c r="FO48" s="53" t="str">
        <f t="shared" si="662"/>
        <v>3.0</v>
      </c>
      <c r="FP48" s="63">
        <v>2</v>
      </c>
      <c r="FQ48" s="207">
        <v>2</v>
      </c>
      <c r="FR48" s="105">
        <v>6.8</v>
      </c>
      <c r="FS48" s="103">
        <v>7</v>
      </c>
      <c r="FT48" s="104"/>
      <c r="FU48" s="66"/>
      <c r="FV48" s="67">
        <f t="shared" si="663"/>
        <v>6.9</v>
      </c>
      <c r="FW48" s="67" t="str">
        <f t="shared" si="664"/>
        <v>6.9</v>
      </c>
      <c r="FX48" s="51" t="str">
        <f t="shared" si="665"/>
        <v>C+</v>
      </c>
      <c r="FY48" s="60">
        <f t="shared" si="666"/>
        <v>2.5</v>
      </c>
      <c r="FZ48" s="53" t="str">
        <f t="shared" si="667"/>
        <v>2.5</v>
      </c>
      <c r="GA48" s="63">
        <v>2</v>
      </c>
      <c r="GB48" s="207">
        <v>2</v>
      </c>
      <c r="GC48" s="105">
        <v>6.7</v>
      </c>
      <c r="GD48" s="103">
        <v>3</v>
      </c>
      <c r="GE48" s="104"/>
      <c r="GF48" s="105"/>
      <c r="GG48" s="67">
        <f t="shared" si="668"/>
        <v>4.5</v>
      </c>
      <c r="GH48" s="67" t="str">
        <f t="shared" si="669"/>
        <v>4.5</v>
      </c>
      <c r="GI48" s="51" t="str">
        <f t="shared" si="670"/>
        <v>D</v>
      </c>
      <c r="GJ48" s="60">
        <f t="shared" si="671"/>
        <v>1</v>
      </c>
      <c r="GK48" s="53" t="str">
        <f t="shared" si="672"/>
        <v>1.0</v>
      </c>
      <c r="GL48" s="63">
        <v>3</v>
      </c>
      <c r="GM48" s="207">
        <v>3</v>
      </c>
      <c r="GN48" s="211">
        <f t="shared" si="673"/>
        <v>18</v>
      </c>
      <c r="GO48" s="156">
        <f t="shared" si="674"/>
        <v>5.2666666666666666</v>
      </c>
      <c r="GP48" s="158">
        <f t="shared" si="675"/>
        <v>1.5</v>
      </c>
      <c r="GQ48" s="157" t="str">
        <f t="shared" si="676"/>
        <v>1.50</v>
      </c>
      <c r="GR48" s="5" t="str">
        <f t="shared" si="677"/>
        <v>Lên lớp</v>
      </c>
      <c r="GS48" s="212">
        <f t="shared" si="678"/>
        <v>18</v>
      </c>
      <c r="GT48" s="213">
        <f t="shared" si="679"/>
        <v>5.2666666666666666</v>
      </c>
      <c r="GU48" s="214">
        <f t="shared" si="680"/>
        <v>1.5</v>
      </c>
      <c r="GV48" s="215">
        <f t="shared" si="681"/>
        <v>35</v>
      </c>
      <c r="GW48" s="211">
        <f t="shared" si="682"/>
        <v>25</v>
      </c>
      <c r="GX48" s="157">
        <f t="shared" si="683"/>
        <v>3.7919999999999998</v>
      </c>
      <c r="GY48" s="158">
        <f t="shared" si="684"/>
        <v>1.08</v>
      </c>
      <c r="GZ48" s="157" t="str">
        <f t="shared" si="685"/>
        <v>1.08</v>
      </c>
      <c r="HA48" s="5" t="str">
        <f t="shared" si="686"/>
        <v>Cảnh báo KQHT</v>
      </c>
      <c r="HB48" s="5"/>
      <c r="HC48" s="231">
        <v>5</v>
      </c>
      <c r="HD48" s="8">
        <v>4</v>
      </c>
      <c r="HG48" s="67">
        <f t="shared" si="535"/>
        <v>4.4000000000000004</v>
      </c>
      <c r="HH48" s="67" t="str">
        <f t="shared" si="536"/>
        <v>4.4</v>
      </c>
      <c r="HI48" s="51" t="str">
        <f t="shared" si="537"/>
        <v>D</v>
      </c>
      <c r="HJ48" s="60">
        <f t="shared" si="538"/>
        <v>1</v>
      </c>
      <c r="HK48" s="53" t="str">
        <f t="shared" si="539"/>
        <v>1.0</v>
      </c>
      <c r="HL48" s="63">
        <v>3</v>
      </c>
      <c r="HM48" s="207">
        <v>3</v>
      </c>
      <c r="HN48" s="210">
        <v>6</v>
      </c>
      <c r="HO48" s="57">
        <v>5</v>
      </c>
      <c r="HP48" s="58"/>
      <c r="HQ48" s="66">
        <f t="shared" si="540"/>
        <v>5.4</v>
      </c>
      <c r="HR48" s="110">
        <f t="shared" si="541"/>
        <v>5.4</v>
      </c>
      <c r="HS48" s="67" t="str">
        <f t="shared" si="542"/>
        <v>5.4</v>
      </c>
      <c r="HT48" s="111" t="str">
        <f t="shared" si="543"/>
        <v>D+</v>
      </c>
      <c r="HU48" s="112">
        <f t="shared" si="544"/>
        <v>1.5</v>
      </c>
      <c r="HV48" s="113" t="str">
        <f t="shared" si="545"/>
        <v>1.5</v>
      </c>
      <c r="HW48" s="63">
        <v>1</v>
      </c>
      <c r="HX48" s="207">
        <v>1</v>
      </c>
      <c r="HY48" s="66">
        <f t="shared" si="546"/>
        <v>1.6</v>
      </c>
      <c r="HZ48" s="167">
        <f t="shared" si="546"/>
        <v>4.7</v>
      </c>
      <c r="IA48" s="53" t="str">
        <f t="shared" si="547"/>
        <v>4.7</v>
      </c>
      <c r="IB48" s="51" t="str">
        <f t="shared" si="548"/>
        <v>D</v>
      </c>
      <c r="IC48" s="60">
        <f t="shared" si="549"/>
        <v>1</v>
      </c>
      <c r="ID48" s="53" t="str">
        <f t="shared" si="550"/>
        <v>1.0</v>
      </c>
      <c r="IE48" s="220">
        <v>4</v>
      </c>
      <c r="IF48" s="221">
        <v>4</v>
      </c>
      <c r="IG48" s="210">
        <v>8.3000000000000007</v>
      </c>
      <c r="IH48" s="57">
        <v>7</v>
      </c>
      <c r="II48" s="58"/>
      <c r="IJ48" s="66">
        <f t="shared" si="551"/>
        <v>7.5</v>
      </c>
      <c r="IK48" s="67">
        <f t="shared" si="552"/>
        <v>7.5</v>
      </c>
      <c r="IL48" s="67" t="str">
        <f t="shared" si="553"/>
        <v>7.5</v>
      </c>
      <c r="IM48" s="51" t="str">
        <f t="shared" si="554"/>
        <v>B</v>
      </c>
      <c r="IN48" s="60">
        <f t="shared" si="555"/>
        <v>3</v>
      </c>
      <c r="IO48" s="53" t="str">
        <f t="shared" si="556"/>
        <v>3.0</v>
      </c>
      <c r="IP48" s="63">
        <v>2</v>
      </c>
      <c r="IQ48" s="207">
        <v>2</v>
      </c>
      <c r="IR48" s="8">
        <v>6.3</v>
      </c>
      <c r="IS48" s="8">
        <v>7</v>
      </c>
      <c r="IU48" s="66">
        <f t="shared" si="557"/>
        <v>6.7</v>
      </c>
      <c r="IV48" s="67">
        <f t="shared" si="558"/>
        <v>6.7</v>
      </c>
      <c r="IW48" s="67" t="str">
        <f t="shared" si="559"/>
        <v>6.7</v>
      </c>
      <c r="IX48" s="51" t="str">
        <f t="shared" si="560"/>
        <v>C+</v>
      </c>
      <c r="IY48" s="60">
        <f t="shared" si="561"/>
        <v>2.5</v>
      </c>
      <c r="IZ48" s="53" t="str">
        <f t="shared" si="562"/>
        <v>2.5</v>
      </c>
      <c r="JA48" s="63">
        <v>3</v>
      </c>
      <c r="JB48" s="207">
        <v>3</v>
      </c>
      <c r="JC48" s="65">
        <v>6.8</v>
      </c>
      <c r="JD48" s="57">
        <v>6</v>
      </c>
      <c r="JE48" s="58"/>
      <c r="JF48" s="66">
        <f t="shared" si="563"/>
        <v>6.3</v>
      </c>
      <c r="JG48" s="67">
        <f t="shared" si="564"/>
        <v>6.3</v>
      </c>
      <c r="JH48" s="50" t="str">
        <f t="shared" si="565"/>
        <v>6.3</v>
      </c>
      <c r="JI48" s="51" t="str">
        <f t="shared" si="566"/>
        <v>C</v>
      </c>
      <c r="JJ48" s="60">
        <f t="shared" si="567"/>
        <v>2</v>
      </c>
      <c r="JK48" s="53" t="str">
        <f t="shared" si="568"/>
        <v>2.0</v>
      </c>
      <c r="JL48" s="61">
        <v>2</v>
      </c>
      <c r="JM48" s="62">
        <v>2</v>
      </c>
      <c r="JN48" s="65">
        <v>7.2</v>
      </c>
      <c r="JO48" s="57">
        <v>5</v>
      </c>
      <c r="JP48" s="58"/>
      <c r="JQ48" s="149">
        <f t="shared" si="137"/>
        <v>5.9</v>
      </c>
      <c r="JR48" s="67">
        <f t="shared" si="138"/>
        <v>5.9</v>
      </c>
      <c r="JS48" s="50" t="str">
        <f t="shared" si="139"/>
        <v>5.9</v>
      </c>
      <c r="JT48" s="51" t="str">
        <f t="shared" si="140"/>
        <v>C</v>
      </c>
      <c r="JU48" s="60">
        <f t="shared" si="141"/>
        <v>2</v>
      </c>
      <c r="JV48" s="53" t="str">
        <f t="shared" si="142"/>
        <v>2.0</v>
      </c>
      <c r="JW48" s="61">
        <v>1</v>
      </c>
      <c r="JX48" s="62">
        <v>1</v>
      </c>
      <c r="JY48" s="65">
        <v>6.7</v>
      </c>
      <c r="JZ48" s="57">
        <v>3</v>
      </c>
      <c r="KA48" s="58"/>
      <c r="KB48" s="149">
        <f t="shared" si="143"/>
        <v>4.5</v>
      </c>
      <c r="KC48" s="67">
        <f t="shared" si="144"/>
        <v>4.5</v>
      </c>
      <c r="KD48" s="50" t="str">
        <f t="shared" si="145"/>
        <v>4.5</v>
      </c>
      <c r="KE48" s="51" t="str">
        <f t="shared" si="146"/>
        <v>D</v>
      </c>
      <c r="KF48" s="60">
        <f t="shared" si="147"/>
        <v>1</v>
      </c>
      <c r="KG48" s="53" t="str">
        <f t="shared" si="148"/>
        <v>1.0</v>
      </c>
      <c r="KH48" s="61">
        <v>2</v>
      </c>
      <c r="KI48" s="62">
        <v>2</v>
      </c>
      <c r="KJ48" s="105">
        <v>7.6</v>
      </c>
      <c r="KK48" s="138">
        <v>8</v>
      </c>
      <c r="KL48" s="105"/>
      <c r="KM48" s="66">
        <f t="shared" si="149"/>
        <v>7.8</v>
      </c>
      <c r="KN48" s="110">
        <f t="shared" si="150"/>
        <v>7.8</v>
      </c>
      <c r="KO48" s="67" t="str">
        <f t="shared" si="151"/>
        <v>7.8</v>
      </c>
      <c r="KP48" s="300" t="str">
        <f t="shared" si="152"/>
        <v>B</v>
      </c>
      <c r="KQ48" s="112">
        <f t="shared" si="153"/>
        <v>3</v>
      </c>
      <c r="KR48" s="113" t="str">
        <f t="shared" si="154"/>
        <v>3.0</v>
      </c>
      <c r="KS48" s="63">
        <v>3</v>
      </c>
      <c r="KT48" s="207">
        <v>3</v>
      </c>
      <c r="KU48" s="150">
        <v>7</v>
      </c>
      <c r="KV48" s="324">
        <v>1</v>
      </c>
      <c r="KW48" s="125">
        <v>1</v>
      </c>
      <c r="KX48" s="66">
        <f t="shared" si="155"/>
        <v>3.4</v>
      </c>
      <c r="KY48" s="110">
        <f t="shared" si="156"/>
        <v>3.4</v>
      </c>
      <c r="KZ48" s="67" t="str">
        <f t="shared" si="157"/>
        <v>3.4</v>
      </c>
      <c r="LA48" s="300" t="str">
        <f t="shared" si="158"/>
        <v>F</v>
      </c>
      <c r="LB48" s="112">
        <f t="shared" si="159"/>
        <v>0</v>
      </c>
      <c r="LC48" s="113" t="str">
        <f t="shared" si="160"/>
        <v>0.0</v>
      </c>
      <c r="LD48" s="63">
        <v>2</v>
      </c>
      <c r="LE48" s="207"/>
      <c r="LF48" s="301">
        <f t="shared" si="286"/>
        <v>5.8</v>
      </c>
      <c r="LG48" s="302">
        <f t="shared" si="286"/>
        <v>5.8</v>
      </c>
      <c r="LH48" s="303" t="str">
        <f t="shared" si="162"/>
        <v>5.8</v>
      </c>
      <c r="LI48" s="304" t="str">
        <f t="shared" si="163"/>
        <v>C</v>
      </c>
      <c r="LJ48" s="305">
        <f t="shared" si="164"/>
        <v>2</v>
      </c>
      <c r="LK48" s="303" t="str">
        <f t="shared" si="165"/>
        <v>2.0</v>
      </c>
      <c r="LL48" s="306">
        <v>5</v>
      </c>
      <c r="LM48" s="307">
        <v>5</v>
      </c>
      <c r="LN48" s="211">
        <f t="shared" si="166"/>
        <v>19</v>
      </c>
      <c r="LO48" s="156">
        <f t="shared" si="167"/>
        <v>5.8631578947368412</v>
      </c>
      <c r="LP48" s="158">
        <f t="shared" si="168"/>
        <v>1.8421052631578947</v>
      </c>
      <c r="LQ48" s="157" t="str">
        <f t="shared" si="169"/>
        <v>1.84</v>
      </c>
      <c r="LR48" s="5" t="str">
        <f t="shared" si="170"/>
        <v>Lên lớp</v>
      </c>
      <c r="LS48" s="212">
        <f t="shared" si="171"/>
        <v>17</v>
      </c>
      <c r="LT48" s="156">
        <f t="shared" si="172"/>
        <v>6.1529411764705877</v>
      </c>
      <c r="LU48" s="309">
        <f t="shared" si="173"/>
        <v>2.0588235294117645</v>
      </c>
      <c r="LV48" s="215">
        <f t="shared" si="174"/>
        <v>54</v>
      </c>
      <c r="LW48" s="211">
        <f t="shared" si="175"/>
        <v>42</v>
      </c>
      <c r="LX48" s="157">
        <f t="shared" si="176"/>
        <v>4.7476190476190467</v>
      </c>
      <c r="LY48" s="157" t="str">
        <f t="shared" si="177"/>
        <v>4.75</v>
      </c>
      <c r="LZ48" s="158">
        <f t="shared" si="178"/>
        <v>1.4761904761904763</v>
      </c>
      <c r="MA48" s="157" t="str">
        <f t="shared" si="179"/>
        <v>1.48</v>
      </c>
      <c r="MB48" s="5" t="str">
        <f t="shared" si="180"/>
        <v>Lên lớp</v>
      </c>
      <c r="MC48" s="282">
        <v>6</v>
      </c>
      <c r="MD48" s="283">
        <v>6</v>
      </c>
      <c r="ME48" s="58"/>
      <c r="MF48" s="66">
        <f t="shared" si="181"/>
        <v>6</v>
      </c>
      <c r="MG48" s="67">
        <f t="shared" si="182"/>
        <v>6</v>
      </c>
      <c r="MH48" s="50" t="str">
        <f t="shared" si="183"/>
        <v>6.0</v>
      </c>
      <c r="MI48" s="51" t="str">
        <f t="shared" si="184"/>
        <v>C</v>
      </c>
      <c r="MJ48" s="60">
        <f t="shared" si="185"/>
        <v>2</v>
      </c>
      <c r="MK48" s="53" t="str">
        <f t="shared" si="186"/>
        <v>2.0</v>
      </c>
      <c r="ML48" s="61">
        <v>2</v>
      </c>
      <c r="MM48" s="62">
        <v>2</v>
      </c>
      <c r="MN48" s="282">
        <v>7.7</v>
      </c>
      <c r="MO48" s="283">
        <v>5</v>
      </c>
      <c r="MP48" s="104"/>
      <c r="MQ48" s="105">
        <f t="shared" si="187"/>
        <v>6.1</v>
      </c>
      <c r="MR48" s="67">
        <f t="shared" si="188"/>
        <v>6.1</v>
      </c>
      <c r="MS48" s="50" t="str">
        <f t="shared" si="189"/>
        <v>6.1</v>
      </c>
      <c r="MT48" s="51" t="str">
        <f t="shared" si="190"/>
        <v>C</v>
      </c>
      <c r="MU48" s="60">
        <f t="shared" si="191"/>
        <v>2</v>
      </c>
      <c r="MV48" s="53" t="str">
        <f t="shared" si="192"/>
        <v>2.0</v>
      </c>
      <c r="MW48" s="61">
        <v>2</v>
      </c>
      <c r="MX48" s="62">
        <v>2</v>
      </c>
      <c r="MY48" s="282">
        <v>8</v>
      </c>
      <c r="MZ48" s="283">
        <v>9</v>
      </c>
      <c r="NA48" s="104"/>
      <c r="NB48" s="105">
        <f t="shared" si="193"/>
        <v>8.6</v>
      </c>
      <c r="NC48" s="67">
        <f t="shared" si="194"/>
        <v>8.6</v>
      </c>
      <c r="ND48" s="50" t="str">
        <f t="shared" si="195"/>
        <v>8.6</v>
      </c>
      <c r="NE48" s="51" t="str">
        <f t="shared" si="196"/>
        <v>A</v>
      </c>
      <c r="NF48" s="60">
        <f t="shared" si="197"/>
        <v>4</v>
      </c>
      <c r="NG48" s="53" t="str">
        <f t="shared" si="198"/>
        <v>4.0</v>
      </c>
      <c r="NH48" s="61">
        <v>2</v>
      </c>
      <c r="NI48" s="62">
        <v>2</v>
      </c>
      <c r="NJ48" s="105">
        <v>7</v>
      </c>
      <c r="NK48" s="138">
        <v>6.5</v>
      </c>
      <c r="NL48" s="104"/>
      <c r="NM48" s="66">
        <f t="shared" si="199"/>
        <v>6.7</v>
      </c>
      <c r="NN48" s="110">
        <f t="shared" si="200"/>
        <v>6.7</v>
      </c>
      <c r="NO48" s="67" t="str">
        <f t="shared" si="201"/>
        <v>6.7</v>
      </c>
      <c r="NP48" s="300" t="str">
        <f t="shared" si="202"/>
        <v>C+</v>
      </c>
      <c r="NQ48" s="112">
        <f t="shared" si="203"/>
        <v>2.5</v>
      </c>
      <c r="NR48" s="113" t="str">
        <f t="shared" si="204"/>
        <v>2.5</v>
      </c>
      <c r="NS48" s="63">
        <v>2</v>
      </c>
      <c r="NT48" s="207">
        <v>2</v>
      </c>
      <c r="NU48" s="105">
        <v>7.6</v>
      </c>
      <c r="NV48" s="138">
        <v>7.5</v>
      </c>
      <c r="NW48" s="105"/>
      <c r="NX48" s="105">
        <f t="shared" si="205"/>
        <v>7.5</v>
      </c>
      <c r="NY48" s="110">
        <f t="shared" si="206"/>
        <v>7.5</v>
      </c>
      <c r="NZ48" s="67" t="str">
        <f t="shared" si="207"/>
        <v>7.5</v>
      </c>
      <c r="OA48" s="300" t="str">
        <f t="shared" si="208"/>
        <v>B</v>
      </c>
      <c r="OB48" s="112">
        <f t="shared" si="209"/>
        <v>3</v>
      </c>
      <c r="OC48" s="113" t="str">
        <f t="shared" si="210"/>
        <v>3.0</v>
      </c>
      <c r="OD48" s="63">
        <v>1</v>
      </c>
      <c r="OE48" s="207">
        <v>1</v>
      </c>
      <c r="OF48" s="210">
        <v>9</v>
      </c>
      <c r="OG48" s="57">
        <v>8</v>
      </c>
      <c r="OH48" s="58"/>
      <c r="OI48" s="66">
        <f t="shared" si="211"/>
        <v>8.4</v>
      </c>
      <c r="OJ48" s="67">
        <f t="shared" si="212"/>
        <v>8.4</v>
      </c>
      <c r="OK48" s="67" t="str">
        <f t="shared" si="213"/>
        <v>8.4</v>
      </c>
      <c r="OL48" s="51" t="str">
        <f t="shared" si="214"/>
        <v>B+</v>
      </c>
      <c r="OM48" s="60">
        <f t="shared" si="215"/>
        <v>3.5</v>
      </c>
      <c r="ON48" s="53" t="str">
        <f t="shared" si="216"/>
        <v>3.5</v>
      </c>
      <c r="OO48" s="63">
        <v>6</v>
      </c>
      <c r="OP48" s="207">
        <v>6</v>
      </c>
      <c r="OQ48" s="211">
        <f t="shared" si="217"/>
        <v>15</v>
      </c>
      <c r="OR48" s="156">
        <f t="shared" si="218"/>
        <v>7.5133333333333336</v>
      </c>
      <c r="OS48" s="158">
        <f t="shared" si="219"/>
        <v>3</v>
      </c>
      <c r="OT48" s="157" t="str">
        <f t="shared" si="220"/>
        <v>3.00</v>
      </c>
      <c r="OU48" s="5" t="str">
        <f t="shared" si="221"/>
        <v>Lên lớp</v>
      </c>
      <c r="OV48" s="212">
        <f t="shared" si="222"/>
        <v>15</v>
      </c>
      <c r="OW48" s="156">
        <f t="shared" si="223"/>
        <v>7.5133333333333336</v>
      </c>
      <c r="OX48" s="309">
        <f t="shared" si="224"/>
        <v>3</v>
      </c>
      <c r="OY48" s="215">
        <f t="shared" si="225"/>
        <v>69</v>
      </c>
      <c r="OZ48" s="211">
        <f t="shared" si="226"/>
        <v>57</v>
      </c>
      <c r="PA48" s="157">
        <f t="shared" si="227"/>
        <v>5.4754385964912275</v>
      </c>
      <c r="PB48" s="157" t="str">
        <f t="shared" si="228"/>
        <v>5.48</v>
      </c>
      <c r="PC48" s="158">
        <f t="shared" si="229"/>
        <v>1.8771929824561404</v>
      </c>
      <c r="PD48" s="157" t="str">
        <f t="shared" si="230"/>
        <v>1.88</v>
      </c>
      <c r="PE48" s="5" t="str">
        <f t="shared" si="231"/>
        <v>Lên lớp</v>
      </c>
      <c r="PF48" s="210">
        <v>8.6999999999999993</v>
      </c>
      <c r="PG48" s="133">
        <v>7</v>
      </c>
      <c r="PH48" s="210"/>
      <c r="PI48" s="66">
        <f t="shared" si="232"/>
        <v>7.7</v>
      </c>
      <c r="PJ48" s="67">
        <f t="shared" si="233"/>
        <v>7.7</v>
      </c>
      <c r="PK48" s="67" t="str">
        <f t="shared" si="234"/>
        <v>7.7</v>
      </c>
      <c r="PL48" s="51" t="str">
        <f t="shared" si="235"/>
        <v>B</v>
      </c>
      <c r="PM48" s="60">
        <f t="shared" si="236"/>
        <v>3</v>
      </c>
      <c r="PN48" s="53" t="str">
        <f t="shared" si="237"/>
        <v>3.0</v>
      </c>
      <c r="PO48" s="63">
        <v>6</v>
      </c>
      <c r="PP48" s="207">
        <v>6</v>
      </c>
      <c r="PQ48" s="105">
        <v>9</v>
      </c>
      <c r="PR48" s="138">
        <v>5</v>
      </c>
      <c r="PS48" s="104"/>
      <c r="PT48" s="105"/>
      <c r="PU48" s="67">
        <f t="shared" si="238"/>
        <v>6.6</v>
      </c>
      <c r="PV48" s="67" t="str">
        <f t="shared" si="239"/>
        <v>6.6</v>
      </c>
      <c r="PW48" s="51" t="str">
        <f t="shared" si="240"/>
        <v>C+</v>
      </c>
      <c r="PX48" s="60">
        <f t="shared" si="241"/>
        <v>2.5</v>
      </c>
      <c r="PY48" s="53" t="str">
        <f t="shared" si="242"/>
        <v>2.5</v>
      </c>
      <c r="PZ48" s="63">
        <v>4</v>
      </c>
      <c r="QA48" s="207">
        <v>4</v>
      </c>
      <c r="QB48" s="66"/>
      <c r="QC48" s="66"/>
      <c r="QD48" s="66"/>
      <c r="QE48" s="316">
        <f t="shared" si="243"/>
        <v>0</v>
      </c>
      <c r="QF48" s="67" t="str">
        <f t="shared" si="244"/>
        <v>0.0</v>
      </c>
      <c r="QG48" s="51" t="str">
        <f t="shared" si="245"/>
        <v>F</v>
      </c>
      <c r="QH48" s="60">
        <f t="shared" si="246"/>
        <v>0</v>
      </c>
      <c r="QI48" s="53" t="str">
        <f t="shared" si="247"/>
        <v>0.0</v>
      </c>
      <c r="QJ48" s="220"/>
      <c r="QK48" s="221"/>
      <c r="QL48" s="417">
        <f t="shared" si="248"/>
        <v>10</v>
      </c>
      <c r="QM48" s="156">
        <f t="shared" si="249"/>
        <v>7.26</v>
      </c>
      <c r="QN48" s="158">
        <f t="shared" si="250"/>
        <v>2.8</v>
      </c>
      <c r="QO48" s="157" t="str">
        <f t="shared" si="251"/>
        <v>2.80</v>
      </c>
      <c r="QR48" s="429"/>
      <c r="QS48" s="429"/>
      <c r="QT48" s="429"/>
    </row>
    <row r="49" spans="1:462" s="8" customFormat="1" ht="18">
      <c r="A49" s="230">
        <v>9</v>
      </c>
      <c r="B49" s="8" t="s">
        <v>534</v>
      </c>
      <c r="C49" s="8" t="s">
        <v>551</v>
      </c>
      <c r="D49" s="234" t="s">
        <v>552</v>
      </c>
      <c r="E49" s="235" t="s">
        <v>383</v>
      </c>
      <c r="K49" s="98"/>
      <c r="L49" s="120"/>
      <c r="M49" s="51" t="str">
        <f t="shared" si="570"/>
        <v>F</v>
      </c>
      <c r="N49" s="52">
        <f t="shared" si="571"/>
        <v>0</v>
      </c>
      <c r="O49" s="53" t="str">
        <f t="shared" si="572"/>
        <v>0.0</v>
      </c>
      <c r="P49" s="63"/>
      <c r="Q49" s="49"/>
      <c r="R49" s="67"/>
      <c r="S49" s="51" t="str">
        <f t="shared" si="574"/>
        <v>F</v>
      </c>
      <c r="T49" s="52">
        <f t="shared" si="575"/>
        <v>0</v>
      </c>
      <c r="U49" s="53" t="str">
        <f t="shared" si="576"/>
        <v>0.0</v>
      </c>
      <c r="V49" s="63">
        <v>3</v>
      </c>
      <c r="W49" s="105"/>
      <c r="X49" s="103"/>
      <c r="Y49" s="104"/>
      <c r="Z49" s="66">
        <f t="shared" si="577"/>
        <v>0</v>
      </c>
      <c r="AA49" s="67">
        <f t="shared" si="578"/>
        <v>0</v>
      </c>
      <c r="AB49" s="67" t="str">
        <f t="shared" si="579"/>
        <v>0.0</v>
      </c>
      <c r="AC49" s="51" t="str">
        <f t="shared" si="580"/>
        <v>F</v>
      </c>
      <c r="AD49" s="60">
        <f t="shared" si="581"/>
        <v>0</v>
      </c>
      <c r="AE49" s="53" t="str">
        <f t="shared" si="582"/>
        <v>0.0</v>
      </c>
      <c r="AF49" s="63">
        <v>4</v>
      </c>
      <c r="AG49" s="207"/>
      <c r="AH49" s="105"/>
      <c r="AI49" s="103"/>
      <c r="AJ49" s="104"/>
      <c r="AK49" s="66">
        <f t="shared" si="583"/>
        <v>0</v>
      </c>
      <c r="AL49" s="67">
        <f t="shared" si="584"/>
        <v>0</v>
      </c>
      <c r="AM49" s="67" t="str">
        <f t="shared" si="585"/>
        <v>0.0</v>
      </c>
      <c r="AN49" s="51" t="str">
        <f t="shared" si="586"/>
        <v>F</v>
      </c>
      <c r="AO49" s="60">
        <f t="shared" si="587"/>
        <v>0</v>
      </c>
      <c r="AP49" s="53" t="str">
        <f t="shared" si="588"/>
        <v>0.0</v>
      </c>
      <c r="AQ49" s="63">
        <v>2</v>
      </c>
      <c r="AR49" s="207"/>
      <c r="AS49" s="105"/>
      <c r="AT49" s="103"/>
      <c r="AU49" s="104"/>
      <c r="AV49" s="66">
        <f t="shared" si="589"/>
        <v>0</v>
      </c>
      <c r="AW49" s="67">
        <f t="shared" si="590"/>
        <v>0</v>
      </c>
      <c r="AX49" s="67" t="str">
        <f t="shared" si="591"/>
        <v>0.0</v>
      </c>
      <c r="AY49" s="51" t="str">
        <f t="shared" si="592"/>
        <v>F</v>
      </c>
      <c r="AZ49" s="60">
        <f t="shared" si="593"/>
        <v>0</v>
      </c>
      <c r="BA49" s="53" t="str">
        <f t="shared" si="594"/>
        <v>0.0</v>
      </c>
      <c r="BB49" s="63">
        <v>3</v>
      </c>
      <c r="BC49" s="207"/>
      <c r="BD49" s="105">
        <v>2</v>
      </c>
      <c r="BE49" s="103"/>
      <c r="BF49" s="104"/>
      <c r="BG49" s="66">
        <f t="shared" si="595"/>
        <v>0.8</v>
      </c>
      <c r="BH49" s="67">
        <f t="shared" si="596"/>
        <v>0.8</v>
      </c>
      <c r="BI49" s="67" t="str">
        <f t="shared" si="597"/>
        <v>0.8</v>
      </c>
      <c r="BJ49" s="51" t="str">
        <f t="shared" si="598"/>
        <v>F</v>
      </c>
      <c r="BK49" s="60">
        <f t="shared" si="599"/>
        <v>0</v>
      </c>
      <c r="BL49" s="53" t="str">
        <f t="shared" si="600"/>
        <v>0.0</v>
      </c>
      <c r="BM49" s="63">
        <v>3</v>
      </c>
      <c r="BN49" s="207"/>
      <c r="BO49" s="105">
        <v>0</v>
      </c>
      <c r="BP49" s="103"/>
      <c r="BQ49" s="104"/>
      <c r="BR49" s="66">
        <f t="shared" si="601"/>
        <v>0</v>
      </c>
      <c r="BS49" s="67">
        <f t="shared" si="602"/>
        <v>0</v>
      </c>
      <c r="BT49" s="67" t="str">
        <f t="shared" si="603"/>
        <v>0.0</v>
      </c>
      <c r="BU49" s="51" t="str">
        <f t="shared" si="604"/>
        <v>F</v>
      </c>
      <c r="BV49" s="68">
        <f t="shared" si="605"/>
        <v>0</v>
      </c>
      <c r="BW49" s="53" t="str">
        <f t="shared" si="606"/>
        <v>0.0</v>
      </c>
      <c r="BX49" s="63">
        <v>2</v>
      </c>
      <c r="BY49" s="207"/>
      <c r="BZ49" s="105"/>
      <c r="CA49" s="103"/>
      <c r="CB49" s="104"/>
      <c r="CC49" s="105"/>
      <c r="CD49" s="67">
        <f t="shared" si="607"/>
        <v>0</v>
      </c>
      <c r="CE49" s="67" t="str">
        <f t="shared" si="608"/>
        <v>0.0</v>
      </c>
      <c r="CF49" s="51" t="str">
        <f t="shared" si="609"/>
        <v>F</v>
      </c>
      <c r="CG49" s="60">
        <f t="shared" si="610"/>
        <v>0</v>
      </c>
      <c r="CH49" s="53" t="str">
        <f t="shared" si="611"/>
        <v>0.0</v>
      </c>
      <c r="CI49" s="63">
        <v>3</v>
      </c>
      <c r="CJ49" s="207"/>
      <c r="CK49" s="208">
        <f t="shared" si="612"/>
        <v>17</v>
      </c>
      <c r="CL49" s="72">
        <f t="shared" si="613"/>
        <v>0.14117647058823532</v>
      </c>
      <c r="CM49" s="93" t="str">
        <f t="shared" si="614"/>
        <v>0.14</v>
      </c>
      <c r="CN49" s="72">
        <f t="shared" si="615"/>
        <v>0</v>
      </c>
      <c r="CO49" s="93" t="str">
        <f t="shared" si="616"/>
        <v>0.00</v>
      </c>
      <c r="CP49" s="399" t="str">
        <f t="shared" si="617"/>
        <v>Cảnh báo KQHT</v>
      </c>
      <c r="CQ49" s="399">
        <f t="shared" si="618"/>
        <v>0</v>
      </c>
      <c r="CR49" s="72">
        <v>0</v>
      </c>
      <c r="CS49" s="399" t="str">
        <f t="shared" si="619"/>
        <v>0.00</v>
      </c>
      <c r="CT49" s="72">
        <v>0</v>
      </c>
      <c r="CU49" s="399" t="str">
        <f t="shared" si="620"/>
        <v>0.00</v>
      </c>
      <c r="CV49" s="399" t="str">
        <f t="shared" si="621"/>
        <v>Cảnh báo KQHT</v>
      </c>
      <c r="CW49" s="66">
        <v>5</v>
      </c>
      <c r="CX49" s="66">
        <v>2</v>
      </c>
      <c r="CY49" s="399"/>
      <c r="CZ49" s="66">
        <f t="shared" si="622"/>
        <v>3.2</v>
      </c>
      <c r="DA49" s="67">
        <f t="shared" si="623"/>
        <v>3.2</v>
      </c>
      <c r="DB49" s="60" t="str">
        <f t="shared" si="624"/>
        <v>3.2</v>
      </c>
      <c r="DC49" s="51" t="str">
        <f t="shared" si="625"/>
        <v>F</v>
      </c>
      <c r="DD49" s="60">
        <f t="shared" si="626"/>
        <v>0</v>
      </c>
      <c r="DE49" s="60" t="str">
        <f t="shared" si="627"/>
        <v>0.0</v>
      </c>
      <c r="DF49" s="63"/>
      <c r="DG49" s="209"/>
      <c r="DH49" s="105"/>
      <c r="DI49" s="126"/>
      <c r="DJ49" s="126"/>
      <c r="DK49" s="66">
        <f t="shared" si="628"/>
        <v>0</v>
      </c>
      <c r="DL49" s="67">
        <f t="shared" si="629"/>
        <v>0</v>
      </c>
      <c r="DM49" s="60" t="str">
        <f t="shared" si="630"/>
        <v>0.0</v>
      </c>
      <c r="DN49" s="51" t="str">
        <f t="shared" si="631"/>
        <v>F</v>
      </c>
      <c r="DO49" s="60">
        <f t="shared" si="632"/>
        <v>0</v>
      </c>
      <c r="DP49" s="60" t="str">
        <f t="shared" si="633"/>
        <v>0.0</v>
      </c>
      <c r="DQ49" s="63"/>
      <c r="DR49" s="209"/>
      <c r="DS49" s="67">
        <f t="shared" si="634"/>
        <v>1.6</v>
      </c>
      <c r="DT49" s="60" t="str">
        <f t="shared" si="635"/>
        <v>1.6</v>
      </c>
      <c r="DU49" s="51" t="str">
        <f t="shared" si="636"/>
        <v>F</v>
      </c>
      <c r="DV49" s="60">
        <f t="shared" si="637"/>
        <v>0</v>
      </c>
      <c r="DW49" s="60" t="str">
        <f t="shared" si="638"/>
        <v>0.0</v>
      </c>
      <c r="DX49" s="63">
        <v>3</v>
      </c>
      <c r="DY49" s="209">
        <v>3</v>
      </c>
      <c r="DZ49" s="149">
        <v>0</v>
      </c>
      <c r="EA49" s="70"/>
      <c r="EB49" s="121"/>
      <c r="EC49" s="66">
        <f t="shared" si="639"/>
        <v>0</v>
      </c>
      <c r="ED49" s="67">
        <f t="shared" si="640"/>
        <v>0</v>
      </c>
      <c r="EE49" s="67" t="str">
        <f t="shared" si="641"/>
        <v>0.0</v>
      </c>
      <c r="EF49" s="51" t="str">
        <f t="shared" si="642"/>
        <v>F</v>
      </c>
      <c r="EG49" s="68">
        <f t="shared" si="643"/>
        <v>0</v>
      </c>
      <c r="EH49" s="53" t="str">
        <f t="shared" si="644"/>
        <v>0.0</v>
      </c>
      <c r="EI49" s="63">
        <v>3</v>
      </c>
      <c r="EJ49" s="207">
        <v>3</v>
      </c>
      <c r="EK49" s="149">
        <v>3</v>
      </c>
      <c r="EL49" s="70"/>
      <c r="EM49" s="121"/>
      <c r="EN49" s="66">
        <f t="shared" si="645"/>
        <v>1.2</v>
      </c>
      <c r="EO49" s="67">
        <f t="shared" si="646"/>
        <v>1.2</v>
      </c>
      <c r="EP49" s="67" t="str">
        <f t="shared" si="647"/>
        <v>1.2</v>
      </c>
      <c r="EQ49" s="51" t="str">
        <f t="shared" si="648"/>
        <v>F</v>
      </c>
      <c r="ER49" s="60">
        <f t="shared" si="649"/>
        <v>0</v>
      </c>
      <c r="ES49" s="53" t="str">
        <f t="shared" si="650"/>
        <v>0.0</v>
      </c>
      <c r="ET49" s="63">
        <v>3</v>
      </c>
      <c r="EU49" s="207">
        <v>3</v>
      </c>
      <c r="EV49" s="149">
        <v>0</v>
      </c>
      <c r="EW49" s="70"/>
      <c r="EX49" s="121"/>
      <c r="EY49" s="66">
        <f t="shared" si="651"/>
        <v>0</v>
      </c>
      <c r="EZ49" s="67">
        <f t="shared" si="652"/>
        <v>0</v>
      </c>
      <c r="FA49" s="67" t="str">
        <f t="shared" si="653"/>
        <v>0.0</v>
      </c>
      <c r="FB49" s="51" t="str">
        <f t="shared" si="654"/>
        <v>F</v>
      </c>
      <c r="FC49" s="60">
        <f t="shared" si="655"/>
        <v>0</v>
      </c>
      <c r="FD49" s="53" t="str">
        <f t="shared" si="656"/>
        <v>0.0</v>
      </c>
      <c r="FE49" s="63">
        <v>2</v>
      </c>
      <c r="FF49" s="207">
        <v>2</v>
      </c>
      <c r="FG49" s="105">
        <v>0</v>
      </c>
      <c r="FH49" s="103"/>
      <c r="FI49" s="104"/>
      <c r="FJ49" s="66">
        <f t="shared" si="657"/>
        <v>0</v>
      </c>
      <c r="FK49" s="67">
        <f t="shared" si="658"/>
        <v>0</v>
      </c>
      <c r="FL49" s="67" t="str">
        <f t="shared" si="659"/>
        <v>0.0</v>
      </c>
      <c r="FM49" s="51" t="str">
        <f t="shared" si="660"/>
        <v>F</v>
      </c>
      <c r="FN49" s="60">
        <f t="shared" si="661"/>
        <v>0</v>
      </c>
      <c r="FO49" s="53" t="str">
        <f t="shared" si="662"/>
        <v>0.0</v>
      </c>
      <c r="FP49" s="63">
        <v>2</v>
      </c>
      <c r="FQ49" s="207">
        <v>2</v>
      </c>
      <c r="FR49" s="105"/>
      <c r="FS49" s="103"/>
      <c r="FT49" s="104"/>
      <c r="FU49" s="66"/>
      <c r="FV49" s="67">
        <f t="shared" si="663"/>
        <v>0</v>
      </c>
      <c r="FW49" s="67" t="str">
        <f t="shared" si="664"/>
        <v>0.0</v>
      </c>
      <c r="FX49" s="51" t="str">
        <f t="shared" si="665"/>
        <v>F</v>
      </c>
      <c r="FY49" s="60">
        <f t="shared" si="666"/>
        <v>0</v>
      </c>
      <c r="FZ49" s="53" t="str">
        <f t="shared" si="667"/>
        <v>0.0</v>
      </c>
      <c r="GA49" s="63">
        <v>2</v>
      </c>
      <c r="GB49" s="207">
        <v>2</v>
      </c>
      <c r="GC49" s="105">
        <v>1</v>
      </c>
      <c r="GD49" s="103"/>
      <c r="GE49" s="104"/>
      <c r="GF49" s="105"/>
      <c r="GG49" s="67">
        <f t="shared" si="668"/>
        <v>0.4</v>
      </c>
      <c r="GH49" s="67" t="str">
        <f t="shared" si="669"/>
        <v>0.4</v>
      </c>
      <c r="GI49" s="51" t="str">
        <f t="shared" si="670"/>
        <v>F</v>
      </c>
      <c r="GJ49" s="60">
        <f t="shared" si="671"/>
        <v>0</v>
      </c>
      <c r="GK49" s="53" t="str">
        <f t="shared" si="672"/>
        <v>0.0</v>
      </c>
      <c r="GL49" s="63">
        <v>3</v>
      </c>
      <c r="GM49" s="207">
        <v>3</v>
      </c>
      <c r="GN49" s="211">
        <f t="shared" si="673"/>
        <v>18</v>
      </c>
      <c r="GO49" s="156">
        <f t="shared" si="674"/>
        <v>0.53333333333333344</v>
      </c>
      <c r="GP49" s="158">
        <f t="shared" si="675"/>
        <v>0</v>
      </c>
      <c r="GQ49" s="157" t="str">
        <f t="shared" si="676"/>
        <v>0.00</v>
      </c>
      <c r="GR49" s="5" t="str">
        <f t="shared" si="677"/>
        <v>Cảnh báo KQHT</v>
      </c>
      <c r="GS49" s="212">
        <f t="shared" si="678"/>
        <v>18</v>
      </c>
      <c r="GT49" s="213">
        <f t="shared" si="679"/>
        <v>0.53333333333333344</v>
      </c>
      <c r="GU49" s="214">
        <f t="shared" si="680"/>
        <v>0</v>
      </c>
      <c r="GV49" s="215">
        <f t="shared" si="681"/>
        <v>35</v>
      </c>
      <c r="GW49" s="211">
        <f t="shared" si="682"/>
        <v>18</v>
      </c>
      <c r="GX49" s="157">
        <f t="shared" si="683"/>
        <v>0.53333333333333344</v>
      </c>
      <c r="GY49" s="158">
        <f t="shared" si="684"/>
        <v>0</v>
      </c>
      <c r="GZ49" s="157" t="str">
        <f t="shared" si="685"/>
        <v>0.00</v>
      </c>
      <c r="HA49" s="5" t="str">
        <f t="shared" si="686"/>
        <v>Cảnh báo KQHT</v>
      </c>
      <c r="HB49" s="5"/>
      <c r="HC49" s="231"/>
      <c r="HG49" s="67">
        <f t="shared" si="535"/>
        <v>0</v>
      </c>
      <c r="HH49" s="67" t="str">
        <f t="shared" si="536"/>
        <v>0.0</v>
      </c>
      <c r="HI49" s="51" t="str">
        <f t="shared" si="537"/>
        <v>F</v>
      </c>
      <c r="HJ49" s="60">
        <f t="shared" si="538"/>
        <v>0</v>
      </c>
      <c r="HK49" s="53" t="str">
        <f t="shared" si="539"/>
        <v>0.0</v>
      </c>
      <c r="HL49" s="63">
        <v>3</v>
      </c>
      <c r="HM49" s="207">
        <v>3</v>
      </c>
      <c r="HN49" s="210"/>
      <c r="HO49" s="57"/>
      <c r="HP49" s="58"/>
      <c r="HQ49" s="66">
        <f t="shared" si="540"/>
        <v>0</v>
      </c>
      <c r="HR49" s="110">
        <f t="shared" si="541"/>
        <v>0</v>
      </c>
      <c r="HS49" s="67" t="str">
        <f t="shared" si="542"/>
        <v>0.0</v>
      </c>
      <c r="HT49" s="111" t="str">
        <f t="shared" si="543"/>
        <v>F</v>
      </c>
      <c r="HU49" s="112">
        <f t="shared" si="544"/>
        <v>0</v>
      </c>
      <c r="HV49" s="113" t="str">
        <f t="shared" si="545"/>
        <v>0.0</v>
      </c>
      <c r="HW49" s="63">
        <v>1</v>
      </c>
      <c r="HX49" s="207">
        <v>1</v>
      </c>
      <c r="HY49" s="66">
        <f t="shared" si="546"/>
        <v>0</v>
      </c>
      <c r="HZ49" s="167">
        <f t="shared" si="546"/>
        <v>0</v>
      </c>
      <c r="IA49" s="53" t="str">
        <f t="shared" si="547"/>
        <v>0.0</v>
      </c>
      <c r="IB49" s="51" t="str">
        <f t="shared" si="548"/>
        <v>F</v>
      </c>
      <c r="IC49" s="60">
        <f t="shared" si="549"/>
        <v>0</v>
      </c>
      <c r="ID49" s="53" t="str">
        <f t="shared" si="550"/>
        <v>0.0</v>
      </c>
      <c r="IE49" s="220">
        <v>4</v>
      </c>
      <c r="IF49" s="221">
        <v>4</v>
      </c>
      <c r="IG49" s="210"/>
      <c r="IH49" s="57"/>
      <c r="II49" s="58"/>
      <c r="IJ49" s="66">
        <f t="shared" si="551"/>
        <v>0</v>
      </c>
      <c r="IK49" s="67">
        <f t="shared" si="552"/>
        <v>0</v>
      </c>
      <c r="IL49" s="67" t="str">
        <f t="shared" si="553"/>
        <v>0.0</v>
      </c>
      <c r="IM49" s="51" t="str">
        <f t="shared" si="554"/>
        <v>F</v>
      </c>
      <c r="IN49" s="60">
        <f t="shared" si="555"/>
        <v>0</v>
      </c>
      <c r="IO49" s="53" t="str">
        <f t="shared" si="556"/>
        <v>0.0</v>
      </c>
      <c r="IP49" s="63">
        <v>2</v>
      </c>
      <c r="IQ49" s="207">
        <v>2</v>
      </c>
      <c r="IR49" s="259"/>
      <c r="IS49" s="259"/>
      <c r="IT49" s="259"/>
      <c r="IU49" s="66">
        <f t="shared" si="557"/>
        <v>0</v>
      </c>
      <c r="IV49" s="67">
        <f t="shared" si="558"/>
        <v>0</v>
      </c>
      <c r="IW49" s="67" t="str">
        <f t="shared" si="559"/>
        <v>0.0</v>
      </c>
      <c r="IX49" s="51" t="str">
        <f t="shared" si="560"/>
        <v>F</v>
      </c>
      <c r="IY49" s="60">
        <f t="shared" si="561"/>
        <v>0</v>
      </c>
      <c r="IZ49" s="53" t="str">
        <f t="shared" si="562"/>
        <v>0.0</v>
      </c>
      <c r="JA49" s="63">
        <v>3</v>
      </c>
      <c r="JB49" s="207">
        <v>3</v>
      </c>
      <c r="JC49" s="65"/>
      <c r="JD49" s="57"/>
      <c r="JE49" s="58"/>
      <c r="JF49" s="66">
        <f t="shared" si="563"/>
        <v>0</v>
      </c>
      <c r="JG49" s="67">
        <f t="shared" si="564"/>
        <v>0</v>
      </c>
      <c r="JH49" s="50" t="str">
        <f t="shared" si="565"/>
        <v>0.0</v>
      </c>
      <c r="JI49" s="51" t="str">
        <f t="shared" si="566"/>
        <v>F</v>
      </c>
      <c r="JJ49" s="60">
        <f t="shared" si="567"/>
        <v>0</v>
      </c>
      <c r="JK49" s="53" t="str">
        <f t="shared" si="568"/>
        <v>0.0</v>
      </c>
      <c r="JL49" s="61">
        <v>2</v>
      </c>
      <c r="JM49" s="62"/>
      <c r="JN49" s="65"/>
      <c r="JO49" s="57"/>
      <c r="JP49" s="58"/>
      <c r="JQ49" s="149">
        <f t="shared" si="137"/>
        <v>0</v>
      </c>
      <c r="JR49" s="67">
        <f t="shared" si="138"/>
        <v>0</v>
      </c>
      <c r="JS49" s="50" t="str">
        <f t="shared" si="139"/>
        <v>0.0</v>
      </c>
      <c r="JT49" s="51" t="str">
        <f t="shared" si="140"/>
        <v>F</v>
      </c>
      <c r="JU49" s="60">
        <f t="shared" si="141"/>
        <v>0</v>
      </c>
      <c r="JV49" s="53" t="str">
        <f t="shared" si="142"/>
        <v>0.0</v>
      </c>
      <c r="JW49" s="61">
        <v>1</v>
      </c>
      <c r="JX49" s="62"/>
      <c r="JY49" s="65"/>
      <c r="JZ49" s="57"/>
      <c r="KA49" s="58"/>
      <c r="KB49" s="149">
        <f t="shared" si="143"/>
        <v>0</v>
      </c>
      <c r="KC49" s="67">
        <f t="shared" si="144"/>
        <v>0</v>
      </c>
      <c r="KD49" s="50" t="str">
        <f t="shared" si="145"/>
        <v>0.0</v>
      </c>
      <c r="KE49" s="51" t="str">
        <f t="shared" si="146"/>
        <v>F</v>
      </c>
      <c r="KF49" s="60">
        <f t="shared" si="147"/>
        <v>0</v>
      </c>
      <c r="KG49" s="53" t="str">
        <f t="shared" si="148"/>
        <v>0.0</v>
      </c>
      <c r="KH49" s="61">
        <v>2</v>
      </c>
      <c r="KI49" s="62"/>
      <c r="KJ49" s="105"/>
      <c r="KK49" s="138"/>
      <c r="KL49" s="105"/>
      <c r="KM49" s="66">
        <f t="shared" si="149"/>
        <v>0</v>
      </c>
      <c r="KN49" s="110">
        <f t="shared" si="150"/>
        <v>0</v>
      </c>
      <c r="KO49" s="67" t="str">
        <f t="shared" si="151"/>
        <v>0.0</v>
      </c>
      <c r="KP49" s="300" t="str">
        <f t="shared" si="152"/>
        <v>F</v>
      </c>
      <c r="KQ49" s="112">
        <f t="shared" si="153"/>
        <v>0</v>
      </c>
      <c r="KR49" s="113" t="str">
        <f t="shared" si="154"/>
        <v>0.0</v>
      </c>
      <c r="KS49" s="63">
        <v>3</v>
      </c>
      <c r="KT49" s="207"/>
      <c r="KU49" s="105"/>
      <c r="KV49" s="138"/>
      <c r="KW49" s="104"/>
      <c r="KX49" s="66">
        <f t="shared" si="155"/>
        <v>0</v>
      </c>
      <c r="KY49" s="110">
        <f t="shared" si="156"/>
        <v>0</v>
      </c>
      <c r="KZ49" s="67" t="str">
        <f t="shared" si="157"/>
        <v>0.0</v>
      </c>
      <c r="LA49" s="300" t="str">
        <f t="shared" si="158"/>
        <v>F</v>
      </c>
      <c r="LB49" s="112">
        <f t="shared" si="159"/>
        <v>0</v>
      </c>
      <c r="LC49" s="113" t="str">
        <f t="shared" si="160"/>
        <v>0.0</v>
      </c>
      <c r="LD49" s="63">
        <v>2</v>
      </c>
      <c r="LE49" s="207"/>
      <c r="LF49" s="301">
        <f t="shared" si="286"/>
        <v>0</v>
      </c>
      <c r="LG49" s="302">
        <f t="shared" si="286"/>
        <v>0</v>
      </c>
      <c r="LH49" s="303" t="str">
        <f t="shared" si="162"/>
        <v>0.0</v>
      </c>
      <c r="LI49" s="304" t="str">
        <f t="shared" si="163"/>
        <v>F</v>
      </c>
      <c r="LJ49" s="305">
        <f t="shared" si="164"/>
        <v>0</v>
      </c>
      <c r="LK49" s="303" t="str">
        <f t="shared" si="165"/>
        <v>0.0</v>
      </c>
      <c r="LL49" s="306">
        <v>5</v>
      </c>
      <c r="LM49" s="307"/>
      <c r="LN49" s="211">
        <f t="shared" si="166"/>
        <v>19</v>
      </c>
      <c r="LO49" s="156">
        <f t="shared" si="167"/>
        <v>0</v>
      </c>
      <c r="LP49" s="158">
        <f t="shared" si="168"/>
        <v>0</v>
      </c>
      <c r="LQ49" s="157" t="str">
        <f t="shared" si="169"/>
        <v>0.00</v>
      </c>
      <c r="LR49" s="5" t="str">
        <f t="shared" si="170"/>
        <v>Cảnh báo KQHT</v>
      </c>
      <c r="LS49" s="212">
        <f t="shared" si="171"/>
        <v>9</v>
      </c>
      <c r="LT49" s="156">
        <f t="shared" si="172"/>
        <v>0</v>
      </c>
      <c r="LU49" s="309">
        <f t="shared" si="173"/>
        <v>0</v>
      </c>
      <c r="LV49" s="215">
        <f t="shared" si="174"/>
        <v>54</v>
      </c>
      <c r="LW49" s="211">
        <f t="shared" si="175"/>
        <v>27</v>
      </c>
      <c r="LX49" s="157">
        <f t="shared" si="176"/>
        <v>0.35555555555555562</v>
      </c>
      <c r="LY49" s="157" t="str">
        <f t="shared" si="177"/>
        <v>0.36</v>
      </c>
      <c r="LZ49" s="158">
        <f t="shared" si="178"/>
        <v>0</v>
      </c>
      <c r="MA49" s="157" t="str">
        <f t="shared" si="179"/>
        <v>0.00</v>
      </c>
      <c r="MB49" s="5" t="str">
        <f t="shared" si="180"/>
        <v>Cảnh báo KQHT</v>
      </c>
      <c r="MC49" s="282"/>
      <c r="MD49" s="283"/>
      <c r="ME49" s="58"/>
      <c r="MF49" s="66">
        <f t="shared" si="181"/>
        <v>0</v>
      </c>
      <c r="MG49" s="67">
        <f t="shared" si="182"/>
        <v>0</v>
      </c>
      <c r="MH49" s="50" t="str">
        <f t="shared" si="183"/>
        <v>0.0</v>
      </c>
      <c r="MI49" s="51" t="str">
        <f t="shared" si="184"/>
        <v>F</v>
      </c>
      <c r="MJ49" s="60">
        <f t="shared" si="185"/>
        <v>0</v>
      </c>
      <c r="MK49" s="53" t="str">
        <f t="shared" si="186"/>
        <v>0.0</v>
      </c>
      <c r="ML49" s="61">
        <v>2</v>
      </c>
      <c r="MM49" s="62"/>
      <c r="MN49" s="282"/>
      <c r="MO49" s="283"/>
      <c r="MP49" s="104"/>
      <c r="MQ49" s="105">
        <f t="shared" si="187"/>
        <v>0</v>
      </c>
      <c r="MR49" s="67">
        <f t="shared" si="188"/>
        <v>0</v>
      </c>
      <c r="MS49" s="50" t="str">
        <f t="shared" si="189"/>
        <v>0.0</v>
      </c>
      <c r="MT49" s="51" t="str">
        <f t="shared" si="190"/>
        <v>F</v>
      </c>
      <c r="MU49" s="60">
        <f t="shared" si="191"/>
        <v>0</v>
      </c>
      <c r="MV49" s="53" t="str">
        <f t="shared" si="192"/>
        <v>0.0</v>
      </c>
      <c r="MW49" s="61">
        <v>2</v>
      </c>
      <c r="MX49" s="62"/>
      <c r="MY49" s="282"/>
      <c r="MZ49" s="283"/>
      <c r="NA49" s="104"/>
      <c r="NB49" s="105">
        <f t="shared" si="193"/>
        <v>0</v>
      </c>
      <c r="NC49" s="67">
        <f t="shared" si="194"/>
        <v>0</v>
      </c>
      <c r="ND49" s="50" t="str">
        <f t="shared" si="195"/>
        <v>0.0</v>
      </c>
      <c r="NE49" s="51" t="str">
        <f t="shared" si="196"/>
        <v>F</v>
      </c>
      <c r="NF49" s="60">
        <f t="shared" si="197"/>
        <v>0</v>
      </c>
      <c r="NG49" s="53" t="str">
        <f t="shared" si="198"/>
        <v>0.0</v>
      </c>
      <c r="NH49" s="61">
        <v>2</v>
      </c>
      <c r="NI49" s="62"/>
      <c r="NJ49" s="105"/>
      <c r="NK49" s="138"/>
      <c r="NL49" s="105"/>
      <c r="NM49" s="66">
        <f t="shared" si="199"/>
        <v>0</v>
      </c>
      <c r="NN49" s="110">
        <f t="shared" si="200"/>
        <v>0</v>
      </c>
      <c r="NO49" s="67" t="str">
        <f t="shared" si="201"/>
        <v>0.0</v>
      </c>
      <c r="NP49" s="300" t="str">
        <f t="shared" si="202"/>
        <v>F</v>
      </c>
      <c r="NQ49" s="112">
        <f t="shared" si="203"/>
        <v>0</v>
      </c>
      <c r="NR49" s="113" t="str">
        <f t="shared" si="204"/>
        <v>0.0</v>
      </c>
      <c r="NS49" s="63">
        <v>2</v>
      </c>
      <c r="NT49" s="207"/>
      <c r="NU49" s="105"/>
      <c r="NV49" s="138"/>
      <c r="NW49" s="105"/>
      <c r="NX49" s="105">
        <f t="shared" si="205"/>
        <v>0</v>
      </c>
      <c r="NY49" s="110">
        <f t="shared" si="206"/>
        <v>0</v>
      </c>
      <c r="NZ49" s="67" t="str">
        <f t="shared" si="207"/>
        <v>0.0</v>
      </c>
      <c r="OA49" s="300" t="str">
        <f t="shared" si="208"/>
        <v>F</v>
      </c>
      <c r="OB49" s="112">
        <f t="shared" si="209"/>
        <v>0</v>
      </c>
      <c r="OC49" s="113" t="str">
        <f t="shared" si="210"/>
        <v>0.0</v>
      </c>
      <c r="OD49" s="63">
        <v>1</v>
      </c>
      <c r="OE49" s="207"/>
      <c r="OF49" s="210"/>
      <c r="OG49" s="57"/>
      <c r="OH49" s="58"/>
      <c r="OI49" s="66">
        <f t="shared" si="211"/>
        <v>0</v>
      </c>
      <c r="OJ49" s="67">
        <f t="shared" si="212"/>
        <v>0</v>
      </c>
      <c r="OK49" s="67" t="str">
        <f t="shared" si="213"/>
        <v>0.0</v>
      </c>
      <c r="OL49" s="51" t="str">
        <f t="shared" si="214"/>
        <v>F</v>
      </c>
      <c r="OM49" s="60">
        <f t="shared" si="215"/>
        <v>0</v>
      </c>
      <c r="ON49" s="53" t="str">
        <f t="shared" si="216"/>
        <v>0.0</v>
      </c>
      <c r="OO49" s="63">
        <v>6</v>
      </c>
      <c r="OP49" s="207"/>
      <c r="OQ49" s="211">
        <f t="shared" si="217"/>
        <v>15</v>
      </c>
      <c r="OR49" s="156">
        <f t="shared" si="218"/>
        <v>0</v>
      </c>
      <c r="OS49" s="158">
        <f t="shared" si="219"/>
        <v>0</v>
      </c>
      <c r="OT49" s="157" t="str">
        <f t="shared" si="220"/>
        <v>0.00</v>
      </c>
      <c r="OU49" s="5" t="str">
        <f t="shared" si="221"/>
        <v>Cảnh báo KQHT</v>
      </c>
      <c r="OV49" s="212">
        <f t="shared" si="222"/>
        <v>0</v>
      </c>
      <c r="OW49" s="156" t="e">
        <f t="shared" si="223"/>
        <v>#DIV/0!</v>
      </c>
      <c r="OX49" s="309" t="e">
        <f t="shared" si="224"/>
        <v>#DIV/0!</v>
      </c>
      <c r="OY49" s="215">
        <f t="shared" si="225"/>
        <v>69</v>
      </c>
      <c r="OZ49" s="211">
        <f t="shared" si="226"/>
        <v>27</v>
      </c>
      <c r="PA49" s="157" t="e">
        <f t="shared" si="227"/>
        <v>#DIV/0!</v>
      </c>
      <c r="PB49" s="157" t="e">
        <f t="shared" si="228"/>
        <v>#DIV/0!</v>
      </c>
      <c r="PC49" s="158" t="e">
        <f t="shared" si="229"/>
        <v>#DIV/0!</v>
      </c>
      <c r="PD49" s="157" t="e">
        <f t="shared" si="230"/>
        <v>#DIV/0!</v>
      </c>
      <c r="PE49" s="5" t="e">
        <f t="shared" si="231"/>
        <v>#DIV/0!</v>
      </c>
      <c r="PF49" s="210"/>
      <c r="PG49" s="133"/>
      <c r="PH49" s="210"/>
      <c r="PI49" s="66">
        <f t="shared" si="232"/>
        <v>0</v>
      </c>
      <c r="PJ49" s="67">
        <f t="shared" si="233"/>
        <v>0</v>
      </c>
      <c r="PK49" s="67" t="str">
        <f t="shared" si="234"/>
        <v>0.0</v>
      </c>
      <c r="PL49" s="51" t="str">
        <f t="shared" si="235"/>
        <v>F</v>
      </c>
      <c r="PM49" s="60">
        <f t="shared" si="236"/>
        <v>0</v>
      </c>
      <c r="PN49" s="53" t="str">
        <f t="shared" si="237"/>
        <v>0.0</v>
      </c>
      <c r="PO49" s="63">
        <v>6</v>
      </c>
      <c r="PP49" s="207"/>
      <c r="PQ49" s="105"/>
      <c r="PR49" s="138"/>
      <c r="PS49" s="105"/>
      <c r="PT49" s="105"/>
      <c r="PU49" s="67">
        <f t="shared" si="238"/>
        <v>0</v>
      </c>
      <c r="PV49" s="67" t="str">
        <f t="shared" si="239"/>
        <v>0.0</v>
      </c>
      <c r="PW49" s="51" t="str">
        <f t="shared" si="240"/>
        <v>F</v>
      </c>
      <c r="PX49" s="60">
        <f t="shared" si="241"/>
        <v>0</v>
      </c>
      <c r="PY49" s="53" t="str">
        <f t="shared" si="242"/>
        <v>0.0</v>
      </c>
      <c r="PZ49" s="63">
        <v>4</v>
      </c>
      <c r="QA49" s="207">
        <v>4</v>
      </c>
      <c r="QB49" s="66"/>
      <c r="QC49" s="66"/>
      <c r="QD49" s="66"/>
      <c r="QE49" s="316">
        <f t="shared" si="243"/>
        <v>0</v>
      </c>
      <c r="QF49" s="67" t="str">
        <f t="shared" si="244"/>
        <v>0.0</v>
      </c>
      <c r="QG49" s="51" t="str">
        <f t="shared" si="245"/>
        <v>F</v>
      </c>
      <c r="QH49" s="60">
        <f t="shared" si="246"/>
        <v>0</v>
      </c>
      <c r="QI49" s="53" t="str">
        <f t="shared" si="247"/>
        <v>0.0</v>
      </c>
      <c r="QJ49" s="220"/>
      <c r="QK49" s="221"/>
      <c r="QL49" s="417">
        <f t="shared" si="248"/>
        <v>10</v>
      </c>
      <c r="QM49" s="156">
        <f t="shared" si="249"/>
        <v>0</v>
      </c>
      <c r="QN49" s="158">
        <f t="shared" si="250"/>
        <v>0</v>
      </c>
      <c r="QO49" s="157" t="str">
        <f t="shared" si="251"/>
        <v>0.00</v>
      </c>
      <c r="QR49" s="429"/>
      <c r="QS49" s="429"/>
      <c r="QT49" s="429"/>
    </row>
    <row r="50" spans="1:462" s="8" customFormat="1" ht="18">
      <c r="D50" s="234"/>
      <c r="E50" s="235"/>
      <c r="CQ50" s="399"/>
      <c r="CR50" s="399"/>
      <c r="CS50" s="399"/>
      <c r="CT50" s="399"/>
      <c r="CU50" s="399"/>
      <c r="KL50" s="231"/>
      <c r="NL50" s="231"/>
      <c r="OQ50" s="211">
        <f t="shared" si="217"/>
        <v>0</v>
      </c>
      <c r="OR50" s="156" t="e">
        <f t="shared" si="218"/>
        <v>#DIV/0!</v>
      </c>
      <c r="OS50" s="158" t="e">
        <f t="shared" si="219"/>
        <v>#DIV/0!</v>
      </c>
      <c r="OT50" s="157" t="e">
        <f t="shared" si="220"/>
        <v>#DIV/0!</v>
      </c>
      <c r="OU50" s="5" t="e">
        <f t="shared" si="221"/>
        <v>#DIV/0!</v>
      </c>
      <c r="OV50" s="212">
        <f t="shared" si="222"/>
        <v>0</v>
      </c>
      <c r="OW50" s="156" t="e">
        <f t="shared" si="223"/>
        <v>#DIV/0!</v>
      </c>
      <c r="OX50" s="309" t="e">
        <f t="shared" si="224"/>
        <v>#DIV/0!</v>
      </c>
      <c r="OY50" s="215">
        <f t="shared" si="225"/>
        <v>0</v>
      </c>
      <c r="OZ50" s="211">
        <f t="shared" si="226"/>
        <v>0</v>
      </c>
      <c r="PA50" s="157" t="e">
        <f t="shared" si="227"/>
        <v>#DIV/0!</v>
      </c>
      <c r="PB50" s="157" t="e">
        <f t="shared" si="228"/>
        <v>#DIV/0!</v>
      </c>
      <c r="PC50" s="158" t="e">
        <f t="shared" si="229"/>
        <v>#DIV/0!</v>
      </c>
      <c r="PD50" s="157" t="e">
        <f t="shared" si="230"/>
        <v>#DIV/0!</v>
      </c>
      <c r="PE50" s="5" t="e">
        <f t="shared" si="231"/>
        <v>#DIV/0!</v>
      </c>
      <c r="PF50" s="231"/>
      <c r="PG50" s="231"/>
      <c r="PH50" s="231"/>
      <c r="PI50" s="231"/>
      <c r="PQ50" s="105"/>
      <c r="PR50" s="138"/>
      <c r="PS50" s="104"/>
      <c r="PT50" s="105"/>
      <c r="PU50" s="67">
        <f t="shared" si="238"/>
        <v>0</v>
      </c>
      <c r="PV50" s="67" t="str">
        <f t="shared" si="239"/>
        <v>0.0</v>
      </c>
      <c r="PW50" s="51" t="str">
        <f t="shared" si="240"/>
        <v>F</v>
      </c>
      <c r="PX50" s="60">
        <f t="shared" si="241"/>
        <v>0</v>
      </c>
      <c r="PY50" s="53" t="str">
        <f t="shared" si="242"/>
        <v>0.0</v>
      </c>
      <c r="PZ50" s="63">
        <v>4</v>
      </c>
      <c r="QA50" s="207">
        <v>4</v>
      </c>
      <c r="QB50" s="66"/>
      <c r="QC50" s="66"/>
      <c r="QD50" s="66"/>
      <c r="QE50" s="316">
        <f t="shared" si="243"/>
        <v>0</v>
      </c>
      <c r="QF50" s="67" t="str">
        <f t="shared" si="244"/>
        <v>0.0</v>
      </c>
      <c r="QG50" s="51" t="str">
        <f t="shared" si="245"/>
        <v>F</v>
      </c>
      <c r="QH50" s="60">
        <f t="shared" si="246"/>
        <v>0</v>
      </c>
      <c r="QI50" s="53" t="str">
        <f t="shared" si="247"/>
        <v>0.0</v>
      </c>
      <c r="QJ50" s="220"/>
      <c r="QK50" s="221"/>
      <c r="QL50" s="417">
        <f t="shared" si="248"/>
        <v>4</v>
      </c>
      <c r="QM50" s="156">
        <f t="shared" si="249"/>
        <v>0</v>
      </c>
      <c r="QN50" s="158">
        <f t="shared" si="250"/>
        <v>0</v>
      </c>
      <c r="QO50" s="157" t="str">
        <f t="shared" si="251"/>
        <v>0.00</v>
      </c>
    </row>
    <row r="51" spans="1:462" ht="18">
      <c r="OF51" s="4"/>
      <c r="OG51" s="4"/>
      <c r="OH51" s="4"/>
      <c r="OI51" s="4"/>
      <c r="OQ51" s="211">
        <f t="shared" si="217"/>
        <v>0</v>
      </c>
      <c r="OR51" s="156" t="e">
        <f t="shared" si="218"/>
        <v>#DIV/0!</v>
      </c>
      <c r="OS51" s="158" t="e">
        <f t="shared" si="219"/>
        <v>#DIV/0!</v>
      </c>
      <c r="OT51" s="157" t="e">
        <f t="shared" si="220"/>
        <v>#DIV/0!</v>
      </c>
      <c r="OU51" s="5" t="e">
        <f t="shared" si="221"/>
        <v>#DIV/0!</v>
      </c>
      <c r="OV51" s="212">
        <f t="shared" si="222"/>
        <v>0</v>
      </c>
      <c r="OW51" s="156" t="e">
        <f t="shared" si="223"/>
        <v>#DIV/0!</v>
      </c>
      <c r="OX51" s="309" t="e">
        <f t="shared" si="224"/>
        <v>#DIV/0!</v>
      </c>
      <c r="OY51" s="215">
        <f t="shared" si="225"/>
        <v>0</v>
      </c>
      <c r="OZ51" s="211">
        <f t="shared" si="226"/>
        <v>0</v>
      </c>
      <c r="PA51" s="157" t="e">
        <f t="shared" si="227"/>
        <v>#DIV/0!</v>
      </c>
      <c r="PB51" s="157" t="e">
        <f t="shared" si="228"/>
        <v>#DIV/0!</v>
      </c>
      <c r="PC51" s="158" t="e">
        <f t="shared" si="229"/>
        <v>#DIV/0!</v>
      </c>
      <c r="PD51" s="157" t="e">
        <f t="shared" si="230"/>
        <v>#DIV/0!</v>
      </c>
      <c r="PE51" s="5" t="e">
        <f t="shared" si="231"/>
        <v>#DIV/0!</v>
      </c>
      <c r="PQ51" s="105"/>
      <c r="PR51" s="138"/>
      <c r="PS51" s="104"/>
      <c r="PT51" s="105"/>
      <c r="PU51" s="67">
        <f t="shared" si="238"/>
        <v>0</v>
      </c>
      <c r="PV51" s="67" t="str">
        <f t="shared" si="239"/>
        <v>0.0</v>
      </c>
      <c r="PW51" s="51" t="str">
        <f t="shared" si="240"/>
        <v>F</v>
      </c>
      <c r="PX51" s="60">
        <f t="shared" si="241"/>
        <v>0</v>
      </c>
      <c r="PY51" s="53" t="str">
        <f t="shared" si="242"/>
        <v>0.0</v>
      </c>
      <c r="PZ51" s="63">
        <v>4</v>
      </c>
      <c r="QA51" s="207">
        <v>4</v>
      </c>
      <c r="QB51" s="66"/>
      <c r="QC51" s="66"/>
      <c r="QD51" s="66"/>
      <c r="QE51" s="316">
        <f t="shared" si="243"/>
        <v>0</v>
      </c>
      <c r="QF51" s="67" t="str">
        <f t="shared" si="244"/>
        <v>0.0</v>
      </c>
      <c r="QG51" s="51" t="str">
        <f t="shared" si="245"/>
        <v>F</v>
      </c>
      <c r="QH51" s="60">
        <f t="shared" si="246"/>
        <v>0</v>
      </c>
      <c r="QI51" s="53" t="str">
        <f t="shared" si="247"/>
        <v>0.0</v>
      </c>
      <c r="QJ51" s="220"/>
      <c r="QK51" s="221"/>
      <c r="QL51" s="417">
        <f t="shared" si="248"/>
        <v>4</v>
      </c>
      <c r="QM51" s="156">
        <f t="shared" si="249"/>
        <v>0</v>
      </c>
      <c r="QN51" s="158">
        <f t="shared" si="250"/>
        <v>0</v>
      </c>
      <c r="QO51" s="157" t="str">
        <f t="shared" si="251"/>
        <v>0.00</v>
      </c>
    </row>
    <row r="52" spans="1:462" ht="18">
      <c r="OF52" s="4"/>
      <c r="OG52" s="4"/>
      <c r="OH52" s="4"/>
      <c r="OI52" s="4"/>
      <c r="OQ52" s="211">
        <f t="shared" si="217"/>
        <v>0</v>
      </c>
      <c r="OR52" s="156" t="e">
        <f t="shared" si="218"/>
        <v>#DIV/0!</v>
      </c>
      <c r="OS52" s="158" t="e">
        <f t="shared" si="219"/>
        <v>#DIV/0!</v>
      </c>
      <c r="OT52" s="157" t="e">
        <f t="shared" si="220"/>
        <v>#DIV/0!</v>
      </c>
      <c r="OU52" s="5" t="e">
        <f t="shared" si="221"/>
        <v>#DIV/0!</v>
      </c>
      <c r="OV52" s="212">
        <f t="shared" si="222"/>
        <v>0</v>
      </c>
      <c r="OW52" s="156" t="e">
        <f t="shared" si="223"/>
        <v>#DIV/0!</v>
      </c>
      <c r="OX52" s="309" t="e">
        <f t="shared" si="224"/>
        <v>#DIV/0!</v>
      </c>
      <c r="OY52" s="215">
        <f t="shared" si="225"/>
        <v>0</v>
      </c>
      <c r="OZ52" s="211">
        <f t="shared" si="226"/>
        <v>0</v>
      </c>
      <c r="PA52" s="157" t="e">
        <f t="shared" si="227"/>
        <v>#DIV/0!</v>
      </c>
      <c r="PB52" s="157" t="e">
        <f t="shared" si="228"/>
        <v>#DIV/0!</v>
      </c>
      <c r="PC52" s="158" t="e">
        <f t="shared" si="229"/>
        <v>#DIV/0!</v>
      </c>
      <c r="PD52" s="157" t="e">
        <f t="shared" si="230"/>
        <v>#DIV/0!</v>
      </c>
      <c r="PE52" s="5" t="e">
        <f t="shared" si="231"/>
        <v>#DIV/0!</v>
      </c>
      <c r="PQ52" s="105"/>
      <c r="PR52" s="138"/>
      <c r="PS52" s="105"/>
      <c r="PT52" s="105"/>
      <c r="PU52" s="67">
        <f t="shared" si="238"/>
        <v>0</v>
      </c>
      <c r="PV52" s="67" t="str">
        <f t="shared" si="239"/>
        <v>0.0</v>
      </c>
      <c r="PW52" s="51" t="str">
        <f t="shared" si="240"/>
        <v>F</v>
      </c>
      <c r="PX52" s="60">
        <f t="shared" si="241"/>
        <v>0</v>
      </c>
      <c r="PY52" s="53" t="str">
        <f t="shared" si="242"/>
        <v>0.0</v>
      </c>
      <c r="PZ52" s="63">
        <v>4</v>
      </c>
      <c r="QA52" s="207">
        <v>4</v>
      </c>
      <c r="QB52" s="66"/>
      <c r="QC52" s="66"/>
      <c r="QD52" s="66"/>
      <c r="QE52" s="316">
        <f t="shared" si="243"/>
        <v>0</v>
      </c>
      <c r="QF52" s="67" t="str">
        <f t="shared" si="244"/>
        <v>0.0</v>
      </c>
      <c r="QG52" s="51" t="str">
        <f t="shared" si="245"/>
        <v>F</v>
      </c>
      <c r="QH52" s="60">
        <f t="shared" si="246"/>
        <v>0</v>
      </c>
      <c r="QI52" s="53" t="str">
        <f t="shared" si="247"/>
        <v>0.0</v>
      </c>
      <c r="QJ52" s="220"/>
      <c r="QK52" s="221"/>
      <c r="QL52" s="417">
        <f t="shared" si="248"/>
        <v>4</v>
      </c>
      <c r="QM52" s="156">
        <f t="shared" si="249"/>
        <v>0</v>
      </c>
      <c r="QN52" s="158">
        <f t="shared" si="250"/>
        <v>0</v>
      </c>
      <c r="QO52" s="157" t="str">
        <f t="shared" si="251"/>
        <v>0.00</v>
      </c>
    </row>
    <row r="53" spans="1:462" ht="18">
      <c r="OF53" s="4"/>
      <c r="OG53" s="4"/>
      <c r="OH53" s="4"/>
      <c r="OI53" s="4"/>
      <c r="OQ53" s="211">
        <f t="shared" si="217"/>
        <v>0</v>
      </c>
      <c r="OR53" s="156" t="e">
        <f t="shared" si="218"/>
        <v>#DIV/0!</v>
      </c>
      <c r="OS53" s="158" t="e">
        <f t="shared" si="219"/>
        <v>#DIV/0!</v>
      </c>
      <c r="OT53" s="157" t="e">
        <f t="shared" si="220"/>
        <v>#DIV/0!</v>
      </c>
      <c r="OU53" s="5" t="e">
        <f t="shared" si="221"/>
        <v>#DIV/0!</v>
      </c>
      <c r="OV53" s="212">
        <f t="shared" si="222"/>
        <v>0</v>
      </c>
      <c r="OW53" s="156" t="e">
        <f t="shared" si="223"/>
        <v>#DIV/0!</v>
      </c>
      <c r="OX53" s="309" t="e">
        <f t="shared" si="224"/>
        <v>#DIV/0!</v>
      </c>
      <c r="OY53" s="215">
        <f t="shared" si="225"/>
        <v>0</v>
      </c>
      <c r="OZ53" s="211">
        <f t="shared" si="226"/>
        <v>0</v>
      </c>
      <c r="PA53" s="157" t="e">
        <f t="shared" si="227"/>
        <v>#DIV/0!</v>
      </c>
      <c r="PB53" s="157" t="e">
        <f t="shared" si="228"/>
        <v>#DIV/0!</v>
      </c>
      <c r="PC53" s="158" t="e">
        <f t="shared" si="229"/>
        <v>#DIV/0!</v>
      </c>
      <c r="PD53" s="157" t="e">
        <f t="shared" si="230"/>
        <v>#DIV/0!</v>
      </c>
      <c r="PE53" s="5" t="e">
        <f t="shared" si="231"/>
        <v>#DIV/0!</v>
      </c>
      <c r="PQ53" s="105"/>
      <c r="PR53" s="138"/>
      <c r="PS53" s="105"/>
      <c r="PT53" s="105"/>
      <c r="PU53" s="67">
        <f t="shared" si="238"/>
        <v>0</v>
      </c>
      <c r="PV53" s="67" t="str">
        <f t="shared" si="239"/>
        <v>0.0</v>
      </c>
      <c r="PW53" s="51" t="str">
        <f t="shared" si="240"/>
        <v>F</v>
      </c>
      <c r="PX53" s="60">
        <f t="shared" si="241"/>
        <v>0</v>
      </c>
      <c r="PY53" s="53" t="str">
        <f t="shared" si="242"/>
        <v>0.0</v>
      </c>
      <c r="PZ53" s="63">
        <v>4</v>
      </c>
      <c r="QA53" s="207">
        <v>4</v>
      </c>
      <c r="QB53" s="66"/>
      <c r="QC53" s="66"/>
      <c r="QD53" s="66"/>
      <c r="QE53" s="316">
        <f t="shared" si="243"/>
        <v>0</v>
      </c>
      <c r="QF53" s="67" t="str">
        <f t="shared" si="244"/>
        <v>0.0</v>
      </c>
      <c r="QG53" s="51" t="str">
        <f t="shared" si="245"/>
        <v>F</v>
      </c>
      <c r="QH53" s="60">
        <f t="shared" si="246"/>
        <v>0</v>
      </c>
      <c r="QI53" s="53" t="str">
        <f t="shared" si="247"/>
        <v>0.0</v>
      </c>
      <c r="QJ53" s="220"/>
      <c r="QK53" s="221"/>
      <c r="QL53" s="417">
        <f t="shared" si="248"/>
        <v>4</v>
      </c>
      <c r="QM53" s="156">
        <f t="shared" si="249"/>
        <v>0</v>
      </c>
      <c r="QN53" s="158">
        <f t="shared" si="250"/>
        <v>0</v>
      </c>
      <c r="QO53" s="157" t="str">
        <f t="shared" si="251"/>
        <v>0.00</v>
      </c>
    </row>
    <row r="54" spans="1:462" ht="18">
      <c r="OF54" s="4"/>
      <c r="OG54" s="4"/>
      <c r="OH54" s="4"/>
      <c r="OI54" s="4"/>
      <c r="OQ54" s="211">
        <f t="shared" si="217"/>
        <v>0</v>
      </c>
      <c r="OR54" s="156" t="e">
        <f t="shared" si="218"/>
        <v>#DIV/0!</v>
      </c>
      <c r="OS54" s="158" t="e">
        <f t="shared" si="219"/>
        <v>#DIV/0!</v>
      </c>
      <c r="OT54" s="157" t="e">
        <f t="shared" si="220"/>
        <v>#DIV/0!</v>
      </c>
      <c r="OU54" s="5" t="e">
        <f t="shared" si="221"/>
        <v>#DIV/0!</v>
      </c>
      <c r="OV54" s="212">
        <f t="shared" si="222"/>
        <v>0</v>
      </c>
      <c r="OW54" s="156" t="e">
        <f t="shared" si="223"/>
        <v>#DIV/0!</v>
      </c>
      <c r="OX54" s="309" t="e">
        <f t="shared" si="224"/>
        <v>#DIV/0!</v>
      </c>
      <c r="OY54" s="215">
        <f t="shared" si="225"/>
        <v>0</v>
      </c>
      <c r="OZ54" s="211">
        <f t="shared" si="226"/>
        <v>0</v>
      </c>
      <c r="PA54" s="157" t="e">
        <f t="shared" si="227"/>
        <v>#DIV/0!</v>
      </c>
      <c r="PB54" s="157" t="e">
        <f t="shared" si="228"/>
        <v>#DIV/0!</v>
      </c>
      <c r="PC54" s="158" t="e">
        <f t="shared" si="229"/>
        <v>#DIV/0!</v>
      </c>
      <c r="PD54" s="157" t="e">
        <f t="shared" si="230"/>
        <v>#DIV/0!</v>
      </c>
      <c r="PE54" s="5" t="e">
        <f t="shared" si="231"/>
        <v>#DIV/0!</v>
      </c>
      <c r="PQ54" s="105"/>
      <c r="PR54" s="138"/>
      <c r="PS54" s="105"/>
      <c r="PT54" s="105"/>
      <c r="PU54" s="67">
        <f t="shared" si="238"/>
        <v>0</v>
      </c>
      <c r="PV54" s="67" t="str">
        <f t="shared" si="239"/>
        <v>0.0</v>
      </c>
      <c r="PW54" s="51" t="str">
        <f t="shared" si="240"/>
        <v>F</v>
      </c>
      <c r="PX54" s="60">
        <f t="shared" si="241"/>
        <v>0</v>
      </c>
      <c r="PY54" s="53" t="str">
        <f t="shared" si="242"/>
        <v>0.0</v>
      </c>
      <c r="PZ54" s="63">
        <v>4</v>
      </c>
      <c r="QA54" s="207">
        <v>4</v>
      </c>
      <c r="QB54" s="66"/>
      <c r="QC54" s="66"/>
      <c r="QD54" s="66"/>
      <c r="QE54" s="316">
        <f t="shared" si="243"/>
        <v>0</v>
      </c>
      <c r="QF54" s="67" t="str">
        <f t="shared" si="244"/>
        <v>0.0</v>
      </c>
      <c r="QG54" s="51" t="str">
        <f t="shared" si="245"/>
        <v>F</v>
      </c>
      <c r="QH54" s="60">
        <f t="shared" si="246"/>
        <v>0</v>
      </c>
      <c r="QI54" s="53" t="str">
        <f t="shared" si="247"/>
        <v>0.0</v>
      </c>
      <c r="QJ54" s="220"/>
      <c r="QK54" s="221"/>
      <c r="QL54" s="417">
        <f t="shared" si="248"/>
        <v>4</v>
      </c>
      <c r="QM54" s="156">
        <f t="shared" si="249"/>
        <v>0</v>
      </c>
      <c r="QN54" s="158">
        <f t="shared" si="250"/>
        <v>0</v>
      </c>
      <c r="QO54" s="157" t="str">
        <f t="shared" si="251"/>
        <v>0.00</v>
      </c>
    </row>
    <row r="55" spans="1:462" ht="18">
      <c r="OF55" s="4"/>
      <c r="OG55" s="4"/>
      <c r="OH55" s="4"/>
      <c r="OI55" s="4"/>
      <c r="OQ55" s="211">
        <f t="shared" si="217"/>
        <v>0</v>
      </c>
      <c r="OR55" s="156" t="e">
        <f t="shared" si="218"/>
        <v>#DIV/0!</v>
      </c>
      <c r="OS55" s="158" t="e">
        <f t="shared" si="219"/>
        <v>#DIV/0!</v>
      </c>
      <c r="OT55" s="157" t="e">
        <f t="shared" si="220"/>
        <v>#DIV/0!</v>
      </c>
      <c r="OU55" s="5" t="e">
        <f t="shared" si="221"/>
        <v>#DIV/0!</v>
      </c>
      <c r="OV55" s="212">
        <f t="shared" si="222"/>
        <v>0</v>
      </c>
      <c r="OW55" s="156" t="e">
        <f t="shared" si="223"/>
        <v>#DIV/0!</v>
      </c>
      <c r="OX55" s="309" t="e">
        <f t="shared" si="224"/>
        <v>#DIV/0!</v>
      </c>
      <c r="OY55" s="215">
        <f t="shared" si="225"/>
        <v>0</v>
      </c>
      <c r="OZ55" s="211">
        <f t="shared" si="226"/>
        <v>0</v>
      </c>
      <c r="PA55" s="157" t="e">
        <f t="shared" si="227"/>
        <v>#DIV/0!</v>
      </c>
      <c r="PB55" s="157" t="e">
        <f t="shared" si="228"/>
        <v>#DIV/0!</v>
      </c>
      <c r="PC55" s="158" t="e">
        <f t="shared" si="229"/>
        <v>#DIV/0!</v>
      </c>
      <c r="PD55" s="157" t="e">
        <f t="shared" si="230"/>
        <v>#DIV/0!</v>
      </c>
      <c r="PE55" s="5" t="e">
        <f t="shared" si="231"/>
        <v>#DIV/0!</v>
      </c>
      <c r="PQ55" s="105"/>
      <c r="PR55" s="138"/>
      <c r="PS55" s="105"/>
      <c r="PT55" s="105"/>
      <c r="PU55" s="67">
        <f t="shared" si="238"/>
        <v>0</v>
      </c>
      <c r="PV55" s="67" t="str">
        <f t="shared" si="239"/>
        <v>0.0</v>
      </c>
      <c r="PW55" s="51" t="str">
        <f t="shared" si="240"/>
        <v>F</v>
      </c>
      <c r="PX55" s="60">
        <f t="shared" si="241"/>
        <v>0</v>
      </c>
      <c r="PY55" s="53" t="str">
        <f t="shared" si="242"/>
        <v>0.0</v>
      </c>
      <c r="PZ55" s="63">
        <v>4</v>
      </c>
      <c r="QA55" s="207">
        <v>4</v>
      </c>
      <c r="QB55" s="66"/>
      <c r="QC55" s="66"/>
      <c r="QD55" s="66"/>
      <c r="QE55" s="316">
        <f t="shared" si="243"/>
        <v>0</v>
      </c>
      <c r="QF55" s="67" t="str">
        <f t="shared" si="244"/>
        <v>0.0</v>
      </c>
      <c r="QG55" s="51" t="str">
        <f t="shared" si="245"/>
        <v>F</v>
      </c>
      <c r="QH55" s="60">
        <f t="shared" si="246"/>
        <v>0</v>
      </c>
      <c r="QI55" s="53" t="str">
        <f t="shared" si="247"/>
        <v>0.0</v>
      </c>
      <c r="QJ55" s="220"/>
      <c r="QK55" s="221"/>
      <c r="QL55" s="417">
        <f t="shared" si="248"/>
        <v>4</v>
      </c>
      <c r="QM55" s="156">
        <f t="shared" si="249"/>
        <v>0</v>
      </c>
      <c r="QN55" s="158">
        <f t="shared" si="250"/>
        <v>0</v>
      </c>
      <c r="QO55" s="157" t="str">
        <f t="shared" si="251"/>
        <v>0.00</v>
      </c>
    </row>
    <row r="56" spans="1:462" ht="18">
      <c r="OF56" s="4"/>
      <c r="OG56" s="4"/>
      <c r="OH56" s="4"/>
      <c r="OI56" s="4"/>
      <c r="OQ56" s="211">
        <f t="shared" si="217"/>
        <v>0</v>
      </c>
      <c r="OR56" s="156" t="e">
        <f t="shared" si="218"/>
        <v>#DIV/0!</v>
      </c>
      <c r="OS56" s="158" t="e">
        <f t="shared" si="219"/>
        <v>#DIV/0!</v>
      </c>
      <c r="OT56" s="157" t="e">
        <f t="shared" si="220"/>
        <v>#DIV/0!</v>
      </c>
      <c r="OU56" s="5" t="e">
        <f t="shared" si="221"/>
        <v>#DIV/0!</v>
      </c>
      <c r="OV56" s="212">
        <f t="shared" si="222"/>
        <v>0</v>
      </c>
      <c r="OW56" s="156" t="e">
        <f t="shared" si="223"/>
        <v>#DIV/0!</v>
      </c>
      <c r="OX56" s="309" t="e">
        <f t="shared" si="224"/>
        <v>#DIV/0!</v>
      </c>
      <c r="OY56" s="215">
        <f t="shared" si="225"/>
        <v>0</v>
      </c>
      <c r="OZ56" s="211">
        <f t="shared" si="226"/>
        <v>0</v>
      </c>
      <c r="PA56" s="157" t="e">
        <f t="shared" si="227"/>
        <v>#DIV/0!</v>
      </c>
      <c r="PB56" s="157" t="e">
        <f t="shared" si="228"/>
        <v>#DIV/0!</v>
      </c>
      <c r="PC56" s="158" t="e">
        <f t="shared" si="229"/>
        <v>#DIV/0!</v>
      </c>
      <c r="PD56" s="157" t="e">
        <f t="shared" si="230"/>
        <v>#DIV/0!</v>
      </c>
      <c r="PE56" s="5" t="e">
        <f t="shared" si="231"/>
        <v>#DIV/0!</v>
      </c>
      <c r="PQ56" s="105"/>
      <c r="PR56" s="138"/>
      <c r="PS56" s="105"/>
      <c r="PT56" s="105"/>
      <c r="PU56" s="67">
        <f t="shared" si="238"/>
        <v>0</v>
      </c>
      <c r="PV56" s="67" t="str">
        <f t="shared" si="239"/>
        <v>0.0</v>
      </c>
      <c r="PW56" s="51" t="str">
        <f t="shared" si="240"/>
        <v>F</v>
      </c>
      <c r="PX56" s="60">
        <f t="shared" si="241"/>
        <v>0</v>
      </c>
      <c r="PY56" s="53" t="str">
        <f t="shared" si="242"/>
        <v>0.0</v>
      </c>
      <c r="PZ56" s="63">
        <v>4</v>
      </c>
      <c r="QA56" s="207">
        <v>4</v>
      </c>
      <c r="QB56" s="66"/>
      <c r="QC56" s="66"/>
      <c r="QD56" s="66"/>
      <c r="QE56" s="316">
        <f t="shared" si="243"/>
        <v>0</v>
      </c>
      <c r="QF56" s="67" t="str">
        <f t="shared" si="244"/>
        <v>0.0</v>
      </c>
      <c r="QG56" s="51" t="str">
        <f t="shared" si="245"/>
        <v>F</v>
      </c>
      <c r="QH56" s="60">
        <f t="shared" si="246"/>
        <v>0</v>
      </c>
      <c r="QI56" s="53" t="str">
        <f t="shared" si="247"/>
        <v>0.0</v>
      </c>
      <c r="QJ56" s="220"/>
      <c r="QK56" s="221"/>
      <c r="QL56" s="417">
        <f t="shared" si="248"/>
        <v>4</v>
      </c>
      <c r="QM56" s="156">
        <f t="shared" si="249"/>
        <v>0</v>
      </c>
      <c r="QN56" s="158">
        <f t="shared" si="250"/>
        <v>0</v>
      </c>
      <c r="QO56" s="157" t="str">
        <f t="shared" si="251"/>
        <v>0.00</v>
      </c>
    </row>
    <row r="57" spans="1:462" ht="18">
      <c r="OF57" s="4"/>
      <c r="OG57" s="4"/>
      <c r="OH57" s="4"/>
      <c r="OI57" s="4"/>
      <c r="OQ57" s="211">
        <f t="shared" si="217"/>
        <v>0</v>
      </c>
      <c r="OR57" s="156" t="e">
        <f t="shared" si="218"/>
        <v>#DIV/0!</v>
      </c>
      <c r="OS57" s="158" t="e">
        <f t="shared" si="219"/>
        <v>#DIV/0!</v>
      </c>
      <c r="OT57" s="157" t="e">
        <f t="shared" si="220"/>
        <v>#DIV/0!</v>
      </c>
      <c r="OU57" s="5" t="e">
        <f t="shared" si="221"/>
        <v>#DIV/0!</v>
      </c>
      <c r="OV57" s="212">
        <f t="shared" si="222"/>
        <v>0</v>
      </c>
      <c r="OW57" s="156" t="e">
        <f t="shared" si="223"/>
        <v>#DIV/0!</v>
      </c>
      <c r="OX57" s="309" t="e">
        <f t="shared" si="224"/>
        <v>#DIV/0!</v>
      </c>
      <c r="OY57" s="215">
        <f t="shared" si="225"/>
        <v>0</v>
      </c>
      <c r="OZ57" s="211">
        <f t="shared" si="226"/>
        <v>0</v>
      </c>
      <c r="PA57" s="157" t="e">
        <f t="shared" si="227"/>
        <v>#DIV/0!</v>
      </c>
      <c r="PB57" s="157" t="e">
        <f t="shared" si="228"/>
        <v>#DIV/0!</v>
      </c>
      <c r="PC57" s="158" t="e">
        <f t="shared" si="229"/>
        <v>#DIV/0!</v>
      </c>
      <c r="PD57" s="157" t="e">
        <f t="shared" si="230"/>
        <v>#DIV/0!</v>
      </c>
      <c r="PE57" s="5" t="e">
        <f t="shared" si="231"/>
        <v>#DIV/0!</v>
      </c>
      <c r="PQ57" s="105"/>
      <c r="PR57" s="138"/>
      <c r="PS57" s="105"/>
      <c r="PT57" s="105"/>
      <c r="PU57" s="67">
        <f t="shared" si="238"/>
        <v>0</v>
      </c>
      <c r="PV57" s="67" t="str">
        <f t="shared" si="239"/>
        <v>0.0</v>
      </c>
      <c r="PW57" s="51" t="str">
        <f t="shared" si="240"/>
        <v>F</v>
      </c>
      <c r="PX57" s="60">
        <f t="shared" si="241"/>
        <v>0</v>
      </c>
      <c r="PY57" s="53" t="str">
        <f t="shared" si="242"/>
        <v>0.0</v>
      </c>
      <c r="PZ57" s="63">
        <v>4</v>
      </c>
      <c r="QA57" s="207">
        <v>4</v>
      </c>
      <c r="QB57" s="66"/>
      <c r="QC57" s="66"/>
      <c r="QD57" s="66"/>
      <c r="QE57" s="316">
        <f t="shared" si="243"/>
        <v>0</v>
      </c>
      <c r="QF57" s="67" t="str">
        <f t="shared" si="244"/>
        <v>0.0</v>
      </c>
      <c r="QG57" s="51" t="str">
        <f t="shared" si="245"/>
        <v>F</v>
      </c>
      <c r="QH57" s="60">
        <f t="shared" si="246"/>
        <v>0</v>
      </c>
      <c r="QI57" s="53" t="str">
        <f t="shared" si="247"/>
        <v>0.0</v>
      </c>
      <c r="QJ57" s="220"/>
      <c r="QK57" s="221"/>
      <c r="QL57" s="417">
        <f t="shared" si="248"/>
        <v>4</v>
      </c>
      <c r="QM57" s="156">
        <f t="shared" si="249"/>
        <v>0</v>
      </c>
      <c r="QN57" s="158">
        <f t="shared" si="250"/>
        <v>0</v>
      </c>
      <c r="QO57" s="157" t="str">
        <f t="shared" si="251"/>
        <v>0.00</v>
      </c>
    </row>
    <row r="58" spans="1:462" ht="18">
      <c r="OF58" s="4"/>
      <c r="OG58" s="4"/>
      <c r="OH58" s="4"/>
      <c r="OI58" s="4"/>
      <c r="OQ58" s="211">
        <f t="shared" si="217"/>
        <v>0</v>
      </c>
      <c r="OR58" s="156" t="e">
        <f t="shared" si="218"/>
        <v>#DIV/0!</v>
      </c>
      <c r="OS58" s="158" t="e">
        <f t="shared" si="219"/>
        <v>#DIV/0!</v>
      </c>
      <c r="OT58" s="157" t="e">
        <f t="shared" si="220"/>
        <v>#DIV/0!</v>
      </c>
      <c r="OU58" s="5" t="e">
        <f t="shared" si="221"/>
        <v>#DIV/0!</v>
      </c>
      <c r="OV58" s="212">
        <f t="shared" si="222"/>
        <v>0</v>
      </c>
      <c r="OW58" s="156" t="e">
        <f t="shared" si="223"/>
        <v>#DIV/0!</v>
      </c>
      <c r="OX58" s="309" t="e">
        <f t="shared" si="224"/>
        <v>#DIV/0!</v>
      </c>
      <c r="OY58" s="215">
        <f t="shared" si="225"/>
        <v>0</v>
      </c>
      <c r="OZ58" s="211">
        <f t="shared" si="226"/>
        <v>0</v>
      </c>
      <c r="PA58" s="157" t="e">
        <f t="shared" si="227"/>
        <v>#DIV/0!</v>
      </c>
      <c r="PB58" s="157" t="e">
        <f t="shared" si="228"/>
        <v>#DIV/0!</v>
      </c>
      <c r="PC58" s="158" t="e">
        <f t="shared" si="229"/>
        <v>#DIV/0!</v>
      </c>
      <c r="PD58" s="157" t="e">
        <f t="shared" si="230"/>
        <v>#DIV/0!</v>
      </c>
      <c r="PE58" s="5" t="e">
        <f t="shared" si="231"/>
        <v>#DIV/0!</v>
      </c>
      <c r="PQ58" s="105"/>
      <c r="PR58" s="138"/>
      <c r="PS58" s="105"/>
      <c r="PT58" s="105"/>
      <c r="PU58" s="67">
        <f t="shared" si="238"/>
        <v>0</v>
      </c>
      <c r="PV58" s="67" t="str">
        <f t="shared" si="239"/>
        <v>0.0</v>
      </c>
      <c r="PW58" s="51" t="str">
        <f t="shared" si="240"/>
        <v>F</v>
      </c>
      <c r="PX58" s="60">
        <f t="shared" si="241"/>
        <v>0</v>
      </c>
      <c r="PY58" s="53" t="str">
        <f t="shared" si="242"/>
        <v>0.0</v>
      </c>
      <c r="PZ58" s="63">
        <v>4</v>
      </c>
      <c r="QA58" s="207">
        <v>4</v>
      </c>
      <c r="QB58" s="66"/>
      <c r="QC58" s="66"/>
      <c r="QD58" s="66"/>
      <c r="QE58" s="316">
        <f t="shared" si="243"/>
        <v>0</v>
      </c>
      <c r="QF58" s="67" t="str">
        <f t="shared" si="244"/>
        <v>0.0</v>
      </c>
      <c r="QG58" s="51" t="str">
        <f t="shared" si="245"/>
        <v>F</v>
      </c>
      <c r="QH58" s="60">
        <f t="shared" si="246"/>
        <v>0</v>
      </c>
      <c r="QI58" s="53" t="str">
        <f t="shared" si="247"/>
        <v>0.0</v>
      </c>
      <c r="QJ58" s="220"/>
      <c r="QK58" s="221"/>
      <c r="QL58" s="417">
        <f t="shared" si="248"/>
        <v>4</v>
      </c>
      <c r="QM58" s="156">
        <f t="shared" si="249"/>
        <v>0</v>
      </c>
      <c r="QN58" s="158">
        <f t="shared" si="250"/>
        <v>0</v>
      </c>
      <c r="QO58" s="157" t="str">
        <f t="shared" si="251"/>
        <v>0.00</v>
      </c>
    </row>
    <row r="59" spans="1:462" ht="18">
      <c r="OF59" s="4"/>
      <c r="OG59" s="4"/>
      <c r="OH59" s="4"/>
      <c r="OI59" s="4"/>
      <c r="OQ59" s="211">
        <f t="shared" si="217"/>
        <v>0</v>
      </c>
      <c r="OR59" s="156" t="e">
        <f t="shared" si="218"/>
        <v>#DIV/0!</v>
      </c>
      <c r="OS59" s="158" t="e">
        <f t="shared" si="219"/>
        <v>#DIV/0!</v>
      </c>
      <c r="OT59" s="157" t="e">
        <f t="shared" si="220"/>
        <v>#DIV/0!</v>
      </c>
      <c r="OU59" s="5" t="e">
        <f t="shared" si="221"/>
        <v>#DIV/0!</v>
      </c>
      <c r="OV59" s="212">
        <f t="shared" si="222"/>
        <v>0</v>
      </c>
      <c r="OW59" s="156" t="e">
        <f t="shared" si="223"/>
        <v>#DIV/0!</v>
      </c>
      <c r="OX59" s="309" t="e">
        <f t="shared" si="224"/>
        <v>#DIV/0!</v>
      </c>
      <c r="OY59" s="215">
        <f t="shared" si="225"/>
        <v>0</v>
      </c>
      <c r="OZ59" s="211">
        <f t="shared" si="226"/>
        <v>0</v>
      </c>
      <c r="PA59" s="157" t="e">
        <f t="shared" si="227"/>
        <v>#DIV/0!</v>
      </c>
      <c r="PB59" s="157" t="e">
        <f t="shared" si="228"/>
        <v>#DIV/0!</v>
      </c>
      <c r="PC59" s="158" t="e">
        <f t="shared" si="229"/>
        <v>#DIV/0!</v>
      </c>
      <c r="PD59" s="157" t="e">
        <f t="shared" si="230"/>
        <v>#DIV/0!</v>
      </c>
      <c r="PE59" s="5" t="e">
        <f t="shared" si="231"/>
        <v>#DIV/0!</v>
      </c>
      <c r="PQ59" s="210"/>
      <c r="PR59" s="133"/>
      <c r="PS59" s="210"/>
      <c r="PT59" s="66">
        <f t="shared" ref="PT59:PT68" si="689">ROUND((PQ59*0.4+PR59*0.6),1)</f>
        <v>0</v>
      </c>
      <c r="PU59" s="67">
        <f t="shared" si="238"/>
        <v>0</v>
      </c>
      <c r="PV59" s="67" t="str">
        <f t="shared" si="239"/>
        <v>0.0</v>
      </c>
      <c r="PW59" s="51" t="str">
        <f t="shared" si="240"/>
        <v>F</v>
      </c>
      <c r="PX59" s="60">
        <f t="shared" si="241"/>
        <v>0</v>
      </c>
      <c r="PY59" s="53" t="str">
        <f t="shared" si="242"/>
        <v>0.0</v>
      </c>
      <c r="PZ59" s="63">
        <v>4</v>
      </c>
      <c r="QA59" s="207">
        <v>4</v>
      </c>
      <c r="QB59" s="66"/>
      <c r="QC59" s="66"/>
      <c r="QD59" s="66"/>
      <c r="QE59" s="316">
        <f t="shared" si="243"/>
        <v>0</v>
      </c>
      <c r="QF59" s="67" t="str">
        <f t="shared" si="244"/>
        <v>0.0</v>
      </c>
      <c r="QG59" s="51" t="str">
        <f t="shared" si="245"/>
        <v>F</v>
      </c>
      <c r="QH59" s="60">
        <f t="shared" si="246"/>
        <v>0</v>
      </c>
      <c r="QI59" s="53" t="str">
        <f t="shared" si="247"/>
        <v>0.0</v>
      </c>
      <c r="QJ59" s="220"/>
      <c r="QK59" s="221"/>
      <c r="QL59" s="417">
        <f t="shared" si="248"/>
        <v>4</v>
      </c>
      <c r="QM59" s="156">
        <f t="shared" si="249"/>
        <v>0</v>
      </c>
      <c r="QN59" s="158">
        <f t="shared" si="250"/>
        <v>0</v>
      </c>
      <c r="QO59" s="157" t="str">
        <f t="shared" si="251"/>
        <v>0.00</v>
      </c>
    </row>
    <row r="60" spans="1:462" ht="18">
      <c r="OF60" s="4"/>
      <c r="OG60" s="4"/>
      <c r="OH60" s="4"/>
      <c r="OI60" s="4"/>
      <c r="OQ60" s="211">
        <f t="shared" si="217"/>
        <v>0</v>
      </c>
      <c r="OR60" s="156" t="e">
        <f t="shared" si="218"/>
        <v>#DIV/0!</v>
      </c>
      <c r="OS60" s="158" t="e">
        <f t="shared" si="219"/>
        <v>#DIV/0!</v>
      </c>
      <c r="OT60" s="157" t="e">
        <f t="shared" si="220"/>
        <v>#DIV/0!</v>
      </c>
      <c r="OU60" s="5" t="e">
        <f t="shared" si="221"/>
        <v>#DIV/0!</v>
      </c>
      <c r="OV60" s="212">
        <f t="shared" si="222"/>
        <v>0</v>
      </c>
      <c r="OW60" s="156" t="e">
        <f t="shared" si="223"/>
        <v>#DIV/0!</v>
      </c>
      <c r="OX60" s="309" t="e">
        <f t="shared" si="224"/>
        <v>#DIV/0!</v>
      </c>
      <c r="OY60" s="215">
        <f t="shared" si="225"/>
        <v>0</v>
      </c>
      <c r="OZ60" s="211">
        <f t="shared" si="226"/>
        <v>0</v>
      </c>
      <c r="PA60" s="157" t="e">
        <f t="shared" si="227"/>
        <v>#DIV/0!</v>
      </c>
      <c r="PB60" s="157" t="e">
        <f t="shared" si="228"/>
        <v>#DIV/0!</v>
      </c>
      <c r="PC60" s="158" t="e">
        <f t="shared" si="229"/>
        <v>#DIV/0!</v>
      </c>
      <c r="PD60" s="157" t="e">
        <f t="shared" si="230"/>
        <v>#DIV/0!</v>
      </c>
      <c r="PE60" s="5" t="e">
        <f t="shared" si="231"/>
        <v>#DIV/0!</v>
      </c>
      <c r="PQ60" s="210"/>
      <c r="PR60" s="133"/>
      <c r="PS60" s="210"/>
      <c r="PT60" s="66">
        <f t="shared" si="689"/>
        <v>0</v>
      </c>
      <c r="PU60" s="67">
        <f t="shared" si="238"/>
        <v>0</v>
      </c>
      <c r="PV60" s="67" t="str">
        <f t="shared" si="239"/>
        <v>0.0</v>
      </c>
      <c r="PW60" s="51" t="str">
        <f t="shared" si="240"/>
        <v>F</v>
      </c>
      <c r="PX60" s="60">
        <f t="shared" si="241"/>
        <v>0</v>
      </c>
      <c r="PY60" s="53" t="str">
        <f t="shared" si="242"/>
        <v>0.0</v>
      </c>
      <c r="PZ60" s="63">
        <v>4</v>
      </c>
      <c r="QA60" s="207">
        <v>4</v>
      </c>
      <c r="QB60" s="66"/>
      <c r="QC60" s="66"/>
      <c r="QD60" s="66"/>
      <c r="QE60" s="316">
        <f t="shared" si="243"/>
        <v>0</v>
      </c>
      <c r="QF60" s="67" t="str">
        <f t="shared" si="244"/>
        <v>0.0</v>
      </c>
      <c r="QG60" s="51" t="str">
        <f t="shared" si="245"/>
        <v>F</v>
      </c>
      <c r="QH60" s="60">
        <f t="shared" si="246"/>
        <v>0</v>
      </c>
      <c r="QI60" s="53" t="str">
        <f t="shared" si="247"/>
        <v>0.0</v>
      </c>
      <c r="QJ60" s="220"/>
      <c r="QK60" s="221"/>
      <c r="QL60" s="417">
        <f t="shared" si="248"/>
        <v>4</v>
      </c>
      <c r="QM60" s="156">
        <f t="shared" si="249"/>
        <v>0</v>
      </c>
      <c r="QN60" s="158">
        <f t="shared" si="250"/>
        <v>0</v>
      </c>
      <c r="QO60" s="157" t="str">
        <f t="shared" si="251"/>
        <v>0.00</v>
      </c>
    </row>
    <row r="61" spans="1:462" ht="18">
      <c r="OF61" s="4"/>
      <c r="OG61" s="4"/>
      <c r="OH61" s="4"/>
      <c r="OI61" s="4"/>
      <c r="OQ61" s="211">
        <f t="shared" si="217"/>
        <v>0</v>
      </c>
      <c r="OR61" s="156" t="e">
        <f t="shared" si="218"/>
        <v>#DIV/0!</v>
      </c>
      <c r="OS61" s="158" t="e">
        <f t="shared" si="219"/>
        <v>#DIV/0!</v>
      </c>
      <c r="OT61" s="157" t="e">
        <f t="shared" si="220"/>
        <v>#DIV/0!</v>
      </c>
      <c r="OU61" s="5" t="e">
        <f t="shared" si="221"/>
        <v>#DIV/0!</v>
      </c>
      <c r="OV61" s="212">
        <f t="shared" si="222"/>
        <v>0</v>
      </c>
      <c r="OW61" s="156" t="e">
        <f t="shared" si="223"/>
        <v>#DIV/0!</v>
      </c>
      <c r="OX61" s="309" t="e">
        <f t="shared" si="224"/>
        <v>#DIV/0!</v>
      </c>
      <c r="OY61" s="215">
        <f t="shared" si="225"/>
        <v>0</v>
      </c>
      <c r="OZ61" s="211">
        <f t="shared" si="226"/>
        <v>0</v>
      </c>
      <c r="PA61" s="157" t="e">
        <f t="shared" si="227"/>
        <v>#DIV/0!</v>
      </c>
      <c r="PB61" s="157" t="e">
        <f t="shared" si="228"/>
        <v>#DIV/0!</v>
      </c>
      <c r="PC61" s="158" t="e">
        <f t="shared" si="229"/>
        <v>#DIV/0!</v>
      </c>
      <c r="PD61" s="157" t="e">
        <f t="shared" si="230"/>
        <v>#DIV/0!</v>
      </c>
      <c r="PE61" s="5" t="e">
        <f t="shared" si="231"/>
        <v>#DIV/0!</v>
      </c>
      <c r="PQ61" s="210"/>
      <c r="PR61" s="133"/>
      <c r="PS61" s="210"/>
      <c r="PT61" s="66">
        <f t="shared" si="689"/>
        <v>0</v>
      </c>
      <c r="PU61" s="67">
        <f t="shared" si="238"/>
        <v>0</v>
      </c>
      <c r="PV61" s="67" t="str">
        <f t="shared" si="239"/>
        <v>0.0</v>
      </c>
      <c r="PW61" s="51" t="str">
        <f t="shared" si="240"/>
        <v>F</v>
      </c>
      <c r="PX61" s="60">
        <f t="shared" si="241"/>
        <v>0</v>
      </c>
      <c r="PY61" s="53" t="str">
        <f t="shared" si="242"/>
        <v>0.0</v>
      </c>
      <c r="PZ61" s="63">
        <v>4</v>
      </c>
      <c r="QA61" s="207">
        <v>4</v>
      </c>
      <c r="QB61" s="66"/>
      <c r="QC61" s="66"/>
      <c r="QD61" s="66"/>
      <c r="QE61" s="316">
        <f t="shared" si="243"/>
        <v>0</v>
      </c>
      <c r="QF61" s="67" t="str">
        <f t="shared" si="244"/>
        <v>0.0</v>
      </c>
      <c r="QG61" s="51" t="str">
        <f t="shared" si="245"/>
        <v>F</v>
      </c>
      <c r="QH61" s="60">
        <f t="shared" si="246"/>
        <v>0</v>
      </c>
      <c r="QI61" s="53" t="str">
        <f t="shared" si="247"/>
        <v>0.0</v>
      </c>
      <c r="QJ61" s="220"/>
      <c r="QK61" s="221"/>
      <c r="QL61" s="417">
        <f t="shared" si="248"/>
        <v>4</v>
      </c>
      <c r="QM61" s="156">
        <f t="shared" si="249"/>
        <v>0</v>
      </c>
      <c r="QN61" s="158">
        <f t="shared" si="250"/>
        <v>0</v>
      </c>
      <c r="QO61" s="157" t="str">
        <f t="shared" si="251"/>
        <v>0.00</v>
      </c>
    </row>
    <row r="62" spans="1:462" ht="18">
      <c r="OF62" s="4"/>
      <c r="OG62" s="4"/>
      <c r="OH62" s="4"/>
      <c r="OI62" s="4"/>
      <c r="OQ62" s="211">
        <f t="shared" si="217"/>
        <v>0</v>
      </c>
      <c r="OR62" s="156" t="e">
        <f t="shared" si="218"/>
        <v>#DIV/0!</v>
      </c>
      <c r="OS62" s="158" t="e">
        <f t="shared" si="219"/>
        <v>#DIV/0!</v>
      </c>
      <c r="OT62" s="157" t="e">
        <f t="shared" si="220"/>
        <v>#DIV/0!</v>
      </c>
      <c r="OU62" s="5" t="e">
        <f t="shared" si="221"/>
        <v>#DIV/0!</v>
      </c>
      <c r="OV62" s="212">
        <f t="shared" si="222"/>
        <v>0</v>
      </c>
      <c r="OW62" s="156" t="e">
        <f t="shared" si="223"/>
        <v>#DIV/0!</v>
      </c>
      <c r="OX62" s="309" t="e">
        <f t="shared" si="224"/>
        <v>#DIV/0!</v>
      </c>
      <c r="OY62" s="215">
        <f t="shared" si="225"/>
        <v>0</v>
      </c>
      <c r="OZ62" s="211">
        <f t="shared" si="226"/>
        <v>0</v>
      </c>
      <c r="PA62" s="157" t="e">
        <f t="shared" si="227"/>
        <v>#DIV/0!</v>
      </c>
      <c r="PB62" s="157" t="e">
        <f t="shared" si="228"/>
        <v>#DIV/0!</v>
      </c>
      <c r="PC62" s="158" t="e">
        <f t="shared" si="229"/>
        <v>#DIV/0!</v>
      </c>
      <c r="PD62" s="157" t="e">
        <f t="shared" si="230"/>
        <v>#DIV/0!</v>
      </c>
      <c r="PE62" s="5" t="e">
        <f t="shared" si="231"/>
        <v>#DIV/0!</v>
      </c>
      <c r="PQ62" s="210"/>
      <c r="PR62" s="133"/>
      <c r="PS62" s="210"/>
      <c r="PT62" s="66">
        <f t="shared" si="689"/>
        <v>0</v>
      </c>
      <c r="PU62" s="67">
        <f t="shared" si="238"/>
        <v>0</v>
      </c>
      <c r="PV62" s="67" t="str">
        <f t="shared" si="239"/>
        <v>0.0</v>
      </c>
      <c r="PW62" s="51" t="str">
        <f t="shared" si="240"/>
        <v>F</v>
      </c>
      <c r="PX62" s="60">
        <f t="shared" si="241"/>
        <v>0</v>
      </c>
      <c r="PY62" s="53" t="str">
        <f t="shared" si="242"/>
        <v>0.0</v>
      </c>
      <c r="PZ62" s="63">
        <v>4</v>
      </c>
      <c r="QA62" s="207">
        <v>4</v>
      </c>
      <c r="QB62" s="66"/>
      <c r="QC62" s="66"/>
      <c r="QD62" s="66"/>
      <c r="QE62" s="316">
        <f t="shared" si="243"/>
        <v>0</v>
      </c>
      <c r="QF62" s="67" t="str">
        <f t="shared" si="244"/>
        <v>0.0</v>
      </c>
      <c r="QG62" s="51" t="str">
        <f t="shared" si="245"/>
        <v>F</v>
      </c>
      <c r="QH62" s="60">
        <f t="shared" si="246"/>
        <v>0</v>
      </c>
      <c r="QI62" s="53" t="str">
        <f t="shared" si="247"/>
        <v>0.0</v>
      </c>
      <c r="QJ62" s="220"/>
      <c r="QK62" s="221"/>
      <c r="QL62" s="417">
        <f t="shared" si="248"/>
        <v>4</v>
      </c>
      <c r="QM62" s="156">
        <f t="shared" si="249"/>
        <v>0</v>
      </c>
      <c r="QN62" s="158">
        <f t="shared" si="250"/>
        <v>0</v>
      </c>
      <c r="QO62" s="157" t="str">
        <f t="shared" si="251"/>
        <v>0.00</v>
      </c>
    </row>
    <row r="63" spans="1:462" ht="18">
      <c r="OF63" s="4"/>
      <c r="OG63" s="4"/>
      <c r="OH63" s="4"/>
      <c r="OI63" s="4"/>
      <c r="OQ63" s="211">
        <f t="shared" si="217"/>
        <v>0</v>
      </c>
      <c r="OR63" s="156" t="e">
        <f t="shared" si="218"/>
        <v>#DIV/0!</v>
      </c>
      <c r="OS63" s="158" t="e">
        <f t="shared" si="219"/>
        <v>#DIV/0!</v>
      </c>
      <c r="OT63" s="157" t="e">
        <f t="shared" si="220"/>
        <v>#DIV/0!</v>
      </c>
      <c r="OU63" s="5" t="e">
        <f t="shared" si="221"/>
        <v>#DIV/0!</v>
      </c>
      <c r="OV63" s="212">
        <f t="shared" si="222"/>
        <v>0</v>
      </c>
      <c r="OW63" s="156" t="e">
        <f t="shared" si="223"/>
        <v>#DIV/0!</v>
      </c>
      <c r="OX63" s="309" t="e">
        <f t="shared" si="224"/>
        <v>#DIV/0!</v>
      </c>
      <c r="OY63" s="215">
        <f t="shared" si="225"/>
        <v>0</v>
      </c>
      <c r="OZ63" s="211">
        <f t="shared" si="226"/>
        <v>0</v>
      </c>
      <c r="PA63" s="157" t="e">
        <f t="shared" si="227"/>
        <v>#DIV/0!</v>
      </c>
      <c r="PB63" s="157" t="e">
        <f t="shared" si="228"/>
        <v>#DIV/0!</v>
      </c>
      <c r="PC63" s="158" t="e">
        <f t="shared" si="229"/>
        <v>#DIV/0!</v>
      </c>
      <c r="PD63" s="157" t="e">
        <f t="shared" si="230"/>
        <v>#DIV/0!</v>
      </c>
      <c r="PE63" s="5" t="e">
        <f t="shared" si="231"/>
        <v>#DIV/0!</v>
      </c>
      <c r="PQ63" s="210">
        <v>8.5</v>
      </c>
      <c r="PR63" s="133">
        <v>8</v>
      </c>
      <c r="PS63" s="58"/>
      <c r="PT63" s="66">
        <f t="shared" si="689"/>
        <v>8.1999999999999993</v>
      </c>
      <c r="PU63" s="67">
        <f t="shared" si="238"/>
        <v>8.1999999999999993</v>
      </c>
      <c r="PV63" s="67" t="str">
        <f t="shared" si="239"/>
        <v>8.2</v>
      </c>
      <c r="PW63" s="51" t="str">
        <f t="shared" si="240"/>
        <v>B+</v>
      </c>
      <c r="PX63" s="60">
        <f t="shared" si="241"/>
        <v>3.5</v>
      </c>
      <c r="PY63" s="53" t="str">
        <f t="shared" si="242"/>
        <v>3.5</v>
      </c>
      <c r="PZ63" s="63">
        <v>4</v>
      </c>
      <c r="QA63" s="207">
        <v>4</v>
      </c>
      <c r="QB63" s="66"/>
      <c r="QC63" s="66"/>
      <c r="QD63" s="66"/>
      <c r="QE63" s="316">
        <f t="shared" si="243"/>
        <v>0</v>
      </c>
      <c r="QF63" s="67" t="str">
        <f t="shared" si="244"/>
        <v>0.0</v>
      </c>
      <c r="QG63" s="51" t="str">
        <f t="shared" si="245"/>
        <v>F</v>
      </c>
      <c r="QH63" s="60">
        <f t="shared" si="246"/>
        <v>0</v>
      </c>
      <c r="QI63" s="53" t="str">
        <f t="shared" si="247"/>
        <v>0.0</v>
      </c>
      <c r="QJ63" s="220"/>
      <c r="QK63" s="221"/>
      <c r="QL63" s="417">
        <f t="shared" si="248"/>
        <v>4</v>
      </c>
      <c r="QM63" s="156">
        <f t="shared" si="249"/>
        <v>8.1999999999999993</v>
      </c>
      <c r="QN63" s="158">
        <f t="shared" si="250"/>
        <v>3.5</v>
      </c>
      <c r="QO63" s="157" t="str">
        <f t="shared" si="251"/>
        <v>3.50</v>
      </c>
    </row>
    <row r="64" spans="1:462" ht="18">
      <c r="OF64" s="4"/>
      <c r="OG64" s="4"/>
      <c r="OH64" s="4"/>
      <c r="OI64" s="4"/>
      <c r="OQ64" s="211">
        <f t="shared" si="217"/>
        <v>0</v>
      </c>
      <c r="OR64" s="156" t="e">
        <f t="shared" si="218"/>
        <v>#DIV/0!</v>
      </c>
      <c r="OS64" s="158" t="e">
        <f t="shared" si="219"/>
        <v>#DIV/0!</v>
      </c>
      <c r="OT64" s="157" t="e">
        <f t="shared" si="220"/>
        <v>#DIV/0!</v>
      </c>
      <c r="OU64" s="5" t="e">
        <f t="shared" si="221"/>
        <v>#DIV/0!</v>
      </c>
      <c r="OV64" s="212">
        <f t="shared" si="222"/>
        <v>0</v>
      </c>
      <c r="OW64" s="156" t="e">
        <f t="shared" si="223"/>
        <v>#DIV/0!</v>
      </c>
      <c r="OX64" s="309" t="e">
        <f t="shared" si="224"/>
        <v>#DIV/0!</v>
      </c>
      <c r="OY64" s="215">
        <f t="shared" si="225"/>
        <v>0</v>
      </c>
      <c r="OZ64" s="211">
        <f t="shared" si="226"/>
        <v>0</v>
      </c>
      <c r="PA64" s="157" t="e">
        <f t="shared" si="227"/>
        <v>#DIV/0!</v>
      </c>
      <c r="PB64" s="157" t="e">
        <f t="shared" si="228"/>
        <v>#DIV/0!</v>
      </c>
      <c r="PC64" s="158" t="e">
        <f t="shared" si="229"/>
        <v>#DIV/0!</v>
      </c>
      <c r="PD64" s="157" t="e">
        <f t="shared" si="230"/>
        <v>#DIV/0!</v>
      </c>
      <c r="PE64" s="5" t="e">
        <f t="shared" si="231"/>
        <v>#DIV/0!</v>
      </c>
      <c r="PQ64" s="210"/>
      <c r="PR64" s="133"/>
      <c r="PS64" s="210"/>
      <c r="PT64" s="66">
        <f t="shared" si="689"/>
        <v>0</v>
      </c>
      <c r="PU64" s="67">
        <f t="shared" si="238"/>
        <v>0</v>
      </c>
      <c r="PV64" s="67" t="str">
        <f t="shared" si="239"/>
        <v>0.0</v>
      </c>
      <c r="PW64" s="51" t="str">
        <f t="shared" si="240"/>
        <v>F</v>
      </c>
      <c r="PX64" s="60">
        <f t="shared" si="241"/>
        <v>0</v>
      </c>
      <c r="PY64" s="53" t="str">
        <f t="shared" si="242"/>
        <v>0.0</v>
      </c>
      <c r="PZ64" s="63">
        <v>4</v>
      </c>
      <c r="QA64" s="207">
        <v>4</v>
      </c>
      <c r="QB64" s="66"/>
      <c r="QC64" s="66"/>
      <c r="QD64" s="66"/>
      <c r="QE64" s="316">
        <f t="shared" si="243"/>
        <v>0</v>
      </c>
      <c r="QF64" s="67" t="str">
        <f t="shared" si="244"/>
        <v>0.0</v>
      </c>
      <c r="QG64" s="51" t="str">
        <f t="shared" si="245"/>
        <v>F</v>
      </c>
      <c r="QH64" s="60">
        <f t="shared" si="246"/>
        <v>0</v>
      </c>
      <c r="QI64" s="53" t="str">
        <f t="shared" si="247"/>
        <v>0.0</v>
      </c>
      <c r="QJ64" s="220"/>
      <c r="QK64" s="221"/>
      <c r="QL64" s="417">
        <f t="shared" si="248"/>
        <v>4</v>
      </c>
      <c r="QM64" s="156">
        <f t="shared" si="249"/>
        <v>0</v>
      </c>
      <c r="QN64" s="158">
        <f t="shared" si="250"/>
        <v>0</v>
      </c>
      <c r="QO64" s="157" t="str">
        <f t="shared" si="251"/>
        <v>0.00</v>
      </c>
    </row>
    <row r="65" spans="396:457" ht="18">
      <c r="OF65" s="4"/>
      <c r="OG65" s="4"/>
      <c r="OH65" s="4"/>
      <c r="OI65" s="4"/>
      <c r="OQ65" s="211">
        <f t="shared" si="217"/>
        <v>0</v>
      </c>
      <c r="OR65" s="156" t="e">
        <f t="shared" si="218"/>
        <v>#DIV/0!</v>
      </c>
      <c r="OS65" s="158" t="e">
        <f t="shared" si="219"/>
        <v>#DIV/0!</v>
      </c>
      <c r="OT65" s="157" t="e">
        <f t="shared" si="220"/>
        <v>#DIV/0!</v>
      </c>
      <c r="OU65" s="5" t="e">
        <f t="shared" si="221"/>
        <v>#DIV/0!</v>
      </c>
      <c r="OV65" s="212">
        <f t="shared" si="222"/>
        <v>0</v>
      </c>
      <c r="OW65" s="156" t="e">
        <f t="shared" si="223"/>
        <v>#DIV/0!</v>
      </c>
      <c r="OX65" s="309" t="e">
        <f t="shared" si="224"/>
        <v>#DIV/0!</v>
      </c>
      <c r="OY65" s="215">
        <f t="shared" si="225"/>
        <v>0</v>
      </c>
      <c r="OZ65" s="211">
        <f t="shared" si="226"/>
        <v>0</v>
      </c>
      <c r="PA65" s="157" t="e">
        <f t="shared" si="227"/>
        <v>#DIV/0!</v>
      </c>
      <c r="PB65" s="157" t="e">
        <f t="shared" si="228"/>
        <v>#DIV/0!</v>
      </c>
      <c r="PC65" s="158" t="e">
        <f t="shared" si="229"/>
        <v>#DIV/0!</v>
      </c>
      <c r="PD65" s="157" t="e">
        <f t="shared" si="230"/>
        <v>#DIV/0!</v>
      </c>
      <c r="PE65" s="5" t="e">
        <f t="shared" si="231"/>
        <v>#DIV/0!</v>
      </c>
      <c r="PQ65" s="210"/>
      <c r="PR65" s="133"/>
      <c r="PS65" s="210"/>
      <c r="PT65" s="66">
        <f t="shared" si="689"/>
        <v>0</v>
      </c>
      <c r="PU65" s="67">
        <f t="shared" si="238"/>
        <v>0</v>
      </c>
      <c r="PV65" s="67" t="str">
        <f t="shared" si="239"/>
        <v>0.0</v>
      </c>
      <c r="PW65" s="51" t="str">
        <f t="shared" si="240"/>
        <v>F</v>
      </c>
      <c r="PX65" s="60">
        <f t="shared" si="241"/>
        <v>0</v>
      </c>
      <c r="PY65" s="53" t="str">
        <f t="shared" si="242"/>
        <v>0.0</v>
      </c>
      <c r="PZ65" s="63">
        <v>4</v>
      </c>
      <c r="QA65" s="207">
        <v>4</v>
      </c>
      <c r="QB65" s="66"/>
      <c r="QC65" s="66"/>
      <c r="QD65" s="66"/>
      <c r="QE65" s="316">
        <f t="shared" ref="QE65:QE68" si="690">ROUND((QB65*0.25+QC65*0.35+QD65*0.4),1)</f>
        <v>0</v>
      </c>
      <c r="QF65" s="67" t="str">
        <f t="shared" ref="QF65:QF68" si="691">TEXT(QE65,"0.0")</f>
        <v>0.0</v>
      </c>
      <c r="QG65" s="51" t="str">
        <f t="shared" ref="QG65:QG68" si="692">IF(QE65&gt;=8.5,"A",IF(QE65&gt;=8,"B+",IF(QE65&gt;=7,"B",IF(QE65&gt;=6.5,"C+",IF(QE65&gt;=5.5,"C",IF(QE65&gt;=5,"D+",IF(QE65&gt;=4,"D","F")))))))</f>
        <v>F</v>
      </c>
      <c r="QH65" s="60">
        <f t="shared" ref="QH65:QH68" si="693">IF(QG65="A",4,IF(QG65="B+",3.5,IF(QG65="B",3,IF(QG65="C+",2.5,IF(QG65="C",2,IF(QG65="D+",1.5,IF(QG65="D",1,0)))))))</f>
        <v>0</v>
      </c>
      <c r="QI65" s="53" t="str">
        <f t="shared" ref="QI65:QI68" si="694">TEXT(QH65,"0.0")</f>
        <v>0.0</v>
      </c>
      <c r="QJ65" s="220"/>
      <c r="QK65" s="221"/>
      <c r="QL65" s="417">
        <f t="shared" ref="QL65:QL68" si="695">PZ65+QJ65+PO65</f>
        <v>4</v>
      </c>
      <c r="QM65" s="156">
        <f t="shared" ref="QM65:QM68" si="696">(PU65*PZ65+QE65*QJ65+PJ65*PO65)/QL65</f>
        <v>0</v>
      </c>
      <c r="QN65" s="158">
        <f t="shared" ref="QN65:QN68" si="697">(PX65*PZ65+QH65*QJ65+PM65*PO65)/QL65</f>
        <v>0</v>
      </c>
      <c r="QO65" s="157" t="str">
        <f t="shared" ref="QO65:QO68" si="698">TEXT(QN65,"0.00")</f>
        <v>0.00</v>
      </c>
    </row>
    <row r="66" spans="396:457" ht="18">
      <c r="OF66" s="4"/>
      <c r="OG66" s="4"/>
      <c r="OH66" s="4"/>
      <c r="OI66" s="4"/>
      <c r="OQ66" s="211">
        <f t="shared" ref="OQ66:OQ68" si="699">ML66+MW66+NH66+NS66+OD66+OO66</f>
        <v>0</v>
      </c>
      <c r="OR66" s="156" t="e">
        <f t="shared" ref="OR66:OR68" si="700">(MG66*ML66+MR66*MW66+NC66*NH66+NN66*NS66+NY66*OD66+OJ66*OO66)/OQ66</f>
        <v>#DIV/0!</v>
      </c>
      <c r="OS66" s="158" t="e">
        <f t="shared" ref="OS66:OS68" si="701">(MJ66*ML66+MU66*MW66+NF66*NH66+NQ66*NS66+OB66*OD66+OM66*OO66)/OQ66</f>
        <v>#DIV/0!</v>
      </c>
      <c r="OT66" s="157" t="e">
        <f t="shared" ref="OT66:OT68" si="702">TEXT(OS66,"0.00")</f>
        <v>#DIV/0!</v>
      </c>
      <c r="OU66" s="5" t="e">
        <f t="shared" ref="OU66:OU68" si="703">IF(AND(OS66&lt;1),"Cảnh báo KQHT","Lên lớp")</f>
        <v>#DIV/0!</v>
      </c>
      <c r="OV66" s="212">
        <f t="shared" ref="OV66:OV68" si="704">OP66+OE66+NT66+NI66+MX66+MM66</f>
        <v>0</v>
      </c>
      <c r="OW66" s="156" t="e">
        <f t="shared" ref="OW66:OW68" si="705">(MG66*MM66+MR66*MX66+NC66*NI66+NN66*NT66+NY66*OE66+OJ66*OP66)/OV66</f>
        <v>#DIV/0!</v>
      </c>
      <c r="OX66" s="309" t="e">
        <f t="shared" ref="OX66:OX68" si="706">(MM66*MJ66+MU66*MX66+NF66*NI66+NQ66*NT66+OB66*OE66+OM66*OP66)/OV66</f>
        <v>#DIV/0!</v>
      </c>
      <c r="OY66" s="215">
        <f t="shared" ref="OY66:OY68" si="707">LV66+OQ66</f>
        <v>0</v>
      </c>
      <c r="OZ66" s="211">
        <f t="shared" ref="OZ66:OZ68" si="708">LW66+OV66</f>
        <v>0</v>
      </c>
      <c r="PA66" s="157" t="e">
        <f t="shared" ref="PA66:PA68" si="709">(LX66*LW66+OW66*OV66)/OZ66</f>
        <v>#DIV/0!</v>
      </c>
      <c r="PB66" s="157" t="e">
        <f t="shared" ref="PB66:PB68" si="710">TEXT(PA66,"0.00")</f>
        <v>#DIV/0!</v>
      </c>
      <c r="PC66" s="158" t="e">
        <f t="shared" ref="PC66:PC68" si="711">(LW66*LZ66+OX66*OV66)/OZ66</f>
        <v>#DIV/0!</v>
      </c>
      <c r="PD66" s="157" t="e">
        <f t="shared" ref="PD66:PD68" si="712">TEXT(PC66,"0.00")</f>
        <v>#DIV/0!</v>
      </c>
      <c r="PE66" s="5" t="e">
        <f t="shared" ref="PE66:PE68" si="713">IF(AND(PC66&lt;1.4),"Cảnh báo KQHT","Lên lớp")</f>
        <v>#DIV/0!</v>
      </c>
      <c r="PQ66" s="210"/>
      <c r="PR66" s="133"/>
      <c r="PS66" s="210"/>
      <c r="PT66" s="66">
        <f t="shared" si="689"/>
        <v>0</v>
      </c>
      <c r="PU66" s="67">
        <f t="shared" ref="PU66:PU68" si="714">ROUND(MAX((PQ66*0.4+PR66*0.6),(PQ66*0.4+PS66*0.6)),1)</f>
        <v>0</v>
      </c>
      <c r="PV66" s="67" t="str">
        <f t="shared" ref="PV66:PV68" si="715">TEXT(PU66,"0.0")</f>
        <v>0.0</v>
      </c>
      <c r="PW66" s="51" t="str">
        <f t="shared" ref="PW66:PW68" si="716">IF(PU66&gt;=8.5,"A",IF(PU66&gt;=8,"B+",IF(PU66&gt;=7,"B",IF(PU66&gt;=6.5,"C+",IF(PU66&gt;=5.5,"C",IF(PU66&gt;=5,"D+",IF(PU66&gt;=4,"D","F")))))))</f>
        <v>F</v>
      </c>
      <c r="PX66" s="60">
        <f t="shared" ref="PX66:PX68" si="717">IF(PW66="A",4,IF(PW66="B+",3.5,IF(PW66="B",3,IF(PW66="C+",2.5,IF(PW66="C",2,IF(PW66="D+",1.5,IF(PW66="D",1,0)))))))</f>
        <v>0</v>
      </c>
      <c r="PY66" s="53" t="str">
        <f t="shared" ref="PY66:PY68" si="718">TEXT(PX66,"0.0")</f>
        <v>0.0</v>
      </c>
      <c r="PZ66" s="63">
        <v>4</v>
      </c>
      <c r="QA66" s="207">
        <v>4</v>
      </c>
      <c r="QB66" s="66"/>
      <c r="QC66" s="66"/>
      <c r="QD66" s="66"/>
      <c r="QE66" s="316">
        <f t="shared" si="690"/>
        <v>0</v>
      </c>
      <c r="QF66" s="67" t="str">
        <f t="shared" si="691"/>
        <v>0.0</v>
      </c>
      <c r="QG66" s="51" t="str">
        <f t="shared" si="692"/>
        <v>F</v>
      </c>
      <c r="QH66" s="60">
        <f t="shared" si="693"/>
        <v>0</v>
      </c>
      <c r="QI66" s="53" t="str">
        <f t="shared" si="694"/>
        <v>0.0</v>
      </c>
      <c r="QJ66" s="220"/>
      <c r="QK66" s="221"/>
      <c r="QL66" s="417">
        <f t="shared" si="695"/>
        <v>4</v>
      </c>
      <c r="QM66" s="156">
        <f t="shared" si="696"/>
        <v>0</v>
      </c>
      <c r="QN66" s="158">
        <f t="shared" si="697"/>
        <v>0</v>
      </c>
      <c r="QO66" s="157" t="str">
        <f t="shared" si="698"/>
        <v>0.00</v>
      </c>
    </row>
    <row r="67" spans="396:457" ht="18">
      <c r="OF67" s="4"/>
      <c r="OG67" s="4"/>
      <c r="OH67" s="4"/>
      <c r="OI67" s="4"/>
      <c r="OQ67" s="211">
        <f t="shared" si="699"/>
        <v>0</v>
      </c>
      <c r="OR67" s="156" t="e">
        <f t="shared" si="700"/>
        <v>#DIV/0!</v>
      </c>
      <c r="OS67" s="158" t="e">
        <f t="shared" si="701"/>
        <v>#DIV/0!</v>
      </c>
      <c r="OT67" s="157" t="e">
        <f t="shared" si="702"/>
        <v>#DIV/0!</v>
      </c>
      <c r="OU67" s="5" t="e">
        <f t="shared" si="703"/>
        <v>#DIV/0!</v>
      </c>
      <c r="OV67" s="212">
        <f t="shared" si="704"/>
        <v>0</v>
      </c>
      <c r="OW67" s="156" t="e">
        <f t="shared" si="705"/>
        <v>#DIV/0!</v>
      </c>
      <c r="OX67" s="309" t="e">
        <f t="shared" si="706"/>
        <v>#DIV/0!</v>
      </c>
      <c r="OY67" s="215">
        <f t="shared" si="707"/>
        <v>0</v>
      </c>
      <c r="OZ67" s="211">
        <f t="shared" si="708"/>
        <v>0</v>
      </c>
      <c r="PA67" s="157" t="e">
        <f t="shared" si="709"/>
        <v>#DIV/0!</v>
      </c>
      <c r="PB67" s="157" t="e">
        <f t="shared" si="710"/>
        <v>#DIV/0!</v>
      </c>
      <c r="PC67" s="158" t="e">
        <f t="shared" si="711"/>
        <v>#DIV/0!</v>
      </c>
      <c r="PD67" s="157" t="e">
        <f t="shared" si="712"/>
        <v>#DIV/0!</v>
      </c>
      <c r="PE67" s="5" t="e">
        <f t="shared" si="713"/>
        <v>#DIV/0!</v>
      </c>
      <c r="PQ67" s="210"/>
      <c r="PR67" s="133"/>
      <c r="PS67" s="210"/>
      <c r="PT67" s="66">
        <f t="shared" si="689"/>
        <v>0</v>
      </c>
      <c r="PU67" s="67">
        <f t="shared" si="714"/>
        <v>0</v>
      </c>
      <c r="PV67" s="67" t="str">
        <f t="shared" si="715"/>
        <v>0.0</v>
      </c>
      <c r="PW67" s="51" t="str">
        <f t="shared" si="716"/>
        <v>F</v>
      </c>
      <c r="PX67" s="60">
        <f t="shared" si="717"/>
        <v>0</v>
      </c>
      <c r="PY67" s="53" t="str">
        <f t="shared" si="718"/>
        <v>0.0</v>
      </c>
      <c r="PZ67" s="63">
        <v>4</v>
      </c>
      <c r="QA67" s="207">
        <v>4</v>
      </c>
      <c r="QB67" s="66"/>
      <c r="QC67" s="66"/>
      <c r="QD67" s="66"/>
      <c r="QE67" s="316">
        <f t="shared" si="690"/>
        <v>0</v>
      </c>
      <c r="QF67" s="67" t="str">
        <f t="shared" si="691"/>
        <v>0.0</v>
      </c>
      <c r="QG67" s="51" t="str">
        <f t="shared" si="692"/>
        <v>F</v>
      </c>
      <c r="QH67" s="60">
        <f t="shared" si="693"/>
        <v>0</v>
      </c>
      <c r="QI67" s="53" t="str">
        <f t="shared" si="694"/>
        <v>0.0</v>
      </c>
      <c r="QJ67" s="220"/>
      <c r="QK67" s="221"/>
      <c r="QL67" s="417">
        <f t="shared" si="695"/>
        <v>4</v>
      </c>
      <c r="QM67" s="156">
        <f t="shared" si="696"/>
        <v>0</v>
      </c>
      <c r="QN67" s="158">
        <f t="shared" si="697"/>
        <v>0</v>
      </c>
      <c r="QO67" s="157" t="str">
        <f t="shared" si="698"/>
        <v>0.00</v>
      </c>
    </row>
    <row r="68" spans="396:457" ht="18">
      <c r="OF68" s="4"/>
      <c r="OG68" s="4"/>
      <c r="OH68" s="4"/>
      <c r="OI68" s="4"/>
      <c r="OQ68" s="211">
        <f t="shared" si="699"/>
        <v>0</v>
      </c>
      <c r="OR68" s="156" t="e">
        <f t="shared" si="700"/>
        <v>#DIV/0!</v>
      </c>
      <c r="OS68" s="158" t="e">
        <f t="shared" si="701"/>
        <v>#DIV/0!</v>
      </c>
      <c r="OT68" s="157" t="e">
        <f t="shared" si="702"/>
        <v>#DIV/0!</v>
      </c>
      <c r="OU68" s="5" t="e">
        <f t="shared" si="703"/>
        <v>#DIV/0!</v>
      </c>
      <c r="OV68" s="212">
        <f t="shared" si="704"/>
        <v>0</v>
      </c>
      <c r="OW68" s="156" t="e">
        <f t="shared" si="705"/>
        <v>#DIV/0!</v>
      </c>
      <c r="OX68" s="309" t="e">
        <f t="shared" si="706"/>
        <v>#DIV/0!</v>
      </c>
      <c r="OY68" s="215">
        <f t="shared" si="707"/>
        <v>0</v>
      </c>
      <c r="OZ68" s="211">
        <f t="shared" si="708"/>
        <v>0</v>
      </c>
      <c r="PA68" s="157" t="e">
        <f t="shared" si="709"/>
        <v>#DIV/0!</v>
      </c>
      <c r="PB68" s="157" t="e">
        <f t="shared" si="710"/>
        <v>#DIV/0!</v>
      </c>
      <c r="PC68" s="158" t="e">
        <f t="shared" si="711"/>
        <v>#DIV/0!</v>
      </c>
      <c r="PD68" s="157" t="e">
        <f t="shared" si="712"/>
        <v>#DIV/0!</v>
      </c>
      <c r="PE68" s="5" t="e">
        <f t="shared" si="713"/>
        <v>#DIV/0!</v>
      </c>
      <c r="PQ68" s="210"/>
      <c r="PR68" s="133"/>
      <c r="PS68" s="210"/>
      <c r="PT68" s="66">
        <f t="shared" si="689"/>
        <v>0</v>
      </c>
      <c r="PU68" s="67">
        <f t="shared" si="714"/>
        <v>0</v>
      </c>
      <c r="PV68" s="67" t="str">
        <f t="shared" si="715"/>
        <v>0.0</v>
      </c>
      <c r="PW68" s="51" t="str">
        <f t="shared" si="716"/>
        <v>F</v>
      </c>
      <c r="PX68" s="60">
        <f t="shared" si="717"/>
        <v>0</v>
      </c>
      <c r="PY68" s="53" t="str">
        <f t="shared" si="718"/>
        <v>0.0</v>
      </c>
      <c r="PZ68" s="63">
        <v>4</v>
      </c>
      <c r="QA68" s="207">
        <v>4</v>
      </c>
      <c r="QB68" s="66"/>
      <c r="QC68" s="66"/>
      <c r="QD68" s="66"/>
      <c r="QE68" s="316">
        <f t="shared" si="690"/>
        <v>0</v>
      </c>
      <c r="QF68" s="67" t="str">
        <f t="shared" si="691"/>
        <v>0.0</v>
      </c>
      <c r="QG68" s="51" t="str">
        <f t="shared" si="692"/>
        <v>F</v>
      </c>
      <c r="QH68" s="60">
        <f t="shared" si="693"/>
        <v>0</v>
      </c>
      <c r="QI68" s="53" t="str">
        <f t="shared" si="694"/>
        <v>0.0</v>
      </c>
      <c r="QJ68" s="220"/>
      <c r="QK68" s="221"/>
      <c r="QL68" s="417">
        <f t="shared" si="695"/>
        <v>4</v>
      </c>
      <c r="QM68" s="156">
        <f t="shared" si="696"/>
        <v>0</v>
      </c>
      <c r="QN68" s="158">
        <f t="shared" si="697"/>
        <v>0</v>
      </c>
      <c r="QO68" s="157" t="str">
        <f t="shared" si="698"/>
        <v>0.00</v>
      </c>
    </row>
    <row r="69" spans="396:457">
      <c r="OF69" s="4"/>
      <c r="OG69" s="4"/>
      <c r="OH69" s="4"/>
      <c r="OI69" s="4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Q69" s="8"/>
      <c r="PR69" s="8"/>
      <c r="PS69" s="231"/>
      <c r="PT69" s="8"/>
      <c r="PU69" s="8"/>
      <c r="PV69" s="8"/>
      <c r="PW69" s="8"/>
      <c r="PX69" s="8"/>
      <c r="PY69" s="8"/>
      <c r="PZ69" s="8"/>
      <c r="QA69" s="8"/>
    </row>
    <row r="70" spans="396:457">
      <c r="OF70" s="4"/>
      <c r="OG70" s="4"/>
      <c r="OH70" s="4"/>
      <c r="OI70" s="4"/>
    </row>
    <row r="71" spans="396:457">
      <c r="OF71" s="4"/>
      <c r="OG71" s="4"/>
      <c r="OH71" s="4"/>
      <c r="OI71" s="4"/>
    </row>
    <row r="72" spans="396:457">
      <c r="OF72" s="4"/>
      <c r="OG72" s="4"/>
      <c r="OH72" s="4"/>
      <c r="OI72" s="4"/>
    </row>
    <row r="73" spans="396:457">
      <c r="OF73" s="4"/>
      <c r="OG73" s="4"/>
      <c r="OH73" s="4"/>
      <c r="OI73" s="4"/>
    </row>
    <row r="74" spans="396:457">
      <c r="OF74" s="4"/>
      <c r="OG74" s="4"/>
      <c r="OH74" s="4"/>
      <c r="OI74" s="4"/>
    </row>
    <row r="75" spans="396:457">
      <c r="OF75" s="4"/>
      <c r="OG75" s="4"/>
      <c r="OH75" s="4"/>
      <c r="OI75" s="4"/>
    </row>
    <row r="76" spans="396:457">
      <c r="OF76" s="4"/>
      <c r="OG76" s="4"/>
      <c r="OH76" s="4"/>
      <c r="OI76" s="4"/>
    </row>
    <row r="77" spans="396:457">
      <c r="OF77" s="4"/>
      <c r="OG77" s="4"/>
      <c r="OH77" s="4"/>
      <c r="OI77" s="4"/>
    </row>
    <row r="78" spans="396:457">
      <c r="OF78" s="4"/>
      <c r="OG78" s="4"/>
      <c r="OH78" s="4"/>
      <c r="OI78" s="4"/>
    </row>
    <row r="79" spans="396:457">
      <c r="OF79" s="4"/>
      <c r="OG79" s="4"/>
      <c r="OH79" s="4"/>
      <c r="OI79" s="4"/>
    </row>
    <row r="80" spans="396:457">
      <c r="OF80" s="4"/>
      <c r="OG80" s="4"/>
      <c r="OH80" s="4"/>
      <c r="OI80" s="4"/>
    </row>
    <row r="81" spans="1:443">
      <c r="OF81" s="4"/>
      <c r="OG81" s="4"/>
      <c r="OH81" s="4"/>
      <c r="OI81" s="4"/>
    </row>
    <row r="82" spans="1:443">
      <c r="OF82" s="4"/>
      <c r="OG82" s="4"/>
      <c r="OH82" s="4"/>
      <c r="OI82" s="4"/>
    </row>
    <row r="83" spans="1:443">
      <c r="OF83" s="4"/>
      <c r="OG83" s="4"/>
      <c r="OH83" s="4"/>
      <c r="OI83" s="4"/>
    </row>
    <row r="84" spans="1:443">
      <c r="OF84" s="4"/>
      <c r="OG84" s="4"/>
      <c r="OH84" s="4"/>
      <c r="OI84" s="4"/>
    </row>
    <row r="85" spans="1:443">
      <c r="OF85" s="4"/>
      <c r="OG85" s="4"/>
      <c r="OH85" s="4"/>
      <c r="OI85" s="4"/>
    </row>
    <row r="86" spans="1:443">
      <c r="C86" s="4" t="s">
        <v>1044</v>
      </c>
      <c r="OF86" s="4"/>
      <c r="OG86" s="4"/>
      <c r="OH86" s="4"/>
      <c r="OI86" s="4"/>
    </row>
    <row r="87" spans="1:443">
      <c r="OF87" s="4"/>
      <c r="OG87" s="4"/>
      <c r="OH87" s="4"/>
      <c r="OI87" s="4"/>
    </row>
    <row r="88" spans="1:443">
      <c r="OF88" s="4"/>
      <c r="OG88" s="4"/>
      <c r="OH88" s="4"/>
      <c r="OI88" s="4"/>
    </row>
    <row r="89" spans="1:443" s="8" customFormat="1" ht="18">
      <c r="A89" s="5">
        <v>3</v>
      </c>
      <c r="B89" s="9" t="s">
        <v>356</v>
      </c>
      <c r="C89" s="10" t="s">
        <v>387</v>
      </c>
      <c r="D89" s="11" t="s">
        <v>388</v>
      </c>
      <c r="E89" s="328" t="s">
        <v>389</v>
      </c>
      <c r="G89" s="47" t="s">
        <v>648</v>
      </c>
      <c r="H89" s="6" t="s">
        <v>427</v>
      </c>
      <c r="I89" s="48" t="s">
        <v>626</v>
      </c>
      <c r="J89" s="48" t="s">
        <v>525</v>
      </c>
      <c r="K89" s="98">
        <v>6.3</v>
      </c>
      <c r="L89" s="67" t="str">
        <f t="shared" ref="L89:L95" si="719">TEXT(K89,"0.0")</f>
        <v>6.3</v>
      </c>
      <c r="M89" s="51" t="str">
        <f t="shared" ref="M89:M95" si="720">IF(K89&gt;=8.5,"A",IF(K89&gt;=8,"B+",IF(K89&gt;=7,"B",IF(K89&gt;=6.5,"C+",IF(K89&gt;=5.5,"C",IF(K89&gt;=5,"D+",IF(K89&gt;=4,"D","F")))))))</f>
        <v>C</v>
      </c>
      <c r="N89" s="52">
        <f t="shared" ref="N89:N95" si="721">IF(M89="A",4,IF(M89="B+",3.5,IF(M89="B",3,IF(M89="C+",2.5,IF(M89="C",2,IF(M89="D+",1.5,IF(M89="D",1,0)))))))</f>
        <v>2</v>
      </c>
      <c r="O89" s="53" t="str">
        <f t="shared" ref="O89:O95" si="722">TEXT(N89,"0.0")</f>
        <v>2.0</v>
      </c>
      <c r="P89" s="63">
        <v>2</v>
      </c>
      <c r="Q89" s="49"/>
      <c r="R89" s="67" t="str">
        <f t="shared" ref="R89:R95" si="723">TEXT(Q89,"0.0")</f>
        <v>0.0</v>
      </c>
      <c r="S89" s="51" t="str">
        <f t="shared" ref="S89:S95" si="724">IF(Q89&gt;=8.5,"A",IF(Q89&gt;=8,"B+",IF(Q89&gt;=7,"B",IF(Q89&gt;=6.5,"C+",IF(Q89&gt;=5.5,"C",IF(Q89&gt;=5,"D+",IF(Q89&gt;=4,"D","F")))))))</f>
        <v>F</v>
      </c>
      <c r="T89" s="52">
        <f t="shared" ref="T89:T95" si="725">IF(S89="A",4,IF(S89="B+",3.5,IF(S89="B",3,IF(S89="C+",2.5,IF(S89="C",2,IF(S89="D+",1.5,IF(S89="D",1,0)))))))</f>
        <v>0</v>
      </c>
      <c r="U89" s="53" t="str">
        <f t="shared" ref="U89:U95" si="726">TEXT(T89,"0.0")</f>
        <v>0.0</v>
      </c>
      <c r="V89" s="63"/>
      <c r="W89" s="105">
        <v>7.2</v>
      </c>
      <c r="X89" s="103">
        <v>6</v>
      </c>
      <c r="Y89" s="104"/>
      <c r="Z89" s="66">
        <f t="shared" ref="Z89:Z95" si="727">ROUND((W89*0.4+X89*0.6),1)</f>
        <v>6.5</v>
      </c>
      <c r="AA89" s="67">
        <f t="shared" ref="AA89:AA95" si="728">ROUND(MAX((W89*0.4+X89*0.6),(W89*0.4+Y89*0.6)),1)</f>
        <v>6.5</v>
      </c>
      <c r="AB89" s="67" t="str">
        <f t="shared" ref="AB89:AB95" si="729">TEXT(AA89,"0.0")</f>
        <v>6.5</v>
      </c>
      <c r="AC89" s="51" t="str">
        <f t="shared" ref="AC89:AC95" si="730">IF(AA89&gt;=8.5,"A",IF(AA89&gt;=8,"B+",IF(AA89&gt;=7,"B",IF(AA89&gt;=6.5,"C+",IF(AA89&gt;=5.5,"C",IF(AA89&gt;=5,"D+",IF(AA89&gt;=4,"D","F")))))))</f>
        <v>C+</v>
      </c>
      <c r="AD89" s="60">
        <f t="shared" ref="AD89:AD95" si="731">IF(AC89="A",4,IF(AC89="B+",3.5,IF(AC89="B",3,IF(AC89="C+",2.5,IF(AC89="C",2,IF(AC89="D+",1.5,IF(AC89="D",1,0)))))))</f>
        <v>2.5</v>
      </c>
      <c r="AE89" s="53" t="str">
        <f t="shared" ref="AE89:AE95" si="732">TEXT(AD89,"0.0")</f>
        <v>2.5</v>
      </c>
      <c r="AF89" s="63">
        <v>4</v>
      </c>
      <c r="AG89" s="207">
        <v>4</v>
      </c>
      <c r="AH89" s="105">
        <v>9</v>
      </c>
      <c r="AI89" s="103">
        <v>8</v>
      </c>
      <c r="AJ89" s="104"/>
      <c r="AK89" s="66">
        <f t="shared" ref="AK89:AK95" si="733">ROUND((AH89*0.4+AI89*0.6),1)</f>
        <v>8.4</v>
      </c>
      <c r="AL89" s="67">
        <f t="shared" ref="AL89:AL95" si="734">ROUND(MAX((AH89*0.4+AI89*0.6),(AH89*0.4+AJ89*0.6)),1)</f>
        <v>8.4</v>
      </c>
      <c r="AM89" s="67" t="str">
        <f t="shared" ref="AM89:AM95" si="735">TEXT(AL89,"0.0")</f>
        <v>8.4</v>
      </c>
      <c r="AN89" s="51" t="str">
        <f t="shared" ref="AN89:AN95" si="736">IF(AL89&gt;=8.5,"A",IF(AL89&gt;=8,"B+",IF(AL89&gt;=7,"B",IF(AL89&gt;=6.5,"C+",IF(AL89&gt;=5.5,"C",IF(AL89&gt;=5,"D+",IF(AL89&gt;=4,"D","F")))))))</f>
        <v>B+</v>
      </c>
      <c r="AO89" s="60">
        <f t="shared" ref="AO89:AO95" si="737">IF(AN89="A",4,IF(AN89="B+",3.5,IF(AN89="B",3,IF(AN89="C+",2.5,IF(AN89="C",2,IF(AN89="D+",1.5,IF(AN89="D",1,0)))))))</f>
        <v>3.5</v>
      </c>
      <c r="AP89" s="53" t="str">
        <f t="shared" ref="AP89:AP95" si="738">TEXT(AO89,"0.0")</f>
        <v>3.5</v>
      </c>
      <c r="AQ89" s="63">
        <v>2</v>
      </c>
      <c r="AR89" s="207">
        <v>2</v>
      </c>
      <c r="AS89" s="105">
        <v>7.4</v>
      </c>
      <c r="AT89" s="103">
        <v>6</v>
      </c>
      <c r="AU89" s="104"/>
      <c r="AV89" s="66">
        <f t="shared" ref="AV89:AV95" si="739">ROUND((AS89*0.4+AT89*0.6),1)</f>
        <v>6.6</v>
      </c>
      <c r="AW89" s="67">
        <f t="shared" ref="AW89:AW95" si="740">ROUND(MAX((AS89*0.4+AT89*0.6),(AS89*0.4+AU89*0.6)),1)</f>
        <v>6.6</v>
      </c>
      <c r="AX89" s="67" t="str">
        <f t="shared" ref="AX89:AX95" si="741">TEXT(AW89,"0.0")</f>
        <v>6.6</v>
      </c>
      <c r="AY89" s="51" t="str">
        <f t="shared" ref="AY89:AY95" si="742">IF(AW89&gt;=8.5,"A",IF(AW89&gt;=8,"B+",IF(AW89&gt;=7,"B",IF(AW89&gt;=6.5,"C+",IF(AW89&gt;=5.5,"C",IF(AW89&gt;=5,"D+",IF(AW89&gt;=4,"D","F")))))))</f>
        <v>C+</v>
      </c>
      <c r="AZ89" s="60">
        <f t="shared" ref="AZ89:AZ95" si="743">IF(AY89="A",4,IF(AY89="B+",3.5,IF(AY89="B",3,IF(AY89="C+",2.5,IF(AY89="C",2,IF(AY89="D+",1.5,IF(AY89="D",1,0)))))))</f>
        <v>2.5</v>
      </c>
      <c r="BA89" s="53" t="str">
        <f t="shared" ref="BA89:BA95" si="744">TEXT(AZ89,"0.0")</f>
        <v>2.5</v>
      </c>
      <c r="BB89" s="63">
        <v>3</v>
      </c>
      <c r="BC89" s="207">
        <v>3</v>
      </c>
      <c r="BD89" s="105">
        <v>5.4</v>
      </c>
      <c r="BE89" s="103">
        <v>5</v>
      </c>
      <c r="BF89" s="104"/>
      <c r="BG89" s="66">
        <f t="shared" ref="BG89:BG95" si="745">ROUND((BD89*0.4+BE89*0.6),1)</f>
        <v>5.2</v>
      </c>
      <c r="BH89" s="67">
        <f t="shared" ref="BH89:BH95" si="746">ROUND(MAX((BD89*0.4+BE89*0.6),(BD89*0.4+BF89*0.6)),1)</f>
        <v>5.2</v>
      </c>
      <c r="BI89" s="67" t="str">
        <f t="shared" ref="BI89:BI95" si="747">TEXT(BH89,"0.0")</f>
        <v>5.2</v>
      </c>
      <c r="BJ89" s="51" t="str">
        <f t="shared" ref="BJ89:BJ95" si="748">IF(BH89&gt;=8.5,"A",IF(BH89&gt;=8,"B+",IF(BH89&gt;=7,"B",IF(BH89&gt;=6.5,"C+",IF(BH89&gt;=5.5,"C",IF(BH89&gt;=5,"D+",IF(BH89&gt;=4,"D","F")))))))</f>
        <v>D+</v>
      </c>
      <c r="BK89" s="60">
        <f t="shared" ref="BK89:BK95" si="749">IF(BJ89="A",4,IF(BJ89="B+",3.5,IF(BJ89="B",3,IF(BJ89="C+",2.5,IF(BJ89="C",2,IF(BJ89="D+",1.5,IF(BJ89="D",1,0)))))))</f>
        <v>1.5</v>
      </c>
      <c r="BL89" s="53" t="str">
        <f t="shared" ref="BL89:BL95" si="750">TEXT(BK89,"0.0")</f>
        <v>1.5</v>
      </c>
      <c r="BM89" s="63">
        <v>3</v>
      </c>
      <c r="BN89" s="207">
        <v>3</v>
      </c>
      <c r="BO89" s="105">
        <v>5.6</v>
      </c>
      <c r="BP89" s="103">
        <v>4</v>
      </c>
      <c r="BQ89" s="104"/>
      <c r="BR89" s="66">
        <f t="shared" ref="BR89:BR95" si="751">ROUND((BO89*0.4+BP89*0.6),1)</f>
        <v>4.5999999999999996</v>
      </c>
      <c r="BS89" s="67">
        <f t="shared" ref="BS89:BS95" si="752">ROUND(MAX((BO89*0.4+BP89*0.6),(BO89*0.4+BQ89*0.6)),1)</f>
        <v>4.5999999999999996</v>
      </c>
      <c r="BT89" s="67" t="str">
        <f t="shared" ref="BT89:BT95" si="753">TEXT(BS89,"0.0")</f>
        <v>4.6</v>
      </c>
      <c r="BU89" s="51" t="str">
        <f t="shared" ref="BU89:BU95" si="754">IF(BS89&gt;=8.5,"A",IF(BS89&gt;=8,"B+",IF(BS89&gt;=7,"B",IF(BS89&gt;=6.5,"C+",IF(BS89&gt;=5.5,"C",IF(BS89&gt;=5,"D+",IF(BS89&gt;=4,"D","F")))))))</f>
        <v>D</v>
      </c>
      <c r="BV89" s="68">
        <f t="shared" ref="BV89:BV95" si="755">IF(BU89="A",4,IF(BU89="B+",3.5,IF(BU89="B",3,IF(BU89="C+",2.5,IF(BU89="C",2,IF(BU89="D+",1.5,IF(BU89="D",1,0)))))))</f>
        <v>1</v>
      </c>
      <c r="BW89" s="53" t="str">
        <f t="shared" ref="BW89:BW95" si="756">TEXT(BV89,"0.0")</f>
        <v>1.0</v>
      </c>
      <c r="BX89" s="63">
        <v>2</v>
      </c>
      <c r="BY89" s="207">
        <v>2</v>
      </c>
      <c r="BZ89" s="105">
        <v>6.5</v>
      </c>
      <c r="CA89" s="103">
        <v>9</v>
      </c>
      <c r="CB89" s="104"/>
      <c r="CC89" s="105"/>
      <c r="CD89" s="67">
        <f t="shared" ref="CD89:CD95" si="757">ROUND(MAX((BZ89*0.4+CA89*0.6),(BZ89*0.4+CB89*0.6)),1)</f>
        <v>8</v>
      </c>
      <c r="CE89" s="67" t="str">
        <f t="shared" ref="CE89:CE95" si="758">TEXT(CD89,"0.0")</f>
        <v>8.0</v>
      </c>
      <c r="CF89" s="51" t="str">
        <f t="shared" ref="CF89:CF95" si="759">IF(CD89&gt;=8.5,"A",IF(CD89&gt;=8,"B+",IF(CD89&gt;=7,"B",IF(CD89&gt;=6.5,"C+",IF(CD89&gt;=5.5,"C",IF(CD89&gt;=5,"D+",IF(CD89&gt;=4,"D","F")))))))</f>
        <v>B+</v>
      </c>
      <c r="CG89" s="60">
        <f t="shared" ref="CG89:CG95" si="760">IF(CF89="A",4,IF(CF89="B+",3.5,IF(CF89="B",3,IF(CF89="C+",2.5,IF(CF89="C",2,IF(CF89="D+",1.5,IF(CF89="D",1,0)))))))</f>
        <v>3.5</v>
      </c>
      <c r="CH89" s="53" t="str">
        <f t="shared" ref="CH89:CH95" si="761">TEXT(CG89,"0.0")</f>
        <v>3.5</v>
      </c>
      <c r="CI89" s="63">
        <v>3</v>
      </c>
      <c r="CJ89" s="207">
        <v>3</v>
      </c>
      <c r="CK89" s="208">
        <f>AQ89+BB89+BM89+BX89+CI89+AF89</f>
        <v>17</v>
      </c>
      <c r="CL89" s="72">
        <f>(AL89*AQ89+AA89*AF89+AW89*BB89+BH89*BM89+BS89*BX89+CD89*CI89)/CK89</f>
        <v>6.552941176470588</v>
      </c>
      <c r="CM89" s="93" t="str">
        <f t="shared" ref="CM89:CM95" si="762">TEXT(CL89,"0.00")</f>
        <v>6.55</v>
      </c>
      <c r="CN89" s="72">
        <f>(AO89*AQ89+AD89*AF89+AZ89*BB89+BK89*BM89+BV89*BX89+CG89*CI89)/CK89</f>
        <v>2.4411764705882355</v>
      </c>
      <c r="CO89" s="93" t="str">
        <f t="shared" ref="CO89:CO95" si="763">TEXT(CN89,"0.00")</f>
        <v>2.44</v>
      </c>
      <c r="CP89" s="399" t="str">
        <f t="shared" ref="CP89:CP95" si="764">IF(AND(CN89&lt;0.8),"Cảnh báo KQHT","Lên lớp")</f>
        <v>Lên lớp</v>
      </c>
      <c r="CQ89" s="399">
        <f>CJ89+BY89+BN89+BC89+AG89+AR89</f>
        <v>17</v>
      </c>
      <c r="CR89" s="72">
        <f>(AL89*AR89+AA89*AG89+AW89*BC89+BH89*BN89+BS89*BY89+CD89*CJ89)/CQ89</f>
        <v>6.552941176470588</v>
      </c>
      <c r="CS89" s="399" t="str">
        <f t="shared" ref="CS89:CS95" si="765">TEXT(CR89,"0.00")</f>
        <v>6.55</v>
      </c>
      <c r="CT89" s="72">
        <f>(AO89*AR89+AD89*AG89+AZ89*BC89+BK89*BN89+BV89*BY89+CG89*CJ89)/CQ89</f>
        <v>2.4411764705882355</v>
      </c>
      <c r="CU89" s="399" t="str">
        <f t="shared" ref="CU89:CU95" si="766">TEXT(CT89,"0.00")</f>
        <v>2.44</v>
      </c>
      <c r="CV89" s="399" t="str">
        <f t="shared" ref="CV89:CV95" si="767">IF(AND(CT89&lt;1.2),"Cảnh báo KQHT","Lên lớp")</f>
        <v>Lên lớp</v>
      </c>
      <c r="CW89" s="66">
        <v>7</v>
      </c>
      <c r="CX89" s="399">
        <v>5</v>
      </c>
      <c r="CY89" s="399"/>
      <c r="CZ89" s="66">
        <f t="shared" ref="CZ89:CZ95" si="768">ROUND((CW89*0.4+CX89*0.6),1)</f>
        <v>5.8</v>
      </c>
      <c r="DA89" s="67">
        <f t="shared" ref="DA89:DA95" si="769">ROUND(MAX((CW89*0.4+CX89*0.6),(CW89*0.4+CY89*0.6)),1)</f>
        <v>5.8</v>
      </c>
      <c r="DB89" s="60" t="str">
        <f t="shared" ref="DB89:DB95" si="770">TEXT(DA89,"0.0")</f>
        <v>5.8</v>
      </c>
      <c r="DC89" s="51" t="str">
        <f t="shared" ref="DC89:DC95" si="771">IF(DA89&gt;=8.5,"A",IF(DA89&gt;=8,"B+",IF(DA89&gt;=7,"B",IF(DA89&gt;=6.5,"C+",IF(DA89&gt;=5.5,"C",IF(DA89&gt;=5,"D+",IF(DA89&gt;=4,"D","F")))))))</f>
        <v>C</v>
      </c>
      <c r="DD89" s="60">
        <f t="shared" ref="DD89:DD95" si="772">IF(DC89="A",4,IF(DC89="B+",3.5,IF(DC89="B",3,IF(DC89="C+",2.5,IF(DC89="C",2,IF(DC89="D+",1.5,IF(DC89="D",1,0)))))))</f>
        <v>2</v>
      </c>
      <c r="DE89" s="60" t="str">
        <f t="shared" ref="DE89:DE95" si="773">TEXT(DD89,"0.0")</f>
        <v>2.0</v>
      </c>
      <c r="DF89" s="63"/>
      <c r="DG89" s="209"/>
      <c r="DH89" s="105">
        <v>6</v>
      </c>
      <c r="DI89" s="126">
        <v>5</v>
      </c>
      <c r="DJ89" s="126"/>
      <c r="DK89" s="66">
        <f t="shared" ref="DK89:DK95" si="774">ROUND((DH89*0.4+DI89*0.6),1)</f>
        <v>5.4</v>
      </c>
      <c r="DL89" s="67">
        <f t="shared" ref="DL89:DL95" si="775">ROUND(MAX((DH89*0.4+DI89*0.6),(DH89*0.4+DJ89*0.6)),1)</f>
        <v>5.4</v>
      </c>
      <c r="DM89" s="60" t="str">
        <f t="shared" ref="DM89:DM95" si="776">TEXT(DL89,"0.0")</f>
        <v>5.4</v>
      </c>
      <c r="DN89" s="51" t="str">
        <f t="shared" ref="DN89:DN95" si="777">IF(DL89&gt;=8.5,"A",IF(DL89&gt;=8,"B+",IF(DL89&gt;=7,"B",IF(DL89&gt;=6.5,"C+",IF(DL89&gt;=5.5,"C",IF(DL89&gt;=5,"D+",IF(DL89&gt;=4,"D","F")))))))</f>
        <v>D+</v>
      </c>
      <c r="DO89" s="60">
        <f t="shared" ref="DO89:DO95" si="778">IF(DN89="A",4,IF(DN89="B+",3.5,IF(DN89="B",3,IF(DN89="C+",2.5,IF(DN89="C",2,IF(DN89="D+",1.5,IF(DN89="D",1,0)))))))</f>
        <v>1.5</v>
      </c>
      <c r="DP89" s="60" t="str">
        <f t="shared" ref="DP89:DP95" si="779">TEXT(DO89,"0.0")</f>
        <v>1.5</v>
      </c>
      <c r="DQ89" s="63"/>
      <c r="DR89" s="209"/>
      <c r="DS89" s="67">
        <f t="shared" ref="DS89:DS95" si="780">(DA89+DL89)/2</f>
        <v>5.6</v>
      </c>
      <c r="DT89" s="60" t="str">
        <f t="shared" ref="DT89:DT95" si="781">TEXT(DS89,"0.0")</f>
        <v>5.6</v>
      </c>
      <c r="DU89" s="51" t="str">
        <f t="shared" ref="DU89:DU95" si="782">IF(DS89&gt;=8.5,"A",IF(DS89&gt;=8,"B+",IF(DS89&gt;=7,"B",IF(DS89&gt;=6.5,"C+",IF(DS89&gt;=5.5,"C",IF(DS89&gt;=5,"D+",IF(DS89&gt;=4,"D","F")))))))</f>
        <v>C</v>
      </c>
      <c r="DV89" s="60">
        <f t="shared" ref="DV89:DV95" si="783">IF(DU89="A",4,IF(DU89="B+",3.5,IF(DU89="B",3,IF(DU89="C+",2.5,IF(DU89="C",2,IF(DU89="D+",1.5,IF(DU89="D",1,0)))))))</f>
        <v>2</v>
      </c>
      <c r="DW89" s="60" t="str">
        <f t="shared" ref="DW89:DW95" si="784">TEXT(DV89,"0.0")</f>
        <v>2.0</v>
      </c>
      <c r="DX89" s="63">
        <v>3</v>
      </c>
      <c r="DY89" s="209">
        <v>3</v>
      </c>
      <c r="DZ89" s="210">
        <v>5.3</v>
      </c>
      <c r="EA89" s="57">
        <v>3</v>
      </c>
      <c r="EB89" s="58">
        <v>3</v>
      </c>
      <c r="EC89" s="66">
        <f t="shared" ref="EC89:EC95" si="785">ROUND((DZ89*0.4+EA89*0.6),1)</f>
        <v>3.9</v>
      </c>
      <c r="ED89" s="67">
        <f t="shared" ref="ED89:ED95" si="786">ROUND(MAX((DZ89*0.4+EA89*0.6),(DZ89*0.4+EB89*0.6)),1)</f>
        <v>3.9</v>
      </c>
      <c r="EE89" s="67" t="str">
        <f t="shared" ref="EE89:EE95" si="787">TEXT(ED89,"0.0")</f>
        <v>3.9</v>
      </c>
      <c r="EF89" s="51" t="str">
        <f t="shared" ref="EF89:EF95" si="788">IF(ED89&gt;=8.5,"A",IF(ED89&gt;=8,"B+",IF(ED89&gt;=7,"B",IF(ED89&gt;=6.5,"C+",IF(ED89&gt;=5.5,"C",IF(ED89&gt;=5,"D+",IF(ED89&gt;=4,"D","F")))))))</f>
        <v>F</v>
      </c>
      <c r="EG89" s="68">
        <f t="shared" ref="EG89:EG95" si="789">IF(EF89="A",4,IF(EF89="B+",3.5,IF(EF89="B",3,IF(EF89="C+",2.5,IF(EF89="C",2,IF(EF89="D+",1.5,IF(EF89="D",1,0)))))))</f>
        <v>0</v>
      </c>
      <c r="EH89" s="53" t="str">
        <f t="shared" ref="EH89:EH95" si="790">TEXT(EG89,"0.0")</f>
        <v>0.0</v>
      </c>
      <c r="EI89" s="63">
        <v>3</v>
      </c>
      <c r="EJ89" s="207"/>
      <c r="EK89" s="210">
        <v>6.5</v>
      </c>
      <c r="EL89" s="57">
        <v>4</v>
      </c>
      <c r="EM89" s="58"/>
      <c r="EN89" s="66">
        <f t="shared" ref="EN89:EN95" si="791">ROUND((EK89*0.4+EL89*0.6),1)</f>
        <v>5</v>
      </c>
      <c r="EO89" s="67">
        <f t="shared" ref="EO89:EO95" si="792">ROUND(MAX((EK89*0.4+EL89*0.6),(EK89*0.4+EM89*0.6)),1)</f>
        <v>5</v>
      </c>
      <c r="EP89" s="67" t="str">
        <f t="shared" ref="EP89:EP95" si="793">TEXT(EO89,"0.0")</f>
        <v>5.0</v>
      </c>
      <c r="EQ89" s="51" t="str">
        <f t="shared" ref="EQ89:EQ95" si="794">IF(EO89&gt;=8.5,"A",IF(EO89&gt;=8,"B+",IF(EO89&gt;=7,"B",IF(EO89&gt;=6.5,"C+",IF(EO89&gt;=5.5,"C",IF(EO89&gt;=5,"D+",IF(EO89&gt;=4,"D","F")))))))</f>
        <v>D+</v>
      </c>
      <c r="ER89" s="60">
        <f t="shared" ref="ER89:ER95" si="795">IF(EQ89="A",4,IF(EQ89="B+",3.5,IF(EQ89="B",3,IF(EQ89="C+",2.5,IF(EQ89="C",2,IF(EQ89="D+",1.5,IF(EQ89="D",1,0)))))))</f>
        <v>1.5</v>
      </c>
      <c r="ES89" s="53" t="str">
        <f t="shared" ref="ES89:ES95" si="796">TEXT(ER89,"0.0")</f>
        <v>1.5</v>
      </c>
      <c r="ET89" s="63">
        <v>3</v>
      </c>
      <c r="EU89" s="207">
        <v>3</v>
      </c>
      <c r="EV89" s="171">
        <v>5</v>
      </c>
      <c r="EW89" s="122">
        <v>0</v>
      </c>
      <c r="EX89" s="123"/>
      <c r="EY89" s="66">
        <f t="shared" ref="EY89:EY95" si="797">ROUND((EV89*0.4+EW89*0.6),1)</f>
        <v>2</v>
      </c>
      <c r="EZ89" s="67">
        <f t="shared" ref="EZ89:EZ95" si="798">ROUND(MAX((EV89*0.4+EW89*0.6),(EV89*0.4+EX89*0.6)),1)</f>
        <v>2</v>
      </c>
      <c r="FA89" s="67" t="str">
        <f t="shared" ref="FA89:FA95" si="799">TEXT(EZ89,"0.0")</f>
        <v>2.0</v>
      </c>
      <c r="FB89" s="51" t="str">
        <f t="shared" ref="FB89:FB95" si="800">IF(EZ89&gt;=8.5,"A",IF(EZ89&gt;=8,"B+",IF(EZ89&gt;=7,"B",IF(EZ89&gt;=6.5,"C+",IF(EZ89&gt;=5.5,"C",IF(EZ89&gt;=5,"D+",IF(EZ89&gt;=4,"D","F")))))))</f>
        <v>F</v>
      </c>
      <c r="FC89" s="60">
        <f t="shared" ref="FC89:FC95" si="801">IF(FB89="A",4,IF(FB89="B+",3.5,IF(FB89="B",3,IF(FB89="C+",2.5,IF(FB89="C",2,IF(FB89="D+",1.5,IF(FB89="D",1,0)))))))</f>
        <v>0</v>
      </c>
      <c r="FD89" s="53" t="str">
        <f t="shared" ref="FD89:FD95" si="802">TEXT(FC89,"0.0")</f>
        <v>0.0</v>
      </c>
      <c r="FE89" s="63">
        <v>2</v>
      </c>
      <c r="FF89" s="207"/>
      <c r="FG89" s="105">
        <v>7</v>
      </c>
      <c r="FH89" s="103">
        <v>5</v>
      </c>
      <c r="FI89" s="104"/>
      <c r="FJ89" s="66">
        <f t="shared" ref="FJ89:FJ95" si="803">ROUND((FG89*0.4+FH89*0.6),1)</f>
        <v>5.8</v>
      </c>
      <c r="FK89" s="67">
        <f t="shared" ref="FK89:FK95" si="804">ROUND(MAX((FG89*0.4+FH89*0.6),(FG89*0.4+FI89*0.6)),1)</f>
        <v>5.8</v>
      </c>
      <c r="FL89" s="67" t="str">
        <f t="shared" ref="FL89:FL95" si="805">TEXT(FK89,"0.0")</f>
        <v>5.8</v>
      </c>
      <c r="FM89" s="51" t="str">
        <f t="shared" ref="FM89:FM95" si="806">IF(FK89&gt;=8.5,"A",IF(FK89&gt;=8,"B+",IF(FK89&gt;=7,"B",IF(FK89&gt;=6.5,"C+",IF(FK89&gt;=5.5,"C",IF(FK89&gt;=5,"D+",IF(FK89&gt;=4,"D","F")))))))</f>
        <v>C</v>
      </c>
      <c r="FN89" s="60">
        <f t="shared" ref="FN89:FN95" si="807">IF(FM89="A",4,IF(FM89="B+",3.5,IF(FM89="B",3,IF(FM89="C+",2.5,IF(FM89="C",2,IF(FM89="D+",1.5,IF(FM89="D",1,0)))))))</f>
        <v>2</v>
      </c>
      <c r="FO89" s="53" t="str">
        <f t="shared" ref="FO89:FO95" si="808">TEXT(FN89,"0.0")</f>
        <v>2.0</v>
      </c>
      <c r="FP89" s="63">
        <v>2</v>
      </c>
      <c r="FQ89" s="207">
        <v>2</v>
      </c>
      <c r="FR89" s="149">
        <v>0</v>
      </c>
      <c r="FS89" s="70"/>
      <c r="FT89" s="121"/>
      <c r="FU89" s="149"/>
      <c r="FV89" s="67">
        <f t="shared" ref="FV89:FV95" si="809">ROUND(MAX((FR89*0.4+FS89*0.6),(FR89*0.4+FT89*0.6)),1)</f>
        <v>0</v>
      </c>
      <c r="FW89" s="67" t="str">
        <f t="shared" ref="FW89:FW95" si="810">TEXT(FV89,"0.0")</f>
        <v>0.0</v>
      </c>
      <c r="FX89" s="51" t="str">
        <f t="shared" ref="FX89:FX95" si="811">IF(FV89&gt;=8.5,"A",IF(FV89&gt;=8,"B+",IF(FV89&gt;=7,"B",IF(FV89&gt;=6.5,"C+",IF(FV89&gt;=5.5,"C",IF(FV89&gt;=5,"D+",IF(FV89&gt;=4,"D","F")))))))</f>
        <v>F</v>
      </c>
      <c r="FY89" s="60">
        <f t="shared" ref="FY89:FY95" si="812">IF(FX89="A",4,IF(FX89="B+",3.5,IF(FX89="B",3,IF(FX89="C+",2.5,IF(FX89="C",2,IF(FX89="D+",1.5,IF(FX89="D",1,0)))))))</f>
        <v>0</v>
      </c>
      <c r="FZ89" s="53" t="str">
        <f t="shared" ref="FZ89:FZ95" si="813">TEXT(FY89,"0.0")</f>
        <v>0.0</v>
      </c>
      <c r="GA89" s="63">
        <v>2</v>
      </c>
      <c r="GB89" s="207"/>
      <c r="GC89" s="171">
        <v>6.9</v>
      </c>
      <c r="GD89" s="122">
        <v>0</v>
      </c>
      <c r="GE89" s="123"/>
      <c r="GF89" s="171"/>
      <c r="GG89" s="67">
        <f t="shared" ref="GG89:GG95" si="814">ROUND(MAX((GC89*0.4+GD89*0.6),(GC89*0.4+GE89*0.6)),1)</f>
        <v>2.8</v>
      </c>
      <c r="GH89" s="67" t="str">
        <f t="shared" ref="GH89:GH95" si="815">TEXT(GG89,"0.0")</f>
        <v>2.8</v>
      </c>
      <c r="GI89" s="51" t="str">
        <f t="shared" ref="GI89:GI95" si="816">IF(GG89&gt;=8.5,"A",IF(GG89&gt;=8,"B+",IF(GG89&gt;=7,"B",IF(GG89&gt;=6.5,"C+",IF(GG89&gt;=5.5,"C",IF(GG89&gt;=5,"D+",IF(GG89&gt;=4,"D","F")))))))</f>
        <v>F</v>
      </c>
      <c r="GJ89" s="60">
        <f t="shared" ref="GJ89:GJ95" si="817">IF(GI89="A",4,IF(GI89="B+",3.5,IF(GI89="B",3,IF(GI89="C+",2.5,IF(GI89="C",2,IF(GI89="D+",1.5,IF(GI89="D",1,0)))))))</f>
        <v>0</v>
      </c>
      <c r="GK89" s="53" t="str">
        <f t="shared" ref="GK89:GK95" si="818">TEXT(GJ89,"0.0")</f>
        <v>0.0</v>
      </c>
      <c r="GL89" s="63">
        <v>3</v>
      </c>
      <c r="GM89" s="207"/>
      <c r="GN89" s="211">
        <f t="shared" ref="GN89:GN95" si="819">DX89+EI89+ET89+FE89+FP89+GA89+GL89</f>
        <v>18</v>
      </c>
      <c r="GO89" s="156">
        <f t="shared" ref="GO89:GO95" si="820">(DS89*DX89+ED89*EI89+EO89*ET89+EZ89*FE89+FK89*FP89+FV89*GA89+GG89*GL89)/GN89</f>
        <v>3.75</v>
      </c>
      <c r="GP89" s="158">
        <f t="shared" ref="GP89:GP95" si="821">(DV89*DX89+EG89*EI89+ER89*ET89+FC89*FE89+FN89*FP89+FY89*GA89+GJ89*GL89)/GN89</f>
        <v>0.80555555555555558</v>
      </c>
      <c r="GQ89" s="157" t="str">
        <f t="shared" ref="GQ89:GQ95" si="822">TEXT(GP89,"0.00")</f>
        <v>0.81</v>
      </c>
      <c r="GR89" s="5" t="str">
        <f t="shared" ref="GR89:GR95" si="823">IF(AND(GP89&lt;1),"Cảnh báo KQHT","Lên lớp")</f>
        <v>Cảnh báo KQHT</v>
      </c>
      <c r="GS89" s="212">
        <f t="shared" ref="GS89:GS95" si="824">DY89+EJ89+EU89+FF89+FQ89+GB89+GM89</f>
        <v>8</v>
      </c>
      <c r="GT89" s="213">
        <f t="shared" ref="GT89:GT95" si="825" xml:space="preserve"> (DS89*DY89+ED89*EJ89+EO89*EU89+EZ89*FF89+FK89*FQ89+FV89*GB89+GG89*GM89)/GS89</f>
        <v>5.4249999999999998</v>
      </c>
      <c r="GU89" s="214">
        <f t="shared" ref="GU89:GU95" si="826" xml:space="preserve"> (DV89*DY89+EG89*EJ89+ER89*EU89+FC89*FF89+FN89*FQ89+FY89*GB89+GJ89*GM89)/GS89</f>
        <v>1.8125</v>
      </c>
      <c r="GV89" s="215">
        <f t="shared" ref="GV89:GV95" si="827">CK89+GN89</f>
        <v>35</v>
      </c>
      <c r="GW89" s="211">
        <f t="shared" ref="GW89:GW95" si="828">CQ89+GS89</f>
        <v>25</v>
      </c>
      <c r="GX89" s="157">
        <f t="shared" ref="GX89:GX95" si="829">(CQ89*CR89+GT89*GS89)/GW89</f>
        <v>6.1919999999999993</v>
      </c>
      <c r="GY89" s="158">
        <f t="shared" ref="GY89:GY95" si="830">(CT89*CQ89+GU89*GS89)/GW89</f>
        <v>2.2400000000000002</v>
      </c>
      <c r="GZ89" s="157" t="str">
        <f t="shared" ref="GZ89:GZ95" si="831">TEXT(GY89,"0.00")</f>
        <v>2.24</v>
      </c>
      <c r="HA89" s="5" t="str">
        <f t="shared" ref="HA89:HA95" si="832">IF(AND(GY89&lt;1.2),"Cảnh báo KQHT","Lên lớp")</f>
        <v>Lên lớp</v>
      </c>
      <c r="HB89" s="5" t="s">
        <v>1035</v>
      </c>
      <c r="HC89" s="149"/>
      <c r="HD89" s="70"/>
      <c r="HE89" s="121"/>
      <c r="HF89" s="149"/>
      <c r="HG89" s="67">
        <f>ROUND(MAX((HC89*0.4+HD89*0.6),(HC89*0.4+HE89*0.6)),1)</f>
        <v>0</v>
      </c>
      <c r="HH89" s="67" t="str">
        <f t="shared" ref="HH89:HH94" si="833">TEXT(HG89,"0.0")</f>
        <v>0.0</v>
      </c>
      <c r="HI89" s="51" t="str">
        <f t="shared" ref="HI89:HI94" si="834">IF(HG89&gt;=8.5,"A",IF(HG89&gt;=8,"B+",IF(HG89&gt;=7,"B",IF(HG89&gt;=6.5,"C+",IF(HG89&gt;=5.5,"C",IF(HG89&gt;=5,"D+",IF(HG89&gt;=4,"D","F")))))))</f>
        <v>F</v>
      </c>
      <c r="HJ89" s="60">
        <f t="shared" ref="HJ89:HJ94" si="835">IF(HI89="A",4,IF(HI89="B+",3.5,IF(HI89="B",3,IF(HI89="C+",2.5,IF(HI89="C",2,IF(HI89="D+",1.5,IF(HI89="D",1,0)))))))</f>
        <v>0</v>
      </c>
      <c r="HK89" s="53" t="str">
        <f t="shared" ref="HK89:HK94" si="836">TEXT(HJ89,"0.0")</f>
        <v>0.0</v>
      </c>
      <c r="HL89" s="63">
        <v>3</v>
      </c>
      <c r="HM89" s="207"/>
      <c r="HN89" s="149"/>
      <c r="HO89" s="70"/>
      <c r="HP89" s="121"/>
      <c r="HQ89" s="149">
        <f>ROUND((HN89*0.4+HO89*0.6),1)</f>
        <v>0</v>
      </c>
      <c r="HR89" s="110">
        <f t="shared" ref="HR89:HR94" si="837">ROUND(MAX((HN89*0.4+HO89*0.6),(HN89*0.4+HP89*0.6)),1)</f>
        <v>0</v>
      </c>
      <c r="HS89" s="67" t="str">
        <f t="shared" ref="HS89:HS94" si="838">TEXT(HR89,"0.0")</f>
        <v>0.0</v>
      </c>
      <c r="HT89" s="111" t="str">
        <f t="shared" ref="HT89:HT94" si="839">IF(HR89&gt;=8.5,"A",IF(HR89&gt;=8,"B+",IF(HR89&gt;=7,"B",IF(HR89&gt;=6.5,"C+",IF(HR89&gt;=5.5,"C",IF(HR89&gt;=5,"D+",IF(HR89&gt;=4,"D","F")))))))</f>
        <v>F</v>
      </c>
      <c r="HU89" s="112">
        <f t="shared" ref="HU89:HU94" si="840">IF(HT89="A",4,IF(HT89="B+",3.5,IF(HT89="B",3,IF(HT89="C+",2.5,IF(HT89="C",2,IF(HT89="D+",1.5,IF(HT89="D",1,0)))))))</f>
        <v>0</v>
      </c>
      <c r="HV89" s="113" t="str">
        <f t="shared" ref="HV89:HV94" si="841">TEXT(HU89,"0.0")</f>
        <v>0.0</v>
      </c>
      <c r="HW89" s="63">
        <v>1</v>
      </c>
      <c r="HX89" s="207"/>
      <c r="HY89" s="66">
        <f t="shared" ref="HY89:HZ95" si="842">ROUND((HF89*0.7+HQ89*0.3),1)</f>
        <v>0</v>
      </c>
      <c r="HZ89" s="167">
        <f t="shared" si="842"/>
        <v>0</v>
      </c>
      <c r="IA89" s="53" t="str">
        <f t="shared" ref="IA89:IA94" si="843">TEXT(HZ89,"0.0")</f>
        <v>0.0</v>
      </c>
      <c r="IB89" s="51" t="str">
        <f t="shared" ref="IB89:IB94" si="844">IF(HZ89&gt;=8.5,"A",IF(HZ89&gt;=8,"B+",IF(HZ89&gt;=7,"B",IF(HZ89&gt;=6.5,"C+",IF(HZ89&gt;=5.5,"C",IF(HZ89&gt;=5,"D+",IF(HZ89&gt;=4,"D","F")))))))</f>
        <v>F</v>
      </c>
      <c r="IC89" s="60">
        <f t="shared" ref="IC89:IC94" si="845">IF(IB89="A",4,IF(IB89="B+",3.5,IF(IB89="B",3,IF(IB89="C+",2.5,IF(IB89="C",2,IF(IB89="D+",1.5,IF(IB89="D",1,0)))))))</f>
        <v>0</v>
      </c>
      <c r="ID89" s="53" t="str">
        <f t="shared" ref="ID89:ID94" si="846">TEXT(IC89,"0.0")</f>
        <v>0.0</v>
      </c>
      <c r="IE89" s="220">
        <v>4</v>
      </c>
      <c r="IF89" s="221"/>
      <c r="IG89" s="210"/>
      <c r="IH89" s="57"/>
      <c r="II89" s="58"/>
      <c r="IJ89" s="66">
        <f>ROUND((IG89*0.4+IH89*0.6),1)</f>
        <v>0</v>
      </c>
      <c r="IK89" s="67">
        <f t="shared" ref="IK89:IK94" si="847">ROUND(MAX((IG89*0.4+IH89*0.6),(IG89*0.4+II89*0.6)),1)</f>
        <v>0</v>
      </c>
      <c r="IL89" s="67" t="str">
        <f t="shared" ref="IL89:IL94" si="848">TEXT(IK89,"0.0")</f>
        <v>0.0</v>
      </c>
      <c r="IM89" s="51" t="str">
        <f t="shared" ref="IM89:IM94" si="849">IF(IK89&gt;=8.5,"A",IF(IK89&gt;=8,"B+",IF(IK89&gt;=7,"B",IF(IK89&gt;=6.5,"C+",IF(IK89&gt;=5.5,"C",IF(IK89&gt;=5,"D+",IF(IK89&gt;=4,"D","F")))))))</f>
        <v>F</v>
      </c>
      <c r="IN89" s="60">
        <f t="shared" ref="IN89:IN94" si="850">IF(IM89="A",4,IF(IM89="B+",3.5,IF(IM89="B",3,IF(IM89="C+",2.5,IF(IM89="C",2,IF(IM89="D+",1.5,IF(IM89="D",1,0)))))))</f>
        <v>0</v>
      </c>
      <c r="IO89" s="53" t="str">
        <f t="shared" ref="IO89:IO94" si="851">TEXT(IN89,"0.0")</f>
        <v>0.0</v>
      </c>
      <c r="IP89" s="63">
        <v>2</v>
      </c>
      <c r="IQ89" s="207"/>
      <c r="IR89" s="149"/>
      <c r="IS89" s="70"/>
      <c r="IT89" s="121"/>
      <c r="IU89" s="149">
        <f>ROUND((IR89*0.4+IS89*0.6),1)</f>
        <v>0</v>
      </c>
      <c r="IV89" s="67">
        <f t="shared" ref="IV89:IV94" si="852">ROUND(MAX((IR89*0.4+IS89*0.6),(IR89*0.4+IT89*0.6)),1)</f>
        <v>0</v>
      </c>
      <c r="IW89" s="67" t="str">
        <f t="shared" ref="IW89:IW94" si="853">TEXT(IV89,"0.0")</f>
        <v>0.0</v>
      </c>
      <c r="IX89" s="51" t="str">
        <f t="shared" ref="IX89:IX94" si="854">IF(IV89&gt;=8.5,"A",IF(IV89&gt;=8,"B+",IF(IV89&gt;=7,"B",IF(IV89&gt;=6.5,"C+",IF(IV89&gt;=5.5,"C",IF(IV89&gt;=5,"D+",IF(IV89&gt;=4,"D","F")))))))</f>
        <v>F</v>
      </c>
      <c r="IY89" s="60">
        <f t="shared" ref="IY89:IY94" si="855">IF(IX89="A",4,IF(IX89="B+",3.5,IF(IX89="B",3,IF(IX89="C+",2.5,IF(IX89="C",2,IF(IX89="D+",1.5,IF(IX89="D",1,0)))))))</f>
        <v>0</v>
      </c>
      <c r="IZ89" s="53" t="str">
        <f t="shared" ref="IZ89:IZ94" si="856">TEXT(IY89,"0.0")</f>
        <v>0.0</v>
      </c>
      <c r="JA89" s="63">
        <v>3</v>
      </c>
      <c r="JB89" s="207"/>
      <c r="JC89" s="272"/>
      <c r="JD89" s="273"/>
      <c r="JE89" s="274"/>
      <c r="JF89" s="275">
        <f>ROUND((JC89*0.4+JD89*0.6),1)</f>
        <v>0</v>
      </c>
      <c r="JG89" s="67">
        <f t="shared" ref="JG89:JG94" si="857">ROUND(MAX((JC89*0.4+JD89*0.6),(JC89*0.4+JE89*0.6)),1)</f>
        <v>0</v>
      </c>
      <c r="JH89" s="50" t="str">
        <f t="shared" ref="JH89:JH94" si="858">TEXT(JG89,"0.0")</f>
        <v>0.0</v>
      </c>
      <c r="JI89" s="51" t="str">
        <f t="shared" ref="JI89:JI94" si="859">IF(JG89&gt;=8.5,"A",IF(JG89&gt;=8,"B+",IF(JG89&gt;=7,"B",IF(JG89&gt;=6.5,"C+",IF(JG89&gt;=5.5,"C",IF(JG89&gt;=5,"D+",IF(JG89&gt;=4,"D","F")))))))</f>
        <v>F</v>
      </c>
      <c r="JJ89" s="60">
        <f t="shared" ref="JJ89:JJ94" si="860">IF(JI89="A",4,IF(JI89="B+",3.5,IF(JI89="B",3,IF(JI89="C+",2.5,IF(JI89="C",2,IF(JI89="D+",1.5,IF(JI89="D",1,0)))))))</f>
        <v>0</v>
      </c>
      <c r="JK89" s="53" t="str">
        <f t="shared" ref="JK89:JK94" si="861">TEXT(JJ89,"0.0")</f>
        <v>0.0</v>
      </c>
      <c r="JL89" s="61">
        <v>2</v>
      </c>
      <c r="JM89" s="62"/>
      <c r="JN89" s="56"/>
      <c r="JO89" s="70"/>
      <c r="JP89" s="121"/>
      <c r="JQ89" s="149">
        <f t="shared" ref="JQ89:JQ94" si="862">ROUND((JN89*0.4+JO89*0.6),1)</f>
        <v>0</v>
      </c>
      <c r="JR89" s="67">
        <f t="shared" ref="JR89:JR94" si="863">ROUND(MAX((JN89*0.4+JO89*0.6),(JN89*0.4+JP89*0.6)),1)</f>
        <v>0</v>
      </c>
      <c r="JS89" s="50" t="str">
        <f t="shared" ref="JS89:JS94" si="864">TEXT(JR89,"0.0")</f>
        <v>0.0</v>
      </c>
      <c r="JT89" s="51" t="str">
        <f t="shared" ref="JT89:JT94" si="865">IF(JR89&gt;=8.5,"A",IF(JR89&gt;=8,"B+",IF(JR89&gt;=7,"B",IF(JR89&gt;=6.5,"C+",IF(JR89&gt;=5.5,"C",IF(JR89&gt;=5,"D+",IF(JR89&gt;=4,"D","F")))))))</f>
        <v>F</v>
      </c>
      <c r="JU89" s="60">
        <f t="shared" ref="JU89:JU94" si="866">IF(JT89="A",4,IF(JT89="B+",3.5,IF(JT89="B",3,IF(JT89="C+",2.5,IF(JT89="C",2,IF(JT89="D+",1.5,IF(JT89="D",1,0)))))))</f>
        <v>0</v>
      </c>
      <c r="JV89" s="53" t="str">
        <f t="shared" ref="JV89:JV94" si="867">TEXT(JU89,"0.0")</f>
        <v>0.0</v>
      </c>
      <c r="JW89" s="61">
        <v>1</v>
      </c>
      <c r="JX89" s="62"/>
      <c r="JY89" s="56"/>
      <c r="JZ89" s="70"/>
      <c r="KA89" s="121"/>
      <c r="KB89" s="149">
        <f t="shared" ref="KB89:KB94" si="868">ROUND((JY89*0.4+JZ89*0.6),1)</f>
        <v>0</v>
      </c>
      <c r="KC89" s="67">
        <f t="shared" ref="KC89:KC94" si="869">ROUND(MAX((JY89*0.4+JZ89*0.6),(JY89*0.4+KA89*0.6)),1)</f>
        <v>0</v>
      </c>
      <c r="KD89" s="50" t="str">
        <f t="shared" ref="KD89:KD94" si="870">TEXT(KC89,"0.0")</f>
        <v>0.0</v>
      </c>
      <c r="KE89" s="51" t="str">
        <f t="shared" ref="KE89:KE94" si="871">IF(KC89&gt;=8.5,"A",IF(KC89&gt;=8,"B+",IF(KC89&gt;=7,"B",IF(KC89&gt;=6.5,"C+",IF(KC89&gt;=5.5,"C",IF(KC89&gt;=5,"D+",IF(KC89&gt;=4,"D","F")))))))</f>
        <v>F</v>
      </c>
      <c r="KF89" s="60">
        <f t="shared" ref="KF89:KF94" si="872">IF(KE89="A",4,IF(KE89="B+",3.5,IF(KE89="B",3,IF(KE89="C+",2.5,IF(KE89="C",2,IF(KE89="D+",1.5,IF(KE89="D",1,0)))))))</f>
        <v>0</v>
      </c>
      <c r="KG89" s="53" t="str">
        <f t="shared" ref="KG89:KG94" si="873">TEXT(KF89,"0.0")</f>
        <v>0.0</v>
      </c>
      <c r="KH89" s="61">
        <v>2</v>
      </c>
      <c r="KI89" s="62"/>
      <c r="KJ89" s="105"/>
      <c r="KK89" s="138"/>
      <c r="KL89" s="104"/>
      <c r="KM89" s="66">
        <f t="shared" ref="KM89:KM94" si="874">ROUND((KJ89*0.4+KK89*0.6),1)</f>
        <v>0</v>
      </c>
      <c r="KN89" s="110">
        <f t="shared" ref="KN89:KN94" si="875">ROUND(MAX((KJ89*0.4+KK89*0.6),(KJ89*0.4+KL89*0.6)),1)</f>
        <v>0</v>
      </c>
      <c r="KO89" s="67" t="str">
        <f t="shared" ref="KO89:KO94" si="876">TEXT(KN89,"0.0")</f>
        <v>0.0</v>
      </c>
      <c r="KP89" s="300" t="str">
        <f t="shared" ref="KP89:KP94" si="877">IF(KN89&gt;=8.5,"A",IF(KN89&gt;=8,"B+",IF(KN89&gt;=7,"B",IF(KN89&gt;=6.5,"C+",IF(KN89&gt;=5.5,"C",IF(KN89&gt;=5,"D+",IF(KN89&gt;=4,"D","F")))))))</f>
        <v>F</v>
      </c>
      <c r="KQ89" s="112">
        <f t="shared" ref="KQ89:KQ94" si="878">IF(KP89="A",4,IF(KP89="B+",3.5,IF(KP89="B",3,IF(KP89="C+",2.5,IF(KP89="C",2,IF(KP89="D+",1.5,IF(KP89="D",1,0)))))))</f>
        <v>0</v>
      </c>
      <c r="KR89" s="113" t="str">
        <f t="shared" ref="KR89:KR94" si="879">TEXT(KQ89,"0.0")</f>
        <v>0.0</v>
      </c>
      <c r="KS89" s="63">
        <v>3</v>
      </c>
      <c r="KT89" s="207"/>
      <c r="KU89" s="105"/>
      <c r="KV89" s="138"/>
      <c r="KW89" s="104"/>
      <c r="KX89" s="66">
        <f t="shared" ref="KX89:KX94" si="880">ROUND((KU89*0.4+KV89*0.6),1)</f>
        <v>0</v>
      </c>
      <c r="KY89" s="110">
        <f t="shared" ref="KY89:KY94" si="881">ROUND(MAX((KU89*0.4+KV89*0.6),(KU89*0.4+KW89*0.6)),1)</f>
        <v>0</v>
      </c>
      <c r="KZ89" s="67" t="str">
        <f t="shared" ref="KZ89:KZ94" si="882">TEXT(KY89,"0.0")</f>
        <v>0.0</v>
      </c>
      <c r="LA89" s="300" t="str">
        <f t="shared" ref="LA89:LA94" si="883">IF(KY89&gt;=8.5,"A",IF(KY89&gt;=8,"B+",IF(KY89&gt;=7,"B",IF(KY89&gt;=6.5,"C+",IF(KY89&gt;=5.5,"C",IF(KY89&gt;=5,"D+",IF(KY89&gt;=4,"D","F")))))))</f>
        <v>F</v>
      </c>
      <c r="LB89" s="112">
        <f t="shared" ref="LB89:LB94" si="884">IF(LA89="A",4,IF(LA89="B+",3.5,IF(LA89="B",3,IF(LA89="C+",2.5,IF(LA89="C",2,IF(LA89="D+",1.5,IF(LA89="D",1,0)))))))</f>
        <v>0</v>
      </c>
      <c r="LC89" s="113" t="str">
        <f t="shared" ref="LC89:LC94" si="885">TEXT(LB89,"0.0")</f>
        <v>0.0</v>
      </c>
      <c r="LD89" s="63">
        <v>2</v>
      </c>
      <c r="LE89" s="207"/>
      <c r="LF89" s="301">
        <f t="shared" ref="LF89:LG94" si="886">ROUND((KM89*0.55+KX89*0.45),1)</f>
        <v>0</v>
      </c>
      <c r="LG89" s="302">
        <f t="shared" si="886"/>
        <v>0</v>
      </c>
      <c r="LH89" s="303" t="str">
        <f t="shared" ref="LH89:LH94" si="887">TEXT(LG89,"0.0")</f>
        <v>0.0</v>
      </c>
      <c r="LI89" s="304" t="str">
        <f t="shared" ref="LI89:LI94" si="888">IF(LG89&gt;=8.5,"A",IF(LG89&gt;=8,"B+",IF(LG89&gt;=7,"B",IF(LG89&gt;=6.5,"C+",IF(LG89&gt;=5.5,"C",IF(LG89&gt;=5,"D+",IF(LG89&gt;=4,"D","F")))))))</f>
        <v>F</v>
      </c>
      <c r="LJ89" s="305">
        <f t="shared" ref="LJ89:LJ94" si="889">IF(LI89="A",4,IF(LI89="B+",3.5,IF(LI89="B",3,IF(LI89="C+",2.5,IF(LI89="C",2,IF(LI89="D+",1.5,IF(LI89="D",1,0)))))))</f>
        <v>0</v>
      </c>
      <c r="LK89" s="303" t="str">
        <f t="shared" ref="LK89:LK94" si="890">TEXT(LJ89,"0.0")</f>
        <v>0.0</v>
      </c>
      <c r="LL89" s="306">
        <v>5</v>
      </c>
      <c r="LM89" s="307"/>
      <c r="LN89" s="211">
        <f t="shared" ref="LN89:LN94" si="891">HW89+IP89+JA89+JL89+JW89+KH89+KS89+LD89+HL89</f>
        <v>19</v>
      </c>
      <c r="LO89" s="156">
        <f t="shared" ref="LO89:LO94" si="892">(HG89*HL89+HR89*HW89+IK89*IP89+IV89*JA89+JG89*JL89+JR89*JW89+KC89*KH89+KN89*KS89+KY89*LD89)/LN89</f>
        <v>0</v>
      </c>
      <c r="LP89" s="158">
        <f t="shared" ref="LP89:LP94" si="893">(HJ89*HL89+HU89*HW89+IN89*IP89+IY89*JA89+JJ89*JL89+JU89*JW89+KF89*KH89+KQ89*KS89+LB89*LD89)/LN89</f>
        <v>0</v>
      </c>
      <c r="LQ89" s="157" t="str">
        <f t="shared" ref="LQ89:LQ94" si="894">TEXT(LP89,"0.00")</f>
        <v>0.00</v>
      </c>
      <c r="LR89" s="5" t="str">
        <f t="shared" ref="LR89:LR94" si="895">IF(AND(LP89&lt;1),"Cảnh báo KQHT","Lên lớp")</f>
        <v>Cảnh báo KQHT</v>
      </c>
      <c r="LS89" s="212">
        <f t="shared" ref="LS89:LS94" si="896">HM89+HX89+IQ89+JB89+JM89+JX89+KI89+KT89+LE89</f>
        <v>0</v>
      </c>
      <c r="LT89" s="156" t="e">
        <f t="shared" ref="LT89:LT94" si="897">(HG89*HM89+HR89*HX89+IK89*IQ89+IV89*JB89+JG89*JM89+JR89*JX89+KC89*KI89+KN89*KT89+KY89*LE89)/LS89</f>
        <v>#DIV/0!</v>
      </c>
      <c r="LU89" s="309" t="e">
        <f t="shared" ref="LU89:LU94" si="898">(HJ89*HM89+HU89*HX89+IN89*IQ89+IY89*JB89+JJ89*JM89+JU89*JX89+KF89*KI89+KQ89*KT89+LB89*LE89)/LS89</f>
        <v>#DIV/0!</v>
      </c>
      <c r="LV89" s="215">
        <f t="shared" ref="LV89:LV94" si="899">GV89+LN89</f>
        <v>54</v>
      </c>
      <c r="LW89" s="211">
        <f t="shared" ref="LW89:LW94" si="900">GW89+LS89</f>
        <v>25</v>
      </c>
      <c r="LX89" s="157" t="e">
        <f t="shared" ref="LX89:LX94" si="901">(GX89*GW89+LT89*LS89)/LW89</f>
        <v>#DIV/0!</v>
      </c>
      <c r="LY89" s="157" t="e">
        <f t="shared" ref="LY89:LY94" si="902">TEXT(LX89,"0.00")</f>
        <v>#DIV/0!</v>
      </c>
      <c r="LZ89" s="158" t="e">
        <f t="shared" ref="LZ89:LZ94" si="903">(GW89*GY89+LU89*LS89)/LW89</f>
        <v>#DIV/0!</v>
      </c>
      <c r="MA89" s="157" t="e">
        <f t="shared" ref="MA89:MA94" si="904">TEXT(LZ89,"0.00")</f>
        <v>#DIV/0!</v>
      </c>
      <c r="MB89" s="5" t="e">
        <f t="shared" ref="MB89:MB94" si="905">IF(AND(LZ89&lt;1.4),"Cảnh báo KQHT","Lên lớp")</f>
        <v>#DIV/0!</v>
      </c>
      <c r="NL89" s="231"/>
      <c r="OF89" s="231"/>
      <c r="OG89" s="231"/>
      <c r="OH89" s="231"/>
      <c r="OI89" s="231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231"/>
      <c r="PG89" s="231"/>
      <c r="PH89" s="231"/>
      <c r="PI89" s="231"/>
      <c r="PQ89" s="4"/>
      <c r="PR89" s="4"/>
      <c r="PS89" s="146"/>
      <c r="PT89" s="4"/>
      <c r="PU89" s="4"/>
      <c r="PV89" s="4"/>
      <c r="PW89" s="4"/>
      <c r="PX89" s="4"/>
      <c r="PY89" s="4"/>
      <c r="PZ89" s="4"/>
      <c r="QA89" s="4"/>
    </row>
    <row r="90" spans="1:443" s="8" customFormat="1" ht="18">
      <c r="A90" s="5">
        <v>11</v>
      </c>
      <c r="B90" s="9" t="s">
        <v>356</v>
      </c>
      <c r="C90" s="10" t="s">
        <v>450</v>
      </c>
      <c r="D90" s="11" t="s">
        <v>451</v>
      </c>
      <c r="E90" s="12" t="s">
        <v>329</v>
      </c>
      <c r="F90" s="6"/>
      <c r="G90" s="47" t="s">
        <v>671</v>
      </c>
      <c r="H90" s="6" t="s">
        <v>427</v>
      </c>
      <c r="I90" s="48" t="s">
        <v>700</v>
      </c>
      <c r="J90" s="48" t="s">
        <v>635</v>
      </c>
      <c r="K90" s="98">
        <v>5</v>
      </c>
      <c r="L90" s="67" t="str">
        <f t="shared" si="719"/>
        <v>5.0</v>
      </c>
      <c r="M90" s="51" t="str">
        <f t="shared" si="720"/>
        <v>D+</v>
      </c>
      <c r="N90" s="52">
        <f t="shared" si="721"/>
        <v>1.5</v>
      </c>
      <c r="O90" s="53" t="str">
        <f t="shared" si="722"/>
        <v>1.5</v>
      </c>
      <c r="P90" s="63">
        <v>2</v>
      </c>
      <c r="Q90" s="49"/>
      <c r="R90" s="67" t="str">
        <f t="shared" si="723"/>
        <v>0.0</v>
      </c>
      <c r="S90" s="51" t="str">
        <f t="shared" si="724"/>
        <v>F</v>
      </c>
      <c r="T90" s="52">
        <f t="shared" si="725"/>
        <v>0</v>
      </c>
      <c r="U90" s="53" t="str">
        <f t="shared" si="726"/>
        <v>0.0</v>
      </c>
      <c r="V90" s="63"/>
      <c r="W90" s="105">
        <v>7.5</v>
      </c>
      <c r="X90" s="103">
        <v>7</v>
      </c>
      <c r="Y90" s="104"/>
      <c r="Z90" s="66">
        <f t="shared" si="727"/>
        <v>7.2</v>
      </c>
      <c r="AA90" s="67">
        <f t="shared" si="728"/>
        <v>7.2</v>
      </c>
      <c r="AB90" s="67" t="str">
        <f t="shared" si="729"/>
        <v>7.2</v>
      </c>
      <c r="AC90" s="51" t="str">
        <f t="shared" si="730"/>
        <v>B</v>
      </c>
      <c r="AD90" s="60">
        <f t="shared" si="731"/>
        <v>3</v>
      </c>
      <c r="AE90" s="53" t="str">
        <f t="shared" si="732"/>
        <v>3.0</v>
      </c>
      <c r="AF90" s="63">
        <v>4</v>
      </c>
      <c r="AG90" s="207">
        <v>4</v>
      </c>
      <c r="AH90" s="105">
        <v>7.3</v>
      </c>
      <c r="AI90" s="103">
        <v>7</v>
      </c>
      <c r="AJ90" s="104"/>
      <c r="AK90" s="66">
        <f t="shared" si="733"/>
        <v>7.1</v>
      </c>
      <c r="AL90" s="67">
        <f t="shared" si="734"/>
        <v>7.1</v>
      </c>
      <c r="AM90" s="67" t="str">
        <f t="shared" si="735"/>
        <v>7.1</v>
      </c>
      <c r="AN90" s="51" t="str">
        <f t="shared" si="736"/>
        <v>B</v>
      </c>
      <c r="AO90" s="60">
        <f t="shared" si="737"/>
        <v>3</v>
      </c>
      <c r="AP90" s="53" t="str">
        <f t="shared" si="738"/>
        <v>3.0</v>
      </c>
      <c r="AQ90" s="63">
        <v>2</v>
      </c>
      <c r="AR90" s="207">
        <v>2</v>
      </c>
      <c r="AS90" s="105">
        <v>7.1</v>
      </c>
      <c r="AT90" s="103">
        <v>2</v>
      </c>
      <c r="AU90" s="104"/>
      <c r="AV90" s="66">
        <f t="shared" si="739"/>
        <v>4</v>
      </c>
      <c r="AW90" s="67">
        <f t="shared" si="740"/>
        <v>4</v>
      </c>
      <c r="AX90" s="67" t="str">
        <f t="shared" si="741"/>
        <v>4.0</v>
      </c>
      <c r="AY90" s="51" t="str">
        <f t="shared" si="742"/>
        <v>D</v>
      </c>
      <c r="AZ90" s="60">
        <f t="shared" si="743"/>
        <v>1</v>
      </c>
      <c r="BA90" s="53" t="str">
        <f t="shared" si="744"/>
        <v>1.0</v>
      </c>
      <c r="BB90" s="63">
        <v>3</v>
      </c>
      <c r="BC90" s="207">
        <v>3</v>
      </c>
      <c r="BD90" s="105">
        <v>6.6</v>
      </c>
      <c r="BE90" s="103">
        <v>5</v>
      </c>
      <c r="BF90" s="104"/>
      <c r="BG90" s="66">
        <f t="shared" si="745"/>
        <v>5.6</v>
      </c>
      <c r="BH90" s="67">
        <f t="shared" si="746"/>
        <v>5.6</v>
      </c>
      <c r="BI90" s="67" t="str">
        <f t="shared" si="747"/>
        <v>5.6</v>
      </c>
      <c r="BJ90" s="51" t="str">
        <f t="shared" si="748"/>
        <v>C</v>
      </c>
      <c r="BK90" s="60">
        <f t="shared" si="749"/>
        <v>2</v>
      </c>
      <c r="BL90" s="53" t="str">
        <f t="shared" si="750"/>
        <v>2.0</v>
      </c>
      <c r="BM90" s="63">
        <v>3</v>
      </c>
      <c r="BN90" s="207">
        <v>3</v>
      </c>
      <c r="BO90" s="105">
        <v>6.2</v>
      </c>
      <c r="BP90" s="103">
        <v>4</v>
      </c>
      <c r="BQ90" s="104"/>
      <c r="BR90" s="66">
        <f t="shared" si="751"/>
        <v>4.9000000000000004</v>
      </c>
      <c r="BS90" s="67">
        <f t="shared" si="752"/>
        <v>4.9000000000000004</v>
      </c>
      <c r="BT90" s="67" t="str">
        <f t="shared" si="753"/>
        <v>4.9</v>
      </c>
      <c r="BU90" s="51" t="str">
        <f t="shared" si="754"/>
        <v>D</v>
      </c>
      <c r="BV90" s="68">
        <f t="shared" si="755"/>
        <v>1</v>
      </c>
      <c r="BW90" s="53" t="str">
        <f t="shared" si="756"/>
        <v>1.0</v>
      </c>
      <c r="BX90" s="63">
        <v>2</v>
      </c>
      <c r="BY90" s="207">
        <v>2</v>
      </c>
      <c r="BZ90" s="105">
        <v>6.3</v>
      </c>
      <c r="CA90" s="103">
        <v>6</v>
      </c>
      <c r="CB90" s="104"/>
      <c r="CC90" s="105"/>
      <c r="CD90" s="67">
        <f t="shared" si="757"/>
        <v>6.1</v>
      </c>
      <c r="CE90" s="67" t="str">
        <f t="shared" si="758"/>
        <v>6.1</v>
      </c>
      <c r="CF90" s="51" t="str">
        <f t="shared" si="759"/>
        <v>C</v>
      </c>
      <c r="CG90" s="60">
        <f t="shared" si="760"/>
        <v>2</v>
      </c>
      <c r="CH90" s="53" t="str">
        <f t="shared" si="761"/>
        <v>2.0</v>
      </c>
      <c r="CI90" s="63">
        <v>3</v>
      </c>
      <c r="CJ90" s="207">
        <v>3</v>
      </c>
      <c r="CK90" s="208">
        <f>AQ90+BB90+BM90+BX90+CI90+AF90</f>
        <v>17</v>
      </c>
      <c r="CL90" s="72">
        <f>(AL90*AQ90+AA90*AF90+AW90*BB90+BH90*BM90+BS90*BX90+CD90*CI90)/CK90</f>
        <v>5.8764705882352937</v>
      </c>
      <c r="CM90" s="93" t="str">
        <f t="shared" si="762"/>
        <v>5.88</v>
      </c>
      <c r="CN90" s="72">
        <f>(AO90*AQ90+AD90*AF90+AZ90*BB90+BK90*BM90+BV90*BX90+CG90*CI90)/CK90</f>
        <v>2.0588235294117645</v>
      </c>
      <c r="CO90" s="93" t="str">
        <f t="shared" si="763"/>
        <v>2.06</v>
      </c>
      <c r="CP90" s="399" t="str">
        <f t="shared" si="764"/>
        <v>Lên lớp</v>
      </c>
      <c r="CQ90" s="399">
        <f>CJ90+BY90+BN90+BC90+AG90+AR90</f>
        <v>17</v>
      </c>
      <c r="CR90" s="72">
        <f>(AL90*AR90+AA90*AG90+AW90*BC90+BH90*BN90+BS90*BY90+CD90*CJ90)/CQ90</f>
        <v>5.8764705882352937</v>
      </c>
      <c r="CS90" s="399" t="str">
        <f t="shared" si="765"/>
        <v>5.88</v>
      </c>
      <c r="CT90" s="72">
        <f>(AO90*AR90+AD90*AG90+AZ90*BC90+BK90*BN90+BV90*BY90+CG90*CJ90)/CQ90</f>
        <v>2.0588235294117645</v>
      </c>
      <c r="CU90" s="399" t="str">
        <f t="shared" si="766"/>
        <v>2.06</v>
      </c>
      <c r="CV90" s="399" t="str">
        <f t="shared" si="767"/>
        <v>Lên lớp</v>
      </c>
      <c r="CW90" s="66">
        <v>5.2</v>
      </c>
      <c r="CX90" s="399">
        <v>5</v>
      </c>
      <c r="CY90" s="399"/>
      <c r="CZ90" s="66">
        <f t="shared" si="768"/>
        <v>5.0999999999999996</v>
      </c>
      <c r="DA90" s="67">
        <f t="shared" si="769"/>
        <v>5.0999999999999996</v>
      </c>
      <c r="DB90" s="60" t="str">
        <f t="shared" si="770"/>
        <v>5.1</v>
      </c>
      <c r="DC90" s="51" t="str">
        <f t="shared" si="771"/>
        <v>D+</v>
      </c>
      <c r="DD90" s="60">
        <f t="shared" si="772"/>
        <v>1.5</v>
      </c>
      <c r="DE90" s="60" t="str">
        <f t="shared" si="773"/>
        <v>1.5</v>
      </c>
      <c r="DF90" s="63"/>
      <c r="DG90" s="209"/>
      <c r="DH90" s="105">
        <v>6</v>
      </c>
      <c r="DI90" s="126">
        <v>4</v>
      </c>
      <c r="DJ90" s="126"/>
      <c r="DK90" s="66">
        <f t="shared" si="774"/>
        <v>4.8</v>
      </c>
      <c r="DL90" s="67">
        <f t="shared" si="775"/>
        <v>4.8</v>
      </c>
      <c r="DM90" s="60" t="str">
        <f t="shared" si="776"/>
        <v>4.8</v>
      </c>
      <c r="DN90" s="51" t="str">
        <f t="shared" si="777"/>
        <v>D</v>
      </c>
      <c r="DO90" s="60">
        <f t="shared" si="778"/>
        <v>1</v>
      </c>
      <c r="DP90" s="60" t="str">
        <f t="shared" si="779"/>
        <v>1.0</v>
      </c>
      <c r="DQ90" s="63"/>
      <c r="DR90" s="209"/>
      <c r="DS90" s="67">
        <f t="shared" si="780"/>
        <v>4.9499999999999993</v>
      </c>
      <c r="DT90" s="60" t="str">
        <f t="shared" si="781"/>
        <v>5.0</v>
      </c>
      <c r="DU90" s="51" t="str">
        <f t="shared" si="782"/>
        <v>D</v>
      </c>
      <c r="DV90" s="60">
        <f t="shared" si="783"/>
        <v>1</v>
      </c>
      <c r="DW90" s="60" t="str">
        <f t="shared" si="784"/>
        <v>1.0</v>
      </c>
      <c r="DX90" s="63">
        <v>3</v>
      </c>
      <c r="DY90" s="209">
        <v>3</v>
      </c>
      <c r="DZ90" s="210">
        <v>6.6</v>
      </c>
      <c r="EA90" s="57">
        <v>6</v>
      </c>
      <c r="EB90" s="58"/>
      <c r="EC90" s="66">
        <f t="shared" si="785"/>
        <v>6.2</v>
      </c>
      <c r="ED90" s="67">
        <f t="shared" si="786"/>
        <v>6.2</v>
      </c>
      <c r="EE90" s="67" t="str">
        <f t="shared" si="787"/>
        <v>6.2</v>
      </c>
      <c r="EF90" s="51" t="str">
        <f t="shared" si="788"/>
        <v>C</v>
      </c>
      <c r="EG90" s="68">
        <f t="shared" si="789"/>
        <v>2</v>
      </c>
      <c r="EH90" s="53" t="str">
        <f t="shared" si="790"/>
        <v>2.0</v>
      </c>
      <c r="EI90" s="63">
        <v>3</v>
      </c>
      <c r="EJ90" s="207">
        <v>3</v>
      </c>
      <c r="EK90" s="210">
        <v>5.5</v>
      </c>
      <c r="EL90" s="57">
        <v>8</v>
      </c>
      <c r="EM90" s="58"/>
      <c r="EN90" s="66">
        <f t="shared" si="791"/>
        <v>7</v>
      </c>
      <c r="EO90" s="67">
        <f t="shared" si="792"/>
        <v>7</v>
      </c>
      <c r="EP90" s="67" t="str">
        <f t="shared" si="793"/>
        <v>7.0</v>
      </c>
      <c r="EQ90" s="51" t="str">
        <f t="shared" si="794"/>
        <v>B</v>
      </c>
      <c r="ER90" s="60">
        <f t="shared" si="795"/>
        <v>3</v>
      </c>
      <c r="ES90" s="53" t="str">
        <f t="shared" si="796"/>
        <v>3.0</v>
      </c>
      <c r="ET90" s="63">
        <v>3</v>
      </c>
      <c r="EU90" s="207">
        <v>3</v>
      </c>
      <c r="EV90" s="171">
        <v>5</v>
      </c>
      <c r="EW90" s="122">
        <v>0</v>
      </c>
      <c r="EX90" s="123"/>
      <c r="EY90" s="66">
        <f t="shared" si="797"/>
        <v>2</v>
      </c>
      <c r="EZ90" s="67">
        <f t="shared" si="798"/>
        <v>2</v>
      </c>
      <c r="FA90" s="67" t="str">
        <f t="shared" si="799"/>
        <v>2.0</v>
      </c>
      <c r="FB90" s="51" t="str">
        <f t="shared" si="800"/>
        <v>F</v>
      </c>
      <c r="FC90" s="60">
        <f t="shared" si="801"/>
        <v>0</v>
      </c>
      <c r="FD90" s="53" t="str">
        <f t="shared" si="802"/>
        <v>0.0</v>
      </c>
      <c r="FE90" s="63">
        <v>2</v>
      </c>
      <c r="FF90" s="207"/>
      <c r="FG90" s="105">
        <v>5.7</v>
      </c>
      <c r="FH90" s="103">
        <v>5</v>
      </c>
      <c r="FI90" s="104"/>
      <c r="FJ90" s="66">
        <f t="shared" si="803"/>
        <v>5.3</v>
      </c>
      <c r="FK90" s="67">
        <f t="shared" si="804"/>
        <v>5.3</v>
      </c>
      <c r="FL90" s="67" t="str">
        <f t="shared" si="805"/>
        <v>5.3</v>
      </c>
      <c r="FM90" s="51" t="str">
        <f t="shared" si="806"/>
        <v>D+</v>
      </c>
      <c r="FN90" s="60">
        <f t="shared" si="807"/>
        <v>1.5</v>
      </c>
      <c r="FO90" s="53" t="str">
        <f t="shared" si="808"/>
        <v>1.5</v>
      </c>
      <c r="FP90" s="63">
        <v>2</v>
      </c>
      <c r="FQ90" s="207">
        <v>2</v>
      </c>
      <c r="FR90" s="150">
        <v>5</v>
      </c>
      <c r="FS90" s="124">
        <v>1</v>
      </c>
      <c r="FT90" s="125"/>
      <c r="FU90" s="150"/>
      <c r="FV90" s="67">
        <f t="shared" si="809"/>
        <v>2.6</v>
      </c>
      <c r="FW90" s="67" t="str">
        <f t="shared" si="810"/>
        <v>2.6</v>
      </c>
      <c r="FX90" s="51" t="str">
        <f t="shared" si="811"/>
        <v>F</v>
      </c>
      <c r="FY90" s="60">
        <f t="shared" si="812"/>
        <v>0</v>
      </c>
      <c r="FZ90" s="53" t="str">
        <f t="shared" si="813"/>
        <v>0.0</v>
      </c>
      <c r="GA90" s="63">
        <v>2</v>
      </c>
      <c r="GB90" s="207"/>
      <c r="GC90" s="171">
        <v>5.4</v>
      </c>
      <c r="GD90" s="122">
        <v>1</v>
      </c>
      <c r="GE90" s="123"/>
      <c r="GF90" s="171"/>
      <c r="GG90" s="67">
        <f t="shared" si="814"/>
        <v>2.8</v>
      </c>
      <c r="GH90" s="67" t="str">
        <f t="shared" si="815"/>
        <v>2.8</v>
      </c>
      <c r="GI90" s="51" t="str">
        <f t="shared" si="816"/>
        <v>F</v>
      </c>
      <c r="GJ90" s="60">
        <f t="shared" si="817"/>
        <v>0</v>
      </c>
      <c r="GK90" s="53" t="str">
        <f t="shared" si="818"/>
        <v>0.0</v>
      </c>
      <c r="GL90" s="63">
        <v>3</v>
      </c>
      <c r="GM90" s="207"/>
      <c r="GN90" s="211">
        <f t="shared" si="819"/>
        <v>18</v>
      </c>
      <c r="GO90" s="156">
        <f t="shared" si="820"/>
        <v>4.5916666666666668</v>
      </c>
      <c r="GP90" s="158">
        <f t="shared" si="821"/>
        <v>1.1666666666666667</v>
      </c>
      <c r="GQ90" s="157" t="str">
        <f t="shared" si="822"/>
        <v>1.17</v>
      </c>
      <c r="GR90" s="5" t="str">
        <f t="shared" si="823"/>
        <v>Lên lớp</v>
      </c>
      <c r="GS90" s="212">
        <f t="shared" si="824"/>
        <v>11</v>
      </c>
      <c r="GT90" s="213">
        <f t="shared" si="825"/>
        <v>5.9136363636363631</v>
      </c>
      <c r="GU90" s="214">
        <f t="shared" si="826"/>
        <v>1.9090909090909092</v>
      </c>
      <c r="GV90" s="215">
        <f t="shared" si="827"/>
        <v>35</v>
      </c>
      <c r="GW90" s="211">
        <f t="shared" si="828"/>
        <v>28</v>
      </c>
      <c r="GX90" s="157">
        <f t="shared" si="829"/>
        <v>5.8910714285714283</v>
      </c>
      <c r="GY90" s="158">
        <f t="shared" si="830"/>
        <v>2</v>
      </c>
      <c r="GZ90" s="157" t="str">
        <f t="shared" si="831"/>
        <v>2.00</v>
      </c>
      <c r="HA90" s="5" t="str">
        <f t="shared" si="832"/>
        <v>Lên lớp</v>
      </c>
      <c r="HB90" s="5"/>
      <c r="HC90" s="149">
        <v>0</v>
      </c>
      <c r="HD90" s="70"/>
      <c r="HE90" s="121"/>
      <c r="HF90" s="149"/>
      <c r="HG90" s="67">
        <f>ROUND(MAX((HC90*0.4+HD90*0.6),(HC90*0.4+HE90*0.6)),1)</f>
        <v>0</v>
      </c>
      <c r="HH90" s="67" t="str">
        <f t="shared" si="833"/>
        <v>0.0</v>
      </c>
      <c r="HI90" s="51" t="str">
        <f t="shared" si="834"/>
        <v>F</v>
      </c>
      <c r="HJ90" s="60">
        <f t="shared" si="835"/>
        <v>0</v>
      </c>
      <c r="HK90" s="53" t="str">
        <f t="shared" si="836"/>
        <v>0.0</v>
      </c>
      <c r="HL90" s="63">
        <v>3</v>
      </c>
      <c r="HM90" s="207"/>
      <c r="HN90" s="149"/>
      <c r="HO90" s="70"/>
      <c r="HP90" s="121"/>
      <c r="HQ90" s="149">
        <f>ROUND((HN90*0.4+HO90*0.6),1)</f>
        <v>0</v>
      </c>
      <c r="HR90" s="110">
        <f t="shared" si="837"/>
        <v>0</v>
      </c>
      <c r="HS90" s="67" t="str">
        <f t="shared" si="838"/>
        <v>0.0</v>
      </c>
      <c r="HT90" s="111" t="str">
        <f t="shared" si="839"/>
        <v>F</v>
      </c>
      <c r="HU90" s="112">
        <f t="shared" si="840"/>
        <v>0</v>
      </c>
      <c r="HV90" s="113" t="str">
        <f t="shared" si="841"/>
        <v>0.0</v>
      </c>
      <c r="HW90" s="63">
        <v>1</v>
      </c>
      <c r="HX90" s="207"/>
      <c r="HY90" s="66">
        <f t="shared" si="842"/>
        <v>0</v>
      </c>
      <c r="HZ90" s="167">
        <f t="shared" si="842"/>
        <v>0</v>
      </c>
      <c r="IA90" s="53" t="str">
        <f t="shared" si="843"/>
        <v>0.0</v>
      </c>
      <c r="IB90" s="51" t="str">
        <f t="shared" si="844"/>
        <v>F</v>
      </c>
      <c r="IC90" s="60">
        <f t="shared" si="845"/>
        <v>0</v>
      </c>
      <c r="ID90" s="53" t="str">
        <f t="shared" si="846"/>
        <v>0.0</v>
      </c>
      <c r="IE90" s="220">
        <v>4</v>
      </c>
      <c r="IF90" s="221"/>
      <c r="IG90" s="210"/>
      <c r="IH90" s="57"/>
      <c r="II90" s="58"/>
      <c r="IJ90" s="66">
        <f>ROUND((IG90*0.4+IH90*0.6),1)</f>
        <v>0</v>
      </c>
      <c r="IK90" s="67">
        <f t="shared" si="847"/>
        <v>0</v>
      </c>
      <c r="IL90" s="67" t="str">
        <f t="shared" si="848"/>
        <v>0.0</v>
      </c>
      <c r="IM90" s="51" t="str">
        <f t="shared" si="849"/>
        <v>F</v>
      </c>
      <c r="IN90" s="60">
        <f t="shared" si="850"/>
        <v>0</v>
      </c>
      <c r="IO90" s="53" t="str">
        <f t="shared" si="851"/>
        <v>0.0</v>
      </c>
      <c r="IP90" s="63">
        <v>2</v>
      </c>
      <c r="IQ90" s="207"/>
      <c r="IR90" s="149"/>
      <c r="IS90" s="70"/>
      <c r="IT90" s="121"/>
      <c r="IU90" s="149">
        <f>ROUND((IR90*0.4+IS90*0.6),1)</f>
        <v>0</v>
      </c>
      <c r="IV90" s="67">
        <f t="shared" si="852"/>
        <v>0</v>
      </c>
      <c r="IW90" s="67" t="str">
        <f t="shared" si="853"/>
        <v>0.0</v>
      </c>
      <c r="IX90" s="51" t="str">
        <f t="shared" si="854"/>
        <v>F</v>
      </c>
      <c r="IY90" s="60">
        <f t="shared" si="855"/>
        <v>0</v>
      </c>
      <c r="IZ90" s="53" t="str">
        <f t="shared" si="856"/>
        <v>0.0</v>
      </c>
      <c r="JA90" s="63">
        <v>3</v>
      </c>
      <c r="JB90" s="207"/>
      <c r="JC90" s="272"/>
      <c r="JD90" s="273"/>
      <c r="JE90" s="274"/>
      <c r="JF90" s="275">
        <f>ROUND((JC90*0.4+JD90*0.6),1)</f>
        <v>0</v>
      </c>
      <c r="JG90" s="67">
        <f t="shared" si="857"/>
        <v>0</v>
      </c>
      <c r="JH90" s="50" t="str">
        <f t="shared" si="858"/>
        <v>0.0</v>
      </c>
      <c r="JI90" s="51" t="str">
        <f t="shared" si="859"/>
        <v>F</v>
      </c>
      <c r="JJ90" s="60">
        <f t="shared" si="860"/>
        <v>0</v>
      </c>
      <c r="JK90" s="53" t="str">
        <f t="shared" si="861"/>
        <v>0.0</v>
      </c>
      <c r="JL90" s="61">
        <v>2</v>
      </c>
      <c r="JM90" s="62"/>
      <c r="JN90" s="56"/>
      <c r="JO90" s="70"/>
      <c r="JP90" s="121"/>
      <c r="JQ90" s="149">
        <f t="shared" si="862"/>
        <v>0</v>
      </c>
      <c r="JR90" s="67">
        <f t="shared" si="863"/>
        <v>0</v>
      </c>
      <c r="JS90" s="50" t="str">
        <f t="shared" si="864"/>
        <v>0.0</v>
      </c>
      <c r="JT90" s="51" t="str">
        <f t="shared" si="865"/>
        <v>F</v>
      </c>
      <c r="JU90" s="60">
        <f t="shared" si="866"/>
        <v>0</v>
      </c>
      <c r="JV90" s="53" t="str">
        <f t="shared" si="867"/>
        <v>0.0</v>
      </c>
      <c r="JW90" s="61">
        <v>1</v>
      </c>
      <c r="JX90" s="62"/>
      <c r="JY90" s="56"/>
      <c r="JZ90" s="70"/>
      <c r="KA90" s="121"/>
      <c r="KB90" s="149">
        <f t="shared" si="868"/>
        <v>0</v>
      </c>
      <c r="KC90" s="67">
        <f t="shared" si="869"/>
        <v>0</v>
      </c>
      <c r="KD90" s="50" t="str">
        <f t="shared" si="870"/>
        <v>0.0</v>
      </c>
      <c r="KE90" s="51" t="str">
        <f t="shared" si="871"/>
        <v>F</v>
      </c>
      <c r="KF90" s="60">
        <f t="shared" si="872"/>
        <v>0</v>
      </c>
      <c r="KG90" s="53" t="str">
        <f t="shared" si="873"/>
        <v>0.0</v>
      </c>
      <c r="KH90" s="61">
        <v>2</v>
      </c>
      <c r="KI90" s="62"/>
      <c r="KJ90" s="105"/>
      <c r="KK90" s="138"/>
      <c r="KL90" s="104"/>
      <c r="KM90" s="66">
        <f t="shared" si="874"/>
        <v>0</v>
      </c>
      <c r="KN90" s="110">
        <f t="shared" si="875"/>
        <v>0</v>
      </c>
      <c r="KO90" s="67" t="str">
        <f t="shared" si="876"/>
        <v>0.0</v>
      </c>
      <c r="KP90" s="300" t="str">
        <f t="shared" si="877"/>
        <v>F</v>
      </c>
      <c r="KQ90" s="112">
        <f t="shared" si="878"/>
        <v>0</v>
      </c>
      <c r="KR90" s="113" t="str">
        <f t="shared" si="879"/>
        <v>0.0</v>
      </c>
      <c r="KS90" s="63">
        <v>3</v>
      </c>
      <c r="KT90" s="207"/>
      <c r="KU90" s="105"/>
      <c r="KV90" s="138"/>
      <c r="KW90" s="104"/>
      <c r="KX90" s="66">
        <f t="shared" si="880"/>
        <v>0</v>
      </c>
      <c r="KY90" s="110">
        <f t="shared" si="881"/>
        <v>0</v>
      </c>
      <c r="KZ90" s="67" t="str">
        <f t="shared" si="882"/>
        <v>0.0</v>
      </c>
      <c r="LA90" s="300" t="str">
        <f t="shared" si="883"/>
        <v>F</v>
      </c>
      <c r="LB90" s="112">
        <f t="shared" si="884"/>
        <v>0</v>
      </c>
      <c r="LC90" s="113" t="str">
        <f t="shared" si="885"/>
        <v>0.0</v>
      </c>
      <c r="LD90" s="63">
        <v>2</v>
      </c>
      <c r="LE90" s="207"/>
      <c r="LF90" s="301">
        <f t="shared" si="886"/>
        <v>0</v>
      </c>
      <c r="LG90" s="302">
        <f t="shared" si="886"/>
        <v>0</v>
      </c>
      <c r="LH90" s="303" t="str">
        <f t="shared" si="887"/>
        <v>0.0</v>
      </c>
      <c r="LI90" s="304" t="str">
        <f t="shared" si="888"/>
        <v>F</v>
      </c>
      <c r="LJ90" s="305">
        <f t="shared" si="889"/>
        <v>0</v>
      </c>
      <c r="LK90" s="303" t="str">
        <f t="shared" si="890"/>
        <v>0.0</v>
      </c>
      <c r="LL90" s="306">
        <v>5</v>
      </c>
      <c r="LM90" s="307"/>
      <c r="LN90" s="211">
        <f t="shared" si="891"/>
        <v>19</v>
      </c>
      <c r="LO90" s="156">
        <f t="shared" si="892"/>
        <v>0</v>
      </c>
      <c r="LP90" s="158">
        <f t="shared" si="893"/>
        <v>0</v>
      </c>
      <c r="LQ90" s="157" t="str">
        <f t="shared" si="894"/>
        <v>0.00</v>
      </c>
      <c r="LR90" s="5" t="str">
        <f t="shared" si="895"/>
        <v>Cảnh báo KQHT</v>
      </c>
      <c r="LS90" s="212">
        <f t="shared" si="896"/>
        <v>0</v>
      </c>
      <c r="LT90" s="156" t="e">
        <f t="shared" si="897"/>
        <v>#DIV/0!</v>
      </c>
      <c r="LU90" s="309" t="e">
        <f t="shared" si="898"/>
        <v>#DIV/0!</v>
      </c>
      <c r="LV90" s="215">
        <f t="shared" si="899"/>
        <v>54</v>
      </c>
      <c r="LW90" s="211">
        <f t="shared" si="900"/>
        <v>28</v>
      </c>
      <c r="LX90" s="157" t="e">
        <f t="shared" si="901"/>
        <v>#DIV/0!</v>
      </c>
      <c r="LY90" s="157" t="e">
        <f t="shared" si="902"/>
        <v>#DIV/0!</v>
      </c>
      <c r="LZ90" s="158" t="e">
        <f t="shared" si="903"/>
        <v>#DIV/0!</v>
      </c>
      <c r="MA90" s="157" t="e">
        <f t="shared" si="904"/>
        <v>#DIV/0!</v>
      </c>
      <c r="MB90" s="5" t="e">
        <f t="shared" si="905"/>
        <v>#DIV/0!</v>
      </c>
      <c r="NL90" s="231"/>
      <c r="OF90" s="231"/>
      <c r="OG90" s="231"/>
      <c r="OH90" s="231"/>
      <c r="OI90" s="231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231"/>
      <c r="PG90" s="231"/>
      <c r="PH90" s="231"/>
      <c r="PI90" s="231"/>
      <c r="PQ90" s="4"/>
      <c r="PR90" s="4"/>
      <c r="PS90" s="146"/>
      <c r="PT90" s="4"/>
      <c r="PU90" s="4"/>
      <c r="PV90" s="4"/>
      <c r="PW90" s="4"/>
      <c r="PX90" s="4"/>
      <c r="PY90" s="4"/>
      <c r="PZ90" s="4"/>
      <c r="QA90" s="4"/>
    </row>
    <row r="91" spans="1:443" s="8" customFormat="1" ht="18">
      <c r="A91" s="5">
        <v>11</v>
      </c>
      <c r="B91" s="8" t="s">
        <v>455</v>
      </c>
      <c r="C91" s="8" t="s">
        <v>512</v>
      </c>
      <c r="D91" s="234" t="s">
        <v>513</v>
      </c>
      <c r="E91" s="329" t="s">
        <v>505</v>
      </c>
      <c r="F91" s="6"/>
      <c r="G91" s="47" t="s">
        <v>730</v>
      </c>
      <c r="H91" s="144" t="s">
        <v>427</v>
      </c>
      <c r="I91" s="48" t="s">
        <v>746</v>
      </c>
      <c r="J91" s="48" t="s">
        <v>629</v>
      </c>
      <c r="K91" s="98">
        <v>0</v>
      </c>
      <c r="L91" s="67" t="str">
        <f t="shared" si="719"/>
        <v>0.0</v>
      </c>
      <c r="M91" s="51" t="str">
        <f t="shared" si="720"/>
        <v>F</v>
      </c>
      <c r="N91" s="52">
        <f t="shared" si="721"/>
        <v>0</v>
      </c>
      <c r="O91" s="53" t="str">
        <f t="shared" si="722"/>
        <v>0.0</v>
      </c>
      <c r="P91" s="63"/>
      <c r="Q91" s="49"/>
      <c r="R91" s="67" t="str">
        <f t="shared" si="723"/>
        <v>0.0</v>
      </c>
      <c r="S91" s="51" t="str">
        <f t="shared" si="724"/>
        <v>F</v>
      </c>
      <c r="T91" s="52">
        <f t="shared" si="725"/>
        <v>0</v>
      </c>
      <c r="U91" s="53" t="str">
        <f t="shared" si="726"/>
        <v>0.0</v>
      </c>
      <c r="V91" s="63"/>
      <c r="W91" s="105">
        <v>6.2</v>
      </c>
      <c r="X91" s="103">
        <v>6</v>
      </c>
      <c r="Y91" s="104"/>
      <c r="Z91" s="66">
        <f t="shared" si="727"/>
        <v>6.1</v>
      </c>
      <c r="AA91" s="67">
        <f t="shared" si="728"/>
        <v>6.1</v>
      </c>
      <c r="AB91" s="67" t="str">
        <f t="shared" si="729"/>
        <v>6.1</v>
      </c>
      <c r="AC91" s="51" t="str">
        <f t="shared" si="730"/>
        <v>C</v>
      </c>
      <c r="AD91" s="60">
        <f t="shared" si="731"/>
        <v>2</v>
      </c>
      <c r="AE91" s="53" t="str">
        <f t="shared" si="732"/>
        <v>2.0</v>
      </c>
      <c r="AF91" s="63">
        <v>4</v>
      </c>
      <c r="AG91" s="207">
        <v>4</v>
      </c>
      <c r="AH91" s="105">
        <v>7.7</v>
      </c>
      <c r="AI91" s="103">
        <v>5</v>
      </c>
      <c r="AJ91" s="104"/>
      <c r="AK91" s="66">
        <f t="shared" si="733"/>
        <v>6.1</v>
      </c>
      <c r="AL91" s="67">
        <f t="shared" si="734"/>
        <v>6.1</v>
      </c>
      <c r="AM91" s="67" t="str">
        <f t="shared" si="735"/>
        <v>6.1</v>
      </c>
      <c r="AN91" s="51" t="str">
        <f t="shared" si="736"/>
        <v>C</v>
      </c>
      <c r="AO91" s="60">
        <f t="shared" si="737"/>
        <v>2</v>
      </c>
      <c r="AP91" s="53" t="str">
        <f t="shared" si="738"/>
        <v>2.0</v>
      </c>
      <c r="AQ91" s="63">
        <v>2</v>
      </c>
      <c r="AR91" s="207">
        <v>2</v>
      </c>
      <c r="AS91" s="105">
        <v>5.3</v>
      </c>
      <c r="AT91" s="103">
        <v>0</v>
      </c>
      <c r="AU91" s="104">
        <v>5</v>
      </c>
      <c r="AV91" s="66">
        <f t="shared" si="739"/>
        <v>2.1</v>
      </c>
      <c r="AW91" s="67">
        <f t="shared" si="740"/>
        <v>5.0999999999999996</v>
      </c>
      <c r="AX91" s="67" t="str">
        <f t="shared" si="741"/>
        <v>5.1</v>
      </c>
      <c r="AY91" s="51" t="str">
        <f t="shared" si="742"/>
        <v>D+</v>
      </c>
      <c r="AZ91" s="60">
        <f t="shared" si="743"/>
        <v>1.5</v>
      </c>
      <c r="BA91" s="53" t="str">
        <f t="shared" si="744"/>
        <v>1.5</v>
      </c>
      <c r="BB91" s="63">
        <v>3</v>
      </c>
      <c r="BC91" s="207">
        <v>3</v>
      </c>
      <c r="BD91" s="105">
        <v>5</v>
      </c>
      <c r="BE91" s="103">
        <v>2</v>
      </c>
      <c r="BF91" s="104">
        <v>6</v>
      </c>
      <c r="BG91" s="66">
        <f t="shared" si="745"/>
        <v>3.2</v>
      </c>
      <c r="BH91" s="67">
        <f t="shared" si="746"/>
        <v>5.6</v>
      </c>
      <c r="BI91" s="67" t="str">
        <f t="shared" si="747"/>
        <v>5.6</v>
      </c>
      <c r="BJ91" s="51" t="str">
        <f t="shared" si="748"/>
        <v>C</v>
      </c>
      <c r="BK91" s="60">
        <f t="shared" si="749"/>
        <v>2</v>
      </c>
      <c r="BL91" s="53" t="str">
        <f t="shared" si="750"/>
        <v>2.0</v>
      </c>
      <c r="BM91" s="63">
        <v>3</v>
      </c>
      <c r="BN91" s="207">
        <v>3</v>
      </c>
      <c r="BO91" s="105">
        <v>6.4</v>
      </c>
      <c r="BP91" s="103">
        <v>6</v>
      </c>
      <c r="BQ91" s="104"/>
      <c r="BR91" s="66">
        <f t="shared" si="751"/>
        <v>6.2</v>
      </c>
      <c r="BS91" s="67">
        <f t="shared" si="752"/>
        <v>6.2</v>
      </c>
      <c r="BT91" s="67" t="str">
        <f t="shared" si="753"/>
        <v>6.2</v>
      </c>
      <c r="BU91" s="51" t="str">
        <f t="shared" si="754"/>
        <v>C</v>
      </c>
      <c r="BV91" s="68">
        <f t="shared" si="755"/>
        <v>2</v>
      </c>
      <c r="BW91" s="53" t="str">
        <f t="shared" si="756"/>
        <v>2.0</v>
      </c>
      <c r="BX91" s="63">
        <v>2</v>
      </c>
      <c r="BY91" s="207">
        <v>2</v>
      </c>
      <c r="BZ91" s="105">
        <v>6.3</v>
      </c>
      <c r="CA91" s="103">
        <v>5</v>
      </c>
      <c r="CB91" s="104"/>
      <c r="CC91" s="105"/>
      <c r="CD91" s="67">
        <f t="shared" si="757"/>
        <v>5.5</v>
      </c>
      <c r="CE91" s="67" t="str">
        <f t="shared" si="758"/>
        <v>5.5</v>
      </c>
      <c r="CF91" s="51" t="str">
        <f t="shared" si="759"/>
        <v>C</v>
      </c>
      <c r="CG91" s="60">
        <f t="shared" si="760"/>
        <v>2</v>
      </c>
      <c r="CH91" s="53" t="str">
        <f t="shared" si="761"/>
        <v>2.0</v>
      </c>
      <c r="CI91" s="63">
        <v>3</v>
      </c>
      <c r="CJ91" s="207">
        <v>3</v>
      </c>
      <c r="CK91" s="208">
        <f>AQ91+BB91+BM91+BX91+CI91+AF91</f>
        <v>17</v>
      </c>
      <c r="CL91" s="72">
        <f>(AL91*AQ91+AA91*AF91+AW91*BB91+BH91*BM91+BS91*BX91+CD91*CI91)/CK91</f>
        <v>5.7411764705882353</v>
      </c>
      <c r="CM91" s="93" t="str">
        <f t="shared" si="762"/>
        <v>5.74</v>
      </c>
      <c r="CN91" s="72">
        <f>(AO91*AQ91+AD91*AF91+AZ91*BB91+BK91*BM91+BV91*BX91+CG91*CI91)/CK91</f>
        <v>1.911764705882353</v>
      </c>
      <c r="CO91" s="93" t="str">
        <f t="shared" si="763"/>
        <v>1.91</v>
      </c>
      <c r="CP91" s="399" t="str">
        <f t="shared" si="764"/>
        <v>Lên lớp</v>
      </c>
      <c r="CQ91" s="399">
        <f>CJ91+BY91+BN91+BC91+AG91+AR91</f>
        <v>17</v>
      </c>
      <c r="CR91" s="72">
        <f>(AL91*AR91+AA91*AG91+AW91*BC91+BH91*BN91+BS91*BY91+CD91*CJ91)/CQ91</f>
        <v>5.7411764705882353</v>
      </c>
      <c r="CS91" s="399" t="str">
        <f t="shared" si="765"/>
        <v>5.74</v>
      </c>
      <c r="CT91" s="72">
        <f>(AO91*AR91+AD91*AG91+AZ91*BC91+BK91*BN91+BV91*BY91+CG91*CJ91)/CQ91</f>
        <v>1.911764705882353</v>
      </c>
      <c r="CU91" s="399" t="str">
        <f t="shared" si="766"/>
        <v>1.91</v>
      </c>
      <c r="CV91" s="399" t="str">
        <f t="shared" si="767"/>
        <v>Lên lớp</v>
      </c>
      <c r="CW91" s="149">
        <v>0</v>
      </c>
      <c r="CX91" s="149"/>
      <c r="CY91" s="145"/>
      <c r="CZ91" s="149">
        <f t="shared" si="768"/>
        <v>0</v>
      </c>
      <c r="DA91" s="67">
        <f t="shared" si="769"/>
        <v>0</v>
      </c>
      <c r="DB91" s="60" t="str">
        <f t="shared" si="770"/>
        <v>0.0</v>
      </c>
      <c r="DC91" s="51" t="str">
        <f t="shared" si="771"/>
        <v>F</v>
      </c>
      <c r="DD91" s="60">
        <f t="shared" si="772"/>
        <v>0</v>
      </c>
      <c r="DE91" s="60" t="str">
        <f t="shared" si="773"/>
        <v>0.0</v>
      </c>
      <c r="DF91" s="63"/>
      <c r="DG91" s="209"/>
      <c r="DH91" s="105">
        <v>5.6</v>
      </c>
      <c r="DI91" s="126">
        <v>5</v>
      </c>
      <c r="DJ91" s="126"/>
      <c r="DK91" s="66">
        <f t="shared" si="774"/>
        <v>5.2</v>
      </c>
      <c r="DL91" s="67">
        <f t="shared" si="775"/>
        <v>5.2</v>
      </c>
      <c r="DM91" s="60" t="str">
        <f t="shared" si="776"/>
        <v>5.2</v>
      </c>
      <c r="DN91" s="51" t="str">
        <f t="shared" si="777"/>
        <v>D+</v>
      </c>
      <c r="DO91" s="60">
        <f t="shared" si="778"/>
        <v>1.5</v>
      </c>
      <c r="DP91" s="60" t="str">
        <f t="shared" si="779"/>
        <v>1.5</v>
      </c>
      <c r="DQ91" s="63"/>
      <c r="DR91" s="209"/>
      <c r="DS91" s="67">
        <f t="shared" si="780"/>
        <v>2.6</v>
      </c>
      <c r="DT91" s="60" t="str">
        <f t="shared" si="781"/>
        <v>2.6</v>
      </c>
      <c r="DU91" s="51" t="str">
        <f t="shared" si="782"/>
        <v>F</v>
      </c>
      <c r="DV91" s="60">
        <f t="shared" si="783"/>
        <v>0</v>
      </c>
      <c r="DW91" s="60" t="str">
        <f t="shared" si="784"/>
        <v>0.0</v>
      </c>
      <c r="DX91" s="63">
        <v>3</v>
      </c>
      <c r="DY91" s="209"/>
      <c r="DZ91" s="171">
        <v>5</v>
      </c>
      <c r="EA91" s="122">
        <v>3</v>
      </c>
      <c r="EB91" s="123">
        <v>6</v>
      </c>
      <c r="EC91" s="66">
        <f t="shared" si="785"/>
        <v>3.8</v>
      </c>
      <c r="ED91" s="67">
        <f t="shared" si="786"/>
        <v>5.6</v>
      </c>
      <c r="EE91" s="67" t="str">
        <f t="shared" si="787"/>
        <v>5.6</v>
      </c>
      <c r="EF91" s="51" t="str">
        <f t="shared" si="788"/>
        <v>C</v>
      </c>
      <c r="EG91" s="68">
        <f t="shared" si="789"/>
        <v>2</v>
      </c>
      <c r="EH91" s="53" t="str">
        <f t="shared" si="790"/>
        <v>2.0</v>
      </c>
      <c r="EI91" s="63">
        <v>3</v>
      </c>
      <c r="EJ91" s="207">
        <v>3</v>
      </c>
      <c r="EK91" s="210">
        <v>5.4</v>
      </c>
      <c r="EL91" s="57">
        <v>4</v>
      </c>
      <c r="EM91" s="58"/>
      <c r="EN91" s="66">
        <f t="shared" si="791"/>
        <v>4.5999999999999996</v>
      </c>
      <c r="EO91" s="67">
        <f t="shared" si="792"/>
        <v>4.5999999999999996</v>
      </c>
      <c r="EP91" s="67" t="str">
        <f t="shared" si="793"/>
        <v>4.6</v>
      </c>
      <c r="EQ91" s="51" t="str">
        <f t="shared" si="794"/>
        <v>D</v>
      </c>
      <c r="ER91" s="60">
        <f t="shared" si="795"/>
        <v>1</v>
      </c>
      <c r="ES91" s="53" t="str">
        <f t="shared" si="796"/>
        <v>1.0</v>
      </c>
      <c r="ET91" s="63">
        <v>3</v>
      </c>
      <c r="EU91" s="207">
        <v>3</v>
      </c>
      <c r="EV91" s="149">
        <v>1.3</v>
      </c>
      <c r="EW91" s="70"/>
      <c r="EX91" s="121"/>
      <c r="EY91" s="66">
        <f t="shared" si="797"/>
        <v>0.5</v>
      </c>
      <c r="EZ91" s="67">
        <f t="shared" si="798"/>
        <v>0.5</v>
      </c>
      <c r="FA91" s="67" t="str">
        <f t="shared" si="799"/>
        <v>0.5</v>
      </c>
      <c r="FB91" s="51" t="str">
        <f t="shared" si="800"/>
        <v>F</v>
      </c>
      <c r="FC91" s="60">
        <f t="shared" si="801"/>
        <v>0</v>
      </c>
      <c r="FD91" s="53" t="str">
        <f t="shared" si="802"/>
        <v>0.0</v>
      </c>
      <c r="FE91" s="63">
        <v>2</v>
      </c>
      <c r="FF91" s="207"/>
      <c r="FG91" s="149"/>
      <c r="FH91" s="70"/>
      <c r="FI91" s="121"/>
      <c r="FJ91" s="149">
        <f t="shared" si="803"/>
        <v>0</v>
      </c>
      <c r="FK91" s="67">
        <f t="shared" si="804"/>
        <v>0</v>
      </c>
      <c r="FL91" s="67" t="str">
        <f t="shared" si="805"/>
        <v>0.0</v>
      </c>
      <c r="FM91" s="51" t="str">
        <f t="shared" si="806"/>
        <v>F</v>
      </c>
      <c r="FN91" s="60">
        <f t="shared" si="807"/>
        <v>0</v>
      </c>
      <c r="FO91" s="53" t="str">
        <f t="shared" si="808"/>
        <v>0.0</v>
      </c>
      <c r="FP91" s="63">
        <v>2</v>
      </c>
      <c r="FQ91" s="207"/>
      <c r="FR91" s="149">
        <v>0</v>
      </c>
      <c r="FS91" s="70"/>
      <c r="FT91" s="121"/>
      <c r="FU91" s="149"/>
      <c r="FV91" s="67">
        <f t="shared" si="809"/>
        <v>0</v>
      </c>
      <c r="FW91" s="67" t="str">
        <f t="shared" si="810"/>
        <v>0.0</v>
      </c>
      <c r="FX91" s="51" t="str">
        <f t="shared" si="811"/>
        <v>F</v>
      </c>
      <c r="FY91" s="60">
        <f t="shared" si="812"/>
        <v>0</v>
      </c>
      <c r="FZ91" s="53" t="str">
        <f t="shared" si="813"/>
        <v>0.0</v>
      </c>
      <c r="GA91" s="63">
        <v>2</v>
      </c>
      <c r="GB91" s="207"/>
      <c r="GC91" s="149">
        <v>1.1000000000000001</v>
      </c>
      <c r="GD91" s="70"/>
      <c r="GE91" s="121"/>
      <c r="GF91" s="149"/>
      <c r="GG91" s="67">
        <f t="shared" si="814"/>
        <v>0.4</v>
      </c>
      <c r="GH91" s="67" t="str">
        <f t="shared" si="815"/>
        <v>0.4</v>
      </c>
      <c r="GI91" s="51" t="str">
        <f t="shared" si="816"/>
        <v>F</v>
      </c>
      <c r="GJ91" s="60">
        <f t="shared" si="817"/>
        <v>0</v>
      </c>
      <c r="GK91" s="53" t="str">
        <f t="shared" si="818"/>
        <v>0.0</v>
      </c>
      <c r="GL91" s="63">
        <v>3</v>
      </c>
      <c r="GM91" s="207"/>
      <c r="GN91" s="211">
        <f t="shared" si="819"/>
        <v>18</v>
      </c>
      <c r="GO91" s="156">
        <f t="shared" si="820"/>
        <v>2.2555555555555555</v>
      </c>
      <c r="GP91" s="158">
        <f t="shared" si="821"/>
        <v>0.5</v>
      </c>
      <c r="GQ91" s="157" t="str">
        <f t="shared" si="822"/>
        <v>0.50</v>
      </c>
      <c r="GR91" s="5" t="str">
        <f t="shared" si="823"/>
        <v>Cảnh báo KQHT</v>
      </c>
      <c r="GS91" s="212">
        <f t="shared" si="824"/>
        <v>6</v>
      </c>
      <c r="GT91" s="213">
        <f t="shared" si="825"/>
        <v>5.0999999999999988</v>
      </c>
      <c r="GU91" s="214">
        <f t="shared" si="826"/>
        <v>1.5</v>
      </c>
      <c r="GV91" s="215">
        <f t="shared" si="827"/>
        <v>35</v>
      </c>
      <c r="GW91" s="211">
        <f t="shared" si="828"/>
        <v>23</v>
      </c>
      <c r="GX91" s="157">
        <f t="shared" si="829"/>
        <v>5.5739130434782602</v>
      </c>
      <c r="GY91" s="158">
        <f t="shared" si="830"/>
        <v>1.8043478260869565</v>
      </c>
      <c r="GZ91" s="157" t="str">
        <f t="shared" si="831"/>
        <v>1.80</v>
      </c>
      <c r="HA91" s="5" t="str">
        <f t="shared" si="832"/>
        <v>Lên lớp</v>
      </c>
      <c r="HB91" s="5" t="s">
        <v>1035</v>
      </c>
      <c r="HC91" s="149"/>
      <c r="HD91" s="70"/>
      <c r="HE91" s="121" t="s">
        <v>224</v>
      </c>
      <c r="HF91" s="149"/>
      <c r="HG91" s="67">
        <v>0</v>
      </c>
      <c r="HH91" s="67" t="str">
        <f t="shared" si="833"/>
        <v>0.0</v>
      </c>
      <c r="HI91" s="51" t="str">
        <f t="shared" si="834"/>
        <v>F</v>
      </c>
      <c r="HJ91" s="60">
        <f t="shared" si="835"/>
        <v>0</v>
      </c>
      <c r="HK91" s="53" t="str">
        <f t="shared" si="836"/>
        <v>0.0</v>
      </c>
      <c r="HL91" s="63">
        <v>3</v>
      </c>
      <c r="HM91" s="207"/>
      <c r="HN91" s="149"/>
      <c r="HO91" s="70"/>
      <c r="HP91" s="121"/>
      <c r="HQ91" s="149"/>
      <c r="HR91" s="110">
        <f t="shared" si="837"/>
        <v>0</v>
      </c>
      <c r="HS91" s="67" t="str">
        <f t="shared" si="838"/>
        <v>0.0</v>
      </c>
      <c r="HT91" s="111" t="str">
        <f t="shared" si="839"/>
        <v>F</v>
      </c>
      <c r="HU91" s="112">
        <f t="shared" si="840"/>
        <v>0</v>
      </c>
      <c r="HV91" s="113" t="str">
        <f t="shared" si="841"/>
        <v>0.0</v>
      </c>
      <c r="HW91" s="63">
        <v>1</v>
      </c>
      <c r="HX91" s="207"/>
      <c r="HY91" s="66">
        <f t="shared" si="842"/>
        <v>0</v>
      </c>
      <c r="HZ91" s="167">
        <f t="shared" si="842"/>
        <v>0</v>
      </c>
      <c r="IA91" s="53" t="str">
        <f t="shared" si="843"/>
        <v>0.0</v>
      </c>
      <c r="IB91" s="51" t="str">
        <f t="shared" si="844"/>
        <v>F</v>
      </c>
      <c r="IC91" s="60">
        <f t="shared" si="845"/>
        <v>0</v>
      </c>
      <c r="ID91" s="53" t="str">
        <f t="shared" si="846"/>
        <v>0.0</v>
      </c>
      <c r="IE91" s="220">
        <v>4</v>
      </c>
      <c r="IF91" s="221"/>
      <c r="IG91" s="149"/>
      <c r="IH91" s="70"/>
      <c r="II91" s="121"/>
      <c r="IJ91" s="149"/>
      <c r="IK91" s="67">
        <f t="shared" si="847"/>
        <v>0</v>
      </c>
      <c r="IL91" s="67" t="str">
        <f t="shared" si="848"/>
        <v>0.0</v>
      </c>
      <c r="IM91" s="51" t="str">
        <f t="shared" si="849"/>
        <v>F</v>
      </c>
      <c r="IN91" s="60">
        <f t="shared" si="850"/>
        <v>0</v>
      </c>
      <c r="IO91" s="53" t="str">
        <f t="shared" si="851"/>
        <v>0.0</v>
      </c>
      <c r="IP91" s="63">
        <v>2</v>
      </c>
      <c r="IQ91" s="207"/>
      <c r="IR91" s="149"/>
      <c r="IS91" s="70"/>
      <c r="IT91" s="121"/>
      <c r="IU91" s="149"/>
      <c r="IV91" s="67">
        <f t="shared" si="852"/>
        <v>0</v>
      </c>
      <c r="IW91" s="67" t="str">
        <f t="shared" si="853"/>
        <v>0.0</v>
      </c>
      <c r="IX91" s="51" t="str">
        <f t="shared" si="854"/>
        <v>F</v>
      </c>
      <c r="IY91" s="60">
        <f t="shared" si="855"/>
        <v>0</v>
      </c>
      <c r="IZ91" s="53" t="str">
        <f t="shared" si="856"/>
        <v>0.0</v>
      </c>
      <c r="JA91" s="63">
        <v>3</v>
      </c>
      <c r="JB91" s="207"/>
      <c r="JC91" s="56"/>
      <c r="JD91" s="70"/>
      <c r="JE91" s="121"/>
      <c r="JF91" s="149"/>
      <c r="JG91" s="67">
        <f t="shared" si="857"/>
        <v>0</v>
      </c>
      <c r="JH91" s="50" t="str">
        <f t="shared" si="858"/>
        <v>0.0</v>
      </c>
      <c r="JI91" s="51" t="str">
        <f t="shared" si="859"/>
        <v>F</v>
      </c>
      <c r="JJ91" s="60">
        <f t="shared" si="860"/>
        <v>0</v>
      </c>
      <c r="JK91" s="53" t="str">
        <f t="shared" si="861"/>
        <v>0.0</v>
      </c>
      <c r="JL91" s="61">
        <v>2</v>
      </c>
      <c r="JM91" s="62"/>
      <c r="JN91" s="56"/>
      <c r="JO91" s="70"/>
      <c r="JP91" s="121"/>
      <c r="JQ91" s="149">
        <f t="shared" si="862"/>
        <v>0</v>
      </c>
      <c r="JR91" s="67">
        <f t="shared" si="863"/>
        <v>0</v>
      </c>
      <c r="JS91" s="50" t="str">
        <f t="shared" si="864"/>
        <v>0.0</v>
      </c>
      <c r="JT91" s="51" t="str">
        <f t="shared" si="865"/>
        <v>F</v>
      </c>
      <c r="JU91" s="60">
        <f t="shared" si="866"/>
        <v>0</v>
      </c>
      <c r="JV91" s="53" t="str">
        <f t="shared" si="867"/>
        <v>0.0</v>
      </c>
      <c r="JW91" s="61">
        <v>1</v>
      </c>
      <c r="JX91" s="62"/>
      <c r="JY91" s="56"/>
      <c r="JZ91" s="70"/>
      <c r="KA91" s="121"/>
      <c r="KB91" s="149">
        <f t="shared" si="868"/>
        <v>0</v>
      </c>
      <c r="KC91" s="67">
        <f t="shared" si="869"/>
        <v>0</v>
      </c>
      <c r="KD91" s="50" t="str">
        <f t="shared" si="870"/>
        <v>0.0</v>
      </c>
      <c r="KE91" s="51" t="str">
        <f t="shared" si="871"/>
        <v>F</v>
      </c>
      <c r="KF91" s="60">
        <f t="shared" si="872"/>
        <v>0</v>
      </c>
      <c r="KG91" s="53" t="str">
        <f t="shared" si="873"/>
        <v>0.0</v>
      </c>
      <c r="KH91" s="61">
        <v>2</v>
      </c>
      <c r="KI91" s="62"/>
      <c r="KJ91" s="105"/>
      <c r="KK91" s="138"/>
      <c r="KL91" s="104"/>
      <c r="KM91" s="66">
        <f t="shared" si="874"/>
        <v>0</v>
      </c>
      <c r="KN91" s="110">
        <f t="shared" si="875"/>
        <v>0</v>
      </c>
      <c r="KO91" s="67" t="str">
        <f t="shared" si="876"/>
        <v>0.0</v>
      </c>
      <c r="KP91" s="300" t="str">
        <f t="shared" si="877"/>
        <v>F</v>
      </c>
      <c r="KQ91" s="112">
        <f t="shared" si="878"/>
        <v>0</v>
      </c>
      <c r="KR91" s="113" t="str">
        <f t="shared" si="879"/>
        <v>0.0</v>
      </c>
      <c r="KS91" s="63">
        <v>3</v>
      </c>
      <c r="KT91" s="207"/>
      <c r="KU91" s="105"/>
      <c r="KV91" s="138"/>
      <c r="KW91" s="104"/>
      <c r="KX91" s="66">
        <f t="shared" si="880"/>
        <v>0</v>
      </c>
      <c r="KY91" s="110">
        <f t="shared" si="881"/>
        <v>0</v>
      </c>
      <c r="KZ91" s="67" t="str">
        <f t="shared" si="882"/>
        <v>0.0</v>
      </c>
      <c r="LA91" s="300" t="str">
        <f t="shared" si="883"/>
        <v>F</v>
      </c>
      <c r="LB91" s="112">
        <f t="shared" si="884"/>
        <v>0</v>
      </c>
      <c r="LC91" s="113" t="str">
        <f t="shared" si="885"/>
        <v>0.0</v>
      </c>
      <c r="LD91" s="63">
        <v>2</v>
      </c>
      <c r="LE91" s="207"/>
      <c r="LF91" s="301">
        <f t="shared" si="886"/>
        <v>0</v>
      </c>
      <c r="LG91" s="302">
        <f t="shared" si="886"/>
        <v>0</v>
      </c>
      <c r="LH91" s="303" t="str">
        <f t="shared" si="887"/>
        <v>0.0</v>
      </c>
      <c r="LI91" s="304" t="str">
        <f t="shared" si="888"/>
        <v>F</v>
      </c>
      <c r="LJ91" s="305">
        <f t="shared" si="889"/>
        <v>0</v>
      </c>
      <c r="LK91" s="303" t="str">
        <f t="shared" si="890"/>
        <v>0.0</v>
      </c>
      <c r="LL91" s="306">
        <v>5</v>
      </c>
      <c r="LM91" s="307"/>
      <c r="LN91" s="211">
        <f t="shared" si="891"/>
        <v>19</v>
      </c>
      <c r="LO91" s="156">
        <f t="shared" si="892"/>
        <v>0</v>
      </c>
      <c r="LP91" s="158">
        <f t="shared" si="893"/>
        <v>0</v>
      </c>
      <c r="LQ91" s="157" t="str">
        <f t="shared" si="894"/>
        <v>0.00</v>
      </c>
      <c r="LR91" s="5" t="str">
        <f t="shared" si="895"/>
        <v>Cảnh báo KQHT</v>
      </c>
      <c r="LS91" s="212">
        <f t="shared" si="896"/>
        <v>0</v>
      </c>
      <c r="LT91" s="156" t="e">
        <f t="shared" si="897"/>
        <v>#DIV/0!</v>
      </c>
      <c r="LU91" s="309" t="e">
        <f t="shared" si="898"/>
        <v>#DIV/0!</v>
      </c>
      <c r="LV91" s="215">
        <f t="shared" si="899"/>
        <v>54</v>
      </c>
      <c r="LW91" s="211">
        <f t="shared" si="900"/>
        <v>23</v>
      </c>
      <c r="LX91" s="157" t="e">
        <f t="shared" si="901"/>
        <v>#DIV/0!</v>
      </c>
      <c r="LY91" s="157" t="e">
        <f t="shared" si="902"/>
        <v>#DIV/0!</v>
      </c>
      <c r="LZ91" s="158" t="e">
        <f t="shared" si="903"/>
        <v>#DIV/0!</v>
      </c>
      <c r="MA91" s="157" t="e">
        <f t="shared" si="904"/>
        <v>#DIV/0!</v>
      </c>
      <c r="MB91" s="5" t="e">
        <f t="shared" si="905"/>
        <v>#DIV/0!</v>
      </c>
      <c r="NL91" s="231"/>
      <c r="OF91" s="231"/>
      <c r="OG91" s="231"/>
      <c r="OH91" s="231"/>
      <c r="OI91" s="231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231"/>
      <c r="PG91" s="231"/>
      <c r="PH91" s="231"/>
      <c r="PI91" s="231"/>
      <c r="PQ91" s="4"/>
      <c r="PR91" s="4"/>
      <c r="PS91" s="146"/>
      <c r="PT91" s="4"/>
      <c r="PU91" s="4"/>
      <c r="PV91" s="4"/>
      <c r="PW91" s="4"/>
      <c r="PX91" s="4"/>
      <c r="PY91" s="4"/>
      <c r="PZ91" s="4"/>
      <c r="QA91" s="4"/>
    </row>
    <row r="92" spans="1:443" s="8" customFormat="1" ht="18">
      <c r="A92" s="5">
        <v>6</v>
      </c>
      <c r="B92" s="9" t="s">
        <v>455</v>
      </c>
      <c r="C92" s="10" t="s">
        <v>483</v>
      </c>
      <c r="D92" s="11" t="s">
        <v>484</v>
      </c>
      <c r="E92" s="328" t="s">
        <v>286</v>
      </c>
      <c r="G92" s="47" t="s">
        <v>721</v>
      </c>
      <c r="H92" s="144" t="s">
        <v>427</v>
      </c>
      <c r="I92" s="48" t="s">
        <v>594</v>
      </c>
      <c r="J92" s="48" t="s">
        <v>594</v>
      </c>
      <c r="K92" s="98">
        <v>0</v>
      </c>
      <c r="L92" s="67" t="str">
        <f t="shared" si="719"/>
        <v>0.0</v>
      </c>
      <c r="M92" s="51" t="str">
        <f t="shared" si="720"/>
        <v>F</v>
      </c>
      <c r="N92" s="52">
        <f t="shared" si="721"/>
        <v>0</v>
      </c>
      <c r="O92" s="53" t="str">
        <f t="shared" si="722"/>
        <v>0.0</v>
      </c>
      <c r="P92" s="63"/>
      <c r="Q92" s="49">
        <v>6</v>
      </c>
      <c r="R92" s="67" t="str">
        <f t="shared" si="723"/>
        <v>6.0</v>
      </c>
      <c r="S92" s="51" t="str">
        <f t="shared" si="724"/>
        <v>C</v>
      </c>
      <c r="T92" s="52">
        <f t="shared" si="725"/>
        <v>2</v>
      </c>
      <c r="U92" s="53" t="str">
        <f t="shared" si="726"/>
        <v>2.0</v>
      </c>
      <c r="V92" s="63">
        <v>3</v>
      </c>
      <c r="W92" s="105">
        <v>8.3000000000000007</v>
      </c>
      <c r="X92" s="103">
        <v>8</v>
      </c>
      <c r="Y92" s="104"/>
      <c r="Z92" s="66">
        <f t="shared" si="727"/>
        <v>8.1</v>
      </c>
      <c r="AA92" s="67">
        <f t="shared" si="728"/>
        <v>8.1</v>
      </c>
      <c r="AB92" s="67" t="str">
        <f t="shared" si="729"/>
        <v>8.1</v>
      </c>
      <c r="AC92" s="51" t="str">
        <f t="shared" si="730"/>
        <v>B+</v>
      </c>
      <c r="AD92" s="60">
        <f t="shared" si="731"/>
        <v>3.5</v>
      </c>
      <c r="AE92" s="53" t="str">
        <f t="shared" si="732"/>
        <v>3.5</v>
      </c>
      <c r="AF92" s="63">
        <v>4</v>
      </c>
      <c r="AG92" s="207">
        <v>4</v>
      </c>
      <c r="AH92" s="149">
        <v>0</v>
      </c>
      <c r="AI92" s="70"/>
      <c r="AJ92" s="121"/>
      <c r="AK92" s="66">
        <f t="shared" si="733"/>
        <v>0</v>
      </c>
      <c r="AL92" s="67">
        <f t="shared" si="734"/>
        <v>0</v>
      </c>
      <c r="AM92" s="67" t="str">
        <f t="shared" si="735"/>
        <v>0.0</v>
      </c>
      <c r="AN92" s="51" t="str">
        <f t="shared" si="736"/>
        <v>F</v>
      </c>
      <c r="AO92" s="60">
        <f t="shared" si="737"/>
        <v>0</v>
      </c>
      <c r="AP92" s="53" t="str">
        <f t="shared" si="738"/>
        <v>0.0</v>
      </c>
      <c r="AQ92" s="63">
        <v>2</v>
      </c>
      <c r="AR92" s="207"/>
      <c r="AS92" s="105">
        <v>6.3</v>
      </c>
      <c r="AT92" s="103">
        <v>2</v>
      </c>
      <c r="AU92" s="104">
        <v>3</v>
      </c>
      <c r="AV92" s="66">
        <f t="shared" si="739"/>
        <v>3.7</v>
      </c>
      <c r="AW92" s="67">
        <f t="shared" si="740"/>
        <v>4.3</v>
      </c>
      <c r="AX92" s="67" t="str">
        <f t="shared" si="741"/>
        <v>4.3</v>
      </c>
      <c r="AY92" s="51" t="str">
        <f t="shared" si="742"/>
        <v>D</v>
      </c>
      <c r="AZ92" s="60">
        <f t="shared" si="743"/>
        <v>1</v>
      </c>
      <c r="BA92" s="53" t="str">
        <f t="shared" si="744"/>
        <v>1.0</v>
      </c>
      <c r="BB92" s="63">
        <v>3</v>
      </c>
      <c r="BC92" s="207">
        <v>3</v>
      </c>
      <c r="BD92" s="105">
        <v>6.2</v>
      </c>
      <c r="BE92" s="103">
        <v>3</v>
      </c>
      <c r="BF92" s="104"/>
      <c r="BG92" s="66">
        <f t="shared" si="745"/>
        <v>4.3</v>
      </c>
      <c r="BH92" s="67">
        <f t="shared" si="746"/>
        <v>4.3</v>
      </c>
      <c r="BI92" s="67" t="str">
        <f t="shared" si="747"/>
        <v>4.3</v>
      </c>
      <c r="BJ92" s="51" t="str">
        <f t="shared" si="748"/>
        <v>D</v>
      </c>
      <c r="BK92" s="60">
        <f t="shared" si="749"/>
        <v>1</v>
      </c>
      <c r="BL92" s="53" t="str">
        <f t="shared" si="750"/>
        <v>1.0</v>
      </c>
      <c r="BM92" s="63">
        <v>3</v>
      </c>
      <c r="BN92" s="207">
        <v>3</v>
      </c>
      <c r="BO92" s="105">
        <v>6.1</v>
      </c>
      <c r="BP92" s="103">
        <v>5</v>
      </c>
      <c r="BQ92" s="104"/>
      <c r="BR92" s="66">
        <f t="shared" si="751"/>
        <v>5.4</v>
      </c>
      <c r="BS92" s="67">
        <f t="shared" si="752"/>
        <v>5.4</v>
      </c>
      <c r="BT92" s="67" t="str">
        <f t="shared" si="753"/>
        <v>5.4</v>
      </c>
      <c r="BU92" s="51" t="str">
        <f t="shared" si="754"/>
        <v>D+</v>
      </c>
      <c r="BV92" s="68">
        <f t="shared" si="755"/>
        <v>1.5</v>
      </c>
      <c r="BW92" s="53" t="str">
        <f t="shared" si="756"/>
        <v>1.5</v>
      </c>
      <c r="BX92" s="63">
        <v>2</v>
      </c>
      <c r="BY92" s="207">
        <v>2</v>
      </c>
      <c r="BZ92" s="105">
        <v>5.5</v>
      </c>
      <c r="CA92" s="103">
        <v>5</v>
      </c>
      <c r="CB92" s="104"/>
      <c r="CC92" s="105"/>
      <c r="CD92" s="67">
        <f t="shared" si="757"/>
        <v>5.2</v>
      </c>
      <c r="CE92" s="67" t="str">
        <f t="shared" si="758"/>
        <v>5.2</v>
      </c>
      <c r="CF92" s="51" t="str">
        <f t="shared" si="759"/>
        <v>D+</v>
      </c>
      <c r="CG92" s="60">
        <f t="shared" si="760"/>
        <v>1.5</v>
      </c>
      <c r="CH92" s="53" t="str">
        <f t="shared" si="761"/>
        <v>1.5</v>
      </c>
      <c r="CI92" s="63">
        <v>3</v>
      </c>
      <c r="CJ92" s="207">
        <v>3</v>
      </c>
      <c r="CK92" s="208">
        <f>AQ92+BB92+BM92+BX92+CI92+AF92</f>
        <v>17</v>
      </c>
      <c r="CL92" s="72">
        <f>(AL92*AQ92+AA92*AF92+AW92*BB92+BH92*BM92+BS92*BX92+CD92*CI92)/CK92</f>
        <v>4.9764705882352942</v>
      </c>
      <c r="CM92" s="93" t="str">
        <f t="shared" si="762"/>
        <v>4.98</v>
      </c>
      <c r="CN92" s="72">
        <f>(AO92*AQ92+AD92*AF92+AZ92*BB92+BK92*BM92+BV92*BX92+CG92*CI92)/CK92</f>
        <v>1.6176470588235294</v>
      </c>
      <c r="CO92" s="93" t="str">
        <f t="shared" si="763"/>
        <v>1.62</v>
      </c>
      <c r="CP92" s="399" t="str">
        <f t="shared" si="764"/>
        <v>Lên lớp</v>
      </c>
      <c r="CQ92" s="399">
        <f>CJ92+BY92+BN92+BC92+AG92+AR92</f>
        <v>15</v>
      </c>
      <c r="CR92" s="72">
        <f>(AL92*AR92+AA92*AG92+AW92*BC92+BH92*BN92+BS92*BY92+CD92*CJ92)/CQ92</f>
        <v>5.64</v>
      </c>
      <c r="CS92" s="399" t="str">
        <f t="shared" si="765"/>
        <v>5.64</v>
      </c>
      <c r="CT92" s="72">
        <f>(AO92*AR92+AD92*AG92+AZ92*BC92+BK92*BN92+BV92*BY92+CG92*CJ92)/CQ92</f>
        <v>1.8333333333333333</v>
      </c>
      <c r="CU92" s="399" t="str">
        <f t="shared" si="766"/>
        <v>1.83</v>
      </c>
      <c r="CV92" s="399" t="str">
        <f t="shared" si="767"/>
        <v>Lên lớp</v>
      </c>
      <c r="CW92" s="66">
        <v>6.6</v>
      </c>
      <c r="CX92" s="66">
        <v>4</v>
      </c>
      <c r="CY92" s="399"/>
      <c r="CZ92" s="66">
        <f t="shared" si="768"/>
        <v>5</v>
      </c>
      <c r="DA92" s="67">
        <f t="shared" si="769"/>
        <v>5</v>
      </c>
      <c r="DB92" s="60" t="str">
        <f t="shared" si="770"/>
        <v>5.0</v>
      </c>
      <c r="DC92" s="51" t="str">
        <f t="shared" si="771"/>
        <v>D+</v>
      </c>
      <c r="DD92" s="60">
        <f t="shared" si="772"/>
        <v>1.5</v>
      </c>
      <c r="DE92" s="60" t="str">
        <f t="shared" si="773"/>
        <v>1.5</v>
      </c>
      <c r="DF92" s="63"/>
      <c r="DG92" s="209"/>
      <c r="DH92" s="105">
        <v>5.6</v>
      </c>
      <c r="DI92" s="126">
        <v>6</v>
      </c>
      <c r="DJ92" s="126"/>
      <c r="DK92" s="66">
        <f t="shared" si="774"/>
        <v>5.8</v>
      </c>
      <c r="DL92" s="67">
        <f t="shared" si="775"/>
        <v>5.8</v>
      </c>
      <c r="DM92" s="60" t="str">
        <f t="shared" si="776"/>
        <v>5.8</v>
      </c>
      <c r="DN92" s="51" t="str">
        <f t="shared" si="777"/>
        <v>C</v>
      </c>
      <c r="DO92" s="60">
        <f t="shared" si="778"/>
        <v>2</v>
      </c>
      <c r="DP92" s="60" t="str">
        <f t="shared" si="779"/>
        <v>2.0</v>
      </c>
      <c r="DQ92" s="63"/>
      <c r="DR92" s="209"/>
      <c r="DS92" s="67">
        <f t="shared" si="780"/>
        <v>5.4</v>
      </c>
      <c r="DT92" s="60" t="str">
        <f t="shared" si="781"/>
        <v>5.4</v>
      </c>
      <c r="DU92" s="51" t="str">
        <f t="shared" si="782"/>
        <v>D+</v>
      </c>
      <c r="DV92" s="60">
        <f t="shared" si="783"/>
        <v>1.5</v>
      </c>
      <c r="DW92" s="60" t="str">
        <f t="shared" si="784"/>
        <v>1.5</v>
      </c>
      <c r="DX92" s="63">
        <v>3</v>
      </c>
      <c r="DY92" s="209">
        <v>3</v>
      </c>
      <c r="DZ92" s="149">
        <v>1</v>
      </c>
      <c r="EA92" s="70"/>
      <c r="EB92" s="121"/>
      <c r="EC92" s="66">
        <f t="shared" si="785"/>
        <v>0.4</v>
      </c>
      <c r="ED92" s="67">
        <f t="shared" si="786"/>
        <v>0.4</v>
      </c>
      <c r="EE92" s="67" t="str">
        <f t="shared" si="787"/>
        <v>0.4</v>
      </c>
      <c r="EF92" s="51" t="str">
        <f t="shared" si="788"/>
        <v>F</v>
      </c>
      <c r="EG92" s="68">
        <f t="shared" si="789"/>
        <v>0</v>
      </c>
      <c r="EH92" s="53" t="str">
        <f t="shared" si="790"/>
        <v>0.0</v>
      </c>
      <c r="EI92" s="63">
        <v>3</v>
      </c>
      <c r="EJ92" s="207"/>
      <c r="EK92" s="210">
        <v>5</v>
      </c>
      <c r="EL92" s="57">
        <v>6</v>
      </c>
      <c r="EM92" s="58"/>
      <c r="EN92" s="66">
        <f t="shared" si="791"/>
        <v>5.6</v>
      </c>
      <c r="EO92" s="67">
        <f t="shared" si="792"/>
        <v>5.6</v>
      </c>
      <c r="EP92" s="67" t="str">
        <f t="shared" si="793"/>
        <v>5.6</v>
      </c>
      <c r="EQ92" s="51" t="str">
        <f t="shared" si="794"/>
        <v>C</v>
      </c>
      <c r="ER92" s="60">
        <f t="shared" si="795"/>
        <v>2</v>
      </c>
      <c r="ES92" s="53" t="str">
        <f t="shared" si="796"/>
        <v>2.0</v>
      </c>
      <c r="ET92" s="63">
        <v>3</v>
      </c>
      <c r="EU92" s="207">
        <v>3</v>
      </c>
      <c r="EV92" s="149">
        <v>0</v>
      </c>
      <c r="EW92" s="70"/>
      <c r="EX92" s="121"/>
      <c r="EY92" s="66">
        <f t="shared" si="797"/>
        <v>0</v>
      </c>
      <c r="EZ92" s="67">
        <f t="shared" si="798"/>
        <v>0</v>
      </c>
      <c r="FA92" s="67" t="str">
        <f t="shared" si="799"/>
        <v>0.0</v>
      </c>
      <c r="FB92" s="51" t="str">
        <f t="shared" si="800"/>
        <v>F</v>
      </c>
      <c r="FC92" s="60">
        <f t="shared" si="801"/>
        <v>0</v>
      </c>
      <c r="FD92" s="53" t="str">
        <f t="shared" si="802"/>
        <v>0.0</v>
      </c>
      <c r="FE92" s="63">
        <v>2</v>
      </c>
      <c r="FF92" s="207"/>
      <c r="FG92" s="171">
        <v>8</v>
      </c>
      <c r="FH92" s="122"/>
      <c r="FI92" s="123"/>
      <c r="FJ92" s="66">
        <f t="shared" si="803"/>
        <v>3.2</v>
      </c>
      <c r="FK92" s="67">
        <f t="shared" si="804"/>
        <v>3.2</v>
      </c>
      <c r="FL92" s="67" t="str">
        <f t="shared" si="805"/>
        <v>3.2</v>
      </c>
      <c r="FM92" s="51" t="str">
        <f t="shared" si="806"/>
        <v>F</v>
      </c>
      <c r="FN92" s="60">
        <f t="shared" si="807"/>
        <v>0</v>
      </c>
      <c r="FO92" s="53" t="str">
        <f t="shared" si="808"/>
        <v>0.0</v>
      </c>
      <c r="FP92" s="63">
        <v>2</v>
      </c>
      <c r="FQ92" s="207"/>
      <c r="FR92" s="149">
        <v>0</v>
      </c>
      <c r="FS92" s="70"/>
      <c r="FT92" s="121"/>
      <c r="FU92" s="149"/>
      <c r="FV92" s="67">
        <f t="shared" si="809"/>
        <v>0</v>
      </c>
      <c r="FW92" s="67" t="str">
        <f t="shared" si="810"/>
        <v>0.0</v>
      </c>
      <c r="FX92" s="51" t="str">
        <f t="shared" si="811"/>
        <v>F</v>
      </c>
      <c r="FY92" s="60">
        <f t="shared" si="812"/>
        <v>0</v>
      </c>
      <c r="FZ92" s="53" t="str">
        <f t="shared" si="813"/>
        <v>0.0</v>
      </c>
      <c r="GA92" s="63">
        <v>2</v>
      </c>
      <c r="GB92" s="207"/>
      <c r="GC92" s="149">
        <v>2.1</v>
      </c>
      <c r="GD92" s="70"/>
      <c r="GE92" s="121"/>
      <c r="GF92" s="149"/>
      <c r="GG92" s="67">
        <f t="shared" si="814"/>
        <v>0.8</v>
      </c>
      <c r="GH92" s="67" t="str">
        <f t="shared" si="815"/>
        <v>0.8</v>
      </c>
      <c r="GI92" s="51" t="str">
        <f t="shared" si="816"/>
        <v>F</v>
      </c>
      <c r="GJ92" s="60">
        <f t="shared" si="817"/>
        <v>0</v>
      </c>
      <c r="GK92" s="53" t="str">
        <f t="shared" si="818"/>
        <v>0.0</v>
      </c>
      <c r="GL92" s="63">
        <v>3</v>
      </c>
      <c r="GM92" s="207"/>
      <c r="GN92" s="211">
        <f t="shared" si="819"/>
        <v>18</v>
      </c>
      <c r="GO92" s="156">
        <f t="shared" si="820"/>
        <v>2.3888888888888888</v>
      </c>
      <c r="GP92" s="158">
        <f t="shared" si="821"/>
        <v>0.58333333333333337</v>
      </c>
      <c r="GQ92" s="157" t="str">
        <f t="shared" si="822"/>
        <v>0.58</v>
      </c>
      <c r="GR92" s="5" t="str">
        <f t="shared" si="823"/>
        <v>Cảnh báo KQHT</v>
      </c>
      <c r="GS92" s="212">
        <f t="shared" si="824"/>
        <v>6</v>
      </c>
      <c r="GT92" s="213">
        <f t="shared" si="825"/>
        <v>5.5</v>
      </c>
      <c r="GU92" s="214">
        <f t="shared" si="826"/>
        <v>1.75</v>
      </c>
      <c r="GV92" s="215">
        <f t="shared" si="827"/>
        <v>35</v>
      </c>
      <c r="GW92" s="211">
        <f t="shared" si="828"/>
        <v>21</v>
      </c>
      <c r="GX92" s="157">
        <f t="shared" si="829"/>
        <v>5.6</v>
      </c>
      <c r="GY92" s="158">
        <f t="shared" si="830"/>
        <v>1.8095238095238095</v>
      </c>
      <c r="GZ92" s="157" t="str">
        <f t="shared" si="831"/>
        <v>1.81</v>
      </c>
      <c r="HA92" s="5" t="str">
        <f t="shared" si="832"/>
        <v>Lên lớp</v>
      </c>
      <c r="HB92" s="5" t="s">
        <v>1035</v>
      </c>
      <c r="HC92" s="149">
        <v>0</v>
      </c>
      <c r="HD92" s="70"/>
      <c r="HE92" s="121"/>
      <c r="HF92" s="149"/>
      <c r="HG92" s="67">
        <f>ROUND(MAX((HC92*0.4+HD92*0.6),(HC92*0.4+HE92*0.6)),1)</f>
        <v>0</v>
      </c>
      <c r="HH92" s="67" t="str">
        <f t="shared" si="833"/>
        <v>0.0</v>
      </c>
      <c r="HI92" s="51" t="str">
        <f t="shared" si="834"/>
        <v>F</v>
      </c>
      <c r="HJ92" s="60">
        <f t="shared" si="835"/>
        <v>0</v>
      </c>
      <c r="HK92" s="53" t="str">
        <f t="shared" si="836"/>
        <v>0.0</v>
      </c>
      <c r="HL92" s="63">
        <v>3</v>
      </c>
      <c r="HM92" s="207"/>
      <c r="HN92" s="149">
        <v>0</v>
      </c>
      <c r="HO92" s="70"/>
      <c r="HP92" s="121"/>
      <c r="HQ92" s="149">
        <f>ROUND((HN92*0.4+HO92*0.6),1)</f>
        <v>0</v>
      </c>
      <c r="HR92" s="110">
        <f t="shared" si="837"/>
        <v>0</v>
      </c>
      <c r="HS92" s="67" t="str">
        <f t="shared" si="838"/>
        <v>0.0</v>
      </c>
      <c r="HT92" s="111" t="str">
        <f t="shared" si="839"/>
        <v>F</v>
      </c>
      <c r="HU92" s="112">
        <f t="shared" si="840"/>
        <v>0</v>
      </c>
      <c r="HV92" s="113" t="str">
        <f t="shared" si="841"/>
        <v>0.0</v>
      </c>
      <c r="HW92" s="63">
        <v>1</v>
      </c>
      <c r="HX92" s="207"/>
      <c r="HY92" s="66">
        <f t="shared" si="842"/>
        <v>0</v>
      </c>
      <c r="HZ92" s="167">
        <f t="shared" si="842"/>
        <v>0</v>
      </c>
      <c r="IA92" s="53" t="str">
        <f t="shared" si="843"/>
        <v>0.0</v>
      </c>
      <c r="IB92" s="51" t="str">
        <f t="shared" si="844"/>
        <v>F</v>
      </c>
      <c r="IC92" s="60">
        <f t="shared" si="845"/>
        <v>0</v>
      </c>
      <c r="ID92" s="53" t="str">
        <f t="shared" si="846"/>
        <v>0.0</v>
      </c>
      <c r="IE92" s="220">
        <v>4</v>
      </c>
      <c r="IF92" s="221"/>
      <c r="IG92" s="149">
        <v>0</v>
      </c>
      <c r="IH92" s="70"/>
      <c r="II92" s="121"/>
      <c r="IJ92" s="149">
        <f>ROUND((IG92*0.4+IH92*0.6),1)</f>
        <v>0</v>
      </c>
      <c r="IK92" s="67">
        <f t="shared" si="847"/>
        <v>0</v>
      </c>
      <c r="IL92" s="67" t="str">
        <f t="shared" si="848"/>
        <v>0.0</v>
      </c>
      <c r="IM92" s="51" t="str">
        <f t="shared" si="849"/>
        <v>F</v>
      </c>
      <c r="IN92" s="60">
        <f t="shared" si="850"/>
        <v>0</v>
      </c>
      <c r="IO92" s="53" t="str">
        <f t="shared" si="851"/>
        <v>0.0</v>
      </c>
      <c r="IP92" s="63">
        <v>2</v>
      </c>
      <c r="IQ92" s="207"/>
      <c r="IR92" s="149">
        <v>0</v>
      </c>
      <c r="IS92" s="70"/>
      <c r="IT92" s="121"/>
      <c r="IU92" s="149">
        <f>ROUND((IR92*0.4+IS92*0.6),1)</f>
        <v>0</v>
      </c>
      <c r="IV92" s="67">
        <f t="shared" si="852"/>
        <v>0</v>
      </c>
      <c r="IW92" s="67" t="str">
        <f t="shared" si="853"/>
        <v>0.0</v>
      </c>
      <c r="IX92" s="51" t="str">
        <f t="shared" si="854"/>
        <v>F</v>
      </c>
      <c r="IY92" s="60">
        <f t="shared" si="855"/>
        <v>0</v>
      </c>
      <c r="IZ92" s="53" t="str">
        <f t="shared" si="856"/>
        <v>0.0</v>
      </c>
      <c r="JA92" s="63">
        <v>3</v>
      </c>
      <c r="JB92" s="207"/>
      <c r="JC92" s="56">
        <v>0</v>
      </c>
      <c r="JD92" s="70"/>
      <c r="JE92" s="121"/>
      <c r="JF92" s="149">
        <f>ROUND((JC92*0.4+JD92*0.6),1)</f>
        <v>0</v>
      </c>
      <c r="JG92" s="67">
        <f t="shared" si="857"/>
        <v>0</v>
      </c>
      <c r="JH92" s="50" t="str">
        <f t="shared" si="858"/>
        <v>0.0</v>
      </c>
      <c r="JI92" s="51" t="str">
        <f t="shared" si="859"/>
        <v>F</v>
      </c>
      <c r="JJ92" s="60">
        <f t="shared" si="860"/>
        <v>0</v>
      </c>
      <c r="JK92" s="53" t="str">
        <f t="shared" si="861"/>
        <v>0.0</v>
      </c>
      <c r="JL92" s="61">
        <v>2</v>
      </c>
      <c r="JM92" s="62"/>
      <c r="JN92" s="56">
        <v>0</v>
      </c>
      <c r="JO92" s="70"/>
      <c r="JP92" s="121"/>
      <c r="JQ92" s="149">
        <f t="shared" si="862"/>
        <v>0</v>
      </c>
      <c r="JR92" s="67">
        <f t="shared" si="863"/>
        <v>0</v>
      </c>
      <c r="JS92" s="50" t="str">
        <f t="shared" si="864"/>
        <v>0.0</v>
      </c>
      <c r="JT92" s="51" t="str">
        <f t="shared" si="865"/>
        <v>F</v>
      </c>
      <c r="JU92" s="60">
        <f t="shared" si="866"/>
        <v>0</v>
      </c>
      <c r="JV92" s="53" t="str">
        <f t="shared" si="867"/>
        <v>0.0</v>
      </c>
      <c r="JW92" s="61">
        <v>1</v>
      </c>
      <c r="JX92" s="62"/>
      <c r="JY92" s="56"/>
      <c r="JZ92" s="70"/>
      <c r="KA92" s="121"/>
      <c r="KB92" s="149">
        <f t="shared" si="868"/>
        <v>0</v>
      </c>
      <c r="KC92" s="67">
        <f t="shared" si="869"/>
        <v>0</v>
      </c>
      <c r="KD92" s="50" t="str">
        <f t="shared" si="870"/>
        <v>0.0</v>
      </c>
      <c r="KE92" s="51" t="str">
        <f t="shared" si="871"/>
        <v>F</v>
      </c>
      <c r="KF92" s="60">
        <f t="shared" si="872"/>
        <v>0</v>
      </c>
      <c r="KG92" s="53" t="str">
        <f t="shared" si="873"/>
        <v>0.0</v>
      </c>
      <c r="KH92" s="61">
        <v>2</v>
      </c>
      <c r="KI92" s="62"/>
      <c r="KJ92" s="105"/>
      <c r="KK92" s="138"/>
      <c r="KL92" s="104"/>
      <c r="KM92" s="66">
        <f t="shared" si="874"/>
        <v>0</v>
      </c>
      <c r="KN92" s="110">
        <f t="shared" si="875"/>
        <v>0</v>
      </c>
      <c r="KO92" s="67" t="str">
        <f t="shared" si="876"/>
        <v>0.0</v>
      </c>
      <c r="KP92" s="300" t="str">
        <f t="shared" si="877"/>
        <v>F</v>
      </c>
      <c r="KQ92" s="112">
        <f t="shared" si="878"/>
        <v>0</v>
      </c>
      <c r="KR92" s="113" t="str">
        <f t="shared" si="879"/>
        <v>0.0</v>
      </c>
      <c r="KS92" s="63">
        <v>3</v>
      </c>
      <c r="KT92" s="207"/>
      <c r="KU92" s="105"/>
      <c r="KV92" s="138"/>
      <c r="KW92" s="104"/>
      <c r="KX92" s="66">
        <f t="shared" si="880"/>
        <v>0</v>
      </c>
      <c r="KY92" s="110">
        <f t="shared" si="881"/>
        <v>0</v>
      </c>
      <c r="KZ92" s="67" t="str">
        <f t="shared" si="882"/>
        <v>0.0</v>
      </c>
      <c r="LA92" s="300" t="str">
        <f t="shared" si="883"/>
        <v>F</v>
      </c>
      <c r="LB92" s="112">
        <f t="shared" si="884"/>
        <v>0</v>
      </c>
      <c r="LC92" s="113" t="str">
        <f t="shared" si="885"/>
        <v>0.0</v>
      </c>
      <c r="LD92" s="63">
        <v>2</v>
      </c>
      <c r="LE92" s="207"/>
      <c r="LF92" s="301">
        <f t="shared" si="886"/>
        <v>0</v>
      </c>
      <c r="LG92" s="302">
        <f t="shared" si="886"/>
        <v>0</v>
      </c>
      <c r="LH92" s="303" t="str">
        <f t="shared" si="887"/>
        <v>0.0</v>
      </c>
      <c r="LI92" s="304" t="str">
        <f t="shared" si="888"/>
        <v>F</v>
      </c>
      <c r="LJ92" s="305">
        <f t="shared" si="889"/>
        <v>0</v>
      </c>
      <c r="LK92" s="303" t="str">
        <f t="shared" si="890"/>
        <v>0.0</v>
      </c>
      <c r="LL92" s="306">
        <v>5</v>
      </c>
      <c r="LM92" s="307"/>
      <c r="LN92" s="211">
        <f t="shared" si="891"/>
        <v>19</v>
      </c>
      <c r="LO92" s="156">
        <f t="shared" si="892"/>
        <v>0</v>
      </c>
      <c r="LP92" s="158">
        <f t="shared" si="893"/>
        <v>0</v>
      </c>
      <c r="LQ92" s="157" t="str">
        <f t="shared" si="894"/>
        <v>0.00</v>
      </c>
      <c r="LR92" s="5" t="str">
        <f t="shared" si="895"/>
        <v>Cảnh báo KQHT</v>
      </c>
      <c r="LS92" s="212">
        <f t="shared" si="896"/>
        <v>0</v>
      </c>
      <c r="LT92" s="156" t="e">
        <f t="shared" si="897"/>
        <v>#DIV/0!</v>
      </c>
      <c r="LU92" s="309" t="e">
        <f t="shared" si="898"/>
        <v>#DIV/0!</v>
      </c>
      <c r="LV92" s="215">
        <f t="shared" si="899"/>
        <v>54</v>
      </c>
      <c r="LW92" s="211">
        <f t="shared" si="900"/>
        <v>21</v>
      </c>
      <c r="LX92" s="157" t="e">
        <f t="shared" si="901"/>
        <v>#DIV/0!</v>
      </c>
      <c r="LY92" s="157" t="e">
        <f t="shared" si="902"/>
        <v>#DIV/0!</v>
      </c>
      <c r="LZ92" s="158" t="e">
        <f t="shared" si="903"/>
        <v>#DIV/0!</v>
      </c>
      <c r="MA92" s="157" t="e">
        <f t="shared" si="904"/>
        <v>#DIV/0!</v>
      </c>
      <c r="MB92" s="5" t="e">
        <f t="shared" si="905"/>
        <v>#DIV/0!</v>
      </c>
      <c r="NL92" s="231"/>
      <c r="OF92" s="231"/>
      <c r="OG92" s="231"/>
      <c r="OH92" s="231"/>
      <c r="OI92" s="231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231"/>
      <c r="PG92" s="231"/>
      <c r="PH92" s="231"/>
      <c r="PI92" s="231"/>
      <c r="PQ92" s="4"/>
      <c r="PR92" s="4"/>
      <c r="PS92" s="146"/>
      <c r="PT92" s="4"/>
      <c r="PU92" s="4"/>
      <c r="PV92" s="4"/>
      <c r="PW92" s="4"/>
      <c r="PX92" s="4"/>
      <c r="PY92" s="4"/>
      <c r="PZ92" s="4"/>
      <c r="QA92" s="4"/>
    </row>
    <row r="93" spans="1:443" s="8" customFormat="1" ht="18">
      <c r="A93" s="5">
        <v>13</v>
      </c>
      <c r="B93" s="9" t="s">
        <v>11</v>
      </c>
      <c r="C93" s="10" t="s">
        <v>521</v>
      </c>
      <c r="D93" s="11" t="s">
        <v>435</v>
      </c>
      <c r="E93" s="328" t="s">
        <v>221</v>
      </c>
      <c r="F93" s="6" t="s">
        <v>522</v>
      </c>
      <c r="G93" s="6" t="s">
        <v>523</v>
      </c>
      <c r="H93" s="6" t="s">
        <v>427</v>
      </c>
      <c r="I93" s="48" t="s">
        <v>524</v>
      </c>
      <c r="J93" s="48" t="s">
        <v>525</v>
      </c>
      <c r="K93" s="49">
        <v>5.5</v>
      </c>
      <c r="L93" s="120" t="str">
        <f t="shared" si="719"/>
        <v>5.5</v>
      </c>
      <c r="M93" s="51" t="str">
        <f t="shared" si="720"/>
        <v>C</v>
      </c>
      <c r="N93" s="52">
        <f t="shared" si="721"/>
        <v>2</v>
      </c>
      <c r="O93" s="53" t="str">
        <f t="shared" si="722"/>
        <v>2.0</v>
      </c>
      <c r="P93" s="63">
        <v>2</v>
      </c>
      <c r="Q93" s="49">
        <v>6</v>
      </c>
      <c r="R93" s="120" t="str">
        <f t="shared" si="723"/>
        <v>6.0</v>
      </c>
      <c r="S93" s="51" t="str">
        <f t="shared" si="724"/>
        <v>C</v>
      </c>
      <c r="T93" s="52">
        <f t="shared" si="725"/>
        <v>2</v>
      </c>
      <c r="U93" s="53" t="str">
        <f t="shared" si="726"/>
        <v>2.0</v>
      </c>
      <c r="V93" s="63">
        <v>3</v>
      </c>
      <c r="W93" s="210">
        <v>7</v>
      </c>
      <c r="X93" s="57">
        <v>6</v>
      </c>
      <c r="Y93" s="58"/>
      <c r="Z93" s="66">
        <f t="shared" si="727"/>
        <v>6.4</v>
      </c>
      <c r="AA93" s="67">
        <f t="shared" si="728"/>
        <v>6.4</v>
      </c>
      <c r="AB93" s="67" t="str">
        <f t="shared" si="729"/>
        <v>6.4</v>
      </c>
      <c r="AC93" s="51" t="str">
        <f t="shared" si="730"/>
        <v>C</v>
      </c>
      <c r="AD93" s="60">
        <f t="shared" si="731"/>
        <v>2</v>
      </c>
      <c r="AE93" s="53" t="str">
        <f t="shared" si="732"/>
        <v>2.0</v>
      </c>
      <c r="AF93" s="63">
        <v>4</v>
      </c>
      <c r="AG93" s="207">
        <v>4</v>
      </c>
      <c r="AH93" s="210">
        <v>7.7</v>
      </c>
      <c r="AI93" s="57">
        <v>7</v>
      </c>
      <c r="AJ93" s="58"/>
      <c r="AK93" s="66">
        <f t="shared" si="733"/>
        <v>7.3</v>
      </c>
      <c r="AL93" s="67">
        <f t="shared" si="734"/>
        <v>7.3</v>
      </c>
      <c r="AM93" s="67" t="str">
        <f t="shared" si="735"/>
        <v>7.3</v>
      </c>
      <c r="AN93" s="51" t="str">
        <f t="shared" si="736"/>
        <v>B</v>
      </c>
      <c r="AO93" s="60">
        <f t="shared" si="737"/>
        <v>3</v>
      </c>
      <c r="AP93" s="53" t="str">
        <f t="shared" si="738"/>
        <v>3.0</v>
      </c>
      <c r="AQ93" s="63">
        <v>2</v>
      </c>
      <c r="AR93" s="207">
        <v>2</v>
      </c>
      <c r="AS93" s="210">
        <v>5.7</v>
      </c>
      <c r="AT93" s="57">
        <v>1</v>
      </c>
      <c r="AU93" s="58">
        <v>0</v>
      </c>
      <c r="AV93" s="66">
        <f t="shared" si="739"/>
        <v>2.9</v>
      </c>
      <c r="AW93" s="67">
        <f t="shared" si="740"/>
        <v>2.9</v>
      </c>
      <c r="AX93" s="67" t="str">
        <f t="shared" si="741"/>
        <v>2.9</v>
      </c>
      <c r="AY93" s="51" t="str">
        <f t="shared" si="742"/>
        <v>F</v>
      </c>
      <c r="AZ93" s="60">
        <f t="shared" si="743"/>
        <v>0</v>
      </c>
      <c r="BA93" s="53" t="str">
        <f t="shared" si="744"/>
        <v>0.0</v>
      </c>
      <c r="BB93" s="63">
        <v>3</v>
      </c>
      <c r="BC93" s="207"/>
      <c r="BD93" s="210">
        <v>5.3</v>
      </c>
      <c r="BE93" s="57">
        <v>7</v>
      </c>
      <c r="BF93" s="58"/>
      <c r="BG93" s="66">
        <f t="shared" si="745"/>
        <v>6.3</v>
      </c>
      <c r="BH93" s="67">
        <f t="shared" si="746"/>
        <v>6.3</v>
      </c>
      <c r="BI93" s="67" t="str">
        <f t="shared" si="747"/>
        <v>6.3</v>
      </c>
      <c r="BJ93" s="51" t="str">
        <f t="shared" si="748"/>
        <v>C</v>
      </c>
      <c r="BK93" s="60">
        <f t="shared" si="749"/>
        <v>2</v>
      </c>
      <c r="BL93" s="53" t="str">
        <f t="shared" si="750"/>
        <v>2.0</v>
      </c>
      <c r="BM93" s="63">
        <v>3</v>
      </c>
      <c r="BN93" s="207">
        <v>3</v>
      </c>
      <c r="BO93" s="210">
        <v>5.2</v>
      </c>
      <c r="BP93" s="57">
        <v>6</v>
      </c>
      <c r="BQ93" s="58"/>
      <c r="BR93" s="66">
        <f t="shared" si="751"/>
        <v>5.7</v>
      </c>
      <c r="BS93" s="67">
        <f t="shared" si="752"/>
        <v>5.7</v>
      </c>
      <c r="BT93" s="67" t="str">
        <f t="shared" si="753"/>
        <v>5.7</v>
      </c>
      <c r="BU93" s="51" t="str">
        <f t="shared" si="754"/>
        <v>C</v>
      </c>
      <c r="BV93" s="68">
        <f t="shared" si="755"/>
        <v>2</v>
      </c>
      <c r="BW93" s="53" t="str">
        <f t="shared" si="756"/>
        <v>2.0</v>
      </c>
      <c r="BX93" s="63">
        <v>2</v>
      </c>
      <c r="BY93" s="207">
        <v>2</v>
      </c>
      <c r="BZ93" s="210">
        <v>5.8</v>
      </c>
      <c r="CA93" s="57">
        <v>3</v>
      </c>
      <c r="CB93" s="58"/>
      <c r="CC93" s="66">
        <f>ROUND((BZ93*0.4+CA93*0.6),1)</f>
        <v>4.0999999999999996</v>
      </c>
      <c r="CD93" s="67">
        <f t="shared" si="757"/>
        <v>4.0999999999999996</v>
      </c>
      <c r="CE93" s="67" t="str">
        <f t="shared" si="758"/>
        <v>4.1</v>
      </c>
      <c r="CF93" s="51" t="str">
        <f t="shared" si="759"/>
        <v>D</v>
      </c>
      <c r="CG93" s="60">
        <f t="shared" si="760"/>
        <v>1</v>
      </c>
      <c r="CH93" s="53" t="str">
        <f t="shared" si="761"/>
        <v>1.0</v>
      </c>
      <c r="CI93" s="63">
        <v>3</v>
      </c>
      <c r="CJ93" s="207">
        <v>3</v>
      </c>
      <c r="CK93" s="208">
        <f>AF93+AQ93+BB93+BM93+BX93+CI93</f>
        <v>17</v>
      </c>
      <c r="CL93" s="72">
        <f>(AA93*AF93+AL93*AQ93+AW93*BB93+BH93*BM93+BS93*BX93+CD93*CI93)/CK93</f>
        <v>5.382352941176471</v>
      </c>
      <c r="CM93" s="93" t="str">
        <f t="shared" si="762"/>
        <v>5.38</v>
      </c>
      <c r="CN93" s="72">
        <f>(AD93*AF93+AO93*AQ93+AZ93*BB93+BK93*BM93+BV93*BX93+CG93*CI93)/CK93</f>
        <v>1.588235294117647</v>
      </c>
      <c r="CO93" s="93" t="str">
        <f t="shared" si="763"/>
        <v>1.59</v>
      </c>
      <c r="CP93" s="399" t="str">
        <f t="shared" si="764"/>
        <v>Lên lớp</v>
      </c>
      <c r="CQ93" s="399">
        <f>CJ93+BY93+BN93+BC93+AR93+AG93</f>
        <v>14</v>
      </c>
      <c r="CR93" s="72">
        <f>(AA93*AG93+AL93*AR93+AW93*BC93+BH93*BN93+BS93*BY93+CD93*CJ93)/CQ93</f>
        <v>5.9142857142857137</v>
      </c>
      <c r="CS93" s="399" t="str">
        <f t="shared" si="765"/>
        <v>5.91</v>
      </c>
      <c r="CT93" s="72">
        <f>(AD93*AG93+AO93*AR93+AZ93*BC93+BK93*BN93+BV93*BY93+CG93*CJ93)/CQ93</f>
        <v>1.9285714285714286</v>
      </c>
      <c r="CU93" s="399" t="str">
        <f t="shared" si="766"/>
        <v>1.93</v>
      </c>
      <c r="CV93" s="399" t="str">
        <f t="shared" si="767"/>
        <v>Lên lớp</v>
      </c>
      <c r="CW93" s="105">
        <v>6.2</v>
      </c>
      <c r="CX93" s="126">
        <v>4</v>
      </c>
      <c r="CY93" s="126"/>
      <c r="CZ93" s="66">
        <f t="shared" si="768"/>
        <v>4.9000000000000004</v>
      </c>
      <c r="DA93" s="67">
        <f t="shared" si="769"/>
        <v>4.9000000000000004</v>
      </c>
      <c r="DB93" s="60" t="str">
        <f t="shared" si="770"/>
        <v>4.9</v>
      </c>
      <c r="DC93" s="51" t="str">
        <f t="shared" si="771"/>
        <v>D</v>
      </c>
      <c r="DD93" s="60">
        <f t="shared" si="772"/>
        <v>1</v>
      </c>
      <c r="DE93" s="60" t="str">
        <f t="shared" si="773"/>
        <v>1.0</v>
      </c>
      <c r="DF93" s="63"/>
      <c r="DG93" s="209"/>
      <c r="DH93" s="105">
        <v>6.6</v>
      </c>
      <c r="DI93" s="126">
        <v>6</v>
      </c>
      <c r="DJ93" s="126"/>
      <c r="DK93" s="66">
        <f t="shared" si="774"/>
        <v>6.2</v>
      </c>
      <c r="DL93" s="67">
        <f t="shared" si="775"/>
        <v>6.2</v>
      </c>
      <c r="DM93" s="60" t="str">
        <f t="shared" si="776"/>
        <v>6.2</v>
      </c>
      <c r="DN93" s="51" t="str">
        <f t="shared" si="777"/>
        <v>C</v>
      </c>
      <c r="DO93" s="60">
        <f t="shared" si="778"/>
        <v>2</v>
      </c>
      <c r="DP93" s="60" t="str">
        <f t="shared" si="779"/>
        <v>2.0</v>
      </c>
      <c r="DQ93" s="63"/>
      <c r="DR93" s="209"/>
      <c r="DS93" s="67">
        <f t="shared" si="780"/>
        <v>5.5500000000000007</v>
      </c>
      <c r="DT93" s="60" t="str">
        <f t="shared" si="781"/>
        <v>5.6</v>
      </c>
      <c r="DU93" s="51" t="str">
        <f t="shared" si="782"/>
        <v>C</v>
      </c>
      <c r="DV93" s="60">
        <f t="shared" si="783"/>
        <v>2</v>
      </c>
      <c r="DW93" s="60" t="str">
        <f t="shared" si="784"/>
        <v>2.0</v>
      </c>
      <c r="DX93" s="63">
        <v>3</v>
      </c>
      <c r="DY93" s="209">
        <v>3</v>
      </c>
      <c r="DZ93" s="149">
        <v>1.1000000000000001</v>
      </c>
      <c r="EA93" s="70"/>
      <c r="EB93" s="121"/>
      <c r="EC93" s="66">
        <f t="shared" si="785"/>
        <v>0.4</v>
      </c>
      <c r="ED93" s="67">
        <f t="shared" si="786"/>
        <v>0.4</v>
      </c>
      <c r="EE93" s="67" t="str">
        <f t="shared" si="787"/>
        <v>0.4</v>
      </c>
      <c r="EF93" s="51" t="str">
        <f t="shared" si="788"/>
        <v>F</v>
      </c>
      <c r="EG93" s="68">
        <f t="shared" si="789"/>
        <v>0</v>
      </c>
      <c r="EH93" s="53" t="str">
        <f t="shared" si="790"/>
        <v>0.0</v>
      </c>
      <c r="EI93" s="63">
        <v>3</v>
      </c>
      <c r="EJ93" s="207"/>
      <c r="EK93" s="105">
        <v>5.2</v>
      </c>
      <c r="EL93" s="103">
        <v>2</v>
      </c>
      <c r="EM93" s="104">
        <v>4</v>
      </c>
      <c r="EN93" s="66">
        <f t="shared" si="791"/>
        <v>3.3</v>
      </c>
      <c r="EO93" s="67">
        <f t="shared" si="792"/>
        <v>4.5</v>
      </c>
      <c r="EP93" s="67" t="str">
        <f t="shared" si="793"/>
        <v>4.5</v>
      </c>
      <c r="EQ93" s="51" t="str">
        <f t="shared" si="794"/>
        <v>D</v>
      </c>
      <c r="ER93" s="60">
        <f t="shared" si="795"/>
        <v>1</v>
      </c>
      <c r="ES93" s="53" t="str">
        <f t="shared" si="796"/>
        <v>1.0</v>
      </c>
      <c r="ET93" s="63">
        <v>3</v>
      </c>
      <c r="EU93" s="207">
        <v>3</v>
      </c>
      <c r="EV93" s="216">
        <v>5</v>
      </c>
      <c r="EW93" s="173">
        <v>1</v>
      </c>
      <c r="EX93" s="174">
        <v>5</v>
      </c>
      <c r="EY93" s="66">
        <f t="shared" si="797"/>
        <v>2.6</v>
      </c>
      <c r="EZ93" s="67">
        <f t="shared" si="798"/>
        <v>5</v>
      </c>
      <c r="FA93" s="67" t="str">
        <f t="shared" si="799"/>
        <v>5.0</v>
      </c>
      <c r="FB93" s="51" t="str">
        <f t="shared" si="800"/>
        <v>D+</v>
      </c>
      <c r="FC93" s="60">
        <f t="shared" si="801"/>
        <v>1.5</v>
      </c>
      <c r="FD93" s="53" t="str">
        <f t="shared" si="802"/>
        <v>1.5</v>
      </c>
      <c r="FE93" s="63">
        <v>2</v>
      </c>
      <c r="FF93" s="207">
        <v>2</v>
      </c>
      <c r="FG93" s="105">
        <v>7.3</v>
      </c>
      <c r="FH93" s="103"/>
      <c r="FI93" s="104">
        <v>8</v>
      </c>
      <c r="FJ93" s="66">
        <f t="shared" si="803"/>
        <v>2.9</v>
      </c>
      <c r="FK93" s="67">
        <f t="shared" si="804"/>
        <v>7.7</v>
      </c>
      <c r="FL93" s="67" t="str">
        <f t="shared" si="805"/>
        <v>7.7</v>
      </c>
      <c r="FM93" s="51" t="str">
        <f t="shared" si="806"/>
        <v>B</v>
      </c>
      <c r="FN93" s="60">
        <f t="shared" si="807"/>
        <v>3</v>
      </c>
      <c r="FO93" s="53" t="str">
        <f t="shared" si="808"/>
        <v>3.0</v>
      </c>
      <c r="FP93" s="63">
        <v>2</v>
      </c>
      <c r="FQ93" s="207">
        <v>2</v>
      </c>
      <c r="FR93" s="66">
        <v>5.6</v>
      </c>
      <c r="FS93" s="399">
        <v>7</v>
      </c>
      <c r="FT93" s="104"/>
      <c r="FU93" s="66"/>
      <c r="FV93" s="67">
        <f t="shared" si="809"/>
        <v>6.4</v>
      </c>
      <c r="FW93" s="67" t="str">
        <f t="shared" si="810"/>
        <v>6.4</v>
      </c>
      <c r="FX93" s="51" t="str">
        <f t="shared" si="811"/>
        <v>C</v>
      </c>
      <c r="FY93" s="60">
        <f t="shared" si="812"/>
        <v>2</v>
      </c>
      <c r="FZ93" s="53" t="str">
        <f t="shared" si="813"/>
        <v>2.0</v>
      </c>
      <c r="GA93" s="63">
        <v>2</v>
      </c>
      <c r="GB93" s="207">
        <v>2</v>
      </c>
      <c r="GC93" s="149">
        <v>3.4</v>
      </c>
      <c r="GD93" s="70"/>
      <c r="GE93" s="121"/>
      <c r="GF93" s="149"/>
      <c r="GG93" s="67">
        <f t="shared" si="814"/>
        <v>1.4</v>
      </c>
      <c r="GH93" s="67" t="str">
        <f t="shared" si="815"/>
        <v>1.4</v>
      </c>
      <c r="GI93" s="51" t="str">
        <f t="shared" si="816"/>
        <v>F</v>
      </c>
      <c r="GJ93" s="60">
        <f t="shared" si="817"/>
        <v>0</v>
      </c>
      <c r="GK93" s="53" t="str">
        <f t="shared" si="818"/>
        <v>0.0</v>
      </c>
      <c r="GL93" s="63">
        <v>3</v>
      </c>
      <c r="GM93" s="207"/>
      <c r="GN93" s="211">
        <f t="shared" si="819"/>
        <v>18</v>
      </c>
      <c r="GO93" s="156">
        <f t="shared" si="820"/>
        <v>4.0972222222222223</v>
      </c>
      <c r="GP93" s="158">
        <f t="shared" si="821"/>
        <v>1.2222222222222223</v>
      </c>
      <c r="GQ93" s="157" t="str">
        <f t="shared" si="822"/>
        <v>1.22</v>
      </c>
      <c r="GR93" s="5" t="str">
        <f t="shared" si="823"/>
        <v>Lên lớp</v>
      </c>
      <c r="GS93" s="212">
        <f t="shared" si="824"/>
        <v>12</v>
      </c>
      <c r="GT93" s="213">
        <f t="shared" si="825"/>
        <v>5.6958333333333337</v>
      </c>
      <c r="GU93" s="214">
        <f t="shared" si="826"/>
        <v>1.8333333333333333</v>
      </c>
      <c r="GV93" s="215">
        <f t="shared" si="827"/>
        <v>35</v>
      </c>
      <c r="GW93" s="211">
        <f t="shared" si="828"/>
        <v>26</v>
      </c>
      <c r="GX93" s="157">
        <f t="shared" si="829"/>
        <v>5.8134615384615387</v>
      </c>
      <c r="GY93" s="158">
        <f t="shared" si="830"/>
        <v>1.8846153846153846</v>
      </c>
      <c r="GZ93" s="157" t="str">
        <f t="shared" si="831"/>
        <v>1.88</v>
      </c>
      <c r="HA93" s="5" t="str">
        <f t="shared" si="832"/>
        <v>Lên lớp</v>
      </c>
      <c r="HB93" s="5"/>
      <c r="HC93" s="171">
        <v>5</v>
      </c>
      <c r="HD93" s="254">
        <v>2</v>
      </c>
      <c r="HE93" s="123"/>
      <c r="HF93" s="171"/>
      <c r="HG93" s="67">
        <f>ROUND(MAX((HC93*0.4+HD93*0.6),(HC93*0.4+HE93*0.6)),1)</f>
        <v>3.2</v>
      </c>
      <c r="HH93" s="67" t="str">
        <f t="shared" si="833"/>
        <v>3.2</v>
      </c>
      <c r="HI93" s="51" t="str">
        <f t="shared" si="834"/>
        <v>F</v>
      </c>
      <c r="HJ93" s="60">
        <f t="shared" si="835"/>
        <v>0</v>
      </c>
      <c r="HK93" s="53" t="str">
        <f t="shared" si="836"/>
        <v>0.0</v>
      </c>
      <c r="HL93" s="63">
        <v>3</v>
      </c>
      <c r="HM93" s="207"/>
      <c r="HN93" s="210">
        <v>5</v>
      </c>
      <c r="HO93" s="57">
        <v>4</v>
      </c>
      <c r="HP93" s="58"/>
      <c r="HQ93" s="66">
        <f>ROUND((HN93*0.4+HO93*0.6),1)</f>
        <v>4.4000000000000004</v>
      </c>
      <c r="HR93" s="110">
        <f t="shared" si="837"/>
        <v>4.4000000000000004</v>
      </c>
      <c r="HS93" s="67" t="str">
        <f t="shared" si="838"/>
        <v>4.4</v>
      </c>
      <c r="HT93" s="111" t="str">
        <f t="shared" si="839"/>
        <v>D</v>
      </c>
      <c r="HU93" s="112">
        <f t="shared" si="840"/>
        <v>1</v>
      </c>
      <c r="HV93" s="113" t="str">
        <f t="shared" si="841"/>
        <v>1.0</v>
      </c>
      <c r="HW93" s="63">
        <v>1</v>
      </c>
      <c r="HX93" s="207">
        <v>1</v>
      </c>
      <c r="HY93" s="66">
        <f t="shared" si="842"/>
        <v>1.3</v>
      </c>
      <c r="HZ93" s="167">
        <f t="shared" si="842"/>
        <v>3.6</v>
      </c>
      <c r="IA93" s="53" t="str">
        <f t="shared" si="843"/>
        <v>3.6</v>
      </c>
      <c r="IB93" s="51" t="str">
        <f t="shared" si="844"/>
        <v>F</v>
      </c>
      <c r="IC93" s="60">
        <f t="shared" si="845"/>
        <v>0</v>
      </c>
      <c r="ID93" s="53" t="str">
        <f t="shared" si="846"/>
        <v>0.0</v>
      </c>
      <c r="IE93" s="220">
        <v>4</v>
      </c>
      <c r="IF93" s="221"/>
      <c r="IG93" s="210">
        <v>6</v>
      </c>
      <c r="IH93" s="57">
        <v>7</v>
      </c>
      <c r="II93" s="58"/>
      <c r="IJ93" s="66">
        <f>ROUND((IG93*0.4+IH93*0.6),1)</f>
        <v>6.6</v>
      </c>
      <c r="IK93" s="67">
        <f t="shared" si="847"/>
        <v>6.6</v>
      </c>
      <c r="IL93" s="67" t="str">
        <f t="shared" si="848"/>
        <v>6.6</v>
      </c>
      <c r="IM93" s="51" t="str">
        <f t="shared" si="849"/>
        <v>C+</v>
      </c>
      <c r="IN93" s="60">
        <f t="shared" si="850"/>
        <v>2.5</v>
      </c>
      <c r="IO93" s="53" t="str">
        <f t="shared" si="851"/>
        <v>2.5</v>
      </c>
      <c r="IP93" s="63">
        <v>2</v>
      </c>
      <c r="IQ93" s="207">
        <v>2</v>
      </c>
      <c r="IR93" s="210">
        <v>8</v>
      </c>
      <c r="IS93" s="57">
        <v>6</v>
      </c>
      <c r="IT93" s="58"/>
      <c r="IU93" s="66">
        <f>ROUND((IR93*0.4+IS93*0.6),1)</f>
        <v>6.8</v>
      </c>
      <c r="IV93" s="67">
        <f t="shared" si="852"/>
        <v>6.8</v>
      </c>
      <c r="IW93" s="67" t="str">
        <f t="shared" si="853"/>
        <v>6.8</v>
      </c>
      <c r="IX93" s="51" t="str">
        <f t="shared" si="854"/>
        <v>C+</v>
      </c>
      <c r="IY93" s="60">
        <f t="shared" si="855"/>
        <v>2.5</v>
      </c>
      <c r="IZ93" s="53" t="str">
        <f t="shared" si="856"/>
        <v>2.5</v>
      </c>
      <c r="JA93" s="63">
        <v>3</v>
      </c>
      <c r="JB93" s="207">
        <v>3</v>
      </c>
      <c r="JC93" s="65">
        <v>5.8</v>
      </c>
      <c r="JD93" s="57">
        <v>6</v>
      </c>
      <c r="JE93" s="58"/>
      <c r="JF93" s="66">
        <f>ROUND((JC93*0.4+JD93*0.6),1)</f>
        <v>5.9</v>
      </c>
      <c r="JG93" s="67">
        <f t="shared" si="857"/>
        <v>5.9</v>
      </c>
      <c r="JH93" s="50" t="str">
        <f t="shared" si="858"/>
        <v>5.9</v>
      </c>
      <c r="JI93" s="51" t="str">
        <f t="shared" si="859"/>
        <v>C</v>
      </c>
      <c r="JJ93" s="60">
        <f t="shared" si="860"/>
        <v>2</v>
      </c>
      <c r="JK93" s="53" t="str">
        <f t="shared" si="861"/>
        <v>2.0</v>
      </c>
      <c r="JL93" s="61">
        <v>2</v>
      </c>
      <c r="JM93" s="62">
        <v>2</v>
      </c>
      <c r="JN93" s="65">
        <v>6.6</v>
      </c>
      <c r="JO93" s="57">
        <v>4</v>
      </c>
      <c r="JP93" s="58"/>
      <c r="JQ93" s="66">
        <f t="shared" si="862"/>
        <v>5</v>
      </c>
      <c r="JR93" s="67">
        <f t="shared" si="863"/>
        <v>5</v>
      </c>
      <c r="JS93" s="50" t="str">
        <f t="shared" si="864"/>
        <v>5.0</v>
      </c>
      <c r="JT93" s="51" t="str">
        <f t="shared" si="865"/>
        <v>D+</v>
      </c>
      <c r="JU93" s="60">
        <f t="shared" si="866"/>
        <v>1.5</v>
      </c>
      <c r="JV93" s="53" t="str">
        <f t="shared" si="867"/>
        <v>1.5</v>
      </c>
      <c r="JW93" s="61">
        <v>1</v>
      </c>
      <c r="JX93" s="62">
        <v>1</v>
      </c>
      <c r="JY93" s="271">
        <v>5</v>
      </c>
      <c r="JZ93" s="122"/>
      <c r="KA93" s="123"/>
      <c r="KB93" s="171">
        <f t="shared" si="868"/>
        <v>2</v>
      </c>
      <c r="KC93" s="67">
        <f t="shared" si="869"/>
        <v>2</v>
      </c>
      <c r="KD93" s="50" t="str">
        <f t="shared" si="870"/>
        <v>2.0</v>
      </c>
      <c r="KE93" s="51" t="str">
        <f t="shared" si="871"/>
        <v>F</v>
      </c>
      <c r="KF93" s="60">
        <f t="shared" si="872"/>
        <v>0</v>
      </c>
      <c r="KG93" s="53" t="str">
        <f t="shared" si="873"/>
        <v>0.0</v>
      </c>
      <c r="KH93" s="61">
        <v>2</v>
      </c>
      <c r="KI93" s="62"/>
      <c r="KJ93" s="105"/>
      <c r="KK93" s="138"/>
      <c r="KL93" s="104"/>
      <c r="KM93" s="66">
        <f t="shared" si="874"/>
        <v>0</v>
      </c>
      <c r="KN93" s="110">
        <f t="shared" si="875"/>
        <v>0</v>
      </c>
      <c r="KO93" s="67" t="str">
        <f t="shared" si="876"/>
        <v>0.0</v>
      </c>
      <c r="KP93" s="300" t="str">
        <f t="shared" si="877"/>
        <v>F</v>
      </c>
      <c r="KQ93" s="112">
        <f t="shared" si="878"/>
        <v>0</v>
      </c>
      <c r="KR93" s="113" t="str">
        <f t="shared" si="879"/>
        <v>0.0</v>
      </c>
      <c r="KS93" s="63">
        <v>3</v>
      </c>
      <c r="KT93" s="207"/>
      <c r="KU93" s="105"/>
      <c r="KV93" s="138"/>
      <c r="KW93" s="104"/>
      <c r="KX93" s="66">
        <f t="shared" si="880"/>
        <v>0</v>
      </c>
      <c r="KY93" s="110">
        <f t="shared" si="881"/>
        <v>0</v>
      </c>
      <c r="KZ93" s="67" t="str">
        <f t="shared" si="882"/>
        <v>0.0</v>
      </c>
      <c r="LA93" s="300" t="str">
        <f t="shared" si="883"/>
        <v>F</v>
      </c>
      <c r="LB93" s="112">
        <f t="shared" si="884"/>
        <v>0</v>
      </c>
      <c r="LC93" s="113" t="str">
        <f t="shared" si="885"/>
        <v>0.0</v>
      </c>
      <c r="LD93" s="63">
        <v>2</v>
      </c>
      <c r="LE93" s="207"/>
      <c r="LF93" s="301">
        <f t="shared" si="886"/>
        <v>0</v>
      </c>
      <c r="LG93" s="302">
        <f t="shared" si="886"/>
        <v>0</v>
      </c>
      <c r="LH93" s="303" t="str">
        <f t="shared" si="887"/>
        <v>0.0</v>
      </c>
      <c r="LI93" s="304" t="str">
        <f t="shared" si="888"/>
        <v>F</v>
      </c>
      <c r="LJ93" s="305">
        <f t="shared" si="889"/>
        <v>0</v>
      </c>
      <c r="LK93" s="303" t="str">
        <f t="shared" si="890"/>
        <v>0.0</v>
      </c>
      <c r="LL93" s="306">
        <v>5</v>
      </c>
      <c r="LM93" s="307"/>
      <c r="LN93" s="211">
        <f t="shared" si="891"/>
        <v>19</v>
      </c>
      <c r="LO93" s="156">
        <f t="shared" si="892"/>
        <v>3.6</v>
      </c>
      <c r="LP93" s="158">
        <f t="shared" si="893"/>
        <v>1</v>
      </c>
      <c r="LQ93" s="157" t="str">
        <f t="shared" si="894"/>
        <v>1.00</v>
      </c>
      <c r="LR93" s="5" t="str">
        <f t="shared" si="895"/>
        <v>Lên lớp</v>
      </c>
      <c r="LS93" s="212">
        <f t="shared" si="896"/>
        <v>9</v>
      </c>
      <c r="LT93" s="156">
        <f t="shared" si="897"/>
        <v>6.0888888888888886</v>
      </c>
      <c r="LU93" s="309">
        <f t="shared" si="898"/>
        <v>2.1111111111111112</v>
      </c>
      <c r="LV93" s="215">
        <f t="shared" si="899"/>
        <v>54</v>
      </c>
      <c r="LW93" s="211">
        <f t="shared" si="900"/>
        <v>35</v>
      </c>
      <c r="LX93" s="157">
        <f t="shared" si="901"/>
        <v>5.8842857142857143</v>
      </c>
      <c r="LY93" s="157" t="str">
        <f t="shared" si="902"/>
        <v>5.88</v>
      </c>
      <c r="LZ93" s="158">
        <f t="shared" si="903"/>
        <v>1.9428571428571428</v>
      </c>
      <c r="MA93" s="157" t="str">
        <f t="shared" si="904"/>
        <v>1.94</v>
      </c>
      <c r="MB93" s="5" t="str">
        <f t="shared" si="905"/>
        <v>Lên lớp</v>
      </c>
      <c r="MC93" s="282">
        <v>6.4</v>
      </c>
      <c r="MD93" s="283"/>
      <c r="ME93" s="58"/>
      <c r="MF93" s="66">
        <f>ROUND((MC93*0.4+MD93*0.6),1)</f>
        <v>2.6</v>
      </c>
      <c r="MG93" s="67">
        <f>ROUND(MAX((MC93*0.4+MD93*0.6),(MC93*0.4+ME93*0.6)),1)</f>
        <v>2.6</v>
      </c>
      <c r="MH93" s="50" t="str">
        <f>TEXT(MG93,"0.0")</f>
        <v>2.6</v>
      </c>
      <c r="MI93" s="51" t="str">
        <f>IF(MG93&gt;=8.5,"A",IF(MG93&gt;=8,"B+",IF(MG93&gt;=7,"B",IF(MG93&gt;=6.5,"C+",IF(MG93&gt;=5.5,"C",IF(MG93&gt;=5,"D+",IF(MG93&gt;=4,"D","F")))))))</f>
        <v>F</v>
      </c>
      <c r="MJ93" s="60">
        <f>IF(MI93="A",4,IF(MI93="B+",3.5,IF(MI93="B",3,IF(MI93="C+",2.5,IF(MI93="C",2,IF(MI93="D+",1.5,IF(MI93="D",1,0)))))))</f>
        <v>0</v>
      </c>
      <c r="MK93" s="53" t="str">
        <f>TEXT(MJ93,"0.0")</f>
        <v>0.0</v>
      </c>
      <c r="ML93" s="61">
        <v>2</v>
      </c>
      <c r="MM93" s="62">
        <v>2</v>
      </c>
      <c r="MN93" s="333"/>
      <c r="MO93" s="334"/>
      <c r="MP93" s="121"/>
      <c r="MQ93" s="149">
        <f t="shared" ref="MQ93:MQ94" si="906">ROUND((MN93*0.4+MO93*0.6),1)</f>
        <v>0</v>
      </c>
      <c r="MR93" s="67">
        <f t="shared" ref="MR93:MR94" si="907">ROUND(MAX((MN93*0.4+MO93*0.6),(MN93*0.4+MP93*0.6)),1)</f>
        <v>0</v>
      </c>
      <c r="MS93" s="50" t="str">
        <f t="shared" ref="MS93:MS94" si="908">TEXT(MR93,"0.0")</f>
        <v>0.0</v>
      </c>
      <c r="MT93" s="51" t="str">
        <f t="shared" ref="MT93:MT94" si="909">IF(MR93&gt;=8.5,"A",IF(MR93&gt;=8,"B+",IF(MR93&gt;=7,"B",IF(MR93&gt;=6.5,"C+",IF(MR93&gt;=5.5,"C",IF(MR93&gt;=5,"D+",IF(MR93&gt;=4,"D","F")))))))</f>
        <v>F</v>
      </c>
      <c r="MU93" s="60">
        <f t="shared" ref="MU93:MU94" si="910">IF(MT93="A",4,IF(MT93="B+",3.5,IF(MT93="B",3,IF(MT93="C+",2.5,IF(MT93="C",2,IF(MT93="D+",1.5,IF(MT93="D",1,0)))))))</f>
        <v>0</v>
      </c>
      <c r="MV93" s="53" t="str">
        <f t="shared" ref="MV93:MV94" si="911">TEXT(MU93,"0.0")</f>
        <v>0.0</v>
      </c>
      <c r="MW93" s="61">
        <v>2</v>
      </c>
      <c r="MX93" s="62">
        <v>2</v>
      </c>
      <c r="MY93" s="333"/>
      <c r="MZ93" s="334"/>
      <c r="NA93" s="121"/>
      <c r="NB93" s="105">
        <f t="shared" ref="NB93:NB94" si="912">ROUND((MY93*0.4+MZ93*0.6),1)</f>
        <v>0</v>
      </c>
      <c r="NC93" s="67">
        <f t="shared" ref="NC93:NC94" si="913">ROUND(MAX((MY93*0.4+MZ93*0.6),(MY93*0.4+NA93*0.6)),1)</f>
        <v>0</v>
      </c>
      <c r="ND93" s="50" t="str">
        <f t="shared" ref="ND93:ND94" si="914">TEXT(NC93,"0.0")</f>
        <v>0.0</v>
      </c>
      <c r="NE93" s="51" t="str">
        <f t="shared" ref="NE93:NE94" si="915">IF(NC93&gt;=8.5,"A",IF(NC93&gt;=8,"B+",IF(NC93&gt;=7,"B",IF(NC93&gt;=6.5,"C+",IF(NC93&gt;=5.5,"C",IF(NC93&gt;=5,"D+",IF(NC93&gt;=4,"D","F")))))))</f>
        <v>F</v>
      </c>
      <c r="NF93" s="60">
        <f t="shared" ref="NF93:NF94" si="916">IF(NE93="A",4,IF(NE93="B+",3.5,IF(NE93="B",3,IF(NE93="C+",2.5,IF(NE93="C",2,IF(NE93="D+",1.5,IF(NE93="D",1,0)))))))</f>
        <v>0</v>
      </c>
      <c r="NG93" s="53" t="str">
        <f t="shared" ref="NG93:NG94" si="917">TEXT(NF93,"0.0")</f>
        <v>0.0</v>
      </c>
      <c r="NH93" s="61">
        <v>2</v>
      </c>
      <c r="NI93" s="62">
        <v>2</v>
      </c>
      <c r="NJ93" s="149"/>
      <c r="NK93" s="137"/>
      <c r="NL93" s="149"/>
      <c r="NM93" s="149">
        <f t="shared" ref="NM93:NM94" si="918">ROUND((NJ93*0.4+NK93*0.6),1)</f>
        <v>0</v>
      </c>
      <c r="NN93" s="110">
        <f t="shared" ref="NN93:NN94" si="919">ROUND(MAX((NJ93*0.4+NK93*0.6),(NJ93*0.4+NL93*0.6)),1)</f>
        <v>0</v>
      </c>
      <c r="NO93" s="67" t="str">
        <f t="shared" ref="NO93:NO94" si="920">TEXT(NN93,"0.0")</f>
        <v>0.0</v>
      </c>
      <c r="NP93" s="300" t="str">
        <f t="shared" ref="NP93:NP94" si="921">IF(NN93&gt;=8.5,"A",IF(NN93&gt;=8,"B+",IF(NN93&gt;=7,"B",IF(NN93&gt;=6.5,"C+",IF(NN93&gt;=5.5,"C",IF(NN93&gt;=5,"D+",IF(NN93&gt;=4,"D","F")))))))</f>
        <v>F</v>
      </c>
      <c r="NQ93" s="112">
        <f t="shared" ref="NQ93:NQ94" si="922">IF(NP93="A",4,IF(NP93="B+",3.5,IF(NP93="B",3,IF(NP93="C+",2.5,IF(NP93="C",2,IF(NP93="D+",1.5,IF(NP93="D",1,0)))))))</f>
        <v>0</v>
      </c>
      <c r="NR93" s="113" t="str">
        <f t="shared" ref="NR93:NR94" si="923">TEXT(NQ93,"0.0")</f>
        <v>0.0</v>
      </c>
      <c r="NS93" s="63">
        <v>2</v>
      </c>
      <c r="NT93" s="207">
        <v>2</v>
      </c>
      <c r="NU93" s="105"/>
      <c r="NV93" s="138"/>
      <c r="NW93" s="105"/>
      <c r="NX93" s="105">
        <f t="shared" ref="NX93:NX94" si="924">ROUND((NU93*0.4+NV93*0.6),1)</f>
        <v>0</v>
      </c>
      <c r="NY93" s="110">
        <f t="shared" ref="NY93:NY94" si="925">ROUND(MAX((NU93*0.4+NV93*0.6),(NU93*0.4+NW93*0.6)),1)</f>
        <v>0</v>
      </c>
      <c r="NZ93" s="67" t="str">
        <f t="shared" ref="NZ93:NZ94" si="926">TEXT(NY93,"0.0")</f>
        <v>0.0</v>
      </c>
      <c r="OA93" s="300" t="str">
        <f t="shared" ref="OA93:OA94" si="927">IF(NY93&gt;=8.5,"A",IF(NY93&gt;=8,"B+",IF(NY93&gt;=7,"B",IF(NY93&gt;=6.5,"C+",IF(NY93&gt;=5.5,"C",IF(NY93&gt;=5,"D+",IF(NY93&gt;=4,"D","F")))))))</f>
        <v>F</v>
      </c>
      <c r="OB93" s="112">
        <f t="shared" ref="OB93:OB94" si="928">IF(OA93="A",4,IF(OA93="B+",3.5,IF(OA93="B",3,IF(OA93="C+",2.5,IF(OA93="C",2,IF(OA93="D+",1.5,IF(OA93="D",1,0)))))))</f>
        <v>0</v>
      </c>
      <c r="OC93" s="113" t="str">
        <f t="shared" ref="OC93:OC94" si="929">TEXT(OB93,"0.0")</f>
        <v>0.0</v>
      </c>
      <c r="OD93" s="63">
        <v>1</v>
      </c>
      <c r="OE93" s="207">
        <v>1</v>
      </c>
      <c r="OF93" s="210"/>
      <c r="OG93" s="57"/>
      <c r="OH93" s="58"/>
      <c r="OI93" s="66">
        <f t="shared" ref="OI93:OI94" si="930">ROUND((OF93*0.4+OG93*0.6),1)</f>
        <v>0</v>
      </c>
      <c r="OJ93" s="67">
        <f t="shared" ref="OJ93:OJ94" si="931">ROUND(MAX((OF93*0.4+OG93*0.6),(OF93*0.4+OH93*0.6)),1)</f>
        <v>0</v>
      </c>
      <c r="OK93" s="67" t="str">
        <f t="shared" ref="OK93:OK94" si="932">TEXT(OJ93,"0.0")</f>
        <v>0.0</v>
      </c>
      <c r="OL93" s="51" t="str">
        <f t="shared" ref="OL93:OL94" si="933">IF(OJ93&gt;=8.5,"A",IF(OJ93&gt;=8,"B+",IF(OJ93&gt;=7,"B",IF(OJ93&gt;=6.5,"C+",IF(OJ93&gt;=5.5,"C",IF(OJ93&gt;=5,"D+",IF(OJ93&gt;=4,"D","F")))))))</f>
        <v>F</v>
      </c>
      <c r="OM93" s="60">
        <f t="shared" ref="OM93:OM94" si="934">IF(OL93="A",4,IF(OL93="B+",3.5,IF(OL93="B",3,IF(OL93="C+",2.5,IF(OL93="C",2,IF(OL93="D+",1.5,IF(OL93="D",1,0)))))))</f>
        <v>0</v>
      </c>
      <c r="ON93" s="53" t="str">
        <f t="shared" ref="ON93:ON94" si="935">TEXT(OM93,"0.0")</f>
        <v>0.0</v>
      </c>
      <c r="OO93" s="63">
        <v>6</v>
      </c>
      <c r="OP93" s="207">
        <v>6</v>
      </c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210"/>
      <c r="PG93" s="133"/>
      <c r="PH93" s="210"/>
      <c r="PI93" s="66">
        <f t="shared" ref="PI93:PI94" si="936">ROUND((PF93*0.4+PG93*0.6),1)</f>
        <v>0</v>
      </c>
      <c r="PJ93" s="67">
        <f t="shared" ref="PJ93:PJ94" si="937">ROUND(MAX((PF93*0.4+PG93*0.6),(PF93*0.4+PH93*0.6)),1)</f>
        <v>0</v>
      </c>
      <c r="PK93" s="67" t="str">
        <f t="shared" ref="PK93:PK94" si="938">TEXT(PJ93,"0.0")</f>
        <v>0.0</v>
      </c>
      <c r="PL93" s="51" t="str">
        <f t="shared" ref="PL93:PL94" si="939">IF(PJ93&gt;=8.5,"A",IF(PJ93&gt;=8,"B+",IF(PJ93&gt;=7,"B",IF(PJ93&gt;=6.5,"C+",IF(PJ93&gt;=5.5,"C",IF(PJ93&gt;=5,"D+",IF(PJ93&gt;=4,"D","F")))))))</f>
        <v>F</v>
      </c>
      <c r="PM93" s="60">
        <f t="shared" ref="PM93:PM94" si="940">IF(PL93="A",4,IF(PL93="B+",3.5,IF(PL93="B",3,IF(PL93="C+",2.5,IF(PL93="C",2,IF(PL93="D+",1.5,IF(PL93="D",1,0)))))))</f>
        <v>0</v>
      </c>
      <c r="PN93" s="53" t="str">
        <f t="shared" ref="PN93:PN94" si="941">TEXT(PM93,"0.0")</f>
        <v>0.0</v>
      </c>
      <c r="PO93" s="63">
        <v>6</v>
      </c>
      <c r="PP93" s="207">
        <v>6</v>
      </c>
      <c r="PQ93" s="4"/>
      <c r="PR93" s="4"/>
      <c r="PS93" s="146"/>
      <c r="PT93" s="4"/>
      <c r="PU93" s="4"/>
      <c r="PV93" s="4"/>
      <c r="PW93" s="4"/>
      <c r="PX93" s="4"/>
      <c r="PY93" s="4"/>
      <c r="PZ93" s="4"/>
      <c r="QA93" s="4"/>
    </row>
    <row r="94" spans="1:443" s="8" customFormat="1" ht="18">
      <c r="A94" s="5">
        <v>4</v>
      </c>
      <c r="B94" s="9" t="s">
        <v>11</v>
      </c>
      <c r="C94" s="10" t="s">
        <v>212</v>
      </c>
      <c r="D94" s="11" t="s">
        <v>220</v>
      </c>
      <c r="E94" s="12" t="s">
        <v>221</v>
      </c>
      <c r="F94" s="87" t="s">
        <v>1186</v>
      </c>
      <c r="G94" s="47" t="s">
        <v>556</v>
      </c>
      <c r="H94" s="132" t="s">
        <v>427</v>
      </c>
      <c r="I94" s="132" t="s">
        <v>599</v>
      </c>
      <c r="J94" s="48" t="s">
        <v>627</v>
      </c>
      <c r="K94" s="98">
        <v>9</v>
      </c>
      <c r="L94" s="67" t="str">
        <f t="shared" si="719"/>
        <v>9.0</v>
      </c>
      <c r="M94" s="51" t="str">
        <f t="shared" si="720"/>
        <v>A</v>
      </c>
      <c r="N94" s="52">
        <f t="shared" si="721"/>
        <v>4</v>
      </c>
      <c r="O94" s="53" t="str">
        <f t="shared" si="722"/>
        <v>4.0</v>
      </c>
      <c r="P94" s="63">
        <v>2</v>
      </c>
      <c r="Q94" s="49">
        <v>6</v>
      </c>
      <c r="R94" s="67" t="str">
        <f t="shared" si="723"/>
        <v>6.0</v>
      </c>
      <c r="S94" s="51" t="str">
        <f t="shared" si="724"/>
        <v>C</v>
      </c>
      <c r="T94" s="52">
        <f t="shared" si="725"/>
        <v>2</v>
      </c>
      <c r="U94" s="53" t="str">
        <f t="shared" si="726"/>
        <v>2.0</v>
      </c>
      <c r="V94" s="63">
        <v>3</v>
      </c>
      <c r="W94" s="105">
        <v>7.8</v>
      </c>
      <c r="X94" s="103">
        <v>8</v>
      </c>
      <c r="Y94" s="104"/>
      <c r="Z94" s="66">
        <f t="shared" si="727"/>
        <v>7.9</v>
      </c>
      <c r="AA94" s="67">
        <f t="shared" si="728"/>
        <v>7.9</v>
      </c>
      <c r="AB94" s="67" t="str">
        <f t="shared" si="729"/>
        <v>7.9</v>
      </c>
      <c r="AC94" s="51" t="str">
        <f t="shared" si="730"/>
        <v>B</v>
      </c>
      <c r="AD94" s="60">
        <f t="shared" si="731"/>
        <v>3</v>
      </c>
      <c r="AE94" s="53" t="str">
        <f t="shared" si="732"/>
        <v>3.0</v>
      </c>
      <c r="AF94" s="63">
        <v>4</v>
      </c>
      <c r="AG94" s="207">
        <v>4</v>
      </c>
      <c r="AH94" s="105">
        <v>8.3000000000000007</v>
      </c>
      <c r="AI94" s="103">
        <v>7</v>
      </c>
      <c r="AJ94" s="104"/>
      <c r="AK94" s="66">
        <f t="shared" si="733"/>
        <v>7.5</v>
      </c>
      <c r="AL94" s="67">
        <f t="shared" si="734"/>
        <v>7.5</v>
      </c>
      <c r="AM94" s="67" t="str">
        <f t="shared" si="735"/>
        <v>7.5</v>
      </c>
      <c r="AN94" s="51" t="str">
        <f t="shared" si="736"/>
        <v>B</v>
      </c>
      <c r="AO94" s="60">
        <f t="shared" si="737"/>
        <v>3</v>
      </c>
      <c r="AP94" s="53" t="str">
        <f t="shared" si="738"/>
        <v>3.0</v>
      </c>
      <c r="AQ94" s="63">
        <v>2</v>
      </c>
      <c r="AR94" s="207">
        <v>2</v>
      </c>
      <c r="AS94" s="105">
        <v>7.7</v>
      </c>
      <c r="AT94" s="103">
        <v>9</v>
      </c>
      <c r="AU94" s="104"/>
      <c r="AV94" s="66">
        <f t="shared" si="739"/>
        <v>8.5</v>
      </c>
      <c r="AW94" s="67">
        <f t="shared" si="740"/>
        <v>8.5</v>
      </c>
      <c r="AX94" s="67" t="str">
        <f t="shared" si="741"/>
        <v>8.5</v>
      </c>
      <c r="AY94" s="51" t="str">
        <f t="shared" si="742"/>
        <v>A</v>
      </c>
      <c r="AZ94" s="60">
        <f t="shared" si="743"/>
        <v>4</v>
      </c>
      <c r="BA94" s="53" t="str">
        <f t="shared" si="744"/>
        <v>4.0</v>
      </c>
      <c r="BB94" s="63">
        <v>3</v>
      </c>
      <c r="BC94" s="207">
        <v>3</v>
      </c>
      <c r="BD94" s="105">
        <v>8.4</v>
      </c>
      <c r="BE94" s="103">
        <v>0</v>
      </c>
      <c r="BF94" s="104">
        <v>8</v>
      </c>
      <c r="BG94" s="66">
        <f t="shared" si="745"/>
        <v>3.4</v>
      </c>
      <c r="BH94" s="67">
        <f t="shared" si="746"/>
        <v>8.1999999999999993</v>
      </c>
      <c r="BI94" s="67" t="str">
        <f t="shared" si="747"/>
        <v>8.2</v>
      </c>
      <c r="BJ94" s="51" t="str">
        <f t="shared" si="748"/>
        <v>B+</v>
      </c>
      <c r="BK94" s="60">
        <f t="shared" si="749"/>
        <v>3.5</v>
      </c>
      <c r="BL94" s="53" t="str">
        <f t="shared" si="750"/>
        <v>3.5</v>
      </c>
      <c r="BM94" s="63">
        <v>3</v>
      </c>
      <c r="BN94" s="207">
        <v>3</v>
      </c>
      <c r="BO94" s="105">
        <v>8.4</v>
      </c>
      <c r="BP94" s="103">
        <v>7</v>
      </c>
      <c r="BQ94" s="104"/>
      <c r="BR94" s="66">
        <f t="shared" si="751"/>
        <v>7.6</v>
      </c>
      <c r="BS94" s="67">
        <f t="shared" si="752"/>
        <v>7.6</v>
      </c>
      <c r="BT94" s="67" t="str">
        <f t="shared" si="753"/>
        <v>7.6</v>
      </c>
      <c r="BU94" s="51" t="str">
        <f t="shared" si="754"/>
        <v>B</v>
      </c>
      <c r="BV94" s="68">
        <f t="shared" si="755"/>
        <v>3</v>
      </c>
      <c r="BW94" s="53" t="str">
        <f t="shared" si="756"/>
        <v>3.0</v>
      </c>
      <c r="BX94" s="63">
        <v>2</v>
      </c>
      <c r="BY94" s="207">
        <v>2</v>
      </c>
      <c r="BZ94" s="105">
        <v>7.7</v>
      </c>
      <c r="CA94" s="103">
        <v>9</v>
      </c>
      <c r="CB94" s="104"/>
      <c r="CC94" s="105"/>
      <c r="CD94" s="67">
        <f t="shared" si="757"/>
        <v>8.5</v>
      </c>
      <c r="CE94" s="67" t="str">
        <f t="shared" si="758"/>
        <v>8.5</v>
      </c>
      <c r="CF94" s="51" t="str">
        <f t="shared" si="759"/>
        <v>A</v>
      </c>
      <c r="CG94" s="60">
        <f t="shared" si="760"/>
        <v>4</v>
      </c>
      <c r="CH94" s="53" t="str">
        <f t="shared" si="761"/>
        <v>4.0</v>
      </c>
      <c r="CI94" s="63">
        <v>3</v>
      </c>
      <c r="CJ94" s="207">
        <v>3</v>
      </c>
      <c r="CK94" s="208">
        <f>AQ94+BB94+BM94+BX94+CI94+AF94</f>
        <v>17</v>
      </c>
      <c r="CL94" s="72">
        <f>(AL94*AQ94+AA94*AF94+AW94*BB94+BH94*BM94+BS94*BX94+CD94*CI94)/CK94</f>
        <v>8.0823529411764685</v>
      </c>
      <c r="CM94" s="93" t="str">
        <f t="shared" si="762"/>
        <v>8.08</v>
      </c>
      <c r="CN94" s="72">
        <f>(AO94*AQ94+AD94*AF94+AZ94*BB94+BK94*BM94+BV94*BX94+CG94*CI94)/CK94</f>
        <v>3.4411764705882355</v>
      </c>
      <c r="CO94" s="93" t="str">
        <f t="shared" si="763"/>
        <v>3.44</v>
      </c>
      <c r="CP94" s="399" t="str">
        <f t="shared" si="764"/>
        <v>Lên lớp</v>
      </c>
      <c r="CQ94" s="399">
        <f>CJ94+BY94+BN94+BC94+AG94+AR94</f>
        <v>17</v>
      </c>
      <c r="CR94" s="72">
        <f>(AL94*AR94+AA94*AG94+AW94*BC94+BH94*BN94+BS94*BY94+CD94*CJ94)/CQ94</f>
        <v>8.0823529411764685</v>
      </c>
      <c r="CS94" s="399" t="str">
        <f t="shared" si="765"/>
        <v>8.08</v>
      </c>
      <c r="CT94" s="72">
        <f>(AO94*AR94+AD94*AG94+AZ94*BC94+BK94*BN94+BV94*BY94+CG94*CJ94)/CQ94</f>
        <v>3.4411764705882355</v>
      </c>
      <c r="CU94" s="399" t="str">
        <f t="shared" si="766"/>
        <v>3.44</v>
      </c>
      <c r="CV94" s="399" t="str">
        <f t="shared" si="767"/>
        <v>Lên lớp</v>
      </c>
      <c r="CW94" s="66">
        <v>7.8</v>
      </c>
      <c r="CX94" s="399">
        <v>7</v>
      </c>
      <c r="CY94" s="399"/>
      <c r="CZ94" s="66">
        <f t="shared" si="768"/>
        <v>7.3</v>
      </c>
      <c r="DA94" s="67">
        <f t="shared" si="769"/>
        <v>7.3</v>
      </c>
      <c r="DB94" s="60" t="str">
        <f t="shared" si="770"/>
        <v>7.3</v>
      </c>
      <c r="DC94" s="51" t="str">
        <f t="shared" si="771"/>
        <v>B</v>
      </c>
      <c r="DD94" s="60">
        <f t="shared" si="772"/>
        <v>3</v>
      </c>
      <c r="DE94" s="60" t="str">
        <f t="shared" si="773"/>
        <v>3.0</v>
      </c>
      <c r="DF94" s="63"/>
      <c r="DG94" s="209"/>
      <c r="DH94" s="105">
        <v>7.4</v>
      </c>
      <c r="DI94" s="126">
        <v>9</v>
      </c>
      <c r="DJ94" s="126"/>
      <c r="DK94" s="66">
        <f t="shared" si="774"/>
        <v>8.4</v>
      </c>
      <c r="DL94" s="67">
        <f t="shared" si="775"/>
        <v>8.4</v>
      </c>
      <c r="DM94" s="60" t="str">
        <f t="shared" si="776"/>
        <v>8.4</v>
      </c>
      <c r="DN94" s="51" t="str">
        <f t="shared" si="777"/>
        <v>B+</v>
      </c>
      <c r="DO94" s="60">
        <f t="shared" si="778"/>
        <v>3.5</v>
      </c>
      <c r="DP94" s="60" t="str">
        <f t="shared" si="779"/>
        <v>3.5</v>
      </c>
      <c r="DQ94" s="63"/>
      <c r="DR94" s="209"/>
      <c r="DS94" s="67">
        <f t="shared" si="780"/>
        <v>7.85</v>
      </c>
      <c r="DT94" s="60" t="str">
        <f t="shared" si="781"/>
        <v>7.9</v>
      </c>
      <c r="DU94" s="51" t="str">
        <f t="shared" si="782"/>
        <v>B</v>
      </c>
      <c r="DV94" s="60">
        <f t="shared" si="783"/>
        <v>3</v>
      </c>
      <c r="DW94" s="60" t="str">
        <f t="shared" si="784"/>
        <v>3.0</v>
      </c>
      <c r="DX94" s="63">
        <v>3</v>
      </c>
      <c r="DY94" s="209">
        <v>3</v>
      </c>
      <c r="DZ94" s="210">
        <v>8.4</v>
      </c>
      <c r="EA94" s="57">
        <v>9</v>
      </c>
      <c r="EB94" s="58"/>
      <c r="EC94" s="66">
        <f t="shared" si="785"/>
        <v>8.8000000000000007</v>
      </c>
      <c r="ED94" s="67">
        <f t="shared" si="786"/>
        <v>8.8000000000000007</v>
      </c>
      <c r="EE94" s="67" t="str">
        <f t="shared" si="787"/>
        <v>8.8</v>
      </c>
      <c r="EF94" s="51" t="str">
        <f t="shared" si="788"/>
        <v>A</v>
      </c>
      <c r="EG94" s="68">
        <f t="shared" si="789"/>
        <v>4</v>
      </c>
      <c r="EH94" s="53" t="str">
        <f t="shared" si="790"/>
        <v>4.0</v>
      </c>
      <c r="EI94" s="63">
        <v>3</v>
      </c>
      <c r="EJ94" s="207">
        <v>3</v>
      </c>
      <c r="EK94" s="210">
        <v>7.8</v>
      </c>
      <c r="EL94" s="57">
        <v>8</v>
      </c>
      <c r="EM94" s="58"/>
      <c r="EN94" s="66">
        <f t="shared" si="791"/>
        <v>7.9</v>
      </c>
      <c r="EO94" s="67">
        <f t="shared" si="792"/>
        <v>7.9</v>
      </c>
      <c r="EP94" s="67" t="str">
        <f t="shared" si="793"/>
        <v>7.9</v>
      </c>
      <c r="EQ94" s="51" t="str">
        <f t="shared" si="794"/>
        <v>B</v>
      </c>
      <c r="ER94" s="60">
        <f t="shared" si="795"/>
        <v>3</v>
      </c>
      <c r="ES94" s="53" t="str">
        <f t="shared" si="796"/>
        <v>3.0</v>
      </c>
      <c r="ET94" s="63">
        <v>3</v>
      </c>
      <c r="EU94" s="207">
        <v>3</v>
      </c>
      <c r="EV94" s="210">
        <v>5</v>
      </c>
      <c r="EW94" s="57">
        <v>6</v>
      </c>
      <c r="EX94" s="58"/>
      <c r="EY94" s="66">
        <f t="shared" si="797"/>
        <v>5.6</v>
      </c>
      <c r="EZ94" s="67">
        <f t="shared" si="798"/>
        <v>5.6</v>
      </c>
      <c r="FA94" s="67" t="str">
        <f t="shared" si="799"/>
        <v>5.6</v>
      </c>
      <c r="FB94" s="51" t="str">
        <f t="shared" si="800"/>
        <v>C</v>
      </c>
      <c r="FC94" s="60">
        <f t="shared" si="801"/>
        <v>2</v>
      </c>
      <c r="FD94" s="53" t="str">
        <f t="shared" si="802"/>
        <v>2.0</v>
      </c>
      <c r="FE94" s="63">
        <v>2</v>
      </c>
      <c r="FF94" s="207">
        <v>2</v>
      </c>
      <c r="FG94" s="105">
        <v>9</v>
      </c>
      <c r="FH94" s="103">
        <v>8</v>
      </c>
      <c r="FI94" s="104"/>
      <c r="FJ94" s="66">
        <f t="shared" si="803"/>
        <v>8.4</v>
      </c>
      <c r="FK94" s="67">
        <f t="shared" si="804"/>
        <v>8.4</v>
      </c>
      <c r="FL94" s="67" t="str">
        <f t="shared" si="805"/>
        <v>8.4</v>
      </c>
      <c r="FM94" s="51" t="str">
        <f t="shared" si="806"/>
        <v>B+</v>
      </c>
      <c r="FN94" s="60">
        <f t="shared" si="807"/>
        <v>3.5</v>
      </c>
      <c r="FO94" s="53" t="str">
        <f t="shared" si="808"/>
        <v>3.5</v>
      </c>
      <c r="FP94" s="63">
        <v>2</v>
      </c>
      <c r="FQ94" s="207">
        <v>2</v>
      </c>
      <c r="FR94" s="105">
        <v>8</v>
      </c>
      <c r="FS94" s="103">
        <v>9</v>
      </c>
      <c r="FT94" s="104"/>
      <c r="FU94" s="66"/>
      <c r="FV94" s="67">
        <f t="shared" si="809"/>
        <v>8.6</v>
      </c>
      <c r="FW94" s="67" t="str">
        <f t="shared" si="810"/>
        <v>8.6</v>
      </c>
      <c r="FX94" s="51" t="str">
        <f t="shared" si="811"/>
        <v>A</v>
      </c>
      <c r="FY94" s="60">
        <f t="shared" si="812"/>
        <v>4</v>
      </c>
      <c r="FZ94" s="53" t="str">
        <f t="shared" si="813"/>
        <v>4.0</v>
      </c>
      <c r="GA94" s="63">
        <v>2</v>
      </c>
      <c r="GB94" s="207">
        <v>2</v>
      </c>
      <c r="GC94" s="105">
        <v>8.6999999999999993</v>
      </c>
      <c r="GD94" s="103">
        <v>9</v>
      </c>
      <c r="GE94" s="104"/>
      <c r="GF94" s="105"/>
      <c r="GG94" s="67">
        <f t="shared" si="814"/>
        <v>8.9</v>
      </c>
      <c r="GH94" s="67" t="str">
        <f t="shared" si="815"/>
        <v>8.9</v>
      </c>
      <c r="GI94" s="51" t="str">
        <f t="shared" si="816"/>
        <v>A</v>
      </c>
      <c r="GJ94" s="60">
        <f t="shared" si="817"/>
        <v>4</v>
      </c>
      <c r="GK94" s="53" t="str">
        <f t="shared" si="818"/>
        <v>4.0</v>
      </c>
      <c r="GL94" s="63">
        <v>3</v>
      </c>
      <c r="GM94" s="207">
        <v>3</v>
      </c>
      <c r="GN94" s="211">
        <f t="shared" si="819"/>
        <v>18</v>
      </c>
      <c r="GO94" s="156">
        <f t="shared" si="820"/>
        <v>8.0861111111111121</v>
      </c>
      <c r="GP94" s="158">
        <f t="shared" si="821"/>
        <v>3.3888888888888888</v>
      </c>
      <c r="GQ94" s="157" t="str">
        <f t="shared" si="822"/>
        <v>3.39</v>
      </c>
      <c r="GR94" s="5" t="str">
        <f t="shared" si="823"/>
        <v>Lên lớp</v>
      </c>
      <c r="GS94" s="212">
        <f t="shared" si="824"/>
        <v>18</v>
      </c>
      <c r="GT94" s="213">
        <f t="shared" si="825"/>
        <v>8.0861111111111121</v>
      </c>
      <c r="GU94" s="214">
        <f t="shared" si="826"/>
        <v>3.3888888888888888</v>
      </c>
      <c r="GV94" s="215">
        <f t="shared" si="827"/>
        <v>35</v>
      </c>
      <c r="GW94" s="211">
        <f t="shared" si="828"/>
        <v>35</v>
      </c>
      <c r="GX94" s="157">
        <f t="shared" si="829"/>
        <v>8.0842857142857145</v>
      </c>
      <c r="GY94" s="158">
        <f t="shared" si="830"/>
        <v>3.4142857142857141</v>
      </c>
      <c r="GZ94" s="157" t="str">
        <f t="shared" si="831"/>
        <v>3.41</v>
      </c>
      <c r="HA94" s="5" t="str">
        <f t="shared" si="832"/>
        <v>Lên lớp</v>
      </c>
      <c r="HB94" s="5"/>
      <c r="HC94" s="105">
        <v>8.6999999999999993</v>
      </c>
      <c r="HD94" s="103">
        <v>9</v>
      </c>
      <c r="HE94" s="104"/>
      <c r="HF94" s="105"/>
      <c r="HG94" s="67">
        <f>ROUND(MAX((HC94*0.4+HD94*0.6),(HC94*0.4+HE94*0.6)),1)</f>
        <v>8.9</v>
      </c>
      <c r="HH94" s="67" t="str">
        <f t="shared" si="833"/>
        <v>8.9</v>
      </c>
      <c r="HI94" s="51" t="str">
        <f t="shared" si="834"/>
        <v>A</v>
      </c>
      <c r="HJ94" s="60">
        <f t="shared" si="835"/>
        <v>4</v>
      </c>
      <c r="HK94" s="53" t="str">
        <f t="shared" si="836"/>
        <v>4.0</v>
      </c>
      <c r="HL94" s="63">
        <v>3</v>
      </c>
      <c r="HM94" s="207">
        <v>3</v>
      </c>
      <c r="HN94" s="210">
        <v>9</v>
      </c>
      <c r="HO94" s="57">
        <v>8</v>
      </c>
      <c r="HP94" s="58"/>
      <c r="HQ94" s="66">
        <f>ROUND((HN94*0.4+HO94*0.6),1)</f>
        <v>8.4</v>
      </c>
      <c r="HR94" s="110">
        <f t="shared" si="837"/>
        <v>8.4</v>
      </c>
      <c r="HS94" s="67" t="str">
        <f t="shared" si="838"/>
        <v>8.4</v>
      </c>
      <c r="HT94" s="111" t="str">
        <f t="shared" si="839"/>
        <v>B+</v>
      </c>
      <c r="HU94" s="112">
        <f t="shared" si="840"/>
        <v>3.5</v>
      </c>
      <c r="HV94" s="113" t="str">
        <f t="shared" si="841"/>
        <v>3.5</v>
      </c>
      <c r="HW94" s="63">
        <v>1</v>
      </c>
      <c r="HX94" s="207">
        <v>1</v>
      </c>
      <c r="HY94" s="66">
        <f t="shared" si="842"/>
        <v>2.5</v>
      </c>
      <c r="HZ94" s="167">
        <f t="shared" si="842"/>
        <v>8.8000000000000007</v>
      </c>
      <c r="IA94" s="53" t="str">
        <f t="shared" si="843"/>
        <v>8.8</v>
      </c>
      <c r="IB94" s="51" t="str">
        <f t="shared" si="844"/>
        <v>A</v>
      </c>
      <c r="IC94" s="60">
        <f t="shared" si="845"/>
        <v>4</v>
      </c>
      <c r="ID94" s="53" t="str">
        <f t="shared" si="846"/>
        <v>4.0</v>
      </c>
      <c r="IE94" s="220">
        <v>4</v>
      </c>
      <c r="IF94" s="221">
        <v>4</v>
      </c>
      <c r="IG94" s="210">
        <v>9</v>
      </c>
      <c r="IH94" s="57">
        <v>6</v>
      </c>
      <c r="II94" s="58"/>
      <c r="IJ94" s="66">
        <f>ROUND((IG94*0.4+IH94*0.6),1)</f>
        <v>7.2</v>
      </c>
      <c r="IK94" s="67">
        <f t="shared" si="847"/>
        <v>7.2</v>
      </c>
      <c r="IL94" s="67" t="str">
        <f t="shared" si="848"/>
        <v>7.2</v>
      </c>
      <c r="IM94" s="51" t="str">
        <f t="shared" si="849"/>
        <v>B</v>
      </c>
      <c r="IN94" s="60">
        <f t="shared" si="850"/>
        <v>3</v>
      </c>
      <c r="IO94" s="53" t="str">
        <f t="shared" si="851"/>
        <v>3.0</v>
      </c>
      <c r="IP94" s="63">
        <v>2</v>
      </c>
      <c r="IQ94" s="207">
        <v>2</v>
      </c>
      <c r="IR94" s="258">
        <v>8.1</v>
      </c>
      <c r="IS94" s="126">
        <v>9</v>
      </c>
      <c r="IT94" s="58"/>
      <c r="IU94" s="66">
        <f>ROUND((IR94*0.4+IS94*0.6),1)</f>
        <v>8.6</v>
      </c>
      <c r="IV94" s="67">
        <f t="shared" si="852"/>
        <v>8.6</v>
      </c>
      <c r="IW94" s="67" t="str">
        <f t="shared" si="853"/>
        <v>8.6</v>
      </c>
      <c r="IX94" s="51" t="str">
        <f t="shared" si="854"/>
        <v>A</v>
      </c>
      <c r="IY94" s="60">
        <f t="shared" si="855"/>
        <v>4</v>
      </c>
      <c r="IZ94" s="53" t="str">
        <f t="shared" si="856"/>
        <v>4.0</v>
      </c>
      <c r="JA94" s="63">
        <v>3</v>
      </c>
      <c r="JB94" s="207">
        <v>3</v>
      </c>
      <c r="JC94" s="65">
        <v>7</v>
      </c>
      <c r="JD94" s="57">
        <v>8</v>
      </c>
      <c r="JE94" s="58"/>
      <c r="JF94" s="66">
        <f>ROUND((JC94*0.4+JD94*0.6),1)</f>
        <v>7.6</v>
      </c>
      <c r="JG94" s="67">
        <f t="shared" si="857"/>
        <v>7.6</v>
      </c>
      <c r="JH94" s="50" t="str">
        <f t="shared" si="858"/>
        <v>7.6</v>
      </c>
      <c r="JI94" s="51" t="str">
        <f t="shared" si="859"/>
        <v>B</v>
      </c>
      <c r="JJ94" s="60">
        <f t="shared" si="860"/>
        <v>3</v>
      </c>
      <c r="JK94" s="53" t="str">
        <f t="shared" si="861"/>
        <v>3.0</v>
      </c>
      <c r="JL94" s="61">
        <v>2</v>
      </c>
      <c r="JM94" s="62">
        <v>2</v>
      </c>
      <c r="JN94" s="258">
        <v>8.6</v>
      </c>
      <c r="JO94" s="126">
        <v>8</v>
      </c>
      <c r="JP94" s="58"/>
      <c r="JQ94" s="66">
        <f t="shared" si="862"/>
        <v>8.1999999999999993</v>
      </c>
      <c r="JR94" s="67">
        <f t="shared" si="863"/>
        <v>8.1999999999999993</v>
      </c>
      <c r="JS94" s="50" t="str">
        <f t="shared" si="864"/>
        <v>8.2</v>
      </c>
      <c r="JT94" s="51" t="str">
        <f t="shared" si="865"/>
        <v>B+</v>
      </c>
      <c r="JU94" s="60">
        <f t="shared" si="866"/>
        <v>3.5</v>
      </c>
      <c r="JV94" s="53" t="str">
        <f t="shared" si="867"/>
        <v>3.5</v>
      </c>
      <c r="JW94" s="61">
        <v>1</v>
      </c>
      <c r="JX94" s="62">
        <v>1</v>
      </c>
      <c r="JY94" s="65">
        <v>8</v>
      </c>
      <c r="JZ94" s="57"/>
      <c r="KA94" s="58">
        <v>4</v>
      </c>
      <c r="KB94" s="66">
        <f t="shared" si="868"/>
        <v>3.2</v>
      </c>
      <c r="KC94" s="67">
        <f t="shared" si="869"/>
        <v>5.6</v>
      </c>
      <c r="KD94" s="50" t="str">
        <f t="shared" si="870"/>
        <v>5.6</v>
      </c>
      <c r="KE94" s="51" t="str">
        <f t="shared" si="871"/>
        <v>C</v>
      </c>
      <c r="KF94" s="60">
        <f t="shared" si="872"/>
        <v>2</v>
      </c>
      <c r="KG94" s="53" t="str">
        <f t="shared" si="873"/>
        <v>2.0</v>
      </c>
      <c r="KH94" s="61">
        <v>2</v>
      </c>
      <c r="KI94" s="62">
        <v>2</v>
      </c>
      <c r="KJ94" s="105">
        <v>7.8</v>
      </c>
      <c r="KK94" s="138">
        <v>9</v>
      </c>
      <c r="KL94" s="104"/>
      <c r="KM94" s="66">
        <f t="shared" si="874"/>
        <v>8.5</v>
      </c>
      <c r="KN94" s="110">
        <f t="shared" si="875"/>
        <v>8.5</v>
      </c>
      <c r="KO94" s="67" t="str">
        <f t="shared" si="876"/>
        <v>8.5</v>
      </c>
      <c r="KP94" s="300" t="str">
        <f t="shared" si="877"/>
        <v>A</v>
      </c>
      <c r="KQ94" s="112">
        <f t="shared" si="878"/>
        <v>4</v>
      </c>
      <c r="KR94" s="113" t="str">
        <f t="shared" si="879"/>
        <v>4.0</v>
      </c>
      <c r="KS94" s="63">
        <v>3</v>
      </c>
      <c r="KT94" s="207">
        <v>3</v>
      </c>
      <c r="KU94" s="105">
        <v>9</v>
      </c>
      <c r="KV94" s="138">
        <v>9</v>
      </c>
      <c r="KW94" s="104"/>
      <c r="KX94" s="66">
        <f t="shared" si="880"/>
        <v>9</v>
      </c>
      <c r="KY94" s="110">
        <f t="shared" si="881"/>
        <v>9</v>
      </c>
      <c r="KZ94" s="67" t="str">
        <f t="shared" si="882"/>
        <v>9.0</v>
      </c>
      <c r="LA94" s="300" t="str">
        <f t="shared" si="883"/>
        <v>A</v>
      </c>
      <c r="LB94" s="112">
        <f t="shared" si="884"/>
        <v>4</v>
      </c>
      <c r="LC94" s="113" t="str">
        <f t="shared" si="885"/>
        <v>4.0</v>
      </c>
      <c r="LD94" s="63">
        <v>2</v>
      </c>
      <c r="LE94" s="207">
        <v>2</v>
      </c>
      <c r="LF94" s="301">
        <f t="shared" si="886"/>
        <v>8.6999999999999993</v>
      </c>
      <c r="LG94" s="302">
        <f t="shared" si="886"/>
        <v>8.6999999999999993</v>
      </c>
      <c r="LH94" s="303" t="str">
        <f t="shared" si="887"/>
        <v>8.7</v>
      </c>
      <c r="LI94" s="304" t="str">
        <f t="shared" si="888"/>
        <v>A</v>
      </c>
      <c r="LJ94" s="305">
        <f t="shared" si="889"/>
        <v>4</v>
      </c>
      <c r="LK94" s="303" t="str">
        <f t="shared" si="890"/>
        <v>4.0</v>
      </c>
      <c r="LL94" s="306">
        <v>5</v>
      </c>
      <c r="LM94" s="307">
        <v>5</v>
      </c>
      <c r="LN94" s="211">
        <f t="shared" si="891"/>
        <v>19</v>
      </c>
      <c r="LO94" s="156">
        <f t="shared" si="892"/>
        <v>8.0736842105263165</v>
      </c>
      <c r="LP94" s="158">
        <f t="shared" si="893"/>
        <v>3.5263157894736841</v>
      </c>
      <c r="LQ94" s="157" t="str">
        <f t="shared" si="894"/>
        <v>3.53</v>
      </c>
      <c r="LR94" s="5" t="str">
        <f t="shared" si="895"/>
        <v>Lên lớp</v>
      </c>
      <c r="LS94" s="212">
        <f t="shared" si="896"/>
        <v>19</v>
      </c>
      <c r="LT94" s="156">
        <f t="shared" si="897"/>
        <v>8.0736842105263165</v>
      </c>
      <c r="LU94" s="309">
        <f t="shared" si="898"/>
        <v>3.5263157894736841</v>
      </c>
      <c r="LV94" s="215">
        <f t="shared" si="899"/>
        <v>54</v>
      </c>
      <c r="LW94" s="211">
        <f t="shared" si="900"/>
        <v>54</v>
      </c>
      <c r="LX94" s="157">
        <f t="shared" si="901"/>
        <v>8.0805555555555557</v>
      </c>
      <c r="LY94" s="157" t="str">
        <f t="shared" si="902"/>
        <v>8.08</v>
      </c>
      <c r="LZ94" s="158">
        <f t="shared" si="903"/>
        <v>3.4537037037037037</v>
      </c>
      <c r="MA94" s="157" t="str">
        <f t="shared" si="904"/>
        <v>3.45</v>
      </c>
      <c r="MB94" s="5" t="str">
        <f t="shared" si="905"/>
        <v>Lên lớp</v>
      </c>
      <c r="MC94" s="333"/>
      <c r="MD94" s="334"/>
      <c r="ME94" s="121"/>
      <c r="MF94" s="66">
        <f>ROUND((MC94*0.4+MD94*0.6),1)</f>
        <v>0</v>
      </c>
      <c r="MG94" s="67">
        <f>ROUND(MAX((MC94*0.4+MD94*0.6),(MC94*0.4+ME94*0.6)),1)</f>
        <v>0</v>
      </c>
      <c r="MH94" s="50" t="str">
        <f>TEXT(MG94,"0.0")</f>
        <v>0.0</v>
      </c>
      <c r="MI94" s="51" t="str">
        <f>IF(MG94&gt;=8.5,"A",IF(MG94&gt;=8,"B+",IF(MG94&gt;=7,"B",IF(MG94&gt;=6.5,"C+",IF(MG94&gt;=5.5,"C",IF(MG94&gt;=5,"D+",IF(MG94&gt;=4,"D","F")))))))</f>
        <v>F</v>
      </c>
      <c r="MJ94" s="60">
        <f>IF(MI94="A",4,IF(MI94="B+",3.5,IF(MI94="B",3,IF(MI94="C+",2.5,IF(MI94="C",2,IF(MI94="D+",1.5,IF(MI94="D",1,0)))))))</f>
        <v>0</v>
      </c>
      <c r="MK94" s="53" t="str">
        <f>TEXT(MJ94,"0.0")</f>
        <v>0.0</v>
      </c>
      <c r="ML94" s="61">
        <v>2</v>
      </c>
      <c r="MM94" s="62">
        <v>2</v>
      </c>
      <c r="MN94" s="333"/>
      <c r="MO94" s="334"/>
      <c r="MP94" s="121"/>
      <c r="MQ94" s="149">
        <f t="shared" si="906"/>
        <v>0</v>
      </c>
      <c r="MR94" s="67">
        <f t="shared" si="907"/>
        <v>0</v>
      </c>
      <c r="MS94" s="50" t="str">
        <f t="shared" si="908"/>
        <v>0.0</v>
      </c>
      <c r="MT94" s="51" t="str">
        <f t="shared" si="909"/>
        <v>F</v>
      </c>
      <c r="MU94" s="60">
        <f t="shared" si="910"/>
        <v>0</v>
      </c>
      <c r="MV94" s="53" t="str">
        <f t="shared" si="911"/>
        <v>0.0</v>
      </c>
      <c r="MW94" s="61">
        <v>2</v>
      </c>
      <c r="MX94" s="62">
        <v>2</v>
      </c>
      <c r="MY94" s="333"/>
      <c r="MZ94" s="334"/>
      <c r="NA94" s="121"/>
      <c r="NB94" s="105">
        <f t="shared" si="912"/>
        <v>0</v>
      </c>
      <c r="NC94" s="67">
        <f t="shared" si="913"/>
        <v>0</v>
      </c>
      <c r="ND94" s="50" t="str">
        <f t="shared" si="914"/>
        <v>0.0</v>
      </c>
      <c r="NE94" s="51" t="str">
        <f t="shared" si="915"/>
        <v>F</v>
      </c>
      <c r="NF94" s="60">
        <f t="shared" si="916"/>
        <v>0</v>
      </c>
      <c r="NG94" s="53" t="str">
        <f t="shared" si="917"/>
        <v>0.0</v>
      </c>
      <c r="NH94" s="61">
        <v>2</v>
      </c>
      <c r="NI94" s="62">
        <v>2</v>
      </c>
      <c r="NJ94" s="149"/>
      <c r="NK94" s="137"/>
      <c r="NL94" s="149"/>
      <c r="NM94" s="149">
        <f t="shared" si="918"/>
        <v>0</v>
      </c>
      <c r="NN94" s="110">
        <f t="shared" si="919"/>
        <v>0</v>
      </c>
      <c r="NO94" s="67" t="str">
        <f t="shared" si="920"/>
        <v>0.0</v>
      </c>
      <c r="NP94" s="300" t="str">
        <f t="shared" si="921"/>
        <v>F</v>
      </c>
      <c r="NQ94" s="112">
        <f t="shared" si="922"/>
        <v>0</v>
      </c>
      <c r="NR94" s="113" t="str">
        <f t="shared" si="923"/>
        <v>0.0</v>
      </c>
      <c r="NS94" s="63">
        <v>2</v>
      </c>
      <c r="NT94" s="207">
        <v>2</v>
      </c>
      <c r="NU94" s="105"/>
      <c r="NV94" s="138"/>
      <c r="NW94" s="105"/>
      <c r="NX94" s="105">
        <f t="shared" si="924"/>
        <v>0</v>
      </c>
      <c r="NY94" s="110">
        <f t="shared" si="925"/>
        <v>0</v>
      </c>
      <c r="NZ94" s="67" t="str">
        <f t="shared" si="926"/>
        <v>0.0</v>
      </c>
      <c r="OA94" s="300" t="str">
        <f t="shared" si="927"/>
        <v>F</v>
      </c>
      <c r="OB94" s="112">
        <f t="shared" si="928"/>
        <v>0</v>
      </c>
      <c r="OC94" s="113" t="str">
        <f t="shared" si="929"/>
        <v>0.0</v>
      </c>
      <c r="OD94" s="63">
        <v>1</v>
      </c>
      <c r="OE94" s="207">
        <v>1</v>
      </c>
      <c r="OF94" s="210"/>
      <c r="OG94" s="57"/>
      <c r="OH94" s="58"/>
      <c r="OI94" s="66">
        <f t="shared" si="930"/>
        <v>0</v>
      </c>
      <c r="OJ94" s="67">
        <f t="shared" si="931"/>
        <v>0</v>
      </c>
      <c r="OK94" s="67" t="str">
        <f t="shared" si="932"/>
        <v>0.0</v>
      </c>
      <c r="OL94" s="51" t="str">
        <f t="shared" si="933"/>
        <v>F</v>
      </c>
      <c r="OM94" s="60">
        <f t="shared" si="934"/>
        <v>0</v>
      </c>
      <c r="ON94" s="53" t="str">
        <f t="shared" si="935"/>
        <v>0.0</v>
      </c>
      <c r="OO94" s="63">
        <v>6</v>
      </c>
      <c r="OP94" s="207">
        <v>6</v>
      </c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210"/>
      <c r="PG94" s="133"/>
      <c r="PH94" s="210"/>
      <c r="PI94" s="66">
        <f t="shared" si="936"/>
        <v>0</v>
      </c>
      <c r="PJ94" s="67">
        <f t="shared" si="937"/>
        <v>0</v>
      </c>
      <c r="PK94" s="67" t="str">
        <f t="shared" si="938"/>
        <v>0.0</v>
      </c>
      <c r="PL94" s="51" t="str">
        <f t="shared" si="939"/>
        <v>F</v>
      </c>
      <c r="PM94" s="60">
        <f t="shared" si="940"/>
        <v>0</v>
      </c>
      <c r="PN94" s="53" t="str">
        <f t="shared" si="941"/>
        <v>0.0</v>
      </c>
      <c r="PO94" s="63">
        <v>6</v>
      </c>
      <c r="PP94" s="207">
        <v>6</v>
      </c>
      <c r="PQ94" s="4"/>
      <c r="PR94" s="4"/>
      <c r="PS94" s="146"/>
      <c r="PT94" s="4"/>
      <c r="PU94" s="4"/>
      <c r="PV94" s="4"/>
      <c r="PW94" s="4"/>
      <c r="PX94" s="4"/>
      <c r="PY94" s="4"/>
      <c r="PZ94" s="4"/>
      <c r="QA94" s="4"/>
    </row>
    <row r="95" spans="1:443" s="8" customFormat="1" ht="18">
      <c r="A95" s="5">
        <v>12</v>
      </c>
      <c r="B95" s="9" t="s">
        <v>455</v>
      </c>
      <c r="C95" s="10" t="s">
        <v>482</v>
      </c>
      <c r="D95" s="11" t="s">
        <v>302</v>
      </c>
      <c r="E95" s="12" t="s">
        <v>306</v>
      </c>
      <c r="G95" s="47" t="s">
        <v>720</v>
      </c>
      <c r="H95" s="144" t="s">
        <v>427</v>
      </c>
      <c r="I95" s="48" t="s">
        <v>616</v>
      </c>
      <c r="J95" s="48" t="s">
        <v>616</v>
      </c>
      <c r="K95" s="98">
        <v>7</v>
      </c>
      <c r="L95" s="67" t="str">
        <f t="shared" si="719"/>
        <v>7.0</v>
      </c>
      <c r="M95" s="51" t="str">
        <f t="shared" si="720"/>
        <v>B</v>
      </c>
      <c r="N95" s="52">
        <f t="shared" si="721"/>
        <v>3</v>
      </c>
      <c r="O95" s="53" t="str">
        <f t="shared" si="722"/>
        <v>3.0</v>
      </c>
      <c r="P95" s="63">
        <v>2</v>
      </c>
      <c r="Q95" s="49"/>
      <c r="R95" s="67" t="str">
        <f t="shared" si="723"/>
        <v>0.0</v>
      </c>
      <c r="S95" s="51" t="str">
        <f t="shared" si="724"/>
        <v>F</v>
      </c>
      <c r="T95" s="52">
        <f t="shared" si="725"/>
        <v>0</v>
      </c>
      <c r="U95" s="53" t="str">
        <f t="shared" si="726"/>
        <v>0.0</v>
      </c>
      <c r="V95" s="63"/>
      <c r="W95" s="105">
        <v>8.8000000000000007</v>
      </c>
      <c r="X95" s="103">
        <v>8</v>
      </c>
      <c r="Y95" s="104"/>
      <c r="Z95" s="66">
        <f t="shared" si="727"/>
        <v>8.3000000000000007</v>
      </c>
      <c r="AA95" s="67">
        <f t="shared" si="728"/>
        <v>8.3000000000000007</v>
      </c>
      <c r="AB95" s="67" t="str">
        <f t="shared" si="729"/>
        <v>8.3</v>
      </c>
      <c r="AC95" s="51" t="str">
        <f t="shared" si="730"/>
        <v>B+</v>
      </c>
      <c r="AD95" s="60">
        <f t="shared" si="731"/>
        <v>3.5</v>
      </c>
      <c r="AE95" s="53" t="str">
        <f t="shared" si="732"/>
        <v>3.5</v>
      </c>
      <c r="AF95" s="63">
        <v>4</v>
      </c>
      <c r="AG95" s="207">
        <v>4</v>
      </c>
      <c r="AH95" s="105">
        <v>7.3</v>
      </c>
      <c r="AI95" s="103">
        <v>8</v>
      </c>
      <c r="AJ95" s="104"/>
      <c r="AK95" s="66">
        <f t="shared" si="733"/>
        <v>7.7</v>
      </c>
      <c r="AL95" s="67">
        <f t="shared" si="734"/>
        <v>7.7</v>
      </c>
      <c r="AM95" s="67" t="str">
        <f t="shared" si="735"/>
        <v>7.7</v>
      </c>
      <c r="AN95" s="51" t="str">
        <f t="shared" si="736"/>
        <v>B</v>
      </c>
      <c r="AO95" s="60">
        <f t="shared" si="737"/>
        <v>3</v>
      </c>
      <c r="AP95" s="53" t="str">
        <f t="shared" si="738"/>
        <v>3.0</v>
      </c>
      <c r="AQ95" s="63">
        <v>2</v>
      </c>
      <c r="AR95" s="207">
        <v>2</v>
      </c>
      <c r="AS95" s="105">
        <v>6.7</v>
      </c>
      <c r="AT95" s="103">
        <v>5</v>
      </c>
      <c r="AU95" s="104"/>
      <c r="AV95" s="66">
        <f t="shared" si="739"/>
        <v>5.7</v>
      </c>
      <c r="AW95" s="67">
        <f t="shared" si="740"/>
        <v>5.7</v>
      </c>
      <c r="AX95" s="67" t="str">
        <f t="shared" si="741"/>
        <v>5.7</v>
      </c>
      <c r="AY95" s="51" t="str">
        <f t="shared" si="742"/>
        <v>C</v>
      </c>
      <c r="AZ95" s="60">
        <f t="shared" si="743"/>
        <v>2</v>
      </c>
      <c r="BA95" s="53" t="str">
        <f t="shared" si="744"/>
        <v>2.0</v>
      </c>
      <c r="BB95" s="63">
        <v>3</v>
      </c>
      <c r="BC95" s="207">
        <v>3</v>
      </c>
      <c r="BD95" s="105">
        <v>6.2</v>
      </c>
      <c r="BE95" s="103">
        <v>9</v>
      </c>
      <c r="BF95" s="104"/>
      <c r="BG95" s="66">
        <f t="shared" si="745"/>
        <v>7.9</v>
      </c>
      <c r="BH95" s="67">
        <f t="shared" si="746"/>
        <v>7.9</v>
      </c>
      <c r="BI95" s="67" t="str">
        <f t="shared" si="747"/>
        <v>7.9</v>
      </c>
      <c r="BJ95" s="51" t="str">
        <f t="shared" si="748"/>
        <v>B</v>
      </c>
      <c r="BK95" s="60">
        <f t="shared" si="749"/>
        <v>3</v>
      </c>
      <c r="BL95" s="53" t="str">
        <f t="shared" si="750"/>
        <v>3.0</v>
      </c>
      <c r="BM95" s="63">
        <v>3</v>
      </c>
      <c r="BN95" s="207">
        <v>3</v>
      </c>
      <c r="BO95" s="105">
        <v>7.5</v>
      </c>
      <c r="BP95" s="103">
        <v>7</v>
      </c>
      <c r="BQ95" s="104"/>
      <c r="BR95" s="66">
        <f t="shared" si="751"/>
        <v>7.2</v>
      </c>
      <c r="BS95" s="67">
        <f t="shared" si="752"/>
        <v>7.2</v>
      </c>
      <c r="BT95" s="67" t="str">
        <f t="shared" si="753"/>
        <v>7.2</v>
      </c>
      <c r="BU95" s="51" t="str">
        <f t="shared" si="754"/>
        <v>B</v>
      </c>
      <c r="BV95" s="68">
        <f t="shared" si="755"/>
        <v>3</v>
      </c>
      <c r="BW95" s="53" t="str">
        <f t="shared" si="756"/>
        <v>3.0</v>
      </c>
      <c r="BX95" s="63">
        <v>2</v>
      </c>
      <c r="BY95" s="207">
        <v>2</v>
      </c>
      <c r="BZ95" s="105">
        <v>8</v>
      </c>
      <c r="CA95" s="103">
        <v>9</v>
      </c>
      <c r="CB95" s="104"/>
      <c r="CC95" s="105"/>
      <c r="CD95" s="67">
        <f t="shared" si="757"/>
        <v>8.6</v>
      </c>
      <c r="CE95" s="67" t="str">
        <f t="shared" si="758"/>
        <v>8.6</v>
      </c>
      <c r="CF95" s="51" t="str">
        <f t="shared" si="759"/>
        <v>A</v>
      </c>
      <c r="CG95" s="60">
        <f t="shared" si="760"/>
        <v>4</v>
      </c>
      <c r="CH95" s="53" t="str">
        <f t="shared" si="761"/>
        <v>4.0</v>
      </c>
      <c r="CI95" s="63">
        <v>3</v>
      </c>
      <c r="CJ95" s="207">
        <v>3</v>
      </c>
      <c r="CK95" s="208">
        <f>AQ95+BB95+BM95+BX95+CI95+AF95</f>
        <v>17</v>
      </c>
      <c r="CL95" s="72">
        <f>(AL95*AQ95+AA95*AF95+AW95*BB95+BH95*BM95+BS95*BX95+CD95*CI95)/CK95</f>
        <v>7.6235294117647072</v>
      </c>
      <c r="CM95" s="93" t="str">
        <f t="shared" si="762"/>
        <v>7.62</v>
      </c>
      <c r="CN95" s="72">
        <f>(AO95*AQ95+AD95*AF95+AZ95*BB95+BK95*BM95+BV95*BX95+CG95*CI95)/CK95</f>
        <v>3.1176470588235294</v>
      </c>
      <c r="CO95" s="93" t="str">
        <f t="shared" si="763"/>
        <v>3.12</v>
      </c>
      <c r="CP95" s="399" t="str">
        <f t="shared" si="764"/>
        <v>Lên lớp</v>
      </c>
      <c r="CQ95" s="399">
        <f>CJ95+BY95+BN95+BC95+AG95+AR95</f>
        <v>17</v>
      </c>
      <c r="CR95" s="72">
        <f>(AL95*AR95+AA95*AG95+AW95*BC95+BH95*BN95+BS95*BY95+CD95*CJ95)/CQ95</f>
        <v>7.6235294117647072</v>
      </c>
      <c r="CS95" s="399" t="str">
        <f t="shared" si="765"/>
        <v>7.62</v>
      </c>
      <c r="CT95" s="72">
        <f>(AO95*AR95+AD95*AG95+AZ95*BC95+BK95*BN95+BV95*BY95+CG95*CJ95)/CQ95</f>
        <v>3.1176470588235294</v>
      </c>
      <c r="CU95" s="399" t="str">
        <f t="shared" si="766"/>
        <v>3.12</v>
      </c>
      <c r="CV95" s="399" t="str">
        <f t="shared" si="767"/>
        <v>Lên lớp</v>
      </c>
      <c r="CW95" s="66">
        <v>7.2</v>
      </c>
      <c r="CX95" s="66">
        <v>7</v>
      </c>
      <c r="CY95" s="399"/>
      <c r="CZ95" s="66">
        <f t="shared" si="768"/>
        <v>7.1</v>
      </c>
      <c r="DA95" s="67">
        <f t="shared" si="769"/>
        <v>7.1</v>
      </c>
      <c r="DB95" s="60" t="str">
        <f t="shared" si="770"/>
        <v>7.1</v>
      </c>
      <c r="DC95" s="51" t="str">
        <f t="shared" si="771"/>
        <v>B</v>
      </c>
      <c r="DD95" s="60">
        <f t="shared" si="772"/>
        <v>3</v>
      </c>
      <c r="DE95" s="60" t="str">
        <f t="shared" si="773"/>
        <v>3.0</v>
      </c>
      <c r="DF95" s="63"/>
      <c r="DG95" s="209"/>
      <c r="DH95" s="105">
        <v>6</v>
      </c>
      <c r="DI95" s="126">
        <v>6</v>
      </c>
      <c r="DJ95" s="126"/>
      <c r="DK95" s="66">
        <f t="shared" si="774"/>
        <v>6</v>
      </c>
      <c r="DL95" s="67">
        <f t="shared" si="775"/>
        <v>6</v>
      </c>
      <c r="DM95" s="60" t="str">
        <f t="shared" si="776"/>
        <v>6.0</v>
      </c>
      <c r="DN95" s="51" t="str">
        <f t="shared" si="777"/>
        <v>C</v>
      </c>
      <c r="DO95" s="60">
        <f t="shared" si="778"/>
        <v>2</v>
      </c>
      <c r="DP95" s="60" t="str">
        <f t="shared" si="779"/>
        <v>2.0</v>
      </c>
      <c r="DQ95" s="63"/>
      <c r="DR95" s="209"/>
      <c r="DS95" s="67">
        <f t="shared" si="780"/>
        <v>6.55</v>
      </c>
      <c r="DT95" s="60" t="str">
        <f t="shared" si="781"/>
        <v>6.6</v>
      </c>
      <c r="DU95" s="51" t="str">
        <f t="shared" si="782"/>
        <v>C+</v>
      </c>
      <c r="DV95" s="60">
        <f t="shared" si="783"/>
        <v>2.5</v>
      </c>
      <c r="DW95" s="60" t="str">
        <f t="shared" si="784"/>
        <v>2.5</v>
      </c>
      <c r="DX95" s="63">
        <v>3</v>
      </c>
      <c r="DY95" s="209">
        <v>3</v>
      </c>
      <c r="DZ95" s="171">
        <v>5</v>
      </c>
      <c r="EA95" s="122">
        <v>1</v>
      </c>
      <c r="EB95" s="123">
        <v>6</v>
      </c>
      <c r="EC95" s="66">
        <f t="shared" si="785"/>
        <v>2.6</v>
      </c>
      <c r="ED95" s="67">
        <f t="shared" si="786"/>
        <v>5.6</v>
      </c>
      <c r="EE95" s="67" t="str">
        <f t="shared" si="787"/>
        <v>5.6</v>
      </c>
      <c r="EF95" s="51" t="str">
        <f t="shared" si="788"/>
        <v>C</v>
      </c>
      <c r="EG95" s="68">
        <f t="shared" si="789"/>
        <v>2</v>
      </c>
      <c r="EH95" s="53" t="str">
        <f t="shared" si="790"/>
        <v>2.0</v>
      </c>
      <c r="EI95" s="63">
        <v>3</v>
      </c>
      <c r="EJ95" s="207">
        <v>3</v>
      </c>
      <c r="EK95" s="210">
        <v>8.8000000000000007</v>
      </c>
      <c r="EL95" s="57">
        <v>8</v>
      </c>
      <c r="EM95" s="58"/>
      <c r="EN95" s="66">
        <f t="shared" si="791"/>
        <v>8.3000000000000007</v>
      </c>
      <c r="EO95" s="67">
        <f t="shared" si="792"/>
        <v>8.3000000000000007</v>
      </c>
      <c r="EP95" s="67" t="str">
        <f t="shared" si="793"/>
        <v>8.3</v>
      </c>
      <c r="EQ95" s="51" t="str">
        <f t="shared" si="794"/>
        <v>B+</v>
      </c>
      <c r="ER95" s="60">
        <f t="shared" si="795"/>
        <v>3.5</v>
      </c>
      <c r="ES95" s="53" t="str">
        <f t="shared" si="796"/>
        <v>3.5</v>
      </c>
      <c r="ET95" s="63">
        <v>3</v>
      </c>
      <c r="EU95" s="207">
        <v>3</v>
      </c>
      <c r="EV95" s="171">
        <v>7.3</v>
      </c>
      <c r="EW95" s="122">
        <v>1</v>
      </c>
      <c r="EX95" s="123"/>
      <c r="EY95" s="66">
        <f t="shared" si="797"/>
        <v>3.5</v>
      </c>
      <c r="EZ95" s="67">
        <f t="shared" si="798"/>
        <v>3.5</v>
      </c>
      <c r="FA95" s="67" t="str">
        <f t="shared" si="799"/>
        <v>3.5</v>
      </c>
      <c r="FB95" s="51" t="str">
        <f t="shared" si="800"/>
        <v>F</v>
      </c>
      <c r="FC95" s="60">
        <f t="shared" si="801"/>
        <v>0</v>
      </c>
      <c r="FD95" s="53" t="str">
        <f t="shared" si="802"/>
        <v>0.0</v>
      </c>
      <c r="FE95" s="63">
        <v>2</v>
      </c>
      <c r="FF95" s="207"/>
      <c r="FG95" s="105">
        <v>8</v>
      </c>
      <c r="FH95" s="103">
        <v>8</v>
      </c>
      <c r="FI95" s="104"/>
      <c r="FJ95" s="66">
        <f t="shared" si="803"/>
        <v>8</v>
      </c>
      <c r="FK95" s="67">
        <f t="shared" si="804"/>
        <v>8</v>
      </c>
      <c r="FL95" s="67" t="str">
        <f t="shared" si="805"/>
        <v>8.0</v>
      </c>
      <c r="FM95" s="51" t="str">
        <f t="shared" si="806"/>
        <v>B+</v>
      </c>
      <c r="FN95" s="60">
        <f t="shared" si="807"/>
        <v>3.5</v>
      </c>
      <c r="FO95" s="53" t="str">
        <f t="shared" si="808"/>
        <v>3.5</v>
      </c>
      <c r="FP95" s="63">
        <v>2</v>
      </c>
      <c r="FQ95" s="207">
        <v>2</v>
      </c>
      <c r="FR95" s="105">
        <v>8.1999999999999993</v>
      </c>
      <c r="FS95" s="103">
        <v>8</v>
      </c>
      <c r="FT95" s="104"/>
      <c r="FU95" s="66"/>
      <c r="FV95" s="67">
        <f t="shared" si="809"/>
        <v>8.1</v>
      </c>
      <c r="FW95" s="67" t="str">
        <f t="shared" si="810"/>
        <v>8.1</v>
      </c>
      <c r="FX95" s="51" t="str">
        <f t="shared" si="811"/>
        <v>B+</v>
      </c>
      <c r="FY95" s="60">
        <f t="shared" si="812"/>
        <v>3.5</v>
      </c>
      <c r="FZ95" s="53" t="str">
        <f t="shared" si="813"/>
        <v>3.5</v>
      </c>
      <c r="GA95" s="63">
        <v>2</v>
      </c>
      <c r="GB95" s="207">
        <v>2</v>
      </c>
      <c r="GC95" s="150">
        <v>5.3</v>
      </c>
      <c r="GD95" s="124">
        <v>0</v>
      </c>
      <c r="GE95" s="125">
        <v>5</v>
      </c>
      <c r="GF95" s="150"/>
      <c r="GG95" s="67">
        <f t="shared" si="814"/>
        <v>5.0999999999999996</v>
      </c>
      <c r="GH95" s="67" t="str">
        <f t="shared" si="815"/>
        <v>5.1</v>
      </c>
      <c r="GI95" s="51" t="str">
        <f t="shared" si="816"/>
        <v>D+</v>
      </c>
      <c r="GJ95" s="60">
        <f t="shared" si="817"/>
        <v>1.5</v>
      </c>
      <c r="GK95" s="53" t="str">
        <f t="shared" si="818"/>
        <v>1.5</v>
      </c>
      <c r="GL95" s="63">
        <v>3</v>
      </c>
      <c r="GM95" s="207">
        <v>3</v>
      </c>
      <c r="GN95" s="211">
        <f t="shared" si="819"/>
        <v>18</v>
      </c>
      <c r="GO95" s="156">
        <f t="shared" si="820"/>
        <v>6.4361111111111109</v>
      </c>
      <c r="GP95" s="158">
        <f t="shared" si="821"/>
        <v>2.3611111111111112</v>
      </c>
      <c r="GQ95" s="157" t="str">
        <f t="shared" si="822"/>
        <v>2.36</v>
      </c>
      <c r="GR95" s="5" t="str">
        <f t="shared" si="823"/>
        <v>Lên lớp</v>
      </c>
      <c r="GS95" s="212">
        <f t="shared" si="824"/>
        <v>16</v>
      </c>
      <c r="GT95" s="213">
        <f t="shared" si="825"/>
        <v>6.8031249999999996</v>
      </c>
      <c r="GU95" s="214">
        <f t="shared" si="826"/>
        <v>2.65625</v>
      </c>
      <c r="GV95" s="215">
        <f t="shared" si="827"/>
        <v>35</v>
      </c>
      <c r="GW95" s="211">
        <f t="shared" si="828"/>
        <v>33</v>
      </c>
      <c r="GX95" s="157">
        <f t="shared" si="829"/>
        <v>7.2257575757575765</v>
      </c>
      <c r="GY95" s="158">
        <f t="shared" si="830"/>
        <v>2.893939393939394</v>
      </c>
      <c r="GZ95" s="157" t="str">
        <f t="shared" si="831"/>
        <v>2.89</v>
      </c>
      <c r="HA95" s="5" t="str">
        <f t="shared" si="832"/>
        <v>Lên lớp</v>
      </c>
      <c r="HB95" s="105">
        <v>5.0999999999999996</v>
      </c>
      <c r="HC95" s="103">
        <v>5</v>
      </c>
      <c r="HD95" s="104"/>
      <c r="HE95" s="105"/>
      <c r="HF95" s="67">
        <f>ROUND(MAX((HB95*0.4+HC95*0.6),(HB95*0.4+HD95*0.6)),1)</f>
        <v>5</v>
      </c>
      <c r="HG95" s="67" t="str">
        <f>TEXT(HF95,"0.0")</f>
        <v>5.0</v>
      </c>
      <c r="HH95" s="51" t="str">
        <f>IF(HF95&gt;=8.5,"A",IF(HF95&gt;=8,"B+",IF(HF95&gt;=7,"B",IF(HF95&gt;=6.5,"C+",IF(HF95&gt;=5.5,"C",IF(HF95&gt;=5,"D+",IF(HF95&gt;=4,"D","F")))))))</f>
        <v>D+</v>
      </c>
      <c r="HI95" s="60">
        <f>IF(HH95="A",4,IF(HH95="B+",3.5,IF(HH95="B",3,IF(HH95="C+",2.5,IF(HH95="C",2,IF(HH95="D+",1.5,IF(HH95="D",1,0)))))))</f>
        <v>1.5</v>
      </c>
      <c r="HJ95" s="53" t="str">
        <f>TEXT(HI95,"0.0")</f>
        <v>1.5</v>
      </c>
      <c r="HK95" s="63">
        <v>3</v>
      </c>
      <c r="HL95" s="207">
        <v>3</v>
      </c>
      <c r="HM95" s="210">
        <v>5</v>
      </c>
      <c r="HN95" s="57">
        <v>5</v>
      </c>
      <c r="HO95" s="58"/>
      <c r="HP95" s="66">
        <f>ROUND((HM95*0.4+HN95*0.6),1)</f>
        <v>5</v>
      </c>
      <c r="HQ95" s="110">
        <f>ROUND(MAX((HM95*0.4+HN95*0.6),(HM95*0.4+HO95*0.6)),1)</f>
        <v>5</v>
      </c>
      <c r="HR95" s="67" t="str">
        <f>TEXT(HQ95,"0.0")</f>
        <v>5.0</v>
      </c>
      <c r="HS95" s="111" t="str">
        <f>IF(HQ95&gt;=8.5,"A",IF(HQ95&gt;=8,"B+",IF(HQ95&gt;=7,"B",IF(HQ95&gt;=6.5,"C+",IF(HQ95&gt;=5.5,"C",IF(HQ95&gt;=5,"D+",IF(HQ95&gt;=4,"D","F")))))))</f>
        <v>D+</v>
      </c>
      <c r="HT95" s="112">
        <f>IF(HS95="A",4,IF(HS95="B+",3.5,IF(HS95="B",3,IF(HS95="C+",2.5,IF(HS95="C",2,IF(HS95="D+",1.5,IF(HS95="D",1,0)))))))</f>
        <v>1.5</v>
      </c>
      <c r="HU95" s="113" t="str">
        <f>TEXT(HT95,"0.0")</f>
        <v>1.5</v>
      </c>
      <c r="HV95" s="63">
        <v>1</v>
      </c>
      <c r="HW95" s="207">
        <v>1</v>
      </c>
      <c r="HX95" s="66">
        <f>ROUND((HE95*0.7+HP95*0.3),1)</f>
        <v>1.5</v>
      </c>
      <c r="HY95" s="167">
        <f t="shared" si="842"/>
        <v>5</v>
      </c>
      <c r="HZ95" s="53" t="str">
        <f>TEXT(HY95,"0.0")</f>
        <v>5.0</v>
      </c>
      <c r="IA95" s="51" t="str">
        <f>IF(HY95&gt;=8.5,"A",IF(HY95&gt;=8,"B+",IF(HY95&gt;=7,"B",IF(HY95&gt;=6.5,"C+",IF(HY95&gt;=5.5,"C",IF(HY95&gt;=5,"D+",IF(HY95&gt;=4,"D","F")))))))</f>
        <v>D+</v>
      </c>
      <c r="IB95" s="60">
        <f>IF(IA95="A",4,IF(IA95="B+",3.5,IF(IA95="B",3,IF(IA95="C+",2.5,IF(IA95="C",2,IF(IA95="D+",1.5,IF(IA95="D",1,0)))))))</f>
        <v>1.5</v>
      </c>
      <c r="IC95" s="53" t="str">
        <f>TEXT(IB95,"0.0")</f>
        <v>1.5</v>
      </c>
      <c r="ID95" s="220">
        <v>4</v>
      </c>
      <c r="IE95" s="221">
        <v>4</v>
      </c>
      <c r="IF95" s="210">
        <v>7.7</v>
      </c>
      <c r="IG95" s="57">
        <v>5</v>
      </c>
      <c r="IH95" s="58"/>
      <c r="II95" s="66">
        <f>ROUND((IF95*0.4+IG95*0.6),1)</f>
        <v>6.1</v>
      </c>
      <c r="IJ95" s="67">
        <f>ROUND(MAX((IF95*0.4+IG95*0.6),(IF95*0.4+IH95*0.6)),1)</f>
        <v>6.1</v>
      </c>
      <c r="IK95" s="67" t="str">
        <f>TEXT(IJ95,"0.0")</f>
        <v>6.1</v>
      </c>
      <c r="IL95" s="51" t="str">
        <f>IF(IJ95&gt;=8.5,"A",IF(IJ95&gt;=8,"B+",IF(IJ95&gt;=7,"B",IF(IJ95&gt;=6.5,"C+",IF(IJ95&gt;=5.5,"C",IF(IJ95&gt;=5,"D+",IF(IJ95&gt;=4,"D","F")))))))</f>
        <v>C</v>
      </c>
      <c r="IM95" s="60">
        <f>IF(IL95="A",4,IF(IL95="B+",3.5,IF(IL95="B",3,IF(IL95="C+",2.5,IF(IL95="C",2,IF(IL95="D+",1.5,IF(IL95="D",1,0)))))))</f>
        <v>2</v>
      </c>
      <c r="IN95" s="53" t="str">
        <f>TEXT(IM95,"0.0")</f>
        <v>2.0</v>
      </c>
      <c r="IO95" s="63">
        <v>2</v>
      </c>
      <c r="IP95" s="207">
        <v>2</v>
      </c>
      <c r="IQ95" s="210">
        <v>6.5</v>
      </c>
      <c r="IR95" s="57">
        <v>7</v>
      </c>
      <c r="IS95" s="58"/>
      <c r="IT95" s="66">
        <f>ROUND((IQ95*0.4+IR95*0.6),1)</f>
        <v>6.8</v>
      </c>
      <c r="IU95" s="67">
        <f>ROUND(MAX((IQ95*0.4+IR95*0.6),(IQ95*0.4+IS95*0.6)),1)</f>
        <v>6.8</v>
      </c>
      <c r="IV95" s="67" t="str">
        <f>TEXT(IU95,"0.0")</f>
        <v>6.8</v>
      </c>
      <c r="IW95" s="51" t="str">
        <f>IF(IU95&gt;=8.5,"A",IF(IU95&gt;=8,"B+",IF(IU95&gt;=7,"B",IF(IU95&gt;=6.5,"C+",IF(IU95&gt;=5.5,"C",IF(IU95&gt;=5,"D+",IF(IU95&gt;=4,"D","F")))))))</f>
        <v>C+</v>
      </c>
      <c r="IX95" s="60">
        <f>IF(IW95="A",4,IF(IW95="B+",3.5,IF(IW95="B",3,IF(IW95="C+",2.5,IF(IW95="C",2,IF(IW95="D+",1.5,IF(IW95="D",1,0)))))))</f>
        <v>2.5</v>
      </c>
      <c r="IY95" s="53" t="str">
        <f>TEXT(IX95,"0.0")</f>
        <v>2.5</v>
      </c>
      <c r="IZ95" s="63">
        <v>3</v>
      </c>
      <c r="JA95" s="207">
        <v>3</v>
      </c>
      <c r="JB95" s="65">
        <v>5</v>
      </c>
      <c r="JC95" s="57">
        <v>7</v>
      </c>
      <c r="JD95" s="58"/>
      <c r="JE95" s="66">
        <f>ROUND((JB95*0.4+JC95*0.6),1)</f>
        <v>6.2</v>
      </c>
      <c r="JF95" s="67">
        <f>ROUND(MAX((JB95*0.4+JC95*0.6),(JB95*0.4+JD95*0.6)),1)</f>
        <v>6.2</v>
      </c>
      <c r="JG95" s="50" t="str">
        <f>TEXT(JF95,"0.0")</f>
        <v>6.2</v>
      </c>
      <c r="JH95" s="51" t="str">
        <f>IF(JF95&gt;=8.5,"A",IF(JF95&gt;=8,"B+",IF(JF95&gt;=7,"B",IF(JF95&gt;=6.5,"C+",IF(JF95&gt;=5.5,"C",IF(JF95&gt;=5,"D+",IF(JF95&gt;=4,"D","F")))))))</f>
        <v>C</v>
      </c>
      <c r="JI95" s="60">
        <f>IF(JH95="A",4,IF(JH95="B+",3.5,IF(JH95="B",3,IF(JH95="C+",2.5,IF(JH95="C",2,IF(JH95="D+",1.5,IF(JH95="D",1,0)))))))</f>
        <v>2</v>
      </c>
      <c r="JJ95" s="53" t="str">
        <f>TEXT(JI95,"0.0")</f>
        <v>2.0</v>
      </c>
      <c r="JK95" s="61">
        <v>2</v>
      </c>
      <c r="JL95" s="62">
        <v>2</v>
      </c>
      <c r="JM95" s="65">
        <v>7.2</v>
      </c>
      <c r="JN95" s="57">
        <v>4</v>
      </c>
      <c r="JO95" s="58"/>
      <c r="JP95" s="66">
        <f>ROUND((JM95*0.4+JN95*0.6),1)</f>
        <v>5.3</v>
      </c>
      <c r="JQ95" s="67">
        <f>ROUND(MAX((JM95*0.4+JN95*0.6),(JM95*0.4+JO95*0.6)),1)</f>
        <v>5.3</v>
      </c>
      <c r="JR95" s="50" t="str">
        <f>TEXT(JQ95,"0.0")</f>
        <v>5.3</v>
      </c>
      <c r="JS95" s="51" t="str">
        <f>IF(JQ95&gt;=8.5,"A",IF(JQ95&gt;=8,"B+",IF(JQ95&gt;=7,"B",IF(JQ95&gt;=6.5,"C+",IF(JQ95&gt;=5.5,"C",IF(JQ95&gt;=5,"D+",IF(JQ95&gt;=4,"D","F")))))))</f>
        <v>D+</v>
      </c>
      <c r="JT95" s="60">
        <f>IF(JS95="A",4,IF(JS95="B+",3.5,IF(JS95="B",3,IF(JS95="C+",2.5,IF(JS95="C",2,IF(JS95="D+",1.5,IF(JS95="D",1,0)))))))</f>
        <v>1.5</v>
      </c>
      <c r="JU95" s="53" t="str">
        <f>TEXT(JT95,"0.0")</f>
        <v>1.5</v>
      </c>
      <c r="JV95" s="61">
        <v>1</v>
      </c>
      <c r="JW95" s="62">
        <v>1</v>
      </c>
      <c r="JX95" s="65">
        <v>9</v>
      </c>
      <c r="JY95" s="57">
        <v>7</v>
      </c>
      <c r="JZ95" s="58"/>
      <c r="KA95" s="66">
        <f>ROUND((JX95*0.4+JY95*0.6),1)</f>
        <v>7.8</v>
      </c>
      <c r="KB95" s="67">
        <f>ROUND(MAX((JX95*0.4+JY95*0.6),(JX95*0.4+JZ95*0.6)),1)</f>
        <v>7.8</v>
      </c>
      <c r="KC95" s="50" t="str">
        <f>TEXT(KB95,"0.0")</f>
        <v>7.8</v>
      </c>
      <c r="KD95" s="51" t="str">
        <f>IF(KB95&gt;=8.5,"A",IF(KB95&gt;=8,"B+",IF(KB95&gt;=7,"B",IF(KB95&gt;=6.5,"C+",IF(KB95&gt;=5.5,"C",IF(KB95&gt;=5,"D+",IF(KB95&gt;=4,"D","F")))))))</f>
        <v>B</v>
      </c>
      <c r="KE95" s="60">
        <f>IF(KD95="A",4,IF(KD95="B+",3.5,IF(KD95="B",3,IF(KD95="C+",2.5,IF(KD95="C",2,IF(KD95="D+",1.5,IF(KD95="D",1,0)))))))</f>
        <v>3</v>
      </c>
      <c r="KF95" s="53" t="str">
        <f>TEXT(KE95,"0.0")</f>
        <v>3.0</v>
      </c>
      <c r="KG95" s="61">
        <v>2</v>
      </c>
      <c r="KH95" s="62">
        <v>2</v>
      </c>
      <c r="OF95" s="231"/>
      <c r="OG95" s="231"/>
      <c r="OH95" s="231"/>
      <c r="OI95" s="231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231"/>
      <c r="PG95" s="231"/>
      <c r="PH95" s="231"/>
      <c r="PI95" s="231"/>
      <c r="PQ95" s="4"/>
      <c r="PR95" s="4"/>
      <c r="PS95" s="146"/>
      <c r="PT95" s="4"/>
      <c r="PU95" s="4"/>
      <c r="PV95" s="4"/>
      <c r="PW95" s="4"/>
      <c r="PX95" s="4"/>
      <c r="PY95" s="4"/>
      <c r="PZ95" s="4"/>
      <c r="QA95" s="4"/>
    </row>
    <row r="96" spans="1:443" s="8" customFormat="1" ht="18">
      <c r="A96" s="5">
        <v>16</v>
      </c>
      <c r="B96" s="9" t="s">
        <v>356</v>
      </c>
      <c r="C96" s="10" t="s">
        <v>406</v>
      </c>
      <c r="D96" s="11" t="s">
        <v>407</v>
      </c>
      <c r="E96" s="12" t="s">
        <v>408</v>
      </c>
      <c r="F96" s="8" t="s">
        <v>1187</v>
      </c>
      <c r="G96" s="47" t="s">
        <v>656</v>
      </c>
      <c r="H96" s="6" t="s">
        <v>427</v>
      </c>
      <c r="I96" s="48" t="s">
        <v>692</v>
      </c>
      <c r="J96" s="48" t="s">
        <v>704</v>
      </c>
      <c r="K96" s="98">
        <v>8</v>
      </c>
      <c r="L96" s="67" t="str">
        <f>TEXT(K96,"0.0")</f>
        <v>8.0</v>
      </c>
      <c r="M96" s="51" t="str">
        <f>IF(K96&gt;=8.5,"A",IF(K96&gt;=8,"B+",IF(K96&gt;=7,"B",IF(K96&gt;=6.5,"C+",IF(K96&gt;=5.5,"C",IF(K96&gt;=5,"D+",IF(K96&gt;=4,"D","F")))))))</f>
        <v>B+</v>
      </c>
      <c r="N96" s="52">
        <f>IF(M96="A",4,IF(M96="B+",3.5,IF(M96="B",3,IF(M96="C+",2.5,IF(M96="C",2,IF(M96="D+",1.5,IF(M96="D",1,0)))))))</f>
        <v>3.5</v>
      </c>
      <c r="O96" s="53" t="str">
        <f>TEXT(N96,"0.0")</f>
        <v>3.5</v>
      </c>
      <c r="P96" s="63">
        <v>2</v>
      </c>
      <c r="Q96" s="49">
        <v>6</v>
      </c>
      <c r="R96" s="67" t="str">
        <f>TEXT(Q96,"0.0")</f>
        <v>6.0</v>
      </c>
      <c r="S96" s="51" t="str">
        <f>IF(Q96&gt;=8.5,"A",IF(Q96&gt;=8,"B+",IF(Q96&gt;=7,"B",IF(Q96&gt;=6.5,"C+",IF(Q96&gt;=5.5,"C",IF(Q96&gt;=5,"D+",IF(Q96&gt;=4,"D","F")))))))</f>
        <v>C</v>
      </c>
      <c r="T96" s="52">
        <f>IF(S96="A",4,IF(S96="B+",3.5,IF(S96="B",3,IF(S96="C+",2.5,IF(S96="C",2,IF(S96="D+",1.5,IF(S96="D",1,0)))))))</f>
        <v>2</v>
      </c>
      <c r="U96" s="53" t="str">
        <f>TEXT(T96,"0.0")</f>
        <v>2.0</v>
      </c>
      <c r="V96" s="63">
        <v>3</v>
      </c>
      <c r="W96" s="105">
        <v>8</v>
      </c>
      <c r="X96" s="103">
        <v>8</v>
      </c>
      <c r="Y96" s="104"/>
      <c r="Z96" s="66">
        <f>ROUND((W96*0.4+X96*0.6),1)</f>
        <v>8</v>
      </c>
      <c r="AA96" s="67">
        <f>ROUND(MAX((W96*0.4+X96*0.6),(W96*0.4+Y96*0.6)),1)</f>
        <v>8</v>
      </c>
      <c r="AB96" s="67" t="str">
        <f>TEXT(AA96,"0.0")</f>
        <v>8.0</v>
      </c>
      <c r="AC96" s="51" t="str">
        <f>IF(AA96&gt;=8.5,"A",IF(AA96&gt;=8,"B+",IF(AA96&gt;=7,"B",IF(AA96&gt;=6.5,"C+",IF(AA96&gt;=5.5,"C",IF(AA96&gt;=5,"D+",IF(AA96&gt;=4,"D","F")))))))</f>
        <v>B+</v>
      </c>
      <c r="AD96" s="60">
        <f>IF(AC96="A",4,IF(AC96="B+",3.5,IF(AC96="B",3,IF(AC96="C+",2.5,IF(AC96="C",2,IF(AC96="D+",1.5,IF(AC96="D",1,0)))))))</f>
        <v>3.5</v>
      </c>
      <c r="AE96" s="53" t="str">
        <f>TEXT(AD96,"0.0")</f>
        <v>3.5</v>
      </c>
      <c r="AF96" s="63">
        <v>4</v>
      </c>
      <c r="AG96" s="207">
        <v>4</v>
      </c>
      <c r="AH96" s="105">
        <v>8.3000000000000007</v>
      </c>
      <c r="AI96" s="103">
        <v>8</v>
      </c>
      <c r="AJ96" s="104"/>
      <c r="AK96" s="66">
        <f>ROUND((AH96*0.4+AI96*0.6),1)</f>
        <v>8.1</v>
      </c>
      <c r="AL96" s="67">
        <f>ROUND(MAX((AH96*0.4+AI96*0.6),(AH96*0.4+AJ96*0.6)),1)</f>
        <v>8.1</v>
      </c>
      <c r="AM96" s="67" t="str">
        <f>TEXT(AL96,"0.0")</f>
        <v>8.1</v>
      </c>
      <c r="AN96" s="51" t="str">
        <f>IF(AL96&gt;=8.5,"A",IF(AL96&gt;=8,"B+",IF(AL96&gt;=7,"B",IF(AL96&gt;=6.5,"C+",IF(AL96&gt;=5.5,"C",IF(AL96&gt;=5,"D+",IF(AL96&gt;=4,"D","F")))))))</f>
        <v>B+</v>
      </c>
      <c r="AO96" s="60">
        <f>IF(AN96="A",4,IF(AN96="B+",3.5,IF(AN96="B",3,IF(AN96="C+",2.5,IF(AN96="C",2,IF(AN96="D+",1.5,IF(AN96="D",1,0)))))))</f>
        <v>3.5</v>
      </c>
      <c r="AP96" s="53" t="str">
        <f>TEXT(AO96,"0.0")</f>
        <v>3.5</v>
      </c>
      <c r="AQ96" s="63">
        <v>2</v>
      </c>
      <c r="AR96" s="207">
        <v>2</v>
      </c>
      <c r="AS96" s="105">
        <v>6.7</v>
      </c>
      <c r="AT96" s="103">
        <v>5</v>
      </c>
      <c r="AU96" s="104"/>
      <c r="AV96" s="66">
        <f>ROUND((AS96*0.4+AT96*0.6),1)</f>
        <v>5.7</v>
      </c>
      <c r="AW96" s="67">
        <f>ROUND(MAX((AS96*0.4+AT96*0.6),(AS96*0.4+AU96*0.6)),1)</f>
        <v>5.7</v>
      </c>
      <c r="AX96" s="67" t="str">
        <f>TEXT(AW96,"0.0")</f>
        <v>5.7</v>
      </c>
      <c r="AY96" s="51" t="str">
        <f>IF(AW96&gt;=8.5,"A",IF(AW96&gt;=8,"B+",IF(AW96&gt;=7,"B",IF(AW96&gt;=6.5,"C+",IF(AW96&gt;=5.5,"C",IF(AW96&gt;=5,"D+",IF(AW96&gt;=4,"D","F")))))))</f>
        <v>C</v>
      </c>
      <c r="AZ96" s="60">
        <f>IF(AY96="A",4,IF(AY96="B+",3.5,IF(AY96="B",3,IF(AY96="C+",2.5,IF(AY96="C",2,IF(AY96="D+",1.5,IF(AY96="D",1,0)))))))</f>
        <v>2</v>
      </c>
      <c r="BA96" s="53" t="str">
        <f>TEXT(AZ96,"0.0")</f>
        <v>2.0</v>
      </c>
      <c r="BB96" s="63">
        <v>3</v>
      </c>
      <c r="BC96" s="207">
        <v>3</v>
      </c>
      <c r="BD96" s="105">
        <v>6.4</v>
      </c>
      <c r="BE96" s="103">
        <v>7</v>
      </c>
      <c r="BF96" s="104"/>
      <c r="BG96" s="66">
        <f>ROUND((BD96*0.4+BE96*0.6),1)</f>
        <v>6.8</v>
      </c>
      <c r="BH96" s="67">
        <f>ROUND(MAX((BD96*0.4+BE96*0.6),(BD96*0.4+BF96*0.6)),1)</f>
        <v>6.8</v>
      </c>
      <c r="BI96" s="67" t="str">
        <f>TEXT(BH96,"0.0")</f>
        <v>6.8</v>
      </c>
      <c r="BJ96" s="51" t="str">
        <f>IF(BH96&gt;=8.5,"A",IF(BH96&gt;=8,"B+",IF(BH96&gt;=7,"B",IF(BH96&gt;=6.5,"C+",IF(BH96&gt;=5.5,"C",IF(BH96&gt;=5,"D+",IF(BH96&gt;=4,"D","F")))))))</f>
        <v>C+</v>
      </c>
      <c r="BK96" s="60">
        <f>IF(BJ96="A",4,IF(BJ96="B+",3.5,IF(BJ96="B",3,IF(BJ96="C+",2.5,IF(BJ96="C",2,IF(BJ96="D+",1.5,IF(BJ96="D",1,0)))))))</f>
        <v>2.5</v>
      </c>
      <c r="BL96" s="53" t="str">
        <f>TEXT(BK96,"0.0")</f>
        <v>2.5</v>
      </c>
      <c r="BM96" s="63">
        <v>3</v>
      </c>
      <c r="BN96" s="207">
        <v>3</v>
      </c>
      <c r="BO96" s="105">
        <v>7.8</v>
      </c>
      <c r="BP96" s="103">
        <v>4</v>
      </c>
      <c r="BQ96" s="104"/>
      <c r="BR96" s="66">
        <f>ROUND((BO96*0.4+BP96*0.6),1)</f>
        <v>5.5</v>
      </c>
      <c r="BS96" s="67">
        <f>ROUND(MAX((BO96*0.4+BP96*0.6),(BO96*0.4+BQ96*0.6)),1)</f>
        <v>5.5</v>
      </c>
      <c r="BT96" s="67" t="str">
        <f>TEXT(BS96,"0.0")</f>
        <v>5.5</v>
      </c>
      <c r="BU96" s="51" t="str">
        <f>IF(BS96&gt;=8.5,"A",IF(BS96&gt;=8,"B+",IF(BS96&gt;=7,"B",IF(BS96&gt;=6.5,"C+",IF(BS96&gt;=5.5,"C",IF(BS96&gt;=5,"D+",IF(BS96&gt;=4,"D","F")))))))</f>
        <v>C</v>
      </c>
      <c r="BV96" s="68">
        <f>IF(BU96="A",4,IF(BU96="B+",3.5,IF(BU96="B",3,IF(BU96="C+",2.5,IF(BU96="C",2,IF(BU96="D+",1.5,IF(BU96="D",1,0)))))))</f>
        <v>2</v>
      </c>
      <c r="BW96" s="53" t="str">
        <f>TEXT(BV96,"0.0")</f>
        <v>2.0</v>
      </c>
      <c r="BX96" s="63">
        <v>2</v>
      </c>
      <c r="BY96" s="207">
        <v>2</v>
      </c>
      <c r="BZ96" s="105">
        <v>7.7</v>
      </c>
      <c r="CA96" s="103">
        <v>9</v>
      </c>
      <c r="CB96" s="104"/>
      <c r="CC96" s="105"/>
      <c r="CD96" s="67">
        <f>ROUND(MAX((BZ96*0.4+CA96*0.6),(BZ96*0.4+CB96*0.6)),1)</f>
        <v>8.5</v>
      </c>
      <c r="CE96" s="67" t="str">
        <f>TEXT(CD96,"0.0")</f>
        <v>8.5</v>
      </c>
      <c r="CF96" s="51" t="str">
        <f>IF(CD96&gt;=8.5,"A",IF(CD96&gt;=8,"B+",IF(CD96&gt;=7,"B",IF(CD96&gt;=6.5,"C+",IF(CD96&gt;=5.5,"C",IF(CD96&gt;=5,"D+",IF(CD96&gt;=4,"D","F")))))))</f>
        <v>A</v>
      </c>
      <c r="CG96" s="60">
        <f>IF(CF96="A",4,IF(CF96="B+",3.5,IF(CF96="B",3,IF(CF96="C+",2.5,IF(CF96="C",2,IF(CF96="D+",1.5,IF(CF96="D",1,0)))))))</f>
        <v>4</v>
      </c>
      <c r="CH96" s="53" t="str">
        <f>TEXT(CG96,"0.0")</f>
        <v>4.0</v>
      </c>
      <c r="CI96" s="63">
        <v>3</v>
      </c>
      <c r="CJ96" s="207">
        <v>3</v>
      </c>
      <c r="CK96" s="208">
        <f>AQ96+BB96+BM96+BX96+CI96+AF96</f>
        <v>17</v>
      </c>
      <c r="CL96" s="72">
        <f>(AL96*AQ96+AA96*AF96+AW96*BB96+BH96*BM96+BS96*BX96+CD96*CI96)/CK96</f>
        <v>7.1882352941176482</v>
      </c>
      <c r="CM96" s="93" t="str">
        <f>TEXT(CL96,"0.00")</f>
        <v>7.19</v>
      </c>
      <c r="CN96" s="72">
        <f>(AO96*AQ96+AD96*AF96+AZ96*BB96+BK96*BM96+BV96*BX96+CG96*CI96)/CK96</f>
        <v>2.9705882352941178</v>
      </c>
      <c r="CO96" s="93" t="str">
        <f>TEXT(CN96,"0.00")</f>
        <v>2.97</v>
      </c>
      <c r="CP96" s="399" t="str">
        <f>IF(AND(CN96&lt;0.8),"Cảnh báo KQHT","Lên lớp")</f>
        <v>Lên lớp</v>
      </c>
      <c r="CQ96" s="399">
        <f>CJ96+BY96+BN96+BC96+AG96+AR96</f>
        <v>17</v>
      </c>
      <c r="CR96" s="72">
        <f>(AL96*AR96+AA96*AG96+AW96*BC96+BH96*BN96+BS96*BY96+CD96*CJ96)/CQ96</f>
        <v>7.1882352941176482</v>
      </c>
      <c r="CS96" s="399" t="str">
        <f>TEXT(CR96,"0.00")</f>
        <v>7.19</v>
      </c>
      <c r="CT96" s="72">
        <f>(AO96*AR96+AD96*AG96+AZ96*BC96+BK96*BN96+BV96*BY96+CG96*CJ96)/CQ96</f>
        <v>2.9705882352941178</v>
      </c>
      <c r="CU96" s="399" t="str">
        <f>TEXT(CT96,"0.00")</f>
        <v>2.97</v>
      </c>
      <c r="CV96" s="399" t="str">
        <f>IF(AND(CT96&lt;1.2),"Cảnh báo KQHT","Lên lớp")</f>
        <v>Lên lớp</v>
      </c>
      <c r="CW96" s="66">
        <v>7.4</v>
      </c>
      <c r="CX96" s="399">
        <v>6</v>
      </c>
      <c r="CY96" s="399"/>
      <c r="CZ96" s="66">
        <f>ROUND((CW96*0.4+CX96*0.6),1)</f>
        <v>6.6</v>
      </c>
      <c r="DA96" s="67">
        <f>ROUND(MAX((CW96*0.4+CX96*0.6),(CW96*0.4+CY96*0.6)),1)</f>
        <v>6.6</v>
      </c>
      <c r="DB96" s="60" t="str">
        <f>TEXT(DA96,"0.0")</f>
        <v>6.6</v>
      </c>
      <c r="DC96" s="51" t="str">
        <f>IF(DA96&gt;=8.5,"A",IF(DA96&gt;=8,"B+",IF(DA96&gt;=7,"B",IF(DA96&gt;=6.5,"C+",IF(DA96&gt;=5.5,"C",IF(DA96&gt;=5,"D+",IF(DA96&gt;=4,"D","F")))))))</f>
        <v>C+</v>
      </c>
      <c r="DD96" s="60">
        <f>IF(DC96="A",4,IF(DC96="B+",3.5,IF(DC96="B",3,IF(DC96="C+",2.5,IF(DC96="C",2,IF(DC96="D+",1.5,IF(DC96="D",1,0)))))))</f>
        <v>2.5</v>
      </c>
      <c r="DE96" s="60" t="str">
        <f>TEXT(DD96,"0.0")</f>
        <v>2.5</v>
      </c>
      <c r="DF96" s="63"/>
      <c r="DG96" s="209"/>
      <c r="DH96" s="105">
        <v>8.8000000000000007</v>
      </c>
      <c r="DI96" s="126">
        <v>5</v>
      </c>
      <c r="DJ96" s="126"/>
      <c r="DK96" s="66">
        <f>ROUND((DH96*0.4+DI96*0.6),1)</f>
        <v>6.5</v>
      </c>
      <c r="DL96" s="67">
        <f>ROUND(MAX((DH96*0.4+DI96*0.6),(DH96*0.4+DJ96*0.6)),1)</f>
        <v>6.5</v>
      </c>
      <c r="DM96" s="60" t="str">
        <f>TEXT(DL96,"0.0")</f>
        <v>6.5</v>
      </c>
      <c r="DN96" s="51" t="str">
        <f>IF(DL96&gt;=8.5,"A",IF(DL96&gt;=8,"B+",IF(DL96&gt;=7,"B",IF(DL96&gt;=6.5,"C+",IF(DL96&gt;=5.5,"C",IF(DL96&gt;=5,"D+",IF(DL96&gt;=4,"D","F")))))))</f>
        <v>C+</v>
      </c>
      <c r="DO96" s="60">
        <f>IF(DN96="A",4,IF(DN96="B+",3.5,IF(DN96="B",3,IF(DN96="C+",2.5,IF(DN96="C",2,IF(DN96="D+",1.5,IF(DN96="D",1,0)))))))</f>
        <v>2.5</v>
      </c>
      <c r="DP96" s="60" t="str">
        <f>TEXT(DO96,"0.0")</f>
        <v>2.5</v>
      </c>
      <c r="DQ96" s="63"/>
      <c r="DR96" s="209"/>
      <c r="DS96" s="67">
        <f>(DA96+DL96)/2</f>
        <v>6.55</v>
      </c>
      <c r="DT96" s="60" t="str">
        <f>TEXT(DS96,"0.0")</f>
        <v>6.6</v>
      </c>
      <c r="DU96" s="51" t="str">
        <f>IF(DS96&gt;=8.5,"A",IF(DS96&gt;=8,"B+",IF(DS96&gt;=7,"B",IF(DS96&gt;=6.5,"C+",IF(DS96&gt;=5.5,"C",IF(DS96&gt;=5,"D+",IF(DS96&gt;=4,"D","F")))))))</f>
        <v>C+</v>
      </c>
      <c r="DV96" s="60">
        <f>IF(DU96="A",4,IF(DU96="B+",3.5,IF(DU96="B",3,IF(DU96="C+",2.5,IF(DU96="C",2,IF(DU96="D+",1.5,IF(DU96="D",1,0)))))))</f>
        <v>2.5</v>
      </c>
      <c r="DW96" s="60" t="str">
        <f>TEXT(DV96,"0.0")</f>
        <v>2.5</v>
      </c>
      <c r="DX96" s="63">
        <v>3</v>
      </c>
      <c r="DY96" s="209">
        <v>3</v>
      </c>
      <c r="DZ96" s="210">
        <v>6.6</v>
      </c>
      <c r="EA96" s="57">
        <v>6</v>
      </c>
      <c r="EB96" s="58"/>
      <c r="EC96" s="66">
        <f>ROUND((DZ96*0.4+EA96*0.6),1)</f>
        <v>6.2</v>
      </c>
      <c r="ED96" s="67">
        <f>ROUND(MAX((DZ96*0.4+EA96*0.6),(DZ96*0.4+EB96*0.6)),1)</f>
        <v>6.2</v>
      </c>
      <c r="EE96" s="67" t="str">
        <f>TEXT(ED96,"0.0")</f>
        <v>6.2</v>
      </c>
      <c r="EF96" s="51" t="str">
        <f>IF(ED96&gt;=8.5,"A",IF(ED96&gt;=8,"B+",IF(ED96&gt;=7,"B",IF(ED96&gt;=6.5,"C+",IF(ED96&gt;=5.5,"C",IF(ED96&gt;=5,"D+",IF(ED96&gt;=4,"D","F")))))))</f>
        <v>C</v>
      </c>
      <c r="EG96" s="68">
        <f>IF(EF96="A",4,IF(EF96="B+",3.5,IF(EF96="B",3,IF(EF96="C+",2.5,IF(EF96="C",2,IF(EF96="D+",1.5,IF(EF96="D",1,0)))))))</f>
        <v>2</v>
      </c>
      <c r="EH96" s="53" t="str">
        <f>TEXT(EG96,"0.0")</f>
        <v>2.0</v>
      </c>
      <c r="EI96" s="63">
        <v>3</v>
      </c>
      <c r="EJ96" s="207">
        <v>3</v>
      </c>
      <c r="EK96" s="210">
        <v>6</v>
      </c>
      <c r="EL96" s="57">
        <v>3</v>
      </c>
      <c r="EM96" s="58"/>
      <c r="EN96" s="66">
        <f>ROUND((EK96*0.4+EL96*0.6),1)</f>
        <v>4.2</v>
      </c>
      <c r="EO96" s="67">
        <f>ROUND(MAX((EK96*0.4+EL96*0.6),(EK96*0.4+EM96*0.6)),1)</f>
        <v>4.2</v>
      </c>
      <c r="EP96" s="67" t="str">
        <f>TEXT(EO96,"0.0")</f>
        <v>4.2</v>
      </c>
      <c r="EQ96" s="51" t="str">
        <f>IF(EO96&gt;=8.5,"A",IF(EO96&gt;=8,"B+",IF(EO96&gt;=7,"B",IF(EO96&gt;=6.5,"C+",IF(EO96&gt;=5.5,"C",IF(EO96&gt;=5,"D+",IF(EO96&gt;=4,"D","F")))))))</f>
        <v>D</v>
      </c>
      <c r="ER96" s="60">
        <f>IF(EQ96="A",4,IF(EQ96="B+",3.5,IF(EQ96="B",3,IF(EQ96="C+",2.5,IF(EQ96="C",2,IF(EQ96="D+",1.5,IF(EQ96="D",1,0)))))))</f>
        <v>1</v>
      </c>
      <c r="ES96" s="53" t="str">
        <f>TEXT(ER96,"0.0")</f>
        <v>1.0</v>
      </c>
      <c r="ET96" s="63">
        <v>3</v>
      </c>
      <c r="EU96" s="207">
        <v>3</v>
      </c>
      <c r="EV96" s="171">
        <v>6.7</v>
      </c>
      <c r="EW96" s="122">
        <v>1</v>
      </c>
      <c r="EX96" s="123">
        <v>4</v>
      </c>
      <c r="EY96" s="66">
        <f>ROUND((EV96*0.4+EW96*0.6),1)</f>
        <v>3.3</v>
      </c>
      <c r="EZ96" s="67">
        <f>ROUND(MAX((EV96*0.4+EW96*0.6),(EV96*0.4+EX96*0.6)),1)</f>
        <v>5.0999999999999996</v>
      </c>
      <c r="FA96" s="67" t="str">
        <f>TEXT(EZ96,"0.0")</f>
        <v>5.1</v>
      </c>
      <c r="FB96" s="51" t="str">
        <f>IF(EZ96&gt;=8.5,"A",IF(EZ96&gt;=8,"B+",IF(EZ96&gt;=7,"B",IF(EZ96&gt;=6.5,"C+",IF(EZ96&gt;=5.5,"C",IF(EZ96&gt;=5,"D+",IF(EZ96&gt;=4,"D","F")))))))</f>
        <v>D+</v>
      </c>
      <c r="FC96" s="60">
        <f>IF(FB96="A",4,IF(FB96="B+",3.5,IF(FB96="B",3,IF(FB96="C+",2.5,IF(FB96="C",2,IF(FB96="D+",1.5,IF(FB96="D",1,0)))))))</f>
        <v>1.5</v>
      </c>
      <c r="FD96" s="53" t="str">
        <f>TEXT(FC96,"0.0")</f>
        <v>1.5</v>
      </c>
      <c r="FE96" s="63">
        <v>2</v>
      </c>
      <c r="FF96" s="207">
        <v>2</v>
      </c>
      <c r="FG96" s="105">
        <v>7.7</v>
      </c>
      <c r="FH96" s="103">
        <v>8</v>
      </c>
      <c r="FI96" s="104"/>
      <c r="FJ96" s="66">
        <f>ROUND((FG96*0.4+FH96*0.6),1)</f>
        <v>7.9</v>
      </c>
      <c r="FK96" s="67">
        <f>ROUND(MAX((FG96*0.4+FH96*0.6),(FG96*0.4+FI96*0.6)),1)</f>
        <v>7.9</v>
      </c>
      <c r="FL96" s="67" t="str">
        <f>TEXT(FK96,"0.0")</f>
        <v>7.9</v>
      </c>
      <c r="FM96" s="51" t="str">
        <f>IF(FK96&gt;=8.5,"A",IF(FK96&gt;=8,"B+",IF(FK96&gt;=7,"B",IF(FK96&gt;=6.5,"C+",IF(FK96&gt;=5.5,"C",IF(FK96&gt;=5,"D+",IF(FK96&gt;=4,"D","F")))))))</f>
        <v>B</v>
      </c>
      <c r="FN96" s="60">
        <f>IF(FM96="A",4,IF(FM96="B+",3.5,IF(FM96="B",3,IF(FM96="C+",2.5,IF(FM96="C",2,IF(FM96="D+",1.5,IF(FM96="D",1,0)))))))</f>
        <v>3</v>
      </c>
      <c r="FO96" s="53" t="str">
        <f>TEXT(FN96,"0.0")</f>
        <v>3.0</v>
      </c>
      <c r="FP96" s="63">
        <v>2</v>
      </c>
      <c r="FQ96" s="207">
        <v>2</v>
      </c>
      <c r="FR96" s="105">
        <v>7</v>
      </c>
      <c r="FS96" s="103">
        <v>6</v>
      </c>
      <c r="FT96" s="104"/>
      <c r="FU96" s="66"/>
      <c r="FV96" s="67">
        <f>ROUND(MAX((FR96*0.4+FS96*0.6),(FR96*0.4+FT96*0.6)),1)</f>
        <v>6.4</v>
      </c>
      <c r="FW96" s="67" t="str">
        <f>TEXT(FV96,"0.0")</f>
        <v>6.4</v>
      </c>
      <c r="FX96" s="51" t="str">
        <f>IF(FV96&gt;=8.5,"A",IF(FV96&gt;=8,"B+",IF(FV96&gt;=7,"B",IF(FV96&gt;=6.5,"C+",IF(FV96&gt;=5.5,"C",IF(FV96&gt;=5,"D+",IF(FV96&gt;=4,"D","F")))))))</f>
        <v>C</v>
      </c>
      <c r="FY96" s="60">
        <f>IF(FX96="A",4,IF(FX96="B+",3.5,IF(FX96="B",3,IF(FX96="C+",2.5,IF(FX96="C",2,IF(FX96="D+",1.5,IF(FX96="D",1,0)))))))</f>
        <v>2</v>
      </c>
      <c r="FZ96" s="53" t="str">
        <f>TEXT(FY96,"0.0")</f>
        <v>2.0</v>
      </c>
      <c r="GA96" s="63">
        <v>2</v>
      </c>
      <c r="GB96" s="207">
        <v>2</v>
      </c>
      <c r="GC96" s="105">
        <v>6.1</v>
      </c>
      <c r="GD96" s="103">
        <v>4</v>
      </c>
      <c r="GE96" s="104"/>
      <c r="GF96" s="105"/>
      <c r="GG96" s="67">
        <f>ROUND(MAX((GC96*0.4+GD96*0.6),(GC96*0.4+GE96*0.6)),1)</f>
        <v>4.8</v>
      </c>
      <c r="GH96" s="67" t="str">
        <f>TEXT(GG96,"0.0")</f>
        <v>4.8</v>
      </c>
      <c r="GI96" s="51" t="str">
        <f>IF(GG96&gt;=8.5,"A",IF(GG96&gt;=8,"B+",IF(GG96&gt;=7,"B",IF(GG96&gt;=6.5,"C+",IF(GG96&gt;=5.5,"C",IF(GG96&gt;=5,"D+",IF(GG96&gt;=4,"D","F")))))))</f>
        <v>D</v>
      </c>
      <c r="GJ96" s="60">
        <f>IF(GI96="A",4,IF(GI96="B+",3.5,IF(GI96="B",3,IF(GI96="C+",2.5,IF(GI96="C",2,IF(GI96="D+",1.5,IF(GI96="D",1,0)))))))</f>
        <v>1</v>
      </c>
      <c r="GK96" s="53" t="str">
        <f>TEXT(GJ96,"0.0")</f>
        <v>1.0</v>
      </c>
      <c r="GL96" s="63">
        <v>3</v>
      </c>
      <c r="GM96" s="207">
        <v>3</v>
      </c>
      <c r="GN96" s="211">
        <f>DX96+EI96+ET96+FE96+FP96+GA96+GL96</f>
        <v>18</v>
      </c>
      <c r="GO96" s="156">
        <f>(DS96*DX96+ED96*EI96+EO96*ET96+EZ96*FE96+FK96*FP96+FV96*GA96+GG96*GL96)/GN96</f>
        <v>5.780555555555555</v>
      </c>
      <c r="GP96" s="158">
        <f>(DV96*DX96+EG96*EI96+ER96*ET96+FC96*FE96+FN96*FP96+FY96*GA96+GJ96*GL96)/GN96</f>
        <v>1.8055555555555556</v>
      </c>
      <c r="GQ96" s="157" t="str">
        <f>TEXT(GP96,"0.00")</f>
        <v>1.81</v>
      </c>
      <c r="GR96" s="5" t="str">
        <f>IF(AND(GP96&lt;1),"Cảnh báo KQHT","Lên lớp")</f>
        <v>Lên lớp</v>
      </c>
      <c r="GS96" s="212">
        <f>DY96+EJ96+EU96+FF96+FQ96+GB96+GM96</f>
        <v>18</v>
      </c>
      <c r="GT96" s="213">
        <f xml:space="preserve"> (DS96*DY96+ED96*EJ96+EO96*EU96+EZ96*FF96+FK96*FQ96+FV96*GB96+GG96*GM96)/GS96</f>
        <v>5.780555555555555</v>
      </c>
      <c r="GU96" s="214">
        <f xml:space="preserve"> (DV96*DY96+EG96*EJ96+ER96*EU96+FC96*FF96+FN96*FQ96+FY96*GB96+GJ96*GM96)/GS96</f>
        <v>1.8055555555555556</v>
      </c>
      <c r="GV96" s="215">
        <f>CK96+GN96</f>
        <v>35</v>
      </c>
      <c r="GW96" s="211">
        <f>CQ96+GS96</f>
        <v>35</v>
      </c>
      <c r="GX96" s="157">
        <f>(CQ96*CR96+GT96*GS96)/GW96</f>
        <v>6.4642857142857144</v>
      </c>
      <c r="GY96" s="158">
        <f>(CT96*CQ96+GU96*GS96)/GW96</f>
        <v>2.3714285714285714</v>
      </c>
      <c r="GZ96" s="157" t="str">
        <f>TEXT(GY96,"0.00")</f>
        <v>2.37</v>
      </c>
      <c r="HA96" s="5" t="str">
        <f>IF(AND(GY96&lt;1.2),"Cảnh báo KQHT","Lên lớp")</f>
        <v>Lên lớp</v>
      </c>
      <c r="HB96" s="5"/>
      <c r="HC96" s="105">
        <v>7</v>
      </c>
      <c r="HD96" s="103">
        <v>5</v>
      </c>
      <c r="HE96" s="104"/>
      <c r="HF96" s="105"/>
      <c r="HG96" s="67">
        <f>ROUND(MAX((HC96*0.4+HD96*0.6),(HC96*0.4+HE96*0.6)),1)</f>
        <v>5.8</v>
      </c>
      <c r="HH96" s="67" t="str">
        <f>TEXT(HG96,"0.0")</f>
        <v>5.8</v>
      </c>
      <c r="HI96" s="51" t="str">
        <f>IF(HG96&gt;=8.5,"A",IF(HG96&gt;=8,"B+",IF(HG96&gt;=7,"B",IF(HG96&gt;=6.5,"C+",IF(HG96&gt;=5.5,"C",IF(HG96&gt;=5,"D+",IF(HG96&gt;=4,"D","F")))))))</f>
        <v>C</v>
      </c>
      <c r="HJ96" s="60">
        <f>IF(HI96="A",4,IF(HI96="B+",3.5,IF(HI96="B",3,IF(HI96="C+",2.5,IF(HI96="C",2,IF(HI96="D+",1.5,IF(HI96="D",1,0)))))))</f>
        <v>2</v>
      </c>
      <c r="HK96" s="53" t="str">
        <f>TEXT(HJ96,"0.0")</f>
        <v>2.0</v>
      </c>
      <c r="HL96" s="63">
        <v>3</v>
      </c>
      <c r="HM96" s="207">
        <v>3</v>
      </c>
      <c r="HN96" s="210">
        <v>8.3000000000000007</v>
      </c>
      <c r="HO96" s="57">
        <v>4</v>
      </c>
      <c r="HP96" s="58"/>
      <c r="HQ96" s="66">
        <f>ROUND((HN96*0.4+HO96*0.6),1)</f>
        <v>5.7</v>
      </c>
      <c r="HR96" s="110">
        <f>ROUND(MAX((HN96*0.4+HO96*0.6),(HN96*0.4+HP96*0.6)),1)</f>
        <v>5.7</v>
      </c>
      <c r="HS96" s="67" t="str">
        <f>TEXT(HR96,"0.0")</f>
        <v>5.7</v>
      </c>
      <c r="HT96" s="111" t="str">
        <f>IF(HR96&gt;=8.5,"A",IF(HR96&gt;=8,"B+",IF(HR96&gt;=7,"B",IF(HR96&gt;=6.5,"C+",IF(HR96&gt;=5.5,"C",IF(HR96&gt;=5,"D+",IF(HR96&gt;=4,"D","F")))))))</f>
        <v>C</v>
      </c>
      <c r="HU96" s="112">
        <f>IF(HT96="A",4,IF(HT96="B+",3.5,IF(HT96="B",3,IF(HT96="C+",2.5,IF(HT96="C",2,IF(HT96="D+",1.5,IF(HT96="D",1,0)))))))</f>
        <v>2</v>
      </c>
      <c r="HV96" s="113" t="str">
        <f>TEXT(HU96,"0.0")</f>
        <v>2.0</v>
      </c>
      <c r="HW96" s="63">
        <v>1</v>
      </c>
      <c r="HX96" s="207">
        <v>1</v>
      </c>
      <c r="HY96" s="66">
        <f t="shared" ref="HY96:HZ98" si="942">ROUND((HF96*0.7+HQ96*0.3),1)</f>
        <v>1.7</v>
      </c>
      <c r="HZ96" s="167">
        <f t="shared" si="942"/>
        <v>5.8</v>
      </c>
      <c r="IA96" s="53" t="str">
        <f>TEXT(HZ96,"0.0")</f>
        <v>5.8</v>
      </c>
      <c r="IB96" s="51" t="str">
        <f>IF(HZ96&gt;=8.5,"A",IF(HZ96&gt;=8,"B+",IF(HZ96&gt;=7,"B",IF(HZ96&gt;=6.5,"C+",IF(HZ96&gt;=5.5,"C",IF(HZ96&gt;=5,"D+",IF(HZ96&gt;=4,"D","F")))))))</f>
        <v>C</v>
      </c>
      <c r="IC96" s="60">
        <f>IF(IB96="A",4,IF(IB96="B+",3.5,IF(IB96="B",3,IF(IB96="C+",2.5,IF(IB96="C",2,IF(IB96="D+",1.5,IF(IB96="D",1,0)))))))</f>
        <v>2</v>
      </c>
      <c r="ID96" s="53" t="str">
        <f>TEXT(IC96,"0.0")</f>
        <v>2.0</v>
      </c>
      <c r="IE96" s="220">
        <v>4</v>
      </c>
      <c r="IF96" s="221">
        <v>4</v>
      </c>
      <c r="IG96" s="210">
        <v>5.3</v>
      </c>
      <c r="IH96" s="57">
        <v>5</v>
      </c>
      <c r="II96" s="58"/>
      <c r="IJ96" s="66">
        <f>ROUND((IG96*0.4+IH96*0.6),1)</f>
        <v>5.0999999999999996</v>
      </c>
      <c r="IK96" s="67">
        <f>ROUND(MAX((IG96*0.4+IH96*0.6),(IG96*0.4+II96*0.6)),1)</f>
        <v>5.0999999999999996</v>
      </c>
      <c r="IL96" s="67" t="str">
        <f>TEXT(IK96,"0.0")</f>
        <v>5.1</v>
      </c>
      <c r="IM96" s="51" t="str">
        <f>IF(IK96&gt;=8.5,"A",IF(IK96&gt;=8,"B+",IF(IK96&gt;=7,"B",IF(IK96&gt;=6.5,"C+",IF(IK96&gt;=5.5,"C",IF(IK96&gt;=5,"D+",IF(IK96&gt;=4,"D","F")))))))</f>
        <v>D+</v>
      </c>
      <c r="IN96" s="60">
        <f>IF(IM96="A",4,IF(IM96="B+",3.5,IF(IM96="B",3,IF(IM96="C+",2.5,IF(IM96="C",2,IF(IM96="D+",1.5,IF(IM96="D",1,0)))))))</f>
        <v>1.5</v>
      </c>
      <c r="IO96" s="53" t="str">
        <f>TEXT(IN96,"0.0")</f>
        <v>1.5</v>
      </c>
      <c r="IP96" s="63">
        <v>2</v>
      </c>
      <c r="IQ96" s="207">
        <v>2</v>
      </c>
      <c r="IR96" s="210">
        <v>6.6</v>
      </c>
      <c r="IS96" s="57">
        <v>5</v>
      </c>
      <c r="IT96" s="58"/>
      <c r="IU96" s="66">
        <f>ROUND((IR96*0.4+IS96*0.6),1)</f>
        <v>5.6</v>
      </c>
      <c r="IV96" s="67">
        <f>ROUND(MAX((IR96*0.4+IS96*0.6),(IR96*0.4+IT96*0.6)),1)</f>
        <v>5.6</v>
      </c>
      <c r="IW96" s="67" t="str">
        <f>TEXT(IV96,"0.0")</f>
        <v>5.6</v>
      </c>
      <c r="IX96" s="51" t="str">
        <f>IF(IV96&gt;=8.5,"A",IF(IV96&gt;=8,"B+",IF(IV96&gt;=7,"B",IF(IV96&gt;=6.5,"C+",IF(IV96&gt;=5.5,"C",IF(IV96&gt;=5,"D+",IF(IV96&gt;=4,"D","F")))))))</f>
        <v>C</v>
      </c>
      <c r="IY96" s="60">
        <f>IF(IX96="A",4,IF(IX96="B+",3.5,IF(IX96="B",3,IF(IX96="C+",2.5,IF(IX96="C",2,IF(IX96="D+",1.5,IF(IX96="D",1,0)))))))</f>
        <v>2</v>
      </c>
      <c r="IZ96" s="53" t="str">
        <f>TEXT(IY96,"0.0")</f>
        <v>2.0</v>
      </c>
      <c r="JA96" s="63">
        <v>3</v>
      </c>
      <c r="JB96" s="207">
        <v>3</v>
      </c>
      <c r="JC96" s="65">
        <v>6.4</v>
      </c>
      <c r="JD96" s="57">
        <v>6</v>
      </c>
      <c r="JE96" s="58"/>
      <c r="JF96" s="66">
        <f>ROUND((JC96*0.4+JD96*0.6),1)</f>
        <v>6.2</v>
      </c>
      <c r="JG96" s="67">
        <f>ROUND(MAX((JC96*0.4+JD96*0.6),(JC96*0.4+JE96*0.6)),1)</f>
        <v>6.2</v>
      </c>
      <c r="JH96" s="50" t="str">
        <f>TEXT(JG96,"0.0")</f>
        <v>6.2</v>
      </c>
      <c r="JI96" s="51" t="str">
        <f>IF(JG96&gt;=8.5,"A",IF(JG96&gt;=8,"B+",IF(JG96&gt;=7,"B",IF(JG96&gt;=6.5,"C+",IF(JG96&gt;=5.5,"C",IF(JG96&gt;=5,"D+",IF(JG96&gt;=4,"D","F")))))))</f>
        <v>C</v>
      </c>
      <c r="JJ96" s="60">
        <f>IF(JI96="A",4,IF(JI96="B+",3.5,IF(JI96="B",3,IF(JI96="C+",2.5,IF(JI96="C",2,IF(JI96="D+",1.5,IF(JI96="D",1,0)))))))</f>
        <v>2</v>
      </c>
      <c r="JK96" s="53" t="str">
        <f>TEXT(JJ96,"0.0")</f>
        <v>2.0</v>
      </c>
      <c r="JL96" s="61">
        <v>2</v>
      </c>
      <c r="JM96" s="62">
        <v>2</v>
      </c>
      <c r="JN96" s="65">
        <v>6.4</v>
      </c>
      <c r="JO96" s="57">
        <v>4</v>
      </c>
      <c r="JP96" s="58"/>
      <c r="JQ96" s="66">
        <f>ROUND((JN96*0.4+JO96*0.6),1)</f>
        <v>5</v>
      </c>
      <c r="JR96" s="67">
        <f>ROUND(MAX((JN96*0.4+JO96*0.6),(JN96*0.4+JP96*0.6)),1)</f>
        <v>5</v>
      </c>
      <c r="JS96" s="50" t="str">
        <f>TEXT(JR96,"0.0")</f>
        <v>5.0</v>
      </c>
      <c r="JT96" s="51" t="str">
        <f>IF(JR96&gt;=8.5,"A",IF(JR96&gt;=8,"B+",IF(JR96&gt;=7,"B",IF(JR96&gt;=6.5,"C+",IF(JR96&gt;=5.5,"C",IF(JR96&gt;=5,"D+",IF(JR96&gt;=4,"D","F")))))))</f>
        <v>D+</v>
      </c>
      <c r="JU96" s="60">
        <f>IF(JT96="A",4,IF(JT96="B+",3.5,IF(JT96="B",3,IF(JT96="C+",2.5,IF(JT96="C",2,IF(JT96="D+",1.5,IF(JT96="D",1,0)))))))</f>
        <v>1.5</v>
      </c>
      <c r="JV96" s="53" t="str">
        <f>TEXT(JU96,"0.0")</f>
        <v>1.5</v>
      </c>
      <c r="JW96" s="61">
        <v>1</v>
      </c>
      <c r="JX96" s="62">
        <v>1</v>
      </c>
      <c r="JY96" s="65">
        <v>5.3</v>
      </c>
      <c r="JZ96" s="57">
        <v>5</v>
      </c>
      <c r="KA96" s="58"/>
      <c r="KB96" s="66">
        <f>ROUND((JY96*0.4+JZ96*0.6),1)</f>
        <v>5.0999999999999996</v>
      </c>
      <c r="KC96" s="67">
        <f>ROUND(MAX((JY96*0.4+JZ96*0.6),(JY96*0.4+KA96*0.6)),1)</f>
        <v>5.0999999999999996</v>
      </c>
      <c r="KD96" s="50" t="str">
        <f>TEXT(KC96,"0.0")</f>
        <v>5.1</v>
      </c>
      <c r="KE96" s="51" t="str">
        <f>IF(KC96&gt;=8.5,"A",IF(KC96&gt;=8,"B+",IF(KC96&gt;=7,"B",IF(KC96&gt;=6.5,"C+",IF(KC96&gt;=5.5,"C",IF(KC96&gt;=5,"D+",IF(KC96&gt;=4,"D","F")))))))</f>
        <v>D+</v>
      </c>
      <c r="KF96" s="60">
        <f>IF(KE96="A",4,IF(KE96="B+",3.5,IF(KE96="B",3,IF(KE96="C+",2.5,IF(KE96="C",2,IF(KE96="D+",1.5,IF(KE96="D",1,0)))))))</f>
        <v>1.5</v>
      </c>
      <c r="KG96" s="53" t="str">
        <f>TEXT(KF96,"0.0")</f>
        <v>1.5</v>
      </c>
      <c r="KH96" s="61">
        <v>2</v>
      </c>
      <c r="KI96" s="62">
        <v>2</v>
      </c>
      <c r="KJ96" s="105">
        <v>5.8</v>
      </c>
      <c r="KK96" s="138">
        <v>1</v>
      </c>
      <c r="KL96" s="105">
        <v>5</v>
      </c>
      <c r="KM96" s="66">
        <f>ROUND((KJ96*0.4+KK96*0.6),1)</f>
        <v>2.9</v>
      </c>
      <c r="KN96" s="110">
        <f>ROUND(MAX((KJ96*0.4+KK96*0.6),(KJ96*0.4+KL96*0.6)),1)</f>
        <v>5.3</v>
      </c>
      <c r="KO96" s="67" t="str">
        <f>TEXT(KN96,"0.0")</f>
        <v>5.3</v>
      </c>
      <c r="KP96" s="300" t="str">
        <f>IF(KN96&gt;=8.5,"A",IF(KN96&gt;=8,"B+",IF(KN96&gt;=7,"B",IF(KN96&gt;=6.5,"C+",IF(KN96&gt;=5.5,"C",IF(KN96&gt;=5,"D+",IF(KN96&gt;=4,"D","F")))))))</f>
        <v>D+</v>
      </c>
      <c r="KQ96" s="112">
        <f>IF(KP96="A",4,IF(KP96="B+",3.5,IF(KP96="B",3,IF(KP96="C+",2.5,IF(KP96="C",2,IF(KP96="D+",1.5,IF(KP96="D",1,0)))))))</f>
        <v>1.5</v>
      </c>
      <c r="KR96" s="113" t="str">
        <f>TEXT(KQ96,"0.0")</f>
        <v>1.5</v>
      </c>
      <c r="KS96" s="63">
        <v>3</v>
      </c>
      <c r="KT96" s="207">
        <v>3</v>
      </c>
      <c r="KU96" s="171">
        <v>5.7</v>
      </c>
      <c r="KV96" s="323">
        <v>1</v>
      </c>
      <c r="KW96" s="123">
        <v>1</v>
      </c>
      <c r="KX96" s="171">
        <f>ROUND((KU96*0.4+KV96*0.6),1)</f>
        <v>2.9</v>
      </c>
      <c r="KY96" s="110">
        <f>ROUND(MAX((KU96*0.4+KV96*0.6),(KU96*0.4+KW96*0.6)),1)</f>
        <v>2.9</v>
      </c>
      <c r="KZ96" s="67" t="str">
        <f>TEXT(KY96,"0.0")</f>
        <v>2.9</v>
      </c>
      <c r="LA96" s="300" t="str">
        <f>IF(KY96&gt;=8.5,"A",IF(KY96&gt;=8,"B+",IF(KY96&gt;=7,"B",IF(KY96&gt;=6.5,"C+",IF(KY96&gt;=5.5,"C",IF(KY96&gt;=5,"D+",IF(KY96&gt;=4,"D","F")))))))</f>
        <v>F</v>
      </c>
      <c r="LB96" s="112">
        <f>IF(LA96="A",4,IF(LA96="B+",3.5,IF(LA96="B",3,IF(LA96="C+",2.5,IF(LA96="C",2,IF(LA96="D+",1.5,IF(LA96="D",1,0)))))))</f>
        <v>0</v>
      </c>
      <c r="LC96" s="113" t="str">
        <f>TEXT(LB96,"0.0")</f>
        <v>0.0</v>
      </c>
      <c r="LD96" s="63">
        <v>2</v>
      </c>
      <c r="LE96" s="207"/>
      <c r="LF96" s="301">
        <f t="shared" ref="LF96:LG98" si="943">ROUND((KM96*0.55+KX96*0.45),1)</f>
        <v>2.9</v>
      </c>
      <c r="LG96" s="302">
        <f t="shared" si="943"/>
        <v>4.2</v>
      </c>
      <c r="LH96" s="303" t="str">
        <f>TEXT(LG96,"0.0")</f>
        <v>4.2</v>
      </c>
      <c r="LI96" s="304" t="str">
        <f>IF(LG96&gt;=8.5,"A",IF(LG96&gt;=8,"B+",IF(LG96&gt;=7,"B",IF(LG96&gt;=6.5,"C+",IF(LG96&gt;=5.5,"C",IF(LG96&gt;=5,"D+",IF(LG96&gt;=4,"D","F")))))))</f>
        <v>D</v>
      </c>
      <c r="LJ96" s="305">
        <f>IF(LI96="A",4,IF(LI96="B+",3.5,IF(LI96="B",3,IF(LI96="C+",2.5,IF(LI96="C",2,IF(LI96="D+",1.5,IF(LI96="D",1,0)))))))</f>
        <v>1</v>
      </c>
      <c r="LK96" s="303" t="str">
        <f>TEXT(LJ96,"0.0")</f>
        <v>1.0</v>
      </c>
      <c r="LL96" s="306">
        <v>5</v>
      </c>
      <c r="LM96" s="307">
        <v>5</v>
      </c>
      <c r="LN96" s="211">
        <f>HW96+IP96+JA96+JL96+JW96+KH96+KS96+LD96+HL96</f>
        <v>19</v>
      </c>
      <c r="LO96" s="156">
        <f>(HG96*HL96+HR96*HW96+IK96*IP96+IV96*JA96+JG96*JL96+JR96*JW96+KC96*KH96+KN96*KS96+KY96*LD96)/LN96</f>
        <v>5.2315789473684209</v>
      </c>
      <c r="LP96" s="158">
        <f>(HJ96*HL96+HU96*HW96+IN96*IP96+IY96*JA96+JJ96*JL96+JU96*JW96+KF96*KH96+KQ96*KS96+LB96*LD96)/LN96</f>
        <v>1.5789473684210527</v>
      </c>
      <c r="LQ96" s="157" t="str">
        <f>TEXT(LP96,"0.00")</f>
        <v>1.58</v>
      </c>
      <c r="LR96" s="5" t="str">
        <f>IF(AND(LP96&lt;1),"Cảnh báo KQHT","Lên lớp")</f>
        <v>Lên lớp</v>
      </c>
      <c r="LS96" s="212">
        <f>HM96+HX96+IQ96+JB96+JM96+JX96+KI96+KT96+LE96</f>
        <v>17</v>
      </c>
      <c r="LT96" s="156">
        <f>(HG96*HM96+HR96*HX96+IK96*IQ96+IV96*JB96+JG96*JM96+JR96*JX96+KC96*KI96+KN96*KT96+KY96*LE96)/LS96</f>
        <v>5.5058823529411764</v>
      </c>
      <c r="LU96" s="309">
        <f>(HJ96*HM96+HU96*HX96+IN96*IQ96+IY96*JB96+JJ96*JM96+JU96*JX96+KF96*KI96+KQ96*KT96+LB96*LE96)/LS96</f>
        <v>1.7647058823529411</v>
      </c>
      <c r="LV96" s="215">
        <f>GV96+LN96</f>
        <v>54</v>
      </c>
      <c r="LW96" s="211">
        <f>GW96+LS96</f>
        <v>52</v>
      </c>
      <c r="LX96" s="157">
        <f>(GX96*GW96+LT96*LS96)/LW96</f>
        <v>6.150961538461539</v>
      </c>
      <c r="LY96" s="157" t="str">
        <f>TEXT(LX96,"0.00")</f>
        <v>6.15</v>
      </c>
      <c r="LZ96" s="158">
        <f>(GW96*GY96+LU96*LS96)/LW96</f>
        <v>2.1730769230769229</v>
      </c>
      <c r="MA96" s="157" t="str">
        <f>TEXT(LZ96,"0.00")</f>
        <v>2.17</v>
      </c>
      <c r="MB96" s="5" t="str">
        <f>IF(AND(LZ96&lt;1.4),"Cảnh báo KQHT","Lên lớp")</f>
        <v>Lên lớp</v>
      </c>
      <c r="MC96" s="333">
        <v>3.8</v>
      </c>
      <c r="MD96" s="334"/>
      <c r="ME96" s="121"/>
      <c r="MF96" s="66">
        <f>ROUND((MC96*0.4+MD96*0.6),1)</f>
        <v>1.5</v>
      </c>
      <c r="MG96" s="67">
        <f>ROUND(MAX((MC96*0.4+MD96*0.6),(MC96*0.4+ME96*0.6)),1)</f>
        <v>1.5</v>
      </c>
      <c r="MH96" s="50" t="str">
        <f>TEXT(MG96,"0.0")</f>
        <v>1.5</v>
      </c>
      <c r="MI96" s="51" t="str">
        <f>IF(MG96&gt;=8.5,"A",IF(MG96&gt;=8,"B+",IF(MG96&gt;=7,"B",IF(MG96&gt;=6.5,"C+",IF(MG96&gt;=5.5,"C",IF(MG96&gt;=5,"D+",IF(MG96&gt;=4,"D","F")))))))</f>
        <v>F</v>
      </c>
      <c r="MJ96" s="60">
        <f>IF(MI96="A",4,IF(MI96="B+",3.5,IF(MI96="B",3,IF(MI96="C+",2.5,IF(MI96="C",2,IF(MI96="D+",1.5,IF(MI96="D",1,0)))))))</f>
        <v>0</v>
      </c>
      <c r="MK96" s="53" t="str">
        <f>TEXT(MJ96,"0.0")</f>
        <v>0.0</v>
      </c>
      <c r="ML96" s="61">
        <v>2</v>
      </c>
      <c r="MM96" s="62">
        <v>2</v>
      </c>
      <c r="MN96" s="333"/>
      <c r="MO96" s="334"/>
      <c r="MP96" s="121"/>
      <c r="MQ96" s="149">
        <f>ROUND((MN96*0.4+MO96*0.6),1)</f>
        <v>0</v>
      </c>
      <c r="MR96" s="67">
        <f>ROUND(MAX((MN96*0.4+MO96*0.6),(MN96*0.4+MP96*0.6)),1)</f>
        <v>0</v>
      </c>
      <c r="MS96" s="50" t="str">
        <f>TEXT(MR96,"0.0")</f>
        <v>0.0</v>
      </c>
      <c r="MT96" s="51" t="str">
        <f>IF(MR96&gt;=8.5,"A",IF(MR96&gt;=8,"B+",IF(MR96&gt;=7,"B",IF(MR96&gt;=6.5,"C+",IF(MR96&gt;=5.5,"C",IF(MR96&gt;=5,"D+",IF(MR96&gt;=4,"D","F")))))))</f>
        <v>F</v>
      </c>
      <c r="MU96" s="60">
        <f>IF(MT96="A",4,IF(MT96="B+",3.5,IF(MT96="B",3,IF(MT96="C+",2.5,IF(MT96="C",2,IF(MT96="D+",1.5,IF(MT96="D",1,0)))))))</f>
        <v>0</v>
      </c>
      <c r="MV96" s="53" t="str">
        <f>TEXT(MU96,"0.0")</f>
        <v>0.0</v>
      </c>
      <c r="MW96" s="61">
        <v>2</v>
      </c>
      <c r="MX96" s="62">
        <v>2</v>
      </c>
      <c r="MY96" s="333"/>
      <c r="MZ96" s="334"/>
      <c r="NA96" s="121"/>
      <c r="NB96" s="105">
        <f>ROUND((MY96*0.4+MZ96*0.6),1)</f>
        <v>0</v>
      </c>
      <c r="NC96" s="67">
        <f>ROUND(MAX((MY96*0.4+MZ96*0.6),(MY96*0.4+NA96*0.6)),1)</f>
        <v>0</v>
      </c>
      <c r="ND96" s="50" t="str">
        <f>TEXT(NC96,"0.0")</f>
        <v>0.0</v>
      </c>
      <c r="NE96" s="51" t="str">
        <f>IF(NC96&gt;=8.5,"A",IF(NC96&gt;=8,"B+",IF(NC96&gt;=7,"B",IF(NC96&gt;=6.5,"C+",IF(NC96&gt;=5.5,"C",IF(NC96&gt;=5,"D+",IF(NC96&gt;=4,"D","F")))))))</f>
        <v>F</v>
      </c>
      <c r="NF96" s="60">
        <f>IF(NE96="A",4,IF(NE96="B+",3.5,IF(NE96="B",3,IF(NE96="C+",2.5,IF(NE96="C",2,IF(NE96="D+",1.5,IF(NE96="D",1,0)))))))</f>
        <v>0</v>
      </c>
      <c r="NG96" s="53" t="str">
        <f>TEXT(NF96,"0.0")</f>
        <v>0.0</v>
      </c>
      <c r="NH96" s="61">
        <v>2</v>
      </c>
      <c r="NI96" s="62">
        <v>2</v>
      </c>
      <c r="NJ96" s="149"/>
      <c r="NK96" s="137"/>
      <c r="NL96" s="149"/>
      <c r="NM96" s="149">
        <f>ROUND((NJ96*0.4+NK96*0.6),1)</f>
        <v>0</v>
      </c>
      <c r="NN96" s="110">
        <f>ROUND(MAX((NJ96*0.4+NK96*0.6),(NJ96*0.4+NL96*0.6)),1)</f>
        <v>0</v>
      </c>
      <c r="NO96" s="67" t="str">
        <f>TEXT(NN96,"0.0")</f>
        <v>0.0</v>
      </c>
      <c r="NP96" s="300" t="str">
        <f>IF(NN96&gt;=8.5,"A",IF(NN96&gt;=8,"B+",IF(NN96&gt;=7,"B",IF(NN96&gt;=6.5,"C+",IF(NN96&gt;=5.5,"C",IF(NN96&gt;=5,"D+",IF(NN96&gt;=4,"D","F")))))))</f>
        <v>F</v>
      </c>
      <c r="NQ96" s="112">
        <f>IF(NP96="A",4,IF(NP96="B+",3.5,IF(NP96="B",3,IF(NP96="C+",2.5,IF(NP96="C",2,IF(NP96="D+",1.5,IF(NP96="D",1,0)))))))</f>
        <v>0</v>
      </c>
      <c r="NR96" s="113" t="str">
        <f>TEXT(NQ96,"0.0")</f>
        <v>0.0</v>
      </c>
      <c r="NS96" s="63">
        <v>2</v>
      </c>
      <c r="NT96" s="207">
        <v>2</v>
      </c>
      <c r="NU96" s="105"/>
      <c r="NV96" s="138"/>
      <c r="NW96" s="105"/>
      <c r="NX96" s="105">
        <f>ROUND((NU96*0.4+NV96*0.6),1)</f>
        <v>0</v>
      </c>
      <c r="NY96" s="110">
        <f>ROUND(MAX((NU96*0.4+NV96*0.6),(NU96*0.4+NW96*0.6)),1)</f>
        <v>0</v>
      </c>
      <c r="NZ96" s="67" t="str">
        <f>TEXT(NY96,"0.0")</f>
        <v>0.0</v>
      </c>
      <c r="OA96" s="300" t="str">
        <f>IF(NY96&gt;=8.5,"A",IF(NY96&gt;=8,"B+",IF(NY96&gt;=7,"B",IF(NY96&gt;=6.5,"C+",IF(NY96&gt;=5.5,"C",IF(NY96&gt;=5,"D+",IF(NY96&gt;=4,"D","F")))))))</f>
        <v>F</v>
      </c>
      <c r="OB96" s="112">
        <f>IF(OA96="A",4,IF(OA96="B+",3.5,IF(OA96="B",3,IF(OA96="C+",2.5,IF(OA96="C",2,IF(OA96="D+",1.5,IF(OA96="D",1,0)))))))</f>
        <v>0</v>
      </c>
      <c r="OC96" s="113" t="str">
        <f>TEXT(OB96,"0.0")</f>
        <v>0.0</v>
      </c>
      <c r="OD96" s="63">
        <v>1</v>
      </c>
      <c r="OE96" s="207">
        <v>1</v>
      </c>
      <c r="OF96" s="231"/>
      <c r="OG96" s="231"/>
      <c r="OH96" s="231"/>
      <c r="OI96" s="66">
        <f>ROUND((OF96*0.4+OG96*0.6),1)</f>
        <v>0</v>
      </c>
      <c r="OJ96" s="67">
        <f>ROUND(MAX((OF96*0.4+OG96*0.6),(OF96*0.4+OH96*0.6)),1)</f>
        <v>0</v>
      </c>
      <c r="OK96" s="67" t="str">
        <f>TEXT(OJ96,"0.0")</f>
        <v>0.0</v>
      </c>
      <c r="OL96" s="51" t="str">
        <f>IF(OJ96&gt;=8.5,"A",IF(OJ96&gt;=8,"B+",IF(OJ96&gt;=7,"B",IF(OJ96&gt;=6.5,"C+",IF(OJ96&gt;=5.5,"C",IF(OJ96&gt;=5,"D+",IF(OJ96&gt;=4,"D","F")))))))</f>
        <v>F</v>
      </c>
      <c r="OM96" s="60">
        <f>IF(OL96="A",4,IF(OL96="B+",3.5,IF(OL96="B",3,IF(OL96="C+",2.5,IF(OL96="C",2,IF(OL96="D+",1.5,IF(OL96="D",1,0)))))))</f>
        <v>0</v>
      </c>
      <c r="ON96" s="53" t="str">
        <f>TEXT(OM96,"0.0")</f>
        <v>0.0</v>
      </c>
      <c r="OO96" s="63">
        <v>6</v>
      </c>
      <c r="OP96" s="207">
        <v>6</v>
      </c>
      <c r="OQ96" s="211" t="e">
        <f>ML96+MW96+NH96+NS96+OD96+OO96+#REF!</f>
        <v>#REF!</v>
      </c>
      <c r="OR96" s="156" t="e">
        <f>(MG96*ML96+MR96*MW96+NC96*NH96+NN96*NS96+NY96*OD96+OJ96*OO96+#REF!*#REF!)/OQ96</f>
        <v>#REF!</v>
      </c>
      <c r="OS96" s="158" t="e">
        <f>(MJ96*ML96+MU96*MW96+NF96*NH96+NQ96*NS96+OB96*OD96+OM96*OO96+#REF!*#REF!)/OQ96</f>
        <v>#REF!</v>
      </c>
      <c r="OT96" s="157" t="e">
        <f>TEXT(OS96,"0.00")</f>
        <v>#REF!</v>
      </c>
      <c r="OU96" s="5" t="e">
        <f>IF(AND(OS96&lt;1),"Cảnh báo KQHT","Lên lớp")</f>
        <v>#REF!</v>
      </c>
      <c r="OV96" s="212" t="e">
        <f>#REF!+OP96+OE96+NT96+NI96+MX96+MM96</f>
        <v>#REF!</v>
      </c>
      <c r="OW96" s="156" t="e">
        <f>(MG96*MM96+MR96*MX96+NC96*NI96+NN96*NT96+NY96*OE96+OJ96*OP96+#REF!*#REF!)/OV96</f>
        <v>#REF!</v>
      </c>
      <c r="OX96" s="309" t="e">
        <f>(MM96*MJ96+MU96*MX96+NF96*NI96+NQ96*NT96+OB96*OE96+OM96*OP96+#REF!*#REF!)/OV96</f>
        <v>#REF!</v>
      </c>
      <c r="OY96" s="215" t="e">
        <f>LV96+OQ96</f>
        <v>#REF!</v>
      </c>
      <c r="OZ96" s="211" t="e">
        <f>LW96+OV96</f>
        <v>#REF!</v>
      </c>
      <c r="PA96" s="157" t="e">
        <f>(LX96*LW96+OW96*OV96)/OZ96</f>
        <v>#REF!</v>
      </c>
      <c r="PB96" s="157" t="e">
        <f>TEXT(PA96,"0.00")</f>
        <v>#REF!</v>
      </c>
      <c r="PC96" s="158" t="e">
        <f>(LW96*LZ96+OX96*OV96)/OZ96</f>
        <v>#REF!</v>
      </c>
      <c r="PD96" s="157" t="e">
        <f>TEXT(PC96,"0.00")</f>
        <v>#REF!</v>
      </c>
      <c r="PE96" s="5" t="e">
        <f>IF(AND(PC96&lt;1.4),"Cảnh báo KQHT","Lên lớp")</f>
        <v>#REF!</v>
      </c>
      <c r="PF96" s="210"/>
      <c r="PG96" s="133"/>
      <c r="PH96" s="210"/>
      <c r="PI96" s="66">
        <f>ROUND((PF96*0.4+PG96*0.6),1)</f>
        <v>0</v>
      </c>
      <c r="PJ96" s="67">
        <f>ROUND(MAX((PF96*0.4+PG96*0.6),(PF96*0.4+PH96*0.6)),1)</f>
        <v>0</v>
      </c>
      <c r="PK96" s="67" t="str">
        <f>TEXT(PJ96,"0.0")</f>
        <v>0.0</v>
      </c>
      <c r="PL96" s="51" t="str">
        <f>IF(PJ96&gt;=8.5,"A",IF(PJ96&gt;=8,"B+",IF(PJ96&gt;=7,"B",IF(PJ96&gt;=6.5,"C+",IF(PJ96&gt;=5.5,"C",IF(PJ96&gt;=5,"D+",IF(PJ96&gt;=4,"D","F")))))))</f>
        <v>F</v>
      </c>
      <c r="PM96" s="60">
        <f>IF(PL96="A",4,IF(PL96="B+",3.5,IF(PL96="B",3,IF(PL96="C+",2.5,IF(PL96="C",2,IF(PL96="D+",1.5,IF(PL96="D",1,0)))))))</f>
        <v>0</v>
      </c>
      <c r="PN96" s="53" t="str">
        <f>TEXT(PM96,"0.0")</f>
        <v>0.0</v>
      </c>
      <c r="PO96" s="63">
        <v>6</v>
      </c>
      <c r="PP96" s="207">
        <v>6</v>
      </c>
      <c r="PQ96" s="105"/>
      <c r="PR96" s="138"/>
      <c r="PS96" s="104"/>
      <c r="PT96" s="105"/>
      <c r="PU96" s="67">
        <f>ROUND(MAX((PQ96*0.4+PR96*0.6),(PQ96*0.4+PS96*0.6)),1)</f>
        <v>0</v>
      </c>
      <c r="PV96" s="67" t="str">
        <f>TEXT(PU96,"0.0")</f>
        <v>0.0</v>
      </c>
      <c r="PW96" s="51" t="str">
        <f>IF(PU96&gt;=8.5,"A",IF(PU96&gt;=8,"B+",IF(PU96&gt;=7,"B",IF(PU96&gt;=6.5,"C+",IF(PU96&gt;=5.5,"C",IF(PU96&gt;=5,"D+",IF(PU96&gt;=4,"D","F")))))))</f>
        <v>F</v>
      </c>
      <c r="PX96" s="60">
        <f>IF(PW96="A",4,IF(PW96="B+",3.5,IF(PW96="B",3,IF(PW96="C+",2.5,IF(PW96="C",2,IF(PW96="D+",1.5,IF(PW96="D",1,0)))))))</f>
        <v>0</v>
      </c>
      <c r="PY96" s="53" t="str">
        <f>TEXT(PX96,"0.0")</f>
        <v>0.0</v>
      </c>
      <c r="PZ96" s="63">
        <v>4</v>
      </c>
      <c r="QA96" s="207">
        <v>4</v>
      </c>
    </row>
    <row r="97" spans="1:457" s="8" customFormat="1" ht="18">
      <c r="A97" s="5">
        <v>1</v>
      </c>
      <c r="B97" s="9" t="s">
        <v>11</v>
      </c>
      <c r="C97" s="10" t="s">
        <v>12</v>
      </c>
      <c r="D97" s="11" t="s">
        <v>13</v>
      </c>
      <c r="E97" s="328" t="s">
        <v>9</v>
      </c>
      <c r="F97" s="87"/>
      <c r="G97" s="47" t="s">
        <v>553</v>
      </c>
      <c r="H97" s="132" t="s">
        <v>427</v>
      </c>
      <c r="I97" s="132" t="s">
        <v>596</v>
      </c>
      <c r="J97" s="48" t="s">
        <v>525</v>
      </c>
      <c r="K97" s="98">
        <v>7</v>
      </c>
      <c r="L97" s="67" t="str">
        <f>TEXT(K97,"0.0")</f>
        <v>7.0</v>
      </c>
      <c r="M97" s="51" t="str">
        <f>IF(K97&gt;=8.5,"A",IF(K97&gt;=8,"B+",IF(K97&gt;=7,"B",IF(K97&gt;=6.5,"C+",IF(K97&gt;=5.5,"C",IF(K97&gt;=5,"D+",IF(K97&gt;=4,"D","F")))))))</f>
        <v>B</v>
      </c>
      <c r="N97" s="52">
        <f>IF(M97="A",4,IF(M97="B+",3.5,IF(M97="B",3,IF(M97="C+",2.5,IF(M97="C",2,IF(M97="D+",1.5,IF(M97="D",1,0)))))))</f>
        <v>3</v>
      </c>
      <c r="O97" s="53" t="str">
        <f>TEXT(N97,"0.0")</f>
        <v>3.0</v>
      </c>
      <c r="P97" s="63">
        <v>2</v>
      </c>
      <c r="Q97" s="206"/>
      <c r="R97" s="67" t="str">
        <f>TEXT(Q97,"0.0")</f>
        <v>0.0</v>
      </c>
      <c r="S97" s="51" t="str">
        <f>IF(Q97&gt;=8.5,"A",IF(Q97&gt;=8,"B+",IF(Q97&gt;=7,"B",IF(Q97&gt;=6.5,"C+",IF(Q97&gt;=5.5,"C",IF(Q97&gt;=5,"D+",IF(Q97&gt;=4,"D","F")))))))</f>
        <v>F</v>
      </c>
      <c r="T97" s="52">
        <f>IF(S97="A",4,IF(S97="B+",3.5,IF(S97="B",3,IF(S97="C+",2.5,IF(S97="C",2,IF(S97="D+",1.5,IF(S97="D",1,0)))))))</f>
        <v>0</v>
      </c>
      <c r="U97" s="53" t="str">
        <f>TEXT(T97,"0.0")</f>
        <v>0.0</v>
      </c>
      <c r="V97" s="63"/>
      <c r="W97" s="105">
        <v>7.7</v>
      </c>
      <c r="X97" s="103">
        <v>8</v>
      </c>
      <c r="Y97" s="104"/>
      <c r="Z97" s="66">
        <f>ROUND((W97*0.4+X97*0.6),1)</f>
        <v>7.9</v>
      </c>
      <c r="AA97" s="67">
        <f>ROUND(MAX((W97*0.4+X97*0.6),(W97*0.4+Y97*0.6)),1)</f>
        <v>7.9</v>
      </c>
      <c r="AB97" s="67" t="str">
        <f>TEXT(AA97,"0.0")</f>
        <v>7.9</v>
      </c>
      <c r="AC97" s="51" t="str">
        <f>IF(AA97&gt;=8.5,"A",IF(AA97&gt;=8,"B+",IF(AA97&gt;=7,"B",IF(AA97&gt;=6.5,"C+",IF(AA97&gt;=5.5,"C",IF(AA97&gt;=5,"D+",IF(AA97&gt;=4,"D","F")))))))</f>
        <v>B</v>
      </c>
      <c r="AD97" s="60">
        <f>IF(AC97="A",4,IF(AC97="B+",3.5,IF(AC97="B",3,IF(AC97="C+",2.5,IF(AC97="C",2,IF(AC97="D+",1.5,IF(AC97="D",1,0)))))))</f>
        <v>3</v>
      </c>
      <c r="AE97" s="53" t="str">
        <f>TEXT(AD97,"0.0")</f>
        <v>3.0</v>
      </c>
      <c r="AF97" s="63">
        <v>4</v>
      </c>
      <c r="AG97" s="207">
        <v>4</v>
      </c>
      <c r="AH97" s="105">
        <v>6</v>
      </c>
      <c r="AI97" s="103">
        <v>5</v>
      </c>
      <c r="AJ97" s="104"/>
      <c r="AK97" s="66">
        <f>ROUND((AH97*0.4+AI97*0.6),1)</f>
        <v>5.4</v>
      </c>
      <c r="AL97" s="67">
        <f>ROUND(MAX((AH97*0.4+AI97*0.6),(AH97*0.4+AJ97*0.6)),1)</f>
        <v>5.4</v>
      </c>
      <c r="AM97" s="67" t="str">
        <f>TEXT(AL97,"0.0")</f>
        <v>5.4</v>
      </c>
      <c r="AN97" s="51" t="str">
        <f>IF(AL97&gt;=8.5,"A",IF(AL97&gt;=8,"B+",IF(AL97&gt;=7,"B",IF(AL97&gt;=6.5,"C+",IF(AL97&gt;=5.5,"C",IF(AL97&gt;=5,"D+",IF(AL97&gt;=4,"D","F")))))))</f>
        <v>D+</v>
      </c>
      <c r="AO97" s="60">
        <f>IF(AN97="A",4,IF(AN97="B+",3.5,IF(AN97="B",3,IF(AN97="C+",2.5,IF(AN97="C",2,IF(AN97="D+",1.5,IF(AN97="D",1,0)))))))</f>
        <v>1.5</v>
      </c>
      <c r="AP97" s="53" t="str">
        <f>TEXT(AO97,"0.0")</f>
        <v>1.5</v>
      </c>
      <c r="AQ97" s="63">
        <v>2</v>
      </c>
      <c r="AR97" s="207">
        <v>2</v>
      </c>
      <c r="AS97" s="105">
        <v>5.6</v>
      </c>
      <c r="AT97" s="103">
        <v>9</v>
      </c>
      <c r="AU97" s="104"/>
      <c r="AV97" s="66">
        <f>ROUND((AS97*0.4+AT97*0.6),1)</f>
        <v>7.6</v>
      </c>
      <c r="AW97" s="67">
        <f>ROUND(MAX((AS97*0.4+AT97*0.6),(AS97*0.4+AU97*0.6)),1)</f>
        <v>7.6</v>
      </c>
      <c r="AX97" s="67" t="str">
        <f>TEXT(AW97,"0.0")</f>
        <v>7.6</v>
      </c>
      <c r="AY97" s="51" t="str">
        <f>IF(AW97&gt;=8.5,"A",IF(AW97&gt;=8,"B+",IF(AW97&gt;=7,"B",IF(AW97&gt;=6.5,"C+",IF(AW97&gt;=5.5,"C",IF(AW97&gt;=5,"D+",IF(AW97&gt;=4,"D","F")))))))</f>
        <v>B</v>
      </c>
      <c r="AZ97" s="60">
        <f>IF(AY97="A",4,IF(AY97="B+",3.5,IF(AY97="B",3,IF(AY97="C+",2.5,IF(AY97="C",2,IF(AY97="D+",1.5,IF(AY97="D",1,0)))))))</f>
        <v>3</v>
      </c>
      <c r="BA97" s="53" t="str">
        <f>TEXT(AZ97,"0.0")</f>
        <v>3.0</v>
      </c>
      <c r="BB97" s="63">
        <v>3</v>
      </c>
      <c r="BC97" s="207">
        <v>3</v>
      </c>
      <c r="BD97" s="105">
        <v>6.2</v>
      </c>
      <c r="BE97" s="103">
        <v>4</v>
      </c>
      <c r="BF97" s="104"/>
      <c r="BG97" s="66">
        <f>ROUND((BD97*0.4+BE97*0.6),1)</f>
        <v>4.9000000000000004</v>
      </c>
      <c r="BH97" s="67">
        <f>ROUND(MAX((BD97*0.4+BE97*0.6),(BD97*0.4+BF97*0.6)),1)</f>
        <v>4.9000000000000004</v>
      </c>
      <c r="BI97" s="67" t="str">
        <f>TEXT(BH97,"0.0")</f>
        <v>4.9</v>
      </c>
      <c r="BJ97" s="51" t="str">
        <f>IF(BH97&gt;=8.5,"A",IF(BH97&gt;=8,"B+",IF(BH97&gt;=7,"B",IF(BH97&gt;=6.5,"C+",IF(BH97&gt;=5.5,"C",IF(BH97&gt;=5,"D+",IF(BH97&gt;=4,"D","F")))))))</f>
        <v>D</v>
      </c>
      <c r="BK97" s="60">
        <f>IF(BJ97="A",4,IF(BJ97="B+",3.5,IF(BJ97="B",3,IF(BJ97="C+",2.5,IF(BJ97="C",2,IF(BJ97="D+",1.5,IF(BJ97="D",1,0)))))))</f>
        <v>1</v>
      </c>
      <c r="BL97" s="53" t="str">
        <f>TEXT(BK97,"0.0")</f>
        <v>1.0</v>
      </c>
      <c r="BM97" s="63">
        <v>3</v>
      </c>
      <c r="BN97" s="207">
        <v>3</v>
      </c>
      <c r="BO97" s="105">
        <v>6.6</v>
      </c>
      <c r="BP97" s="103">
        <v>7</v>
      </c>
      <c r="BQ97" s="104"/>
      <c r="BR97" s="66">
        <f>ROUND((BO97*0.4+BP97*0.6),1)</f>
        <v>6.8</v>
      </c>
      <c r="BS97" s="67">
        <f>ROUND(MAX((BO97*0.4+BP97*0.6),(BO97*0.4+BQ97*0.6)),1)</f>
        <v>6.8</v>
      </c>
      <c r="BT97" s="67" t="str">
        <f>TEXT(BS97,"0.0")</f>
        <v>6.8</v>
      </c>
      <c r="BU97" s="51" t="str">
        <f>IF(BS97&gt;=8.5,"A",IF(BS97&gt;=8,"B+",IF(BS97&gt;=7,"B",IF(BS97&gt;=6.5,"C+",IF(BS97&gt;=5.5,"C",IF(BS97&gt;=5,"D+",IF(BS97&gt;=4,"D","F")))))))</f>
        <v>C+</v>
      </c>
      <c r="BV97" s="68">
        <f>IF(BU97="A",4,IF(BU97="B+",3.5,IF(BU97="B",3,IF(BU97="C+",2.5,IF(BU97="C",2,IF(BU97="D+",1.5,IF(BU97="D",1,0)))))))</f>
        <v>2.5</v>
      </c>
      <c r="BW97" s="53" t="str">
        <f>TEXT(BV97,"0.0")</f>
        <v>2.5</v>
      </c>
      <c r="BX97" s="63">
        <v>2</v>
      </c>
      <c r="BY97" s="207">
        <v>2</v>
      </c>
      <c r="BZ97" s="105">
        <v>6.8</v>
      </c>
      <c r="CA97" s="103">
        <v>8</v>
      </c>
      <c r="CB97" s="104"/>
      <c r="CC97" s="105"/>
      <c r="CD97" s="67">
        <f>ROUND(MAX((BZ97*0.4+CA97*0.6),(BZ97*0.4+CB97*0.6)),1)</f>
        <v>7.5</v>
      </c>
      <c r="CE97" s="67" t="str">
        <f>TEXT(CD97,"0.0")</f>
        <v>7.5</v>
      </c>
      <c r="CF97" s="51" t="str">
        <f>IF(CD97&gt;=8.5,"A",IF(CD97&gt;=8,"B+",IF(CD97&gt;=7,"B",IF(CD97&gt;=6.5,"C+",IF(CD97&gt;=5.5,"C",IF(CD97&gt;=5,"D+",IF(CD97&gt;=4,"D","F")))))))</f>
        <v>B</v>
      </c>
      <c r="CG97" s="60">
        <f>IF(CF97="A",4,IF(CF97="B+",3.5,IF(CF97="B",3,IF(CF97="C+",2.5,IF(CF97="C",2,IF(CF97="D+",1.5,IF(CF97="D",1,0)))))))</f>
        <v>3</v>
      </c>
      <c r="CH97" s="53" t="str">
        <f>TEXT(CG97,"0.0")</f>
        <v>3.0</v>
      </c>
      <c r="CI97" s="63">
        <v>3</v>
      </c>
      <c r="CJ97" s="207">
        <v>3</v>
      </c>
      <c r="CK97" s="208">
        <f>AQ97+AF97+BB97+BM97+BX97+CI97</f>
        <v>17</v>
      </c>
      <c r="CL97" s="72">
        <f>(AL97*AQ97+AA97*AF97+AW97*BB97+BH97*BM97+BS97*BX97+CD97*CI97)/CK97</f>
        <v>6.8235294117647056</v>
      </c>
      <c r="CM97" s="93" t="str">
        <f>TEXT(CL97,"0.00")</f>
        <v>6.82</v>
      </c>
      <c r="CN97" s="72">
        <f>(AO97*AQ97+AD97*AF97+AZ97*BB97+BK97*BM97+BV97*BX97+CG97*CI97)/CK97</f>
        <v>2.4117647058823528</v>
      </c>
      <c r="CO97" s="93" t="str">
        <f>TEXT(CN97,"0.00")</f>
        <v>2.41</v>
      </c>
      <c r="CP97" s="399" t="str">
        <f>IF(AND(CN97&lt;0.8),"Cảnh báo KQHT","Lên lớp")</f>
        <v>Lên lớp</v>
      </c>
      <c r="CQ97" s="399">
        <f>CJ97+BY97+BN97+BC97+AG97+AR97</f>
        <v>17</v>
      </c>
      <c r="CR97" s="72">
        <f>(AL97*AR97+AA97*AG97+AW97*BC97+BH97*BN97+BS97*BY97+CD97*CJ97)/CQ97</f>
        <v>6.8235294117647056</v>
      </c>
      <c r="CS97" s="399" t="str">
        <f>TEXT(CR97,"0.00")</f>
        <v>6.82</v>
      </c>
      <c r="CT97" s="72">
        <f>(AO97*AR97+AD97*AG97+AZ97*BC97+BK97*BN97+BV97*BY97+CG97*CJ97)/CQ97</f>
        <v>2.4117647058823528</v>
      </c>
      <c r="CU97" s="399" t="str">
        <f>TEXT(CT97,"0.00")</f>
        <v>2.41</v>
      </c>
      <c r="CV97" s="399" t="str">
        <f>IF(AND(CT97&lt;1.2),"Cảnh báo KQHT","Lên lớp")</f>
        <v>Lên lớp</v>
      </c>
      <c r="CW97" s="66">
        <v>6</v>
      </c>
      <c r="CX97" s="399">
        <v>7</v>
      </c>
      <c r="CY97" s="399"/>
      <c r="CZ97" s="66">
        <f>ROUND((CW97*0.4+CX97*0.6),1)</f>
        <v>6.6</v>
      </c>
      <c r="DA97" s="67">
        <f>ROUND(MAX((CW97*0.4+CX97*0.6),(CW97*0.4+CY97*0.6)),1)</f>
        <v>6.6</v>
      </c>
      <c r="DB97" s="60" t="str">
        <f>TEXT(DA97,"0.0")</f>
        <v>6.6</v>
      </c>
      <c r="DC97" s="51" t="str">
        <f>IF(DA97&gt;=8.5,"A",IF(DA97&gt;=8,"B+",IF(DA97&gt;=7,"B",IF(DA97&gt;=6.5,"C+",IF(DA97&gt;=5.5,"C",IF(DA97&gt;=5,"D+",IF(DA97&gt;=4,"D","F")))))))</f>
        <v>C+</v>
      </c>
      <c r="DD97" s="60">
        <f>IF(DC97="A",4,IF(DC97="B+",3.5,IF(DC97="B",3,IF(DC97="C+",2.5,IF(DC97="C",2,IF(DC97="D+",1.5,IF(DC97="D",1,0)))))))</f>
        <v>2.5</v>
      </c>
      <c r="DE97" s="60" t="str">
        <f>TEXT(DD97,"0.0")</f>
        <v>2.5</v>
      </c>
      <c r="DF97" s="63"/>
      <c r="DG97" s="209"/>
      <c r="DH97" s="105">
        <v>6</v>
      </c>
      <c r="DI97" s="126">
        <v>9</v>
      </c>
      <c r="DJ97" s="126"/>
      <c r="DK97" s="66">
        <f>ROUND((DH97*0.4+DI97*0.6),1)</f>
        <v>7.8</v>
      </c>
      <c r="DL97" s="67">
        <f>ROUND(MAX((DH97*0.4+DI97*0.6),(DH97*0.4+DJ97*0.6)),1)</f>
        <v>7.8</v>
      </c>
      <c r="DM97" s="60" t="str">
        <f>TEXT(DL97,"0.0")</f>
        <v>7.8</v>
      </c>
      <c r="DN97" s="51" t="str">
        <f>IF(DL97&gt;=8.5,"A",IF(DL97&gt;=8,"B+",IF(DL97&gt;=7,"B",IF(DL97&gt;=6.5,"C+",IF(DL97&gt;=5.5,"C",IF(DL97&gt;=5,"D+",IF(DL97&gt;=4,"D","F")))))))</f>
        <v>B</v>
      </c>
      <c r="DO97" s="60">
        <f>IF(DN97="A",4,IF(DN97="B+",3.5,IF(DN97="B",3,IF(DN97="C+",2.5,IF(DN97="C",2,IF(DN97="D+",1.5,IF(DN97="D",1,0)))))))</f>
        <v>3</v>
      </c>
      <c r="DP97" s="60" t="str">
        <f>TEXT(DO97,"0.0")</f>
        <v>3.0</v>
      </c>
      <c r="DQ97" s="63"/>
      <c r="DR97" s="209"/>
      <c r="DS97" s="67">
        <f>(DA97+DL97)/2</f>
        <v>7.1999999999999993</v>
      </c>
      <c r="DT97" s="60" t="str">
        <f>TEXT(DS97,"0.0")</f>
        <v>7.2</v>
      </c>
      <c r="DU97" s="51" t="str">
        <f>IF(DS97&gt;=8.5,"A",IF(DS97&gt;=8,"B+",IF(DS97&gt;=7,"B",IF(DS97&gt;=6.5,"C+",IF(DS97&gt;=5.5,"C",IF(DS97&gt;=5,"D+",IF(DS97&gt;=4,"D","F")))))))</f>
        <v>B</v>
      </c>
      <c r="DV97" s="60">
        <f>IF(DU97="A",4,IF(DU97="B+",3.5,IF(DU97="B",3,IF(DU97="C+",2.5,IF(DU97="C",2,IF(DU97="D+",1.5,IF(DU97="D",1,0)))))))</f>
        <v>3</v>
      </c>
      <c r="DW97" s="60" t="str">
        <f>TEXT(DV97,"0.0")</f>
        <v>3.0</v>
      </c>
      <c r="DX97" s="63">
        <v>3</v>
      </c>
      <c r="DY97" s="209">
        <v>3</v>
      </c>
      <c r="DZ97" s="210">
        <v>5</v>
      </c>
      <c r="EA97" s="57">
        <v>7</v>
      </c>
      <c r="EB97" s="58"/>
      <c r="EC97" s="66">
        <f>ROUND((DZ97*0.4+EA97*0.6),1)</f>
        <v>6.2</v>
      </c>
      <c r="ED97" s="67">
        <f>ROUND(MAX((DZ97*0.4+EA97*0.6),(DZ97*0.4+EB97*0.6)),1)</f>
        <v>6.2</v>
      </c>
      <c r="EE97" s="67" t="str">
        <f>TEXT(ED97,"0.0")</f>
        <v>6.2</v>
      </c>
      <c r="EF97" s="51" t="str">
        <f>IF(ED97&gt;=8.5,"A",IF(ED97&gt;=8,"B+",IF(ED97&gt;=7,"B",IF(ED97&gt;=6.5,"C+",IF(ED97&gt;=5.5,"C",IF(ED97&gt;=5,"D+",IF(ED97&gt;=4,"D","F")))))))</f>
        <v>C</v>
      </c>
      <c r="EG97" s="68">
        <f>IF(EF97="A",4,IF(EF97="B+",3.5,IF(EF97="B",3,IF(EF97="C+",2.5,IF(EF97="C",2,IF(EF97="D+",1.5,IF(EF97="D",1,0)))))))</f>
        <v>2</v>
      </c>
      <c r="EH97" s="53" t="str">
        <f>TEXT(EG97,"0.0")</f>
        <v>2.0</v>
      </c>
      <c r="EI97" s="63">
        <v>3</v>
      </c>
      <c r="EJ97" s="207">
        <v>3</v>
      </c>
      <c r="EK97" s="149">
        <v>0</v>
      </c>
      <c r="EL97" s="70"/>
      <c r="EM97" s="121"/>
      <c r="EN97" s="66">
        <f>ROUND((EK97*0.4+EL97*0.6),1)</f>
        <v>0</v>
      </c>
      <c r="EO97" s="67">
        <f>ROUND(MAX((EK97*0.4+EL97*0.6),(EK97*0.4+EM97*0.6)),1)</f>
        <v>0</v>
      </c>
      <c r="EP97" s="67" t="str">
        <f>TEXT(EO97,"0.0")</f>
        <v>0.0</v>
      </c>
      <c r="EQ97" s="51" t="str">
        <f>IF(EO97&gt;=8.5,"A",IF(EO97&gt;=8,"B+",IF(EO97&gt;=7,"B",IF(EO97&gt;=6.5,"C+",IF(EO97&gt;=5.5,"C",IF(EO97&gt;=5,"D+",IF(EO97&gt;=4,"D","F")))))))</f>
        <v>F</v>
      </c>
      <c r="ER97" s="60">
        <f>IF(EQ97="A",4,IF(EQ97="B+",3.5,IF(EQ97="B",3,IF(EQ97="C+",2.5,IF(EQ97="C",2,IF(EQ97="D+",1.5,IF(EQ97="D",1,0)))))))</f>
        <v>0</v>
      </c>
      <c r="ES97" s="53" t="str">
        <f>TEXT(ER97,"0.0")</f>
        <v>0.0</v>
      </c>
      <c r="ET97" s="63">
        <v>3</v>
      </c>
      <c r="EU97" s="207"/>
      <c r="EV97" s="149">
        <v>0</v>
      </c>
      <c r="EW97" s="70"/>
      <c r="EX97" s="121"/>
      <c r="EY97" s="66">
        <f>ROUND((EV97*0.4+EW97*0.6),1)</f>
        <v>0</v>
      </c>
      <c r="EZ97" s="67">
        <f>ROUND(MAX((EV97*0.4+EW97*0.6),(EV97*0.4+EX97*0.6)),1)</f>
        <v>0</v>
      </c>
      <c r="FA97" s="67" t="str">
        <f>TEXT(EZ97,"0.0")</f>
        <v>0.0</v>
      </c>
      <c r="FB97" s="51" t="str">
        <f>IF(EZ97&gt;=8.5,"A",IF(EZ97&gt;=8,"B+",IF(EZ97&gt;=7,"B",IF(EZ97&gt;=6.5,"C+",IF(EZ97&gt;=5.5,"C",IF(EZ97&gt;=5,"D+",IF(EZ97&gt;=4,"D","F")))))))</f>
        <v>F</v>
      </c>
      <c r="FC97" s="60">
        <f>IF(FB97="A",4,IF(FB97="B+",3.5,IF(FB97="B",3,IF(FB97="C+",2.5,IF(FB97="C",2,IF(FB97="D+",1.5,IF(FB97="D",1,0)))))))</f>
        <v>0</v>
      </c>
      <c r="FD97" s="53" t="str">
        <f>TEXT(FC97,"0.0")</f>
        <v>0.0</v>
      </c>
      <c r="FE97" s="63">
        <v>2</v>
      </c>
      <c r="FF97" s="207"/>
      <c r="FG97" s="105">
        <v>6.9</v>
      </c>
      <c r="FH97" s="103">
        <v>8</v>
      </c>
      <c r="FI97" s="104"/>
      <c r="FJ97" s="66">
        <f>ROUND((FG97*0.4+FH97*0.6),1)</f>
        <v>7.6</v>
      </c>
      <c r="FK97" s="67">
        <f>ROUND(MAX((FG97*0.4+FH97*0.6),(FG97*0.4+FI97*0.6)),1)</f>
        <v>7.6</v>
      </c>
      <c r="FL97" s="67" t="str">
        <f>TEXT(FK97,"0.0")</f>
        <v>7.6</v>
      </c>
      <c r="FM97" s="51" t="str">
        <f>IF(FK97&gt;=8.5,"A",IF(FK97&gt;=8,"B+",IF(FK97&gt;=7,"B",IF(FK97&gt;=6.5,"C+",IF(FK97&gt;=5.5,"C",IF(FK97&gt;=5,"D+",IF(FK97&gt;=4,"D","F")))))))</f>
        <v>B</v>
      </c>
      <c r="FN97" s="60">
        <f>IF(FM97="A",4,IF(FM97="B+",3.5,IF(FM97="B",3,IF(FM97="C+",2.5,IF(FM97="C",2,IF(FM97="D+",1.5,IF(FM97="D",1,0)))))))</f>
        <v>3</v>
      </c>
      <c r="FO97" s="53" t="str">
        <f>TEXT(FN97,"0.0")</f>
        <v>3.0</v>
      </c>
      <c r="FP97" s="63">
        <v>2</v>
      </c>
      <c r="FQ97" s="207">
        <v>2</v>
      </c>
      <c r="FR97" s="149">
        <v>0</v>
      </c>
      <c r="FS97" s="70"/>
      <c r="FT97" s="121"/>
      <c r="FU97" s="149"/>
      <c r="FV97" s="67">
        <f>ROUND(MAX((FR97*0.4+FS97*0.6),(FR97*0.4+FT97*0.6)),1)</f>
        <v>0</v>
      </c>
      <c r="FW97" s="67" t="str">
        <f>TEXT(FV97,"0.0")</f>
        <v>0.0</v>
      </c>
      <c r="FX97" s="51" t="str">
        <f>IF(FV97&gt;=8.5,"A",IF(FV97&gt;=8,"B+",IF(FV97&gt;=7,"B",IF(FV97&gt;=6.5,"C+",IF(FV97&gt;=5.5,"C",IF(FV97&gt;=5,"D+",IF(FV97&gt;=4,"D","F")))))))</f>
        <v>F</v>
      </c>
      <c r="FY97" s="60">
        <f>IF(FX97="A",4,IF(FX97="B+",3.5,IF(FX97="B",3,IF(FX97="C+",2.5,IF(FX97="C",2,IF(FX97="D+",1.5,IF(FX97="D",1,0)))))))</f>
        <v>0</v>
      </c>
      <c r="FZ97" s="53" t="str">
        <f>TEXT(FY97,"0.0")</f>
        <v>0.0</v>
      </c>
      <c r="GA97" s="63">
        <v>2</v>
      </c>
      <c r="GB97" s="207"/>
      <c r="GC97" s="105">
        <v>6.9</v>
      </c>
      <c r="GD97" s="103">
        <v>7</v>
      </c>
      <c r="GE97" s="104"/>
      <c r="GF97" s="105"/>
      <c r="GG97" s="67">
        <f>ROUND(MAX((GC97*0.4+GD97*0.6),(GC97*0.4+GE97*0.6)),1)</f>
        <v>7</v>
      </c>
      <c r="GH97" s="67" t="str">
        <f>TEXT(GG97,"0.0")</f>
        <v>7.0</v>
      </c>
      <c r="GI97" s="51" t="str">
        <f>IF(GG97&gt;=8.5,"A",IF(GG97&gt;=8,"B+",IF(GG97&gt;=7,"B",IF(GG97&gt;=6.5,"C+",IF(GG97&gt;=5.5,"C",IF(GG97&gt;=5,"D+",IF(GG97&gt;=4,"D","F")))))))</f>
        <v>B</v>
      </c>
      <c r="GJ97" s="60">
        <f>IF(GI97="A",4,IF(GI97="B+",3.5,IF(GI97="B",3,IF(GI97="C+",2.5,IF(GI97="C",2,IF(GI97="D+",1.5,IF(GI97="D",1,0)))))))</f>
        <v>3</v>
      </c>
      <c r="GK97" s="53" t="str">
        <f>TEXT(GJ97,"0.0")</f>
        <v>3.0</v>
      </c>
      <c r="GL97" s="63">
        <v>3</v>
      </c>
      <c r="GM97" s="207">
        <v>3</v>
      </c>
      <c r="GN97" s="211">
        <f>DX97+EI97+ET97+FE97+FP97+GA97+GL97</f>
        <v>18</v>
      </c>
      <c r="GO97" s="156">
        <f>(DS97*DX97+ED97*EI97+EO97*ET97+EZ97*FE97+FK97*FP97+FV97*GA97+GG97*GL97)/GN97</f>
        <v>4.2444444444444445</v>
      </c>
      <c r="GP97" s="158">
        <f>(DV97*DX97+EG97*EI97+ER97*ET97+FC97*FE97+FN97*FP97+FY97*GA97+GJ97*GL97)/GN97</f>
        <v>1.6666666666666667</v>
      </c>
      <c r="GQ97" s="157" t="str">
        <f>TEXT(GP97,"0.00")</f>
        <v>1.67</v>
      </c>
      <c r="GR97" s="5" t="str">
        <f>IF(AND(GP97&lt;1),"Cảnh báo KQHT","Lên lớp")</f>
        <v>Lên lớp</v>
      </c>
      <c r="GS97" s="212">
        <f>DY97+EJ97+EU97+FF97+FQ97+GB97+GM97</f>
        <v>11</v>
      </c>
      <c r="GT97" s="213">
        <f xml:space="preserve"> (DS97*DY97+ED97*EJ97+EO97*EU97+EZ97*FF97+FK97*FQ97+FV97*GB97+GG97*GM97)/GS97</f>
        <v>6.9454545454545462</v>
      </c>
      <c r="GU97" s="214">
        <f xml:space="preserve"> (DV97*DY97+EG97*EJ97+ER97*EU97+FC97*FF97+FN97*FQ97+FY97*GB97+GJ97*GM97)/GS97</f>
        <v>2.7272727272727271</v>
      </c>
      <c r="GV97" s="215">
        <f>CK97+GN97</f>
        <v>35</v>
      </c>
      <c r="GW97" s="211">
        <f>CQ97+GS97</f>
        <v>28</v>
      </c>
      <c r="GX97" s="157">
        <f>(CQ97*CR97+GT97*GS97)/GW97</f>
        <v>6.8714285714285719</v>
      </c>
      <c r="GY97" s="158">
        <f>(CT97*CQ97+GU97*GS97)/GW97</f>
        <v>2.5357142857142856</v>
      </c>
      <c r="GZ97" s="157" t="str">
        <f>TEXT(GY97,"0.00")</f>
        <v>2.54</v>
      </c>
      <c r="HA97" s="5" t="str">
        <f>IF(AND(GY97&lt;1.2),"Cảnh báo KQHT","Lên lớp")</f>
        <v>Lên lớp</v>
      </c>
      <c r="HB97" s="5"/>
      <c r="HC97" s="105">
        <v>6</v>
      </c>
      <c r="HD97" s="103">
        <v>6</v>
      </c>
      <c r="HE97" s="104"/>
      <c r="HF97" s="105"/>
      <c r="HG97" s="67">
        <f>ROUND(MAX((HC97*0.4+HD97*0.6),(HC97*0.4+HE97*0.6)),1)</f>
        <v>6</v>
      </c>
      <c r="HH97" s="67" t="str">
        <f>TEXT(HG97,"0.0")</f>
        <v>6.0</v>
      </c>
      <c r="HI97" s="51" t="str">
        <f>IF(HG97&gt;=8.5,"A",IF(HG97&gt;=8,"B+",IF(HG97&gt;=7,"B",IF(HG97&gt;=6.5,"C+",IF(HG97&gt;=5.5,"C",IF(HG97&gt;=5,"D+",IF(HG97&gt;=4,"D","F")))))))</f>
        <v>C</v>
      </c>
      <c r="HJ97" s="60">
        <f>IF(HI97="A",4,IF(HI97="B+",3.5,IF(HI97="B",3,IF(HI97="C+",2.5,IF(HI97="C",2,IF(HI97="D+",1.5,IF(HI97="D",1,0)))))))</f>
        <v>2</v>
      </c>
      <c r="HK97" s="53" t="str">
        <f>TEXT(HJ97,"0.0")</f>
        <v>2.0</v>
      </c>
      <c r="HL97" s="63">
        <v>3</v>
      </c>
      <c r="HM97" s="207">
        <v>3</v>
      </c>
      <c r="HN97" s="210">
        <v>7</v>
      </c>
      <c r="HO97" s="57">
        <v>6</v>
      </c>
      <c r="HP97" s="58"/>
      <c r="HQ97" s="66">
        <f>ROUND((HN97*0.4+HO97*0.6),1)</f>
        <v>6.4</v>
      </c>
      <c r="HR97" s="110">
        <f>ROUND(MAX((HN97*0.4+HO97*0.6),(HN97*0.4+HP97*0.6)),1)</f>
        <v>6.4</v>
      </c>
      <c r="HS97" s="67" t="str">
        <f>TEXT(HR97,"0.0")</f>
        <v>6.4</v>
      </c>
      <c r="HT97" s="111" t="str">
        <f>IF(HR97&gt;=8.5,"A",IF(HR97&gt;=8,"B+",IF(HR97&gt;=7,"B",IF(HR97&gt;=6.5,"C+",IF(HR97&gt;=5.5,"C",IF(HR97&gt;=5,"D+",IF(HR97&gt;=4,"D","F")))))))</f>
        <v>C</v>
      </c>
      <c r="HU97" s="112">
        <f>IF(HT97="A",4,IF(HT97="B+",3.5,IF(HT97="B",3,IF(HT97="C+",2.5,IF(HT97="C",2,IF(HT97="D+",1.5,IF(HT97="D",1,0)))))))</f>
        <v>2</v>
      </c>
      <c r="HV97" s="113" t="str">
        <f>TEXT(HU97,"0.0")</f>
        <v>2.0</v>
      </c>
      <c r="HW97" s="63">
        <v>1</v>
      </c>
      <c r="HX97" s="207">
        <v>1</v>
      </c>
      <c r="HY97" s="66">
        <f t="shared" si="942"/>
        <v>1.9</v>
      </c>
      <c r="HZ97" s="167">
        <f t="shared" si="942"/>
        <v>6.1</v>
      </c>
      <c r="IA97" s="53" t="str">
        <f>TEXT(HZ97,"0.0")</f>
        <v>6.1</v>
      </c>
      <c r="IB97" s="51" t="str">
        <f>IF(HZ97&gt;=8.5,"A",IF(HZ97&gt;=8,"B+",IF(HZ97&gt;=7,"B",IF(HZ97&gt;=6.5,"C+",IF(HZ97&gt;=5.5,"C",IF(HZ97&gt;=5,"D+",IF(HZ97&gt;=4,"D","F")))))))</f>
        <v>C</v>
      </c>
      <c r="IC97" s="60">
        <f>IF(IB97="A",4,IF(IB97="B+",3.5,IF(IB97="B",3,IF(IB97="C+",2.5,IF(IB97="C",2,IF(IB97="D+",1.5,IF(IB97="D",1,0)))))))</f>
        <v>2</v>
      </c>
      <c r="ID97" s="53" t="str">
        <f>TEXT(IC97,"0.0")</f>
        <v>2.0</v>
      </c>
      <c r="IE97" s="220">
        <v>4</v>
      </c>
      <c r="IF97" s="221">
        <v>4</v>
      </c>
      <c r="IG97" s="210">
        <v>7</v>
      </c>
      <c r="IH97" s="57">
        <v>7</v>
      </c>
      <c r="II97" s="58"/>
      <c r="IJ97" s="66">
        <f>ROUND((IG97*0.4+IH97*0.6),1)</f>
        <v>7</v>
      </c>
      <c r="IK97" s="67">
        <f>ROUND(MAX((IG97*0.4+IH97*0.6),(IG97*0.4+II97*0.6)),1)</f>
        <v>7</v>
      </c>
      <c r="IL97" s="67" t="str">
        <f>TEXT(IK97,"0.0")</f>
        <v>7.0</v>
      </c>
      <c r="IM97" s="51" t="str">
        <f>IF(IK97&gt;=8.5,"A",IF(IK97&gt;=8,"B+",IF(IK97&gt;=7,"B",IF(IK97&gt;=6.5,"C+",IF(IK97&gt;=5.5,"C",IF(IK97&gt;=5,"D+",IF(IK97&gt;=4,"D","F")))))))</f>
        <v>B</v>
      </c>
      <c r="IN97" s="60">
        <f>IF(IM97="A",4,IF(IM97="B+",3.5,IF(IM97="B",3,IF(IM97="C+",2.5,IF(IM97="C",2,IF(IM97="D+",1.5,IF(IM97="D",1,0)))))))</f>
        <v>3</v>
      </c>
      <c r="IO97" s="53" t="str">
        <f>TEXT(IN97,"0.0")</f>
        <v>3.0</v>
      </c>
      <c r="IP97" s="63">
        <v>2</v>
      </c>
      <c r="IQ97" s="207">
        <v>2</v>
      </c>
      <c r="IR97" s="258">
        <v>6.6</v>
      </c>
      <c r="IS97" s="126">
        <v>6</v>
      </c>
      <c r="IT97" s="58"/>
      <c r="IU97" s="66">
        <f>ROUND((IR97*0.4+IS97*0.6),1)</f>
        <v>6.2</v>
      </c>
      <c r="IV97" s="67">
        <f>ROUND(MAX((IR97*0.4+IS97*0.6),(IR97*0.4+IT97*0.6)),1)</f>
        <v>6.2</v>
      </c>
      <c r="IW97" s="67" t="str">
        <f>TEXT(IV97,"0.0")</f>
        <v>6.2</v>
      </c>
      <c r="IX97" s="51" t="str">
        <f>IF(IV97&gt;=8.5,"A",IF(IV97&gt;=8,"B+",IF(IV97&gt;=7,"B",IF(IV97&gt;=6.5,"C+",IF(IV97&gt;=5.5,"C",IF(IV97&gt;=5,"D+",IF(IV97&gt;=4,"D","F")))))))</f>
        <v>C</v>
      </c>
      <c r="IY97" s="60">
        <f>IF(IX97="A",4,IF(IX97="B+",3.5,IF(IX97="B",3,IF(IX97="C+",2.5,IF(IX97="C",2,IF(IX97="D+",1.5,IF(IX97="D",1,0)))))))</f>
        <v>2</v>
      </c>
      <c r="IZ97" s="53" t="str">
        <f>TEXT(IY97,"0.0")</f>
        <v>2.0</v>
      </c>
      <c r="JA97" s="63">
        <v>3</v>
      </c>
      <c r="JB97" s="207">
        <v>3</v>
      </c>
      <c r="JC97" s="65">
        <v>5.6</v>
      </c>
      <c r="JD97" s="57">
        <v>8</v>
      </c>
      <c r="JE97" s="58"/>
      <c r="JF97" s="66">
        <f>ROUND((JC97*0.4+JD97*0.6),1)</f>
        <v>7</v>
      </c>
      <c r="JG97" s="67">
        <f>ROUND(MAX((JC97*0.4+JD97*0.6),(JC97*0.4+JE97*0.6)),1)</f>
        <v>7</v>
      </c>
      <c r="JH97" s="50" t="str">
        <f>TEXT(JG97,"0.0")</f>
        <v>7.0</v>
      </c>
      <c r="JI97" s="51" t="str">
        <f>IF(JG97&gt;=8.5,"A",IF(JG97&gt;=8,"B+",IF(JG97&gt;=7,"B",IF(JG97&gt;=6.5,"C+",IF(JG97&gt;=5.5,"C",IF(JG97&gt;=5,"D+",IF(JG97&gt;=4,"D","F")))))))</f>
        <v>B</v>
      </c>
      <c r="JJ97" s="60">
        <f>IF(JI97="A",4,IF(JI97="B+",3.5,IF(JI97="B",3,IF(JI97="C+",2.5,IF(JI97="C",2,IF(JI97="D+",1.5,IF(JI97="D",1,0)))))))</f>
        <v>3</v>
      </c>
      <c r="JK97" s="53" t="str">
        <f>TEXT(JJ97,"0.0")</f>
        <v>3.0</v>
      </c>
      <c r="JL97" s="61">
        <v>2</v>
      </c>
      <c r="JM97" s="62">
        <v>2</v>
      </c>
      <c r="JN97" s="258">
        <v>8.4</v>
      </c>
      <c r="JO97" s="126">
        <v>7</v>
      </c>
      <c r="JP97" s="58"/>
      <c r="JQ97" s="66">
        <f>ROUND((JN97*0.4+JO97*0.6),1)</f>
        <v>7.6</v>
      </c>
      <c r="JR97" s="67">
        <f>ROUND(MAX((JN97*0.4+JO97*0.6),(JN97*0.4+JP97*0.6)),1)</f>
        <v>7.6</v>
      </c>
      <c r="JS97" s="50" t="str">
        <f>TEXT(JR97,"0.0")</f>
        <v>7.6</v>
      </c>
      <c r="JT97" s="51" t="str">
        <f>IF(JR97&gt;=8.5,"A",IF(JR97&gt;=8,"B+",IF(JR97&gt;=7,"B",IF(JR97&gt;=6.5,"C+",IF(JR97&gt;=5.5,"C",IF(JR97&gt;=5,"D+",IF(JR97&gt;=4,"D","F")))))))</f>
        <v>B</v>
      </c>
      <c r="JU97" s="60">
        <f>IF(JT97="A",4,IF(JT97="B+",3.5,IF(JT97="B",3,IF(JT97="C+",2.5,IF(JT97="C",2,IF(JT97="D+",1.5,IF(JT97="D",1,0)))))))</f>
        <v>3</v>
      </c>
      <c r="JV97" s="53" t="str">
        <f>TEXT(JU97,"0.0")</f>
        <v>3.0</v>
      </c>
      <c r="JW97" s="61">
        <v>1</v>
      </c>
      <c r="JX97" s="62">
        <v>1</v>
      </c>
      <c r="JY97" s="282">
        <v>7.3</v>
      </c>
      <c r="JZ97" s="283">
        <v>9</v>
      </c>
      <c r="KA97" s="58"/>
      <c r="KB97" s="66">
        <f>ROUND((JY97*0.4+JZ97*0.6),1)</f>
        <v>8.3000000000000007</v>
      </c>
      <c r="KC97" s="67">
        <f>ROUND(MAX((JY97*0.4+JZ97*0.6),(JY97*0.4+KA97*0.6)),1)</f>
        <v>8.3000000000000007</v>
      </c>
      <c r="KD97" s="50" t="str">
        <f>TEXT(KC97,"0.0")</f>
        <v>8.3</v>
      </c>
      <c r="KE97" s="51" t="str">
        <f>IF(KC97&gt;=8.5,"A",IF(KC97&gt;=8,"B+",IF(KC97&gt;=7,"B",IF(KC97&gt;=6.5,"C+",IF(KC97&gt;=5.5,"C",IF(KC97&gt;=5,"D+",IF(KC97&gt;=4,"D","F")))))))</f>
        <v>B+</v>
      </c>
      <c r="KF97" s="60">
        <f>IF(KE97="A",4,IF(KE97="B+",3.5,IF(KE97="B",3,IF(KE97="C+",2.5,IF(KE97="C",2,IF(KE97="D+",1.5,IF(KE97="D",1,0)))))))</f>
        <v>3.5</v>
      </c>
      <c r="KG97" s="53" t="str">
        <f>TEXT(KF97,"0.0")</f>
        <v>3.5</v>
      </c>
      <c r="KH97" s="61">
        <v>2</v>
      </c>
      <c r="KI97" s="62">
        <v>2</v>
      </c>
      <c r="KJ97" s="105"/>
      <c r="KK97" s="138"/>
      <c r="KL97" s="104"/>
      <c r="KM97" s="66">
        <f>ROUND((KJ97*0.4+KK97*0.6),1)</f>
        <v>0</v>
      </c>
      <c r="KN97" s="110">
        <f>ROUND(MAX((KJ97*0.4+KK97*0.6),(KJ97*0.4+KL97*0.6)),1)</f>
        <v>0</v>
      </c>
      <c r="KO97" s="67" t="str">
        <f>TEXT(KN97,"0.0")</f>
        <v>0.0</v>
      </c>
      <c r="KP97" s="300" t="str">
        <f>IF(KN97&gt;=8.5,"A",IF(KN97&gt;=8,"B+",IF(KN97&gt;=7,"B",IF(KN97&gt;=6.5,"C+",IF(KN97&gt;=5.5,"C",IF(KN97&gt;=5,"D+",IF(KN97&gt;=4,"D","F")))))))</f>
        <v>F</v>
      </c>
      <c r="KQ97" s="112">
        <f>IF(KP97="A",4,IF(KP97="B+",3.5,IF(KP97="B",3,IF(KP97="C+",2.5,IF(KP97="C",2,IF(KP97="D+",1.5,IF(KP97="D",1,0)))))))</f>
        <v>0</v>
      </c>
      <c r="KR97" s="113" t="str">
        <f>TEXT(KQ97,"0.0")</f>
        <v>0.0</v>
      </c>
      <c r="KS97" s="63">
        <v>3</v>
      </c>
      <c r="KT97" s="207"/>
      <c r="KU97" s="105"/>
      <c r="KV97" s="138"/>
      <c r="KW97" s="104"/>
      <c r="KX97" s="66">
        <f>ROUND((KU97*0.4+KV97*0.6),1)</f>
        <v>0</v>
      </c>
      <c r="KY97" s="110">
        <f>ROUND(MAX((KU97*0.4+KV97*0.6),(KU97*0.4+KW97*0.6)),1)</f>
        <v>0</v>
      </c>
      <c r="KZ97" s="67" t="str">
        <f>TEXT(KY97,"0.0")</f>
        <v>0.0</v>
      </c>
      <c r="LA97" s="300" t="str">
        <f>IF(KY97&gt;=8.5,"A",IF(KY97&gt;=8,"B+",IF(KY97&gt;=7,"B",IF(KY97&gt;=6.5,"C+",IF(KY97&gt;=5.5,"C",IF(KY97&gt;=5,"D+",IF(KY97&gt;=4,"D","F")))))))</f>
        <v>F</v>
      </c>
      <c r="LB97" s="112">
        <f>IF(LA97="A",4,IF(LA97="B+",3.5,IF(LA97="B",3,IF(LA97="C+",2.5,IF(LA97="C",2,IF(LA97="D+",1.5,IF(LA97="D",1,0)))))))</f>
        <v>0</v>
      </c>
      <c r="LC97" s="113" t="str">
        <f>TEXT(LB97,"0.0")</f>
        <v>0.0</v>
      </c>
      <c r="LD97" s="63">
        <v>2</v>
      </c>
      <c r="LE97" s="207"/>
      <c r="LF97" s="301">
        <f t="shared" si="943"/>
        <v>0</v>
      </c>
      <c r="LG97" s="302">
        <f t="shared" si="943"/>
        <v>0</v>
      </c>
      <c r="LH97" s="303" t="str">
        <f>TEXT(LG97,"0.0")</f>
        <v>0.0</v>
      </c>
      <c r="LI97" s="304" t="str">
        <f>IF(LG97&gt;=8.5,"A",IF(LG97&gt;=8,"B+",IF(LG97&gt;=7,"B",IF(LG97&gt;=6.5,"C+",IF(LG97&gt;=5.5,"C",IF(LG97&gt;=5,"D+",IF(LG97&gt;=4,"D","F")))))))</f>
        <v>F</v>
      </c>
      <c r="LJ97" s="305">
        <f>IF(LI97="A",4,IF(LI97="B+",3.5,IF(LI97="B",3,IF(LI97="C+",2.5,IF(LI97="C",2,IF(LI97="D+",1.5,IF(LI97="D",1,0)))))))</f>
        <v>0</v>
      </c>
      <c r="LK97" s="303" t="str">
        <f>TEXT(LJ97,"0.0")</f>
        <v>0.0</v>
      </c>
      <c r="LL97" s="306">
        <v>5</v>
      </c>
      <c r="LM97" s="307"/>
      <c r="LN97" s="211">
        <f>HW97+IP97+JA97+JL97+JW97+KH97+KS97+LD97+HL97</f>
        <v>19</v>
      </c>
      <c r="LO97" s="156">
        <f>(HG97*HL97+HR97*HW97+IK97*IP97+IV97*JA97+JG97*JL97+JR97*JW97+KC97*KH97+KN97*KS97+KY97*LD97)/LN97</f>
        <v>5.0105263157894733</v>
      </c>
      <c r="LP97" s="158">
        <f>(HJ97*HL97+HU97*HW97+IN97*IP97+IY97*JA97+JJ97*JL97+JU97*JW97+KF97*KH97+KQ97*KS97+LB97*LD97)/LN97</f>
        <v>1.8947368421052631</v>
      </c>
      <c r="LQ97" s="157" t="str">
        <f>TEXT(LP97,"0.00")</f>
        <v>1.89</v>
      </c>
      <c r="LR97" s="5" t="str">
        <f>IF(AND(LP97&lt;1),"Cảnh báo KQHT","Lên lớp")</f>
        <v>Lên lớp</v>
      </c>
      <c r="LS97" s="212">
        <f>HM97+HX97+IQ97+JB97+JM97+JX97+KI97+KT97+LE97</f>
        <v>14</v>
      </c>
      <c r="LT97" s="156">
        <f>(HG97*HM97+HR97*HX97+IK97*IQ97+IV97*JB97+JG97*JM97+JR97*JX97+KC97*KI97+KN97*KT97+KY97*LE97)/LS97</f>
        <v>6.7999999999999989</v>
      </c>
      <c r="LU97" s="309">
        <f>(HJ97*HM97+HU97*HX97+IN97*IQ97+IY97*JB97+JJ97*JM97+JU97*JX97+KF97*KI97+KQ97*KT97+LB97*LE97)/LS97</f>
        <v>2.5714285714285716</v>
      </c>
      <c r="LV97" s="215">
        <f>GV97+LN97</f>
        <v>54</v>
      </c>
      <c r="LW97" s="211">
        <f>GW97+LS97</f>
        <v>42</v>
      </c>
      <c r="LX97" s="157">
        <f>(GX97*GW97+LT97*LS97)/LW97</f>
        <v>6.8476190476190482</v>
      </c>
      <c r="LY97" s="157" t="str">
        <f>TEXT(LX97,"0.00")</f>
        <v>6.85</v>
      </c>
      <c r="LZ97" s="158">
        <f>(GW97*GY97+LU97*LS97)/LW97</f>
        <v>2.5476190476190474</v>
      </c>
      <c r="MA97" s="157" t="str">
        <f>TEXT(LZ97,"0.00")</f>
        <v>2.55</v>
      </c>
      <c r="MB97" s="5" t="str">
        <f>IF(AND(LZ97&lt;1.4),"Cảnh báo KQHT","Lên lớp")</f>
        <v>Lên lớp</v>
      </c>
      <c r="MC97" s="333"/>
      <c r="MD97" s="334"/>
      <c r="ME97" s="121"/>
      <c r="MF97" s="66">
        <f>ROUND((MC97*0.4+MD97*0.6),1)</f>
        <v>0</v>
      </c>
      <c r="MG97" s="67">
        <f>ROUND(MAX((MC97*0.4+MD97*0.6),(MC97*0.4+ME97*0.6)),1)</f>
        <v>0</v>
      </c>
      <c r="MH97" s="50" t="str">
        <f>TEXT(MG97,"0.0")</f>
        <v>0.0</v>
      </c>
      <c r="MI97" s="51" t="str">
        <f>IF(MG97&gt;=8.5,"A",IF(MG97&gt;=8,"B+",IF(MG97&gt;=7,"B",IF(MG97&gt;=6.5,"C+",IF(MG97&gt;=5.5,"C",IF(MG97&gt;=5,"D+",IF(MG97&gt;=4,"D","F")))))))</f>
        <v>F</v>
      </c>
      <c r="MJ97" s="60">
        <f>IF(MI97="A",4,IF(MI97="B+",3.5,IF(MI97="B",3,IF(MI97="C+",2.5,IF(MI97="C",2,IF(MI97="D+",1.5,IF(MI97="D",1,0)))))))</f>
        <v>0</v>
      </c>
      <c r="MK97" s="53" t="str">
        <f>TEXT(MJ97,"0.0")</f>
        <v>0.0</v>
      </c>
      <c r="ML97" s="61">
        <v>2</v>
      </c>
      <c r="MM97" s="62"/>
      <c r="MN97" s="333"/>
      <c r="MO97" s="334"/>
      <c r="MP97" s="121"/>
      <c r="MQ97" s="149">
        <f>ROUND((MN97*0.4+MO97*0.6),1)</f>
        <v>0</v>
      </c>
      <c r="MR97" s="67">
        <f>ROUND(MAX((MN97*0.4+MO97*0.6),(MN97*0.4+MP97*0.6)),1)</f>
        <v>0</v>
      </c>
      <c r="MS97" s="50" t="str">
        <f>TEXT(MR97,"0.0")</f>
        <v>0.0</v>
      </c>
      <c r="MT97" s="51" t="str">
        <f>IF(MR97&gt;=8.5,"A",IF(MR97&gt;=8,"B+",IF(MR97&gt;=7,"B",IF(MR97&gt;=6.5,"C+",IF(MR97&gt;=5.5,"C",IF(MR97&gt;=5,"D+",IF(MR97&gt;=4,"D","F")))))))</f>
        <v>F</v>
      </c>
      <c r="MU97" s="60">
        <f>IF(MT97="A",4,IF(MT97="B+",3.5,IF(MT97="B",3,IF(MT97="C+",2.5,IF(MT97="C",2,IF(MT97="D+",1.5,IF(MT97="D",1,0)))))))</f>
        <v>0</v>
      </c>
      <c r="MV97" s="53" t="str">
        <f>TEXT(MU97,"0.0")</f>
        <v>0.0</v>
      </c>
      <c r="MW97" s="61">
        <v>2</v>
      </c>
      <c r="MX97" s="62"/>
      <c r="MY97" s="333"/>
      <c r="MZ97" s="334"/>
      <c r="NA97" s="121"/>
      <c r="NB97" s="105">
        <f>ROUND((MY97*0.4+MZ97*0.6),1)</f>
        <v>0</v>
      </c>
      <c r="NC97" s="67">
        <f>ROUND(MAX((MY97*0.4+MZ97*0.6),(MY97*0.4+NA97*0.6)),1)</f>
        <v>0</v>
      </c>
      <c r="ND97" s="50" t="str">
        <f>TEXT(NC97,"0.0")</f>
        <v>0.0</v>
      </c>
      <c r="NE97" s="51" t="str">
        <f>IF(NC97&gt;=8.5,"A",IF(NC97&gt;=8,"B+",IF(NC97&gt;=7,"B",IF(NC97&gt;=6.5,"C+",IF(NC97&gt;=5.5,"C",IF(NC97&gt;=5,"D+",IF(NC97&gt;=4,"D","F")))))))</f>
        <v>F</v>
      </c>
      <c r="NF97" s="60">
        <f>IF(NE97="A",4,IF(NE97="B+",3.5,IF(NE97="B",3,IF(NE97="C+",2.5,IF(NE97="C",2,IF(NE97="D+",1.5,IF(NE97="D",1,0)))))))</f>
        <v>0</v>
      </c>
      <c r="NG97" s="53" t="str">
        <f>TEXT(NF97,"0.0")</f>
        <v>0.0</v>
      </c>
      <c r="NH97" s="61">
        <v>2</v>
      </c>
      <c r="NI97" s="62"/>
      <c r="NJ97" s="149"/>
      <c r="NK97" s="137"/>
      <c r="NL97" s="149"/>
      <c r="NM97" s="149">
        <f>ROUND((NJ97*0.4+NK97*0.6),1)</f>
        <v>0</v>
      </c>
      <c r="NN97" s="110">
        <f>ROUND(MAX((NJ97*0.4+NK97*0.6),(NJ97*0.4+NL97*0.6)),1)</f>
        <v>0</v>
      </c>
      <c r="NO97" s="67" t="str">
        <f>TEXT(NN97,"0.0")</f>
        <v>0.0</v>
      </c>
      <c r="NP97" s="300" t="str">
        <f>IF(NN97&gt;=8.5,"A",IF(NN97&gt;=8,"B+",IF(NN97&gt;=7,"B",IF(NN97&gt;=6.5,"C+",IF(NN97&gt;=5.5,"C",IF(NN97&gt;=5,"D+",IF(NN97&gt;=4,"D","F")))))))</f>
        <v>F</v>
      </c>
      <c r="NQ97" s="112">
        <f>IF(NP97="A",4,IF(NP97="B+",3.5,IF(NP97="B",3,IF(NP97="C+",2.5,IF(NP97="C",2,IF(NP97="D+",1.5,IF(NP97="D",1,0)))))))</f>
        <v>0</v>
      </c>
      <c r="NR97" s="113" t="str">
        <f>TEXT(NQ97,"0.0")</f>
        <v>0.0</v>
      </c>
      <c r="NS97" s="63">
        <v>2</v>
      </c>
      <c r="NT97" s="207"/>
      <c r="NU97" s="149"/>
      <c r="NV97" s="137"/>
      <c r="NW97" s="149"/>
      <c r="NX97" s="149">
        <f>ROUND((NU97*0.4+NV97*0.6),1)</f>
        <v>0</v>
      </c>
      <c r="NY97" s="110">
        <f>ROUND(MAX((NU97*0.4+NV97*0.6),(NU97*0.4+NW97*0.6)),1)</f>
        <v>0</v>
      </c>
      <c r="NZ97" s="67" t="str">
        <f>TEXT(NY97,"0.0")</f>
        <v>0.0</v>
      </c>
      <c r="OA97" s="300" t="str">
        <f>IF(NY97&gt;=8.5,"A",IF(NY97&gt;=8,"B+",IF(NY97&gt;=7,"B",IF(NY97&gt;=6.5,"C+",IF(NY97&gt;=5.5,"C",IF(NY97&gt;=5,"D+",IF(NY97&gt;=4,"D","F")))))))</f>
        <v>F</v>
      </c>
      <c r="OB97" s="112">
        <f>IF(OA97="A",4,IF(OA97="B+",3.5,IF(OA97="B",3,IF(OA97="C+",2.5,IF(OA97="C",2,IF(OA97="D+",1.5,IF(OA97="D",1,0)))))))</f>
        <v>0</v>
      </c>
      <c r="OC97" s="113" t="str">
        <f>TEXT(OB97,"0.0")</f>
        <v>0.0</v>
      </c>
      <c r="OD97" s="63">
        <v>1</v>
      </c>
      <c r="OE97" s="207"/>
      <c r="OF97" s="210"/>
      <c r="OG97" s="57"/>
      <c r="OH97" s="58"/>
      <c r="OI97" s="66">
        <f>ROUND((OF97*0.4+OG97*0.6),1)</f>
        <v>0</v>
      </c>
      <c r="OJ97" s="67">
        <f>ROUND(MAX((OF97*0.4+OG97*0.6),(OF97*0.4+OH97*0.6)),1)</f>
        <v>0</v>
      </c>
      <c r="OK97" s="67" t="str">
        <f>TEXT(OJ97,"0.0")</f>
        <v>0.0</v>
      </c>
      <c r="OL97" s="51" t="str">
        <f>IF(OJ97&gt;=8.5,"A",IF(OJ97&gt;=8,"B+",IF(OJ97&gt;=7,"B",IF(OJ97&gt;=6.5,"C+",IF(OJ97&gt;=5.5,"C",IF(OJ97&gt;=5,"D+",IF(OJ97&gt;=4,"D","F")))))))</f>
        <v>F</v>
      </c>
      <c r="OM97" s="60">
        <f>IF(OL97="A",4,IF(OL97="B+",3.5,IF(OL97="B",3,IF(OL97="C+",2.5,IF(OL97="C",2,IF(OL97="D+",1.5,IF(OL97="D",1,0)))))))</f>
        <v>0</v>
      </c>
      <c r="ON97" s="53" t="str">
        <f>TEXT(OM97,"0.0")</f>
        <v>0.0</v>
      </c>
      <c r="OO97" s="63">
        <v>6</v>
      </c>
      <c r="OP97" s="207"/>
      <c r="OQ97" s="211">
        <f>ML97+MW97+NH97+NS97+OD97+OO97</f>
        <v>15</v>
      </c>
      <c r="OR97" s="156">
        <f>(MG97*ML97+MR97*MW97+NC97*NH97+NN97*NS97+NY97*OD97+OJ97*OO97)/OQ97</f>
        <v>0</v>
      </c>
      <c r="OS97" s="158">
        <f>(MJ97*ML97+MU97*MW97+NF97*NH97+NQ97*NS97+OB97*OD97+OM97*OO97)/OQ97</f>
        <v>0</v>
      </c>
      <c r="OT97" s="157" t="str">
        <f>TEXT(OS97,"0.00")</f>
        <v>0.00</v>
      </c>
      <c r="OU97" s="5" t="str">
        <f>IF(AND(OS97&lt;1),"Cảnh báo KQHT","Lên lớp")</f>
        <v>Cảnh báo KQHT</v>
      </c>
      <c r="OV97" s="212">
        <f>OP97+OE97+NT97+NI97+MX97+MM97</f>
        <v>0</v>
      </c>
      <c r="OW97" s="156">
        <v>0</v>
      </c>
      <c r="OX97" s="309">
        <v>0</v>
      </c>
      <c r="OY97" s="215">
        <f>LV97+OQ97</f>
        <v>69</v>
      </c>
      <c r="OZ97" s="211">
        <f>LW97+OV97</f>
        <v>42</v>
      </c>
      <c r="PA97" s="157">
        <f>(LX97*LW97+OW97*OV97)/OZ97</f>
        <v>6.8476190476190482</v>
      </c>
      <c r="PB97" s="157" t="str">
        <f>TEXT(PA97,"0.00")</f>
        <v>6.85</v>
      </c>
      <c r="PC97" s="158">
        <f>(LW97*LZ97+OX97*OV97)/OZ97</f>
        <v>2.5476190476190474</v>
      </c>
      <c r="PD97" s="157" t="str">
        <f>TEXT(PC97,"0.00")</f>
        <v>2.55</v>
      </c>
      <c r="PE97" s="5" t="str">
        <f>IF(AND(PC97&lt;1.4),"Cảnh báo KQHT","Lên lớp")</f>
        <v>Lên lớp</v>
      </c>
      <c r="PF97" s="210"/>
      <c r="PG97" s="133"/>
      <c r="PH97" s="210"/>
      <c r="PI97" s="66">
        <f>ROUND((PF97*0.4+PG97*0.6),1)</f>
        <v>0</v>
      </c>
      <c r="PJ97" s="67">
        <f>ROUND(MAX((PF97*0.4+PG97*0.6),(PF97*0.4+PH97*0.6)),1)</f>
        <v>0</v>
      </c>
      <c r="PK97" s="67" t="str">
        <f>TEXT(PJ97,"0.0")</f>
        <v>0.0</v>
      </c>
      <c r="PL97" s="51" t="str">
        <f>IF(PJ97&gt;=8.5,"A",IF(PJ97&gt;=8,"B+",IF(PJ97&gt;=7,"B",IF(PJ97&gt;=6.5,"C+",IF(PJ97&gt;=5.5,"C",IF(PJ97&gt;=5,"D+",IF(PJ97&gt;=4,"D","F")))))))</f>
        <v>F</v>
      </c>
      <c r="PM97" s="60">
        <f>IF(PL97="A",4,IF(PL97="B+",3.5,IF(PL97="B",3,IF(PL97="C+",2.5,IF(PL97="C",2,IF(PL97="D+",1.5,IF(PL97="D",1,0)))))))</f>
        <v>0</v>
      </c>
      <c r="PN97" s="53" t="str">
        <f>TEXT(PM97,"0.0")</f>
        <v>0.0</v>
      </c>
      <c r="PO97" s="63">
        <v>6</v>
      </c>
      <c r="PP97" s="207"/>
      <c r="PQ97" s="105"/>
      <c r="PR97" s="138"/>
      <c r="PS97" s="105"/>
      <c r="PT97" s="105"/>
      <c r="PU97" s="67">
        <f>ROUND(MAX((PQ97*0.4+PR97*0.6),(PQ97*0.4+PS97*0.6)),1)</f>
        <v>0</v>
      </c>
      <c r="PV97" s="67" t="str">
        <f>TEXT(PU97,"0.0")</f>
        <v>0.0</v>
      </c>
      <c r="PW97" s="51" t="str">
        <f>IF(PU97&gt;=8.5,"A",IF(PU97&gt;=8,"B+",IF(PU97&gt;=7,"B",IF(PU97&gt;=6.5,"C+",IF(PU97&gt;=5.5,"C",IF(PU97&gt;=5,"D+",IF(PU97&gt;=4,"D","F")))))))</f>
        <v>F</v>
      </c>
      <c r="PX97" s="60">
        <f>IF(PW97="A",4,IF(PW97="B+",3.5,IF(PW97="B",3,IF(PW97="C+",2.5,IF(PW97="C",2,IF(PW97="D+",1.5,IF(PW97="D",1,0)))))))</f>
        <v>0</v>
      </c>
      <c r="PY97" s="53" t="str">
        <f>TEXT(PX97,"0.0")</f>
        <v>0.0</v>
      </c>
      <c r="PZ97" s="63">
        <v>4</v>
      </c>
      <c r="QA97" s="207"/>
      <c r="QB97" s="66"/>
      <c r="QC97" s="66"/>
      <c r="QD97" s="66"/>
      <c r="QE97" s="316">
        <f>ROUND((QB97*0.25+QC97*0.35+QD97*0.4),1)</f>
        <v>0</v>
      </c>
      <c r="QF97" s="67" t="str">
        <f>TEXT(QE97,"0.0")</f>
        <v>0.0</v>
      </c>
      <c r="QG97" s="51" t="str">
        <f t="shared" ref="QG97" si="944">IF(QE97&gt;=8.5,"A",IF(QE97&gt;=8,"B+",IF(QE97&gt;=7,"B",IF(QE97&gt;=6.5,"C+",IF(QE97&gt;=5.5,"C",IF(QE97&gt;=5,"D+",IF(QE97&gt;=4,"D","F")))))))</f>
        <v>F</v>
      </c>
      <c r="QH97" s="60">
        <f t="shared" ref="QH97" si="945">IF(QG97="A",4,IF(QG97="B+",3.5,IF(QG97="B",3,IF(QG97="C+",2.5,IF(QG97="C",2,IF(QG97="D+",1.5,IF(QG97="D",1,0)))))))</f>
        <v>0</v>
      </c>
      <c r="QI97" s="53" t="str">
        <f t="shared" ref="QI97" si="946">TEXT(QH97,"0.0")</f>
        <v>0.0</v>
      </c>
      <c r="QJ97" s="220"/>
      <c r="QK97" s="221"/>
      <c r="QL97" s="417">
        <f>PZ97+QJ97+PO97</f>
        <v>10</v>
      </c>
      <c r="QM97" s="156">
        <f>(PU97*PZ97+QE97*QJ97+PJ97*PO97)/QL97</f>
        <v>0</v>
      </c>
      <c r="QN97" s="158">
        <f>(PX97*PZ97+QH97*QJ97+PM97*PO97)/QL97</f>
        <v>0</v>
      </c>
      <c r="QO97" s="157" t="str">
        <f>TEXT(QN97,"0.00")</f>
        <v>0.00</v>
      </c>
    </row>
    <row r="98" spans="1:457" s="8" customFormat="1" ht="18">
      <c r="A98" s="5">
        <v>12</v>
      </c>
      <c r="B98" s="9" t="s">
        <v>11</v>
      </c>
      <c r="C98" s="10" t="s">
        <v>764</v>
      </c>
      <c r="D98" s="11" t="s">
        <v>765</v>
      </c>
      <c r="E98" s="328" t="s">
        <v>329</v>
      </c>
      <c r="F98" s="155" t="s">
        <v>761</v>
      </c>
      <c r="G98" s="6" t="s">
        <v>766</v>
      </c>
      <c r="H98" s="6" t="s">
        <v>427</v>
      </c>
      <c r="I98" s="48" t="s">
        <v>767</v>
      </c>
      <c r="J98" s="48" t="s">
        <v>632</v>
      </c>
      <c r="K98" s="206"/>
      <c r="L98" s="67" t="str">
        <f>TEXT(K98,"0.0")</f>
        <v>0.0</v>
      </c>
      <c r="M98" s="51" t="str">
        <f>IF(K98&gt;=8.5,"A",IF(K98&gt;=8,"B+",IF(K98&gt;=7,"B",IF(K98&gt;=6.5,"C+",IF(K98&gt;=5.5,"C",IF(K98&gt;=5,"D+",IF(K98&gt;=4,"D","F")))))))</f>
        <v>F</v>
      </c>
      <c r="N98" s="52">
        <f>IF(M98="A",4,IF(M98="B+",3.5,IF(M98="B",3,IF(M98="C+",2.5,IF(M98="C",2,IF(M98="D+",1.5,IF(M98="D",1,0)))))))</f>
        <v>0</v>
      </c>
      <c r="O98" s="53" t="str">
        <f>TEXT(N98,"0.0")</f>
        <v>0.0</v>
      </c>
      <c r="P98" s="63"/>
      <c r="Q98" s="49">
        <v>6</v>
      </c>
      <c r="R98" s="67" t="str">
        <f>TEXT(Q98,"0.0")</f>
        <v>6.0</v>
      </c>
      <c r="S98" s="51" t="str">
        <f>IF(Q98&gt;=8.5,"A",IF(Q98&gt;=8,"B+",IF(Q98&gt;=7,"B",IF(Q98&gt;=6.5,"C+",IF(Q98&gt;=5.5,"C",IF(Q98&gt;=5,"D+",IF(Q98&gt;=4,"D","F")))))))</f>
        <v>C</v>
      </c>
      <c r="T98" s="52">
        <f>IF(S98="A",4,IF(S98="B+",3.5,IF(S98="B",3,IF(S98="C+",2.5,IF(S98="C",2,IF(S98="D+",1.5,IF(S98="D",1,0)))))))</f>
        <v>2</v>
      </c>
      <c r="U98" s="53" t="str">
        <f>TEXT(T98,"0.0")</f>
        <v>2.0</v>
      </c>
      <c r="V98" s="63">
        <v>3</v>
      </c>
      <c r="W98" s="105">
        <v>8.1999999999999993</v>
      </c>
      <c r="X98" s="103">
        <v>8</v>
      </c>
      <c r="Y98" s="58"/>
      <c r="Z98" s="66">
        <f>ROUND((W98*0.4+X98*0.6),1)</f>
        <v>8.1</v>
      </c>
      <c r="AA98" s="67">
        <f>ROUND(MAX((W98*0.4+X98*0.6),(W98*0.4+Y98*0.6)),1)</f>
        <v>8.1</v>
      </c>
      <c r="AB98" s="67" t="str">
        <f>TEXT(AA98,"0.0")</f>
        <v>8.1</v>
      </c>
      <c r="AC98" s="51" t="str">
        <f>IF(AA98&gt;=8.5,"A",IF(AA98&gt;=8,"B+",IF(AA98&gt;=7,"B",IF(AA98&gt;=6.5,"C+",IF(AA98&gt;=5.5,"C",IF(AA98&gt;=5,"D+",IF(AA98&gt;=4,"D","F")))))))</f>
        <v>B+</v>
      </c>
      <c r="AD98" s="60">
        <f>IF(AC98="A",4,IF(AC98="B+",3.5,IF(AC98="B",3,IF(AC98="C+",2.5,IF(AC98="C",2,IF(AC98="D+",1.5,IF(AC98="D",1,0)))))))</f>
        <v>3.5</v>
      </c>
      <c r="AE98" s="53" t="str">
        <f>TEXT(AD98,"0.0")</f>
        <v>3.5</v>
      </c>
      <c r="AF98" s="63">
        <v>4</v>
      </c>
      <c r="AG98" s="207">
        <v>4</v>
      </c>
      <c r="AH98" s="210">
        <v>5</v>
      </c>
      <c r="AI98" s="57">
        <v>5</v>
      </c>
      <c r="AJ98" s="58"/>
      <c r="AK98" s="66">
        <f>ROUND((AH98*0.4+AI98*0.6),1)</f>
        <v>5</v>
      </c>
      <c r="AL98" s="67">
        <f>ROUND(MAX((AH98*0.4+AI98*0.6),(AH98*0.4+AJ98*0.6)),1)</f>
        <v>5</v>
      </c>
      <c r="AM98" s="67" t="str">
        <f>TEXT(AL98,"0.0")</f>
        <v>5.0</v>
      </c>
      <c r="AN98" s="51" t="str">
        <f>IF(AL98&gt;=8.5,"A",IF(AL98&gt;=8,"B+",IF(AL98&gt;=7,"B",IF(AL98&gt;=6.5,"C+",IF(AL98&gt;=5.5,"C",IF(AL98&gt;=5,"D+",IF(AL98&gt;=4,"D","F")))))))</f>
        <v>D+</v>
      </c>
      <c r="AO98" s="60">
        <f>IF(AN98="A",4,IF(AN98="B+",3.5,IF(AN98="B",3,IF(AN98="C+",2.5,IF(AN98="C",2,IF(AN98="D+",1.5,IF(AN98="D",1,0)))))))</f>
        <v>1.5</v>
      </c>
      <c r="AP98" s="53" t="str">
        <f>TEXT(AO98,"0.0")</f>
        <v>1.5</v>
      </c>
      <c r="AQ98" s="63">
        <v>2</v>
      </c>
      <c r="AR98" s="207">
        <v>2</v>
      </c>
      <c r="AS98" s="66">
        <v>6.6</v>
      </c>
      <c r="AT98" s="399">
        <v>2</v>
      </c>
      <c r="AU98" s="399">
        <v>0</v>
      </c>
      <c r="AV98" s="66">
        <f>ROUND((AS98*0.4+AT98*0.6),1)</f>
        <v>3.8</v>
      </c>
      <c r="AW98" s="67">
        <f>ROUND(MAX((AS98*0.4+AT98*0.6),(AS98*0.4+AU98*0.6)),1)</f>
        <v>3.8</v>
      </c>
      <c r="AX98" s="67" t="str">
        <f>TEXT(AW98,"0.0")</f>
        <v>3.8</v>
      </c>
      <c r="AY98" s="51" t="str">
        <f>IF(AW98&gt;=8.5,"A",IF(AW98&gt;=8,"B+",IF(AW98&gt;=7,"B",IF(AW98&gt;=6.5,"C+",IF(AW98&gt;=5.5,"C",IF(AW98&gt;=5,"D+",IF(AW98&gt;=4,"D","F")))))))</f>
        <v>F</v>
      </c>
      <c r="AZ98" s="60">
        <f>IF(AY98="A",4,IF(AY98="B+",3.5,IF(AY98="B",3,IF(AY98="C+",2.5,IF(AY98="C",2,IF(AY98="D+",1.5,IF(AY98="D",1,0)))))))</f>
        <v>0</v>
      </c>
      <c r="BA98" s="53" t="str">
        <f>TEXT(AZ98,"0.0")</f>
        <v>0.0</v>
      </c>
      <c r="BB98" s="63">
        <v>3</v>
      </c>
      <c r="BC98" s="207"/>
      <c r="BD98" s="105">
        <v>5.6</v>
      </c>
      <c r="BE98" s="103">
        <v>2</v>
      </c>
      <c r="BF98" s="58">
        <v>4</v>
      </c>
      <c r="BG98" s="66">
        <f>ROUND((BD98*0.4+BE98*0.6),1)</f>
        <v>3.4</v>
      </c>
      <c r="BH98" s="67">
        <f>ROUND(MAX((BD98*0.4+BE98*0.6),(BD98*0.4+BF98*0.6)),1)</f>
        <v>4.5999999999999996</v>
      </c>
      <c r="BI98" s="67" t="str">
        <f>TEXT(BH98,"0.0")</f>
        <v>4.6</v>
      </c>
      <c r="BJ98" s="51" t="str">
        <f>IF(BH98&gt;=8.5,"A",IF(BH98&gt;=8,"B+",IF(BH98&gt;=7,"B",IF(BH98&gt;=6.5,"C+",IF(BH98&gt;=5.5,"C",IF(BH98&gt;=5,"D+",IF(BH98&gt;=4,"D","F")))))))</f>
        <v>D</v>
      </c>
      <c r="BK98" s="60">
        <f>IF(BJ98="A",4,IF(BJ98="B+",3.5,IF(BJ98="B",3,IF(BJ98="C+",2.5,IF(BJ98="C",2,IF(BJ98="D+",1.5,IF(BJ98="D",1,0)))))))</f>
        <v>1</v>
      </c>
      <c r="BL98" s="53" t="str">
        <f>TEXT(BK98,"0.0")</f>
        <v>1.0</v>
      </c>
      <c r="BM98" s="63">
        <v>3</v>
      </c>
      <c r="BN98" s="207">
        <v>3</v>
      </c>
      <c r="BO98" s="210">
        <v>6.1</v>
      </c>
      <c r="BP98" s="57">
        <v>5</v>
      </c>
      <c r="BQ98" s="58"/>
      <c r="BR98" s="66">
        <f>ROUND((BO98*0.4+BP98*0.6),1)</f>
        <v>5.4</v>
      </c>
      <c r="BS98" s="67">
        <f>ROUND(MAX((BO98*0.4+BP98*0.6),(BO98*0.4+BQ98*0.6)),1)</f>
        <v>5.4</v>
      </c>
      <c r="BT98" s="67" t="str">
        <f>TEXT(BS98,"0.0")</f>
        <v>5.4</v>
      </c>
      <c r="BU98" s="51" t="str">
        <f>IF(BS98&gt;=8.5,"A",IF(BS98&gt;=8,"B+",IF(BS98&gt;=7,"B",IF(BS98&gt;=6.5,"C+",IF(BS98&gt;=5.5,"C",IF(BS98&gt;=5,"D+",IF(BS98&gt;=4,"D","F")))))))</f>
        <v>D+</v>
      </c>
      <c r="BV98" s="68">
        <f>IF(BU98="A",4,IF(BU98="B+",3.5,IF(BU98="B",3,IF(BU98="C+",2.5,IF(BU98="C",2,IF(BU98="D+",1.5,IF(BU98="D",1,0)))))))</f>
        <v>1.5</v>
      </c>
      <c r="BW98" s="53" t="str">
        <f>TEXT(BV98,"0.0")</f>
        <v>1.5</v>
      </c>
      <c r="BX98" s="63">
        <v>2</v>
      </c>
      <c r="BY98" s="207">
        <v>2</v>
      </c>
      <c r="BZ98" s="210">
        <v>7</v>
      </c>
      <c r="CA98" s="57">
        <v>4</v>
      </c>
      <c r="CB98" s="58"/>
      <c r="CC98" s="66">
        <f>ROUND((BZ98*0.4+CA98*0.6),1)</f>
        <v>5.2</v>
      </c>
      <c r="CD98" s="67">
        <f>ROUND(MAX((BZ98*0.4+CA98*0.6),(BZ98*0.4+CB98*0.6)),1)</f>
        <v>5.2</v>
      </c>
      <c r="CE98" s="67" t="str">
        <f>TEXT(CD98,"0.0")</f>
        <v>5.2</v>
      </c>
      <c r="CF98" s="51" t="str">
        <f>IF(CD98&gt;=8.5,"A",IF(CD98&gt;=8,"B+",IF(CD98&gt;=7,"B",IF(CD98&gt;=6.5,"C+",IF(CD98&gt;=5.5,"C",IF(CD98&gt;=5,"D+",IF(CD98&gt;=4,"D","F")))))))</f>
        <v>D+</v>
      </c>
      <c r="CG98" s="60">
        <f>IF(CF98="A",4,IF(CF98="B+",3.5,IF(CF98="B",3,IF(CF98="C+",2.5,IF(CF98="C",2,IF(CF98="D+",1.5,IF(CF98="D",1,0)))))))</f>
        <v>1.5</v>
      </c>
      <c r="CH98" s="53" t="str">
        <f>TEXT(CG98,"0.0")</f>
        <v>1.5</v>
      </c>
      <c r="CI98" s="63">
        <v>3</v>
      </c>
      <c r="CJ98" s="207">
        <v>3</v>
      </c>
      <c r="CK98" s="208">
        <f>AF98+AQ98+BB98+BM98+BX98+CI98</f>
        <v>17</v>
      </c>
      <c r="CL98" s="72">
        <f>(AA98*AF98+AL98*AQ98+AW98*BB98+BH98*BM98+BS98*BX98+CD98*CI98)/CK98</f>
        <v>5.5294117647058822</v>
      </c>
      <c r="CM98" s="93" t="str">
        <f>TEXT(CL98,"0.00")</f>
        <v>5.53</v>
      </c>
      <c r="CN98" s="72">
        <f>(AD98*AF98+AO98*AQ98+AZ98*BB98+BK98*BM98+BV98*BX98+CG98*CI98)/CK98</f>
        <v>1.6176470588235294</v>
      </c>
      <c r="CO98" s="93" t="str">
        <f>TEXT(CN98,"0.00")</f>
        <v>1.62</v>
      </c>
      <c r="CP98" s="399" t="str">
        <f>IF(AND(CN98&lt;0.8),"Cảnh báo KQHT","Lên lớp")</f>
        <v>Lên lớp</v>
      </c>
      <c r="CQ98" s="399">
        <f>CJ98+BY98+BN98+BC98+AR98+AG98</f>
        <v>14</v>
      </c>
      <c r="CR98" s="72">
        <f>(AA98*AG98+AL98*AR98+AW98*BC98+BH98*BN98+BS98*BY98+CD98*CJ98)/CQ98</f>
        <v>5.8999999999999995</v>
      </c>
      <c r="CS98" s="399" t="str">
        <f>TEXT(CR98,"0.00")</f>
        <v>5.90</v>
      </c>
      <c r="CT98" s="72">
        <f>(AD98*AG98+AO98*AR98+AZ98*BC98+BK98*BN98+BV98*BY98+CG98*CJ98)/CQ98</f>
        <v>1.9642857142857142</v>
      </c>
      <c r="CU98" s="399" t="str">
        <f>TEXT(CT98,"0.00")</f>
        <v>1.96</v>
      </c>
      <c r="CV98" s="399" t="str">
        <f>IF(AND(CT98&lt;1.2),"Cảnh báo KQHT","Lên lớp")</f>
        <v>Lên lớp</v>
      </c>
      <c r="CW98" s="66">
        <v>6.4</v>
      </c>
      <c r="CX98" s="399">
        <v>4</v>
      </c>
      <c r="CY98" s="399"/>
      <c r="CZ98" s="66">
        <f>ROUND((CW98*0.4+CX98*0.6),1)</f>
        <v>5</v>
      </c>
      <c r="DA98" s="67">
        <f>ROUND(MAX((CW98*0.4+CX98*0.6),(CW98*0.4+CY98*0.6)),1)</f>
        <v>5</v>
      </c>
      <c r="DB98" s="60" t="str">
        <f>TEXT(DA98,"0.0")</f>
        <v>5.0</v>
      </c>
      <c r="DC98" s="51" t="str">
        <f>IF(DA98&gt;=8.5,"A",IF(DA98&gt;=8,"B+",IF(DA98&gt;=7,"B",IF(DA98&gt;=6.5,"C+",IF(DA98&gt;=5.5,"C",IF(DA98&gt;=5,"D+",IF(DA98&gt;=4,"D","F")))))))</f>
        <v>D+</v>
      </c>
      <c r="DD98" s="60">
        <f>IF(DC98="A",4,IF(DC98="B+",3.5,IF(DC98="B",3,IF(DC98="C+",2.5,IF(DC98="C",2,IF(DC98="D+",1.5,IF(DC98="D",1,0)))))))</f>
        <v>1.5</v>
      </c>
      <c r="DE98" s="60" t="str">
        <f>TEXT(DD98,"0.0")</f>
        <v>1.5</v>
      </c>
      <c r="DF98" s="63"/>
      <c r="DG98" s="209"/>
      <c r="DH98" s="105">
        <v>6</v>
      </c>
      <c r="DI98" s="126">
        <v>4</v>
      </c>
      <c r="DJ98" s="126"/>
      <c r="DK98" s="66">
        <f>ROUND((DH98*0.4+DI98*0.6),1)</f>
        <v>4.8</v>
      </c>
      <c r="DL98" s="67">
        <f>ROUND(MAX((DH98*0.4+DI98*0.6),(DH98*0.4+DJ98*0.6)),1)</f>
        <v>4.8</v>
      </c>
      <c r="DM98" s="60" t="str">
        <f>TEXT(DL98,"0.0")</f>
        <v>4.8</v>
      </c>
      <c r="DN98" s="51" t="str">
        <f>IF(DL98&gt;=8.5,"A",IF(DL98&gt;=8,"B+",IF(DL98&gt;=7,"B",IF(DL98&gt;=6.5,"C+",IF(DL98&gt;=5.5,"C",IF(DL98&gt;=5,"D+",IF(DL98&gt;=4,"D","F")))))))</f>
        <v>D</v>
      </c>
      <c r="DO98" s="60">
        <f>IF(DN98="A",4,IF(DN98="B+",3.5,IF(DN98="B",3,IF(DN98="C+",2.5,IF(DN98="C",2,IF(DN98="D+",1.5,IF(DN98="D",1,0)))))))</f>
        <v>1</v>
      </c>
      <c r="DP98" s="60" t="str">
        <f>TEXT(DO98,"0.0")</f>
        <v>1.0</v>
      </c>
      <c r="DQ98" s="63"/>
      <c r="DR98" s="209"/>
      <c r="DS98" s="67">
        <f>(DA98+DL98)/2</f>
        <v>4.9000000000000004</v>
      </c>
      <c r="DT98" s="60" t="str">
        <f>TEXT(DS98,"0.0")</f>
        <v>4.9</v>
      </c>
      <c r="DU98" s="51" t="str">
        <f>IF(DS98&gt;=8.5,"A",IF(DS98&gt;=8,"B+",IF(DS98&gt;=7,"B",IF(DS98&gt;=6.5,"C+",IF(DS98&gt;=5.5,"C",IF(DS98&gt;=5,"D+",IF(DS98&gt;=4,"D","F")))))))</f>
        <v>D</v>
      </c>
      <c r="DV98" s="60">
        <f>IF(DU98="A",4,IF(DU98="B+",3.5,IF(DU98="B",3,IF(DU98="C+",2.5,IF(DU98="C",2,IF(DU98="D+",1.5,IF(DU98="D",1,0)))))))</f>
        <v>1</v>
      </c>
      <c r="DW98" s="60" t="str">
        <f>TEXT(DV98,"0.0")</f>
        <v>1.0</v>
      </c>
      <c r="DX98" s="63">
        <v>3</v>
      </c>
      <c r="DY98" s="209">
        <v>3</v>
      </c>
      <c r="DZ98" s="66">
        <v>6.2</v>
      </c>
      <c r="EA98" s="399">
        <v>2</v>
      </c>
      <c r="EB98" s="399">
        <v>5</v>
      </c>
      <c r="EC98" s="66">
        <f>ROUND((DZ98*0.4+EA98*0.6),1)</f>
        <v>3.7</v>
      </c>
      <c r="ED98" s="67">
        <f>ROUND(MAX((DZ98*0.4+EA98*0.6),(DZ98*0.4+EB98*0.6)),1)</f>
        <v>5.5</v>
      </c>
      <c r="EE98" s="60" t="str">
        <f>TEXT(ED98,"0.0")</f>
        <v>5.5</v>
      </c>
      <c r="EF98" s="51" t="str">
        <f>IF(ED98&gt;=8.5,"A",IF(ED98&gt;=8,"B+",IF(ED98&gt;=7,"B",IF(ED98&gt;=6.5,"C+",IF(ED98&gt;=5.5,"C",IF(ED98&gt;=5,"D+",IF(ED98&gt;=4,"D","F")))))))</f>
        <v>C</v>
      </c>
      <c r="EG98" s="60">
        <f>IF(EF98="A",4,IF(EF98="B+",3.5,IF(EF98="B",3,IF(EF98="C+",2.5,IF(EF98="C",2,IF(EF98="D+",1.5,IF(EF98="D",1,0)))))))</f>
        <v>2</v>
      </c>
      <c r="EH98" s="60" t="str">
        <f>TEXT(EG98,"0.0")</f>
        <v>2.0</v>
      </c>
      <c r="EI98" s="63">
        <v>3</v>
      </c>
      <c r="EJ98" s="209">
        <v>3</v>
      </c>
      <c r="EK98" s="210">
        <v>5</v>
      </c>
      <c r="EL98" s="57">
        <v>5</v>
      </c>
      <c r="EM98" s="399"/>
      <c r="EN98" s="66">
        <f>ROUND((EK98*0.4+EL98*0.6),1)</f>
        <v>5</v>
      </c>
      <c r="EO98" s="67">
        <f>ROUND(MAX((EK98*0.4+EL98*0.6),(EK98*0.4+EM98*0.6)),1)</f>
        <v>5</v>
      </c>
      <c r="EP98" s="60" t="str">
        <f>TEXT(EO98,"0.0")</f>
        <v>5.0</v>
      </c>
      <c r="EQ98" s="51" t="str">
        <f>IF(EO98&gt;=8.5,"A",IF(EO98&gt;=8,"B+",IF(EO98&gt;=7,"B",IF(EO98&gt;=6.5,"C+",IF(EO98&gt;=5.5,"C",IF(EO98&gt;=5,"D+",IF(EO98&gt;=4,"D","F")))))))</f>
        <v>D+</v>
      </c>
      <c r="ER98" s="60">
        <f>IF(EQ98="A",4,IF(EQ98="B+",3.5,IF(EQ98="B",3,IF(EQ98="C+",2.5,IF(EQ98="C",2,IF(EQ98="D+",1.5,IF(EQ98="D",1,0)))))))</f>
        <v>1.5</v>
      </c>
      <c r="ES98" s="60" t="str">
        <f>TEXT(ER98,"0.0")</f>
        <v>1.5</v>
      </c>
      <c r="ET98" s="63">
        <v>3</v>
      </c>
      <c r="EU98" s="207">
        <v>3</v>
      </c>
      <c r="EV98" s="149">
        <v>0.3</v>
      </c>
      <c r="EW98" s="70"/>
      <c r="EX98" s="121"/>
      <c r="EY98" s="66">
        <f>ROUND((EV98*0.4+EW98*0.6),1)</f>
        <v>0.1</v>
      </c>
      <c r="EZ98" s="67">
        <f>ROUND(MAX((EV98*0.4+EW98*0.6),(EV98*0.4+EX98*0.6)),1)</f>
        <v>0.1</v>
      </c>
      <c r="FA98" s="67" t="str">
        <f>TEXT(EZ98,"0.0")</f>
        <v>0.1</v>
      </c>
      <c r="FB98" s="51" t="str">
        <f>IF(EZ98&gt;=8.5,"A",IF(EZ98&gt;=8,"B+",IF(EZ98&gt;=7,"B",IF(EZ98&gt;=6.5,"C+",IF(EZ98&gt;=5.5,"C",IF(EZ98&gt;=5,"D+",IF(EZ98&gt;=4,"D","F")))))))</f>
        <v>F</v>
      </c>
      <c r="FC98" s="60">
        <f>IF(FB98="A",4,IF(FB98="B+",3.5,IF(FB98="B",3,IF(FB98="C+",2.5,IF(FB98="C",2,IF(FB98="D+",1.5,IF(FB98="D",1,0)))))))</f>
        <v>0</v>
      </c>
      <c r="FD98" s="53" t="str">
        <f>TEXT(FC98,"0.0")</f>
        <v>0.0</v>
      </c>
      <c r="FE98" s="63">
        <v>2</v>
      </c>
      <c r="FF98" s="207"/>
      <c r="FG98" s="66">
        <v>6.3</v>
      </c>
      <c r="FH98" s="399">
        <v>8</v>
      </c>
      <c r="FI98" s="104"/>
      <c r="FJ98" s="66">
        <f>ROUND((FG98*0.4+FH98*0.6),1)</f>
        <v>7.3</v>
      </c>
      <c r="FK98" s="67">
        <f>ROUND(MAX((FG98*0.4+FH98*0.6),(FG98*0.4+FI98*0.6)),1)</f>
        <v>7.3</v>
      </c>
      <c r="FL98" s="67" t="str">
        <f>TEXT(FK98,"0.0")</f>
        <v>7.3</v>
      </c>
      <c r="FM98" s="51" t="str">
        <f>IF(FK98&gt;=8.5,"A",IF(FK98&gt;=8,"B+",IF(FK98&gt;=7,"B",IF(FK98&gt;=6.5,"C+",IF(FK98&gt;=5.5,"C",IF(FK98&gt;=5,"D+",IF(FK98&gt;=4,"D","F")))))))</f>
        <v>B</v>
      </c>
      <c r="FN98" s="60">
        <f>IF(FM98="A",4,IF(FM98="B+",3.5,IF(FM98="B",3,IF(FM98="C+",2.5,IF(FM98="C",2,IF(FM98="D+",1.5,IF(FM98="D",1,0)))))))</f>
        <v>3</v>
      </c>
      <c r="FO98" s="53" t="str">
        <f>TEXT(FN98,"0.0")</f>
        <v>3.0</v>
      </c>
      <c r="FP98" s="63">
        <v>2</v>
      </c>
      <c r="FQ98" s="207">
        <v>2</v>
      </c>
      <c r="FR98" s="66">
        <v>6</v>
      </c>
      <c r="FS98" s="399"/>
      <c r="FT98" s="399">
        <v>5</v>
      </c>
      <c r="FU98" s="66"/>
      <c r="FV98" s="67">
        <f>ROUND(MAX((FR98*0.4+FS98*0.6),(FR98*0.4+FT98*0.6)),1)</f>
        <v>5.4</v>
      </c>
      <c r="FW98" s="67" t="str">
        <f>TEXT(FV98,"0.0")</f>
        <v>5.4</v>
      </c>
      <c r="FX98" s="51" t="str">
        <f>IF(FV98&gt;=8.5,"A",IF(FV98&gt;=8,"B+",IF(FV98&gt;=7,"B",IF(FV98&gt;=6.5,"C+",IF(FV98&gt;=5.5,"C",IF(FV98&gt;=5,"D+",IF(FV98&gt;=4,"D","F")))))))</f>
        <v>D+</v>
      </c>
      <c r="FY98" s="60">
        <f>IF(FX98="A",4,IF(FX98="B+",3.5,IF(FX98="B",3,IF(FX98="C+",2.5,IF(FX98="C",2,IF(FX98="D+",1.5,IF(FX98="D",1,0)))))))</f>
        <v>1.5</v>
      </c>
      <c r="FZ98" s="53" t="str">
        <f>TEXT(FY98,"0.0")</f>
        <v>1.5</v>
      </c>
      <c r="GA98" s="63">
        <v>2</v>
      </c>
      <c r="GB98" s="207">
        <v>2</v>
      </c>
      <c r="GC98" s="149">
        <v>0.1</v>
      </c>
      <c r="GD98" s="70"/>
      <c r="GE98" s="121"/>
      <c r="GF98" s="149"/>
      <c r="GG98" s="67">
        <f>ROUND(MAX((GC98*0.4+GD98*0.6),(GC98*0.4+GE98*0.6)),1)</f>
        <v>0</v>
      </c>
      <c r="GH98" s="67" t="str">
        <f>TEXT(GG98,"0.0")</f>
        <v>0.0</v>
      </c>
      <c r="GI98" s="51" t="str">
        <f>IF(GG98&gt;=8.5,"A",IF(GG98&gt;=8,"B+",IF(GG98&gt;=7,"B",IF(GG98&gt;=6.5,"C+",IF(GG98&gt;=5.5,"C",IF(GG98&gt;=5,"D+",IF(GG98&gt;=4,"D","F")))))))</f>
        <v>F</v>
      </c>
      <c r="GJ98" s="60">
        <f>IF(GI98="A",4,IF(GI98="B+",3.5,IF(GI98="B",3,IF(GI98="C+",2.5,IF(GI98="C",2,IF(GI98="D+",1.5,IF(GI98="D",1,0)))))))</f>
        <v>0</v>
      </c>
      <c r="GK98" s="53" t="str">
        <f>TEXT(GJ98,"0.0")</f>
        <v>0.0</v>
      </c>
      <c r="GL98" s="63">
        <v>3</v>
      </c>
      <c r="GM98" s="207"/>
      <c r="GN98" s="211">
        <f>DX98+EI98+ET98+FE98+FP98+GA98+GL98</f>
        <v>18</v>
      </c>
      <c r="GO98" s="156">
        <f>(DS98*DX98+ED98*EI98+EO98*ET98+EZ98*FE98+FK98*FP98+FV98*GA98+GG98*GL98)/GN98</f>
        <v>3.9888888888888894</v>
      </c>
      <c r="GP98" s="158">
        <f>(DV98*DX98+EG98*EI98+ER98*ET98+FC98*FE98+FN98*FP98+FY98*GA98+GJ98*GL98)/GN98</f>
        <v>1.25</v>
      </c>
      <c r="GQ98" s="157" t="str">
        <f>TEXT(GP98,"0.00")</f>
        <v>1.25</v>
      </c>
      <c r="GR98" s="5" t="str">
        <f>IF(AND(GP98&lt;1),"Cảnh báo KQHT","Lên lớp")</f>
        <v>Lên lớp</v>
      </c>
      <c r="GS98" s="212">
        <f>DY98+EJ98+EU98+FF98+FQ98+GB98+GM98</f>
        <v>13</v>
      </c>
      <c r="GT98" s="213">
        <f xml:space="preserve"> (DS98*DY98+ED98*EJ98+EO98*EU98+EZ98*FF98+FK98*FQ98+FV98*GB98+GG98*GM98)/GS98</f>
        <v>5.5076923076923086</v>
      </c>
      <c r="GU98" s="214">
        <f xml:space="preserve"> (DV98*DY98+EG98*EJ98+ER98*EU98+FC98*FF98+FN98*FQ98+FY98*GB98+GJ98*GM98)/GS98</f>
        <v>1.7307692307692308</v>
      </c>
      <c r="GV98" s="215">
        <f>CK98+GN98</f>
        <v>35</v>
      </c>
      <c r="GW98" s="211">
        <f>CQ98+GS98</f>
        <v>27</v>
      </c>
      <c r="GX98" s="157">
        <f>(CQ98*CR98+GT98*GS98)/GW98</f>
        <v>5.7111111111111104</v>
      </c>
      <c r="GY98" s="158">
        <f>(CT98*CQ98+GU98*GS98)/GW98</f>
        <v>1.8518518518518519</v>
      </c>
      <c r="GZ98" s="157" t="str">
        <f>TEXT(GY98,"0.00")</f>
        <v>1.85</v>
      </c>
      <c r="HA98" s="5" t="str">
        <f>IF(AND(GY98&lt;1.2),"Cảnh báo KQHT","Lên lớp")</f>
        <v>Lên lớp</v>
      </c>
      <c r="HB98" s="5"/>
      <c r="HC98" s="105"/>
      <c r="HD98" s="103"/>
      <c r="HE98" s="104"/>
      <c r="HF98" s="105"/>
      <c r="HG98" s="67">
        <f>ROUND(MAX((HC98*0.4+HD98*0.6),(HC98*0.4+HE98*0.6)),1)</f>
        <v>0</v>
      </c>
      <c r="HH98" s="67" t="str">
        <f>TEXT(HG98,"0.0")</f>
        <v>0.0</v>
      </c>
      <c r="HI98" s="51" t="str">
        <f>IF(HG98&gt;=8.5,"A",IF(HG98&gt;=8,"B+",IF(HG98&gt;=7,"B",IF(HG98&gt;=6.5,"C+",IF(HG98&gt;=5.5,"C",IF(HG98&gt;=5,"D+",IF(HG98&gt;=4,"D","F")))))))</f>
        <v>F</v>
      </c>
      <c r="HJ98" s="60">
        <f>IF(HI98="A",4,IF(HI98="B+",3.5,IF(HI98="B",3,IF(HI98="C+",2.5,IF(HI98="C",2,IF(HI98="D+",1.5,IF(HI98="D",1,0)))))))</f>
        <v>0</v>
      </c>
      <c r="HK98" s="53" t="str">
        <f>TEXT(HJ98,"0.0")</f>
        <v>0.0</v>
      </c>
      <c r="HL98" s="63">
        <v>3</v>
      </c>
      <c r="HM98" s="207"/>
      <c r="HN98" s="149"/>
      <c r="HO98" s="70"/>
      <c r="HP98" s="121"/>
      <c r="HQ98" s="149">
        <f>ROUND((HN98*0.4+HO98*0.6),1)</f>
        <v>0</v>
      </c>
      <c r="HR98" s="110">
        <f>ROUND(MAX((HN98*0.4+HO98*0.6),(HN98*0.4+HP98*0.6)),1)</f>
        <v>0</v>
      </c>
      <c r="HS98" s="67" t="str">
        <f>TEXT(HR98,"0.0")</f>
        <v>0.0</v>
      </c>
      <c r="HT98" s="111" t="str">
        <f>IF(HR98&gt;=8.5,"A",IF(HR98&gt;=8,"B+",IF(HR98&gt;=7,"B",IF(HR98&gt;=6.5,"C+",IF(HR98&gt;=5.5,"C",IF(HR98&gt;=5,"D+",IF(HR98&gt;=4,"D","F")))))))</f>
        <v>F</v>
      </c>
      <c r="HU98" s="112">
        <f>IF(HT98="A",4,IF(HT98="B+",3.5,IF(HT98="B",3,IF(HT98="C+",2.5,IF(HT98="C",2,IF(HT98="D+",1.5,IF(HT98="D",1,0)))))))</f>
        <v>0</v>
      </c>
      <c r="HV98" s="113" t="str">
        <f>TEXT(HU98,"0.0")</f>
        <v>0.0</v>
      </c>
      <c r="HW98" s="63">
        <v>1</v>
      </c>
      <c r="HX98" s="207"/>
      <c r="HY98" s="66">
        <f t="shared" si="942"/>
        <v>0</v>
      </c>
      <c r="HZ98" s="167">
        <f t="shared" si="942"/>
        <v>0</v>
      </c>
      <c r="IA98" s="53" t="str">
        <f>TEXT(HZ98,"0.0")</f>
        <v>0.0</v>
      </c>
      <c r="IB98" s="51" t="str">
        <f>IF(HZ98&gt;=8.5,"A",IF(HZ98&gt;=8,"B+",IF(HZ98&gt;=7,"B",IF(HZ98&gt;=6.5,"C+",IF(HZ98&gt;=5.5,"C",IF(HZ98&gt;=5,"D+",IF(HZ98&gt;=4,"D","F")))))))</f>
        <v>F</v>
      </c>
      <c r="IC98" s="60">
        <f>IF(IB98="A",4,IF(IB98="B+",3.5,IF(IB98="B",3,IF(IB98="C+",2.5,IF(IB98="C",2,IF(IB98="D+",1.5,IF(IB98="D",1,0)))))))</f>
        <v>0</v>
      </c>
      <c r="ID98" s="53" t="str">
        <f>TEXT(IC98,"0.0")</f>
        <v>0.0</v>
      </c>
      <c r="IE98" s="220">
        <v>4</v>
      </c>
      <c r="IF98" s="221"/>
      <c r="IG98" s="210"/>
      <c r="IH98" s="57"/>
      <c r="II98" s="58"/>
      <c r="IJ98" s="66">
        <f>ROUND((IG98*0.4+IH98*0.6),1)</f>
        <v>0</v>
      </c>
      <c r="IK98" s="67">
        <f>ROUND(MAX((IG98*0.4+IH98*0.6),(IG98*0.4+II98*0.6)),1)</f>
        <v>0</v>
      </c>
      <c r="IL98" s="67" t="str">
        <f>TEXT(IK98,"0.0")</f>
        <v>0.0</v>
      </c>
      <c r="IM98" s="51" t="str">
        <f>IF(IK98&gt;=8.5,"A",IF(IK98&gt;=8,"B+",IF(IK98&gt;=7,"B",IF(IK98&gt;=6.5,"C+",IF(IK98&gt;=5.5,"C",IF(IK98&gt;=5,"D+",IF(IK98&gt;=4,"D","F")))))))</f>
        <v>F</v>
      </c>
      <c r="IN98" s="60">
        <f>IF(IM98="A",4,IF(IM98="B+",3.5,IF(IM98="B",3,IF(IM98="C+",2.5,IF(IM98="C",2,IF(IM98="D+",1.5,IF(IM98="D",1,0)))))))</f>
        <v>0</v>
      </c>
      <c r="IO98" s="53" t="str">
        <f>TEXT(IN98,"0.0")</f>
        <v>0.0</v>
      </c>
      <c r="IP98" s="63">
        <v>2</v>
      </c>
      <c r="IQ98" s="207"/>
      <c r="IR98" s="149"/>
      <c r="IS98" s="70"/>
      <c r="IT98" s="121"/>
      <c r="IU98" s="149">
        <f>ROUND((IR98*0.4+IS98*0.6),1)</f>
        <v>0</v>
      </c>
      <c r="IV98" s="67">
        <f>ROUND(MAX((IR98*0.4+IS98*0.6),(IR98*0.4+IT98*0.6)),1)</f>
        <v>0</v>
      </c>
      <c r="IW98" s="67" t="str">
        <f>TEXT(IV98,"0.0")</f>
        <v>0.0</v>
      </c>
      <c r="IX98" s="51" t="str">
        <f>IF(IV98&gt;=8.5,"A",IF(IV98&gt;=8,"B+",IF(IV98&gt;=7,"B",IF(IV98&gt;=6.5,"C+",IF(IV98&gt;=5.5,"C",IF(IV98&gt;=5,"D+",IF(IV98&gt;=4,"D","F")))))))</f>
        <v>F</v>
      </c>
      <c r="IY98" s="60">
        <f>IF(IX98="A",4,IF(IX98="B+",3.5,IF(IX98="B",3,IF(IX98="C+",2.5,IF(IX98="C",2,IF(IX98="D+",1.5,IF(IX98="D",1,0)))))))</f>
        <v>0</v>
      </c>
      <c r="IZ98" s="53" t="str">
        <f>TEXT(IY98,"0.0")</f>
        <v>0.0</v>
      </c>
      <c r="JA98" s="63">
        <v>3</v>
      </c>
      <c r="JB98" s="207"/>
      <c r="JC98" s="65">
        <v>5.2</v>
      </c>
      <c r="JD98" s="57">
        <v>7</v>
      </c>
      <c r="JE98" s="58"/>
      <c r="JF98" s="66">
        <f>ROUND((JC98*0.4+JD98*0.6),1)</f>
        <v>6.3</v>
      </c>
      <c r="JG98" s="67">
        <f>ROUND(MAX((JC98*0.4+JD98*0.6),(JC98*0.4+JE98*0.6)),1)</f>
        <v>6.3</v>
      </c>
      <c r="JH98" s="50" t="str">
        <f>TEXT(JG98,"0.0")</f>
        <v>6.3</v>
      </c>
      <c r="JI98" s="51" t="str">
        <f>IF(JG98&gt;=8.5,"A",IF(JG98&gt;=8,"B+",IF(JG98&gt;=7,"B",IF(JG98&gt;=6.5,"C+",IF(JG98&gt;=5.5,"C",IF(JG98&gt;=5,"D+",IF(JG98&gt;=4,"D","F")))))))</f>
        <v>C</v>
      </c>
      <c r="JJ98" s="60">
        <f>IF(JI98="A",4,IF(JI98="B+",3.5,IF(JI98="B",3,IF(JI98="C+",2.5,IF(JI98="C",2,IF(JI98="D+",1.5,IF(JI98="D",1,0)))))))</f>
        <v>2</v>
      </c>
      <c r="JK98" s="53" t="str">
        <f>TEXT(JJ98,"0.0")</f>
        <v>2.0</v>
      </c>
      <c r="JL98" s="61">
        <v>2</v>
      </c>
      <c r="JM98" s="62">
        <v>2</v>
      </c>
      <c r="JN98" s="56"/>
      <c r="JO98" s="70"/>
      <c r="JP98" s="121"/>
      <c r="JQ98" s="149">
        <f>ROUND((JN98*0.4+JO98*0.6),1)</f>
        <v>0</v>
      </c>
      <c r="JR98" s="67">
        <f>ROUND(MAX((JN98*0.4+JO98*0.6),(JN98*0.4+JP98*0.6)),1)</f>
        <v>0</v>
      </c>
      <c r="JS98" s="50" t="str">
        <f>TEXT(JR98,"0.0")</f>
        <v>0.0</v>
      </c>
      <c r="JT98" s="51" t="str">
        <f>IF(JR98&gt;=8.5,"A",IF(JR98&gt;=8,"B+",IF(JR98&gt;=7,"B",IF(JR98&gt;=6.5,"C+",IF(JR98&gt;=5.5,"C",IF(JR98&gt;=5,"D+",IF(JR98&gt;=4,"D","F")))))))</f>
        <v>F</v>
      </c>
      <c r="JU98" s="60">
        <f>IF(JT98="A",4,IF(JT98="B+",3.5,IF(JT98="B",3,IF(JT98="C+",2.5,IF(JT98="C",2,IF(JT98="D+",1.5,IF(JT98="D",1,0)))))))</f>
        <v>0</v>
      </c>
      <c r="JV98" s="53" t="str">
        <f>TEXT(JU98,"0.0")</f>
        <v>0.0</v>
      </c>
      <c r="JW98" s="61">
        <v>1</v>
      </c>
      <c r="JX98" s="62"/>
      <c r="JY98" s="284"/>
      <c r="JZ98" s="399"/>
      <c r="KA98" s="58"/>
      <c r="KB98" s="66">
        <f>ROUND((JY98*0.4+JZ98*0.6),1)</f>
        <v>0</v>
      </c>
      <c r="KC98" s="67">
        <f>ROUND(MAX((JY98*0.4+JZ98*0.6),(JY98*0.4+KA98*0.6)),1)</f>
        <v>0</v>
      </c>
      <c r="KD98" s="50" t="str">
        <f>TEXT(KC98,"0.0")</f>
        <v>0.0</v>
      </c>
      <c r="KE98" s="51" t="str">
        <f>IF(KC98&gt;=8.5,"A",IF(KC98&gt;=8,"B+",IF(KC98&gt;=7,"B",IF(KC98&gt;=6.5,"C+",IF(KC98&gt;=5.5,"C",IF(KC98&gt;=5,"D+",IF(KC98&gt;=4,"D","F")))))))</f>
        <v>F</v>
      </c>
      <c r="KF98" s="60">
        <f>IF(KE98="A",4,IF(KE98="B+",3.5,IF(KE98="B",3,IF(KE98="C+",2.5,IF(KE98="C",2,IF(KE98="D+",1.5,IF(KE98="D",1,0)))))))</f>
        <v>0</v>
      </c>
      <c r="KG98" s="53" t="str">
        <f>TEXT(KF98,"0.0")</f>
        <v>0.0</v>
      </c>
      <c r="KH98" s="61">
        <v>2</v>
      </c>
      <c r="KI98" s="62"/>
      <c r="KJ98" s="105"/>
      <c r="KK98" s="138"/>
      <c r="KL98" s="104"/>
      <c r="KM98" s="66">
        <f>ROUND((KJ98*0.4+KK98*0.6),1)</f>
        <v>0</v>
      </c>
      <c r="KN98" s="110">
        <f>ROUND(MAX((KJ98*0.4+KK98*0.6),(KJ98*0.4+KL98*0.6)),1)</f>
        <v>0</v>
      </c>
      <c r="KO98" s="67" t="str">
        <f>TEXT(KN98,"0.0")</f>
        <v>0.0</v>
      </c>
      <c r="KP98" s="300" t="str">
        <f>IF(KN98&gt;=8.5,"A",IF(KN98&gt;=8,"B+",IF(KN98&gt;=7,"B",IF(KN98&gt;=6.5,"C+",IF(KN98&gt;=5.5,"C",IF(KN98&gt;=5,"D+",IF(KN98&gt;=4,"D","F")))))))</f>
        <v>F</v>
      </c>
      <c r="KQ98" s="112">
        <f>IF(KP98="A",4,IF(KP98="B+",3.5,IF(KP98="B",3,IF(KP98="C+",2.5,IF(KP98="C",2,IF(KP98="D+",1.5,IF(KP98="D",1,0)))))))</f>
        <v>0</v>
      </c>
      <c r="KR98" s="113" t="str">
        <f>TEXT(KQ98,"0.0")</f>
        <v>0.0</v>
      </c>
      <c r="KS98" s="63">
        <v>3</v>
      </c>
      <c r="KT98" s="207"/>
      <c r="KU98" s="105"/>
      <c r="KV98" s="138"/>
      <c r="KW98" s="104"/>
      <c r="KX98" s="66">
        <f>ROUND((KU98*0.4+KV98*0.6),1)</f>
        <v>0</v>
      </c>
      <c r="KY98" s="110">
        <f>ROUND(MAX((KU98*0.4+KV98*0.6),(KU98*0.4+KW98*0.6)),1)</f>
        <v>0</v>
      </c>
      <c r="KZ98" s="67" t="str">
        <f>TEXT(KY98,"0.0")</f>
        <v>0.0</v>
      </c>
      <c r="LA98" s="300" t="str">
        <f>IF(KY98&gt;=8.5,"A",IF(KY98&gt;=8,"B+",IF(KY98&gt;=7,"B",IF(KY98&gt;=6.5,"C+",IF(KY98&gt;=5.5,"C",IF(KY98&gt;=5,"D+",IF(KY98&gt;=4,"D","F")))))))</f>
        <v>F</v>
      </c>
      <c r="LB98" s="112">
        <f>IF(LA98="A",4,IF(LA98="B+",3.5,IF(LA98="B",3,IF(LA98="C+",2.5,IF(LA98="C",2,IF(LA98="D+",1.5,IF(LA98="D",1,0)))))))</f>
        <v>0</v>
      </c>
      <c r="LC98" s="113" t="str">
        <f>TEXT(LB98,"0.0")</f>
        <v>0.0</v>
      </c>
      <c r="LD98" s="63">
        <v>2</v>
      </c>
      <c r="LE98" s="207"/>
      <c r="LF98" s="301">
        <f t="shared" si="943"/>
        <v>0</v>
      </c>
      <c r="LG98" s="302">
        <f t="shared" si="943"/>
        <v>0</v>
      </c>
      <c r="LH98" s="303" t="str">
        <f>TEXT(LG98,"0.0")</f>
        <v>0.0</v>
      </c>
      <c r="LI98" s="304" t="str">
        <f>IF(LG98&gt;=8.5,"A",IF(LG98&gt;=8,"B+",IF(LG98&gt;=7,"B",IF(LG98&gt;=6.5,"C+",IF(LG98&gt;=5.5,"C",IF(LG98&gt;=5,"D+",IF(LG98&gt;=4,"D","F")))))))</f>
        <v>F</v>
      </c>
      <c r="LJ98" s="305">
        <f>IF(LI98="A",4,IF(LI98="B+",3.5,IF(LI98="B",3,IF(LI98="C+",2.5,IF(LI98="C",2,IF(LI98="D+",1.5,IF(LI98="D",1,0)))))))</f>
        <v>0</v>
      </c>
      <c r="LK98" s="303" t="str">
        <f>TEXT(LJ98,"0.0")</f>
        <v>0.0</v>
      </c>
      <c r="LL98" s="306">
        <v>5</v>
      </c>
      <c r="LM98" s="307"/>
      <c r="LN98" s="211">
        <f>HW98+IP98+JA98+JL98+JW98+KH98+KS98+LD98+HL98</f>
        <v>19</v>
      </c>
      <c r="LO98" s="156">
        <f>(HG98*HL98+HR98*HW98+IK98*IP98+IV98*JA98+JG98*JL98+JR98*JW98+KC98*KH98+KN98*KS98+KY98*LD98)/LN98</f>
        <v>0.66315789473684206</v>
      </c>
      <c r="LP98" s="158">
        <f>(HJ98*HL98+HU98*HW98+IN98*IP98+IY98*JA98+JJ98*JL98+JU98*JW98+KF98*KH98+KQ98*KS98+LB98*LD98)/LN98</f>
        <v>0.21052631578947367</v>
      </c>
      <c r="LQ98" s="157" t="str">
        <f>TEXT(LP98,"0.00")</f>
        <v>0.21</v>
      </c>
      <c r="LR98" s="5" t="str">
        <f>IF(AND(LP98&lt;1),"Cảnh báo KQHT","Lên lớp")</f>
        <v>Cảnh báo KQHT</v>
      </c>
      <c r="LS98" s="212">
        <f>HM98+HX98+IQ98+JB98+JM98+JX98+KI98+KT98+LE98</f>
        <v>2</v>
      </c>
      <c r="LT98" s="156">
        <f>(HG98*HM98+HR98*HX98+IK98*IQ98+IV98*JB98+JG98*JM98+JR98*JX98+KC98*KI98+KN98*KT98+KY98*LE98)/LS98</f>
        <v>6.3</v>
      </c>
      <c r="LU98" s="309">
        <f>(HJ98*HM98+HU98*HX98+IN98*IQ98+IY98*JB98+JJ98*JM98+JU98*JX98+KF98*KI98+KQ98*KT98+LB98*LE98)/LS98</f>
        <v>2</v>
      </c>
      <c r="LV98" s="215">
        <f>GV98+LN98</f>
        <v>54</v>
      </c>
      <c r="LW98" s="211">
        <f>GW98+LS98</f>
        <v>29</v>
      </c>
      <c r="LX98" s="157">
        <f>(GX98*GW98+LT98*LS98)/LW98</f>
        <v>5.751724137931034</v>
      </c>
      <c r="LY98" s="157" t="str">
        <f>TEXT(LX98,"0.00")</f>
        <v>5.75</v>
      </c>
      <c r="LZ98" s="158">
        <f>(GW98*GY98+LU98*LS98)/LW98</f>
        <v>1.8620689655172413</v>
      </c>
      <c r="MA98" s="157" t="str">
        <f>TEXT(LZ98,"0.00")</f>
        <v>1.86</v>
      </c>
      <c r="MB98" s="5" t="str">
        <f>IF(AND(LZ98&lt;1.4),"Cảnh báo KQHT","Lên lớp")</f>
        <v>Lên lớp</v>
      </c>
      <c r="MC98" s="333"/>
      <c r="MD98" s="334"/>
      <c r="ME98" s="121"/>
      <c r="MF98" s="66">
        <f>ROUND((MC98*0.4+MD98*0.6),1)</f>
        <v>0</v>
      </c>
      <c r="MG98" s="67">
        <f>ROUND(MAX((MC98*0.4+MD98*0.6),(MC98*0.4+ME98*0.6)),1)</f>
        <v>0</v>
      </c>
      <c r="MH98" s="50" t="str">
        <f>TEXT(MG98,"0.0")</f>
        <v>0.0</v>
      </c>
      <c r="MI98" s="51" t="str">
        <f>IF(MG98&gt;=8.5,"A",IF(MG98&gt;=8,"B+",IF(MG98&gt;=7,"B",IF(MG98&gt;=6.5,"C+",IF(MG98&gt;=5.5,"C",IF(MG98&gt;=5,"D+",IF(MG98&gt;=4,"D","F")))))))</f>
        <v>F</v>
      </c>
      <c r="MJ98" s="60">
        <f>IF(MI98="A",4,IF(MI98="B+",3.5,IF(MI98="B",3,IF(MI98="C+",2.5,IF(MI98="C",2,IF(MI98="D+",1.5,IF(MI98="D",1,0)))))))</f>
        <v>0</v>
      </c>
      <c r="MK98" s="53" t="str">
        <f>TEXT(MJ98,"0.0")</f>
        <v>0.0</v>
      </c>
      <c r="ML98" s="61">
        <v>2</v>
      </c>
      <c r="MM98" s="62"/>
      <c r="MN98" s="333"/>
      <c r="MO98" s="334"/>
      <c r="MP98" s="121"/>
      <c r="MQ98" s="149">
        <f>ROUND((MN98*0.4+MO98*0.6),1)</f>
        <v>0</v>
      </c>
      <c r="MR98" s="67">
        <f>ROUND(MAX((MN98*0.4+MO98*0.6),(MN98*0.4+MP98*0.6)),1)</f>
        <v>0</v>
      </c>
      <c r="MS98" s="50" t="str">
        <f>TEXT(MR98,"0.0")</f>
        <v>0.0</v>
      </c>
      <c r="MT98" s="51" t="str">
        <f>IF(MR98&gt;=8.5,"A",IF(MR98&gt;=8,"B+",IF(MR98&gt;=7,"B",IF(MR98&gt;=6.5,"C+",IF(MR98&gt;=5.5,"C",IF(MR98&gt;=5,"D+",IF(MR98&gt;=4,"D","F")))))))</f>
        <v>F</v>
      </c>
      <c r="MU98" s="60">
        <f>IF(MT98="A",4,IF(MT98="B+",3.5,IF(MT98="B",3,IF(MT98="C+",2.5,IF(MT98="C",2,IF(MT98="D+",1.5,IF(MT98="D",1,0)))))))</f>
        <v>0</v>
      </c>
      <c r="MV98" s="53" t="str">
        <f>TEXT(MU98,"0.0")</f>
        <v>0.0</v>
      </c>
      <c r="MW98" s="61">
        <v>2</v>
      </c>
      <c r="MX98" s="62"/>
      <c r="MY98" s="333"/>
      <c r="MZ98" s="334"/>
      <c r="NA98" s="121"/>
      <c r="NB98" s="105">
        <f>ROUND((MY98*0.4+MZ98*0.6),1)</f>
        <v>0</v>
      </c>
      <c r="NC98" s="67">
        <f>ROUND(MAX((MY98*0.4+MZ98*0.6),(MY98*0.4+NA98*0.6)),1)</f>
        <v>0</v>
      </c>
      <c r="ND98" s="50" t="str">
        <f>TEXT(NC98,"0.0")</f>
        <v>0.0</v>
      </c>
      <c r="NE98" s="51" t="str">
        <f>IF(NC98&gt;=8.5,"A",IF(NC98&gt;=8,"B+",IF(NC98&gt;=7,"B",IF(NC98&gt;=6.5,"C+",IF(NC98&gt;=5.5,"C",IF(NC98&gt;=5,"D+",IF(NC98&gt;=4,"D","F")))))))</f>
        <v>F</v>
      </c>
      <c r="NF98" s="60">
        <f>IF(NE98="A",4,IF(NE98="B+",3.5,IF(NE98="B",3,IF(NE98="C+",2.5,IF(NE98="C",2,IF(NE98="D+",1.5,IF(NE98="D",1,0)))))))</f>
        <v>0</v>
      </c>
      <c r="NG98" s="53" t="str">
        <f>TEXT(NF98,"0.0")</f>
        <v>0.0</v>
      </c>
      <c r="NH98" s="61">
        <v>2</v>
      </c>
      <c r="NI98" s="62"/>
      <c r="NJ98" s="149"/>
      <c r="NK98" s="137"/>
      <c r="NL98" s="149"/>
      <c r="NM98" s="149">
        <f>ROUND((NJ98*0.4+NK98*0.6),1)</f>
        <v>0</v>
      </c>
      <c r="NN98" s="110">
        <f>ROUND(MAX((NJ98*0.4+NK98*0.6),(NJ98*0.4+NL98*0.6)),1)</f>
        <v>0</v>
      </c>
      <c r="NO98" s="67" t="str">
        <f>TEXT(NN98,"0.0")</f>
        <v>0.0</v>
      </c>
      <c r="NP98" s="300" t="str">
        <f>IF(NN98&gt;=8.5,"A",IF(NN98&gt;=8,"B+",IF(NN98&gt;=7,"B",IF(NN98&gt;=6.5,"C+",IF(NN98&gt;=5.5,"C",IF(NN98&gt;=5,"D+",IF(NN98&gt;=4,"D","F")))))))</f>
        <v>F</v>
      </c>
      <c r="NQ98" s="112">
        <f>IF(NP98="A",4,IF(NP98="B+",3.5,IF(NP98="B",3,IF(NP98="C+",2.5,IF(NP98="C",2,IF(NP98="D+",1.5,IF(NP98="D",1,0)))))))</f>
        <v>0</v>
      </c>
      <c r="NR98" s="113" t="str">
        <f>TEXT(NQ98,"0.0")</f>
        <v>0.0</v>
      </c>
      <c r="NS98" s="63">
        <v>2</v>
      </c>
      <c r="NT98" s="207"/>
      <c r="NU98" s="105"/>
      <c r="NV98" s="138"/>
      <c r="NW98" s="105"/>
      <c r="NX98" s="105">
        <f>ROUND((NU98*0.4+NV98*0.6),1)</f>
        <v>0</v>
      </c>
      <c r="NY98" s="110">
        <f>ROUND(MAX((NU98*0.4+NV98*0.6),(NU98*0.4+NW98*0.6)),1)</f>
        <v>0</v>
      </c>
      <c r="NZ98" s="67" t="str">
        <f>TEXT(NY98,"0.0")</f>
        <v>0.0</v>
      </c>
      <c r="OA98" s="300" t="str">
        <f>IF(NY98&gt;=8.5,"A",IF(NY98&gt;=8,"B+",IF(NY98&gt;=7,"B",IF(NY98&gt;=6.5,"C+",IF(NY98&gt;=5.5,"C",IF(NY98&gt;=5,"D+",IF(NY98&gt;=4,"D","F")))))))</f>
        <v>F</v>
      </c>
      <c r="OB98" s="112">
        <f>IF(OA98="A",4,IF(OA98="B+",3.5,IF(OA98="B",3,IF(OA98="C+",2.5,IF(OA98="C",2,IF(OA98="D+",1.5,IF(OA98="D",1,0)))))))</f>
        <v>0</v>
      </c>
      <c r="OC98" s="113" t="str">
        <f>TEXT(OB98,"0.0")</f>
        <v>0.0</v>
      </c>
      <c r="OD98" s="63">
        <v>1</v>
      </c>
      <c r="OE98" s="207"/>
      <c r="OF98" s="210"/>
      <c r="OG98" s="57"/>
      <c r="OH98" s="58"/>
      <c r="OI98" s="66">
        <f>ROUND((OF98*0.4+OG98*0.6),1)</f>
        <v>0</v>
      </c>
      <c r="OJ98" s="67">
        <f>ROUND(MAX((OF98*0.4+OG98*0.6),(OF98*0.4+OH98*0.6)),1)</f>
        <v>0</v>
      </c>
      <c r="OK98" s="67" t="str">
        <f>TEXT(OJ98,"0.0")</f>
        <v>0.0</v>
      </c>
      <c r="OL98" s="51" t="str">
        <f>IF(OJ98&gt;=8.5,"A",IF(OJ98&gt;=8,"B+",IF(OJ98&gt;=7,"B",IF(OJ98&gt;=6.5,"C+",IF(OJ98&gt;=5.5,"C",IF(OJ98&gt;=5,"D+",IF(OJ98&gt;=4,"D","F")))))))</f>
        <v>F</v>
      </c>
      <c r="OM98" s="60">
        <f>IF(OL98="A",4,IF(OL98="B+",3.5,IF(OL98="B",3,IF(OL98="C+",2.5,IF(OL98="C",2,IF(OL98="D+",1.5,IF(OL98="D",1,0)))))))</f>
        <v>0</v>
      </c>
      <c r="ON98" s="53" t="str">
        <f>TEXT(OM98,"0.0")</f>
        <v>0.0</v>
      </c>
      <c r="OO98" s="63">
        <v>6</v>
      </c>
      <c r="OP98" s="207"/>
      <c r="OQ98" s="211">
        <f>ML98+MW98+NH98+NS98+OD98+OO98</f>
        <v>15</v>
      </c>
      <c r="OR98" s="156">
        <f>(MG98*ML98+MR98*MW98+NC98*NH98+NN98*NS98+NY98*OD98+OJ98*OO98)/OQ98</f>
        <v>0</v>
      </c>
      <c r="OS98" s="158">
        <f>(MJ98*ML98+MU98*MW98+NF98*NH98+NQ98*NS98+OB98*OD98+OM98*OO98)/OQ98</f>
        <v>0</v>
      </c>
      <c r="OT98" s="157" t="str">
        <f>TEXT(OS98,"0.00")</f>
        <v>0.00</v>
      </c>
      <c r="OU98" s="5" t="str">
        <f>IF(AND(OS98&lt;1),"Cảnh báo KQHT","Lên lớp")</f>
        <v>Cảnh báo KQHT</v>
      </c>
      <c r="OV98" s="212">
        <f>OP98+OE98+NT98+NI98+MX98+MM98</f>
        <v>0</v>
      </c>
      <c r="OW98" s="156" t="e">
        <f>(MG98*MM98+MR98*MX98+NC98*NI98+NN98*NT98+NY98*OE98+OJ98*OP98)/OV98</f>
        <v>#DIV/0!</v>
      </c>
      <c r="OX98" s="309" t="e">
        <f>(MM98*MJ98+MU98*MX98+NF98*NI98+NQ98*NT98+OB98*OE98+OM98*OP98)/OV98</f>
        <v>#DIV/0!</v>
      </c>
      <c r="OY98" s="215">
        <f>LV98+OQ98</f>
        <v>69</v>
      </c>
      <c r="OZ98" s="211">
        <f>LW98+OV98</f>
        <v>29</v>
      </c>
      <c r="PA98" s="157" t="e">
        <f>(LX98*LW98+OW98*OV98)/OZ98</f>
        <v>#DIV/0!</v>
      </c>
      <c r="PB98" s="157" t="e">
        <f>TEXT(PA98,"0.00")</f>
        <v>#DIV/0!</v>
      </c>
      <c r="PC98" s="158" t="e">
        <f>(LW98*LZ98+OX98*OV98)/OZ98</f>
        <v>#DIV/0!</v>
      </c>
      <c r="PD98" s="157" t="e">
        <f>TEXT(PC98,"0.00")</f>
        <v>#DIV/0!</v>
      </c>
      <c r="PE98" s="5" t="e">
        <f>IF(AND(PC98&lt;1.4),"Cảnh báo KQHT","Lên lớp")</f>
        <v>#DIV/0!</v>
      </c>
      <c r="PF98" s="210"/>
      <c r="PG98" s="133"/>
      <c r="PH98" s="210"/>
      <c r="PI98" s="66">
        <f>ROUND((PF98*0.4+PG98*0.6),1)</f>
        <v>0</v>
      </c>
      <c r="PJ98" s="67">
        <f>ROUND(MAX((PF98*0.4+PG98*0.6),(PF98*0.4+PH98*0.6)),1)</f>
        <v>0</v>
      </c>
      <c r="PK98" s="67" t="str">
        <f>TEXT(PJ98,"0.0")</f>
        <v>0.0</v>
      </c>
      <c r="PL98" s="51" t="str">
        <f>IF(PJ98&gt;=8.5,"A",IF(PJ98&gt;=8,"B+",IF(PJ98&gt;=7,"B",IF(PJ98&gt;=6.5,"C+",IF(PJ98&gt;=5.5,"C",IF(PJ98&gt;=5,"D+",IF(PJ98&gt;=4,"D","F")))))))</f>
        <v>F</v>
      </c>
      <c r="PM98" s="60">
        <f>IF(PL98="A",4,IF(PL98="B+",3.5,IF(PL98="B",3,IF(PL98="C+",2.5,IF(PL98="C",2,IF(PL98="D+",1.5,IF(PL98="D",1,0)))))))</f>
        <v>0</v>
      </c>
      <c r="PN98" s="53" t="str">
        <f>TEXT(PM98,"0.0")</f>
        <v>0.0</v>
      </c>
      <c r="PO98" s="63">
        <v>6</v>
      </c>
      <c r="PP98" s="207">
        <v>6</v>
      </c>
      <c r="PQ98" s="105"/>
      <c r="PR98" s="138"/>
      <c r="PS98" s="104"/>
      <c r="PT98" s="105"/>
      <c r="PU98" s="67">
        <f>ROUND(MAX((PQ98*0.4+PR98*0.6),(PQ98*0.4+PS98*0.6)),1)</f>
        <v>0</v>
      </c>
      <c r="PV98" s="67" t="str">
        <f>TEXT(PU98,"0.0")</f>
        <v>0.0</v>
      </c>
      <c r="PW98" s="51" t="str">
        <f>IF(PU98&gt;=8.5,"A",IF(PU98&gt;=8,"B+",IF(PU98&gt;=7,"B",IF(PU98&gt;=6.5,"C+",IF(PU98&gt;=5.5,"C",IF(PU98&gt;=5,"D+",IF(PU98&gt;=4,"D","F")))))))</f>
        <v>F</v>
      </c>
      <c r="PX98" s="60">
        <f>IF(PW98="A",4,IF(PW98="B+",3.5,IF(PW98="B",3,IF(PW98="C+",2.5,IF(PW98="C",2,IF(PW98="D+",1.5,IF(PW98="D",1,0)))))))</f>
        <v>0</v>
      </c>
      <c r="PY98" s="53" t="str">
        <f>TEXT(PX98,"0.0")</f>
        <v>0.0</v>
      </c>
      <c r="PZ98" s="63">
        <v>4</v>
      </c>
      <c r="QA98" s="207">
        <v>4</v>
      </c>
      <c r="QB98" s="66"/>
      <c r="QC98" s="66"/>
      <c r="QD98" s="66"/>
      <c r="QE98" s="316">
        <f>ROUND((QB98*0.25+QC98*0.35+QD98*0.4),1)</f>
        <v>0</v>
      </c>
      <c r="QF98" s="67" t="str">
        <f>TEXT(QE98,"0.0")</f>
        <v>0.0</v>
      </c>
      <c r="QG98" s="51" t="str">
        <f>IF(QE98&gt;=8.5,"A",IF(QE98&gt;=8,"B+",IF(QE98&gt;=7,"B",IF(QE98&gt;=6.5,"C+",IF(QE98&gt;=5.5,"C",IF(QE98&gt;=5,"D+",IF(QE98&gt;=4,"D","F")))))))</f>
        <v>F</v>
      </c>
      <c r="QH98" s="60">
        <f>IF(QG98="A",4,IF(QG98="B+",3.5,IF(QG98="B",3,IF(QG98="C+",2.5,IF(QG98="C",2,IF(QG98="D+",1.5,IF(QG98="D",1,0)))))))</f>
        <v>0</v>
      </c>
      <c r="QI98" s="53" t="str">
        <f>TEXT(QH98,"0.0")</f>
        <v>0.0</v>
      </c>
      <c r="QJ98" s="220"/>
      <c r="QK98" s="221"/>
      <c r="QL98" s="417">
        <f>PZ98+QJ98+PO98</f>
        <v>10</v>
      </c>
      <c r="QM98" s="156">
        <f>(PU98*PZ98+QE98*QJ98+PJ98*PO98)/QL98</f>
        <v>0</v>
      </c>
      <c r="QN98" s="158">
        <f>(PX98*PZ98+QH98*QJ98+PM98*PO98)/QL98</f>
        <v>0</v>
      </c>
      <c r="QO98" s="157" t="str">
        <f>TEXT(QN98,"0.00")</f>
        <v>0.00</v>
      </c>
    </row>
    <row r="112" spans="1:457"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Q112" s="8"/>
      <c r="PR112" s="8"/>
      <c r="PS112" s="231"/>
      <c r="PT112" s="8"/>
      <c r="PU112" s="8"/>
      <c r="PV112" s="8"/>
      <c r="PW112" s="8"/>
      <c r="PX112" s="8"/>
      <c r="PY112" s="8"/>
      <c r="PZ112" s="8"/>
      <c r="QA112" s="8"/>
    </row>
    <row r="113" spans="407:443"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Q113" s="8"/>
      <c r="PR113" s="8"/>
      <c r="PS113" s="231"/>
      <c r="PT113" s="8"/>
      <c r="PU113" s="8"/>
      <c r="PV113" s="8"/>
      <c r="PW113" s="8"/>
      <c r="PX113" s="8"/>
      <c r="PY113" s="8"/>
      <c r="PZ113" s="8"/>
      <c r="QA113" s="8"/>
    </row>
    <row r="114" spans="407:443"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Q114" s="8"/>
      <c r="PR114" s="8"/>
      <c r="PS114" s="231"/>
      <c r="PT114" s="8"/>
      <c r="PU114" s="8"/>
      <c r="PV114" s="8"/>
      <c r="PW114" s="8"/>
      <c r="PX114" s="8"/>
      <c r="PY114" s="8"/>
      <c r="PZ114" s="8"/>
      <c r="QA114" s="8"/>
    </row>
    <row r="115" spans="407:443"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Q115" s="8"/>
      <c r="PR115" s="8"/>
      <c r="PS115" s="231"/>
      <c r="PT115" s="8"/>
      <c r="PU115" s="8"/>
      <c r="PV115" s="8"/>
      <c r="PW115" s="8"/>
      <c r="PX115" s="8"/>
      <c r="PY115" s="8"/>
      <c r="PZ115" s="8"/>
      <c r="QA115" s="8"/>
    </row>
    <row r="116" spans="407:443"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Q116" s="8"/>
      <c r="PR116" s="8"/>
      <c r="PS116" s="231"/>
      <c r="PT116" s="8"/>
      <c r="PU116" s="8"/>
      <c r="PV116" s="8"/>
      <c r="PW116" s="8"/>
      <c r="PX116" s="8"/>
      <c r="PY116" s="8"/>
      <c r="PZ116" s="8"/>
      <c r="QA116" s="8"/>
    </row>
    <row r="117" spans="407:443"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Q117" s="8"/>
      <c r="PR117" s="8"/>
      <c r="PS117" s="231"/>
      <c r="PT117" s="8"/>
      <c r="PU117" s="8"/>
      <c r="PV117" s="8"/>
      <c r="PW117" s="8"/>
      <c r="PX117" s="8"/>
      <c r="PY117" s="8"/>
      <c r="PZ117" s="8"/>
      <c r="QA117" s="8"/>
    </row>
    <row r="118" spans="407:443"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Q118" s="8"/>
      <c r="PR118" s="8"/>
      <c r="PS118" s="231"/>
      <c r="PT118" s="8"/>
      <c r="PU118" s="8"/>
      <c r="PV118" s="8"/>
      <c r="PW118" s="8"/>
      <c r="PX118" s="8"/>
      <c r="PY118" s="8"/>
      <c r="PZ118" s="8"/>
      <c r="QA118" s="8"/>
    </row>
    <row r="119" spans="407:443"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Q119" s="8"/>
      <c r="PR119" s="8"/>
      <c r="PS119" s="231"/>
      <c r="PT119" s="8"/>
      <c r="PU119" s="8"/>
      <c r="PV119" s="8"/>
      <c r="PW119" s="8"/>
      <c r="PX119" s="8"/>
      <c r="PY119" s="8"/>
      <c r="PZ119" s="8"/>
      <c r="QA119" s="8"/>
    </row>
    <row r="120" spans="407:443"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Q120" s="8"/>
      <c r="PR120" s="8"/>
      <c r="PS120" s="231"/>
      <c r="PT120" s="8"/>
      <c r="PU120" s="8"/>
      <c r="PV120" s="8"/>
      <c r="PW120" s="8"/>
      <c r="PX120" s="8"/>
      <c r="PY120" s="8"/>
      <c r="PZ120" s="8"/>
      <c r="QA120" s="8"/>
    </row>
    <row r="121" spans="407:443"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Q121" s="8"/>
      <c r="PR121" s="8"/>
      <c r="PS121" s="231"/>
      <c r="PT121" s="8"/>
      <c r="PU121" s="8"/>
      <c r="PV121" s="8"/>
      <c r="PW121" s="8"/>
      <c r="PX121" s="8"/>
      <c r="PY121" s="8"/>
      <c r="PZ121" s="8"/>
      <c r="QA121" s="8"/>
    </row>
    <row r="122" spans="407:443"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Q122" s="8"/>
      <c r="PR122" s="8"/>
      <c r="PS122" s="231"/>
      <c r="PT122" s="8"/>
      <c r="PU122" s="8"/>
      <c r="PV122" s="8"/>
      <c r="PW122" s="8"/>
      <c r="PX122" s="8"/>
      <c r="PY122" s="8"/>
      <c r="PZ122" s="8"/>
      <c r="QA122" s="8"/>
    </row>
    <row r="123" spans="407:443"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Q123" s="8"/>
      <c r="PR123" s="8"/>
      <c r="PS123" s="231"/>
      <c r="PT123" s="8"/>
      <c r="PU123" s="8"/>
      <c r="PV123" s="8"/>
      <c r="PW123" s="8"/>
      <c r="PX123" s="8"/>
      <c r="PY123" s="8"/>
      <c r="PZ123" s="8"/>
      <c r="QA123" s="8"/>
    </row>
  </sheetData>
  <autoFilter ref="A1:QT68"/>
  <mergeCells count="1">
    <mergeCell ref="B41:D41"/>
  </mergeCells>
  <conditionalFormatting sqref="S89:T98 M89:N98 S41:T49 T30:T38 M41:N49 S36:S37 M2:N38 S2:T29 S37:T37 S1:U1 M1:O1 R27:S27">
    <cfRule type="cellIs" dxfId="23" priority="48" stopIfTrue="1" operator="lessThan">
      <formula>4.95</formula>
    </cfRule>
    <cfRule type="cellIs" dxfId="22" priority="49" stopIfTrue="1" operator="lessThan">
      <formula>4.95</formula>
    </cfRule>
    <cfRule type="cellIs" dxfId="21" priority="50" stopIfTrue="1" operator="lessThan">
      <formula>4.95</formula>
    </cfRule>
  </conditionalFormatting>
  <conditionalFormatting sqref="Q89:U98 K89:L98 T30:U38 Q30:R38 S36:S37 Q37:U37 K1:L38 Q1:U29 P27:Q27 K41:L49 Q41:U49">
    <cfRule type="cellIs" dxfId="20" priority="47" stopIfTrue="1" operator="lessThan">
      <formula>4.95</formula>
    </cfRule>
  </conditionalFormatting>
  <conditionalFormatting sqref="BV89:BV98 EG89:EG97 BV41:BV49 EG41:EG49 EG36:EG37 BV1:BV38 EG1:EG29">
    <cfRule type="cellIs" dxfId="19" priority="46" operator="greaterThan">
      <formula>0</formula>
    </cfRule>
  </conditionalFormatting>
  <conditionalFormatting sqref="HI95 HJ89:HJ98 GJ89:GJ98 ER89:ER97 AO89:AO98 ER41:ER49 AO41:AO49 HJ41:HJ49 GJ41:GJ49 ER36:ER37 AO1:AO38 HJ1:HJ38 GJ1:GJ38 BV1:BV1048576 CG1:CG1048576 BK1:BK1048576 AZ1:AZ1048576 AD1:AD1048576 ER1:ER29 KF27">
    <cfRule type="cellIs" dxfId="18" priority="45" operator="lessThan">
      <formula>1</formula>
    </cfRule>
  </conditionalFormatting>
  <conditionalFormatting sqref="HF95:HH95 HG89:HH94 HG96:HH98 GG89:GH98 R89:R98 L89:L98 EO89:EP97 AL89:AM98 EO41:EP49 AL41:AM49 HG41:HH49 GG41:GH49 EO36:EP37 R2:R38 L2:L38 EO1:EP29 AL1:AM38 HG1:HH38 GG1:GH38 CD1:CE1048576 BS1:BT1048576 BH1:BI1048576 AW1:AX1048576 AA1:AB1048576 L41:L49 R41:R49 Q27">
    <cfRule type="cellIs" dxfId="17" priority="44" operator="lessThan">
      <formula>4</formula>
    </cfRule>
  </conditionalFormatting>
  <conditionalFormatting sqref="JG98 JR98 KC98 KN98 KY98 NC98 MR98 HZ98 IK98 IV98 HR98 HG98 HZ89:HZ92 IK89:IK92 IV89:IV92 HR89:HR93 HG89:HG93 IK96 IV96 HR96 HG96 NC93:NC94 MR93:MR94 MU93:MU94 NF93:NF94 NQ93:NQ94 OB93:OB94 HI95 HT95 IB95 IM95 IX95 JI95 JT95 KE95 OM93:OM94 FC89:FC98 GJ89:GJ98 HJ89:HJ98 HU89:HU98 IC89:IC98 IN89:IN98 IY89:IY98 JJ89:JJ98 FY89:FY98 MJ93:MJ98 LJ89:LJ98 NF96:NF98 JU89:JU98 KF89:KF98 OM96:OM98 QH97:QH98 PM93:PM94 PM96:PM98 HZ96 KQ89:KQ98 LB89:LB98 MU96:MU98 NQ96:NQ98 OB96:OB98 PX96:PX98 FN89:FN98 FN41:FN49 FC41:FC49 GJ41:GJ49 HJ41:HJ49 HU41:HU49 IC41:IC49 IN41:IN49 IY41:IY49 JJ41:JJ49 FY41:FY49 HZ12:HZ38 IK12:IK38 IV12:IV38 HR12:HR38 HG12:HG38 FC2:FC38 HJ2:HJ38 HU2:HU38 IC2:IC38 IN2:IN38 IY2:IY38 JJ2:JJ38 MJ2:MJ49 LJ2:LJ49 NF2:NF49 JU2:JU49 OM2:OM49 QH2:QH68 PM2:PM49 PM1:PN1 IN1:IO1 FN1:FN38 GJ1:GJ38 HJ1:HK1 HU1:HV1 JJ1:JK1 FY1:FY38 MJ1:MK1 KQ1:KQ49 LB1:LB49 MU1:MU49 NF1:NG1 NQ1:NQ49 OB1:OB49 JU1:JV1 KF1:KG1 OM1:ON1 PX1:PX68 KF2:KF49">
    <cfRule type="cellIs" dxfId="16" priority="39" operator="lessThan">
      <formula>0</formula>
    </cfRule>
    <cfRule type="cellIs" dxfId="15" priority="40" operator="lessThan">
      <formula>0</formula>
    </cfRule>
    <cfRule type="cellIs" dxfId="14" priority="41" operator="greaterThan">
      <formula>0</formula>
    </cfRule>
    <cfRule type="cellIs" dxfId="13" priority="42" operator="lessThan">
      <formula>0</formula>
    </cfRule>
    <cfRule type="cellIs" dxfId="12" priority="43" operator="greaterThan">
      <formula>0</formula>
    </cfRule>
  </conditionalFormatting>
  <conditionalFormatting sqref="JG98 JR98 KC98 KN98 KY98 NC98 MR98 HZ98 IK98 IV98 HR98 HG98 HZ89:HZ92 IK89:IK92 IV89:IV92 HR89:HR93 HG89:HG93 IK96 IV96 HR96 HG96 NC93:NC94 MR93:MR94 MU93:MU94 NF93:NF94 NQ93:NQ94 OB93:OB94 HI95 HT95 IB95 IM95 IX95 JI95 JT95 KE95 OM93:OM94 FC89:FC98 GJ89:GJ98 HJ89:HJ98 HU89:HU98 IC89:IC98 IN89:IN98 IY89:IY98 JJ89:JJ98 FY89:FY98 MJ93:MJ98 KQ89:KQ98 LB89:LB98 LJ89:LJ98 MU96:MU98 NF96:NF98 NQ96:NQ98 OB96:OB98 JU89:JU98 KF89:KF98 OM96:OM98 QH97:QH98 PM93:PM94 PX96:PX98 PM96:PM98 HZ96 FN89:FN98 FN41:FN49 FC41:FC49 GJ41:GJ49 HJ41:HJ49 HU41:HU49 IC41:IC49 IN41:IN49 IY41:IY49 JJ41:JJ49 FY41:FY49 HZ12:HZ38 IK12:IK38 IV12:IV38 HR12:HR38 HG12:HG38 FN2:FN38 FC2:FC38 GJ2:GJ38 HJ2:HJ38 HU2:HU38 IC2:IC38 IN2:IN38 IY2:IY38 JJ2:JJ38 FY2:FY38 MJ2:MJ49 KQ2:KQ49 LB2:LB49 LJ2:LJ49 MU2:MU49 NF2:NF49 NQ2:NQ49 OB2:OB49 JU2:JU49 OM2:OM49 QH2:QH68 PX2:PX68 PM2:PM49 KF2:KF49">
    <cfRule type="cellIs" dxfId="11" priority="36" operator="equal">
      <formula>0</formula>
    </cfRule>
    <cfRule type="cellIs" dxfId="10" priority="37" operator="equal">
      <formula>0</formula>
    </cfRule>
    <cfRule type="cellIs" dxfId="9" priority="38" operator="lessThan">
      <formula>0</formula>
    </cfRule>
  </conditionalFormatting>
  <conditionalFormatting sqref="KY98 KQ98 KQ93 IX95 FC89:FC98 IY89:IY98 IY41:IY49 FC41:FC49 FC2:FC38 IY2:IY38">
    <cfRule type="cellIs" dxfId="8" priority="31" operator="lessThan">
      <formula>1</formula>
    </cfRule>
    <cfRule type="cellIs" dxfId="7" priority="32" operator="greaterThan">
      <formula>0</formula>
    </cfRule>
    <cfRule type="cellIs" dxfId="6" priority="33" operator="equal">
      <formula>0</formula>
    </cfRule>
    <cfRule type="cellIs" dxfId="5" priority="34" operator="equal">
      <formula>0</formula>
    </cfRule>
    <cfRule type="cellIs" dxfId="4" priority="35" operator="lessThan">
      <formula>0</formula>
    </cfRule>
  </conditionalFormatting>
  <conditionalFormatting sqref="KY98 KQ98 IX95 KQ93 IY89:IY98 IY41:IY49 IY2:IY38">
    <cfRule type="cellIs" dxfId="3" priority="30" operator="greaterThan">
      <formula>1</formula>
    </cfRule>
  </conditionalFormatting>
  <conditionalFormatting sqref="MR98 HZ98 HZ89:HZ92 IB95 MR93:MR94 IC89:IC98 LJ89:LJ98 HZ96 QH97:QH98 IC41:IC49 QH2:QH68 HZ12:HZ38 IC2:IC38 LJ2:LJ49">
    <cfRule type="cellIs" dxfId="2" priority="29" stopIfTrue="1" operator="lessThan">
      <formula>5</formula>
    </cfRule>
  </conditionalFormatting>
  <conditionalFormatting sqref="FK89:FL92 ED89:EE92 AA89:AB92 CD89:CE92 BS89:BT92 BH89:BI92 AW89:AX92 AL89:AM92 DS89:DS92 DL89:DL92 DA89:DA92 EO89:EP92 EZ89:FA92 GG89:GH92 FV89:FW92 L89:L92 R89:R92 NY93:NZ94 ED95:EE96 MR93:MS94 NC93:ND94 NN93:NO94 AA95:AB96 CD95:CE96 BS95:BT96 BH95:BI96 AW95:AX96 AL95:AM96 DS95:DS96 DL95:DL96 DA95:DA96 EO95:EP96 EZ95:FA96 GG95:GH96 FV95:FW96 L95:L96 R95:R96 HF95:HH95 HG89:HH94 KB95:KD95 KC89:KD94 FK95:FL96 JQ95:JS95 JR89:JS94 JF95:JH95 JG89:JH94 IU95:IW95 IV89:IW94 IJ95:IL95 IK89:IL94 HQ95:HS95 HR89:HS94 OJ93:OK94 HG96:HH98 HR96:HS98 IK96:IL98 IV96:IW98 MG93:MH98 KN89:KO98 MR96:MS98 NC96:ND98 NN96:NO98 NY96:NZ98 JR96:JS98 KC96:KD98 OJ96:OK98 PJ93:PK94 QF97:QF98 PJ96:PK98 PU96:PV98 KY89:KZ98 JG96:JH98 ED41:EE49 AA41:AB49 CD41:CE49 BS41:BT49 BH41:BI49 AW41:AX49 AL41:AM49 DS41:DS49 DL41:DL49 DA41:DA49 EO41:EP49 EZ41:FA49 GG41:GH49 FV41:FW49 JG41:JH49 HG41:HH49 HR41:HS49 IK41:IL49 IV41:IW49 FK41:FL49 FK12:FL29 ED12:EE29 AA12:AB29 CD12:CE29 BS12:BT29 BH12:BI29 AW12:AX29 AL12:AM29 DS12:DS29 DL12:DL29 DA12:DA29 EO12:EP29 EZ12:FA29 GG12:GH29 FV12:FW29 L12:L29 R12:R29 ED37:EE37 AA37:AB37 CD37:CE37 BS37:BT37 BH37:BI37 AW37:AX37 AL37:AM37 DS37 DL37 DA37 EO37:EP37 EZ37:FA37 GG37:GH37 FV37:FW37 L37 R37 JG2:JH38 HG2:HH38 HR2:HS38 IK2:IL38 IV2:IW38 FK37:FL37 MG2:MH49 KN2:KO49 KY2:KZ49 MR2:MS49 NC2:ND49 NN2:NO49 NY2:NZ49 JR2:JS49 KC2:KD49 OJ2:OK49 QF2:QF68 PJ2:PK49 PU2:PV68 PJ1:PN1 JR1:JV1 HR1:HV1 HG1:HK1 IK1:IO1 JG1:JK1 KC1:KG1 KN1:KQ1 KY1:LB1 MR1:MU1 NC1:NG1 MG1:MK1 NN1:NQ1 NY1:OB1 OJ1:ON1 IV1:IZ1 PU1:PY1 L41:L49 R41:R49 Q27">
    <cfRule type="cellIs" dxfId="1" priority="28" operator="lessThan">
      <formula>3.95</formula>
    </cfRule>
  </conditionalFormatting>
  <conditionalFormatting sqref="GG89:GH92 EE89:EE92 EP89:EP92 FV89:FW92 FK89:FL92 FA89:FA92 CE89:CE92 AX89:AX92 BI89:BI92 BT89:BT92 AB89:AB92 AM89:AM92 L89:L92 R89:R92 EE95:EE96 MR93:MS94 NC93:ND94 NN93:NO94 NY93:NZ94 EP95:EP96 FV95:FW96 FK95:FL96 FA95:FA96 CE95:CE96 AX95:AX96 BI95:BI96 BT95:BT96 AB95:AB96 AM95:AM96 L95:L96 R95:R96 IV95 JF95:JH95 JG89:JH94 HF95:HH95 HG89:HH94 KB95:KD95 KC89:KD94 GG95:GH96 JQ95:JS95 JR89:JS94 IJ95:IL95 IK89:IL94 HQ95:HS95 HR89:HS94 OJ93:OK94 HG96:HH98 HR96:HS98 IK96:IL98 IW89:IW98 MG93:MH98 KN89:KO98 MR96:MS98 NC96:ND98 NN96:NO98 NY96:NZ98 JR96:JS98 KC96:KD98 OJ96:OK98 QF97:QF98 PJ93:PK94 PU96:PV98 PJ96:PK98 KY89:KZ98 JG96:JH98 EE41:EE49 EP41:EP49 FV41:FW49 FK41:FL49 FA41:FA49 CE41:CE49 AX41:AX49 BI41:BI49 BT41:BT49 AB41:AB49 AM41:AM49 JG41:JH49 HG41:HH49 HR41:HS49 IK41:IL49 IW41:IW49 GG41:GH49 GG12:GH29 EE12:EE29 EP12:EP29 FV12:FW29 FK12:FL29 FA12:FA29 CE12:CE29 AX12:AX29 BI12:BI29 BT12:BT29 AB12:AB29 AM12:AM29 L12:L29 R12:R29 EE37 EP37 FV37:FW37 FK37:FL37 FA37 CE37 AX37 BI37 BT37 AB37 AM37 L37 R37 JG2:JH38 HG2:HH38 HR2:HS38 IK2:IL38 IW2:IW38 GG37:GH37 MG2:MH49 KN2:KO49 KY2:KZ49 MR2:MS49 NC2:ND49 NN2:NO49 NY2:NZ49 JR2:JS49 KC2:KD49 OJ2:OK49 QF2:QF68 PU2:PV68 PJ2:PK49 L41:L49 R41:R49 Q27">
    <cfRule type="cellIs" dxfId="0" priority="27" operator="lessThan">
      <formula>4</formula>
    </cfRule>
  </conditionalFormatting>
  <pageMargins left="0.7" right="0.7" top="0.75" bottom="0.75" header="0.3" footer="0.3"/>
  <pageSetup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NE115"/>
  <sheetViews>
    <sheetView workbookViewId="0">
      <pane xSplit="5" ySplit="1" topLeftCell="F34" activePane="bottomRight" state="frozen"/>
      <selection activeCell="A122" sqref="A122:XFD122"/>
      <selection pane="topRight" activeCell="A122" sqref="A122:XFD122"/>
      <selection pane="bottomLeft" activeCell="A122" sqref="A122:XFD122"/>
      <selection pane="bottomRight" activeCell="A122" sqref="A122:XFD122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9" width="29.42578125" style="4" customWidth="1"/>
    <col min="10" max="10" width="18.1406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7" width="5.140625" style="4" customWidth="1"/>
    <col min="18" max="18" width="5.140625" style="139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9" width="6.140625" style="4" customWidth="1"/>
    <col min="130" max="140" width="4.28515625" style="4" customWidth="1"/>
    <col min="141" max="151" width="5.7109375" style="4" customWidth="1"/>
    <col min="152" max="162" width="4.42578125" style="4" customWidth="1"/>
    <col min="163" max="173" width="4.7109375" style="4" customWidth="1"/>
    <col min="174" max="184" width="4.28515625" style="4" customWidth="1"/>
    <col min="185" max="195" width="5.42578125" style="4" customWidth="1"/>
    <col min="196" max="199" width="7.7109375" style="4" customWidth="1"/>
    <col min="200" max="200" width="17.7109375" style="4" customWidth="1"/>
    <col min="201" max="208" width="7.7109375" style="4" customWidth="1"/>
    <col min="209" max="209" width="9.140625" style="4" customWidth="1"/>
    <col min="210" max="220" width="6.140625" style="4" customWidth="1"/>
    <col min="221" max="239" width="4.5703125" style="4" customWidth="1"/>
    <col min="240" max="250" width="4.42578125" style="4" customWidth="1"/>
    <col min="251" max="272" width="4.85546875" style="4" customWidth="1"/>
    <col min="273" max="283" width="5.5703125" style="4" customWidth="1"/>
    <col min="284" max="294" width="5.140625" style="4" customWidth="1"/>
    <col min="295" max="16384" width="9.140625" style="4"/>
  </cols>
  <sheetData>
    <row r="1" spans="1:294" s="204" customFormat="1" ht="171.75" customHeight="1">
      <c r="A1" s="177" t="s">
        <v>0</v>
      </c>
      <c r="B1" s="177" t="s">
        <v>2</v>
      </c>
      <c r="C1" s="177" t="s">
        <v>1</v>
      </c>
      <c r="D1" s="232" t="s">
        <v>3</v>
      </c>
      <c r="E1" s="233" t="s">
        <v>4</v>
      </c>
      <c r="F1" s="177" t="s">
        <v>5</v>
      </c>
      <c r="G1" s="177" t="s">
        <v>6</v>
      </c>
      <c r="H1" s="177" t="s">
        <v>8</v>
      </c>
      <c r="I1" s="177" t="s">
        <v>16</v>
      </c>
      <c r="J1" s="177" t="s">
        <v>7</v>
      </c>
      <c r="K1" s="178" t="s">
        <v>17</v>
      </c>
      <c r="L1" s="178" t="s">
        <v>18</v>
      </c>
      <c r="M1" s="179" t="s">
        <v>19</v>
      </c>
      <c r="N1" s="180" t="s">
        <v>20</v>
      </c>
      <c r="O1" s="180" t="s">
        <v>21</v>
      </c>
      <c r="P1" s="27" t="s">
        <v>22</v>
      </c>
      <c r="Q1" s="178" t="s">
        <v>23</v>
      </c>
      <c r="R1" s="181" t="s">
        <v>24</v>
      </c>
      <c r="S1" s="179" t="s">
        <v>25</v>
      </c>
      <c r="T1" s="180" t="s">
        <v>26</v>
      </c>
      <c r="U1" s="180" t="s">
        <v>27</v>
      </c>
      <c r="V1" s="27" t="s">
        <v>28</v>
      </c>
      <c r="W1" s="182" t="s">
        <v>29</v>
      </c>
      <c r="X1" s="182" t="s">
        <v>30</v>
      </c>
      <c r="Y1" s="182" t="s">
        <v>31</v>
      </c>
      <c r="Z1" s="183" t="s">
        <v>32</v>
      </c>
      <c r="AA1" s="184" t="s">
        <v>33</v>
      </c>
      <c r="AB1" s="185" t="s">
        <v>34</v>
      </c>
      <c r="AC1" s="179" t="s">
        <v>35</v>
      </c>
      <c r="AD1" s="180" t="s">
        <v>36</v>
      </c>
      <c r="AE1" s="186" t="s">
        <v>37</v>
      </c>
      <c r="AF1" s="27" t="s">
        <v>38</v>
      </c>
      <c r="AG1" s="187" t="s">
        <v>39</v>
      </c>
      <c r="AH1" s="182" t="s">
        <v>29</v>
      </c>
      <c r="AI1" s="182" t="s">
        <v>40</v>
      </c>
      <c r="AJ1" s="182" t="s">
        <v>41</v>
      </c>
      <c r="AK1" s="183" t="s">
        <v>42</v>
      </c>
      <c r="AL1" s="184" t="s">
        <v>43</v>
      </c>
      <c r="AM1" s="185" t="s">
        <v>44</v>
      </c>
      <c r="AN1" s="179" t="s">
        <v>45</v>
      </c>
      <c r="AO1" s="180" t="s">
        <v>46</v>
      </c>
      <c r="AP1" s="188" t="s">
        <v>47</v>
      </c>
      <c r="AQ1" s="27" t="s">
        <v>48</v>
      </c>
      <c r="AR1" s="189" t="s">
        <v>49</v>
      </c>
      <c r="AS1" s="182" t="s">
        <v>29</v>
      </c>
      <c r="AT1" s="182" t="s">
        <v>519</v>
      </c>
      <c r="AU1" s="182" t="s">
        <v>520</v>
      </c>
      <c r="AV1" s="183" t="s">
        <v>532</v>
      </c>
      <c r="AW1" s="184" t="s">
        <v>245</v>
      </c>
      <c r="AX1" s="185" t="s">
        <v>246</v>
      </c>
      <c r="AY1" s="179" t="s">
        <v>247</v>
      </c>
      <c r="AZ1" s="180" t="s">
        <v>248</v>
      </c>
      <c r="BA1" s="186" t="s">
        <v>249</v>
      </c>
      <c r="BB1" s="27" t="s">
        <v>250</v>
      </c>
      <c r="BC1" s="189" t="s">
        <v>251</v>
      </c>
      <c r="BD1" s="182" t="s">
        <v>29</v>
      </c>
      <c r="BE1" s="182" t="s">
        <v>60</v>
      </c>
      <c r="BF1" s="182" t="s">
        <v>61</v>
      </c>
      <c r="BG1" s="183" t="s">
        <v>62</v>
      </c>
      <c r="BH1" s="184" t="s">
        <v>63</v>
      </c>
      <c r="BI1" s="185" t="s">
        <v>64</v>
      </c>
      <c r="BJ1" s="179" t="s">
        <v>65</v>
      </c>
      <c r="BK1" s="180" t="s">
        <v>66</v>
      </c>
      <c r="BL1" s="186" t="s">
        <v>67</v>
      </c>
      <c r="BM1" s="27" t="s">
        <v>68</v>
      </c>
      <c r="BN1" s="189" t="s">
        <v>69</v>
      </c>
      <c r="BO1" s="182" t="s">
        <v>29</v>
      </c>
      <c r="BP1" s="182" t="s">
        <v>70</v>
      </c>
      <c r="BQ1" s="182" t="s">
        <v>71</v>
      </c>
      <c r="BR1" s="183" t="s">
        <v>72</v>
      </c>
      <c r="BS1" s="184" t="s">
        <v>73</v>
      </c>
      <c r="BT1" s="185" t="s">
        <v>74</v>
      </c>
      <c r="BU1" s="179" t="s">
        <v>75</v>
      </c>
      <c r="BV1" s="180" t="s">
        <v>76</v>
      </c>
      <c r="BW1" s="188" t="s">
        <v>77</v>
      </c>
      <c r="BX1" s="27" t="s">
        <v>78</v>
      </c>
      <c r="BY1" s="189" t="s">
        <v>79</v>
      </c>
      <c r="BZ1" s="182" t="s">
        <v>29</v>
      </c>
      <c r="CA1" s="182" t="s">
        <v>80</v>
      </c>
      <c r="CB1" s="182" t="s">
        <v>81</v>
      </c>
      <c r="CC1" s="183" t="s">
        <v>82</v>
      </c>
      <c r="CD1" s="184" t="s">
        <v>83</v>
      </c>
      <c r="CE1" s="185" t="s">
        <v>84</v>
      </c>
      <c r="CF1" s="179" t="s">
        <v>85</v>
      </c>
      <c r="CG1" s="180" t="s">
        <v>86</v>
      </c>
      <c r="CH1" s="186" t="s">
        <v>87</v>
      </c>
      <c r="CI1" s="27" t="s">
        <v>88</v>
      </c>
      <c r="CJ1" s="189" t="s">
        <v>89</v>
      </c>
      <c r="CK1" s="190" t="s">
        <v>90</v>
      </c>
      <c r="CL1" s="191" t="s">
        <v>91</v>
      </c>
      <c r="CM1" s="191" t="s">
        <v>92</v>
      </c>
      <c r="CN1" s="191" t="s">
        <v>93</v>
      </c>
      <c r="CO1" s="186" t="s">
        <v>94</v>
      </c>
      <c r="CP1" s="192" t="s">
        <v>95</v>
      </c>
      <c r="CQ1" s="193" t="s">
        <v>96</v>
      </c>
      <c r="CR1" s="193" t="s">
        <v>97</v>
      </c>
      <c r="CS1" s="193" t="s">
        <v>98</v>
      </c>
      <c r="CT1" s="193" t="s">
        <v>99</v>
      </c>
      <c r="CU1" s="193" t="s">
        <v>100</v>
      </c>
      <c r="CV1" s="192" t="s">
        <v>101</v>
      </c>
      <c r="CW1" s="182" t="s">
        <v>29</v>
      </c>
      <c r="CX1" s="182" t="s">
        <v>102</v>
      </c>
      <c r="CY1" s="182" t="s">
        <v>103</v>
      </c>
      <c r="CZ1" s="183" t="s">
        <v>104</v>
      </c>
      <c r="DA1" s="184" t="s">
        <v>105</v>
      </c>
      <c r="DB1" s="184" t="s">
        <v>106</v>
      </c>
      <c r="DC1" s="179" t="s">
        <v>107</v>
      </c>
      <c r="DD1" s="194" t="s">
        <v>108</v>
      </c>
      <c r="DE1" s="194" t="s">
        <v>109</v>
      </c>
      <c r="DF1" s="27" t="s">
        <v>110</v>
      </c>
      <c r="DG1" s="27" t="s">
        <v>111</v>
      </c>
      <c r="DH1" s="182" t="s">
        <v>29</v>
      </c>
      <c r="DI1" s="182" t="s">
        <v>112</v>
      </c>
      <c r="DJ1" s="182" t="s">
        <v>113</v>
      </c>
      <c r="DK1" s="183" t="s">
        <v>114</v>
      </c>
      <c r="DL1" s="184" t="s">
        <v>115</v>
      </c>
      <c r="DM1" s="184" t="s">
        <v>116</v>
      </c>
      <c r="DN1" s="179" t="s">
        <v>117</v>
      </c>
      <c r="DO1" s="194" t="s">
        <v>118</v>
      </c>
      <c r="DP1" s="194" t="s">
        <v>119</v>
      </c>
      <c r="DQ1" s="27" t="s">
        <v>120</v>
      </c>
      <c r="DR1" s="27" t="s">
        <v>121</v>
      </c>
      <c r="DS1" s="195" t="s">
        <v>122</v>
      </c>
      <c r="DT1" s="195" t="s">
        <v>123</v>
      </c>
      <c r="DU1" s="196" t="s">
        <v>124</v>
      </c>
      <c r="DV1" s="194" t="s">
        <v>125</v>
      </c>
      <c r="DW1" s="197" t="s">
        <v>126</v>
      </c>
      <c r="DX1" s="27" t="s">
        <v>127</v>
      </c>
      <c r="DY1" s="27" t="s">
        <v>128</v>
      </c>
      <c r="DZ1" s="182" t="s">
        <v>29</v>
      </c>
      <c r="EA1" s="182" t="s">
        <v>751</v>
      </c>
      <c r="EB1" s="182" t="s">
        <v>752</v>
      </c>
      <c r="EC1" s="183" t="s">
        <v>753</v>
      </c>
      <c r="ED1" s="184" t="s">
        <v>754</v>
      </c>
      <c r="EE1" s="184" t="s">
        <v>755</v>
      </c>
      <c r="EF1" s="179" t="s">
        <v>756</v>
      </c>
      <c r="EG1" s="180" t="s">
        <v>135</v>
      </c>
      <c r="EH1" s="188" t="s">
        <v>757</v>
      </c>
      <c r="EI1" s="27" t="s">
        <v>758</v>
      </c>
      <c r="EJ1" s="189" t="s">
        <v>758</v>
      </c>
      <c r="EK1" s="182" t="s">
        <v>29</v>
      </c>
      <c r="EL1" s="182" t="s">
        <v>50</v>
      </c>
      <c r="EM1" s="182" t="s">
        <v>51</v>
      </c>
      <c r="EN1" s="183" t="s">
        <v>52</v>
      </c>
      <c r="EO1" s="184" t="s">
        <v>53</v>
      </c>
      <c r="EP1" s="185" t="s">
        <v>54</v>
      </c>
      <c r="EQ1" s="179" t="s">
        <v>55</v>
      </c>
      <c r="ER1" s="180" t="s">
        <v>56</v>
      </c>
      <c r="ES1" s="186" t="s">
        <v>57</v>
      </c>
      <c r="ET1" s="27" t="s">
        <v>58</v>
      </c>
      <c r="EU1" s="189" t="s">
        <v>59</v>
      </c>
      <c r="EV1" s="182" t="s">
        <v>29</v>
      </c>
      <c r="EW1" s="182" t="s">
        <v>769</v>
      </c>
      <c r="EX1" s="182" t="s">
        <v>770</v>
      </c>
      <c r="EY1" s="183" t="s">
        <v>771</v>
      </c>
      <c r="EZ1" s="184" t="s">
        <v>772</v>
      </c>
      <c r="FA1" s="184" t="s">
        <v>773</v>
      </c>
      <c r="FB1" s="179" t="s">
        <v>774</v>
      </c>
      <c r="FC1" s="180" t="s">
        <v>775</v>
      </c>
      <c r="FD1" s="188" t="s">
        <v>776</v>
      </c>
      <c r="FE1" s="27" t="s">
        <v>772</v>
      </c>
      <c r="FF1" s="189" t="s">
        <v>777</v>
      </c>
      <c r="FG1" s="182" t="s">
        <v>29</v>
      </c>
      <c r="FH1" s="182" t="s">
        <v>778</v>
      </c>
      <c r="FI1" s="182" t="s">
        <v>779</v>
      </c>
      <c r="FJ1" s="183" t="s">
        <v>780</v>
      </c>
      <c r="FK1" s="184" t="s">
        <v>781</v>
      </c>
      <c r="FL1" s="184" t="s">
        <v>782</v>
      </c>
      <c r="FM1" s="179" t="s">
        <v>174</v>
      </c>
      <c r="FN1" s="180" t="s">
        <v>174</v>
      </c>
      <c r="FO1" s="188" t="s">
        <v>783</v>
      </c>
      <c r="FP1" s="27" t="s">
        <v>781</v>
      </c>
      <c r="FQ1" s="189" t="s">
        <v>781</v>
      </c>
      <c r="FR1" s="182" t="s">
        <v>29</v>
      </c>
      <c r="FS1" s="182" t="s">
        <v>784</v>
      </c>
      <c r="FT1" s="182" t="s">
        <v>785</v>
      </c>
      <c r="FU1" s="183" t="s">
        <v>786</v>
      </c>
      <c r="FV1" s="184" t="s">
        <v>787</v>
      </c>
      <c r="FW1" s="184" t="s">
        <v>788</v>
      </c>
      <c r="FX1" s="179" t="s">
        <v>154</v>
      </c>
      <c r="FY1" s="180" t="s">
        <v>154</v>
      </c>
      <c r="FZ1" s="188" t="s">
        <v>789</v>
      </c>
      <c r="GA1" s="27" t="s">
        <v>787</v>
      </c>
      <c r="GB1" s="189" t="s">
        <v>787</v>
      </c>
      <c r="GC1" s="182" t="s">
        <v>29</v>
      </c>
      <c r="GD1" s="182" t="s">
        <v>790</v>
      </c>
      <c r="GE1" s="182" t="s">
        <v>791</v>
      </c>
      <c r="GF1" s="183" t="s">
        <v>792</v>
      </c>
      <c r="GG1" s="184" t="s">
        <v>793</v>
      </c>
      <c r="GH1" s="185" t="s">
        <v>794</v>
      </c>
      <c r="GI1" s="179" t="s">
        <v>795</v>
      </c>
      <c r="GJ1" s="180" t="s">
        <v>796</v>
      </c>
      <c r="GK1" s="186" t="s">
        <v>797</v>
      </c>
      <c r="GL1" s="27" t="s">
        <v>798</v>
      </c>
      <c r="GM1" s="189" t="s">
        <v>799</v>
      </c>
      <c r="GN1" s="198" t="s">
        <v>199</v>
      </c>
      <c r="GO1" s="199" t="s">
        <v>801</v>
      </c>
      <c r="GP1" s="191" t="s">
        <v>802</v>
      </c>
      <c r="GQ1" s="186" t="s">
        <v>803</v>
      </c>
      <c r="GR1" s="172" t="s">
        <v>813</v>
      </c>
      <c r="GS1" s="200" t="s">
        <v>804</v>
      </c>
      <c r="GT1" s="186" t="s">
        <v>805</v>
      </c>
      <c r="GU1" s="201" t="s">
        <v>806</v>
      </c>
      <c r="GV1" s="202" t="s">
        <v>807</v>
      </c>
      <c r="GW1" s="198" t="s">
        <v>808</v>
      </c>
      <c r="GX1" s="203" t="s">
        <v>809</v>
      </c>
      <c r="GY1" s="191" t="s">
        <v>810</v>
      </c>
      <c r="GZ1" s="186" t="s">
        <v>811</v>
      </c>
      <c r="HA1" s="172" t="s">
        <v>812</v>
      </c>
      <c r="HB1" s="182" t="s">
        <v>29</v>
      </c>
      <c r="HC1" s="182" t="s">
        <v>225</v>
      </c>
      <c r="HD1" s="182" t="s">
        <v>226</v>
      </c>
      <c r="HE1" s="183" t="s">
        <v>227</v>
      </c>
      <c r="HF1" s="184" t="s">
        <v>228</v>
      </c>
      <c r="HG1" s="184" t="s">
        <v>229</v>
      </c>
      <c r="HH1" s="179" t="s">
        <v>230</v>
      </c>
      <c r="HI1" s="180" t="s">
        <v>231</v>
      </c>
      <c r="HJ1" s="180" t="s">
        <v>232</v>
      </c>
      <c r="HK1" s="27" t="s">
        <v>233</v>
      </c>
      <c r="HL1" s="27" t="s">
        <v>234</v>
      </c>
      <c r="HM1" s="182" t="s">
        <v>29</v>
      </c>
      <c r="HN1" s="182" t="s">
        <v>235</v>
      </c>
      <c r="HO1" s="182" t="s">
        <v>236</v>
      </c>
      <c r="HP1" s="183" t="s">
        <v>237</v>
      </c>
      <c r="HQ1" s="184" t="s">
        <v>238</v>
      </c>
      <c r="HR1" s="184" t="s">
        <v>239</v>
      </c>
      <c r="HS1" s="179" t="s">
        <v>240</v>
      </c>
      <c r="HT1" s="180" t="s">
        <v>241</v>
      </c>
      <c r="HU1" s="180" t="s">
        <v>242</v>
      </c>
      <c r="HV1" s="27" t="s">
        <v>243</v>
      </c>
      <c r="HW1" s="189" t="s">
        <v>244</v>
      </c>
      <c r="HX1" s="249" t="s">
        <v>869</v>
      </c>
      <c r="HY1" s="249" t="s">
        <v>870</v>
      </c>
      <c r="HZ1" s="249" t="s">
        <v>871</v>
      </c>
      <c r="IA1" s="250" t="s">
        <v>872</v>
      </c>
      <c r="IB1" s="251" t="s">
        <v>873</v>
      </c>
      <c r="IC1" s="252" t="s">
        <v>874</v>
      </c>
      <c r="ID1" s="253" t="s">
        <v>875</v>
      </c>
      <c r="IE1" s="253" t="s">
        <v>875</v>
      </c>
      <c r="IF1" s="182" t="s">
        <v>29</v>
      </c>
      <c r="IG1" s="182" t="s">
        <v>876</v>
      </c>
      <c r="IH1" s="182" t="s">
        <v>877</v>
      </c>
      <c r="II1" s="183" t="s">
        <v>878</v>
      </c>
      <c r="IJ1" s="184" t="s">
        <v>879</v>
      </c>
      <c r="IK1" s="184" t="s">
        <v>880</v>
      </c>
      <c r="IL1" s="179" t="s">
        <v>881</v>
      </c>
      <c r="IM1" s="180" t="s">
        <v>882</v>
      </c>
      <c r="IN1" s="180" t="s">
        <v>883</v>
      </c>
      <c r="IO1" s="27" t="s">
        <v>884</v>
      </c>
      <c r="IP1" s="189" t="s">
        <v>885</v>
      </c>
      <c r="IQ1" s="182" t="s">
        <v>29</v>
      </c>
      <c r="IR1" s="182" t="s">
        <v>886</v>
      </c>
      <c r="IS1" s="182" t="s">
        <v>887</v>
      </c>
      <c r="IT1" s="183" t="s">
        <v>888</v>
      </c>
      <c r="IU1" s="184" t="s">
        <v>891</v>
      </c>
      <c r="IV1" s="184" t="s">
        <v>892</v>
      </c>
      <c r="IW1" s="179" t="s">
        <v>889</v>
      </c>
      <c r="IX1" s="180" t="s">
        <v>890</v>
      </c>
      <c r="IY1" s="180" t="s">
        <v>893</v>
      </c>
      <c r="IZ1" s="27" t="s">
        <v>894</v>
      </c>
      <c r="JA1" s="189" t="s">
        <v>895</v>
      </c>
      <c r="JB1" s="263" t="s">
        <v>29</v>
      </c>
      <c r="JC1" s="264" t="s">
        <v>900</v>
      </c>
      <c r="JD1" s="264" t="s">
        <v>901</v>
      </c>
      <c r="JE1" s="264" t="s">
        <v>902</v>
      </c>
      <c r="JF1" s="265" t="s">
        <v>905</v>
      </c>
      <c r="JG1" s="265" t="s">
        <v>906</v>
      </c>
      <c r="JH1" s="266" t="s">
        <v>903</v>
      </c>
      <c r="JI1" s="267" t="s">
        <v>904</v>
      </c>
      <c r="JJ1" s="267" t="s">
        <v>907</v>
      </c>
      <c r="JK1" s="268" t="s">
        <v>908</v>
      </c>
      <c r="JL1" s="268" t="s">
        <v>909</v>
      </c>
      <c r="JM1" s="263" t="s">
        <v>29</v>
      </c>
      <c r="JN1" s="264" t="s">
        <v>910</v>
      </c>
      <c r="JO1" s="264" t="s">
        <v>911</v>
      </c>
      <c r="JP1" s="264" t="s">
        <v>912</v>
      </c>
      <c r="JQ1" s="265" t="s">
        <v>913</v>
      </c>
      <c r="JR1" s="265" t="s">
        <v>914</v>
      </c>
      <c r="JS1" s="266" t="s">
        <v>915</v>
      </c>
      <c r="JT1" s="267" t="s">
        <v>916</v>
      </c>
      <c r="JU1" s="267" t="s">
        <v>917</v>
      </c>
      <c r="JV1" s="268" t="s">
        <v>918</v>
      </c>
      <c r="JW1" s="268" t="s">
        <v>919</v>
      </c>
      <c r="JX1" s="263" t="s">
        <v>29</v>
      </c>
      <c r="JY1" s="264" t="s">
        <v>921</v>
      </c>
      <c r="JZ1" s="264" t="s">
        <v>922</v>
      </c>
      <c r="KA1" s="264" t="s">
        <v>923</v>
      </c>
      <c r="KB1" s="265" t="s">
        <v>924</v>
      </c>
      <c r="KC1" s="265" t="s">
        <v>925</v>
      </c>
      <c r="KD1" s="266" t="s">
        <v>926</v>
      </c>
      <c r="KE1" s="267" t="s">
        <v>927</v>
      </c>
      <c r="KF1" s="267" t="s">
        <v>928</v>
      </c>
      <c r="KG1" s="268" t="s">
        <v>929</v>
      </c>
      <c r="KH1" s="268" t="s">
        <v>930</v>
      </c>
    </row>
    <row r="2" spans="1:294" s="8" customFormat="1" ht="18">
      <c r="A2" s="5">
        <v>1</v>
      </c>
      <c r="B2" s="9" t="s">
        <v>11</v>
      </c>
      <c r="C2" s="10" t="s">
        <v>12</v>
      </c>
      <c r="D2" s="11" t="s">
        <v>13</v>
      </c>
      <c r="E2" s="12" t="s">
        <v>9</v>
      </c>
      <c r="F2" s="87"/>
      <c r="G2" s="47" t="s">
        <v>553</v>
      </c>
      <c r="H2" s="132" t="s">
        <v>427</v>
      </c>
      <c r="I2" s="132" t="s">
        <v>596</v>
      </c>
      <c r="J2" s="48" t="s">
        <v>525</v>
      </c>
      <c r="K2" s="98">
        <v>7</v>
      </c>
      <c r="L2" s="67" t="str">
        <f>TEXT(K2,"0.0")</f>
        <v>7.0</v>
      </c>
      <c r="M2" s="51" t="str">
        <f>IF(K2&gt;=8.5,"A",IF(K2&gt;=8,"B+",IF(K2&gt;=7,"B",IF(K2&gt;=6.5,"C+",IF(K2&gt;=5.5,"C",IF(K2&gt;=5,"D+",IF(K2&gt;=4,"D","F")))))))</f>
        <v>B</v>
      </c>
      <c r="N2" s="52">
        <f>IF(M2="A",4,IF(M2="B+",3.5,IF(M2="B",3,IF(M2="C+",2.5,IF(M2="C",2,IF(M2="D+",1.5,IF(M2="D",1,0)))))))</f>
        <v>3</v>
      </c>
      <c r="O2" s="53" t="str">
        <f>TEXT(N2,"0.0")</f>
        <v>3.0</v>
      </c>
      <c r="P2" s="63">
        <v>2</v>
      </c>
      <c r="Q2" s="206"/>
      <c r="R2" s="67" t="str">
        <f>TEXT(Q2,"0.0")</f>
        <v>0.0</v>
      </c>
      <c r="S2" s="51" t="str">
        <f>IF(Q2&gt;=8.5,"A",IF(Q2&gt;=8,"B+",IF(Q2&gt;=7,"B",IF(Q2&gt;=6.5,"C+",IF(Q2&gt;=5.5,"C",IF(Q2&gt;=5,"D+",IF(Q2&gt;=4,"D","F")))))))</f>
        <v>F</v>
      </c>
      <c r="T2" s="52">
        <f>IF(S2="A",4,IF(S2="B+",3.5,IF(S2="B",3,IF(S2="C+",2.5,IF(S2="C",2,IF(S2="D+",1.5,IF(S2="D",1,0)))))))</f>
        <v>0</v>
      </c>
      <c r="U2" s="53" t="str">
        <f>TEXT(T2,"0.0")</f>
        <v>0.0</v>
      </c>
      <c r="V2" s="63"/>
      <c r="W2" s="105">
        <v>7.7</v>
      </c>
      <c r="X2" s="103">
        <v>8</v>
      </c>
      <c r="Y2" s="104"/>
      <c r="Z2" s="66">
        <f t="shared" ref="Z2:Z35" si="0">ROUND((W2*0.4+X2*0.6),1)</f>
        <v>7.9</v>
      </c>
      <c r="AA2" s="67">
        <f t="shared" ref="AA2:AA35" si="1">ROUND(MAX((W2*0.4+X2*0.6),(W2*0.4+Y2*0.6)),1)</f>
        <v>7.9</v>
      </c>
      <c r="AB2" s="67" t="str">
        <f>TEXT(AA2,"0.0")</f>
        <v>7.9</v>
      </c>
      <c r="AC2" s="51" t="str">
        <f t="shared" ref="AC2:AC35" si="2">IF(AA2&gt;=8.5,"A",IF(AA2&gt;=8,"B+",IF(AA2&gt;=7,"B",IF(AA2&gt;=6.5,"C+",IF(AA2&gt;=5.5,"C",IF(AA2&gt;=5,"D+",IF(AA2&gt;=4,"D","F")))))))</f>
        <v>B</v>
      </c>
      <c r="AD2" s="60">
        <f>IF(AC2="A",4,IF(AC2="B+",3.5,IF(AC2="B",3,IF(AC2="C+",2.5,IF(AC2="C",2,IF(AC2="D+",1.5,IF(AC2="D",1,0)))))))</f>
        <v>3</v>
      </c>
      <c r="AE2" s="53" t="str">
        <f>TEXT(AD2,"0.0")</f>
        <v>3.0</v>
      </c>
      <c r="AF2" s="63">
        <v>4</v>
      </c>
      <c r="AG2" s="207">
        <v>4</v>
      </c>
      <c r="AH2" s="105">
        <v>6</v>
      </c>
      <c r="AI2" s="103">
        <v>5</v>
      </c>
      <c r="AJ2" s="104"/>
      <c r="AK2" s="66">
        <f t="shared" ref="AK2:AK35" si="3">ROUND((AH2*0.4+AI2*0.6),1)</f>
        <v>5.4</v>
      </c>
      <c r="AL2" s="67">
        <f t="shared" ref="AL2:AL35" si="4">ROUND(MAX((AH2*0.4+AI2*0.6),(AH2*0.4+AJ2*0.6)),1)</f>
        <v>5.4</v>
      </c>
      <c r="AM2" s="67" t="str">
        <f>TEXT(AL2,"0.0")</f>
        <v>5.4</v>
      </c>
      <c r="AN2" s="51" t="str">
        <f>IF(AL2&gt;=8.5,"A",IF(AL2&gt;=8,"B+",IF(AL2&gt;=7,"B",IF(AL2&gt;=6.5,"C+",IF(AL2&gt;=5.5,"C",IF(AL2&gt;=5,"D+",IF(AL2&gt;=4,"D","F")))))))</f>
        <v>D+</v>
      </c>
      <c r="AO2" s="60">
        <f>IF(AN2="A",4,IF(AN2="B+",3.5,IF(AN2="B",3,IF(AN2="C+",2.5,IF(AN2="C",2,IF(AN2="D+",1.5,IF(AN2="D",1,0)))))))</f>
        <v>1.5</v>
      </c>
      <c r="AP2" s="53" t="str">
        <f>TEXT(AO2,"0.0")</f>
        <v>1.5</v>
      </c>
      <c r="AQ2" s="63">
        <v>2</v>
      </c>
      <c r="AR2" s="207">
        <v>2</v>
      </c>
      <c r="AS2" s="105">
        <v>5.6</v>
      </c>
      <c r="AT2" s="103">
        <v>9</v>
      </c>
      <c r="AU2" s="104"/>
      <c r="AV2" s="66">
        <f>ROUND((AS2*0.4+AT2*0.6),1)</f>
        <v>7.6</v>
      </c>
      <c r="AW2" s="67">
        <f>ROUND(MAX((AS2*0.4+AT2*0.6),(AS2*0.4+AU2*0.6)),1)</f>
        <v>7.6</v>
      </c>
      <c r="AX2" s="67" t="str">
        <f>TEXT(AW2,"0.0")</f>
        <v>7.6</v>
      </c>
      <c r="AY2" s="51" t="str">
        <f>IF(AW2&gt;=8.5,"A",IF(AW2&gt;=8,"B+",IF(AW2&gt;=7,"B",IF(AW2&gt;=6.5,"C+",IF(AW2&gt;=5.5,"C",IF(AW2&gt;=5,"D+",IF(AW2&gt;=4,"D","F")))))))</f>
        <v>B</v>
      </c>
      <c r="AZ2" s="60">
        <f>IF(AY2="A",4,IF(AY2="B+",3.5,IF(AY2="B",3,IF(AY2="C+",2.5,IF(AY2="C",2,IF(AY2="D+",1.5,IF(AY2="D",1,0)))))))</f>
        <v>3</v>
      </c>
      <c r="BA2" s="53" t="str">
        <f>TEXT(AZ2,"0.0")</f>
        <v>3.0</v>
      </c>
      <c r="BB2" s="63">
        <v>3</v>
      </c>
      <c r="BC2" s="207">
        <v>3</v>
      </c>
      <c r="BD2" s="105">
        <v>6.2</v>
      </c>
      <c r="BE2" s="103">
        <v>4</v>
      </c>
      <c r="BF2" s="104"/>
      <c r="BG2" s="66">
        <f>ROUND((BD2*0.4+BE2*0.6),1)</f>
        <v>4.9000000000000004</v>
      </c>
      <c r="BH2" s="67">
        <f>ROUND(MAX((BD2*0.4+BE2*0.6),(BD2*0.4+BF2*0.6)),1)</f>
        <v>4.9000000000000004</v>
      </c>
      <c r="BI2" s="67" t="str">
        <f>TEXT(BH2,"0.0")</f>
        <v>4.9</v>
      </c>
      <c r="BJ2" s="51" t="str">
        <f>IF(BH2&gt;=8.5,"A",IF(BH2&gt;=8,"B+",IF(BH2&gt;=7,"B",IF(BH2&gt;=6.5,"C+",IF(BH2&gt;=5.5,"C",IF(BH2&gt;=5,"D+",IF(BH2&gt;=4,"D","F")))))))</f>
        <v>D</v>
      </c>
      <c r="BK2" s="60">
        <f>IF(BJ2="A",4,IF(BJ2="B+",3.5,IF(BJ2="B",3,IF(BJ2="C+",2.5,IF(BJ2="C",2,IF(BJ2="D+",1.5,IF(BJ2="D",1,0)))))))</f>
        <v>1</v>
      </c>
      <c r="BL2" s="53" t="str">
        <f>TEXT(BK2,"0.0")</f>
        <v>1.0</v>
      </c>
      <c r="BM2" s="63">
        <v>3</v>
      </c>
      <c r="BN2" s="207">
        <v>3</v>
      </c>
      <c r="BO2" s="105">
        <v>6.6</v>
      </c>
      <c r="BP2" s="103">
        <v>7</v>
      </c>
      <c r="BQ2" s="104"/>
      <c r="BR2" s="66">
        <f t="shared" ref="BR2:BR35" si="5">ROUND((BO2*0.4+BP2*0.6),1)</f>
        <v>6.8</v>
      </c>
      <c r="BS2" s="67">
        <f t="shared" ref="BS2:BS35" si="6">ROUND(MAX((BO2*0.4+BP2*0.6),(BO2*0.4+BQ2*0.6)),1)</f>
        <v>6.8</v>
      </c>
      <c r="BT2" s="67" t="str">
        <f>TEXT(BS2,"0.0")</f>
        <v>6.8</v>
      </c>
      <c r="BU2" s="51" t="str">
        <f t="shared" ref="BU2:BU35" si="7">IF(BS2&gt;=8.5,"A",IF(BS2&gt;=8,"B+",IF(BS2&gt;=7,"B",IF(BS2&gt;=6.5,"C+",IF(BS2&gt;=5.5,"C",IF(BS2&gt;=5,"D+",IF(BS2&gt;=4,"D","F")))))))</f>
        <v>C+</v>
      </c>
      <c r="BV2" s="68">
        <f t="shared" ref="BV2:BV35" si="8">IF(BU2="A",4,IF(BU2="B+",3.5,IF(BU2="B",3,IF(BU2="C+",2.5,IF(BU2="C",2,IF(BU2="D+",1.5,IF(BU2="D",1,0)))))))</f>
        <v>2.5</v>
      </c>
      <c r="BW2" s="53" t="str">
        <f>TEXT(BV2,"0.0")</f>
        <v>2.5</v>
      </c>
      <c r="BX2" s="63">
        <v>2</v>
      </c>
      <c r="BY2" s="207">
        <v>2</v>
      </c>
      <c r="BZ2" s="105">
        <v>6.8</v>
      </c>
      <c r="CA2" s="103">
        <v>8</v>
      </c>
      <c r="CB2" s="104"/>
      <c r="CC2" s="105"/>
      <c r="CD2" s="67">
        <f>ROUND(MAX((BZ2*0.4+CA2*0.6),(BZ2*0.4+CB2*0.6)),1)</f>
        <v>7.5</v>
      </c>
      <c r="CE2" s="67" t="str">
        <f>TEXT(CD2,"0.0")</f>
        <v>7.5</v>
      </c>
      <c r="CF2" s="51" t="str">
        <f>IF(CD2&gt;=8.5,"A",IF(CD2&gt;=8,"B+",IF(CD2&gt;=7,"B",IF(CD2&gt;=6.5,"C+",IF(CD2&gt;=5.5,"C",IF(CD2&gt;=5,"D+",IF(CD2&gt;=4,"D","F")))))))</f>
        <v>B</v>
      </c>
      <c r="CG2" s="60">
        <f>IF(CF2="A",4,IF(CF2="B+",3.5,IF(CF2="B",3,IF(CF2="C+",2.5,IF(CF2="C",2,IF(CF2="D+",1.5,IF(CF2="D",1,0)))))))</f>
        <v>3</v>
      </c>
      <c r="CH2" s="53" t="str">
        <f>TEXT(CG2,"0.0")</f>
        <v>3.0</v>
      </c>
      <c r="CI2" s="63">
        <v>3</v>
      </c>
      <c r="CJ2" s="207">
        <v>3</v>
      </c>
      <c r="CK2" s="208">
        <f>AQ2+AF2+BB2+BM2+BX2+CI2</f>
        <v>17</v>
      </c>
      <c r="CL2" s="72">
        <f t="shared" ref="CL2:CL35" si="9">(AL2*AQ2+AA2*AF2+AW2*BB2+BH2*BM2+BS2*BX2+CD2*CI2)/CK2</f>
        <v>6.8235294117647056</v>
      </c>
      <c r="CM2" s="93" t="str">
        <f>TEXT(CL2,"0.00")</f>
        <v>6.82</v>
      </c>
      <c r="CN2" s="72">
        <f t="shared" ref="CN2:CN35" si="10">(AO2*AQ2+AD2*AF2+AZ2*BB2+BK2*BM2+BV2*BX2+CG2*CI2)/CK2</f>
        <v>2.4117647058823528</v>
      </c>
      <c r="CO2" s="93" t="str">
        <f>TEXT(CN2,"0.00")</f>
        <v>2.41</v>
      </c>
      <c r="CP2" s="7" t="str">
        <f>IF(AND(CN2&lt;0.8),"Cảnh báo KQHT","Lên lớp")</f>
        <v>Lên lớp</v>
      </c>
      <c r="CQ2" s="7">
        <f t="shared" ref="CQ2:CQ35" si="11">CJ2+BY2+BN2+BC2+AG2+AR2</f>
        <v>17</v>
      </c>
      <c r="CR2" s="72">
        <f t="shared" ref="CR2:CR35" si="12">(AL2*AR2+AA2*AG2+AW2*BC2+BH2*BN2+BS2*BY2+CD2*CJ2)/CQ2</f>
        <v>6.8235294117647056</v>
      </c>
      <c r="CS2" s="7" t="str">
        <f>TEXT(CR2,"0.00")</f>
        <v>6.82</v>
      </c>
      <c r="CT2" s="72">
        <f t="shared" ref="CT2:CT35" si="13">(AO2*AR2+AD2*AG2+AZ2*BC2+BK2*BN2+BV2*BY2+CG2*CJ2)/CQ2</f>
        <v>2.4117647058823528</v>
      </c>
      <c r="CU2" s="7" t="str">
        <f>TEXT(CT2,"0.00")</f>
        <v>2.41</v>
      </c>
      <c r="CV2" s="7" t="str">
        <f>IF(AND(CT2&lt;1.2),"Cảnh báo KQHT","Lên lớp")</f>
        <v>Lên lớp</v>
      </c>
      <c r="CW2" s="66">
        <v>6</v>
      </c>
      <c r="CX2" s="7">
        <v>7</v>
      </c>
      <c r="CY2" s="7"/>
      <c r="CZ2" s="66">
        <f>ROUND((CW2*0.4+CX2*0.6),1)</f>
        <v>6.6</v>
      </c>
      <c r="DA2" s="67">
        <f>ROUND(MAX((CW2*0.4+CX2*0.6),(CW2*0.4+CY2*0.6)),1)</f>
        <v>6.6</v>
      </c>
      <c r="DB2" s="60" t="str">
        <f>TEXT(DA2,"0.0")</f>
        <v>6.6</v>
      </c>
      <c r="DC2" s="51" t="str">
        <f>IF(DA2&gt;=8.5,"A",IF(DA2&gt;=8,"B+",IF(DA2&gt;=7,"B",IF(DA2&gt;=6.5,"C+",IF(DA2&gt;=5.5,"C",IF(DA2&gt;=5,"D+",IF(DA2&gt;=4,"D","F")))))))</f>
        <v>C+</v>
      </c>
      <c r="DD2" s="60">
        <f>IF(DC2="A",4,IF(DC2="B+",3.5,IF(DC2="B",3,IF(DC2="C+",2.5,IF(DC2="C",2,IF(DC2="D+",1.5,IF(DC2="D",1,0)))))))</f>
        <v>2.5</v>
      </c>
      <c r="DE2" s="60" t="str">
        <f>TEXT(DD2,"0.0")</f>
        <v>2.5</v>
      </c>
      <c r="DF2" s="63"/>
      <c r="DG2" s="209"/>
      <c r="DH2" s="105">
        <v>6</v>
      </c>
      <c r="DI2" s="126">
        <v>9</v>
      </c>
      <c r="DJ2" s="126"/>
      <c r="DK2" s="66">
        <f>ROUND((DH2*0.4+DI2*0.6),1)</f>
        <v>7.8</v>
      </c>
      <c r="DL2" s="67">
        <f>ROUND(MAX((DH2*0.4+DI2*0.6),(DH2*0.4+DJ2*0.6)),1)</f>
        <v>7.8</v>
      </c>
      <c r="DM2" s="60" t="str">
        <f>TEXT(DL2,"0.0")</f>
        <v>7.8</v>
      </c>
      <c r="DN2" s="51" t="str">
        <f>IF(DL2&gt;=8.5,"A",IF(DL2&gt;=8,"B+",IF(DL2&gt;=7,"B",IF(DL2&gt;=6.5,"C+",IF(DL2&gt;=5.5,"C",IF(DL2&gt;=5,"D+",IF(DL2&gt;=4,"D","F")))))))</f>
        <v>B</v>
      </c>
      <c r="DO2" s="60">
        <f>IF(DN2="A",4,IF(DN2="B+",3.5,IF(DN2="B",3,IF(DN2="C+",2.5,IF(DN2="C",2,IF(DN2="D+",1.5,IF(DN2="D",1,0)))))))</f>
        <v>3</v>
      </c>
      <c r="DP2" s="60" t="str">
        <f>TEXT(DO2,"0.0")</f>
        <v>3.0</v>
      </c>
      <c r="DQ2" s="63"/>
      <c r="DR2" s="209"/>
      <c r="DS2" s="67">
        <f>(DA2+DL2)/2</f>
        <v>7.1999999999999993</v>
      </c>
      <c r="DT2" s="60" t="str">
        <f>TEXT(DS2,"0.0")</f>
        <v>7.2</v>
      </c>
      <c r="DU2" s="51" t="str">
        <f>IF(DS2&gt;=8.5,"A",IF(DS2&gt;=8,"B+",IF(DS2&gt;=7,"B",IF(DS2&gt;=6.5,"C+",IF(DS2&gt;=5.5,"C",IF(DS2&gt;=5,"D+",IF(DS2&gt;=4,"D","F")))))))</f>
        <v>B</v>
      </c>
      <c r="DV2" s="60">
        <f>IF(DU2="A",4,IF(DU2="B+",3.5,IF(DU2="B",3,IF(DU2="C+",2.5,IF(DU2="C",2,IF(DU2="D+",1.5,IF(DU2="D",1,0)))))))</f>
        <v>3</v>
      </c>
      <c r="DW2" s="60" t="str">
        <f>TEXT(DV2,"0.0")</f>
        <v>3.0</v>
      </c>
      <c r="DX2" s="63">
        <v>3</v>
      </c>
      <c r="DY2" s="209">
        <v>3</v>
      </c>
      <c r="DZ2" s="210">
        <v>5</v>
      </c>
      <c r="EA2" s="57">
        <v>7</v>
      </c>
      <c r="EB2" s="58"/>
      <c r="EC2" s="66">
        <f>ROUND((DZ2*0.4+EA2*0.6),1)</f>
        <v>6.2</v>
      </c>
      <c r="ED2" s="67">
        <f>ROUND(MAX((DZ2*0.4+EA2*0.6),(DZ2*0.4+EB2*0.6)),1)</f>
        <v>6.2</v>
      </c>
      <c r="EE2" s="67" t="str">
        <f>TEXT(ED2,"0.0")</f>
        <v>6.2</v>
      </c>
      <c r="EF2" s="51" t="str">
        <f>IF(ED2&gt;=8.5,"A",IF(ED2&gt;=8,"B+",IF(ED2&gt;=7,"B",IF(ED2&gt;=6.5,"C+",IF(ED2&gt;=5.5,"C",IF(ED2&gt;=5,"D+",IF(ED2&gt;=4,"D","F")))))))</f>
        <v>C</v>
      </c>
      <c r="EG2" s="68">
        <f>IF(EF2="A",4,IF(EF2="B+",3.5,IF(EF2="B",3,IF(EF2="C+",2.5,IF(EF2="C",2,IF(EF2="D+",1.5,IF(EF2="D",1,0)))))))</f>
        <v>2</v>
      </c>
      <c r="EH2" s="53" t="str">
        <f>TEXT(EG2,"0.0")</f>
        <v>2.0</v>
      </c>
      <c r="EI2" s="63">
        <v>3</v>
      </c>
      <c r="EJ2" s="207">
        <v>3</v>
      </c>
      <c r="EK2" s="149">
        <v>0</v>
      </c>
      <c r="EL2" s="70"/>
      <c r="EM2" s="121"/>
      <c r="EN2" s="66">
        <f>ROUND((EK2*0.4+EL2*0.6),1)</f>
        <v>0</v>
      </c>
      <c r="EO2" s="67">
        <f>ROUND(MAX((EK2*0.4+EL2*0.6),(EK2*0.4+EM2*0.6)),1)</f>
        <v>0</v>
      </c>
      <c r="EP2" s="67" t="str">
        <f>TEXT(EO2,"0.0")</f>
        <v>0.0</v>
      </c>
      <c r="EQ2" s="51" t="str">
        <f>IF(EO2&gt;=8.5,"A",IF(EO2&gt;=8,"B+",IF(EO2&gt;=7,"B",IF(EO2&gt;=6.5,"C+",IF(EO2&gt;=5.5,"C",IF(EO2&gt;=5,"D+",IF(EO2&gt;=4,"D","F")))))))</f>
        <v>F</v>
      </c>
      <c r="ER2" s="60">
        <f>IF(EQ2="A",4,IF(EQ2="B+",3.5,IF(EQ2="B",3,IF(EQ2="C+",2.5,IF(EQ2="C",2,IF(EQ2="D+",1.5,IF(EQ2="D",1,0)))))))</f>
        <v>0</v>
      </c>
      <c r="ES2" s="53" t="str">
        <f>TEXT(ER2,"0.0")</f>
        <v>0.0</v>
      </c>
      <c r="ET2" s="63">
        <v>3</v>
      </c>
      <c r="EU2" s="207"/>
      <c r="EV2" s="149">
        <v>0</v>
      </c>
      <c r="EW2" s="70"/>
      <c r="EX2" s="121"/>
      <c r="EY2" s="66">
        <f>ROUND((EV2*0.4+EW2*0.6),1)</f>
        <v>0</v>
      </c>
      <c r="EZ2" s="67">
        <f>ROUND(MAX((EV2*0.4+EW2*0.6),(EV2*0.4+EX2*0.6)),1)</f>
        <v>0</v>
      </c>
      <c r="FA2" s="67" t="str">
        <f>TEXT(EZ2,"0.0")</f>
        <v>0.0</v>
      </c>
      <c r="FB2" s="51" t="str">
        <f>IF(EZ2&gt;=8.5,"A",IF(EZ2&gt;=8,"B+",IF(EZ2&gt;=7,"B",IF(EZ2&gt;=6.5,"C+",IF(EZ2&gt;=5.5,"C",IF(EZ2&gt;=5,"D+",IF(EZ2&gt;=4,"D","F")))))))</f>
        <v>F</v>
      </c>
      <c r="FC2" s="60">
        <f>IF(FB2="A",4,IF(FB2="B+",3.5,IF(FB2="B",3,IF(FB2="C+",2.5,IF(FB2="C",2,IF(FB2="D+",1.5,IF(FB2="D",1,0)))))))</f>
        <v>0</v>
      </c>
      <c r="FD2" s="53" t="str">
        <f>TEXT(FC2,"0.0")</f>
        <v>0.0</v>
      </c>
      <c r="FE2" s="63">
        <v>2</v>
      </c>
      <c r="FF2" s="207"/>
      <c r="FG2" s="105">
        <v>6.9</v>
      </c>
      <c r="FH2" s="103">
        <v>8</v>
      </c>
      <c r="FI2" s="104"/>
      <c r="FJ2" s="66">
        <f>ROUND((FG2*0.4+FH2*0.6),1)</f>
        <v>7.6</v>
      </c>
      <c r="FK2" s="67">
        <f>ROUND(MAX((FG2*0.4+FH2*0.6),(FG2*0.4+FI2*0.6)),1)</f>
        <v>7.6</v>
      </c>
      <c r="FL2" s="67" t="str">
        <f>TEXT(FK2,"0.0")</f>
        <v>7.6</v>
      </c>
      <c r="FM2" s="51" t="str">
        <f>IF(FK2&gt;=8.5,"A",IF(FK2&gt;=8,"B+",IF(FK2&gt;=7,"B",IF(FK2&gt;=6.5,"C+",IF(FK2&gt;=5.5,"C",IF(FK2&gt;=5,"D+",IF(FK2&gt;=4,"D","F")))))))</f>
        <v>B</v>
      </c>
      <c r="FN2" s="60">
        <f>IF(FM2="A",4,IF(FM2="B+",3.5,IF(FM2="B",3,IF(FM2="C+",2.5,IF(FM2="C",2,IF(FM2="D+",1.5,IF(FM2="D",1,0)))))))</f>
        <v>3</v>
      </c>
      <c r="FO2" s="53" t="str">
        <f>TEXT(FN2,"0.0")</f>
        <v>3.0</v>
      </c>
      <c r="FP2" s="63">
        <v>2</v>
      </c>
      <c r="FQ2" s="207">
        <v>2</v>
      </c>
      <c r="FR2" s="149">
        <v>0</v>
      </c>
      <c r="FS2" s="70"/>
      <c r="FT2" s="121"/>
      <c r="FU2" s="149"/>
      <c r="FV2" s="67">
        <f>ROUND(MAX((FR2*0.4+FS2*0.6),(FR2*0.4+FT2*0.6)),1)</f>
        <v>0</v>
      </c>
      <c r="FW2" s="67" t="str">
        <f>TEXT(FV2,"0.0")</f>
        <v>0.0</v>
      </c>
      <c r="FX2" s="51" t="str">
        <f>IF(FV2&gt;=8.5,"A",IF(FV2&gt;=8,"B+",IF(FV2&gt;=7,"B",IF(FV2&gt;=6.5,"C+",IF(FV2&gt;=5.5,"C",IF(FV2&gt;=5,"D+",IF(FV2&gt;=4,"D","F")))))))</f>
        <v>F</v>
      </c>
      <c r="FY2" s="60">
        <f>IF(FX2="A",4,IF(FX2="B+",3.5,IF(FX2="B",3,IF(FX2="C+",2.5,IF(FX2="C",2,IF(FX2="D+",1.5,IF(FX2="D",1,0)))))))</f>
        <v>0</v>
      </c>
      <c r="FZ2" s="53" t="str">
        <f>TEXT(FY2,"0.0")</f>
        <v>0.0</v>
      </c>
      <c r="GA2" s="63">
        <v>2</v>
      </c>
      <c r="GB2" s="207"/>
      <c r="GC2" s="105">
        <v>6.9</v>
      </c>
      <c r="GD2" s="103">
        <v>7</v>
      </c>
      <c r="GE2" s="104"/>
      <c r="GF2" s="105"/>
      <c r="GG2" s="67">
        <f>ROUND(MAX((GC2*0.4+GD2*0.6),(GC2*0.4+GE2*0.6)),1)</f>
        <v>7</v>
      </c>
      <c r="GH2" s="67" t="str">
        <f>TEXT(GG2,"0.0")</f>
        <v>7.0</v>
      </c>
      <c r="GI2" s="51" t="str">
        <f>IF(GG2&gt;=8.5,"A",IF(GG2&gt;=8,"B+",IF(GG2&gt;=7,"B",IF(GG2&gt;=6.5,"C+",IF(GG2&gt;=5.5,"C",IF(GG2&gt;=5,"D+",IF(GG2&gt;=4,"D","F")))))))</f>
        <v>B</v>
      </c>
      <c r="GJ2" s="60">
        <f>IF(GI2="A",4,IF(GI2="B+",3.5,IF(GI2="B",3,IF(GI2="C+",2.5,IF(GI2="C",2,IF(GI2="D+",1.5,IF(GI2="D",1,0)))))))</f>
        <v>3</v>
      </c>
      <c r="GK2" s="53" t="str">
        <f>TEXT(GJ2,"0.0")</f>
        <v>3.0</v>
      </c>
      <c r="GL2" s="63">
        <v>3</v>
      </c>
      <c r="GM2" s="207">
        <v>3</v>
      </c>
      <c r="GN2" s="211">
        <f>DX2+EI2+ET2+FE2+FP2+GA2+GL2</f>
        <v>18</v>
      </c>
      <c r="GO2" s="156">
        <f>(DS2*DX2+ED2*EI2+EO2*ET2+EZ2*FE2+FK2*FP2+FV2*GA2+GG2*GL2)/GN2</f>
        <v>4.2444444444444445</v>
      </c>
      <c r="GP2" s="158">
        <f>(DV2*DX2+EG2*EI2+ER2*ET2+FC2*FE2+FN2*FP2+FY2*GA2+GJ2*GL2)/GN2</f>
        <v>1.6666666666666667</v>
      </c>
      <c r="GQ2" s="157" t="str">
        <f>TEXT(GP2,"0.00")</f>
        <v>1.67</v>
      </c>
      <c r="GR2" s="5" t="str">
        <f>IF(AND(GP2&lt;1),"Cảnh báo KQHT","Lên lớp")</f>
        <v>Lên lớp</v>
      </c>
      <c r="GS2" s="212">
        <f>DY2+EJ2+EU2+FF2+FQ2+GB2+GM2</f>
        <v>11</v>
      </c>
      <c r="GT2" s="213">
        <f xml:space="preserve"> (DS2*DY2+ED2*EJ2+EO2*EU2+EZ2*FF2+FK2*FQ2+FV2*GB2+GG2*GM2)/GS2</f>
        <v>6.9454545454545462</v>
      </c>
      <c r="GU2" s="214">
        <f xml:space="preserve"> (DV2*DY2+EG2*EJ2+ER2*EU2+FC2*FF2+FN2*FQ2+FY2*GB2+GJ2*GM2)/GS2</f>
        <v>2.7272727272727271</v>
      </c>
      <c r="GV2" s="215">
        <f>CK2+GN2</f>
        <v>35</v>
      </c>
      <c r="GW2" s="211">
        <f>CQ2+GS2</f>
        <v>28</v>
      </c>
      <c r="GX2" s="157">
        <f>(CQ2*CR2+GT2*GS2)/GW2</f>
        <v>6.8714285714285719</v>
      </c>
      <c r="GY2" s="158">
        <f>(CT2*CQ2+GU2*GS2)/GW2</f>
        <v>2.5357142857142856</v>
      </c>
      <c r="GZ2" s="157" t="str">
        <f>TEXT(GY2,"0.00")</f>
        <v>2.54</v>
      </c>
      <c r="HA2" s="5" t="str">
        <f>IF(AND(GY2&lt;1.2),"Cảnh báo KQHT","Lên lớp")</f>
        <v>Lên lớp</v>
      </c>
      <c r="HB2" s="105">
        <v>6</v>
      </c>
      <c r="HC2" s="103">
        <v>6</v>
      </c>
      <c r="HD2" s="104"/>
      <c r="HE2" s="105"/>
      <c r="HF2" s="67">
        <f>ROUND(MAX((HB2*0.4+HC2*0.6),(HB2*0.4+HD2*0.6)),1)</f>
        <v>6</v>
      </c>
      <c r="HG2" s="67" t="str">
        <f>TEXT(HF2,"0.0")</f>
        <v>6.0</v>
      </c>
      <c r="HH2" s="51" t="str">
        <f>IF(HF2&gt;=8.5,"A",IF(HF2&gt;=8,"B+",IF(HF2&gt;=7,"B",IF(HF2&gt;=6.5,"C+",IF(HF2&gt;=5.5,"C",IF(HF2&gt;=5,"D+",IF(HF2&gt;=4,"D","F")))))))</f>
        <v>C</v>
      </c>
      <c r="HI2" s="60">
        <f>IF(HH2="A",4,IF(HH2="B+",3.5,IF(HH2="B",3,IF(HH2="C+",2.5,IF(HH2="C",2,IF(HH2="D+",1.5,IF(HH2="D",1,0)))))))</f>
        <v>2</v>
      </c>
      <c r="HJ2" s="53" t="str">
        <f>TEXT(HI2,"0.0")</f>
        <v>2.0</v>
      </c>
      <c r="HK2" s="63">
        <v>3</v>
      </c>
      <c r="HL2" s="207">
        <v>3</v>
      </c>
      <c r="HM2" s="210">
        <v>7</v>
      </c>
      <c r="HN2" s="57">
        <v>6</v>
      </c>
      <c r="HO2" s="58"/>
      <c r="HP2" s="66">
        <f>ROUND((HM2*0.4+HN2*0.6),1)</f>
        <v>6.4</v>
      </c>
      <c r="HQ2" s="110">
        <f>ROUND(MAX((HM2*0.4+HN2*0.6),(HM2*0.4+HO2*0.6)),1)</f>
        <v>6.4</v>
      </c>
      <c r="HR2" s="67" t="str">
        <f>TEXT(HQ2,"0.0")</f>
        <v>6.4</v>
      </c>
      <c r="HS2" s="111" t="str">
        <f>IF(HQ2&gt;=8.5,"A",IF(HQ2&gt;=8,"B+",IF(HQ2&gt;=7,"B",IF(HQ2&gt;=6.5,"C+",IF(HQ2&gt;=5.5,"C",IF(HQ2&gt;=5,"D+",IF(HQ2&gt;=4,"D","F")))))))</f>
        <v>C</v>
      </c>
      <c r="HT2" s="112">
        <f>IF(HS2="A",4,IF(HS2="B+",3.5,IF(HS2="B",3,IF(HS2="C+",2.5,IF(HS2="C",2,IF(HS2="D+",1.5,IF(HS2="D",1,0)))))))</f>
        <v>2</v>
      </c>
      <c r="HU2" s="113" t="str">
        <f>TEXT(HT2,"0.0")</f>
        <v>2.0</v>
      </c>
      <c r="HV2" s="63">
        <v>1</v>
      </c>
      <c r="HW2" s="207">
        <v>1</v>
      </c>
      <c r="HX2" s="66">
        <f>ROUND((HE2*0.7+HP2*0.3),1)</f>
        <v>1.9</v>
      </c>
      <c r="HY2" s="167">
        <f>ROUND((HF2*0.7+HQ2*0.3),1)</f>
        <v>6.1</v>
      </c>
      <c r="HZ2" s="53" t="str">
        <f>TEXT(HY2,"0.0")</f>
        <v>6.1</v>
      </c>
      <c r="IA2" s="51" t="str">
        <f>IF(HY2&gt;=8.5,"A",IF(HY2&gt;=8,"B+",IF(HY2&gt;=7,"B",IF(HY2&gt;=6.5,"C+",IF(HY2&gt;=5.5,"C",IF(HY2&gt;=5,"D+",IF(HY2&gt;=4,"D","F")))))))</f>
        <v>C</v>
      </c>
      <c r="IB2" s="60">
        <f>IF(IA2="A",4,IF(IA2="B+",3.5,IF(IA2="B",3,IF(IA2="C+",2.5,IF(IA2="C",2,IF(IA2="D+",1.5,IF(IA2="D",1,0)))))))</f>
        <v>2</v>
      </c>
      <c r="IC2" s="53" t="str">
        <f>TEXT(IB2,"0.0")</f>
        <v>2.0</v>
      </c>
      <c r="ID2" s="220">
        <v>4</v>
      </c>
      <c r="IE2" s="221">
        <v>4</v>
      </c>
      <c r="IF2" s="210">
        <v>7</v>
      </c>
      <c r="IG2" s="57">
        <v>7</v>
      </c>
      <c r="IH2" s="58"/>
      <c r="II2" s="66">
        <f>ROUND((IF2*0.4+IG2*0.6),1)</f>
        <v>7</v>
      </c>
      <c r="IJ2" s="67">
        <f>ROUND(MAX((IF2*0.4+IG2*0.6),(IF2*0.4+IH2*0.6)),1)</f>
        <v>7</v>
      </c>
      <c r="IK2" s="67" t="str">
        <f>TEXT(IJ2,"0.0")</f>
        <v>7.0</v>
      </c>
      <c r="IL2" s="51" t="str">
        <f>IF(IJ2&gt;=8.5,"A",IF(IJ2&gt;=8,"B+",IF(IJ2&gt;=7,"B",IF(IJ2&gt;=6.5,"C+",IF(IJ2&gt;=5.5,"C",IF(IJ2&gt;=5,"D+",IF(IJ2&gt;=4,"D","F")))))))</f>
        <v>B</v>
      </c>
      <c r="IM2" s="60">
        <f>IF(IL2="A",4,IF(IL2="B+",3.5,IF(IL2="B",3,IF(IL2="C+",2.5,IF(IL2="C",2,IF(IL2="D+",1.5,IF(IL2="D",1,0)))))))</f>
        <v>3</v>
      </c>
      <c r="IN2" s="53" t="str">
        <f>TEXT(IM2,"0.0")</f>
        <v>3.0</v>
      </c>
      <c r="IO2" s="63">
        <v>2</v>
      </c>
      <c r="IP2" s="207">
        <v>2</v>
      </c>
      <c r="IQ2" s="258">
        <v>6.6</v>
      </c>
      <c r="IR2" s="126">
        <v>6</v>
      </c>
      <c r="IS2" s="58"/>
      <c r="IT2" s="66">
        <f>ROUND((IQ2*0.4+IR2*0.6),1)</f>
        <v>6.2</v>
      </c>
      <c r="IU2" s="67">
        <f>ROUND(MAX((IQ2*0.4+IR2*0.6),(IQ2*0.4+IS2*0.6)),1)</f>
        <v>6.2</v>
      </c>
      <c r="IV2" s="67" t="str">
        <f>TEXT(IU2,"0.0")</f>
        <v>6.2</v>
      </c>
      <c r="IW2" s="51" t="str">
        <f>IF(IU2&gt;=8.5,"A",IF(IU2&gt;=8,"B+",IF(IU2&gt;=7,"B",IF(IU2&gt;=6.5,"C+",IF(IU2&gt;=5.5,"C",IF(IU2&gt;=5,"D+",IF(IU2&gt;=4,"D","F")))))))</f>
        <v>C</v>
      </c>
      <c r="IX2" s="60">
        <f>IF(IW2="A",4,IF(IW2="B+",3.5,IF(IW2="B",3,IF(IW2="C+",2.5,IF(IW2="C",2,IF(IW2="D+",1.5,IF(IW2="D",1,0)))))))</f>
        <v>2</v>
      </c>
      <c r="IY2" s="53" t="str">
        <f>TEXT(IX2,"0.0")</f>
        <v>2.0</v>
      </c>
      <c r="IZ2" s="63">
        <v>3</v>
      </c>
      <c r="JA2" s="207">
        <v>3</v>
      </c>
      <c r="JB2" s="65">
        <v>5.6</v>
      </c>
      <c r="JC2" s="57">
        <v>8</v>
      </c>
      <c r="JD2" s="58"/>
      <c r="JE2" s="66">
        <f>ROUND((JB2*0.4+JC2*0.6),1)</f>
        <v>7</v>
      </c>
      <c r="JF2" s="67">
        <f>ROUND(MAX((JB2*0.4+JC2*0.6),(JB2*0.4+JD2*0.6)),1)</f>
        <v>7</v>
      </c>
      <c r="JG2" s="50" t="str">
        <f>TEXT(JF2,"0.0")</f>
        <v>7.0</v>
      </c>
      <c r="JH2" s="51" t="str">
        <f>IF(JF2&gt;=8.5,"A",IF(JF2&gt;=8,"B+",IF(JF2&gt;=7,"B",IF(JF2&gt;=6.5,"C+",IF(JF2&gt;=5.5,"C",IF(JF2&gt;=5,"D+",IF(JF2&gt;=4,"D","F")))))))</f>
        <v>B</v>
      </c>
      <c r="JI2" s="60">
        <f>IF(JH2="A",4,IF(JH2="B+",3.5,IF(JH2="B",3,IF(JH2="C+",2.5,IF(JH2="C",2,IF(JH2="D+",1.5,IF(JH2="D",1,0)))))))</f>
        <v>3</v>
      </c>
      <c r="JJ2" s="53" t="str">
        <f>TEXT(JI2,"0.0")</f>
        <v>3.0</v>
      </c>
      <c r="JK2" s="61">
        <v>2</v>
      </c>
      <c r="JL2" s="62">
        <v>2</v>
      </c>
      <c r="JM2" s="258">
        <v>8.4</v>
      </c>
      <c r="JN2" s="126">
        <v>7</v>
      </c>
      <c r="JO2" s="58"/>
      <c r="JP2" s="66">
        <f>ROUND((JM2*0.4+JN2*0.6),1)</f>
        <v>7.6</v>
      </c>
      <c r="JQ2" s="67">
        <f>ROUND(MAX((JM2*0.4+JN2*0.6),(JM2*0.4+JO2*0.6)),1)</f>
        <v>7.6</v>
      </c>
      <c r="JR2" s="50" t="str">
        <f>TEXT(JQ2,"0.0")</f>
        <v>7.6</v>
      </c>
      <c r="JS2" s="51" t="str">
        <f>IF(JQ2&gt;=8.5,"A",IF(JQ2&gt;=8,"B+",IF(JQ2&gt;=7,"B",IF(JQ2&gt;=6.5,"C+",IF(JQ2&gt;=5.5,"C",IF(JQ2&gt;=5,"D+",IF(JQ2&gt;=4,"D","F")))))))</f>
        <v>B</v>
      </c>
      <c r="JT2" s="60">
        <f>IF(JS2="A",4,IF(JS2="B+",3.5,IF(JS2="B",3,IF(JS2="C+",2.5,IF(JS2="C",2,IF(JS2="D+",1.5,IF(JS2="D",1,0)))))))</f>
        <v>3</v>
      </c>
      <c r="JU2" s="53" t="str">
        <f>TEXT(JT2,"0.0")</f>
        <v>3.0</v>
      </c>
      <c r="JV2" s="61">
        <v>1</v>
      </c>
      <c r="JW2" s="62">
        <v>1</v>
      </c>
      <c r="JX2" s="282">
        <v>7.3</v>
      </c>
      <c r="JY2" s="283">
        <v>9</v>
      </c>
      <c r="JZ2" s="58"/>
      <c r="KA2" s="66">
        <f>ROUND((JX2*0.4+JY2*0.6),1)</f>
        <v>8.3000000000000007</v>
      </c>
      <c r="KB2" s="67">
        <f>ROUND(MAX((JX2*0.4+JY2*0.6),(JX2*0.4+JZ2*0.6)),1)</f>
        <v>8.3000000000000007</v>
      </c>
      <c r="KC2" s="50" t="str">
        <f>TEXT(KB2,"0.0")</f>
        <v>8.3</v>
      </c>
      <c r="KD2" s="51" t="str">
        <f>IF(KB2&gt;=8.5,"A",IF(KB2&gt;=8,"B+",IF(KB2&gt;=7,"B",IF(KB2&gt;=6.5,"C+",IF(KB2&gt;=5.5,"C",IF(KB2&gt;=5,"D+",IF(KB2&gt;=4,"D","F")))))))</f>
        <v>B+</v>
      </c>
      <c r="KE2" s="60">
        <f>IF(KD2="A",4,IF(KD2="B+",3.5,IF(KD2="B",3,IF(KD2="C+",2.5,IF(KD2="C",2,IF(KD2="D+",1.5,IF(KD2="D",1,0)))))))</f>
        <v>3.5</v>
      </c>
      <c r="KF2" s="53" t="str">
        <f>TEXT(KE2,"0.0")</f>
        <v>3.5</v>
      </c>
      <c r="KG2" s="61">
        <v>2</v>
      </c>
      <c r="KH2" s="62">
        <v>2</v>
      </c>
    </row>
    <row r="3" spans="1:294" s="8" customFormat="1" ht="18">
      <c r="A3" s="5">
        <v>2</v>
      </c>
      <c r="B3" s="9" t="s">
        <v>11</v>
      </c>
      <c r="C3" s="10" t="s">
        <v>14</v>
      </c>
      <c r="D3" s="11" t="s">
        <v>15</v>
      </c>
      <c r="E3" s="12" t="s">
        <v>10</v>
      </c>
      <c r="F3" s="87"/>
      <c r="G3" s="47" t="s">
        <v>554</v>
      </c>
      <c r="H3" s="132" t="s">
        <v>427</v>
      </c>
      <c r="I3" s="132" t="s">
        <v>597</v>
      </c>
      <c r="J3" s="48" t="s">
        <v>597</v>
      </c>
      <c r="K3" s="98">
        <v>6.3</v>
      </c>
      <c r="L3" s="67" t="str">
        <f t="shared" ref="L3:L35" si="14">TEXT(K3,"0.0")</f>
        <v>6.3</v>
      </c>
      <c r="M3" s="51" t="str">
        <f>IF(K3&gt;=8.5,"A",IF(K3&gt;=8,"B+",IF(K3&gt;=7,"B",IF(K3&gt;=6.5,"C+",IF(K3&gt;=5.5,"C",IF(K3&gt;=5,"D+",IF(K3&gt;=4,"D","F")))))))</f>
        <v>C</v>
      </c>
      <c r="N3" s="52">
        <f>IF(M3="A",4,IF(M3="B+",3.5,IF(M3="B",3,IF(M3="C+",2.5,IF(M3="C",2,IF(M3="D+",1.5,IF(M3="D",1,0)))))))</f>
        <v>2</v>
      </c>
      <c r="O3" s="53" t="str">
        <f t="shared" ref="O3:O35" si="15">TEXT(N3,"0.0")</f>
        <v>2.0</v>
      </c>
      <c r="P3" s="63">
        <v>2</v>
      </c>
      <c r="Q3" s="206"/>
      <c r="R3" s="67" t="str">
        <f t="shared" ref="R3:R35" si="16">TEXT(Q3,"0.0")</f>
        <v>0.0</v>
      </c>
      <c r="S3" s="51" t="str">
        <f>IF(Q3&gt;=8.5,"A",IF(Q3&gt;=8,"B+",IF(Q3&gt;=7,"B",IF(Q3&gt;=6.5,"C+",IF(Q3&gt;=5.5,"C",IF(Q3&gt;=5,"D+",IF(Q3&gt;=4,"D","F")))))))</f>
        <v>F</v>
      </c>
      <c r="T3" s="52">
        <f>IF(S3="A",4,IF(S3="B+",3.5,IF(S3="B",3,IF(S3="C+",2.5,IF(S3="C",2,IF(S3="D+",1.5,IF(S3="D",1,0)))))))</f>
        <v>0</v>
      </c>
      <c r="U3" s="53" t="str">
        <f t="shared" ref="U3:U35" si="17">TEXT(T3,"0.0")</f>
        <v>0.0</v>
      </c>
      <c r="V3" s="63"/>
      <c r="W3" s="105">
        <v>9.3000000000000007</v>
      </c>
      <c r="X3" s="103">
        <v>8</v>
      </c>
      <c r="Y3" s="104"/>
      <c r="Z3" s="66">
        <f t="shared" si="0"/>
        <v>8.5</v>
      </c>
      <c r="AA3" s="67">
        <f t="shared" si="1"/>
        <v>8.5</v>
      </c>
      <c r="AB3" s="67" t="str">
        <f t="shared" ref="AB3:AB35" si="18">TEXT(AA3,"0.0")</f>
        <v>8.5</v>
      </c>
      <c r="AC3" s="51" t="str">
        <f t="shared" si="2"/>
        <v>A</v>
      </c>
      <c r="AD3" s="60">
        <f>IF(AC3="A",4,IF(AC3="B+",3.5,IF(AC3="B",3,IF(AC3="C+",2.5,IF(AC3="C",2,IF(AC3="D+",1.5,IF(AC3="D",1,0)))))))</f>
        <v>4</v>
      </c>
      <c r="AE3" s="53" t="str">
        <f t="shared" ref="AE3:AE35" si="19">TEXT(AD3,"0.0")</f>
        <v>4.0</v>
      </c>
      <c r="AF3" s="63">
        <v>4</v>
      </c>
      <c r="AG3" s="207">
        <v>4</v>
      </c>
      <c r="AH3" s="105">
        <v>8</v>
      </c>
      <c r="AI3" s="103">
        <v>7</v>
      </c>
      <c r="AJ3" s="104"/>
      <c r="AK3" s="66">
        <f t="shared" si="3"/>
        <v>7.4</v>
      </c>
      <c r="AL3" s="67">
        <f t="shared" si="4"/>
        <v>7.4</v>
      </c>
      <c r="AM3" s="67" t="str">
        <f t="shared" ref="AM3:AM35" si="20">TEXT(AL3,"0.0")</f>
        <v>7.4</v>
      </c>
      <c r="AN3" s="51" t="str">
        <f>IF(AL3&gt;=8.5,"A",IF(AL3&gt;=8,"B+",IF(AL3&gt;=7,"B",IF(AL3&gt;=6.5,"C+",IF(AL3&gt;=5.5,"C",IF(AL3&gt;=5,"D+",IF(AL3&gt;=4,"D","F")))))))</f>
        <v>B</v>
      </c>
      <c r="AO3" s="60">
        <f>IF(AN3="A",4,IF(AN3="B+",3.5,IF(AN3="B",3,IF(AN3="C+",2.5,IF(AN3="C",2,IF(AN3="D+",1.5,IF(AN3="D",1,0)))))))</f>
        <v>3</v>
      </c>
      <c r="AP3" s="53" t="str">
        <f t="shared" ref="AP3:AP35" si="21">TEXT(AO3,"0.0")</f>
        <v>3.0</v>
      </c>
      <c r="AQ3" s="63">
        <v>2</v>
      </c>
      <c r="AR3" s="207">
        <v>2</v>
      </c>
      <c r="AS3" s="105">
        <v>5.3</v>
      </c>
      <c r="AT3" s="103">
        <v>5</v>
      </c>
      <c r="AU3" s="104"/>
      <c r="AV3" s="66">
        <f t="shared" ref="AV3:AV35" si="22">ROUND((AS3*0.4+AT3*0.6),1)</f>
        <v>5.0999999999999996</v>
      </c>
      <c r="AW3" s="67">
        <f t="shared" ref="AW3:AW35" si="23">ROUND(MAX((AS3*0.4+AT3*0.6),(AS3*0.4+AU3*0.6)),1)</f>
        <v>5.0999999999999996</v>
      </c>
      <c r="AX3" s="67" t="str">
        <f t="shared" ref="AX3:AX35" si="24">TEXT(AW3,"0.0")</f>
        <v>5.1</v>
      </c>
      <c r="AY3" s="51" t="str">
        <f t="shared" ref="AY3:AY35" si="25">IF(AW3&gt;=8.5,"A",IF(AW3&gt;=8,"B+",IF(AW3&gt;=7,"B",IF(AW3&gt;=6.5,"C+",IF(AW3&gt;=5.5,"C",IF(AW3&gt;=5,"D+",IF(AW3&gt;=4,"D","F")))))))</f>
        <v>D+</v>
      </c>
      <c r="AZ3" s="60">
        <f>IF(AY3="A",4,IF(AY3="B+",3.5,IF(AY3="B",3,IF(AY3="C+",2.5,IF(AY3="C",2,IF(AY3="D+",1.5,IF(AY3="D",1,0)))))))</f>
        <v>1.5</v>
      </c>
      <c r="BA3" s="53" t="str">
        <f t="shared" ref="BA3:BA35" si="26">TEXT(AZ3,"0.0")</f>
        <v>1.5</v>
      </c>
      <c r="BB3" s="63">
        <v>3</v>
      </c>
      <c r="BC3" s="207">
        <v>3</v>
      </c>
      <c r="BD3" s="105">
        <v>7.2</v>
      </c>
      <c r="BE3" s="103">
        <v>0</v>
      </c>
      <c r="BF3" s="104">
        <v>9</v>
      </c>
      <c r="BG3" s="66">
        <f>ROUND((BD3*0.4+BE3*0.6),1)</f>
        <v>2.9</v>
      </c>
      <c r="BH3" s="67">
        <f>ROUND(MAX((BD3*0.4+BE3*0.6),(BD3*0.4+BF3*0.6)),1)</f>
        <v>8.3000000000000007</v>
      </c>
      <c r="BI3" s="67" t="str">
        <f t="shared" ref="BI3:BI35" si="27">TEXT(BH3,"0.0")</f>
        <v>8.3</v>
      </c>
      <c r="BJ3" s="51" t="str">
        <f>IF(BH3&gt;=8.5,"A",IF(BH3&gt;=8,"B+",IF(BH3&gt;=7,"B",IF(BH3&gt;=6.5,"C+",IF(BH3&gt;=5.5,"C",IF(BH3&gt;=5,"D+",IF(BH3&gt;=4,"D","F")))))))</f>
        <v>B+</v>
      </c>
      <c r="BK3" s="60">
        <f>IF(BJ3="A",4,IF(BJ3="B+",3.5,IF(BJ3="B",3,IF(BJ3="C+",2.5,IF(BJ3="C",2,IF(BJ3="D+",1.5,IF(BJ3="D",1,0)))))))</f>
        <v>3.5</v>
      </c>
      <c r="BL3" s="53" t="str">
        <f t="shared" ref="BL3:BL35" si="28">TEXT(BK3,"0.0")</f>
        <v>3.5</v>
      </c>
      <c r="BM3" s="63">
        <v>3</v>
      </c>
      <c r="BN3" s="207">
        <v>3</v>
      </c>
      <c r="BO3" s="105">
        <v>6.3</v>
      </c>
      <c r="BP3" s="103">
        <v>6</v>
      </c>
      <c r="BQ3" s="104"/>
      <c r="BR3" s="66">
        <f t="shared" si="5"/>
        <v>6.1</v>
      </c>
      <c r="BS3" s="67">
        <f t="shared" si="6"/>
        <v>6.1</v>
      </c>
      <c r="BT3" s="67" t="str">
        <f t="shared" ref="BT3:BT35" si="29">TEXT(BS3,"0.0")</f>
        <v>6.1</v>
      </c>
      <c r="BU3" s="51" t="str">
        <f t="shared" si="7"/>
        <v>C</v>
      </c>
      <c r="BV3" s="68">
        <f t="shared" si="8"/>
        <v>2</v>
      </c>
      <c r="BW3" s="53" t="str">
        <f t="shared" ref="BW3:BW35" si="30">TEXT(BV3,"0.0")</f>
        <v>2.0</v>
      </c>
      <c r="BX3" s="63">
        <v>2</v>
      </c>
      <c r="BY3" s="207">
        <v>2</v>
      </c>
      <c r="BZ3" s="105">
        <v>7</v>
      </c>
      <c r="CA3" s="103">
        <v>9</v>
      </c>
      <c r="CB3" s="104"/>
      <c r="CC3" s="105"/>
      <c r="CD3" s="67">
        <f>ROUND(MAX((BZ3*0.4+CA3*0.6),(BZ3*0.4+CB3*0.6)),1)</f>
        <v>8.1999999999999993</v>
      </c>
      <c r="CE3" s="67" t="str">
        <f t="shared" ref="CE3:CE35" si="31">TEXT(CD3,"0.0")</f>
        <v>8.2</v>
      </c>
      <c r="CF3" s="51" t="str">
        <f>IF(CD3&gt;=8.5,"A",IF(CD3&gt;=8,"B+",IF(CD3&gt;=7,"B",IF(CD3&gt;=6.5,"C+",IF(CD3&gt;=5.5,"C",IF(CD3&gt;=5,"D+",IF(CD3&gt;=4,"D","F")))))))</f>
        <v>B+</v>
      </c>
      <c r="CG3" s="60">
        <f>IF(CF3="A",4,IF(CF3="B+",3.5,IF(CF3="B",3,IF(CF3="C+",2.5,IF(CF3="C",2,IF(CF3="D+",1.5,IF(CF3="D",1,0)))))))</f>
        <v>3.5</v>
      </c>
      <c r="CH3" s="53" t="str">
        <f t="shared" ref="CH3:CH35" si="32">TEXT(CG3,"0.0")</f>
        <v>3.5</v>
      </c>
      <c r="CI3" s="63">
        <v>3</v>
      </c>
      <c r="CJ3" s="207">
        <v>3</v>
      </c>
      <c r="CK3" s="208">
        <f t="shared" ref="CK3:CK35" si="33">AQ3+BB3+BM3+BX3+CI3+AF3</f>
        <v>17</v>
      </c>
      <c r="CL3" s="72">
        <f t="shared" si="9"/>
        <v>7.3999999999999995</v>
      </c>
      <c r="CM3" s="93" t="str">
        <f t="shared" ref="CM3:CM35" si="34">TEXT(CL3,"0.00")</f>
        <v>7.40</v>
      </c>
      <c r="CN3" s="72">
        <f t="shared" si="10"/>
        <v>3.0294117647058822</v>
      </c>
      <c r="CO3" s="93" t="str">
        <f t="shared" ref="CO3:CO35" si="35">TEXT(CN3,"0.00")</f>
        <v>3.03</v>
      </c>
      <c r="CP3" s="7" t="str">
        <f>IF(AND(CN3&lt;0.8),"Cảnh báo KQHT","Lên lớp")</f>
        <v>Lên lớp</v>
      </c>
      <c r="CQ3" s="7">
        <f t="shared" si="11"/>
        <v>17</v>
      </c>
      <c r="CR3" s="72">
        <f t="shared" si="12"/>
        <v>7.3999999999999995</v>
      </c>
      <c r="CS3" s="7" t="str">
        <f t="shared" ref="CS3:CS35" si="36">TEXT(CR3,"0.00")</f>
        <v>7.40</v>
      </c>
      <c r="CT3" s="72">
        <f t="shared" si="13"/>
        <v>3.0294117647058822</v>
      </c>
      <c r="CU3" s="7" t="str">
        <f t="shared" ref="CU3:CU35" si="37">TEXT(CT3,"0.00")</f>
        <v>3.03</v>
      </c>
      <c r="CV3" s="7" t="str">
        <f>IF(AND(CT3&lt;1.2),"Cảnh báo KQHT","Lên lớp")</f>
        <v>Lên lớp</v>
      </c>
      <c r="CW3" s="66">
        <v>8.6</v>
      </c>
      <c r="CX3" s="7">
        <v>7</v>
      </c>
      <c r="CY3" s="7"/>
      <c r="CZ3" s="66">
        <f t="shared" ref="CZ3:CZ36" si="38">ROUND((CW3*0.4+CX3*0.6),1)</f>
        <v>7.6</v>
      </c>
      <c r="DA3" s="67">
        <f t="shared" ref="DA3:DA36" si="39">ROUND(MAX((CW3*0.4+CX3*0.6),(CW3*0.4+CY3*0.6)),1)</f>
        <v>7.6</v>
      </c>
      <c r="DB3" s="60" t="str">
        <f t="shared" ref="DB3:DB36" si="40">TEXT(DA3,"0.0")</f>
        <v>7.6</v>
      </c>
      <c r="DC3" s="51" t="str">
        <f t="shared" ref="DC3:DC36" si="41">IF(DA3&gt;=8.5,"A",IF(DA3&gt;=8,"B+",IF(DA3&gt;=7,"B",IF(DA3&gt;=6.5,"C+",IF(DA3&gt;=5.5,"C",IF(DA3&gt;=5,"D+",IF(DA3&gt;=4,"D","F")))))))</f>
        <v>B</v>
      </c>
      <c r="DD3" s="60">
        <f t="shared" ref="DD3:DD36" si="42">IF(DC3="A",4,IF(DC3="B+",3.5,IF(DC3="B",3,IF(DC3="C+",2.5,IF(DC3="C",2,IF(DC3="D+",1.5,IF(DC3="D",1,0)))))))</f>
        <v>3</v>
      </c>
      <c r="DE3" s="60" t="str">
        <f t="shared" ref="DE3:DE36" si="43">TEXT(DD3,"0.0")</f>
        <v>3.0</v>
      </c>
      <c r="DF3" s="63"/>
      <c r="DG3" s="209"/>
      <c r="DH3" s="105">
        <v>6.4</v>
      </c>
      <c r="DI3" s="126">
        <v>7</v>
      </c>
      <c r="DJ3" s="126"/>
      <c r="DK3" s="66">
        <f t="shared" ref="DK3:DK36" si="44">ROUND((DH3*0.4+DI3*0.6),1)</f>
        <v>6.8</v>
      </c>
      <c r="DL3" s="67">
        <f t="shared" ref="DL3:DL36" si="45">ROUND(MAX((DH3*0.4+DI3*0.6),(DH3*0.4+DJ3*0.6)),1)</f>
        <v>6.8</v>
      </c>
      <c r="DM3" s="60" t="str">
        <f t="shared" ref="DM3:DM36" si="46">TEXT(DL3,"0.0")</f>
        <v>6.8</v>
      </c>
      <c r="DN3" s="51" t="str">
        <f t="shared" ref="DN3:DN36" si="47">IF(DL3&gt;=8.5,"A",IF(DL3&gt;=8,"B+",IF(DL3&gt;=7,"B",IF(DL3&gt;=6.5,"C+",IF(DL3&gt;=5.5,"C",IF(DL3&gt;=5,"D+",IF(DL3&gt;=4,"D","F")))))))</f>
        <v>C+</v>
      </c>
      <c r="DO3" s="60">
        <f t="shared" ref="DO3:DO36" si="48">IF(DN3="A",4,IF(DN3="B+",3.5,IF(DN3="B",3,IF(DN3="C+",2.5,IF(DN3="C",2,IF(DN3="D+",1.5,IF(DN3="D",1,0)))))))</f>
        <v>2.5</v>
      </c>
      <c r="DP3" s="60" t="str">
        <f t="shared" ref="DP3:DP36" si="49">TEXT(DO3,"0.0")</f>
        <v>2.5</v>
      </c>
      <c r="DQ3" s="63"/>
      <c r="DR3" s="209"/>
      <c r="DS3" s="67">
        <f t="shared" ref="DS3:DS36" si="50">(DA3+DL3)/2</f>
        <v>7.1999999999999993</v>
      </c>
      <c r="DT3" s="60" t="str">
        <f t="shared" ref="DT3:DT36" si="51">TEXT(DS3,"0.0")</f>
        <v>7.2</v>
      </c>
      <c r="DU3" s="51" t="str">
        <f t="shared" ref="DU3:DU36" si="52">IF(DS3&gt;=8.5,"A",IF(DS3&gt;=8,"B+",IF(DS3&gt;=7,"B",IF(DS3&gt;=6.5,"C+",IF(DS3&gt;=5.5,"C",IF(DS3&gt;=5,"D+",IF(DS3&gt;=4,"D","F")))))))</f>
        <v>B</v>
      </c>
      <c r="DV3" s="60">
        <f t="shared" ref="DV3:DV36" si="53">IF(DU3="A",4,IF(DU3="B+",3.5,IF(DU3="B",3,IF(DU3="C+",2.5,IF(DU3="C",2,IF(DU3="D+",1.5,IF(DU3="D",1,0)))))))</f>
        <v>3</v>
      </c>
      <c r="DW3" s="60" t="str">
        <f t="shared" ref="DW3:DW36" si="54">TEXT(DV3,"0.0")</f>
        <v>3.0</v>
      </c>
      <c r="DX3" s="63">
        <v>3</v>
      </c>
      <c r="DY3" s="209">
        <v>3</v>
      </c>
      <c r="DZ3" s="210">
        <v>7</v>
      </c>
      <c r="EA3" s="57">
        <v>8</v>
      </c>
      <c r="EB3" s="58"/>
      <c r="EC3" s="66">
        <f t="shared" ref="EC3:EC36" si="55">ROUND((DZ3*0.4+EA3*0.6),1)</f>
        <v>7.6</v>
      </c>
      <c r="ED3" s="67">
        <f t="shared" ref="ED3:ED36" si="56">ROUND(MAX((DZ3*0.4+EA3*0.6),(DZ3*0.4+EB3*0.6)),1)</f>
        <v>7.6</v>
      </c>
      <c r="EE3" s="67" t="str">
        <f t="shared" ref="EE3:EE36" si="57">TEXT(ED3,"0.0")</f>
        <v>7.6</v>
      </c>
      <c r="EF3" s="51" t="str">
        <f t="shared" ref="EF3:EF36" si="58">IF(ED3&gt;=8.5,"A",IF(ED3&gt;=8,"B+",IF(ED3&gt;=7,"B",IF(ED3&gt;=6.5,"C+",IF(ED3&gt;=5.5,"C",IF(ED3&gt;=5,"D+",IF(ED3&gt;=4,"D","F")))))))</f>
        <v>B</v>
      </c>
      <c r="EG3" s="68">
        <f t="shared" ref="EG3:EG36" si="59">IF(EF3="A",4,IF(EF3="B+",3.5,IF(EF3="B",3,IF(EF3="C+",2.5,IF(EF3="C",2,IF(EF3="D+",1.5,IF(EF3="D",1,0)))))))</f>
        <v>3</v>
      </c>
      <c r="EH3" s="53" t="str">
        <f t="shared" ref="EH3:EH36" si="60">TEXT(EG3,"0.0")</f>
        <v>3.0</v>
      </c>
      <c r="EI3" s="63">
        <v>3</v>
      </c>
      <c r="EJ3" s="207">
        <v>3</v>
      </c>
      <c r="EK3" s="210">
        <v>8.6999999999999993</v>
      </c>
      <c r="EL3" s="57">
        <v>7</v>
      </c>
      <c r="EM3" s="58"/>
      <c r="EN3" s="66">
        <f t="shared" ref="EN3:EN35" si="61">ROUND((EK3*0.4+EL3*0.6),1)</f>
        <v>7.7</v>
      </c>
      <c r="EO3" s="67">
        <f t="shared" ref="EO3:EO35" si="62">ROUND(MAX((EK3*0.4+EL3*0.6),(EK3*0.4+EM3*0.6)),1)</f>
        <v>7.7</v>
      </c>
      <c r="EP3" s="67" t="str">
        <f t="shared" ref="EP3:EP36" si="63">TEXT(EO3,"0.0")</f>
        <v>7.7</v>
      </c>
      <c r="EQ3" s="51" t="str">
        <f t="shared" ref="EQ3:EQ35" si="64">IF(EO3&gt;=8.5,"A",IF(EO3&gt;=8,"B+",IF(EO3&gt;=7,"B",IF(EO3&gt;=6.5,"C+",IF(EO3&gt;=5.5,"C",IF(EO3&gt;=5,"D+",IF(EO3&gt;=4,"D","F")))))))</f>
        <v>B</v>
      </c>
      <c r="ER3" s="60">
        <f t="shared" ref="ER3:ER36" si="65">IF(EQ3="A",4,IF(EQ3="B+",3.5,IF(EQ3="B",3,IF(EQ3="C+",2.5,IF(EQ3="C",2,IF(EQ3="D+",1.5,IF(EQ3="D",1,0)))))))</f>
        <v>3</v>
      </c>
      <c r="ES3" s="53" t="str">
        <f t="shared" ref="ES3:ES36" si="66">TEXT(ER3,"0.0")</f>
        <v>3.0</v>
      </c>
      <c r="ET3" s="63">
        <v>3</v>
      </c>
      <c r="EU3" s="207">
        <v>3</v>
      </c>
      <c r="EV3" s="210">
        <v>6</v>
      </c>
      <c r="EW3" s="57">
        <v>5</v>
      </c>
      <c r="EX3" s="58"/>
      <c r="EY3" s="66">
        <f t="shared" ref="EY3:EY38" si="67">ROUND((EV3*0.4+EW3*0.6),1)</f>
        <v>5.4</v>
      </c>
      <c r="EZ3" s="67">
        <f t="shared" ref="EZ3:EZ38" si="68">ROUND(MAX((EV3*0.4+EW3*0.6),(EV3*0.4+EX3*0.6)),1)</f>
        <v>5.4</v>
      </c>
      <c r="FA3" s="67" t="str">
        <f t="shared" ref="FA3:FA38" si="69">TEXT(EZ3,"0.0")</f>
        <v>5.4</v>
      </c>
      <c r="FB3" s="51" t="str">
        <f t="shared" ref="FB3:FB38" si="70">IF(EZ3&gt;=8.5,"A",IF(EZ3&gt;=8,"B+",IF(EZ3&gt;=7,"B",IF(EZ3&gt;=6.5,"C+",IF(EZ3&gt;=5.5,"C",IF(EZ3&gt;=5,"D+",IF(EZ3&gt;=4,"D","F")))))))</f>
        <v>D+</v>
      </c>
      <c r="FC3" s="60">
        <f t="shared" ref="FC3:FC38" si="71">IF(FB3="A",4,IF(FB3="B+",3.5,IF(FB3="B",3,IF(FB3="C+",2.5,IF(FB3="C",2,IF(FB3="D+",1.5,IF(FB3="D",1,0)))))))</f>
        <v>1.5</v>
      </c>
      <c r="FD3" s="53" t="str">
        <f t="shared" ref="FD3:FD38" si="72">TEXT(FC3,"0.0")</f>
        <v>1.5</v>
      </c>
      <c r="FE3" s="63">
        <v>2</v>
      </c>
      <c r="FF3" s="207">
        <v>2</v>
      </c>
      <c r="FG3" s="105">
        <v>6.7</v>
      </c>
      <c r="FH3" s="103">
        <v>8</v>
      </c>
      <c r="FI3" s="104"/>
      <c r="FJ3" s="66">
        <f t="shared" ref="FJ3:FJ38" si="73">ROUND((FG3*0.4+FH3*0.6),1)</f>
        <v>7.5</v>
      </c>
      <c r="FK3" s="67">
        <f t="shared" ref="FK3:FK38" si="74">ROUND(MAX((FG3*0.4+FH3*0.6),(FG3*0.4+FI3*0.6)),1)</f>
        <v>7.5</v>
      </c>
      <c r="FL3" s="67" t="str">
        <f t="shared" ref="FL3:FL38" si="75">TEXT(FK3,"0.0")</f>
        <v>7.5</v>
      </c>
      <c r="FM3" s="51" t="str">
        <f t="shared" ref="FM3:FM38" si="76">IF(FK3&gt;=8.5,"A",IF(FK3&gt;=8,"B+",IF(FK3&gt;=7,"B",IF(FK3&gt;=6.5,"C+",IF(FK3&gt;=5.5,"C",IF(FK3&gt;=5,"D+",IF(FK3&gt;=4,"D","F")))))))</f>
        <v>B</v>
      </c>
      <c r="FN3" s="60">
        <f t="shared" ref="FN3:FN38" si="77">IF(FM3="A",4,IF(FM3="B+",3.5,IF(FM3="B",3,IF(FM3="C+",2.5,IF(FM3="C",2,IF(FM3="D+",1.5,IF(FM3="D",1,0)))))))</f>
        <v>3</v>
      </c>
      <c r="FO3" s="53" t="str">
        <f t="shared" ref="FO3:FO38" si="78">TEXT(FN3,"0.0")</f>
        <v>3.0</v>
      </c>
      <c r="FP3" s="63">
        <v>2</v>
      </c>
      <c r="FQ3" s="207">
        <v>2</v>
      </c>
      <c r="FR3" s="105">
        <v>7.8</v>
      </c>
      <c r="FS3" s="103">
        <v>7</v>
      </c>
      <c r="FT3" s="104"/>
      <c r="FU3" s="66"/>
      <c r="FV3" s="67">
        <f t="shared" ref="FV3:FV38" si="79">ROUND(MAX((FR3*0.4+FS3*0.6),(FR3*0.4+FT3*0.6)),1)</f>
        <v>7.3</v>
      </c>
      <c r="FW3" s="67" t="str">
        <f t="shared" ref="FW3:FW38" si="80">TEXT(FV3,"0.0")</f>
        <v>7.3</v>
      </c>
      <c r="FX3" s="51" t="str">
        <f t="shared" ref="FX3:FX38" si="81">IF(FV3&gt;=8.5,"A",IF(FV3&gt;=8,"B+",IF(FV3&gt;=7,"B",IF(FV3&gt;=6.5,"C+",IF(FV3&gt;=5.5,"C",IF(FV3&gt;=5,"D+",IF(FV3&gt;=4,"D","F")))))))</f>
        <v>B</v>
      </c>
      <c r="FY3" s="60">
        <f t="shared" ref="FY3:FY38" si="82">IF(FX3="A",4,IF(FX3="B+",3.5,IF(FX3="B",3,IF(FX3="C+",2.5,IF(FX3="C",2,IF(FX3="D+",1.5,IF(FX3="D",1,0)))))))</f>
        <v>3</v>
      </c>
      <c r="FZ3" s="53" t="str">
        <f t="shared" ref="FZ3:FZ38" si="83">TEXT(FY3,"0.0")</f>
        <v>3.0</v>
      </c>
      <c r="GA3" s="63">
        <v>2</v>
      </c>
      <c r="GB3" s="207">
        <v>2</v>
      </c>
      <c r="GC3" s="105">
        <v>9.3000000000000007</v>
      </c>
      <c r="GD3" s="103">
        <v>8</v>
      </c>
      <c r="GE3" s="104"/>
      <c r="GF3" s="105"/>
      <c r="GG3" s="67">
        <f t="shared" ref="GG3:GG38" si="84">ROUND(MAX((GC3*0.4+GD3*0.6),(GC3*0.4+GE3*0.6)),1)</f>
        <v>8.5</v>
      </c>
      <c r="GH3" s="67" t="str">
        <f t="shared" ref="GH3:GH38" si="85">TEXT(GG3,"0.0")</f>
        <v>8.5</v>
      </c>
      <c r="GI3" s="51" t="str">
        <f t="shared" ref="GI3:GI38" si="86">IF(GG3&gt;=8.5,"A",IF(GG3&gt;=8,"B+",IF(GG3&gt;=7,"B",IF(GG3&gt;=6.5,"C+",IF(GG3&gt;=5.5,"C",IF(GG3&gt;=5,"D+",IF(GG3&gt;=4,"D","F")))))))</f>
        <v>A</v>
      </c>
      <c r="GJ3" s="60">
        <f t="shared" ref="GJ3:GJ38" si="87">IF(GI3="A",4,IF(GI3="B+",3.5,IF(GI3="B",3,IF(GI3="C+",2.5,IF(GI3="C",2,IF(GI3="D+",1.5,IF(GI3="D",1,0)))))))</f>
        <v>4</v>
      </c>
      <c r="GK3" s="53" t="str">
        <f t="shared" ref="GK3:GK38" si="88">TEXT(GJ3,"0.0")</f>
        <v>4.0</v>
      </c>
      <c r="GL3" s="63">
        <v>3</v>
      </c>
      <c r="GM3" s="207">
        <v>3</v>
      </c>
      <c r="GN3" s="211">
        <f t="shared" ref="GN3:GN38" si="89">DX3+EI3+ET3+FE3+FP3+GA3+GL3</f>
        <v>18</v>
      </c>
      <c r="GO3" s="156">
        <f t="shared" ref="GO3:GO38" si="90">(DS3*DX3+ED3*EI3+EO3*ET3+EZ3*FE3+FK3*FP3+FV3*GA3+GG3*GL3)/GN3</f>
        <v>7.4111111111111097</v>
      </c>
      <c r="GP3" s="158">
        <f t="shared" ref="GP3:GP38" si="91">(DV3*DX3+EG3*EI3+ER3*ET3+FC3*FE3+FN3*FP3+FY3*GA3+GJ3*GL3)/GN3</f>
        <v>3</v>
      </c>
      <c r="GQ3" s="157" t="str">
        <f t="shared" ref="GQ3:GQ38" si="92">TEXT(GP3,"0.00")</f>
        <v>3.00</v>
      </c>
      <c r="GR3" s="5" t="str">
        <f t="shared" ref="GR3:GR38" si="93">IF(AND(GP3&lt;1),"Cảnh báo KQHT","Lên lớp")</f>
        <v>Lên lớp</v>
      </c>
      <c r="GS3" s="212">
        <f t="shared" ref="GS3:GS38" si="94">DY3+EJ3+EU3+FF3+FQ3+GB3+GM3</f>
        <v>18</v>
      </c>
      <c r="GT3" s="213">
        <f t="shared" ref="GT3:GT38" si="95" xml:space="preserve"> (DS3*DY3+ED3*EJ3+EO3*EU3+EZ3*FF3+FK3*FQ3+FV3*GB3+GG3*GM3)/GS3</f>
        <v>7.4111111111111097</v>
      </c>
      <c r="GU3" s="214">
        <f t="shared" ref="GU3:GU38" si="96" xml:space="preserve"> (DV3*DY3+EG3*EJ3+ER3*EU3+FC3*FF3+FN3*FQ3+FY3*GB3+GJ3*GM3)/GS3</f>
        <v>3</v>
      </c>
      <c r="GV3" s="215">
        <f t="shared" ref="GV3:GV38" si="97">CK3+GN3</f>
        <v>35</v>
      </c>
      <c r="GW3" s="211">
        <f t="shared" ref="GW3:GW38" si="98">CQ3+GS3</f>
        <v>35</v>
      </c>
      <c r="GX3" s="157">
        <f t="shared" ref="GX3:GX38" si="99">(CQ3*CR3+GT3*GS3)/GW3</f>
        <v>7.4057142857142857</v>
      </c>
      <c r="GY3" s="158">
        <f t="shared" ref="GY3:GY38" si="100">(CT3*CQ3+GU3*GS3)/GW3</f>
        <v>3.0142857142857142</v>
      </c>
      <c r="GZ3" s="157" t="str">
        <f t="shared" ref="GZ3:GZ38" si="101">TEXT(GY3,"0.00")</f>
        <v>3.01</v>
      </c>
      <c r="HA3" s="5" t="str">
        <f t="shared" ref="HA3:HA38" si="102">IF(AND(GY3&lt;1.2),"Cảnh báo KQHT","Lên lớp")</f>
        <v>Lên lớp</v>
      </c>
      <c r="HB3" s="105">
        <v>6.4</v>
      </c>
      <c r="HC3" s="103">
        <v>6</v>
      </c>
      <c r="HD3" s="104"/>
      <c r="HE3" s="105"/>
      <c r="HF3" s="67">
        <f t="shared" ref="HF3:HF38" si="103">ROUND(MAX((HB3*0.4+HC3*0.6),(HB3*0.4+HD3*0.6)),1)</f>
        <v>6.2</v>
      </c>
      <c r="HG3" s="67" t="str">
        <f t="shared" ref="HG3:HG38" si="104">TEXT(HF3,"0.0")</f>
        <v>6.2</v>
      </c>
      <c r="HH3" s="51" t="str">
        <f t="shared" ref="HH3:HH38" si="105">IF(HF3&gt;=8.5,"A",IF(HF3&gt;=8,"B+",IF(HF3&gt;=7,"B",IF(HF3&gt;=6.5,"C+",IF(HF3&gt;=5.5,"C",IF(HF3&gt;=5,"D+",IF(HF3&gt;=4,"D","F")))))))</f>
        <v>C</v>
      </c>
      <c r="HI3" s="60">
        <f t="shared" ref="HI3:HI38" si="106">IF(HH3="A",4,IF(HH3="B+",3.5,IF(HH3="B",3,IF(HH3="C+",2.5,IF(HH3="C",2,IF(HH3="D+",1.5,IF(HH3="D",1,0)))))))</f>
        <v>2</v>
      </c>
      <c r="HJ3" s="53" t="str">
        <f t="shared" ref="HJ3:HJ38" si="107">TEXT(HI3,"0.0")</f>
        <v>2.0</v>
      </c>
      <c r="HK3" s="63">
        <v>3</v>
      </c>
      <c r="HL3" s="207">
        <v>3</v>
      </c>
      <c r="HM3" s="210">
        <v>5.3</v>
      </c>
      <c r="HN3" s="57">
        <v>5</v>
      </c>
      <c r="HO3" s="58"/>
      <c r="HP3" s="66">
        <f t="shared" ref="HP3:HP38" si="108">ROUND((HM3*0.4+HN3*0.6),1)</f>
        <v>5.0999999999999996</v>
      </c>
      <c r="HQ3" s="110">
        <f t="shared" ref="HQ3:HQ38" si="109">ROUND(MAX((HM3*0.4+HN3*0.6),(HM3*0.4+HO3*0.6)),1)</f>
        <v>5.0999999999999996</v>
      </c>
      <c r="HR3" s="67" t="str">
        <f t="shared" ref="HR3:HR38" si="110">TEXT(HQ3,"0.0")</f>
        <v>5.1</v>
      </c>
      <c r="HS3" s="111" t="str">
        <f t="shared" ref="HS3:HS38" si="111">IF(HQ3&gt;=8.5,"A",IF(HQ3&gt;=8,"B+",IF(HQ3&gt;=7,"B",IF(HQ3&gt;=6.5,"C+",IF(HQ3&gt;=5.5,"C",IF(HQ3&gt;=5,"D+",IF(HQ3&gt;=4,"D","F")))))))</f>
        <v>D+</v>
      </c>
      <c r="HT3" s="112">
        <f t="shared" ref="HT3:HT38" si="112">IF(HS3="A",4,IF(HS3="B+",3.5,IF(HS3="B",3,IF(HS3="C+",2.5,IF(HS3="C",2,IF(HS3="D+",1.5,IF(HS3="D",1,0)))))))</f>
        <v>1.5</v>
      </c>
      <c r="HU3" s="113" t="str">
        <f t="shared" ref="HU3:HU38" si="113">TEXT(HT3,"0.0")</f>
        <v>1.5</v>
      </c>
      <c r="HV3" s="63">
        <v>1</v>
      </c>
      <c r="HW3" s="207">
        <v>1</v>
      </c>
      <c r="HX3" s="66">
        <f t="shared" ref="HX3:HX38" si="114">ROUND((HE3*0.7+HP3*0.3),1)</f>
        <v>1.5</v>
      </c>
      <c r="HY3" s="167">
        <f t="shared" ref="HY3:HY38" si="115">ROUND((HF3*0.7+HQ3*0.3),1)</f>
        <v>5.9</v>
      </c>
      <c r="HZ3" s="53" t="str">
        <f t="shared" ref="HZ3:HZ38" si="116">TEXT(HY3,"0.0")</f>
        <v>5.9</v>
      </c>
      <c r="IA3" s="51" t="str">
        <f t="shared" ref="IA3:IA38" si="117">IF(HY3&gt;=8.5,"A",IF(HY3&gt;=8,"B+",IF(HY3&gt;=7,"B",IF(HY3&gt;=6.5,"C+",IF(HY3&gt;=5.5,"C",IF(HY3&gt;=5,"D+",IF(HY3&gt;=4,"D","F")))))))</f>
        <v>C</v>
      </c>
      <c r="IB3" s="60">
        <f t="shared" ref="IB3:IB38" si="118">IF(IA3="A",4,IF(IA3="B+",3.5,IF(IA3="B",3,IF(IA3="C+",2.5,IF(IA3="C",2,IF(IA3="D+",1.5,IF(IA3="D",1,0)))))))</f>
        <v>2</v>
      </c>
      <c r="IC3" s="53" t="str">
        <f t="shared" ref="IC3:IC38" si="119">TEXT(IB3,"0.0")</f>
        <v>2.0</v>
      </c>
      <c r="ID3" s="220">
        <v>4</v>
      </c>
      <c r="IE3" s="221">
        <v>4</v>
      </c>
      <c r="IF3" s="210">
        <v>7.3</v>
      </c>
      <c r="IG3" s="57">
        <v>4</v>
      </c>
      <c r="IH3" s="58"/>
      <c r="II3" s="66">
        <f t="shared" ref="II3:II38" si="120">ROUND((IF3*0.4+IG3*0.6),1)</f>
        <v>5.3</v>
      </c>
      <c r="IJ3" s="67">
        <f t="shared" ref="IJ3:IJ38" si="121">ROUND(MAX((IF3*0.4+IG3*0.6),(IF3*0.4+IH3*0.6)),1)</f>
        <v>5.3</v>
      </c>
      <c r="IK3" s="67" t="str">
        <f t="shared" ref="IK3:IK38" si="122">TEXT(IJ3,"0.0")</f>
        <v>5.3</v>
      </c>
      <c r="IL3" s="51" t="str">
        <f t="shared" ref="IL3:IL38" si="123">IF(IJ3&gt;=8.5,"A",IF(IJ3&gt;=8,"B+",IF(IJ3&gt;=7,"B",IF(IJ3&gt;=6.5,"C+",IF(IJ3&gt;=5.5,"C",IF(IJ3&gt;=5,"D+",IF(IJ3&gt;=4,"D","F")))))))</f>
        <v>D+</v>
      </c>
      <c r="IM3" s="60">
        <f t="shared" ref="IM3:IM38" si="124">IF(IL3="A",4,IF(IL3="B+",3.5,IF(IL3="B",3,IF(IL3="C+",2.5,IF(IL3="C",2,IF(IL3="D+",1.5,IF(IL3="D",1,0)))))))</f>
        <v>1.5</v>
      </c>
      <c r="IN3" s="53" t="str">
        <f t="shared" ref="IN3:IN38" si="125">TEXT(IM3,"0.0")</f>
        <v>1.5</v>
      </c>
      <c r="IO3" s="63">
        <v>2</v>
      </c>
      <c r="IP3" s="207">
        <v>2</v>
      </c>
      <c r="IQ3" s="258">
        <v>6.6</v>
      </c>
      <c r="IR3" s="126">
        <v>4</v>
      </c>
      <c r="IS3" s="58"/>
      <c r="IT3" s="66">
        <f t="shared" ref="IT3:IT38" si="126">ROUND((IQ3*0.4+IR3*0.6),1)</f>
        <v>5</v>
      </c>
      <c r="IU3" s="67">
        <f t="shared" ref="IU3:IU38" si="127">ROUND(MAX((IQ3*0.4+IR3*0.6),(IQ3*0.4+IS3*0.6)),1)</f>
        <v>5</v>
      </c>
      <c r="IV3" s="67" t="str">
        <f t="shared" ref="IV3:IV38" si="128">TEXT(IU3,"0.0")</f>
        <v>5.0</v>
      </c>
      <c r="IW3" s="51" t="str">
        <f t="shared" ref="IW3:IW38" si="129">IF(IU3&gt;=8.5,"A",IF(IU3&gt;=8,"B+",IF(IU3&gt;=7,"B",IF(IU3&gt;=6.5,"C+",IF(IU3&gt;=5.5,"C",IF(IU3&gt;=5,"D+",IF(IU3&gt;=4,"D","F")))))))</f>
        <v>D+</v>
      </c>
      <c r="IX3" s="60">
        <f t="shared" ref="IX3:IX38" si="130">IF(IW3="A",4,IF(IW3="B+",3.5,IF(IW3="B",3,IF(IW3="C+",2.5,IF(IW3="C",2,IF(IW3="D+",1.5,IF(IW3="D",1,0)))))))</f>
        <v>1.5</v>
      </c>
      <c r="IY3" s="53" t="str">
        <f t="shared" ref="IY3:IY38" si="131">TEXT(IX3,"0.0")</f>
        <v>1.5</v>
      </c>
      <c r="IZ3" s="63">
        <v>3</v>
      </c>
      <c r="JA3" s="207">
        <v>3</v>
      </c>
      <c r="JB3" s="269">
        <v>5.8</v>
      </c>
      <c r="JC3" s="270">
        <v>8</v>
      </c>
      <c r="JD3" s="58"/>
      <c r="JE3" s="66">
        <f t="shared" ref="JE3:JE44" si="132">ROUND((JB3*0.4+JC3*0.6),1)</f>
        <v>7.1</v>
      </c>
      <c r="JF3" s="67">
        <f t="shared" ref="JF3:JF44" si="133">ROUND(MAX((JB3*0.4+JC3*0.6),(JB3*0.4+JD3*0.6)),1)</f>
        <v>7.1</v>
      </c>
      <c r="JG3" s="50" t="str">
        <f t="shared" ref="JG3:JG44" si="134">TEXT(JF3,"0.0")</f>
        <v>7.1</v>
      </c>
      <c r="JH3" s="51" t="str">
        <f t="shared" ref="JH3:JH44" si="135">IF(JF3&gt;=8.5,"A",IF(JF3&gt;=8,"B+",IF(JF3&gt;=7,"B",IF(JF3&gt;=6.5,"C+",IF(JF3&gt;=5.5,"C",IF(JF3&gt;=5,"D+",IF(JF3&gt;=4,"D","F")))))))</f>
        <v>B</v>
      </c>
      <c r="JI3" s="60">
        <f t="shared" ref="JI3:JI44" si="136">IF(JH3="A",4,IF(JH3="B+",3.5,IF(JH3="B",3,IF(JH3="C+",2.5,IF(JH3="C",2,IF(JH3="D+",1.5,IF(JH3="D",1,0)))))))</f>
        <v>3</v>
      </c>
      <c r="JJ3" s="53" t="str">
        <f t="shared" ref="JJ3:JJ44" si="137">TEXT(JI3,"0.0")</f>
        <v>3.0</v>
      </c>
      <c r="JK3" s="61">
        <v>2</v>
      </c>
      <c r="JL3" s="62">
        <v>2</v>
      </c>
      <c r="JM3" s="258">
        <v>7</v>
      </c>
      <c r="JN3" s="126">
        <v>6</v>
      </c>
      <c r="JO3" s="58"/>
      <c r="JP3" s="66">
        <f t="shared" ref="JP3:JP39" si="138">ROUND((JM3*0.4+JN3*0.6),1)</f>
        <v>6.4</v>
      </c>
      <c r="JQ3" s="67">
        <f t="shared" ref="JQ3:JQ39" si="139">ROUND(MAX((JM3*0.4+JN3*0.6),(JM3*0.4+JO3*0.6)),1)</f>
        <v>6.4</v>
      </c>
      <c r="JR3" s="50" t="str">
        <f t="shared" ref="JR3:JR39" si="140">TEXT(JQ3,"0.0")</f>
        <v>6.4</v>
      </c>
      <c r="JS3" s="51" t="str">
        <f t="shared" ref="JS3:JS39" si="141">IF(JQ3&gt;=8.5,"A",IF(JQ3&gt;=8,"B+",IF(JQ3&gt;=7,"B",IF(JQ3&gt;=6.5,"C+",IF(JQ3&gt;=5.5,"C",IF(JQ3&gt;=5,"D+",IF(JQ3&gt;=4,"D","F")))))))</f>
        <v>C</v>
      </c>
      <c r="JT3" s="60">
        <f t="shared" ref="JT3:JT39" si="142">IF(JS3="A",4,IF(JS3="B+",3.5,IF(JS3="B",3,IF(JS3="C+",2.5,IF(JS3="C",2,IF(JS3="D+",1.5,IF(JS3="D",1,0)))))))</f>
        <v>2</v>
      </c>
      <c r="JU3" s="53" t="str">
        <f t="shared" ref="JU3:JU39" si="143">TEXT(JT3,"0.0")</f>
        <v>2.0</v>
      </c>
      <c r="JV3" s="61">
        <v>1</v>
      </c>
      <c r="JW3" s="62">
        <v>1</v>
      </c>
      <c r="JX3" s="282">
        <v>7.7</v>
      </c>
      <c r="JY3" s="283">
        <v>8</v>
      </c>
      <c r="JZ3" s="58"/>
      <c r="KA3" s="66">
        <f t="shared" ref="KA3:KA39" si="144">ROUND((JX3*0.4+JY3*0.6),1)</f>
        <v>7.9</v>
      </c>
      <c r="KB3" s="67">
        <f t="shared" ref="KB3:KB39" si="145">ROUND(MAX((JX3*0.4+JY3*0.6),(JX3*0.4+JZ3*0.6)),1)</f>
        <v>7.9</v>
      </c>
      <c r="KC3" s="50" t="str">
        <f t="shared" ref="KC3:KC39" si="146">TEXT(KB3,"0.0")</f>
        <v>7.9</v>
      </c>
      <c r="KD3" s="51" t="str">
        <f t="shared" ref="KD3:KD39" si="147">IF(KB3&gt;=8.5,"A",IF(KB3&gt;=8,"B+",IF(KB3&gt;=7,"B",IF(KB3&gt;=6.5,"C+",IF(KB3&gt;=5.5,"C",IF(KB3&gt;=5,"D+",IF(KB3&gt;=4,"D","F")))))))</f>
        <v>B</v>
      </c>
      <c r="KE3" s="60">
        <f t="shared" ref="KE3:KE39" si="148">IF(KD3="A",4,IF(KD3="B+",3.5,IF(KD3="B",3,IF(KD3="C+",2.5,IF(KD3="C",2,IF(KD3="D+",1.5,IF(KD3="D",1,0)))))))</f>
        <v>3</v>
      </c>
      <c r="KF3" s="53" t="str">
        <f t="shared" ref="KF3:KF39" si="149">TEXT(KE3,"0.0")</f>
        <v>3.0</v>
      </c>
      <c r="KG3" s="61">
        <v>2</v>
      </c>
      <c r="KH3" s="62">
        <v>2</v>
      </c>
    </row>
    <row r="4" spans="1:294" s="8" customFormat="1" ht="18">
      <c r="A4" s="5">
        <v>3</v>
      </c>
      <c r="B4" s="9" t="s">
        <v>11</v>
      </c>
      <c r="C4" s="10" t="s">
        <v>209</v>
      </c>
      <c r="D4" s="11" t="s">
        <v>210</v>
      </c>
      <c r="E4" s="12" t="s">
        <v>211</v>
      </c>
      <c r="F4" s="87"/>
      <c r="G4" s="47" t="s">
        <v>555</v>
      </c>
      <c r="H4" s="132" t="s">
        <v>427</v>
      </c>
      <c r="I4" s="132" t="s">
        <v>598</v>
      </c>
      <c r="J4" s="48" t="s">
        <v>525</v>
      </c>
      <c r="K4" s="98">
        <v>7</v>
      </c>
      <c r="L4" s="67" t="str">
        <f t="shared" si="14"/>
        <v>7.0</v>
      </c>
      <c r="M4" s="51" t="str">
        <f>IF(K4&gt;=8.5,"A",IF(K4&gt;=8,"B+",IF(K4&gt;=7,"B",IF(K4&gt;=6.5,"C+",IF(K4&gt;=5.5,"C",IF(K4&gt;=5,"D+",IF(K4&gt;=4,"D","F")))))))</f>
        <v>B</v>
      </c>
      <c r="N4" s="52">
        <f>IF(M4="A",4,IF(M4="B+",3.5,IF(M4="B",3,IF(M4="C+",2.5,IF(M4="C",2,IF(M4="D+",1.5,IF(M4="D",1,0)))))))</f>
        <v>3</v>
      </c>
      <c r="O4" s="53" t="str">
        <f t="shared" si="15"/>
        <v>3.0</v>
      </c>
      <c r="P4" s="63">
        <v>2</v>
      </c>
      <c r="Q4" s="49">
        <v>6</v>
      </c>
      <c r="R4" s="67" t="str">
        <f t="shared" si="16"/>
        <v>6.0</v>
      </c>
      <c r="S4" s="51" t="str">
        <f>IF(Q4&gt;=8.5,"A",IF(Q4&gt;=8,"B+",IF(Q4&gt;=7,"B",IF(Q4&gt;=6.5,"C+",IF(Q4&gt;=5.5,"C",IF(Q4&gt;=5,"D+",IF(Q4&gt;=4,"D","F")))))))</f>
        <v>C</v>
      </c>
      <c r="T4" s="52">
        <f>IF(S4="A",4,IF(S4="B+",3.5,IF(S4="B",3,IF(S4="C+",2.5,IF(S4="C",2,IF(S4="D+",1.5,IF(S4="D",1,0)))))))</f>
        <v>2</v>
      </c>
      <c r="U4" s="53" t="str">
        <f t="shared" si="17"/>
        <v>2.0</v>
      </c>
      <c r="V4" s="63">
        <v>3</v>
      </c>
      <c r="W4" s="105">
        <v>7.7</v>
      </c>
      <c r="X4" s="103">
        <v>7</v>
      </c>
      <c r="Y4" s="104"/>
      <c r="Z4" s="66">
        <f t="shared" si="0"/>
        <v>7.3</v>
      </c>
      <c r="AA4" s="67">
        <f t="shared" si="1"/>
        <v>7.3</v>
      </c>
      <c r="AB4" s="67" t="str">
        <f t="shared" si="18"/>
        <v>7.3</v>
      </c>
      <c r="AC4" s="51" t="str">
        <f t="shared" si="2"/>
        <v>B</v>
      </c>
      <c r="AD4" s="60">
        <f>IF(AC4="A",4,IF(AC4="B+",3.5,IF(AC4="B",3,IF(AC4="C+",2.5,IF(AC4="C",2,IF(AC4="D+",1.5,IF(AC4="D",1,0)))))))</f>
        <v>3</v>
      </c>
      <c r="AE4" s="53" t="str">
        <f t="shared" si="19"/>
        <v>3.0</v>
      </c>
      <c r="AF4" s="63">
        <v>4</v>
      </c>
      <c r="AG4" s="207">
        <v>4</v>
      </c>
      <c r="AH4" s="105">
        <v>6.3</v>
      </c>
      <c r="AI4" s="103">
        <v>6</v>
      </c>
      <c r="AJ4" s="104"/>
      <c r="AK4" s="66">
        <f t="shared" si="3"/>
        <v>6.1</v>
      </c>
      <c r="AL4" s="67">
        <f t="shared" si="4"/>
        <v>6.1</v>
      </c>
      <c r="AM4" s="67" t="str">
        <f t="shared" si="20"/>
        <v>6.1</v>
      </c>
      <c r="AN4" s="51" t="str">
        <f>IF(AL4&gt;=8.5,"A",IF(AL4&gt;=8,"B+",IF(AL4&gt;=7,"B",IF(AL4&gt;=6.5,"C+",IF(AL4&gt;=5.5,"C",IF(AL4&gt;=5,"D+",IF(AL4&gt;=4,"D","F")))))))</f>
        <v>C</v>
      </c>
      <c r="AO4" s="60">
        <f>IF(AN4="A",4,IF(AN4="B+",3.5,IF(AN4="B",3,IF(AN4="C+",2.5,IF(AN4="C",2,IF(AN4="D+",1.5,IF(AN4="D",1,0)))))))</f>
        <v>2</v>
      </c>
      <c r="AP4" s="53" t="str">
        <f t="shared" si="21"/>
        <v>2.0</v>
      </c>
      <c r="AQ4" s="63">
        <v>2</v>
      </c>
      <c r="AR4" s="207">
        <v>2</v>
      </c>
      <c r="AS4" s="171">
        <v>6.1</v>
      </c>
      <c r="AT4" s="122">
        <v>0</v>
      </c>
      <c r="AU4" s="123">
        <v>5</v>
      </c>
      <c r="AV4" s="66">
        <f t="shared" si="22"/>
        <v>2.4</v>
      </c>
      <c r="AW4" s="67">
        <f t="shared" si="23"/>
        <v>5.4</v>
      </c>
      <c r="AX4" s="67" t="str">
        <f t="shared" si="24"/>
        <v>5.4</v>
      </c>
      <c r="AY4" s="51" t="str">
        <f t="shared" si="25"/>
        <v>D+</v>
      </c>
      <c r="AZ4" s="60">
        <f>IF(AY4="A",4,IF(AY4="B+",3.5,IF(AY4="B",3,IF(AY4="C+",2.5,IF(AY4="C",2,IF(AY4="D+",1.5,IF(AY4="D",1,0)))))))</f>
        <v>1.5</v>
      </c>
      <c r="BA4" s="53" t="str">
        <f t="shared" si="26"/>
        <v>1.5</v>
      </c>
      <c r="BB4" s="63">
        <v>3</v>
      </c>
      <c r="BC4" s="207">
        <v>3</v>
      </c>
      <c r="BD4" s="105">
        <v>7.5</v>
      </c>
      <c r="BE4" s="103">
        <v>4</v>
      </c>
      <c r="BF4" s="104"/>
      <c r="BG4" s="66">
        <f>ROUND((BD4*0.4+BE4*0.6),1)</f>
        <v>5.4</v>
      </c>
      <c r="BH4" s="67">
        <f>ROUND(MAX((BD4*0.4+BE4*0.6),(BD4*0.4+BF4*0.6)),1)</f>
        <v>5.4</v>
      </c>
      <c r="BI4" s="67" t="str">
        <f t="shared" si="27"/>
        <v>5.4</v>
      </c>
      <c r="BJ4" s="51" t="str">
        <f>IF(BH4&gt;=8.5,"A",IF(BH4&gt;=8,"B+",IF(BH4&gt;=7,"B",IF(BH4&gt;=6.5,"C+",IF(BH4&gt;=5.5,"C",IF(BH4&gt;=5,"D+",IF(BH4&gt;=4,"D","F")))))))</f>
        <v>D+</v>
      </c>
      <c r="BK4" s="60">
        <f>IF(BJ4="A",4,IF(BJ4="B+",3.5,IF(BJ4="B",3,IF(BJ4="C+",2.5,IF(BJ4="C",2,IF(BJ4="D+",1.5,IF(BJ4="D",1,0)))))))</f>
        <v>1.5</v>
      </c>
      <c r="BL4" s="53" t="str">
        <f t="shared" si="28"/>
        <v>1.5</v>
      </c>
      <c r="BM4" s="63">
        <v>3</v>
      </c>
      <c r="BN4" s="207">
        <v>3</v>
      </c>
      <c r="BO4" s="105">
        <v>7</v>
      </c>
      <c r="BP4" s="103">
        <v>5</v>
      </c>
      <c r="BQ4" s="104"/>
      <c r="BR4" s="66">
        <f t="shared" si="5"/>
        <v>5.8</v>
      </c>
      <c r="BS4" s="67">
        <f t="shared" si="6"/>
        <v>5.8</v>
      </c>
      <c r="BT4" s="67" t="str">
        <f t="shared" si="29"/>
        <v>5.8</v>
      </c>
      <c r="BU4" s="51" t="str">
        <f t="shared" si="7"/>
        <v>C</v>
      </c>
      <c r="BV4" s="68">
        <f t="shared" si="8"/>
        <v>2</v>
      </c>
      <c r="BW4" s="53" t="str">
        <f t="shared" si="30"/>
        <v>2.0</v>
      </c>
      <c r="BX4" s="63">
        <v>2</v>
      </c>
      <c r="BY4" s="207">
        <v>2</v>
      </c>
      <c r="BZ4" s="105">
        <v>5.7</v>
      </c>
      <c r="CA4" s="103">
        <v>8</v>
      </c>
      <c r="CB4" s="104"/>
      <c r="CC4" s="105"/>
      <c r="CD4" s="67">
        <f>ROUND(MAX((BZ4*0.4+CA4*0.6),(BZ4*0.4+CB4*0.6)),1)</f>
        <v>7.1</v>
      </c>
      <c r="CE4" s="67" t="str">
        <f t="shared" si="31"/>
        <v>7.1</v>
      </c>
      <c r="CF4" s="51" t="str">
        <f>IF(CD4&gt;=8.5,"A",IF(CD4&gt;=8,"B+",IF(CD4&gt;=7,"B",IF(CD4&gt;=6.5,"C+",IF(CD4&gt;=5.5,"C",IF(CD4&gt;=5,"D+",IF(CD4&gt;=4,"D","F")))))))</f>
        <v>B</v>
      </c>
      <c r="CG4" s="60">
        <f>IF(CF4="A",4,IF(CF4="B+",3.5,IF(CF4="B",3,IF(CF4="C+",2.5,IF(CF4="C",2,IF(CF4="D+",1.5,IF(CF4="D",1,0)))))))</f>
        <v>3</v>
      </c>
      <c r="CH4" s="53" t="str">
        <f t="shared" si="32"/>
        <v>3.0</v>
      </c>
      <c r="CI4" s="63">
        <v>3</v>
      </c>
      <c r="CJ4" s="207">
        <v>3</v>
      </c>
      <c r="CK4" s="208">
        <f t="shared" si="33"/>
        <v>17</v>
      </c>
      <c r="CL4" s="72">
        <f t="shared" si="9"/>
        <v>6.276470588235294</v>
      </c>
      <c r="CM4" s="93" t="str">
        <f t="shared" si="34"/>
        <v>6.28</v>
      </c>
      <c r="CN4" s="72">
        <f t="shared" si="10"/>
        <v>2.2352941176470589</v>
      </c>
      <c r="CO4" s="93" t="str">
        <f t="shared" si="35"/>
        <v>2.24</v>
      </c>
      <c r="CP4" s="7" t="str">
        <f t="shared" ref="CP4:CP35" si="150">IF(AND(CN4&lt;0.8),"Cảnh báo KQHT","Lên lớp")</f>
        <v>Lên lớp</v>
      </c>
      <c r="CQ4" s="7">
        <f t="shared" si="11"/>
        <v>17</v>
      </c>
      <c r="CR4" s="72">
        <f t="shared" si="12"/>
        <v>6.276470588235294</v>
      </c>
      <c r="CS4" s="7" t="str">
        <f t="shared" si="36"/>
        <v>6.28</v>
      </c>
      <c r="CT4" s="72">
        <f t="shared" si="13"/>
        <v>2.2352941176470589</v>
      </c>
      <c r="CU4" s="7" t="str">
        <f t="shared" si="37"/>
        <v>2.24</v>
      </c>
      <c r="CV4" s="7" t="str">
        <f>IF(AND(CT4&lt;1.2),"Cảnh báo KQHT","Lên lớp")</f>
        <v>Lên lớp</v>
      </c>
      <c r="CW4" s="66">
        <v>7</v>
      </c>
      <c r="CX4" s="7">
        <v>7</v>
      </c>
      <c r="CY4" s="7"/>
      <c r="CZ4" s="66">
        <f t="shared" si="38"/>
        <v>7</v>
      </c>
      <c r="DA4" s="67">
        <f t="shared" si="39"/>
        <v>7</v>
      </c>
      <c r="DB4" s="60" t="str">
        <f t="shared" si="40"/>
        <v>7.0</v>
      </c>
      <c r="DC4" s="51" t="str">
        <f t="shared" si="41"/>
        <v>B</v>
      </c>
      <c r="DD4" s="60">
        <f t="shared" si="42"/>
        <v>3</v>
      </c>
      <c r="DE4" s="60" t="str">
        <f t="shared" si="43"/>
        <v>3.0</v>
      </c>
      <c r="DF4" s="63"/>
      <c r="DG4" s="209"/>
      <c r="DH4" s="105">
        <v>6.6</v>
      </c>
      <c r="DI4" s="126">
        <v>6</v>
      </c>
      <c r="DJ4" s="126"/>
      <c r="DK4" s="66">
        <f t="shared" si="44"/>
        <v>6.2</v>
      </c>
      <c r="DL4" s="67">
        <f t="shared" si="45"/>
        <v>6.2</v>
      </c>
      <c r="DM4" s="60" t="str">
        <f t="shared" si="46"/>
        <v>6.2</v>
      </c>
      <c r="DN4" s="51" t="str">
        <f t="shared" si="47"/>
        <v>C</v>
      </c>
      <c r="DO4" s="60">
        <f t="shared" si="48"/>
        <v>2</v>
      </c>
      <c r="DP4" s="60" t="str">
        <f t="shared" si="49"/>
        <v>2.0</v>
      </c>
      <c r="DQ4" s="63"/>
      <c r="DR4" s="209"/>
      <c r="DS4" s="67">
        <f t="shared" si="50"/>
        <v>6.6</v>
      </c>
      <c r="DT4" s="60" t="str">
        <f t="shared" si="51"/>
        <v>6.6</v>
      </c>
      <c r="DU4" s="51" t="str">
        <f t="shared" si="52"/>
        <v>C+</v>
      </c>
      <c r="DV4" s="60">
        <f t="shared" si="53"/>
        <v>2.5</v>
      </c>
      <c r="DW4" s="60" t="str">
        <f t="shared" si="54"/>
        <v>2.5</v>
      </c>
      <c r="DX4" s="63">
        <v>3</v>
      </c>
      <c r="DY4" s="209">
        <v>3</v>
      </c>
      <c r="DZ4" s="216">
        <v>8.3000000000000007</v>
      </c>
      <c r="EA4" s="173">
        <v>9</v>
      </c>
      <c r="EB4" s="174"/>
      <c r="EC4" s="66">
        <f t="shared" si="55"/>
        <v>8.6999999999999993</v>
      </c>
      <c r="ED4" s="67">
        <f t="shared" si="56"/>
        <v>8.6999999999999993</v>
      </c>
      <c r="EE4" s="67" t="str">
        <f t="shared" si="57"/>
        <v>8.7</v>
      </c>
      <c r="EF4" s="51" t="str">
        <f t="shared" si="58"/>
        <v>A</v>
      </c>
      <c r="EG4" s="68">
        <f t="shared" si="59"/>
        <v>4</v>
      </c>
      <c r="EH4" s="53" t="str">
        <f t="shared" si="60"/>
        <v>4.0</v>
      </c>
      <c r="EI4" s="63">
        <v>3</v>
      </c>
      <c r="EJ4" s="207">
        <v>3</v>
      </c>
      <c r="EK4" s="149">
        <v>0</v>
      </c>
      <c r="EL4" s="70"/>
      <c r="EM4" s="121"/>
      <c r="EN4" s="66">
        <f t="shared" si="61"/>
        <v>0</v>
      </c>
      <c r="EO4" s="67">
        <f t="shared" si="62"/>
        <v>0</v>
      </c>
      <c r="EP4" s="67" t="str">
        <f t="shared" si="63"/>
        <v>0.0</v>
      </c>
      <c r="EQ4" s="51" t="str">
        <f t="shared" si="64"/>
        <v>F</v>
      </c>
      <c r="ER4" s="60">
        <f t="shared" si="65"/>
        <v>0</v>
      </c>
      <c r="ES4" s="53" t="str">
        <f t="shared" si="66"/>
        <v>0.0</v>
      </c>
      <c r="ET4" s="63">
        <v>3</v>
      </c>
      <c r="EU4" s="207"/>
      <c r="EV4" s="171">
        <v>7.3</v>
      </c>
      <c r="EW4" s="122">
        <v>0</v>
      </c>
      <c r="EX4" s="123">
        <v>1</v>
      </c>
      <c r="EY4" s="66">
        <f t="shared" si="67"/>
        <v>2.9</v>
      </c>
      <c r="EZ4" s="67">
        <f t="shared" si="68"/>
        <v>3.5</v>
      </c>
      <c r="FA4" s="67" t="str">
        <f t="shared" si="69"/>
        <v>3.5</v>
      </c>
      <c r="FB4" s="51" t="str">
        <f t="shared" si="70"/>
        <v>F</v>
      </c>
      <c r="FC4" s="60">
        <f t="shared" si="71"/>
        <v>0</v>
      </c>
      <c r="FD4" s="53" t="str">
        <f t="shared" si="72"/>
        <v>0.0</v>
      </c>
      <c r="FE4" s="63">
        <v>2</v>
      </c>
      <c r="FF4" s="207"/>
      <c r="FG4" s="105">
        <v>7.3</v>
      </c>
      <c r="FH4" s="103">
        <v>8</v>
      </c>
      <c r="FI4" s="104"/>
      <c r="FJ4" s="66">
        <f t="shared" si="73"/>
        <v>7.7</v>
      </c>
      <c r="FK4" s="67">
        <f t="shared" si="74"/>
        <v>7.7</v>
      </c>
      <c r="FL4" s="67" t="str">
        <f t="shared" si="75"/>
        <v>7.7</v>
      </c>
      <c r="FM4" s="51" t="str">
        <f t="shared" si="76"/>
        <v>B</v>
      </c>
      <c r="FN4" s="60">
        <f t="shared" si="77"/>
        <v>3</v>
      </c>
      <c r="FO4" s="53" t="str">
        <f t="shared" si="78"/>
        <v>3.0</v>
      </c>
      <c r="FP4" s="63">
        <v>2</v>
      </c>
      <c r="FQ4" s="207">
        <v>2</v>
      </c>
      <c r="FR4" s="216">
        <v>7</v>
      </c>
      <c r="FS4" s="173">
        <v>5</v>
      </c>
      <c r="FT4" s="174"/>
      <c r="FU4" s="216"/>
      <c r="FV4" s="67">
        <f t="shared" si="79"/>
        <v>5.8</v>
      </c>
      <c r="FW4" s="67" t="str">
        <f t="shared" si="80"/>
        <v>5.8</v>
      </c>
      <c r="FX4" s="51" t="str">
        <f t="shared" si="81"/>
        <v>C</v>
      </c>
      <c r="FY4" s="60">
        <f t="shared" si="82"/>
        <v>2</v>
      </c>
      <c r="FZ4" s="53" t="str">
        <f t="shared" si="83"/>
        <v>2.0</v>
      </c>
      <c r="GA4" s="63">
        <v>2</v>
      </c>
      <c r="GB4" s="207">
        <v>2</v>
      </c>
      <c r="GC4" s="149">
        <v>1.1000000000000001</v>
      </c>
      <c r="GD4" s="70"/>
      <c r="GE4" s="121"/>
      <c r="GF4" s="149"/>
      <c r="GG4" s="67">
        <f t="shared" si="84"/>
        <v>0.4</v>
      </c>
      <c r="GH4" s="67" t="str">
        <f t="shared" si="85"/>
        <v>0.4</v>
      </c>
      <c r="GI4" s="51" t="str">
        <f t="shared" si="86"/>
        <v>F</v>
      </c>
      <c r="GJ4" s="60">
        <f t="shared" si="87"/>
        <v>0</v>
      </c>
      <c r="GK4" s="53" t="str">
        <f t="shared" si="88"/>
        <v>0.0</v>
      </c>
      <c r="GL4" s="63">
        <v>3</v>
      </c>
      <c r="GM4" s="207"/>
      <c r="GN4" s="211">
        <f t="shared" si="89"/>
        <v>18</v>
      </c>
      <c r="GO4" s="156">
        <f t="shared" si="90"/>
        <v>4.5055555555555555</v>
      </c>
      <c r="GP4" s="158">
        <f t="shared" si="91"/>
        <v>1.6388888888888888</v>
      </c>
      <c r="GQ4" s="157" t="str">
        <f t="shared" si="92"/>
        <v>1.64</v>
      </c>
      <c r="GR4" s="5" t="str">
        <f t="shared" si="93"/>
        <v>Lên lớp</v>
      </c>
      <c r="GS4" s="212">
        <f t="shared" si="94"/>
        <v>10</v>
      </c>
      <c r="GT4" s="213">
        <f t="shared" si="95"/>
        <v>7.2899999999999991</v>
      </c>
      <c r="GU4" s="214">
        <f t="shared" si="96"/>
        <v>2.95</v>
      </c>
      <c r="GV4" s="215">
        <f t="shared" si="97"/>
        <v>35</v>
      </c>
      <c r="GW4" s="211">
        <f t="shared" si="98"/>
        <v>27</v>
      </c>
      <c r="GX4" s="157">
        <f t="shared" si="99"/>
        <v>6.6518518518518519</v>
      </c>
      <c r="GY4" s="158">
        <f t="shared" si="100"/>
        <v>2.5</v>
      </c>
      <c r="GZ4" s="157" t="str">
        <f t="shared" si="101"/>
        <v>2.50</v>
      </c>
      <c r="HA4" s="5" t="str">
        <f t="shared" si="102"/>
        <v>Lên lớp</v>
      </c>
      <c r="HB4" s="105">
        <v>6</v>
      </c>
      <c r="HC4" s="103">
        <v>4</v>
      </c>
      <c r="HD4" s="104"/>
      <c r="HE4" s="105"/>
      <c r="HF4" s="67">
        <f t="shared" si="103"/>
        <v>4.8</v>
      </c>
      <c r="HG4" s="67" t="str">
        <f t="shared" si="104"/>
        <v>4.8</v>
      </c>
      <c r="HH4" s="51" t="str">
        <f t="shared" si="105"/>
        <v>D</v>
      </c>
      <c r="HI4" s="60">
        <f t="shared" si="106"/>
        <v>1</v>
      </c>
      <c r="HJ4" s="53" t="str">
        <f t="shared" si="107"/>
        <v>1.0</v>
      </c>
      <c r="HK4" s="63">
        <v>3</v>
      </c>
      <c r="HL4" s="207">
        <v>3</v>
      </c>
      <c r="HM4" s="210">
        <v>6.3</v>
      </c>
      <c r="HN4" s="57">
        <v>7</v>
      </c>
      <c r="HO4" s="58"/>
      <c r="HP4" s="66">
        <f t="shared" si="108"/>
        <v>6.7</v>
      </c>
      <c r="HQ4" s="110">
        <f t="shared" si="109"/>
        <v>6.7</v>
      </c>
      <c r="HR4" s="67" t="str">
        <f t="shared" si="110"/>
        <v>6.7</v>
      </c>
      <c r="HS4" s="111" t="str">
        <f t="shared" si="111"/>
        <v>C+</v>
      </c>
      <c r="HT4" s="112">
        <f t="shared" si="112"/>
        <v>2.5</v>
      </c>
      <c r="HU4" s="113" t="str">
        <f t="shared" si="113"/>
        <v>2.5</v>
      </c>
      <c r="HV4" s="63">
        <v>1</v>
      </c>
      <c r="HW4" s="207">
        <v>1</v>
      </c>
      <c r="HX4" s="66">
        <f t="shared" si="114"/>
        <v>2</v>
      </c>
      <c r="HY4" s="167">
        <f t="shared" si="115"/>
        <v>5.4</v>
      </c>
      <c r="HZ4" s="53" t="str">
        <f t="shared" si="116"/>
        <v>5.4</v>
      </c>
      <c r="IA4" s="51" t="str">
        <f t="shared" si="117"/>
        <v>D+</v>
      </c>
      <c r="IB4" s="60">
        <f t="shared" si="118"/>
        <v>1.5</v>
      </c>
      <c r="IC4" s="53" t="str">
        <f t="shared" si="119"/>
        <v>1.5</v>
      </c>
      <c r="ID4" s="220">
        <v>4</v>
      </c>
      <c r="IE4" s="221">
        <v>4</v>
      </c>
      <c r="IF4" s="210">
        <v>5.7</v>
      </c>
      <c r="IG4" s="57">
        <v>6</v>
      </c>
      <c r="IH4" s="58"/>
      <c r="II4" s="66">
        <f t="shared" si="120"/>
        <v>5.9</v>
      </c>
      <c r="IJ4" s="67">
        <f t="shared" si="121"/>
        <v>5.9</v>
      </c>
      <c r="IK4" s="67" t="str">
        <f t="shared" si="122"/>
        <v>5.9</v>
      </c>
      <c r="IL4" s="51" t="str">
        <f t="shared" si="123"/>
        <v>C</v>
      </c>
      <c r="IM4" s="60">
        <f t="shared" si="124"/>
        <v>2</v>
      </c>
      <c r="IN4" s="53" t="str">
        <f t="shared" si="125"/>
        <v>2.0</v>
      </c>
      <c r="IO4" s="63">
        <v>2</v>
      </c>
      <c r="IP4" s="207">
        <v>2</v>
      </c>
      <c r="IQ4" s="258">
        <v>6</v>
      </c>
      <c r="IR4" s="126">
        <v>3</v>
      </c>
      <c r="IS4" s="58"/>
      <c r="IT4" s="66">
        <f t="shared" si="126"/>
        <v>4.2</v>
      </c>
      <c r="IU4" s="67">
        <f t="shared" si="127"/>
        <v>4.2</v>
      </c>
      <c r="IV4" s="67" t="str">
        <f t="shared" si="128"/>
        <v>4.2</v>
      </c>
      <c r="IW4" s="51" t="str">
        <f t="shared" si="129"/>
        <v>D</v>
      </c>
      <c r="IX4" s="60">
        <f t="shared" si="130"/>
        <v>1</v>
      </c>
      <c r="IY4" s="53" t="str">
        <f t="shared" si="131"/>
        <v>1.0</v>
      </c>
      <c r="IZ4" s="63">
        <v>3</v>
      </c>
      <c r="JA4" s="207">
        <v>3</v>
      </c>
      <c r="JB4" s="65">
        <v>6.6</v>
      </c>
      <c r="JC4" s="57">
        <v>8</v>
      </c>
      <c r="JD4" s="58"/>
      <c r="JE4" s="66">
        <f t="shared" si="132"/>
        <v>7.4</v>
      </c>
      <c r="JF4" s="67">
        <f t="shared" si="133"/>
        <v>7.4</v>
      </c>
      <c r="JG4" s="50" t="str">
        <f t="shared" si="134"/>
        <v>7.4</v>
      </c>
      <c r="JH4" s="51" t="str">
        <f t="shared" si="135"/>
        <v>B</v>
      </c>
      <c r="JI4" s="60">
        <f t="shared" si="136"/>
        <v>3</v>
      </c>
      <c r="JJ4" s="53" t="str">
        <f t="shared" si="137"/>
        <v>3.0</v>
      </c>
      <c r="JK4" s="61">
        <v>2</v>
      </c>
      <c r="JL4" s="62">
        <v>2</v>
      </c>
      <c r="JM4" s="258">
        <v>5.2</v>
      </c>
      <c r="JN4" s="126">
        <v>4</v>
      </c>
      <c r="JO4" s="58"/>
      <c r="JP4" s="66">
        <f t="shared" si="138"/>
        <v>4.5</v>
      </c>
      <c r="JQ4" s="67">
        <f t="shared" si="139"/>
        <v>4.5</v>
      </c>
      <c r="JR4" s="50" t="str">
        <f t="shared" si="140"/>
        <v>4.5</v>
      </c>
      <c r="JS4" s="51" t="str">
        <f t="shared" si="141"/>
        <v>D</v>
      </c>
      <c r="JT4" s="60">
        <f t="shared" si="142"/>
        <v>1</v>
      </c>
      <c r="JU4" s="53" t="str">
        <f t="shared" si="143"/>
        <v>1.0</v>
      </c>
      <c r="JV4" s="61">
        <v>1</v>
      </c>
      <c r="JW4" s="62">
        <v>1</v>
      </c>
      <c r="JX4" s="282">
        <v>7</v>
      </c>
      <c r="JY4" s="283">
        <v>5</v>
      </c>
      <c r="JZ4" s="58"/>
      <c r="KA4" s="66">
        <f t="shared" si="144"/>
        <v>5.8</v>
      </c>
      <c r="KB4" s="67">
        <f t="shared" si="145"/>
        <v>5.8</v>
      </c>
      <c r="KC4" s="50" t="str">
        <f t="shared" si="146"/>
        <v>5.8</v>
      </c>
      <c r="KD4" s="51" t="str">
        <f t="shared" si="147"/>
        <v>C</v>
      </c>
      <c r="KE4" s="60">
        <f t="shared" si="148"/>
        <v>2</v>
      </c>
      <c r="KF4" s="53" t="str">
        <f t="shared" si="149"/>
        <v>2.0</v>
      </c>
      <c r="KG4" s="61">
        <v>2</v>
      </c>
      <c r="KH4" s="62">
        <v>2</v>
      </c>
    </row>
    <row r="5" spans="1:294" s="8" customFormat="1" ht="18">
      <c r="A5" s="5">
        <v>4</v>
      </c>
      <c r="B5" s="9" t="s">
        <v>11</v>
      </c>
      <c r="C5" s="10" t="s">
        <v>212</v>
      </c>
      <c r="D5" s="11" t="s">
        <v>220</v>
      </c>
      <c r="E5" s="12" t="s">
        <v>221</v>
      </c>
      <c r="F5" s="87"/>
      <c r="G5" s="47" t="s">
        <v>556</v>
      </c>
      <c r="H5" s="132" t="s">
        <v>427</v>
      </c>
      <c r="I5" s="132" t="s">
        <v>599</v>
      </c>
      <c r="J5" s="48" t="s">
        <v>627</v>
      </c>
      <c r="K5" s="98">
        <v>9</v>
      </c>
      <c r="L5" s="67" t="str">
        <f t="shared" si="14"/>
        <v>9.0</v>
      </c>
      <c r="M5" s="51" t="str">
        <f t="shared" ref="M5:M35" si="151">IF(K5&gt;=8.5,"A",IF(K5&gt;=8,"B+",IF(K5&gt;=7,"B",IF(K5&gt;=6.5,"C+",IF(K5&gt;=5.5,"C",IF(K5&gt;=5,"D+",IF(K5&gt;=4,"D","F")))))))</f>
        <v>A</v>
      </c>
      <c r="N5" s="52">
        <f t="shared" ref="N5:N35" si="152">IF(M5="A",4,IF(M5="B+",3.5,IF(M5="B",3,IF(M5="C+",2.5,IF(M5="C",2,IF(M5="D+",1.5,IF(M5="D",1,0)))))))</f>
        <v>4</v>
      </c>
      <c r="O5" s="53" t="str">
        <f t="shared" si="15"/>
        <v>4.0</v>
      </c>
      <c r="P5" s="63">
        <v>2</v>
      </c>
      <c r="Q5" s="49">
        <v>6</v>
      </c>
      <c r="R5" s="67" t="str">
        <f t="shared" si="16"/>
        <v>6.0</v>
      </c>
      <c r="S5" s="51" t="str">
        <f t="shared" ref="S5:S35" si="153">IF(Q5&gt;=8.5,"A",IF(Q5&gt;=8,"B+",IF(Q5&gt;=7,"B",IF(Q5&gt;=6.5,"C+",IF(Q5&gt;=5.5,"C",IF(Q5&gt;=5,"D+",IF(Q5&gt;=4,"D","F")))))))</f>
        <v>C</v>
      </c>
      <c r="T5" s="52">
        <f t="shared" ref="T5:T35" si="154">IF(S5="A",4,IF(S5="B+",3.5,IF(S5="B",3,IF(S5="C+",2.5,IF(S5="C",2,IF(S5="D+",1.5,IF(S5="D",1,0)))))))</f>
        <v>2</v>
      </c>
      <c r="U5" s="53" t="str">
        <f t="shared" si="17"/>
        <v>2.0</v>
      </c>
      <c r="V5" s="63">
        <v>3</v>
      </c>
      <c r="W5" s="105">
        <v>7.8</v>
      </c>
      <c r="X5" s="103">
        <v>8</v>
      </c>
      <c r="Y5" s="104"/>
      <c r="Z5" s="66">
        <f t="shared" si="0"/>
        <v>7.9</v>
      </c>
      <c r="AA5" s="67">
        <f t="shared" si="1"/>
        <v>7.9</v>
      </c>
      <c r="AB5" s="67" t="str">
        <f t="shared" si="18"/>
        <v>7.9</v>
      </c>
      <c r="AC5" s="51" t="str">
        <f t="shared" si="2"/>
        <v>B</v>
      </c>
      <c r="AD5" s="60">
        <f t="shared" ref="AD5:AD35" si="155">IF(AC5="A",4,IF(AC5="B+",3.5,IF(AC5="B",3,IF(AC5="C+",2.5,IF(AC5="C",2,IF(AC5="D+",1.5,IF(AC5="D",1,0)))))))</f>
        <v>3</v>
      </c>
      <c r="AE5" s="53" t="str">
        <f t="shared" si="19"/>
        <v>3.0</v>
      </c>
      <c r="AF5" s="63">
        <v>4</v>
      </c>
      <c r="AG5" s="207">
        <v>4</v>
      </c>
      <c r="AH5" s="105">
        <v>8.3000000000000007</v>
      </c>
      <c r="AI5" s="103">
        <v>7</v>
      </c>
      <c r="AJ5" s="104"/>
      <c r="AK5" s="66">
        <f t="shared" si="3"/>
        <v>7.5</v>
      </c>
      <c r="AL5" s="67">
        <f t="shared" si="4"/>
        <v>7.5</v>
      </c>
      <c r="AM5" s="67" t="str">
        <f t="shared" si="20"/>
        <v>7.5</v>
      </c>
      <c r="AN5" s="51" t="str">
        <f t="shared" ref="AN5:AN35" si="156">IF(AL5&gt;=8.5,"A",IF(AL5&gt;=8,"B+",IF(AL5&gt;=7,"B",IF(AL5&gt;=6.5,"C+",IF(AL5&gt;=5.5,"C",IF(AL5&gt;=5,"D+",IF(AL5&gt;=4,"D","F")))))))</f>
        <v>B</v>
      </c>
      <c r="AO5" s="60">
        <f t="shared" ref="AO5:AO35" si="157">IF(AN5="A",4,IF(AN5="B+",3.5,IF(AN5="B",3,IF(AN5="C+",2.5,IF(AN5="C",2,IF(AN5="D+",1.5,IF(AN5="D",1,0)))))))</f>
        <v>3</v>
      </c>
      <c r="AP5" s="53" t="str">
        <f t="shared" si="21"/>
        <v>3.0</v>
      </c>
      <c r="AQ5" s="63">
        <v>2</v>
      </c>
      <c r="AR5" s="207">
        <v>2</v>
      </c>
      <c r="AS5" s="105">
        <v>7.7</v>
      </c>
      <c r="AT5" s="103">
        <v>9</v>
      </c>
      <c r="AU5" s="104"/>
      <c r="AV5" s="66">
        <f t="shared" si="22"/>
        <v>8.5</v>
      </c>
      <c r="AW5" s="67">
        <f t="shared" si="23"/>
        <v>8.5</v>
      </c>
      <c r="AX5" s="67" t="str">
        <f t="shared" si="24"/>
        <v>8.5</v>
      </c>
      <c r="AY5" s="51" t="str">
        <f t="shared" si="25"/>
        <v>A</v>
      </c>
      <c r="AZ5" s="60">
        <f t="shared" ref="AZ5:AZ35" si="158">IF(AY5="A",4,IF(AY5="B+",3.5,IF(AY5="B",3,IF(AY5="C+",2.5,IF(AY5="C",2,IF(AY5="D+",1.5,IF(AY5="D",1,0)))))))</f>
        <v>4</v>
      </c>
      <c r="BA5" s="53" t="str">
        <f t="shared" si="26"/>
        <v>4.0</v>
      </c>
      <c r="BB5" s="63">
        <v>3</v>
      </c>
      <c r="BC5" s="207">
        <v>3</v>
      </c>
      <c r="BD5" s="105">
        <v>8.4</v>
      </c>
      <c r="BE5" s="103">
        <v>0</v>
      </c>
      <c r="BF5" s="104">
        <v>8</v>
      </c>
      <c r="BG5" s="66">
        <f t="shared" ref="BG5:BG35" si="159">ROUND((BD5*0.4+BE5*0.6),1)</f>
        <v>3.4</v>
      </c>
      <c r="BH5" s="67">
        <f t="shared" ref="BH5:BH35" si="160">ROUND(MAX((BD5*0.4+BE5*0.6),(BD5*0.4+BF5*0.6)),1)</f>
        <v>8.1999999999999993</v>
      </c>
      <c r="BI5" s="67" t="str">
        <f t="shared" si="27"/>
        <v>8.2</v>
      </c>
      <c r="BJ5" s="51" t="str">
        <f t="shared" ref="BJ5:BJ35" si="161">IF(BH5&gt;=8.5,"A",IF(BH5&gt;=8,"B+",IF(BH5&gt;=7,"B",IF(BH5&gt;=6.5,"C+",IF(BH5&gt;=5.5,"C",IF(BH5&gt;=5,"D+",IF(BH5&gt;=4,"D","F")))))))</f>
        <v>B+</v>
      </c>
      <c r="BK5" s="60">
        <f t="shared" ref="BK5:BK35" si="162">IF(BJ5="A",4,IF(BJ5="B+",3.5,IF(BJ5="B",3,IF(BJ5="C+",2.5,IF(BJ5="C",2,IF(BJ5="D+",1.5,IF(BJ5="D",1,0)))))))</f>
        <v>3.5</v>
      </c>
      <c r="BL5" s="53" t="str">
        <f t="shared" si="28"/>
        <v>3.5</v>
      </c>
      <c r="BM5" s="63">
        <v>3</v>
      </c>
      <c r="BN5" s="207">
        <v>3</v>
      </c>
      <c r="BO5" s="105">
        <v>8.4</v>
      </c>
      <c r="BP5" s="103">
        <v>7</v>
      </c>
      <c r="BQ5" s="104"/>
      <c r="BR5" s="66">
        <f t="shared" si="5"/>
        <v>7.6</v>
      </c>
      <c r="BS5" s="67">
        <f t="shared" si="6"/>
        <v>7.6</v>
      </c>
      <c r="BT5" s="67" t="str">
        <f t="shared" si="29"/>
        <v>7.6</v>
      </c>
      <c r="BU5" s="51" t="str">
        <f t="shared" si="7"/>
        <v>B</v>
      </c>
      <c r="BV5" s="68">
        <f t="shared" si="8"/>
        <v>3</v>
      </c>
      <c r="BW5" s="53" t="str">
        <f t="shared" si="30"/>
        <v>3.0</v>
      </c>
      <c r="BX5" s="63">
        <v>2</v>
      </c>
      <c r="BY5" s="207">
        <v>2</v>
      </c>
      <c r="BZ5" s="105">
        <v>7.7</v>
      </c>
      <c r="CA5" s="103">
        <v>9</v>
      </c>
      <c r="CB5" s="104"/>
      <c r="CC5" s="105"/>
      <c r="CD5" s="67">
        <f t="shared" ref="CD5:CD35" si="163">ROUND(MAX((BZ5*0.4+CA5*0.6),(BZ5*0.4+CB5*0.6)),1)</f>
        <v>8.5</v>
      </c>
      <c r="CE5" s="67" t="str">
        <f t="shared" si="31"/>
        <v>8.5</v>
      </c>
      <c r="CF5" s="51" t="str">
        <f t="shared" ref="CF5:CF35" si="164">IF(CD5&gt;=8.5,"A",IF(CD5&gt;=8,"B+",IF(CD5&gt;=7,"B",IF(CD5&gt;=6.5,"C+",IF(CD5&gt;=5.5,"C",IF(CD5&gt;=5,"D+",IF(CD5&gt;=4,"D","F")))))))</f>
        <v>A</v>
      </c>
      <c r="CG5" s="60">
        <f t="shared" ref="CG5:CG35" si="165">IF(CF5="A",4,IF(CF5="B+",3.5,IF(CF5="B",3,IF(CF5="C+",2.5,IF(CF5="C",2,IF(CF5="D+",1.5,IF(CF5="D",1,0)))))))</f>
        <v>4</v>
      </c>
      <c r="CH5" s="53" t="str">
        <f t="shared" si="32"/>
        <v>4.0</v>
      </c>
      <c r="CI5" s="63">
        <v>3</v>
      </c>
      <c r="CJ5" s="207">
        <v>3</v>
      </c>
      <c r="CK5" s="208">
        <f t="shared" si="33"/>
        <v>17</v>
      </c>
      <c r="CL5" s="72">
        <f t="shared" si="9"/>
        <v>8.0823529411764685</v>
      </c>
      <c r="CM5" s="93" t="str">
        <f t="shared" si="34"/>
        <v>8.08</v>
      </c>
      <c r="CN5" s="72">
        <f t="shared" si="10"/>
        <v>3.4411764705882355</v>
      </c>
      <c r="CO5" s="93" t="str">
        <f t="shared" si="35"/>
        <v>3.44</v>
      </c>
      <c r="CP5" s="7" t="str">
        <f t="shared" si="150"/>
        <v>Lên lớp</v>
      </c>
      <c r="CQ5" s="7">
        <f t="shared" si="11"/>
        <v>17</v>
      </c>
      <c r="CR5" s="72">
        <f t="shared" si="12"/>
        <v>8.0823529411764685</v>
      </c>
      <c r="CS5" s="7" t="str">
        <f t="shared" si="36"/>
        <v>8.08</v>
      </c>
      <c r="CT5" s="72">
        <f t="shared" si="13"/>
        <v>3.4411764705882355</v>
      </c>
      <c r="CU5" s="7" t="str">
        <f t="shared" si="37"/>
        <v>3.44</v>
      </c>
      <c r="CV5" s="7" t="str">
        <f>IF(AND(CT5&lt;1.2),"Cảnh báo KQHT","Lên lớp")</f>
        <v>Lên lớp</v>
      </c>
      <c r="CW5" s="66">
        <v>7.8</v>
      </c>
      <c r="CX5" s="7">
        <v>7</v>
      </c>
      <c r="CY5" s="7"/>
      <c r="CZ5" s="66">
        <f t="shared" si="38"/>
        <v>7.3</v>
      </c>
      <c r="DA5" s="67">
        <f t="shared" si="39"/>
        <v>7.3</v>
      </c>
      <c r="DB5" s="60" t="str">
        <f t="shared" si="40"/>
        <v>7.3</v>
      </c>
      <c r="DC5" s="51" t="str">
        <f t="shared" si="41"/>
        <v>B</v>
      </c>
      <c r="DD5" s="60">
        <f t="shared" si="42"/>
        <v>3</v>
      </c>
      <c r="DE5" s="60" t="str">
        <f t="shared" si="43"/>
        <v>3.0</v>
      </c>
      <c r="DF5" s="63"/>
      <c r="DG5" s="209"/>
      <c r="DH5" s="105">
        <v>7.4</v>
      </c>
      <c r="DI5" s="126">
        <v>9</v>
      </c>
      <c r="DJ5" s="126"/>
      <c r="DK5" s="66">
        <f t="shared" si="44"/>
        <v>8.4</v>
      </c>
      <c r="DL5" s="67">
        <f t="shared" si="45"/>
        <v>8.4</v>
      </c>
      <c r="DM5" s="60" t="str">
        <f t="shared" si="46"/>
        <v>8.4</v>
      </c>
      <c r="DN5" s="51" t="str">
        <f t="shared" si="47"/>
        <v>B+</v>
      </c>
      <c r="DO5" s="60">
        <f t="shared" si="48"/>
        <v>3.5</v>
      </c>
      <c r="DP5" s="60" t="str">
        <f t="shared" si="49"/>
        <v>3.5</v>
      </c>
      <c r="DQ5" s="63"/>
      <c r="DR5" s="209"/>
      <c r="DS5" s="67">
        <f t="shared" si="50"/>
        <v>7.85</v>
      </c>
      <c r="DT5" s="60" t="str">
        <f t="shared" si="51"/>
        <v>7.9</v>
      </c>
      <c r="DU5" s="51" t="str">
        <f t="shared" si="52"/>
        <v>B</v>
      </c>
      <c r="DV5" s="60">
        <f t="shared" si="53"/>
        <v>3</v>
      </c>
      <c r="DW5" s="60" t="str">
        <f t="shared" si="54"/>
        <v>3.0</v>
      </c>
      <c r="DX5" s="63">
        <v>3</v>
      </c>
      <c r="DY5" s="209">
        <v>3</v>
      </c>
      <c r="DZ5" s="210">
        <v>8.4</v>
      </c>
      <c r="EA5" s="57">
        <v>9</v>
      </c>
      <c r="EB5" s="58"/>
      <c r="EC5" s="66">
        <f t="shared" si="55"/>
        <v>8.8000000000000007</v>
      </c>
      <c r="ED5" s="67">
        <f t="shared" si="56"/>
        <v>8.8000000000000007</v>
      </c>
      <c r="EE5" s="67" t="str">
        <f t="shared" si="57"/>
        <v>8.8</v>
      </c>
      <c r="EF5" s="51" t="str">
        <f t="shared" si="58"/>
        <v>A</v>
      </c>
      <c r="EG5" s="68">
        <f t="shared" si="59"/>
        <v>4</v>
      </c>
      <c r="EH5" s="53" t="str">
        <f t="shared" si="60"/>
        <v>4.0</v>
      </c>
      <c r="EI5" s="63">
        <v>3</v>
      </c>
      <c r="EJ5" s="207">
        <v>3</v>
      </c>
      <c r="EK5" s="210">
        <v>7.8</v>
      </c>
      <c r="EL5" s="57">
        <v>8</v>
      </c>
      <c r="EM5" s="58"/>
      <c r="EN5" s="66">
        <f t="shared" si="61"/>
        <v>7.9</v>
      </c>
      <c r="EO5" s="67">
        <f t="shared" si="62"/>
        <v>7.9</v>
      </c>
      <c r="EP5" s="67" t="str">
        <f t="shared" si="63"/>
        <v>7.9</v>
      </c>
      <c r="EQ5" s="51" t="str">
        <f t="shared" si="64"/>
        <v>B</v>
      </c>
      <c r="ER5" s="60">
        <f t="shared" si="65"/>
        <v>3</v>
      </c>
      <c r="ES5" s="53" t="str">
        <f t="shared" si="66"/>
        <v>3.0</v>
      </c>
      <c r="ET5" s="63">
        <v>3</v>
      </c>
      <c r="EU5" s="207">
        <v>3</v>
      </c>
      <c r="EV5" s="210">
        <v>5</v>
      </c>
      <c r="EW5" s="57">
        <v>6</v>
      </c>
      <c r="EX5" s="58"/>
      <c r="EY5" s="66">
        <f t="shared" si="67"/>
        <v>5.6</v>
      </c>
      <c r="EZ5" s="67">
        <f t="shared" si="68"/>
        <v>5.6</v>
      </c>
      <c r="FA5" s="67" t="str">
        <f t="shared" si="69"/>
        <v>5.6</v>
      </c>
      <c r="FB5" s="51" t="str">
        <f t="shared" si="70"/>
        <v>C</v>
      </c>
      <c r="FC5" s="60">
        <f t="shared" si="71"/>
        <v>2</v>
      </c>
      <c r="FD5" s="53" t="str">
        <f t="shared" si="72"/>
        <v>2.0</v>
      </c>
      <c r="FE5" s="63">
        <v>2</v>
      </c>
      <c r="FF5" s="207">
        <v>2</v>
      </c>
      <c r="FG5" s="105">
        <v>9</v>
      </c>
      <c r="FH5" s="103">
        <v>8</v>
      </c>
      <c r="FI5" s="104"/>
      <c r="FJ5" s="66">
        <f t="shared" si="73"/>
        <v>8.4</v>
      </c>
      <c r="FK5" s="67">
        <f t="shared" si="74"/>
        <v>8.4</v>
      </c>
      <c r="FL5" s="67" t="str">
        <f t="shared" si="75"/>
        <v>8.4</v>
      </c>
      <c r="FM5" s="51" t="str">
        <f t="shared" si="76"/>
        <v>B+</v>
      </c>
      <c r="FN5" s="60">
        <f t="shared" si="77"/>
        <v>3.5</v>
      </c>
      <c r="FO5" s="53" t="str">
        <f t="shared" si="78"/>
        <v>3.5</v>
      </c>
      <c r="FP5" s="63">
        <v>2</v>
      </c>
      <c r="FQ5" s="207">
        <v>2</v>
      </c>
      <c r="FR5" s="105">
        <v>8</v>
      </c>
      <c r="FS5" s="103">
        <v>9</v>
      </c>
      <c r="FT5" s="104"/>
      <c r="FU5" s="66"/>
      <c r="FV5" s="67">
        <f t="shared" si="79"/>
        <v>8.6</v>
      </c>
      <c r="FW5" s="67" t="str">
        <f t="shared" si="80"/>
        <v>8.6</v>
      </c>
      <c r="FX5" s="51" t="str">
        <f t="shared" si="81"/>
        <v>A</v>
      </c>
      <c r="FY5" s="60">
        <f t="shared" si="82"/>
        <v>4</v>
      </c>
      <c r="FZ5" s="53" t="str">
        <f t="shared" si="83"/>
        <v>4.0</v>
      </c>
      <c r="GA5" s="63">
        <v>2</v>
      </c>
      <c r="GB5" s="207">
        <v>2</v>
      </c>
      <c r="GC5" s="105">
        <v>8.6999999999999993</v>
      </c>
      <c r="GD5" s="103">
        <v>9</v>
      </c>
      <c r="GE5" s="104"/>
      <c r="GF5" s="105"/>
      <c r="GG5" s="67">
        <f t="shared" si="84"/>
        <v>8.9</v>
      </c>
      <c r="GH5" s="67" t="str">
        <f t="shared" si="85"/>
        <v>8.9</v>
      </c>
      <c r="GI5" s="51" t="str">
        <f t="shared" si="86"/>
        <v>A</v>
      </c>
      <c r="GJ5" s="60">
        <f t="shared" si="87"/>
        <v>4</v>
      </c>
      <c r="GK5" s="53" t="str">
        <f t="shared" si="88"/>
        <v>4.0</v>
      </c>
      <c r="GL5" s="63">
        <v>3</v>
      </c>
      <c r="GM5" s="207">
        <v>3</v>
      </c>
      <c r="GN5" s="211">
        <f t="shared" si="89"/>
        <v>18</v>
      </c>
      <c r="GO5" s="156">
        <f t="shared" si="90"/>
        <v>8.0861111111111121</v>
      </c>
      <c r="GP5" s="158">
        <f t="shared" si="91"/>
        <v>3.3888888888888888</v>
      </c>
      <c r="GQ5" s="157" t="str">
        <f t="shared" si="92"/>
        <v>3.39</v>
      </c>
      <c r="GR5" s="5" t="str">
        <f t="shared" si="93"/>
        <v>Lên lớp</v>
      </c>
      <c r="GS5" s="212">
        <f t="shared" si="94"/>
        <v>18</v>
      </c>
      <c r="GT5" s="213">
        <f t="shared" si="95"/>
        <v>8.0861111111111121</v>
      </c>
      <c r="GU5" s="214">
        <f t="shared" si="96"/>
        <v>3.3888888888888888</v>
      </c>
      <c r="GV5" s="215">
        <f t="shared" si="97"/>
        <v>35</v>
      </c>
      <c r="GW5" s="211">
        <f t="shared" si="98"/>
        <v>35</v>
      </c>
      <c r="GX5" s="157">
        <f t="shared" si="99"/>
        <v>8.0842857142857145</v>
      </c>
      <c r="GY5" s="158">
        <f t="shared" si="100"/>
        <v>3.4142857142857141</v>
      </c>
      <c r="GZ5" s="157" t="str">
        <f t="shared" si="101"/>
        <v>3.41</v>
      </c>
      <c r="HA5" s="5" t="str">
        <f t="shared" si="102"/>
        <v>Lên lớp</v>
      </c>
      <c r="HB5" s="105">
        <v>8.6999999999999993</v>
      </c>
      <c r="HC5" s="103">
        <v>9</v>
      </c>
      <c r="HD5" s="104"/>
      <c r="HE5" s="105"/>
      <c r="HF5" s="67">
        <f t="shared" si="103"/>
        <v>8.9</v>
      </c>
      <c r="HG5" s="67" t="str">
        <f t="shared" si="104"/>
        <v>8.9</v>
      </c>
      <c r="HH5" s="51" t="str">
        <f t="shared" si="105"/>
        <v>A</v>
      </c>
      <c r="HI5" s="60">
        <f t="shared" si="106"/>
        <v>4</v>
      </c>
      <c r="HJ5" s="53" t="str">
        <f t="shared" si="107"/>
        <v>4.0</v>
      </c>
      <c r="HK5" s="63">
        <v>3</v>
      </c>
      <c r="HL5" s="207">
        <v>3</v>
      </c>
      <c r="HM5" s="210">
        <v>9</v>
      </c>
      <c r="HN5" s="57">
        <v>8</v>
      </c>
      <c r="HO5" s="58"/>
      <c r="HP5" s="66">
        <f t="shared" si="108"/>
        <v>8.4</v>
      </c>
      <c r="HQ5" s="110">
        <f t="shared" si="109"/>
        <v>8.4</v>
      </c>
      <c r="HR5" s="67" t="str">
        <f t="shared" si="110"/>
        <v>8.4</v>
      </c>
      <c r="HS5" s="111" t="str">
        <f t="shared" si="111"/>
        <v>B+</v>
      </c>
      <c r="HT5" s="112">
        <f t="shared" si="112"/>
        <v>3.5</v>
      </c>
      <c r="HU5" s="113" t="str">
        <f t="shared" si="113"/>
        <v>3.5</v>
      </c>
      <c r="HV5" s="63">
        <v>1</v>
      </c>
      <c r="HW5" s="207">
        <v>1</v>
      </c>
      <c r="HX5" s="66">
        <f t="shared" si="114"/>
        <v>2.5</v>
      </c>
      <c r="HY5" s="167">
        <f t="shared" si="115"/>
        <v>8.8000000000000007</v>
      </c>
      <c r="HZ5" s="53" t="str">
        <f t="shared" si="116"/>
        <v>8.8</v>
      </c>
      <c r="IA5" s="51" t="str">
        <f t="shared" si="117"/>
        <v>A</v>
      </c>
      <c r="IB5" s="60">
        <f t="shared" si="118"/>
        <v>4</v>
      </c>
      <c r="IC5" s="53" t="str">
        <f t="shared" si="119"/>
        <v>4.0</v>
      </c>
      <c r="ID5" s="220">
        <v>4</v>
      </c>
      <c r="IE5" s="221">
        <v>4</v>
      </c>
      <c r="IF5" s="210">
        <v>9</v>
      </c>
      <c r="IG5" s="57">
        <v>6</v>
      </c>
      <c r="IH5" s="58"/>
      <c r="II5" s="66">
        <f t="shared" si="120"/>
        <v>7.2</v>
      </c>
      <c r="IJ5" s="67">
        <f t="shared" si="121"/>
        <v>7.2</v>
      </c>
      <c r="IK5" s="67" t="str">
        <f t="shared" si="122"/>
        <v>7.2</v>
      </c>
      <c r="IL5" s="51" t="str">
        <f t="shared" si="123"/>
        <v>B</v>
      </c>
      <c r="IM5" s="60">
        <f t="shared" si="124"/>
        <v>3</v>
      </c>
      <c r="IN5" s="53" t="str">
        <f t="shared" si="125"/>
        <v>3.0</v>
      </c>
      <c r="IO5" s="63">
        <v>2</v>
      </c>
      <c r="IP5" s="207">
        <v>2</v>
      </c>
      <c r="IQ5" s="258">
        <v>8.1</v>
      </c>
      <c r="IR5" s="126">
        <v>9</v>
      </c>
      <c r="IS5" s="58"/>
      <c r="IT5" s="66">
        <f t="shared" si="126"/>
        <v>8.6</v>
      </c>
      <c r="IU5" s="67">
        <f t="shared" si="127"/>
        <v>8.6</v>
      </c>
      <c r="IV5" s="67" t="str">
        <f t="shared" si="128"/>
        <v>8.6</v>
      </c>
      <c r="IW5" s="51" t="str">
        <f t="shared" si="129"/>
        <v>A</v>
      </c>
      <c r="IX5" s="60">
        <f t="shared" si="130"/>
        <v>4</v>
      </c>
      <c r="IY5" s="53" t="str">
        <f t="shared" si="131"/>
        <v>4.0</v>
      </c>
      <c r="IZ5" s="63">
        <v>3</v>
      </c>
      <c r="JA5" s="207">
        <v>3</v>
      </c>
      <c r="JB5" s="65">
        <v>7</v>
      </c>
      <c r="JC5" s="57">
        <v>8</v>
      </c>
      <c r="JD5" s="58"/>
      <c r="JE5" s="66">
        <f t="shared" si="132"/>
        <v>7.6</v>
      </c>
      <c r="JF5" s="67">
        <f t="shared" si="133"/>
        <v>7.6</v>
      </c>
      <c r="JG5" s="50" t="str">
        <f t="shared" si="134"/>
        <v>7.6</v>
      </c>
      <c r="JH5" s="51" t="str">
        <f t="shared" si="135"/>
        <v>B</v>
      </c>
      <c r="JI5" s="60">
        <f t="shared" si="136"/>
        <v>3</v>
      </c>
      <c r="JJ5" s="53" t="str">
        <f t="shared" si="137"/>
        <v>3.0</v>
      </c>
      <c r="JK5" s="61">
        <v>2</v>
      </c>
      <c r="JL5" s="62">
        <v>2</v>
      </c>
      <c r="JM5" s="258">
        <v>8.6</v>
      </c>
      <c r="JN5" s="126">
        <v>8</v>
      </c>
      <c r="JO5" s="58"/>
      <c r="JP5" s="66">
        <f t="shared" si="138"/>
        <v>8.1999999999999993</v>
      </c>
      <c r="JQ5" s="67">
        <f t="shared" si="139"/>
        <v>8.1999999999999993</v>
      </c>
      <c r="JR5" s="50" t="str">
        <f t="shared" si="140"/>
        <v>8.2</v>
      </c>
      <c r="JS5" s="51" t="str">
        <f t="shared" si="141"/>
        <v>B+</v>
      </c>
      <c r="JT5" s="60">
        <f t="shared" si="142"/>
        <v>3.5</v>
      </c>
      <c r="JU5" s="53" t="str">
        <f t="shared" si="143"/>
        <v>3.5</v>
      </c>
      <c r="JV5" s="61">
        <v>1</v>
      </c>
      <c r="JW5" s="62">
        <v>1</v>
      </c>
      <c r="JX5" s="65">
        <v>8</v>
      </c>
      <c r="JY5" s="57"/>
      <c r="JZ5" s="58">
        <v>4</v>
      </c>
      <c r="KA5" s="66">
        <f t="shared" si="144"/>
        <v>3.2</v>
      </c>
      <c r="KB5" s="67">
        <f t="shared" si="145"/>
        <v>5.6</v>
      </c>
      <c r="KC5" s="50" t="str">
        <f t="shared" si="146"/>
        <v>5.6</v>
      </c>
      <c r="KD5" s="51" t="str">
        <f t="shared" si="147"/>
        <v>C</v>
      </c>
      <c r="KE5" s="60">
        <f t="shared" si="148"/>
        <v>2</v>
      </c>
      <c r="KF5" s="53" t="str">
        <f t="shared" si="149"/>
        <v>2.0</v>
      </c>
      <c r="KG5" s="61">
        <v>2</v>
      </c>
      <c r="KH5" s="62">
        <v>2</v>
      </c>
    </row>
    <row r="6" spans="1:294" s="8" customFormat="1" ht="18">
      <c r="A6" s="5">
        <v>5</v>
      </c>
      <c r="B6" s="9" t="s">
        <v>11</v>
      </c>
      <c r="C6" s="10" t="s">
        <v>215</v>
      </c>
      <c r="D6" s="11" t="s">
        <v>213</v>
      </c>
      <c r="E6" s="12" t="s">
        <v>214</v>
      </c>
      <c r="G6" s="47" t="s">
        <v>557</v>
      </c>
      <c r="H6" s="132" t="s">
        <v>427</v>
      </c>
      <c r="I6" s="132" t="s">
        <v>600</v>
      </c>
      <c r="J6" s="48" t="s">
        <v>628</v>
      </c>
      <c r="K6" s="98">
        <v>6.7</v>
      </c>
      <c r="L6" s="67" t="str">
        <f t="shared" si="14"/>
        <v>6.7</v>
      </c>
      <c r="M6" s="51" t="str">
        <f t="shared" si="151"/>
        <v>C+</v>
      </c>
      <c r="N6" s="52">
        <f t="shared" si="152"/>
        <v>2.5</v>
      </c>
      <c r="O6" s="53" t="str">
        <f t="shared" si="15"/>
        <v>2.5</v>
      </c>
      <c r="P6" s="63">
        <v>2</v>
      </c>
      <c r="Q6" s="49">
        <v>6</v>
      </c>
      <c r="R6" s="67" t="str">
        <f t="shared" si="16"/>
        <v>6.0</v>
      </c>
      <c r="S6" s="51" t="str">
        <f t="shared" si="153"/>
        <v>C</v>
      </c>
      <c r="T6" s="52">
        <f t="shared" si="154"/>
        <v>2</v>
      </c>
      <c r="U6" s="53" t="str">
        <f t="shared" si="17"/>
        <v>2.0</v>
      </c>
      <c r="V6" s="63">
        <v>3</v>
      </c>
      <c r="W6" s="105">
        <v>7.7</v>
      </c>
      <c r="X6" s="103">
        <v>7</v>
      </c>
      <c r="Y6" s="104"/>
      <c r="Z6" s="66">
        <f t="shared" si="0"/>
        <v>7.3</v>
      </c>
      <c r="AA6" s="67">
        <f t="shared" si="1"/>
        <v>7.3</v>
      </c>
      <c r="AB6" s="67" t="str">
        <f t="shared" si="18"/>
        <v>7.3</v>
      </c>
      <c r="AC6" s="51" t="str">
        <f t="shared" si="2"/>
        <v>B</v>
      </c>
      <c r="AD6" s="60">
        <f t="shared" si="155"/>
        <v>3</v>
      </c>
      <c r="AE6" s="53" t="str">
        <f t="shared" si="19"/>
        <v>3.0</v>
      </c>
      <c r="AF6" s="63">
        <v>4</v>
      </c>
      <c r="AG6" s="207">
        <v>4</v>
      </c>
      <c r="AH6" s="105">
        <v>8</v>
      </c>
      <c r="AI6" s="103">
        <v>6</v>
      </c>
      <c r="AJ6" s="104"/>
      <c r="AK6" s="66">
        <f t="shared" si="3"/>
        <v>6.8</v>
      </c>
      <c r="AL6" s="67">
        <f t="shared" si="4"/>
        <v>6.8</v>
      </c>
      <c r="AM6" s="67" t="str">
        <f t="shared" si="20"/>
        <v>6.8</v>
      </c>
      <c r="AN6" s="51" t="str">
        <f t="shared" si="156"/>
        <v>C+</v>
      </c>
      <c r="AO6" s="60">
        <f t="shared" si="157"/>
        <v>2.5</v>
      </c>
      <c r="AP6" s="53" t="str">
        <f t="shared" si="21"/>
        <v>2.5</v>
      </c>
      <c r="AQ6" s="63">
        <v>2</v>
      </c>
      <c r="AR6" s="207">
        <v>2</v>
      </c>
      <c r="AS6" s="171">
        <v>5</v>
      </c>
      <c r="AT6" s="122">
        <v>0</v>
      </c>
      <c r="AU6" s="123">
        <v>5</v>
      </c>
      <c r="AV6" s="66">
        <f t="shared" si="22"/>
        <v>2</v>
      </c>
      <c r="AW6" s="67">
        <f t="shared" si="23"/>
        <v>5</v>
      </c>
      <c r="AX6" s="67" t="str">
        <f t="shared" si="24"/>
        <v>5.0</v>
      </c>
      <c r="AY6" s="51" t="str">
        <f t="shared" si="25"/>
        <v>D+</v>
      </c>
      <c r="AZ6" s="60">
        <f t="shared" si="158"/>
        <v>1.5</v>
      </c>
      <c r="BA6" s="53" t="str">
        <f t="shared" si="26"/>
        <v>1.5</v>
      </c>
      <c r="BB6" s="63">
        <v>3</v>
      </c>
      <c r="BC6" s="207">
        <v>3</v>
      </c>
      <c r="BD6" s="105">
        <v>7.2</v>
      </c>
      <c r="BE6" s="103">
        <v>8</v>
      </c>
      <c r="BF6" s="104"/>
      <c r="BG6" s="66">
        <f t="shared" si="159"/>
        <v>7.7</v>
      </c>
      <c r="BH6" s="67">
        <f t="shared" si="160"/>
        <v>7.7</v>
      </c>
      <c r="BI6" s="67" t="str">
        <f t="shared" si="27"/>
        <v>7.7</v>
      </c>
      <c r="BJ6" s="51" t="str">
        <f t="shared" si="161"/>
        <v>B</v>
      </c>
      <c r="BK6" s="60">
        <f t="shared" si="162"/>
        <v>3</v>
      </c>
      <c r="BL6" s="53" t="str">
        <f t="shared" si="28"/>
        <v>3.0</v>
      </c>
      <c r="BM6" s="63">
        <v>3</v>
      </c>
      <c r="BN6" s="207">
        <v>3</v>
      </c>
      <c r="BO6" s="105">
        <v>6.6</v>
      </c>
      <c r="BP6" s="103">
        <v>5</v>
      </c>
      <c r="BQ6" s="104"/>
      <c r="BR6" s="66">
        <f t="shared" si="5"/>
        <v>5.6</v>
      </c>
      <c r="BS6" s="67">
        <f t="shared" si="6"/>
        <v>5.6</v>
      </c>
      <c r="BT6" s="67" t="str">
        <f t="shared" si="29"/>
        <v>5.6</v>
      </c>
      <c r="BU6" s="51" t="str">
        <f t="shared" si="7"/>
        <v>C</v>
      </c>
      <c r="BV6" s="68">
        <f t="shared" si="8"/>
        <v>2</v>
      </c>
      <c r="BW6" s="53" t="str">
        <f t="shared" si="30"/>
        <v>2.0</v>
      </c>
      <c r="BX6" s="63">
        <v>2</v>
      </c>
      <c r="BY6" s="207">
        <v>2</v>
      </c>
      <c r="BZ6" s="105">
        <v>7.7</v>
      </c>
      <c r="CA6" s="103">
        <v>8</v>
      </c>
      <c r="CB6" s="104"/>
      <c r="CC6" s="105"/>
      <c r="CD6" s="67">
        <f t="shared" si="163"/>
        <v>7.9</v>
      </c>
      <c r="CE6" s="67" t="str">
        <f t="shared" si="31"/>
        <v>7.9</v>
      </c>
      <c r="CF6" s="51" t="str">
        <f t="shared" si="164"/>
        <v>B</v>
      </c>
      <c r="CG6" s="60">
        <f t="shared" si="165"/>
        <v>3</v>
      </c>
      <c r="CH6" s="53" t="str">
        <f t="shared" si="32"/>
        <v>3.0</v>
      </c>
      <c r="CI6" s="63">
        <v>3</v>
      </c>
      <c r="CJ6" s="207">
        <v>3</v>
      </c>
      <c r="CK6" s="208">
        <f t="shared" si="33"/>
        <v>17</v>
      </c>
      <c r="CL6" s="72">
        <f t="shared" si="9"/>
        <v>6.8117647058823536</v>
      </c>
      <c r="CM6" s="93" t="str">
        <f t="shared" si="34"/>
        <v>6.81</v>
      </c>
      <c r="CN6" s="72">
        <f t="shared" si="10"/>
        <v>2.5588235294117645</v>
      </c>
      <c r="CO6" s="93" t="str">
        <f t="shared" si="35"/>
        <v>2.56</v>
      </c>
      <c r="CP6" s="7" t="str">
        <f t="shared" si="150"/>
        <v>Lên lớp</v>
      </c>
      <c r="CQ6" s="7">
        <f t="shared" si="11"/>
        <v>17</v>
      </c>
      <c r="CR6" s="72">
        <f t="shared" si="12"/>
        <v>6.8117647058823536</v>
      </c>
      <c r="CS6" s="7" t="str">
        <f t="shared" si="36"/>
        <v>6.81</v>
      </c>
      <c r="CT6" s="72">
        <f t="shared" si="13"/>
        <v>2.5588235294117645</v>
      </c>
      <c r="CU6" s="7" t="str">
        <f t="shared" si="37"/>
        <v>2.56</v>
      </c>
      <c r="CV6" s="7" t="str">
        <f t="shared" ref="CV6:CV35" si="166">IF(AND(CT6&lt;1.2),"Cảnh báo KQHT","Lên lớp")</f>
        <v>Lên lớp</v>
      </c>
      <c r="CW6" s="66">
        <v>6.2</v>
      </c>
      <c r="CX6" s="7">
        <v>4</v>
      </c>
      <c r="CY6" s="7"/>
      <c r="CZ6" s="66">
        <f t="shared" si="38"/>
        <v>4.9000000000000004</v>
      </c>
      <c r="DA6" s="67">
        <f t="shared" si="39"/>
        <v>4.9000000000000004</v>
      </c>
      <c r="DB6" s="60" t="str">
        <f t="shared" si="40"/>
        <v>4.9</v>
      </c>
      <c r="DC6" s="51" t="str">
        <f t="shared" si="41"/>
        <v>D</v>
      </c>
      <c r="DD6" s="60">
        <f t="shared" si="42"/>
        <v>1</v>
      </c>
      <c r="DE6" s="60" t="str">
        <f t="shared" si="43"/>
        <v>1.0</v>
      </c>
      <c r="DF6" s="63"/>
      <c r="DG6" s="209"/>
      <c r="DH6" s="105">
        <v>7</v>
      </c>
      <c r="DI6" s="126">
        <v>2</v>
      </c>
      <c r="DJ6" s="126"/>
      <c r="DK6" s="66">
        <f t="shared" si="44"/>
        <v>4</v>
      </c>
      <c r="DL6" s="67">
        <f t="shared" si="45"/>
        <v>4</v>
      </c>
      <c r="DM6" s="60" t="str">
        <f t="shared" si="46"/>
        <v>4.0</v>
      </c>
      <c r="DN6" s="51" t="str">
        <f t="shared" si="47"/>
        <v>D</v>
      </c>
      <c r="DO6" s="60">
        <f t="shared" si="48"/>
        <v>1</v>
      </c>
      <c r="DP6" s="60" t="str">
        <f t="shared" si="49"/>
        <v>1.0</v>
      </c>
      <c r="DQ6" s="63"/>
      <c r="DR6" s="209"/>
      <c r="DS6" s="67">
        <f t="shared" si="50"/>
        <v>4.45</v>
      </c>
      <c r="DT6" s="60" t="str">
        <f t="shared" si="51"/>
        <v>4.5</v>
      </c>
      <c r="DU6" s="51" t="str">
        <f t="shared" si="52"/>
        <v>D</v>
      </c>
      <c r="DV6" s="60">
        <f t="shared" si="53"/>
        <v>1</v>
      </c>
      <c r="DW6" s="60" t="str">
        <f t="shared" si="54"/>
        <v>1.0</v>
      </c>
      <c r="DX6" s="63">
        <v>3</v>
      </c>
      <c r="DY6" s="209">
        <v>3</v>
      </c>
      <c r="DZ6" s="149">
        <v>0</v>
      </c>
      <c r="EA6" s="70"/>
      <c r="EB6" s="121"/>
      <c r="EC6" s="66">
        <f t="shared" si="55"/>
        <v>0</v>
      </c>
      <c r="ED6" s="67">
        <f t="shared" si="56"/>
        <v>0</v>
      </c>
      <c r="EE6" s="67" t="str">
        <f t="shared" si="57"/>
        <v>0.0</v>
      </c>
      <c r="EF6" s="51" t="str">
        <f t="shared" si="58"/>
        <v>F</v>
      </c>
      <c r="EG6" s="68">
        <f t="shared" si="59"/>
        <v>0</v>
      </c>
      <c r="EH6" s="53" t="str">
        <f t="shared" si="60"/>
        <v>0.0</v>
      </c>
      <c r="EI6" s="63">
        <v>3</v>
      </c>
      <c r="EJ6" s="207"/>
      <c r="EK6" s="210">
        <v>5.7</v>
      </c>
      <c r="EL6" s="57">
        <v>6</v>
      </c>
      <c r="EM6" s="58"/>
      <c r="EN6" s="66">
        <f t="shared" si="61"/>
        <v>5.9</v>
      </c>
      <c r="EO6" s="67">
        <f t="shared" si="62"/>
        <v>5.9</v>
      </c>
      <c r="EP6" s="67" t="str">
        <f t="shared" si="63"/>
        <v>5.9</v>
      </c>
      <c r="EQ6" s="51" t="str">
        <f t="shared" si="64"/>
        <v>C</v>
      </c>
      <c r="ER6" s="60">
        <f t="shared" si="65"/>
        <v>2</v>
      </c>
      <c r="ES6" s="53" t="str">
        <f t="shared" si="66"/>
        <v>2.0</v>
      </c>
      <c r="ET6" s="63">
        <v>3</v>
      </c>
      <c r="EU6" s="207">
        <v>3</v>
      </c>
      <c r="EV6" s="210">
        <v>6.3</v>
      </c>
      <c r="EW6" s="57">
        <v>5</v>
      </c>
      <c r="EX6" s="58"/>
      <c r="EY6" s="66">
        <f t="shared" si="67"/>
        <v>5.5</v>
      </c>
      <c r="EZ6" s="67">
        <f t="shared" si="68"/>
        <v>5.5</v>
      </c>
      <c r="FA6" s="67" t="str">
        <f t="shared" si="69"/>
        <v>5.5</v>
      </c>
      <c r="FB6" s="51" t="str">
        <f t="shared" si="70"/>
        <v>C</v>
      </c>
      <c r="FC6" s="60">
        <f t="shared" si="71"/>
        <v>2</v>
      </c>
      <c r="FD6" s="53" t="str">
        <f t="shared" si="72"/>
        <v>2.0</v>
      </c>
      <c r="FE6" s="63">
        <v>2</v>
      </c>
      <c r="FF6" s="207">
        <v>2</v>
      </c>
      <c r="FG6" s="105">
        <v>8</v>
      </c>
      <c r="FH6" s="103">
        <v>6</v>
      </c>
      <c r="FI6" s="104"/>
      <c r="FJ6" s="66">
        <f t="shared" si="73"/>
        <v>6.8</v>
      </c>
      <c r="FK6" s="67">
        <f t="shared" si="74"/>
        <v>6.8</v>
      </c>
      <c r="FL6" s="67" t="str">
        <f t="shared" si="75"/>
        <v>6.8</v>
      </c>
      <c r="FM6" s="51" t="str">
        <f t="shared" si="76"/>
        <v>C+</v>
      </c>
      <c r="FN6" s="60">
        <f t="shared" si="77"/>
        <v>2.5</v>
      </c>
      <c r="FO6" s="53" t="str">
        <f t="shared" si="78"/>
        <v>2.5</v>
      </c>
      <c r="FP6" s="63">
        <v>2</v>
      </c>
      <c r="FQ6" s="207">
        <v>2</v>
      </c>
      <c r="FR6" s="105">
        <v>8.8000000000000007</v>
      </c>
      <c r="FS6" s="103">
        <v>8</v>
      </c>
      <c r="FT6" s="104"/>
      <c r="FU6" s="66"/>
      <c r="FV6" s="67">
        <f t="shared" si="79"/>
        <v>8.3000000000000007</v>
      </c>
      <c r="FW6" s="67" t="str">
        <f t="shared" si="80"/>
        <v>8.3</v>
      </c>
      <c r="FX6" s="51" t="str">
        <f t="shared" si="81"/>
        <v>B+</v>
      </c>
      <c r="FY6" s="60">
        <f t="shared" si="82"/>
        <v>3.5</v>
      </c>
      <c r="FZ6" s="53" t="str">
        <f t="shared" si="83"/>
        <v>3.5</v>
      </c>
      <c r="GA6" s="63">
        <v>2</v>
      </c>
      <c r="GB6" s="207">
        <v>2</v>
      </c>
      <c r="GC6" s="105">
        <v>5.3</v>
      </c>
      <c r="GD6" s="103">
        <v>5</v>
      </c>
      <c r="GE6" s="104"/>
      <c r="GF6" s="105"/>
      <c r="GG6" s="67">
        <f t="shared" si="84"/>
        <v>5.0999999999999996</v>
      </c>
      <c r="GH6" s="67" t="str">
        <f t="shared" si="85"/>
        <v>5.1</v>
      </c>
      <c r="GI6" s="51" t="str">
        <f t="shared" si="86"/>
        <v>D+</v>
      </c>
      <c r="GJ6" s="60">
        <f t="shared" si="87"/>
        <v>1.5</v>
      </c>
      <c r="GK6" s="53" t="str">
        <f t="shared" si="88"/>
        <v>1.5</v>
      </c>
      <c r="GL6" s="63">
        <v>3</v>
      </c>
      <c r="GM6" s="207">
        <v>3</v>
      </c>
      <c r="GN6" s="211">
        <f t="shared" si="89"/>
        <v>18</v>
      </c>
      <c r="GO6" s="156">
        <f t="shared" si="90"/>
        <v>4.8638888888888889</v>
      </c>
      <c r="GP6" s="158">
        <f t="shared" si="91"/>
        <v>1.6388888888888888</v>
      </c>
      <c r="GQ6" s="157" t="str">
        <f t="shared" si="92"/>
        <v>1.64</v>
      </c>
      <c r="GR6" s="5" t="str">
        <f t="shared" si="93"/>
        <v>Lên lớp</v>
      </c>
      <c r="GS6" s="212">
        <f t="shared" si="94"/>
        <v>15</v>
      </c>
      <c r="GT6" s="213">
        <f t="shared" si="95"/>
        <v>5.8366666666666669</v>
      </c>
      <c r="GU6" s="214">
        <f t="shared" si="96"/>
        <v>1.9666666666666666</v>
      </c>
      <c r="GV6" s="215">
        <f t="shared" si="97"/>
        <v>35</v>
      </c>
      <c r="GW6" s="211">
        <f t="shared" si="98"/>
        <v>32</v>
      </c>
      <c r="GX6" s="157">
        <f t="shared" si="99"/>
        <v>6.3546875000000007</v>
      </c>
      <c r="GY6" s="158">
        <f t="shared" si="100"/>
        <v>2.28125</v>
      </c>
      <c r="GZ6" s="157" t="str">
        <f t="shared" si="101"/>
        <v>2.28</v>
      </c>
      <c r="HA6" s="5" t="str">
        <f t="shared" si="102"/>
        <v>Lên lớp</v>
      </c>
      <c r="HB6" s="105">
        <v>5.6</v>
      </c>
      <c r="HC6" s="103">
        <v>6</v>
      </c>
      <c r="HD6" s="104"/>
      <c r="HE6" s="105"/>
      <c r="HF6" s="67">
        <f t="shared" si="103"/>
        <v>5.8</v>
      </c>
      <c r="HG6" s="67" t="str">
        <f t="shared" si="104"/>
        <v>5.8</v>
      </c>
      <c r="HH6" s="51" t="str">
        <f t="shared" si="105"/>
        <v>C</v>
      </c>
      <c r="HI6" s="60">
        <f t="shared" si="106"/>
        <v>2</v>
      </c>
      <c r="HJ6" s="53" t="str">
        <f t="shared" si="107"/>
        <v>2.0</v>
      </c>
      <c r="HK6" s="63">
        <v>3</v>
      </c>
      <c r="HL6" s="207">
        <v>3</v>
      </c>
      <c r="HM6" s="210">
        <v>5.3</v>
      </c>
      <c r="HN6" s="57">
        <v>4</v>
      </c>
      <c r="HO6" s="58"/>
      <c r="HP6" s="66">
        <f t="shared" si="108"/>
        <v>4.5</v>
      </c>
      <c r="HQ6" s="110">
        <f t="shared" si="109"/>
        <v>4.5</v>
      </c>
      <c r="HR6" s="67" t="str">
        <f t="shared" si="110"/>
        <v>4.5</v>
      </c>
      <c r="HS6" s="111" t="str">
        <f t="shared" si="111"/>
        <v>D</v>
      </c>
      <c r="HT6" s="112">
        <f t="shared" si="112"/>
        <v>1</v>
      </c>
      <c r="HU6" s="113" t="str">
        <f t="shared" si="113"/>
        <v>1.0</v>
      </c>
      <c r="HV6" s="63">
        <v>1</v>
      </c>
      <c r="HW6" s="207">
        <v>1</v>
      </c>
      <c r="HX6" s="66">
        <f t="shared" si="114"/>
        <v>1.4</v>
      </c>
      <c r="HY6" s="167">
        <f t="shared" si="115"/>
        <v>5.4</v>
      </c>
      <c r="HZ6" s="53" t="str">
        <f t="shared" si="116"/>
        <v>5.4</v>
      </c>
      <c r="IA6" s="51" t="str">
        <f t="shared" si="117"/>
        <v>D+</v>
      </c>
      <c r="IB6" s="60">
        <f t="shared" si="118"/>
        <v>1.5</v>
      </c>
      <c r="IC6" s="53" t="str">
        <f t="shared" si="119"/>
        <v>1.5</v>
      </c>
      <c r="ID6" s="220">
        <v>4</v>
      </c>
      <c r="IE6" s="221">
        <v>4</v>
      </c>
      <c r="IF6" s="210">
        <v>8</v>
      </c>
      <c r="IG6" s="57">
        <v>4</v>
      </c>
      <c r="IH6" s="58"/>
      <c r="II6" s="66">
        <f t="shared" si="120"/>
        <v>5.6</v>
      </c>
      <c r="IJ6" s="67">
        <f t="shared" si="121"/>
        <v>5.6</v>
      </c>
      <c r="IK6" s="67" t="str">
        <f t="shared" si="122"/>
        <v>5.6</v>
      </c>
      <c r="IL6" s="51" t="str">
        <f t="shared" si="123"/>
        <v>C</v>
      </c>
      <c r="IM6" s="60">
        <f t="shared" si="124"/>
        <v>2</v>
      </c>
      <c r="IN6" s="53" t="str">
        <f t="shared" si="125"/>
        <v>2.0</v>
      </c>
      <c r="IO6" s="63">
        <v>2</v>
      </c>
      <c r="IP6" s="207">
        <v>2</v>
      </c>
      <c r="IQ6" s="210">
        <v>7.7</v>
      </c>
      <c r="IR6" s="57">
        <v>6</v>
      </c>
      <c r="IS6" s="58"/>
      <c r="IT6" s="66">
        <f t="shared" si="126"/>
        <v>6.7</v>
      </c>
      <c r="IU6" s="67">
        <f t="shared" si="127"/>
        <v>6.7</v>
      </c>
      <c r="IV6" s="67" t="str">
        <f t="shared" si="128"/>
        <v>6.7</v>
      </c>
      <c r="IW6" s="51" t="str">
        <f t="shared" si="129"/>
        <v>C+</v>
      </c>
      <c r="IX6" s="60">
        <f t="shared" si="130"/>
        <v>2.5</v>
      </c>
      <c r="IY6" s="53" t="str">
        <f t="shared" si="131"/>
        <v>2.5</v>
      </c>
      <c r="IZ6" s="63">
        <v>3</v>
      </c>
      <c r="JA6" s="207">
        <v>3</v>
      </c>
      <c r="JB6" s="65">
        <v>6.4</v>
      </c>
      <c r="JC6" s="57">
        <v>5</v>
      </c>
      <c r="JD6" s="58"/>
      <c r="JE6" s="66">
        <f t="shared" si="132"/>
        <v>5.6</v>
      </c>
      <c r="JF6" s="67">
        <f t="shared" si="133"/>
        <v>5.6</v>
      </c>
      <c r="JG6" s="50" t="str">
        <f t="shared" si="134"/>
        <v>5.6</v>
      </c>
      <c r="JH6" s="51" t="str">
        <f t="shared" si="135"/>
        <v>C</v>
      </c>
      <c r="JI6" s="60">
        <f t="shared" si="136"/>
        <v>2</v>
      </c>
      <c r="JJ6" s="53" t="str">
        <f t="shared" si="137"/>
        <v>2.0</v>
      </c>
      <c r="JK6" s="61">
        <v>2</v>
      </c>
      <c r="JL6" s="62">
        <v>2</v>
      </c>
      <c r="JM6" s="65">
        <v>5.4</v>
      </c>
      <c r="JN6" s="57">
        <v>6</v>
      </c>
      <c r="JO6" s="58"/>
      <c r="JP6" s="66">
        <f t="shared" si="138"/>
        <v>5.8</v>
      </c>
      <c r="JQ6" s="67">
        <f t="shared" si="139"/>
        <v>5.8</v>
      </c>
      <c r="JR6" s="50" t="str">
        <f t="shared" si="140"/>
        <v>5.8</v>
      </c>
      <c r="JS6" s="51" t="str">
        <f t="shared" si="141"/>
        <v>C</v>
      </c>
      <c r="JT6" s="60">
        <f t="shared" si="142"/>
        <v>2</v>
      </c>
      <c r="JU6" s="53" t="str">
        <f t="shared" si="143"/>
        <v>2.0</v>
      </c>
      <c r="JV6" s="61">
        <v>1</v>
      </c>
      <c r="JW6" s="62">
        <v>1</v>
      </c>
      <c r="JX6" s="65">
        <v>6</v>
      </c>
      <c r="JY6" s="57">
        <v>6</v>
      </c>
      <c r="JZ6" s="58"/>
      <c r="KA6" s="66">
        <f t="shared" si="144"/>
        <v>6</v>
      </c>
      <c r="KB6" s="67">
        <f t="shared" si="145"/>
        <v>6</v>
      </c>
      <c r="KC6" s="50" t="str">
        <f t="shared" si="146"/>
        <v>6.0</v>
      </c>
      <c r="KD6" s="51" t="str">
        <f t="shared" si="147"/>
        <v>C</v>
      </c>
      <c r="KE6" s="60">
        <f t="shared" si="148"/>
        <v>2</v>
      </c>
      <c r="KF6" s="53" t="str">
        <f t="shared" si="149"/>
        <v>2.0</v>
      </c>
      <c r="KG6" s="61">
        <v>2</v>
      </c>
      <c r="KH6" s="62">
        <v>2</v>
      </c>
    </row>
    <row r="7" spans="1:294" s="8" customFormat="1" ht="18">
      <c r="A7" s="5">
        <v>6</v>
      </c>
      <c r="B7" s="9" t="s">
        <v>11</v>
      </c>
      <c r="C7" s="10" t="s">
        <v>217</v>
      </c>
      <c r="D7" s="11" t="s">
        <v>216</v>
      </c>
      <c r="E7" s="12" t="s">
        <v>207</v>
      </c>
      <c r="G7" s="47" t="s">
        <v>558</v>
      </c>
      <c r="H7" s="132" t="s">
        <v>427</v>
      </c>
      <c r="I7" s="143" t="s">
        <v>601</v>
      </c>
      <c r="J7" s="48" t="s">
        <v>525</v>
      </c>
      <c r="K7" s="98">
        <v>8</v>
      </c>
      <c r="L7" s="67" t="str">
        <f t="shared" si="14"/>
        <v>8.0</v>
      </c>
      <c r="M7" s="51" t="str">
        <f t="shared" si="151"/>
        <v>B+</v>
      </c>
      <c r="N7" s="52">
        <f t="shared" si="152"/>
        <v>3.5</v>
      </c>
      <c r="O7" s="53" t="str">
        <f t="shared" si="15"/>
        <v>3.5</v>
      </c>
      <c r="P7" s="63">
        <v>2</v>
      </c>
      <c r="Q7" s="49">
        <v>7</v>
      </c>
      <c r="R7" s="67" t="str">
        <f t="shared" si="16"/>
        <v>7.0</v>
      </c>
      <c r="S7" s="51" t="str">
        <f t="shared" si="153"/>
        <v>B</v>
      </c>
      <c r="T7" s="52">
        <f t="shared" si="154"/>
        <v>3</v>
      </c>
      <c r="U7" s="53" t="str">
        <f t="shared" si="17"/>
        <v>3.0</v>
      </c>
      <c r="V7" s="63">
        <v>3</v>
      </c>
      <c r="W7" s="105">
        <v>8.8000000000000007</v>
      </c>
      <c r="X7" s="103">
        <v>8</v>
      </c>
      <c r="Y7" s="104"/>
      <c r="Z7" s="66">
        <f t="shared" si="0"/>
        <v>8.3000000000000007</v>
      </c>
      <c r="AA7" s="67">
        <f t="shared" si="1"/>
        <v>8.3000000000000007</v>
      </c>
      <c r="AB7" s="67" t="str">
        <f t="shared" si="18"/>
        <v>8.3</v>
      </c>
      <c r="AC7" s="51" t="str">
        <f t="shared" si="2"/>
        <v>B+</v>
      </c>
      <c r="AD7" s="60">
        <f t="shared" si="155"/>
        <v>3.5</v>
      </c>
      <c r="AE7" s="53" t="str">
        <f t="shared" si="19"/>
        <v>3.5</v>
      </c>
      <c r="AF7" s="63">
        <v>4</v>
      </c>
      <c r="AG7" s="207">
        <v>4</v>
      </c>
      <c r="AH7" s="105">
        <v>7</v>
      </c>
      <c r="AI7" s="103">
        <v>8</v>
      </c>
      <c r="AJ7" s="104"/>
      <c r="AK7" s="66">
        <f t="shared" si="3"/>
        <v>7.6</v>
      </c>
      <c r="AL7" s="67">
        <f t="shared" si="4"/>
        <v>7.6</v>
      </c>
      <c r="AM7" s="67" t="str">
        <f t="shared" si="20"/>
        <v>7.6</v>
      </c>
      <c r="AN7" s="51" t="str">
        <f t="shared" si="156"/>
        <v>B</v>
      </c>
      <c r="AO7" s="60">
        <f t="shared" si="157"/>
        <v>3</v>
      </c>
      <c r="AP7" s="53" t="str">
        <f t="shared" si="21"/>
        <v>3.0</v>
      </c>
      <c r="AQ7" s="63">
        <v>2</v>
      </c>
      <c r="AR7" s="207">
        <v>2</v>
      </c>
      <c r="AS7" s="105">
        <v>5.0999999999999996</v>
      </c>
      <c r="AT7" s="103">
        <v>7</v>
      </c>
      <c r="AU7" s="104"/>
      <c r="AV7" s="66">
        <f t="shared" si="22"/>
        <v>6.2</v>
      </c>
      <c r="AW7" s="67">
        <f t="shared" si="23"/>
        <v>6.2</v>
      </c>
      <c r="AX7" s="67" t="str">
        <f t="shared" si="24"/>
        <v>6.2</v>
      </c>
      <c r="AY7" s="51" t="str">
        <f t="shared" si="25"/>
        <v>C</v>
      </c>
      <c r="AZ7" s="60">
        <f t="shared" si="158"/>
        <v>2</v>
      </c>
      <c r="BA7" s="53" t="str">
        <f t="shared" si="26"/>
        <v>2.0</v>
      </c>
      <c r="BB7" s="63">
        <v>3</v>
      </c>
      <c r="BC7" s="207">
        <v>3</v>
      </c>
      <c r="BD7" s="105">
        <v>7.2</v>
      </c>
      <c r="BE7" s="103">
        <v>9</v>
      </c>
      <c r="BF7" s="104"/>
      <c r="BG7" s="66">
        <f t="shared" si="159"/>
        <v>8.3000000000000007</v>
      </c>
      <c r="BH7" s="67">
        <f t="shared" si="160"/>
        <v>8.3000000000000007</v>
      </c>
      <c r="BI7" s="67" t="str">
        <f t="shared" si="27"/>
        <v>8.3</v>
      </c>
      <c r="BJ7" s="51" t="str">
        <f t="shared" si="161"/>
        <v>B+</v>
      </c>
      <c r="BK7" s="60">
        <f t="shared" si="162"/>
        <v>3.5</v>
      </c>
      <c r="BL7" s="53" t="str">
        <f t="shared" si="28"/>
        <v>3.5</v>
      </c>
      <c r="BM7" s="63">
        <v>3</v>
      </c>
      <c r="BN7" s="207">
        <v>3</v>
      </c>
      <c r="BO7" s="105">
        <v>6.1</v>
      </c>
      <c r="BP7" s="103">
        <v>7</v>
      </c>
      <c r="BQ7" s="104"/>
      <c r="BR7" s="66">
        <f t="shared" si="5"/>
        <v>6.6</v>
      </c>
      <c r="BS7" s="67">
        <f t="shared" si="6"/>
        <v>6.6</v>
      </c>
      <c r="BT7" s="67" t="str">
        <f t="shared" si="29"/>
        <v>6.6</v>
      </c>
      <c r="BU7" s="51" t="str">
        <f t="shared" si="7"/>
        <v>C+</v>
      </c>
      <c r="BV7" s="68">
        <f t="shared" si="8"/>
        <v>2.5</v>
      </c>
      <c r="BW7" s="53" t="str">
        <f t="shared" si="30"/>
        <v>2.5</v>
      </c>
      <c r="BX7" s="63">
        <v>2</v>
      </c>
      <c r="BY7" s="207">
        <v>2</v>
      </c>
      <c r="BZ7" s="105">
        <v>7.3</v>
      </c>
      <c r="CA7" s="103">
        <v>8</v>
      </c>
      <c r="CB7" s="104"/>
      <c r="CC7" s="105"/>
      <c r="CD7" s="67">
        <f t="shared" si="163"/>
        <v>7.7</v>
      </c>
      <c r="CE7" s="67" t="str">
        <f t="shared" si="31"/>
        <v>7.7</v>
      </c>
      <c r="CF7" s="51" t="str">
        <f t="shared" si="164"/>
        <v>B</v>
      </c>
      <c r="CG7" s="60">
        <f t="shared" si="165"/>
        <v>3</v>
      </c>
      <c r="CH7" s="53" t="str">
        <f t="shared" si="32"/>
        <v>3.0</v>
      </c>
      <c r="CI7" s="63">
        <v>3</v>
      </c>
      <c r="CJ7" s="207">
        <v>3</v>
      </c>
      <c r="CK7" s="208">
        <f t="shared" si="33"/>
        <v>17</v>
      </c>
      <c r="CL7" s="72">
        <f t="shared" si="9"/>
        <v>7.541176470588236</v>
      </c>
      <c r="CM7" s="93" t="str">
        <f t="shared" si="34"/>
        <v>7.54</v>
      </c>
      <c r="CN7" s="72">
        <f t="shared" si="10"/>
        <v>2.9705882352941178</v>
      </c>
      <c r="CO7" s="93" t="str">
        <f t="shared" si="35"/>
        <v>2.97</v>
      </c>
      <c r="CP7" s="7" t="str">
        <f t="shared" si="150"/>
        <v>Lên lớp</v>
      </c>
      <c r="CQ7" s="7">
        <f t="shared" si="11"/>
        <v>17</v>
      </c>
      <c r="CR7" s="72">
        <f t="shared" si="12"/>
        <v>7.541176470588236</v>
      </c>
      <c r="CS7" s="7" t="str">
        <f t="shared" si="36"/>
        <v>7.54</v>
      </c>
      <c r="CT7" s="72">
        <f t="shared" si="13"/>
        <v>2.9705882352941178</v>
      </c>
      <c r="CU7" s="7" t="str">
        <f t="shared" si="37"/>
        <v>2.97</v>
      </c>
      <c r="CV7" s="7" t="str">
        <f t="shared" si="166"/>
        <v>Lên lớp</v>
      </c>
      <c r="CW7" s="171">
        <v>8.1999999999999993</v>
      </c>
      <c r="CX7" s="148">
        <v>0</v>
      </c>
      <c r="CY7" s="148">
        <v>8</v>
      </c>
      <c r="CZ7" s="66">
        <f t="shared" si="38"/>
        <v>3.3</v>
      </c>
      <c r="DA7" s="67">
        <f t="shared" si="39"/>
        <v>8.1</v>
      </c>
      <c r="DB7" s="60" t="str">
        <f t="shared" si="40"/>
        <v>8.1</v>
      </c>
      <c r="DC7" s="51" t="str">
        <f t="shared" si="41"/>
        <v>B+</v>
      </c>
      <c r="DD7" s="60">
        <f t="shared" si="42"/>
        <v>3.5</v>
      </c>
      <c r="DE7" s="60" t="str">
        <f t="shared" si="43"/>
        <v>3.5</v>
      </c>
      <c r="DF7" s="63"/>
      <c r="DG7" s="209"/>
      <c r="DH7" s="105">
        <v>7.8</v>
      </c>
      <c r="DI7" s="126">
        <v>8</v>
      </c>
      <c r="DJ7" s="126"/>
      <c r="DK7" s="66">
        <f t="shared" si="44"/>
        <v>7.9</v>
      </c>
      <c r="DL7" s="67">
        <f t="shared" si="45"/>
        <v>7.9</v>
      </c>
      <c r="DM7" s="60" t="str">
        <f t="shared" si="46"/>
        <v>7.9</v>
      </c>
      <c r="DN7" s="51" t="str">
        <f t="shared" si="47"/>
        <v>B</v>
      </c>
      <c r="DO7" s="60">
        <f t="shared" si="48"/>
        <v>3</v>
      </c>
      <c r="DP7" s="60" t="str">
        <f t="shared" si="49"/>
        <v>3.0</v>
      </c>
      <c r="DQ7" s="63"/>
      <c r="DR7" s="209"/>
      <c r="DS7" s="67">
        <f t="shared" si="50"/>
        <v>8</v>
      </c>
      <c r="DT7" s="60" t="str">
        <f t="shared" si="51"/>
        <v>8.0</v>
      </c>
      <c r="DU7" s="51" t="str">
        <f t="shared" si="52"/>
        <v>B+</v>
      </c>
      <c r="DV7" s="60">
        <f t="shared" si="53"/>
        <v>3.5</v>
      </c>
      <c r="DW7" s="60" t="str">
        <f t="shared" si="54"/>
        <v>3.5</v>
      </c>
      <c r="DX7" s="63">
        <v>3</v>
      </c>
      <c r="DY7" s="209">
        <v>3</v>
      </c>
      <c r="DZ7" s="149">
        <v>0</v>
      </c>
      <c r="EA7" s="70"/>
      <c r="EB7" s="121"/>
      <c r="EC7" s="66">
        <f t="shared" si="55"/>
        <v>0</v>
      </c>
      <c r="ED7" s="67">
        <f t="shared" si="56"/>
        <v>0</v>
      </c>
      <c r="EE7" s="67" t="str">
        <f t="shared" si="57"/>
        <v>0.0</v>
      </c>
      <c r="EF7" s="51" t="str">
        <f t="shared" si="58"/>
        <v>F</v>
      </c>
      <c r="EG7" s="68">
        <f t="shared" si="59"/>
        <v>0</v>
      </c>
      <c r="EH7" s="53" t="str">
        <f t="shared" si="60"/>
        <v>0.0</v>
      </c>
      <c r="EI7" s="63">
        <v>3</v>
      </c>
      <c r="EJ7" s="207"/>
      <c r="EK7" s="149">
        <v>1.7</v>
      </c>
      <c r="EL7" s="70"/>
      <c r="EM7" s="121"/>
      <c r="EN7" s="66">
        <f t="shared" si="61"/>
        <v>0.7</v>
      </c>
      <c r="EO7" s="67">
        <f t="shared" si="62"/>
        <v>0.7</v>
      </c>
      <c r="EP7" s="67" t="str">
        <f t="shared" si="63"/>
        <v>0.7</v>
      </c>
      <c r="EQ7" s="51" t="str">
        <f t="shared" si="64"/>
        <v>F</v>
      </c>
      <c r="ER7" s="60">
        <f t="shared" si="65"/>
        <v>0</v>
      </c>
      <c r="ES7" s="53" t="str">
        <f t="shared" si="66"/>
        <v>0.0</v>
      </c>
      <c r="ET7" s="63">
        <v>3</v>
      </c>
      <c r="EU7" s="207"/>
      <c r="EV7" s="149">
        <v>0</v>
      </c>
      <c r="EW7" s="70"/>
      <c r="EX7" s="121"/>
      <c r="EY7" s="66">
        <f t="shared" si="67"/>
        <v>0</v>
      </c>
      <c r="EZ7" s="67">
        <f t="shared" si="68"/>
        <v>0</v>
      </c>
      <c r="FA7" s="67" t="str">
        <f t="shared" si="69"/>
        <v>0.0</v>
      </c>
      <c r="FB7" s="51" t="str">
        <f t="shared" si="70"/>
        <v>F</v>
      </c>
      <c r="FC7" s="60">
        <f t="shared" si="71"/>
        <v>0</v>
      </c>
      <c r="FD7" s="53" t="str">
        <f t="shared" si="72"/>
        <v>0.0</v>
      </c>
      <c r="FE7" s="63">
        <v>2</v>
      </c>
      <c r="FF7" s="207"/>
      <c r="FG7" s="149"/>
      <c r="FH7" s="70"/>
      <c r="FI7" s="121"/>
      <c r="FJ7" s="66">
        <f t="shared" si="73"/>
        <v>0</v>
      </c>
      <c r="FK7" s="67">
        <f t="shared" si="74"/>
        <v>0</v>
      </c>
      <c r="FL7" s="67" t="str">
        <f t="shared" si="75"/>
        <v>0.0</v>
      </c>
      <c r="FM7" s="51" t="str">
        <f t="shared" si="76"/>
        <v>F</v>
      </c>
      <c r="FN7" s="60">
        <f t="shared" si="77"/>
        <v>0</v>
      </c>
      <c r="FO7" s="53" t="str">
        <f t="shared" si="78"/>
        <v>0.0</v>
      </c>
      <c r="FP7" s="63">
        <v>2</v>
      </c>
      <c r="FQ7" s="207"/>
      <c r="FR7" s="149">
        <v>0</v>
      </c>
      <c r="FS7" s="70"/>
      <c r="FT7" s="121"/>
      <c r="FU7" s="149"/>
      <c r="FV7" s="67">
        <f t="shared" si="79"/>
        <v>0</v>
      </c>
      <c r="FW7" s="67" t="str">
        <f t="shared" si="80"/>
        <v>0.0</v>
      </c>
      <c r="FX7" s="51" t="str">
        <f t="shared" si="81"/>
        <v>F</v>
      </c>
      <c r="FY7" s="60">
        <f t="shared" si="82"/>
        <v>0</v>
      </c>
      <c r="FZ7" s="53" t="str">
        <f t="shared" si="83"/>
        <v>0.0</v>
      </c>
      <c r="GA7" s="63">
        <v>2</v>
      </c>
      <c r="GB7" s="207"/>
      <c r="GC7" s="149">
        <v>0.3</v>
      </c>
      <c r="GD7" s="70"/>
      <c r="GE7" s="121"/>
      <c r="GF7" s="149"/>
      <c r="GG7" s="67">
        <f t="shared" si="84"/>
        <v>0.1</v>
      </c>
      <c r="GH7" s="67" t="str">
        <f t="shared" si="85"/>
        <v>0.1</v>
      </c>
      <c r="GI7" s="51" t="str">
        <f t="shared" si="86"/>
        <v>F</v>
      </c>
      <c r="GJ7" s="60">
        <f t="shared" si="87"/>
        <v>0</v>
      </c>
      <c r="GK7" s="53" t="str">
        <f t="shared" si="88"/>
        <v>0.0</v>
      </c>
      <c r="GL7" s="63">
        <v>3</v>
      </c>
      <c r="GM7" s="207"/>
      <c r="GN7" s="211">
        <f t="shared" si="89"/>
        <v>18</v>
      </c>
      <c r="GO7" s="156">
        <f t="shared" si="90"/>
        <v>1.4666666666666668</v>
      </c>
      <c r="GP7" s="158">
        <f t="shared" si="91"/>
        <v>0.58333333333333337</v>
      </c>
      <c r="GQ7" s="157" t="str">
        <f t="shared" si="92"/>
        <v>0.58</v>
      </c>
      <c r="GR7" s="5" t="str">
        <f t="shared" si="93"/>
        <v>Cảnh báo KQHT</v>
      </c>
      <c r="GS7" s="212">
        <f t="shared" si="94"/>
        <v>3</v>
      </c>
      <c r="GT7" s="213">
        <f t="shared" si="95"/>
        <v>8</v>
      </c>
      <c r="GU7" s="214">
        <f t="shared" si="96"/>
        <v>3.5</v>
      </c>
      <c r="GV7" s="215">
        <f t="shared" si="97"/>
        <v>35</v>
      </c>
      <c r="GW7" s="211">
        <f t="shared" si="98"/>
        <v>20</v>
      </c>
      <c r="GX7" s="157">
        <f t="shared" si="99"/>
        <v>7.6100000000000012</v>
      </c>
      <c r="GY7" s="158">
        <f t="shared" si="100"/>
        <v>3.05</v>
      </c>
      <c r="GZ7" s="157" t="str">
        <f t="shared" si="101"/>
        <v>3.05</v>
      </c>
      <c r="HA7" s="5" t="str">
        <f t="shared" si="102"/>
        <v>Lên lớp</v>
      </c>
      <c r="HB7" s="105">
        <v>5.3</v>
      </c>
      <c r="HC7" s="103">
        <v>4</v>
      </c>
      <c r="HD7" s="104"/>
      <c r="HE7" s="105"/>
      <c r="HF7" s="67">
        <f t="shared" si="103"/>
        <v>4.5</v>
      </c>
      <c r="HG7" s="67" t="str">
        <f t="shared" si="104"/>
        <v>4.5</v>
      </c>
      <c r="HH7" s="51" t="str">
        <f t="shared" si="105"/>
        <v>D</v>
      </c>
      <c r="HI7" s="60">
        <f t="shared" si="106"/>
        <v>1</v>
      </c>
      <c r="HJ7" s="53" t="str">
        <f t="shared" si="107"/>
        <v>1.0</v>
      </c>
      <c r="HK7" s="63">
        <v>3</v>
      </c>
      <c r="HL7" s="207">
        <v>3</v>
      </c>
      <c r="HM7" s="210">
        <v>7</v>
      </c>
      <c r="HN7" s="57">
        <v>6</v>
      </c>
      <c r="HO7" s="58"/>
      <c r="HP7" s="66">
        <f t="shared" si="108"/>
        <v>6.4</v>
      </c>
      <c r="HQ7" s="110">
        <f t="shared" si="109"/>
        <v>6.4</v>
      </c>
      <c r="HR7" s="67" t="str">
        <f t="shared" si="110"/>
        <v>6.4</v>
      </c>
      <c r="HS7" s="111" t="str">
        <f t="shared" si="111"/>
        <v>C</v>
      </c>
      <c r="HT7" s="112">
        <f t="shared" si="112"/>
        <v>2</v>
      </c>
      <c r="HU7" s="113" t="str">
        <f t="shared" si="113"/>
        <v>2.0</v>
      </c>
      <c r="HV7" s="63">
        <v>1</v>
      </c>
      <c r="HW7" s="207">
        <v>1</v>
      </c>
      <c r="HX7" s="66">
        <f t="shared" si="114"/>
        <v>1.9</v>
      </c>
      <c r="HY7" s="167">
        <f t="shared" si="115"/>
        <v>5.0999999999999996</v>
      </c>
      <c r="HZ7" s="53" t="str">
        <f t="shared" si="116"/>
        <v>5.1</v>
      </c>
      <c r="IA7" s="51" t="str">
        <f t="shared" si="117"/>
        <v>D+</v>
      </c>
      <c r="IB7" s="60">
        <f t="shared" si="118"/>
        <v>1.5</v>
      </c>
      <c r="IC7" s="53" t="str">
        <f t="shared" si="119"/>
        <v>1.5</v>
      </c>
      <c r="ID7" s="220">
        <v>4</v>
      </c>
      <c r="IE7" s="221">
        <v>4</v>
      </c>
      <c r="IF7" s="210">
        <v>6.3</v>
      </c>
      <c r="IG7" s="57">
        <v>5</v>
      </c>
      <c r="IH7" s="58"/>
      <c r="II7" s="66">
        <f t="shared" si="120"/>
        <v>5.5</v>
      </c>
      <c r="IJ7" s="67">
        <f t="shared" si="121"/>
        <v>5.5</v>
      </c>
      <c r="IK7" s="67" t="str">
        <f t="shared" si="122"/>
        <v>5.5</v>
      </c>
      <c r="IL7" s="51" t="str">
        <f t="shared" si="123"/>
        <v>C</v>
      </c>
      <c r="IM7" s="60">
        <f t="shared" si="124"/>
        <v>2</v>
      </c>
      <c r="IN7" s="53" t="str">
        <f t="shared" si="125"/>
        <v>2.0</v>
      </c>
      <c r="IO7" s="63">
        <v>2</v>
      </c>
      <c r="IP7" s="207">
        <v>2</v>
      </c>
      <c r="IQ7" s="210">
        <v>6.8</v>
      </c>
      <c r="IR7" s="57">
        <v>6</v>
      </c>
      <c r="IS7" s="58"/>
      <c r="IT7" s="66">
        <f t="shared" si="126"/>
        <v>6.3</v>
      </c>
      <c r="IU7" s="67">
        <f t="shared" si="127"/>
        <v>6.3</v>
      </c>
      <c r="IV7" s="67" t="str">
        <f t="shared" si="128"/>
        <v>6.3</v>
      </c>
      <c r="IW7" s="51" t="str">
        <f t="shared" si="129"/>
        <v>C</v>
      </c>
      <c r="IX7" s="60">
        <f t="shared" si="130"/>
        <v>2</v>
      </c>
      <c r="IY7" s="53" t="str">
        <f t="shared" si="131"/>
        <v>2.0</v>
      </c>
      <c r="IZ7" s="63">
        <v>3</v>
      </c>
      <c r="JA7" s="207">
        <v>3</v>
      </c>
      <c r="JB7" s="65">
        <v>6.8</v>
      </c>
      <c r="JC7" s="57">
        <v>5</v>
      </c>
      <c r="JD7" s="58"/>
      <c r="JE7" s="66">
        <f t="shared" si="132"/>
        <v>5.7</v>
      </c>
      <c r="JF7" s="67">
        <f t="shared" si="133"/>
        <v>5.7</v>
      </c>
      <c r="JG7" s="50" t="str">
        <f t="shared" si="134"/>
        <v>5.7</v>
      </c>
      <c r="JH7" s="51" t="str">
        <f t="shared" si="135"/>
        <v>C</v>
      </c>
      <c r="JI7" s="60">
        <f t="shared" si="136"/>
        <v>2</v>
      </c>
      <c r="JJ7" s="53" t="str">
        <f t="shared" si="137"/>
        <v>2.0</v>
      </c>
      <c r="JK7" s="61">
        <v>2</v>
      </c>
      <c r="JL7" s="62">
        <v>2</v>
      </c>
      <c r="JM7" s="277">
        <v>6.6</v>
      </c>
      <c r="JN7" s="124"/>
      <c r="JO7" s="125"/>
      <c r="JP7" s="150">
        <f t="shared" si="138"/>
        <v>2.6</v>
      </c>
      <c r="JQ7" s="67">
        <f t="shared" si="139"/>
        <v>2.6</v>
      </c>
      <c r="JR7" s="50" t="str">
        <f t="shared" si="140"/>
        <v>2.6</v>
      </c>
      <c r="JS7" s="51" t="str">
        <f t="shared" si="141"/>
        <v>F</v>
      </c>
      <c r="JT7" s="60">
        <f t="shared" si="142"/>
        <v>0</v>
      </c>
      <c r="JU7" s="53" t="str">
        <f t="shared" si="143"/>
        <v>0.0</v>
      </c>
      <c r="JV7" s="61">
        <v>1</v>
      </c>
      <c r="JW7" s="62">
        <v>1</v>
      </c>
      <c r="JX7" s="65">
        <v>6.3</v>
      </c>
      <c r="JY7" s="57">
        <v>8</v>
      </c>
      <c r="JZ7" s="58"/>
      <c r="KA7" s="66">
        <f t="shared" si="144"/>
        <v>7.3</v>
      </c>
      <c r="KB7" s="67">
        <f t="shared" si="145"/>
        <v>7.3</v>
      </c>
      <c r="KC7" s="50" t="str">
        <f t="shared" si="146"/>
        <v>7.3</v>
      </c>
      <c r="KD7" s="51" t="str">
        <f t="shared" si="147"/>
        <v>B</v>
      </c>
      <c r="KE7" s="60">
        <f t="shared" si="148"/>
        <v>3</v>
      </c>
      <c r="KF7" s="53" t="str">
        <f t="shared" si="149"/>
        <v>3.0</v>
      </c>
      <c r="KG7" s="61">
        <v>2</v>
      </c>
      <c r="KH7" s="62">
        <v>2</v>
      </c>
    </row>
    <row r="8" spans="1:294" s="8" customFormat="1" ht="18">
      <c r="A8" s="5">
        <v>7</v>
      </c>
      <c r="B8" s="9" t="s">
        <v>11</v>
      </c>
      <c r="C8" s="10" t="s">
        <v>222</v>
      </c>
      <c r="D8" s="11" t="s">
        <v>274</v>
      </c>
      <c r="E8" s="12" t="s">
        <v>206</v>
      </c>
      <c r="G8" s="47" t="s">
        <v>560</v>
      </c>
      <c r="H8" s="132" t="s">
        <v>427</v>
      </c>
      <c r="I8" s="132" t="s">
        <v>603</v>
      </c>
      <c r="J8" s="48" t="s">
        <v>525</v>
      </c>
      <c r="K8" s="98">
        <v>8</v>
      </c>
      <c r="L8" s="67" t="str">
        <f t="shared" si="14"/>
        <v>8.0</v>
      </c>
      <c r="M8" s="51" t="str">
        <f t="shared" si="151"/>
        <v>B+</v>
      </c>
      <c r="N8" s="52">
        <f t="shared" si="152"/>
        <v>3.5</v>
      </c>
      <c r="O8" s="53" t="str">
        <f t="shared" si="15"/>
        <v>3.5</v>
      </c>
      <c r="P8" s="63">
        <v>2</v>
      </c>
      <c r="Q8" s="49">
        <v>7</v>
      </c>
      <c r="R8" s="67" t="str">
        <f t="shared" si="16"/>
        <v>7.0</v>
      </c>
      <c r="S8" s="51" t="str">
        <f t="shared" si="153"/>
        <v>B</v>
      </c>
      <c r="T8" s="52">
        <f t="shared" si="154"/>
        <v>3</v>
      </c>
      <c r="U8" s="53" t="str">
        <f t="shared" si="17"/>
        <v>3.0</v>
      </c>
      <c r="V8" s="63">
        <v>3</v>
      </c>
      <c r="W8" s="105">
        <v>7.3</v>
      </c>
      <c r="X8" s="103">
        <v>9</v>
      </c>
      <c r="Y8" s="104"/>
      <c r="Z8" s="66">
        <f t="shared" si="0"/>
        <v>8.3000000000000007</v>
      </c>
      <c r="AA8" s="67">
        <f t="shared" si="1"/>
        <v>8.3000000000000007</v>
      </c>
      <c r="AB8" s="67" t="str">
        <f t="shared" si="18"/>
        <v>8.3</v>
      </c>
      <c r="AC8" s="51" t="str">
        <f t="shared" si="2"/>
        <v>B+</v>
      </c>
      <c r="AD8" s="60">
        <f t="shared" si="155"/>
        <v>3.5</v>
      </c>
      <c r="AE8" s="53" t="str">
        <f t="shared" si="19"/>
        <v>3.5</v>
      </c>
      <c r="AF8" s="63">
        <v>4</v>
      </c>
      <c r="AG8" s="207">
        <v>4</v>
      </c>
      <c r="AH8" s="105">
        <v>8.3000000000000007</v>
      </c>
      <c r="AI8" s="103">
        <v>6</v>
      </c>
      <c r="AJ8" s="104"/>
      <c r="AK8" s="66">
        <f t="shared" si="3"/>
        <v>6.9</v>
      </c>
      <c r="AL8" s="67">
        <f t="shared" si="4"/>
        <v>6.9</v>
      </c>
      <c r="AM8" s="67" t="str">
        <f t="shared" si="20"/>
        <v>6.9</v>
      </c>
      <c r="AN8" s="51" t="str">
        <f t="shared" si="156"/>
        <v>C+</v>
      </c>
      <c r="AO8" s="60">
        <f t="shared" si="157"/>
        <v>2.5</v>
      </c>
      <c r="AP8" s="53" t="str">
        <f t="shared" si="21"/>
        <v>2.5</v>
      </c>
      <c r="AQ8" s="63">
        <v>2</v>
      </c>
      <c r="AR8" s="207">
        <v>2</v>
      </c>
      <c r="AS8" s="105">
        <v>5.9</v>
      </c>
      <c r="AT8" s="103">
        <v>6</v>
      </c>
      <c r="AU8" s="104"/>
      <c r="AV8" s="66">
        <f t="shared" si="22"/>
        <v>6</v>
      </c>
      <c r="AW8" s="67">
        <f t="shared" si="23"/>
        <v>6</v>
      </c>
      <c r="AX8" s="67" t="str">
        <f t="shared" si="24"/>
        <v>6.0</v>
      </c>
      <c r="AY8" s="51" t="str">
        <f t="shared" si="25"/>
        <v>C</v>
      </c>
      <c r="AZ8" s="60">
        <f t="shared" si="158"/>
        <v>2</v>
      </c>
      <c r="BA8" s="53" t="str">
        <f t="shared" si="26"/>
        <v>2.0</v>
      </c>
      <c r="BB8" s="63">
        <v>3</v>
      </c>
      <c r="BC8" s="207">
        <v>3</v>
      </c>
      <c r="BD8" s="105">
        <v>6.1</v>
      </c>
      <c r="BE8" s="103">
        <v>6</v>
      </c>
      <c r="BF8" s="104"/>
      <c r="BG8" s="66">
        <f t="shared" si="159"/>
        <v>6</v>
      </c>
      <c r="BH8" s="67">
        <f t="shared" si="160"/>
        <v>6</v>
      </c>
      <c r="BI8" s="67" t="str">
        <f t="shared" si="27"/>
        <v>6.0</v>
      </c>
      <c r="BJ8" s="51" t="str">
        <f t="shared" si="161"/>
        <v>C</v>
      </c>
      <c r="BK8" s="60">
        <f t="shared" si="162"/>
        <v>2</v>
      </c>
      <c r="BL8" s="53" t="str">
        <f t="shared" si="28"/>
        <v>2.0</v>
      </c>
      <c r="BM8" s="63">
        <v>3</v>
      </c>
      <c r="BN8" s="207">
        <v>3</v>
      </c>
      <c r="BO8" s="105">
        <v>5.2</v>
      </c>
      <c r="BP8" s="103">
        <v>6</v>
      </c>
      <c r="BQ8" s="104"/>
      <c r="BR8" s="66">
        <f t="shared" si="5"/>
        <v>5.7</v>
      </c>
      <c r="BS8" s="67">
        <f t="shared" si="6"/>
        <v>5.7</v>
      </c>
      <c r="BT8" s="67" t="str">
        <f t="shared" si="29"/>
        <v>5.7</v>
      </c>
      <c r="BU8" s="51" t="str">
        <f t="shared" si="7"/>
        <v>C</v>
      </c>
      <c r="BV8" s="68">
        <f t="shared" si="8"/>
        <v>2</v>
      </c>
      <c r="BW8" s="53" t="str">
        <f t="shared" si="30"/>
        <v>2.0</v>
      </c>
      <c r="BX8" s="63">
        <v>2</v>
      </c>
      <c r="BY8" s="207">
        <v>2</v>
      </c>
      <c r="BZ8" s="105">
        <v>7.7</v>
      </c>
      <c r="CA8" s="103">
        <v>9</v>
      </c>
      <c r="CB8" s="104"/>
      <c r="CC8" s="105"/>
      <c r="CD8" s="67">
        <f t="shared" si="163"/>
        <v>8.5</v>
      </c>
      <c r="CE8" s="67" t="str">
        <f t="shared" si="31"/>
        <v>8.5</v>
      </c>
      <c r="CF8" s="51" t="str">
        <f t="shared" si="164"/>
        <v>A</v>
      </c>
      <c r="CG8" s="60">
        <f t="shared" si="165"/>
        <v>4</v>
      </c>
      <c r="CH8" s="53" t="str">
        <f t="shared" si="32"/>
        <v>4.0</v>
      </c>
      <c r="CI8" s="63">
        <v>3</v>
      </c>
      <c r="CJ8" s="207">
        <v>3</v>
      </c>
      <c r="CK8" s="208">
        <f t="shared" si="33"/>
        <v>17</v>
      </c>
      <c r="CL8" s="72">
        <f t="shared" si="9"/>
        <v>7.0529411764705889</v>
      </c>
      <c r="CM8" s="93" t="str">
        <f t="shared" si="34"/>
        <v>7.05</v>
      </c>
      <c r="CN8" s="72">
        <f t="shared" si="10"/>
        <v>2.7647058823529411</v>
      </c>
      <c r="CO8" s="93" t="str">
        <f t="shared" si="35"/>
        <v>2.76</v>
      </c>
      <c r="CP8" s="7" t="str">
        <f t="shared" si="150"/>
        <v>Lên lớp</v>
      </c>
      <c r="CQ8" s="7">
        <f t="shared" si="11"/>
        <v>17</v>
      </c>
      <c r="CR8" s="72">
        <f t="shared" si="12"/>
        <v>7.0529411764705889</v>
      </c>
      <c r="CS8" s="7" t="str">
        <f t="shared" si="36"/>
        <v>7.05</v>
      </c>
      <c r="CT8" s="72">
        <f t="shared" si="13"/>
        <v>2.7647058823529411</v>
      </c>
      <c r="CU8" s="7" t="str">
        <f t="shared" si="37"/>
        <v>2.76</v>
      </c>
      <c r="CV8" s="7" t="str">
        <f t="shared" si="166"/>
        <v>Lên lớp</v>
      </c>
      <c r="CW8" s="66">
        <v>8.4</v>
      </c>
      <c r="CX8" s="7">
        <v>7</v>
      </c>
      <c r="CY8" s="7"/>
      <c r="CZ8" s="66">
        <f t="shared" si="38"/>
        <v>7.6</v>
      </c>
      <c r="DA8" s="67">
        <f t="shared" si="39"/>
        <v>7.6</v>
      </c>
      <c r="DB8" s="60" t="str">
        <f t="shared" si="40"/>
        <v>7.6</v>
      </c>
      <c r="DC8" s="51" t="str">
        <f t="shared" si="41"/>
        <v>B</v>
      </c>
      <c r="DD8" s="60">
        <f t="shared" si="42"/>
        <v>3</v>
      </c>
      <c r="DE8" s="60" t="str">
        <f t="shared" si="43"/>
        <v>3.0</v>
      </c>
      <c r="DF8" s="63"/>
      <c r="DG8" s="209"/>
      <c r="DH8" s="105">
        <v>6.6</v>
      </c>
      <c r="DI8" s="126">
        <v>7</v>
      </c>
      <c r="DJ8" s="126"/>
      <c r="DK8" s="66">
        <f t="shared" si="44"/>
        <v>6.8</v>
      </c>
      <c r="DL8" s="67">
        <f t="shared" si="45"/>
        <v>6.8</v>
      </c>
      <c r="DM8" s="60" t="str">
        <f t="shared" si="46"/>
        <v>6.8</v>
      </c>
      <c r="DN8" s="51" t="str">
        <f t="shared" si="47"/>
        <v>C+</v>
      </c>
      <c r="DO8" s="60">
        <f t="shared" si="48"/>
        <v>2.5</v>
      </c>
      <c r="DP8" s="60" t="str">
        <f t="shared" si="49"/>
        <v>2.5</v>
      </c>
      <c r="DQ8" s="63"/>
      <c r="DR8" s="209"/>
      <c r="DS8" s="67">
        <f t="shared" si="50"/>
        <v>7.1999999999999993</v>
      </c>
      <c r="DT8" s="60" t="str">
        <f t="shared" si="51"/>
        <v>7.2</v>
      </c>
      <c r="DU8" s="51" t="str">
        <f t="shared" si="52"/>
        <v>B</v>
      </c>
      <c r="DV8" s="60">
        <f t="shared" si="53"/>
        <v>3</v>
      </c>
      <c r="DW8" s="60" t="str">
        <f t="shared" si="54"/>
        <v>3.0</v>
      </c>
      <c r="DX8" s="63">
        <v>3</v>
      </c>
      <c r="DY8" s="209">
        <v>3</v>
      </c>
      <c r="DZ8" s="210">
        <v>6.6</v>
      </c>
      <c r="EA8" s="57">
        <v>8</v>
      </c>
      <c r="EB8" s="58"/>
      <c r="EC8" s="66">
        <f t="shared" si="55"/>
        <v>7.4</v>
      </c>
      <c r="ED8" s="67">
        <f t="shared" si="56"/>
        <v>7.4</v>
      </c>
      <c r="EE8" s="67" t="str">
        <f t="shared" si="57"/>
        <v>7.4</v>
      </c>
      <c r="EF8" s="51" t="str">
        <f t="shared" si="58"/>
        <v>B</v>
      </c>
      <c r="EG8" s="68">
        <f t="shared" si="59"/>
        <v>3</v>
      </c>
      <c r="EH8" s="53" t="str">
        <f t="shared" si="60"/>
        <v>3.0</v>
      </c>
      <c r="EI8" s="63">
        <v>3</v>
      </c>
      <c r="EJ8" s="207">
        <v>3</v>
      </c>
      <c r="EK8" s="210">
        <v>9.3000000000000007</v>
      </c>
      <c r="EL8" s="57">
        <v>8</v>
      </c>
      <c r="EM8" s="58"/>
      <c r="EN8" s="66">
        <f t="shared" si="61"/>
        <v>8.5</v>
      </c>
      <c r="EO8" s="67">
        <f t="shared" si="62"/>
        <v>8.5</v>
      </c>
      <c r="EP8" s="67" t="str">
        <f t="shared" si="63"/>
        <v>8.5</v>
      </c>
      <c r="EQ8" s="51" t="str">
        <f t="shared" si="64"/>
        <v>A</v>
      </c>
      <c r="ER8" s="60">
        <f t="shared" si="65"/>
        <v>4</v>
      </c>
      <c r="ES8" s="53" t="str">
        <f t="shared" si="66"/>
        <v>4.0</v>
      </c>
      <c r="ET8" s="63">
        <v>3</v>
      </c>
      <c r="EU8" s="207">
        <v>3</v>
      </c>
      <c r="EV8" s="210">
        <v>7.3</v>
      </c>
      <c r="EW8" s="57">
        <v>9</v>
      </c>
      <c r="EX8" s="58"/>
      <c r="EY8" s="66">
        <f t="shared" si="67"/>
        <v>8.3000000000000007</v>
      </c>
      <c r="EZ8" s="67">
        <f t="shared" si="68"/>
        <v>8.3000000000000007</v>
      </c>
      <c r="FA8" s="67" t="str">
        <f t="shared" si="69"/>
        <v>8.3</v>
      </c>
      <c r="FB8" s="51" t="str">
        <f t="shared" si="70"/>
        <v>B+</v>
      </c>
      <c r="FC8" s="60">
        <f t="shared" si="71"/>
        <v>3.5</v>
      </c>
      <c r="FD8" s="53" t="str">
        <f t="shared" si="72"/>
        <v>3.5</v>
      </c>
      <c r="FE8" s="63">
        <v>2</v>
      </c>
      <c r="FF8" s="207">
        <v>2</v>
      </c>
      <c r="FG8" s="105">
        <v>8.3000000000000007</v>
      </c>
      <c r="FH8" s="103">
        <v>6</v>
      </c>
      <c r="FI8" s="104"/>
      <c r="FJ8" s="66">
        <f t="shared" si="73"/>
        <v>6.9</v>
      </c>
      <c r="FK8" s="67">
        <f t="shared" si="74"/>
        <v>6.9</v>
      </c>
      <c r="FL8" s="67" t="str">
        <f t="shared" si="75"/>
        <v>6.9</v>
      </c>
      <c r="FM8" s="51" t="str">
        <f t="shared" si="76"/>
        <v>C+</v>
      </c>
      <c r="FN8" s="60">
        <f t="shared" si="77"/>
        <v>2.5</v>
      </c>
      <c r="FO8" s="53" t="str">
        <f t="shared" si="78"/>
        <v>2.5</v>
      </c>
      <c r="FP8" s="63">
        <v>2</v>
      </c>
      <c r="FQ8" s="207">
        <v>2</v>
      </c>
      <c r="FR8" s="105">
        <v>7.4</v>
      </c>
      <c r="FS8" s="103">
        <v>9</v>
      </c>
      <c r="FT8" s="104"/>
      <c r="FU8" s="66"/>
      <c r="FV8" s="67">
        <f t="shared" si="79"/>
        <v>8.4</v>
      </c>
      <c r="FW8" s="67" t="str">
        <f t="shared" si="80"/>
        <v>8.4</v>
      </c>
      <c r="FX8" s="51" t="str">
        <f t="shared" si="81"/>
        <v>B+</v>
      </c>
      <c r="FY8" s="60">
        <f t="shared" si="82"/>
        <v>3.5</v>
      </c>
      <c r="FZ8" s="53" t="str">
        <f t="shared" si="83"/>
        <v>3.5</v>
      </c>
      <c r="GA8" s="63">
        <v>2</v>
      </c>
      <c r="GB8" s="207">
        <v>2</v>
      </c>
      <c r="GC8" s="105">
        <v>8.3000000000000007</v>
      </c>
      <c r="GD8" s="103">
        <v>7</v>
      </c>
      <c r="GE8" s="104"/>
      <c r="GF8" s="105"/>
      <c r="GG8" s="67">
        <f t="shared" si="84"/>
        <v>7.5</v>
      </c>
      <c r="GH8" s="67" t="str">
        <f t="shared" si="85"/>
        <v>7.5</v>
      </c>
      <c r="GI8" s="51" t="str">
        <f t="shared" si="86"/>
        <v>B</v>
      </c>
      <c r="GJ8" s="60">
        <f t="shared" si="87"/>
        <v>3</v>
      </c>
      <c r="GK8" s="53" t="str">
        <f t="shared" si="88"/>
        <v>3.0</v>
      </c>
      <c r="GL8" s="63">
        <v>3</v>
      </c>
      <c r="GM8" s="207">
        <v>3</v>
      </c>
      <c r="GN8" s="211">
        <f t="shared" si="89"/>
        <v>18</v>
      </c>
      <c r="GO8" s="156">
        <f t="shared" si="90"/>
        <v>7.7222222222222223</v>
      </c>
      <c r="GP8" s="158">
        <f t="shared" si="91"/>
        <v>3.2222222222222223</v>
      </c>
      <c r="GQ8" s="157" t="str">
        <f t="shared" si="92"/>
        <v>3.22</v>
      </c>
      <c r="GR8" s="5" t="str">
        <f t="shared" si="93"/>
        <v>Lên lớp</v>
      </c>
      <c r="GS8" s="212">
        <f t="shared" si="94"/>
        <v>18</v>
      </c>
      <c r="GT8" s="213">
        <f t="shared" si="95"/>
        <v>7.7222222222222223</v>
      </c>
      <c r="GU8" s="214">
        <f t="shared" si="96"/>
        <v>3.2222222222222223</v>
      </c>
      <c r="GV8" s="215">
        <f t="shared" si="97"/>
        <v>35</v>
      </c>
      <c r="GW8" s="211">
        <f t="shared" si="98"/>
        <v>35</v>
      </c>
      <c r="GX8" s="157">
        <f t="shared" si="99"/>
        <v>7.3971428571428568</v>
      </c>
      <c r="GY8" s="158">
        <f t="shared" si="100"/>
        <v>3</v>
      </c>
      <c r="GZ8" s="157" t="str">
        <f t="shared" si="101"/>
        <v>3.00</v>
      </c>
      <c r="HA8" s="5" t="str">
        <f t="shared" si="102"/>
        <v>Lên lớp</v>
      </c>
      <c r="HB8" s="105">
        <v>5.7</v>
      </c>
      <c r="HC8" s="103">
        <v>6</v>
      </c>
      <c r="HD8" s="104"/>
      <c r="HE8" s="105"/>
      <c r="HF8" s="67">
        <f t="shared" si="103"/>
        <v>5.9</v>
      </c>
      <c r="HG8" s="67" t="str">
        <f t="shared" si="104"/>
        <v>5.9</v>
      </c>
      <c r="HH8" s="51" t="str">
        <f t="shared" si="105"/>
        <v>C</v>
      </c>
      <c r="HI8" s="60">
        <f t="shared" si="106"/>
        <v>2</v>
      </c>
      <c r="HJ8" s="53" t="str">
        <f t="shared" si="107"/>
        <v>2.0</v>
      </c>
      <c r="HK8" s="63">
        <v>3</v>
      </c>
      <c r="HL8" s="207">
        <v>3</v>
      </c>
      <c r="HM8" s="210">
        <v>6.3</v>
      </c>
      <c r="HN8" s="57">
        <v>6</v>
      </c>
      <c r="HO8" s="58"/>
      <c r="HP8" s="66">
        <f t="shared" si="108"/>
        <v>6.1</v>
      </c>
      <c r="HQ8" s="110">
        <f t="shared" si="109"/>
        <v>6.1</v>
      </c>
      <c r="HR8" s="67" t="str">
        <f t="shared" si="110"/>
        <v>6.1</v>
      </c>
      <c r="HS8" s="111" t="str">
        <f t="shared" si="111"/>
        <v>C</v>
      </c>
      <c r="HT8" s="112">
        <f t="shared" si="112"/>
        <v>2</v>
      </c>
      <c r="HU8" s="113" t="str">
        <f t="shared" si="113"/>
        <v>2.0</v>
      </c>
      <c r="HV8" s="63">
        <v>1</v>
      </c>
      <c r="HW8" s="207">
        <v>1</v>
      </c>
      <c r="HX8" s="66">
        <f t="shared" si="114"/>
        <v>1.8</v>
      </c>
      <c r="HY8" s="167">
        <f t="shared" si="115"/>
        <v>6</v>
      </c>
      <c r="HZ8" s="53" t="str">
        <f t="shared" si="116"/>
        <v>6.0</v>
      </c>
      <c r="IA8" s="51" t="str">
        <f t="shared" si="117"/>
        <v>C</v>
      </c>
      <c r="IB8" s="60">
        <f t="shared" si="118"/>
        <v>2</v>
      </c>
      <c r="IC8" s="53" t="str">
        <f t="shared" si="119"/>
        <v>2.0</v>
      </c>
      <c r="ID8" s="220">
        <v>4</v>
      </c>
      <c r="IE8" s="221">
        <v>4</v>
      </c>
      <c r="IF8" s="210">
        <v>6.3</v>
      </c>
      <c r="IG8" s="57">
        <v>5</v>
      </c>
      <c r="IH8" s="58"/>
      <c r="II8" s="66">
        <f t="shared" si="120"/>
        <v>5.5</v>
      </c>
      <c r="IJ8" s="67">
        <f t="shared" si="121"/>
        <v>5.5</v>
      </c>
      <c r="IK8" s="67" t="str">
        <f t="shared" si="122"/>
        <v>5.5</v>
      </c>
      <c r="IL8" s="51" t="str">
        <f t="shared" si="123"/>
        <v>C</v>
      </c>
      <c r="IM8" s="60">
        <f t="shared" si="124"/>
        <v>2</v>
      </c>
      <c r="IN8" s="53" t="str">
        <f t="shared" si="125"/>
        <v>2.0</v>
      </c>
      <c r="IO8" s="63">
        <v>2</v>
      </c>
      <c r="IP8" s="207">
        <v>2</v>
      </c>
      <c r="IQ8" s="210">
        <v>6.8</v>
      </c>
      <c r="IR8" s="57">
        <v>6</v>
      </c>
      <c r="IS8" s="58"/>
      <c r="IT8" s="66">
        <f t="shared" si="126"/>
        <v>6.3</v>
      </c>
      <c r="IU8" s="67">
        <f t="shared" si="127"/>
        <v>6.3</v>
      </c>
      <c r="IV8" s="67" t="str">
        <f t="shared" si="128"/>
        <v>6.3</v>
      </c>
      <c r="IW8" s="51" t="str">
        <f t="shared" si="129"/>
        <v>C</v>
      </c>
      <c r="IX8" s="60">
        <f t="shared" si="130"/>
        <v>2</v>
      </c>
      <c r="IY8" s="53" t="str">
        <f t="shared" si="131"/>
        <v>2.0</v>
      </c>
      <c r="IZ8" s="63">
        <v>3</v>
      </c>
      <c r="JA8" s="207">
        <v>3</v>
      </c>
      <c r="JB8" s="65">
        <v>6.4</v>
      </c>
      <c r="JC8" s="57">
        <v>6</v>
      </c>
      <c r="JD8" s="58"/>
      <c r="JE8" s="66">
        <f t="shared" si="132"/>
        <v>6.2</v>
      </c>
      <c r="JF8" s="67">
        <f t="shared" si="133"/>
        <v>6.2</v>
      </c>
      <c r="JG8" s="50" t="str">
        <f t="shared" si="134"/>
        <v>6.2</v>
      </c>
      <c r="JH8" s="51" t="str">
        <f t="shared" si="135"/>
        <v>C</v>
      </c>
      <c r="JI8" s="60">
        <f t="shared" si="136"/>
        <v>2</v>
      </c>
      <c r="JJ8" s="53" t="str">
        <f t="shared" si="137"/>
        <v>2.0</v>
      </c>
      <c r="JK8" s="61">
        <v>2</v>
      </c>
      <c r="JL8" s="62">
        <v>2</v>
      </c>
      <c r="JM8" s="65">
        <v>7.4</v>
      </c>
      <c r="JN8" s="57">
        <v>5</v>
      </c>
      <c r="JO8" s="58"/>
      <c r="JP8" s="66">
        <f t="shared" si="138"/>
        <v>6</v>
      </c>
      <c r="JQ8" s="67">
        <f t="shared" si="139"/>
        <v>6</v>
      </c>
      <c r="JR8" s="50" t="str">
        <f t="shared" si="140"/>
        <v>6.0</v>
      </c>
      <c r="JS8" s="51" t="str">
        <f t="shared" si="141"/>
        <v>C</v>
      </c>
      <c r="JT8" s="60">
        <f t="shared" si="142"/>
        <v>2</v>
      </c>
      <c r="JU8" s="53" t="str">
        <f t="shared" si="143"/>
        <v>2.0</v>
      </c>
      <c r="JV8" s="61">
        <v>1</v>
      </c>
      <c r="JW8" s="62">
        <v>1</v>
      </c>
      <c r="JX8" s="65">
        <v>7</v>
      </c>
      <c r="JY8" s="57">
        <v>7</v>
      </c>
      <c r="JZ8" s="58"/>
      <c r="KA8" s="66">
        <f t="shared" si="144"/>
        <v>7</v>
      </c>
      <c r="KB8" s="67">
        <f t="shared" si="145"/>
        <v>7</v>
      </c>
      <c r="KC8" s="50" t="str">
        <f t="shared" si="146"/>
        <v>7.0</v>
      </c>
      <c r="KD8" s="51" t="str">
        <f t="shared" si="147"/>
        <v>B</v>
      </c>
      <c r="KE8" s="60">
        <f t="shared" si="148"/>
        <v>3</v>
      </c>
      <c r="KF8" s="53" t="str">
        <f t="shared" si="149"/>
        <v>3.0</v>
      </c>
      <c r="KG8" s="61">
        <v>2</v>
      </c>
      <c r="KH8" s="62">
        <v>2</v>
      </c>
    </row>
    <row r="9" spans="1:294" s="8" customFormat="1" ht="18">
      <c r="A9" s="5">
        <v>8</v>
      </c>
      <c r="B9" s="9" t="s">
        <v>11</v>
      </c>
      <c r="C9" s="10" t="s">
        <v>275</v>
      </c>
      <c r="D9" s="11" t="s">
        <v>276</v>
      </c>
      <c r="E9" s="12" t="s">
        <v>277</v>
      </c>
      <c r="G9" s="47" t="s">
        <v>561</v>
      </c>
      <c r="H9" s="132" t="s">
        <v>427</v>
      </c>
      <c r="I9" s="143" t="s">
        <v>604</v>
      </c>
      <c r="J9" s="48" t="s">
        <v>630</v>
      </c>
      <c r="K9" s="98">
        <v>7.3</v>
      </c>
      <c r="L9" s="67" t="str">
        <f t="shared" si="14"/>
        <v>7.3</v>
      </c>
      <c r="M9" s="51" t="str">
        <f t="shared" si="151"/>
        <v>B</v>
      </c>
      <c r="N9" s="52">
        <f t="shared" si="152"/>
        <v>3</v>
      </c>
      <c r="O9" s="53" t="str">
        <f t="shared" si="15"/>
        <v>3.0</v>
      </c>
      <c r="P9" s="63">
        <v>2</v>
      </c>
      <c r="Q9" s="49"/>
      <c r="R9" s="67" t="str">
        <f>TEXT(Q9,"0.0")</f>
        <v>0.0</v>
      </c>
      <c r="S9" s="51" t="str">
        <f t="shared" si="153"/>
        <v>F</v>
      </c>
      <c r="T9" s="52">
        <f t="shared" si="154"/>
        <v>0</v>
      </c>
      <c r="U9" s="53" t="str">
        <f t="shared" si="17"/>
        <v>0.0</v>
      </c>
      <c r="V9" s="63"/>
      <c r="W9" s="105">
        <v>8.8000000000000007</v>
      </c>
      <c r="X9" s="103">
        <v>9</v>
      </c>
      <c r="Y9" s="104"/>
      <c r="Z9" s="66">
        <f t="shared" si="0"/>
        <v>8.9</v>
      </c>
      <c r="AA9" s="67">
        <f t="shared" si="1"/>
        <v>8.9</v>
      </c>
      <c r="AB9" s="67" t="str">
        <f t="shared" si="18"/>
        <v>8.9</v>
      </c>
      <c r="AC9" s="51" t="str">
        <f t="shared" si="2"/>
        <v>A</v>
      </c>
      <c r="AD9" s="60">
        <f t="shared" si="155"/>
        <v>4</v>
      </c>
      <c r="AE9" s="53" t="str">
        <f t="shared" si="19"/>
        <v>4.0</v>
      </c>
      <c r="AF9" s="63">
        <v>4</v>
      </c>
      <c r="AG9" s="207">
        <v>4</v>
      </c>
      <c r="AH9" s="105">
        <v>8</v>
      </c>
      <c r="AI9" s="103">
        <v>8</v>
      </c>
      <c r="AJ9" s="104"/>
      <c r="AK9" s="66">
        <f t="shared" si="3"/>
        <v>8</v>
      </c>
      <c r="AL9" s="67">
        <f t="shared" si="4"/>
        <v>8</v>
      </c>
      <c r="AM9" s="67" t="str">
        <f t="shared" si="20"/>
        <v>8.0</v>
      </c>
      <c r="AN9" s="51" t="str">
        <f t="shared" si="156"/>
        <v>B+</v>
      </c>
      <c r="AO9" s="60">
        <f t="shared" si="157"/>
        <v>3.5</v>
      </c>
      <c r="AP9" s="53" t="str">
        <f t="shared" si="21"/>
        <v>3.5</v>
      </c>
      <c r="AQ9" s="63">
        <v>2</v>
      </c>
      <c r="AR9" s="207">
        <v>2</v>
      </c>
      <c r="AS9" s="105">
        <v>6.6</v>
      </c>
      <c r="AT9" s="103">
        <v>6</v>
      </c>
      <c r="AU9" s="104"/>
      <c r="AV9" s="66">
        <f t="shared" si="22"/>
        <v>6.2</v>
      </c>
      <c r="AW9" s="67">
        <f t="shared" si="23"/>
        <v>6.2</v>
      </c>
      <c r="AX9" s="67" t="str">
        <f t="shared" si="24"/>
        <v>6.2</v>
      </c>
      <c r="AY9" s="51" t="str">
        <f t="shared" si="25"/>
        <v>C</v>
      </c>
      <c r="AZ9" s="60">
        <f t="shared" si="158"/>
        <v>2</v>
      </c>
      <c r="BA9" s="53" t="str">
        <f t="shared" si="26"/>
        <v>2.0</v>
      </c>
      <c r="BB9" s="63">
        <v>3</v>
      </c>
      <c r="BC9" s="207">
        <v>3</v>
      </c>
      <c r="BD9" s="105">
        <v>6.7</v>
      </c>
      <c r="BE9" s="103">
        <v>8</v>
      </c>
      <c r="BF9" s="104"/>
      <c r="BG9" s="66">
        <f t="shared" si="159"/>
        <v>7.5</v>
      </c>
      <c r="BH9" s="67">
        <f t="shared" si="160"/>
        <v>7.5</v>
      </c>
      <c r="BI9" s="67" t="str">
        <f t="shared" si="27"/>
        <v>7.5</v>
      </c>
      <c r="BJ9" s="51" t="str">
        <f t="shared" si="161"/>
        <v>B</v>
      </c>
      <c r="BK9" s="60">
        <f t="shared" si="162"/>
        <v>3</v>
      </c>
      <c r="BL9" s="53" t="str">
        <f t="shared" si="28"/>
        <v>3.0</v>
      </c>
      <c r="BM9" s="63">
        <v>3</v>
      </c>
      <c r="BN9" s="207">
        <v>3</v>
      </c>
      <c r="BO9" s="105">
        <v>8.4</v>
      </c>
      <c r="BP9" s="103">
        <v>9</v>
      </c>
      <c r="BQ9" s="104"/>
      <c r="BR9" s="66">
        <f t="shared" si="5"/>
        <v>8.8000000000000007</v>
      </c>
      <c r="BS9" s="67">
        <f t="shared" si="6"/>
        <v>8.8000000000000007</v>
      </c>
      <c r="BT9" s="67" t="str">
        <f t="shared" si="29"/>
        <v>8.8</v>
      </c>
      <c r="BU9" s="51" t="str">
        <f t="shared" si="7"/>
        <v>A</v>
      </c>
      <c r="BV9" s="68">
        <f t="shared" si="8"/>
        <v>4</v>
      </c>
      <c r="BW9" s="53" t="str">
        <f t="shared" si="30"/>
        <v>4.0</v>
      </c>
      <c r="BX9" s="63">
        <v>2</v>
      </c>
      <c r="BY9" s="207">
        <v>2</v>
      </c>
      <c r="BZ9" s="105">
        <v>9</v>
      </c>
      <c r="CA9" s="103">
        <v>8</v>
      </c>
      <c r="CB9" s="104"/>
      <c r="CC9" s="105"/>
      <c r="CD9" s="67">
        <f t="shared" si="163"/>
        <v>8.4</v>
      </c>
      <c r="CE9" s="67" t="str">
        <f t="shared" si="31"/>
        <v>8.4</v>
      </c>
      <c r="CF9" s="51" t="str">
        <f t="shared" si="164"/>
        <v>B+</v>
      </c>
      <c r="CG9" s="60">
        <f t="shared" si="165"/>
        <v>3.5</v>
      </c>
      <c r="CH9" s="53" t="str">
        <f t="shared" si="32"/>
        <v>3.5</v>
      </c>
      <c r="CI9" s="63">
        <v>3</v>
      </c>
      <c r="CJ9" s="207">
        <v>3</v>
      </c>
      <c r="CK9" s="208">
        <f t="shared" si="33"/>
        <v>17</v>
      </c>
      <c r="CL9" s="72">
        <f t="shared" si="9"/>
        <v>7.9705882352941178</v>
      </c>
      <c r="CM9" s="93" t="str">
        <f t="shared" si="34"/>
        <v>7.97</v>
      </c>
      <c r="CN9" s="72">
        <f t="shared" si="10"/>
        <v>3.3235294117647061</v>
      </c>
      <c r="CO9" s="93" t="str">
        <f t="shared" si="35"/>
        <v>3.32</v>
      </c>
      <c r="CP9" s="7" t="str">
        <f t="shared" si="150"/>
        <v>Lên lớp</v>
      </c>
      <c r="CQ9" s="7">
        <f t="shared" si="11"/>
        <v>17</v>
      </c>
      <c r="CR9" s="72">
        <f t="shared" si="12"/>
        <v>7.9705882352941178</v>
      </c>
      <c r="CS9" s="7" t="str">
        <f t="shared" si="36"/>
        <v>7.97</v>
      </c>
      <c r="CT9" s="72">
        <f t="shared" si="13"/>
        <v>3.3235294117647061</v>
      </c>
      <c r="CU9" s="7" t="str">
        <f t="shared" si="37"/>
        <v>3.32</v>
      </c>
      <c r="CV9" s="7" t="str">
        <f t="shared" si="166"/>
        <v>Lên lớp</v>
      </c>
      <c r="CW9" s="66">
        <v>8.1999999999999993</v>
      </c>
      <c r="CX9" s="7">
        <v>7</v>
      </c>
      <c r="CY9" s="7"/>
      <c r="CZ9" s="66">
        <f t="shared" si="38"/>
        <v>7.5</v>
      </c>
      <c r="DA9" s="67">
        <f t="shared" si="39"/>
        <v>7.5</v>
      </c>
      <c r="DB9" s="60" t="str">
        <f t="shared" si="40"/>
        <v>7.5</v>
      </c>
      <c r="DC9" s="51" t="str">
        <f t="shared" si="41"/>
        <v>B</v>
      </c>
      <c r="DD9" s="60">
        <f t="shared" si="42"/>
        <v>3</v>
      </c>
      <c r="DE9" s="60" t="str">
        <f t="shared" si="43"/>
        <v>3.0</v>
      </c>
      <c r="DF9" s="63"/>
      <c r="DG9" s="209"/>
      <c r="DH9" s="105">
        <v>6.6</v>
      </c>
      <c r="DI9" s="126">
        <v>10</v>
      </c>
      <c r="DJ9" s="126"/>
      <c r="DK9" s="66">
        <f t="shared" si="44"/>
        <v>8.6</v>
      </c>
      <c r="DL9" s="67">
        <f t="shared" si="45"/>
        <v>8.6</v>
      </c>
      <c r="DM9" s="60" t="str">
        <f t="shared" si="46"/>
        <v>8.6</v>
      </c>
      <c r="DN9" s="51" t="str">
        <f t="shared" si="47"/>
        <v>A</v>
      </c>
      <c r="DO9" s="60">
        <f t="shared" si="48"/>
        <v>4</v>
      </c>
      <c r="DP9" s="60" t="str">
        <f t="shared" si="49"/>
        <v>4.0</v>
      </c>
      <c r="DQ9" s="63"/>
      <c r="DR9" s="209"/>
      <c r="DS9" s="67">
        <f t="shared" si="50"/>
        <v>8.0500000000000007</v>
      </c>
      <c r="DT9" s="60" t="str">
        <f t="shared" si="51"/>
        <v>8.1</v>
      </c>
      <c r="DU9" s="51" t="str">
        <f t="shared" si="52"/>
        <v>B+</v>
      </c>
      <c r="DV9" s="60">
        <f t="shared" si="53"/>
        <v>3.5</v>
      </c>
      <c r="DW9" s="60" t="str">
        <f t="shared" si="54"/>
        <v>3.5</v>
      </c>
      <c r="DX9" s="63">
        <v>3</v>
      </c>
      <c r="DY9" s="209">
        <v>3</v>
      </c>
      <c r="DZ9" s="149">
        <v>0</v>
      </c>
      <c r="EA9" s="70"/>
      <c r="EB9" s="121"/>
      <c r="EC9" s="66">
        <f t="shared" si="55"/>
        <v>0</v>
      </c>
      <c r="ED9" s="67">
        <f t="shared" si="56"/>
        <v>0</v>
      </c>
      <c r="EE9" s="67" t="str">
        <f t="shared" si="57"/>
        <v>0.0</v>
      </c>
      <c r="EF9" s="51" t="str">
        <f t="shared" si="58"/>
        <v>F</v>
      </c>
      <c r="EG9" s="68">
        <f t="shared" si="59"/>
        <v>0</v>
      </c>
      <c r="EH9" s="53" t="str">
        <f t="shared" si="60"/>
        <v>0.0</v>
      </c>
      <c r="EI9" s="63">
        <v>3</v>
      </c>
      <c r="EJ9" s="207"/>
      <c r="EK9" s="210">
        <v>9.1999999999999993</v>
      </c>
      <c r="EL9" s="57">
        <v>8</v>
      </c>
      <c r="EM9" s="58"/>
      <c r="EN9" s="66">
        <f t="shared" si="61"/>
        <v>8.5</v>
      </c>
      <c r="EO9" s="67">
        <f t="shared" si="62"/>
        <v>8.5</v>
      </c>
      <c r="EP9" s="67" t="str">
        <f t="shared" si="63"/>
        <v>8.5</v>
      </c>
      <c r="EQ9" s="51" t="str">
        <f t="shared" si="64"/>
        <v>A</v>
      </c>
      <c r="ER9" s="60">
        <f t="shared" si="65"/>
        <v>4</v>
      </c>
      <c r="ES9" s="53" t="str">
        <f t="shared" si="66"/>
        <v>4.0</v>
      </c>
      <c r="ET9" s="63">
        <v>3</v>
      </c>
      <c r="EU9" s="207">
        <v>3</v>
      </c>
      <c r="EV9" s="171">
        <v>7.3</v>
      </c>
      <c r="EW9" s="122"/>
      <c r="EX9" s="123"/>
      <c r="EY9" s="66">
        <f t="shared" si="67"/>
        <v>2.9</v>
      </c>
      <c r="EZ9" s="67">
        <f t="shared" si="68"/>
        <v>2.9</v>
      </c>
      <c r="FA9" s="67" t="str">
        <f t="shared" si="69"/>
        <v>2.9</v>
      </c>
      <c r="FB9" s="51" t="str">
        <f t="shared" si="70"/>
        <v>F</v>
      </c>
      <c r="FC9" s="60">
        <f t="shared" si="71"/>
        <v>0</v>
      </c>
      <c r="FD9" s="53" t="str">
        <f t="shared" si="72"/>
        <v>0.0</v>
      </c>
      <c r="FE9" s="63">
        <v>2</v>
      </c>
      <c r="FF9" s="207"/>
      <c r="FG9" s="105">
        <v>8.3000000000000007</v>
      </c>
      <c r="FH9" s="103">
        <v>9</v>
      </c>
      <c r="FI9" s="104"/>
      <c r="FJ9" s="66">
        <f t="shared" si="73"/>
        <v>8.6999999999999993</v>
      </c>
      <c r="FK9" s="67">
        <f t="shared" si="74"/>
        <v>8.6999999999999993</v>
      </c>
      <c r="FL9" s="67" t="str">
        <f t="shared" si="75"/>
        <v>8.7</v>
      </c>
      <c r="FM9" s="51" t="str">
        <f t="shared" si="76"/>
        <v>A</v>
      </c>
      <c r="FN9" s="60">
        <f t="shared" si="77"/>
        <v>4</v>
      </c>
      <c r="FO9" s="53" t="str">
        <f t="shared" si="78"/>
        <v>4.0</v>
      </c>
      <c r="FP9" s="63">
        <v>2</v>
      </c>
      <c r="FQ9" s="207">
        <v>2</v>
      </c>
      <c r="FR9" s="105">
        <v>6.4</v>
      </c>
      <c r="FS9" s="103">
        <v>7</v>
      </c>
      <c r="FT9" s="104"/>
      <c r="FU9" s="66"/>
      <c r="FV9" s="67">
        <f t="shared" si="79"/>
        <v>6.8</v>
      </c>
      <c r="FW9" s="67" t="str">
        <f t="shared" si="80"/>
        <v>6.8</v>
      </c>
      <c r="FX9" s="51" t="str">
        <f t="shared" si="81"/>
        <v>C+</v>
      </c>
      <c r="FY9" s="60">
        <f t="shared" si="82"/>
        <v>2.5</v>
      </c>
      <c r="FZ9" s="53" t="str">
        <f t="shared" si="83"/>
        <v>2.5</v>
      </c>
      <c r="GA9" s="63">
        <v>2</v>
      </c>
      <c r="GB9" s="207">
        <v>2</v>
      </c>
      <c r="GC9" s="105">
        <v>7.4</v>
      </c>
      <c r="GD9" s="103">
        <v>8</v>
      </c>
      <c r="GE9" s="104"/>
      <c r="GF9" s="105"/>
      <c r="GG9" s="67">
        <f t="shared" si="84"/>
        <v>7.8</v>
      </c>
      <c r="GH9" s="67" t="str">
        <f t="shared" si="85"/>
        <v>7.8</v>
      </c>
      <c r="GI9" s="51" t="str">
        <f t="shared" si="86"/>
        <v>B</v>
      </c>
      <c r="GJ9" s="60">
        <f t="shared" si="87"/>
        <v>3</v>
      </c>
      <c r="GK9" s="53" t="str">
        <f t="shared" si="88"/>
        <v>3.0</v>
      </c>
      <c r="GL9" s="63">
        <v>3</v>
      </c>
      <c r="GM9" s="207">
        <v>3</v>
      </c>
      <c r="GN9" s="211">
        <f t="shared" si="89"/>
        <v>18</v>
      </c>
      <c r="GO9" s="156">
        <f t="shared" si="90"/>
        <v>6.1027777777777779</v>
      </c>
      <c r="GP9" s="158">
        <f t="shared" si="91"/>
        <v>2.4722222222222223</v>
      </c>
      <c r="GQ9" s="157" t="str">
        <f t="shared" si="92"/>
        <v>2.47</v>
      </c>
      <c r="GR9" s="5" t="str">
        <f t="shared" si="93"/>
        <v>Lên lớp</v>
      </c>
      <c r="GS9" s="212">
        <f t="shared" si="94"/>
        <v>13</v>
      </c>
      <c r="GT9" s="213">
        <f t="shared" si="95"/>
        <v>8.0038461538461547</v>
      </c>
      <c r="GU9" s="214">
        <f t="shared" si="96"/>
        <v>3.4230769230769229</v>
      </c>
      <c r="GV9" s="215">
        <f t="shared" si="97"/>
        <v>35</v>
      </c>
      <c r="GW9" s="211">
        <f t="shared" si="98"/>
        <v>30</v>
      </c>
      <c r="GX9" s="157">
        <f t="shared" si="99"/>
        <v>7.9850000000000003</v>
      </c>
      <c r="GY9" s="158">
        <f t="shared" si="100"/>
        <v>3.3666666666666667</v>
      </c>
      <c r="GZ9" s="157" t="str">
        <f t="shared" si="101"/>
        <v>3.37</v>
      </c>
      <c r="HA9" s="5" t="str">
        <f t="shared" si="102"/>
        <v>Lên lớp</v>
      </c>
      <c r="HB9" s="105">
        <v>6</v>
      </c>
      <c r="HC9" s="103">
        <v>7</v>
      </c>
      <c r="HD9" s="104"/>
      <c r="HE9" s="105"/>
      <c r="HF9" s="67">
        <f t="shared" si="103"/>
        <v>6.6</v>
      </c>
      <c r="HG9" s="67" t="str">
        <f t="shared" si="104"/>
        <v>6.6</v>
      </c>
      <c r="HH9" s="51" t="str">
        <f t="shared" si="105"/>
        <v>C+</v>
      </c>
      <c r="HI9" s="60">
        <f t="shared" si="106"/>
        <v>2.5</v>
      </c>
      <c r="HJ9" s="53" t="str">
        <f t="shared" si="107"/>
        <v>2.5</v>
      </c>
      <c r="HK9" s="63">
        <v>3</v>
      </c>
      <c r="HL9" s="207">
        <v>3</v>
      </c>
      <c r="HM9" s="210">
        <v>8</v>
      </c>
      <c r="HN9" s="57">
        <v>7</v>
      </c>
      <c r="HO9" s="58"/>
      <c r="HP9" s="66">
        <f t="shared" si="108"/>
        <v>7.4</v>
      </c>
      <c r="HQ9" s="110">
        <f t="shared" si="109"/>
        <v>7.4</v>
      </c>
      <c r="HR9" s="67" t="str">
        <f t="shared" si="110"/>
        <v>7.4</v>
      </c>
      <c r="HS9" s="111" t="str">
        <f t="shared" si="111"/>
        <v>B</v>
      </c>
      <c r="HT9" s="112">
        <f t="shared" si="112"/>
        <v>3</v>
      </c>
      <c r="HU9" s="113" t="str">
        <f t="shared" si="113"/>
        <v>3.0</v>
      </c>
      <c r="HV9" s="63">
        <v>1</v>
      </c>
      <c r="HW9" s="207">
        <v>1</v>
      </c>
      <c r="HX9" s="66">
        <f t="shared" si="114"/>
        <v>2.2000000000000002</v>
      </c>
      <c r="HY9" s="167">
        <f t="shared" si="115"/>
        <v>6.8</v>
      </c>
      <c r="HZ9" s="53" t="str">
        <f t="shared" si="116"/>
        <v>6.8</v>
      </c>
      <c r="IA9" s="51" t="str">
        <f t="shared" si="117"/>
        <v>C+</v>
      </c>
      <c r="IB9" s="60">
        <f t="shared" si="118"/>
        <v>2.5</v>
      </c>
      <c r="IC9" s="53" t="str">
        <f t="shared" si="119"/>
        <v>2.5</v>
      </c>
      <c r="ID9" s="220">
        <v>4</v>
      </c>
      <c r="IE9" s="221">
        <v>4</v>
      </c>
      <c r="IF9" s="210">
        <v>8.3000000000000007</v>
      </c>
      <c r="IG9" s="57">
        <v>9</v>
      </c>
      <c r="IH9" s="58"/>
      <c r="II9" s="66">
        <f t="shared" si="120"/>
        <v>8.6999999999999993</v>
      </c>
      <c r="IJ9" s="67">
        <f t="shared" si="121"/>
        <v>8.6999999999999993</v>
      </c>
      <c r="IK9" s="67" t="str">
        <f t="shared" si="122"/>
        <v>8.7</v>
      </c>
      <c r="IL9" s="51" t="str">
        <f t="shared" si="123"/>
        <v>A</v>
      </c>
      <c r="IM9" s="60">
        <f t="shared" si="124"/>
        <v>4</v>
      </c>
      <c r="IN9" s="53" t="str">
        <f t="shared" si="125"/>
        <v>4.0</v>
      </c>
      <c r="IO9" s="63">
        <v>2</v>
      </c>
      <c r="IP9" s="207">
        <v>2</v>
      </c>
      <c r="IQ9" s="210">
        <v>9.1999999999999993</v>
      </c>
      <c r="IR9" s="57">
        <v>7</v>
      </c>
      <c r="IS9" s="58"/>
      <c r="IT9" s="66">
        <f t="shared" si="126"/>
        <v>7.9</v>
      </c>
      <c r="IU9" s="67">
        <f t="shared" si="127"/>
        <v>7.9</v>
      </c>
      <c r="IV9" s="67" t="str">
        <f t="shared" si="128"/>
        <v>7.9</v>
      </c>
      <c r="IW9" s="51" t="str">
        <f t="shared" si="129"/>
        <v>B</v>
      </c>
      <c r="IX9" s="60">
        <f t="shared" si="130"/>
        <v>3</v>
      </c>
      <c r="IY9" s="53" t="str">
        <f t="shared" si="131"/>
        <v>3.0</v>
      </c>
      <c r="IZ9" s="63">
        <v>3</v>
      </c>
      <c r="JA9" s="207">
        <v>3</v>
      </c>
      <c r="JB9" s="65">
        <v>7.2</v>
      </c>
      <c r="JC9" s="57">
        <v>8</v>
      </c>
      <c r="JD9" s="58"/>
      <c r="JE9" s="66">
        <f t="shared" si="132"/>
        <v>7.7</v>
      </c>
      <c r="JF9" s="67">
        <f t="shared" si="133"/>
        <v>7.7</v>
      </c>
      <c r="JG9" s="50" t="str">
        <f t="shared" si="134"/>
        <v>7.7</v>
      </c>
      <c r="JH9" s="51" t="str">
        <f t="shared" si="135"/>
        <v>B</v>
      </c>
      <c r="JI9" s="60">
        <f t="shared" si="136"/>
        <v>3</v>
      </c>
      <c r="JJ9" s="53" t="str">
        <f t="shared" si="137"/>
        <v>3.0</v>
      </c>
      <c r="JK9" s="61">
        <v>2</v>
      </c>
      <c r="JL9" s="62">
        <v>2</v>
      </c>
      <c r="JM9" s="65">
        <v>8.4</v>
      </c>
      <c r="JN9" s="57">
        <v>6</v>
      </c>
      <c r="JO9" s="58"/>
      <c r="JP9" s="66">
        <f t="shared" si="138"/>
        <v>7</v>
      </c>
      <c r="JQ9" s="67">
        <f t="shared" si="139"/>
        <v>7</v>
      </c>
      <c r="JR9" s="50" t="str">
        <f t="shared" si="140"/>
        <v>7.0</v>
      </c>
      <c r="JS9" s="51" t="str">
        <f t="shared" si="141"/>
        <v>B</v>
      </c>
      <c r="JT9" s="60">
        <f t="shared" si="142"/>
        <v>3</v>
      </c>
      <c r="JU9" s="53" t="str">
        <f t="shared" si="143"/>
        <v>3.0</v>
      </c>
      <c r="JV9" s="61">
        <v>1</v>
      </c>
      <c r="JW9" s="62">
        <v>1</v>
      </c>
      <c r="JX9" s="65">
        <v>9.6999999999999993</v>
      </c>
      <c r="JY9" s="57">
        <v>9</v>
      </c>
      <c r="JZ9" s="58"/>
      <c r="KA9" s="66">
        <f t="shared" si="144"/>
        <v>9.3000000000000007</v>
      </c>
      <c r="KB9" s="67">
        <f t="shared" si="145"/>
        <v>9.3000000000000007</v>
      </c>
      <c r="KC9" s="50" t="str">
        <f t="shared" si="146"/>
        <v>9.3</v>
      </c>
      <c r="KD9" s="51" t="str">
        <f t="shared" si="147"/>
        <v>A</v>
      </c>
      <c r="KE9" s="60">
        <f t="shared" si="148"/>
        <v>4</v>
      </c>
      <c r="KF9" s="53" t="str">
        <f t="shared" si="149"/>
        <v>4.0</v>
      </c>
      <c r="KG9" s="61">
        <v>2</v>
      </c>
      <c r="KH9" s="62">
        <v>2</v>
      </c>
    </row>
    <row r="10" spans="1:294" s="8" customFormat="1" ht="18">
      <c r="A10" s="5">
        <v>9</v>
      </c>
      <c r="B10" s="9" t="s">
        <v>11</v>
      </c>
      <c r="C10" s="10" t="s">
        <v>278</v>
      </c>
      <c r="D10" s="11" t="s">
        <v>279</v>
      </c>
      <c r="E10" s="12" t="s">
        <v>280</v>
      </c>
      <c r="G10" s="47" t="s">
        <v>562</v>
      </c>
      <c r="H10" s="132" t="s">
        <v>427</v>
      </c>
      <c r="I10" s="132" t="s">
        <v>605</v>
      </c>
      <c r="J10" s="48" t="s">
        <v>631</v>
      </c>
      <c r="K10" s="98">
        <v>7.3</v>
      </c>
      <c r="L10" s="67" t="str">
        <f t="shared" si="14"/>
        <v>7.3</v>
      </c>
      <c r="M10" s="51" t="str">
        <f t="shared" si="151"/>
        <v>B</v>
      </c>
      <c r="N10" s="52">
        <f t="shared" si="152"/>
        <v>3</v>
      </c>
      <c r="O10" s="53" t="str">
        <f t="shared" si="15"/>
        <v>3.0</v>
      </c>
      <c r="P10" s="63">
        <v>2</v>
      </c>
      <c r="Q10" s="49">
        <v>7</v>
      </c>
      <c r="R10" s="67" t="str">
        <f t="shared" si="16"/>
        <v>7.0</v>
      </c>
      <c r="S10" s="51" t="str">
        <f t="shared" si="153"/>
        <v>B</v>
      </c>
      <c r="T10" s="52">
        <f t="shared" si="154"/>
        <v>3</v>
      </c>
      <c r="U10" s="53" t="str">
        <f t="shared" si="17"/>
        <v>3.0</v>
      </c>
      <c r="V10" s="63">
        <v>3</v>
      </c>
      <c r="W10" s="105">
        <v>8.5</v>
      </c>
      <c r="X10" s="103">
        <v>8</v>
      </c>
      <c r="Y10" s="104"/>
      <c r="Z10" s="66">
        <f t="shared" si="0"/>
        <v>8.1999999999999993</v>
      </c>
      <c r="AA10" s="67">
        <f t="shared" si="1"/>
        <v>8.1999999999999993</v>
      </c>
      <c r="AB10" s="67" t="str">
        <f t="shared" si="18"/>
        <v>8.2</v>
      </c>
      <c r="AC10" s="51" t="str">
        <f t="shared" si="2"/>
        <v>B+</v>
      </c>
      <c r="AD10" s="60">
        <f t="shared" si="155"/>
        <v>3.5</v>
      </c>
      <c r="AE10" s="53" t="str">
        <f t="shared" si="19"/>
        <v>3.5</v>
      </c>
      <c r="AF10" s="63">
        <v>4</v>
      </c>
      <c r="AG10" s="207">
        <v>4</v>
      </c>
      <c r="AH10" s="105">
        <v>7.3</v>
      </c>
      <c r="AI10" s="103">
        <v>8</v>
      </c>
      <c r="AJ10" s="104"/>
      <c r="AK10" s="66">
        <f t="shared" si="3"/>
        <v>7.7</v>
      </c>
      <c r="AL10" s="67">
        <f t="shared" si="4"/>
        <v>7.7</v>
      </c>
      <c r="AM10" s="67" t="str">
        <f t="shared" si="20"/>
        <v>7.7</v>
      </c>
      <c r="AN10" s="51" t="str">
        <f t="shared" si="156"/>
        <v>B</v>
      </c>
      <c r="AO10" s="60">
        <f t="shared" si="157"/>
        <v>3</v>
      </c>
      <c r="AP10" s="53" t="str">
        <f t="shared" si="21"/>
        <v>3.0</v>
      </c>
      <c r="AQ10" s="63">
        <v>2</v>
      </c>
      <c r="AR10" s="207">
        <v>2</v>
      </c>
      <c r="AS10" s="105">
        <v>6.7</v>
      </c>
      <c r="AT10" s="103">
        <v>9</v>
      </c>
      <c r="AU10" s="104"/>
      <c r="AV10" s="66">
        <f t="shared" si="22"/>
        <v>8.1</v>
      </c>
      <c r="AW10" s="67">
        <f t="shared" si="23"/>
        <v>8.1</v>
      </c>
      <c r="AX10" s="67" t="str">
        <f t="shared" si="24"/>
        <v>8.1</v>
      </c>
      <c r="AY10" s="51" t="str">
        <f t="shared" si="25"/>
        <v>B+</v>
      </c>
      <c r="AZ10" s="60">
        <f t="shared" si="158"/>
        <v>3.5</v>
      </c>
      <c r="BA10" s="53" t="str">
        <f t="shared" si="26"/>
        <v>3.5</v>
      </c>
      <c r="BB10" s="63">
        <v>3</v>
      </c>
      <c r="BC10" s="207">
        <v>3</v>
      </c>
      <c r="BD10" s="105">
        <v>7.2</v>
      </c>
      <c r="BE10" s="103">
        <v>9</v>
      </c>
      <c r="BF10" s="104"/>
      <c r="BG10" s="66">
        <f t="shared" si="159"/>
        <v>8.3000000000000007</v>
      </c>
      <c r="BH10" s="67">
        <f t="shared" si="160"/>
        <v>8.3000000000000007</v>
      </c>
      <c r="BI10" s="67" t="str">
        <f t="shared" si="27"/>
        <v>8.3</v>
      </c>
      <c r="BJ10" s="51" t="str">
        <f t="shared" si="161"/>
        <v>B+</v>
      </c>
      <c r="BK10" s="60">
        <f t="shared" si="162"/>
        <v>3.5</v>
      </c>
      <c r="BL10" s="53" t="str">
        <f t="shared" si="28"/>
        <v>3.5</v>
      </c>
      <c r="BM10" s="63">
        <v>3</v>
      </c>
      <c r="BN10" s="207">
        <v>3</v>
      </c>
      <c r="BO10" s="105">
        <v>7.9</v>
      </c>
      <c r="BP10" s="103">
        <v>6</v>
      </c>
      <c r="BQ10" s="104"/>
      <c r="BR10" s="66">
        <f t="shared" si="5"/>
        <v>6.8</v>
      </c>
      <c r="BS10" s="67">
        <f t="shared" si="6"/>
        <v>6.8</v>
      </c>
      <c r="BT10" s="67" t="str">
        <f t="shared" si="29"/>
        <v>6.8</v>
      </c>
      <c r="BU10" s="51" t="str">
        <f t="shared" si="7"/>
        <v>C+</v>
      </c>
      <c r="BV10" s="68">
        <f t="shared" si="8"/>
        <v>2.5</v>
      </c>
      <c r="BW10" s="53" t="str">
        <f t="shared" si="30"/>
        <v>2.5</v>
      </c>
      <c r="BX10" s="63">
        <v>2</v>
      </c>
      <c r="BY10" s="207">
        <v>2</v>
      </c>
      <c r="BZ10" s="105">
        <v>8.5</v>
      </c>
      <c r="CA10" s="103">
        <v>9</v>
      </c>
      <c r="CB10" s="104"/>
      <c r="CC10" s="105"/>
      <c r="CD10" s="67">
        <f t="shared" si="163"/>
        <v>8.8000000000000007</v>
      </c>
      <c r="CE10" s="67" t="str">
        <f t="shared" si="31"/>
        <v>8.8</v>
      </c>
      <c r="CF10" s="51" t="str">
        <f t="shared" si="164"/>
        <v>A</v>
      </c>
      <c r="CG10" s="60">
        <f t="shared" si="165"/>
        <v>4</v>
      </c>
      <c r="CH10" s="53" t="str">
        <f t="shared" si="32"/>
        <v>4.0</v>
      </c>
      <c r="CI10" s="63">
        <v>3</v>
      </c>
      <c r="CJ10" s="207">
        <v>3</v>
      </c>
      <c r="CK10" s="208">
        <f t="shared" si="33"/>
        <v>17</v>
      </c>
      <c r="CL10" s="72">
        <f t="shared" si="9"/>
        <v>8.0823529411764703</v>
      </c>
      <c r="CM10" s="93" t="str">
        <f t="shared" si="34"/>
        <v>8.08</v>
      </c>
      <c r="CN10" s="72">
        <f t="shared" si="10"/>
        <v>3.4117647058823528</v>
      </c>
      <c r="CO10" s="93" t="str">
        <f t="shared" si="35"/>
        <v>3.41</v>
      </c>
      <c r="CP10" s="7" t="str">
        <f t="shared" si="150"/>
        <v>Lên lớp</v>
      </c>
      <c r="CQ10" s="7">
        <f t="shared" si="11"/>
        <v>17</v>
      </c>
      <c r="CR10" s="72">
        <f t="shared" si="12"/>
        <v>8.0823529411764703</v>
      </c>
      <c r="CS10" s="7" t="str">
        <f t="shared" si="36"/>
        <v>8.08</v>
      </c>
      <c r="CT10" s="72">
        <f t="shared" si="13"/>
        <v>3.4117647058823528</v>
      </c>
      <c r="CU10" s="7" t="str">
        <f t="shared" si="37"/>
        <v>3.41</v>
      </c>
      <c r="CV10" s="7" t="str">
        <f t="shared" si="166"/>
        <v>Lên lớp</v>
      </c>
      <c r="CW10" s="66">
        <v>7</v>
      </c>
      <c r="CX10" s="7">
        <v>6</v>
      </c>
      <c r="CY10" s="7"/>
      <c r="CZ10" s="66">
        <f t="shared" si="38"/>
        <v>6.4</v>
      </c>
      <c r="DA10" s="67">
        <f t="shared" si="39"/>
        <v>6.4</v>
      </c>
      <c r="DB10" s="60" t="str">
        <f t="shared" si="40"/>
        <v>6.4</v>
      </c>
      <c r="DC10" s="51" t="str">
        <f t="shared" si="41"/>
        <v>C</v>
      </c>
      <c r="DD10" s="60">
        <f t="shared" si="42"/>
        <v>2</v>
      </c>
      <c r="DE10" s="60" t="str">
        <f t="shared" si="43"/>
        <v>2.0</v>
      </c>
      <c r="DF10" s="63"/>
      <c r="DG10" s="209"/>
      <c r="DH10" s="105">
        <v>7.4</v>
      </c>
      <c r="DI10" s="126">
        <v>6</v>
      </c>
      <c r="DJ10" s="126"/>
      <c r="DK10" s="66">
        <f t="shared" si="44"/>
        <v>6.6</v>
      </c>
      <c r="DL10" s="67">
        <f t="shared" si="45"/>
        <v>6.6</v>
      </c>
      <c r="DM10" s="60" t="str">
        <f t="shared" si="46"/>
        <v>6.6</v>
      </c>
      <c r="DN10" s="51" t="str">
        <f t="shared" si="47"/>
        <v>C+</v>
      </c>
      <c r="DO10" s="60">
        <f t="shared" si="48"/>
        <v>2.5</v>
      </c>
      <c r="DP10" s="60" t="str">
        <f t="shared" si="49"/>
        <v>2.5</v>
      </c>
      <c r="DQ10" s="63"/>
      <c r="DR10" s="209"/>
      <c r="DS10" s="67">
        <f t="shared" si="50"/>
        <v>6.5</v>
      </c>
      <c r="DT10" s="60" t="str">
        <f t="shared" si="51"/>
        <v>6.5</v>
      </c>
      <c r="DU10" s="51" t="str">
        <f t="shared" si="52"/>
        <v>C+</v>
      </c>
      <c r="DV10" s="60">
        <f t="shared" si="53"/>
        <v>2.5</v>
      </c>
      <c r="DW10" s="60" t="str">
        <f t="shared" si="54"/>
        <v>2.5</v>
      </c>
      <c r="DX10" s="63">
        <v>3</v>
      </c>
      <c r="DY10" s="209">
        <v>3</v>
      </c>
      <c r="DZ10" s="210">
        <v>7.3</v>
      </c>
      <c r="EA10" s="57">
        <v>8</v>
      </c>
      <c r="EB10" s="58"/>
      <c r="EC10" s="66">
        <f t="shared" si="55"/>
        <v>7.7</v>
      </c>
      <c r="ED10" s="67">
        <f t="shared" si="56"/>
        <v>7.7</v>
      </c>
      <c r="EE10" s="67" t="str">
        <f t="shared" si="57"/>
        <v>7.7</v>
      </c>
      <c r="EF10" s="51" t="str">
        <f t="shared" si="58"/>
        <v>B</v>
      </c>
      <c r="EG10" s="68">
        <f t="shared" si="59"/>
        <v>3</v>
      </c>
      <c r="EH10" s="53" t="str">
        <f t="shared" si="60"/>
        <v>3.0</v>
      </c>
      <c r="EI10" s="63">
        <v>3</v>
      </c>
      <c r="EJ10" s="207">
        <v>3</v>
      </c>
      <c r="EK10" s="210">
        <v>6</v>
      </c>
      <c r="EL10" s="57">
        <v>3</v>
      </c>
      <c r="EM10" s="58"/>
      <c r="EN10" s="66">
        <f t="shared" si="61"/>
        <v>4.2</v>
      </c>
      <c r="EO10" s="67">
        <f t="shared" si="62"/>
        <v>4.2</v>
      </c>
      <c r="EP10" s="67" t="str">
        <f t="shared" si="63"/>
        <v>4.2</v>
      </c>
      <c r="EQ10" s="51" t="str">
        <f t="shared" si="64"/>
        <v>D</v>
      </c>
      <c r="ER10" s="60">
        <f t="shared" si="65"/>
        <v>1</v>
      </c>
      <c r="ES10" s="53" t="str">
        <f t="shared" si="66"/>
        <v>1.0</v>
      </c>
      <c r="ET10" s="63">
        <v>3</v>
      </c>
      <c r="EU10" s="207">
        <v>3</v>
      </c>
      <c r="EV10" s="171">
        <v>5</v>
      </c>
      <c r="EW10" s="122">
        <v>1</v>
      </c>
      <c r="EX10" s="123">
        <v>5</v>
      </c>
      <c r="EY10" s="66">
        <f t="shared" si="67"/>
        <v>2.6</v>
      </c>
      <c r="EZ10" s="67">
        <f t="shared" si="68"/>
        <v>5</v>
      </c>
      <c r="FA10" s="67" t="str">
        <f t="shared" si="69"/>
        <v>5.0</v>
      </c>
      <c r="FB10" s="51" t="str">
        <f t="shared" si="70"/>
        <v>D+</v>
      </c>
      <c r="FC10" s="60">
        <f t="shared" si="71"/>
        <v>1.5</v>
      </c>
      <c r="FD10" s="53" t="str">
        <f t="shared" si="72"/>
        <v>1.5</v>
      </c>
      <c r="FE10" s="63">
        <v>2</v>
      </c>
      <c r="FF10" s="207">
        <v>2</v>
      </c>
      <c r="FG10" s="105">
        <v>8</v>
      </c>
      <c r="FH10" s="103">
        <v>7</v>
      </c>
      <c r="FI10" s="104"/>
      <c r="FJ10" s="66">
        <f t="shared" si="73"/>
        <v>7.4</v>
      </c>
      <c r="FK10" s="67">
        <f t="shared" si="74"/>
        <v>7.4</v>
      </c>
      <c r="FL10" s="67" t="str">
        <f t="shared" si="75"/>
        <v>7.4</v>
      </c>
      <c r="FM10" s="51" t="str">
        <f t="shared" si="76"/>
        <v>B</v>
      </c>
      <c r="FN10" s="60">
        <f t="shared" si="77"/>
        <v>3</v>
      </c>
      <c r="FO10" s="53" t="str">
        <f t="shared" si="78"/>
        <v>3.0</v>
      </c>
      <c r="FP10" s="63">
        <v>2</v>
      </c>
      <c r="FQ10" s="207">
        <v>2</v>
      </c>
      <c r="FR10" s="105">
        <v>6.8</v>
      </c>
      <c r="FS10" s="103">
        <v>8</v>
      </c>
      <c r="FT10" s="104"/>
      <c r="FU10" s="66"/>
      <c r="FV10" s="67">
        <f t="shared" si="79"/>
        <v>7.5</v>
      </c>
      <c r="FW10" s="67" t="str">
        <f t="shared" si="80"/>
        <v>7.5</v>
      </c>
      <c r="FX10" s="51" t="str">
        <f t="shared" si="81"/>
        <v>B</v>
      </c>
      <c r="FY10" s="60">
        <f t="shared" si="82"/>
        <v>3</v>
      </c>
      <c r="FZ10" s="53" t="str">
        <f t="shared" si="83"/>
        <v>3.0</v>
      </c>
      <c r="GA10" s="63">
        <v>2</v>
      </c>
      <c r="GB10" s="207">
        <v>2</v>
      </c>
      <c r="GC10" s="105">
        <v>5</v>
      </c>
      <c r="GD10" s="103">
        <v>5</v>
      </c>
      <c r="GE10" s="104"/>
      <c r="GF10" s="105"/>
      <c r="GG10" s="67">
        <f t="shared" si="84"/>
        <v>5</v>
      </c>
      <c r="GH10" s="67" t="str">
        <f t="shared" si="85"/>
        <v>5.0</v>
      </c>
      <c r="GI10" s="51" t="str">
        <f t="shared" si="86"/>
        <v>D+</v>
      </c>
      <c r="GJ10" s="60">
        <f t="shared" si="87"/>
        <v>1.5</v>
      </c>
      <c r="GK10" s="53" t="str">
        <f t="shared" si="88"/>
        <v>1.5</v>
      </c>
      <c r="GL10" s="63">
        <v>3</v>
      </c>
      <c r="GM10" s="207">
        <v>3</v>
      </c>
      <c r="GN10" s="211">
        <f t="shared" si="89"/>
        <v>18</v>
      </c>
      <c r="GO10" s="156">
        <f t="shared" si="90"/>
        <v>6.1111111111111107</v>
      </c>
      <c r="GP10" s="158">
        <f t="shared" si="91"/>
        <v>2.1666666666666665</v>
      </c>
      <c r="GQ10" s="157" t="str">
        <f t="shared" si="92"/>
        <v>2.17</v>
      </c>
      <c r="GR10" s="5" t="str">
        <f t="shared" si="93"/>
        <v>Lên lớp</v>
      </c>
      <c r="GS10" s="212">
        <f t="shared" si="94"/>
        <v>18</v>
      </c>
      <c r="GT10" s="213">
        <f t="shared" si="95"/>
        <v>6.1111111111111107</v>
      </c>
      <c r="GU10" s="214">
        <f t="shared" si="96"/>
        <v>2.1666666666666665</v>
      </c>
      <c r="GV10" s="215">
        <f t="shared" si="97"/>
        <v>35</v>
      </c>
      <c r="GW10" s="211">
        <f t="shared" si="98"/>
        <v>35</v>
      </c>
      <c r="GX10" s="157">
        <f t="shared" si="99"/>
        <v>7.0685714285714285</v>
      </c>
      <c r="GY10" s="158">
        <f t="shared" si="100"/>
        <v>2.7714285714285714</v>
      </c>
      <c r="GZ10" s="157" t="str">
        <f t="shared" si="101"/>
        <v>2.77</v>
      </c>
      <c r="HA10" s="5" t="str">
        <f t="shared" si="102"/>
        <v>Lên lớp</v>
      </c>
      <c r="HB10" s="105">
        <v>5.0999999999999996</v>
      </c>
      <c r="HC10" s="103">
        <v>6</v>
      </c>
      <c r="HD10" s="104"/>
      <c r="HE10" s="105"/>
      <c r="HF10" s="67">
        <f t="shared" si="103"/>
        <v>5.6</v>
      </c>
      <c r="HG10" s="67" t="str">
        <f t="shared" si="104"/>
        <v>5.6</v>
      </c>
      <c r="HH10" s="51" t="str">
        <f t="shared" si="105"/>
        <v>C</v>
      </c>
      <c r="HI10" s="60">
        <f t="shared" si="106"/>
        <v>2</v>
      </c>
      <c r="HJ10" s="53" t="str">
        <f t="shared" si="107"/>
        <v>2.0</v>
      </c>
      <c r="HK10" s="63">
        <v>3</v>
      </c>
      <c r="HL10" s="207">
        <v>3</v>
      </c>
      <c r="HM10" s="210">
        <v>5.3</v>
      </c>
      <c r="HN10" s="57">
        <v>6</v>
      </c>
      <c r="HO10" s="58"/>
      <c r="HP10" s="66">
        <f t="shared" si="108"/>
        <v>5.7</v>
      </c>
      <c r="HQ10" s="110">
        <f t="shared" si="109"/>
        <v>5.7</v>
      </c>
      <c r="HR10" s="67" t="str">
        <f t="shared" si="110"/>
        <v>5.7</v>
      </c>
      <c r="HS10" s="111" t="str">
        <f t="shared" si="111"/>
        <v>C</v>
      </c>
      <c r="HT10" s="112">
        <f t="shared" si="112"/>
        <v>2</v>
      </c>
      <c r="HU10" s="113" t="str">
        <f t="shared" si="113"/>
        <v>2.0</v>
      </c>
      <c r="HV10" s="63">
        <v>1</v>
      </c>
      <c r="HW10" s="207">
        <v>1</v>
      </c>
      <c r="HX10" s="66">
        <f t="shared" si="114"/>
        <v>1.7</v>
      </c>
      <c r="HY10" s="167">
        <f t="shared" si="115"/>
        <v>5.6</v>
      </c>
      <c r="HZ10" s="53" t="str">
        <f t="shared" si="116"/>
        <v>5.6</v>
      </c>
      <c r="IA10" s="51" t="str">
        <f t="shared" si="117"/>
        <v>C</v>
      </c>
      <c r="IB10" s="60">
        <f t="shared" si="118"/>
        <v>2</v>
      </c>
      <c r="IC10" s="53" t="str">
        <f t="shared" si="119"/>
        <v>2.0</v>
      </c>
      <c r="ID10" s="220">
        <v>4</v>
      </c>
      <c r="IE10" s="221">
        <v>4</v>
      </c>
      <c r="IF10" s="210">
        <v>8.3000000000000007</v>
      </c>
      <c r="IG10" s="57">
        <v>8</v>
      </c>
      <c r="IH10" s="58"/>
      <c r="II10" s="66">
        <f t="shared" si="120"/>
        <v>8.1</v>
      </c>
      <c r="IJ10" s="67">
        <f t="shared" si="121"/>
        <v>8.1</v>
      </c>
      <c r="IK10" s="67" t="str">
        <f t="shared" si="122"/>
        <v>8.1</v>
      </c>
      <c r="IL10" s="51" t="str">
        <f t="shared" si="123"/>
        <v>B+</v>
      </c>
      <c r="IM10" s="60">
        <f t="shared" si="124"/>
        <v>3.5</v>
      </c>
      <c r="IN10" s="53" t="str">
        <f t="shared" si="125"/>
        <v>3.5</v>
      </c>
      <c r="IO10" s="63">
        <v>2</v>
      </c>
      <c r="IP10" s="207">
        <v>2</v>
      </c>
      <c r="IQ10" s="210">
        <v>8</v>
      </c>
      <c r="IR10" s="57">
        <v>7</v>
      </c>
      <c r="IS10" s="58"/>
      <c r="IT10" s="66">
        <f t="shared" si="126"/>
        <v>7.4</v>
      </c>
      <c r="IU10" s="67">
        <f t="shared" si="127"/>
        <v>7.4</v>
      </c>
      <c r="IV10" s="67" t="str">
        <f t="shared" si="128"/>
        <v>7.4</v>
      </c>
      <c r="IW10" s="51" t="str">
        <f t="shared" si="129"/>
        <v>B</v>
      </c>
      <c r="IX10" s="60">
        <f t="shared" si="130"/>
        <v>3</v>
      </c>
      <c r="IY10" s="53" t="str">
        <f t="shared" si="131"/>
        <v>3.0</v>
      </c>
      <c r="IZ10" s="63">
        <v>3</v>
      </c>
      <c r="JA10" s="207">
        <v>3</v>
      </c>
      <c r="JB10" s="65">
        <v>6.8</v>
      </c>
      <c r="JC10" s="57">
        <v>7</v>
      </c>
      <c r="JD10" s="58"/>
      <c r="JE10" s="66">
        <f t="shared" si="132"/>
        <v>6.9</v>
      </c>
      <c r="JF10" s="67">
        <f t="shared" si="133"/>
        <v>6.9</v>
      </c>
      <c r="JG10" s="50" t="str">
        <f t="shared" si="134"/>
        <v>6.9</v>
      </c>
      <c r="JH10" s="51" t="str">
        <f t="shared" si="135"/>
        <v>C+</v>
      </c>
      <c r="JI10" s="60">
        <f t="shared" si="136"/>
        <v>2.5</v>
      </c>
      <c r="JJ10" s="53" t="str">
        <f t="shared" si="137"/>
        <v>2.5</v>
      </c>
      <c r="JK10" s="61">
        <v>2</v>
      </c>
      <c r="JL10" s="62">
        <v>2</v>
      </c>
      <c r="JM10" s="65">
        <v>7.4</v>
      </c>
      <c r="JN10" s="57">
        <v>6</v>
      </c>
      <c r="JO10" s="58"/>
      <c r="JP10" s="66">
        <f t="shared" si="138"/>
        <v>6.6</v>
      </c>
      <c r="JQ10" s="67">
        <f t="shared" si="139"/>
        <v>6.6</v>
      </c>
      <c r="JR10" s="50" t="str">
        <f t="shared" si="140"/>
        <v>6.6</v>
      </c>
      <c r="JS10" s="51" t="str">
        <f t="shared" si="141"/>
        <v>C+</v>
      </c>
      <c r="JT10" s="60">
        <f t="shared" si="142"/>
        <v>2.5</v>
      </c>
      <c r="JU10" s="53" t="str">
        <f t="shared" si="143"/>
        <v>2.5</v>
      </c>
      <c r="JV10" s="61">
        <v>1</v>
      </c>
      <c r="JW10" s="62">
        <v>1</v>
      </c>
      <c r="JX10" s="271">
        <v>6</v>
      </c>
      <c r="JY10" s="122">
        <v>2</v>
      </c>
      <c r="JZ10" s="123">
        <v>5</v>
      </c>
      <c r="KA10" s="171">
        <f t="shared" si="144"/>
        <v>3.6</v>
      </c>
      <c r="KB10" s="67">
        <f t="shared" si="145"/>
        <v>5.4</v>
      </c>
      <c r="KC10" s="50" t="str">
        <f t="shared" si="146"/>
        <v>5.4</v>
      </c>
      <c r="KD10" s="51" t="str">
        <f t="shared" si="147"/>
        <v>D+</v>
      </c>
      <c r="KE10" s="60">
        <f t="shared" si="148"/>
        <v>1.5</v>
      </c>
      <c r="KF10" s="53" t="str">
        <f t="shared" si="149"/>
        <v>1.5</v>
      </c>
      <c r="KG10" s="61">
        <v>2</v>
      </c>
      <c r="KH10" s="62">
        <v>2</v>
      </c>
    </row>
    <row r="11" spans="1:294" s="8" customFormat="1" ht="18">
      <c r="A11" s="5">
        <v>10</v>
      </c>
      <c r="B11" s="9" t="s">
        <v>11</v>
      </c>
      <c r="C11" s="10" t="s">
        <v>281</v>
      </c>
      <c r="D11" s="11" t="s">
        <v>282</v>
      </c>
      <c r="E11" s="12" t="s">
        <v>283</v>
      </c>
      <c r="G11" s="47" t="s">
        <v>563</v>
      </c>
      <c r="H11" s="132" t="s">
        <v>427</v>
      </c>
      <c r="I11" s="132" t="s">
        <v>524</v>
      </c>
      <c r="J11" s="48" t="s">
        <v>525</v>
      </c>
      <c r="K11" s="98">
        <v>7.3</v>
      </c>
      <c r="L11" s="67" t="str">
        <f t="shared" si="14"/>
        <v>7.3</v>
      </c>
      <c r="M11" s="51" t="str">
        <f t="shared" si="151"/>
        <v>B</v>
      </c>
      <c r="N11" s="52">
        <f t="shared" si="152"/>
        <v>3</v>
      </c>
      <c r="O11" s="53" t="str">
        <f t="shared" si="15"/>
        <v>3.0</v>
      </c>
      <c r="P11" s="63">
        <v>2</v>
      </c>
      <c r="Q11" s="49">
        <v>7</v>
      </c>
      <c r="R11" s="67" t="str">
        <f t="shared" si="16"/>
        <v>7.0</v>
      </c>
      <c r="S11" s="51" t="str">
        <f t="shared" si="153"/>
        <v>B</v>
      </c>
      <c r="T11" s="52">
        <f t="shared" si="154"/>
        <v>3</v>
      </c>
      <c r="U11" s="53" t="str">
        <f t="shared" si="17"/>
        <v>3.0</v>
      </c>
      <c r="V11" s="63">
        <v>3</v>
      </c>
      <c r="W11" s="105">
        <v>8.3000000000000007</v>
      </c>
      <c r="X11" s="103">
        <v>7</v>
      </c>
      <c r="Y11" s="104"/>
      <c r="Z11" s="66">
        <f t="shared" si="0"/>
        <v>7.5</v>
      </c>
      <c r="AA11" s="67">
        <f t="shared" si="1"/>
        <v>7.5</v>
      </c>
      <c r="AB11" s="67" t="str">
        <f t="shared" si="18"/>
        <v>7.5</v>
      </c>
      <c r="AC11" s="51" t="str">
        <f t="shared" si="2"/>
        <v>B</v>
      </c>
      <c r="AD11" s="60">
        <f t="shared" si="155"/>
        <v>3</v>
      </c>
      <c r="AE11" s="53" t="str">
        <f t="shared" si="19"/>
        <v>3.0</v>
      </c>
      <c r="AF11" s="63">
        <v>4</v>
      </c>
      <c r="AG11" s="207">
        <v>4</v>
      </c>
      <c r="AH11" s="105">
        <v>7</v>
      </c>
      <c r="AI11" s="103">
        <v>8</v>
      </c>
      <c r="AJ11" s="104"/>
      <c r="AK11" s="66">
        <f t="shared" si="3"/>
        <v>7.6</v>
      </c>
      <c r="AL11" s="67">
        <f t="shared" si="4"/>
        <v>7.6</v>
      </c>
      <c r="AM11" s="67" t="str">
        <f t="shared" si="20"/>
        <v>7.6</v>
      </c>
      <c r="AN11" s="51" t="str">
        <f t="shared" si="156"/>
        <v>B</v>
      </c>
      <c r="AO11" s="60">
        <f t="shared" si="157"/>
        <v>3</v>
      </c>
      <c r="AP11" s="53" t="str">
        <f t="shared" si="21"/>
        <v>3.0</v>
      </c>
      <c r="AQ11" s="63">
        <v>2</v>
      </c>
      <c r="AR11" s="207">
        <v>2</v>
      </c>
      <c r="AS11" s="105">
        <v>5.7</v>
      </c>
      <c r="AT11" s="103">
        <v>5</v>
      </c>
      <c r="AU11" s="104"/>
      <c r="AV11" s="66">
        <f t="shared" si="22"/>
        <v>5.3</v>
      </c>
      <c r="AW11" s="67">
        <f t="shared" si="23"/>
        <v>5.3</v>
      </c>
      <c r="AX11" s="67" t="str">
        <f t="shared" si="24"/>
        <v>5.3</v>
      </c>
      <c r="AY11" s="51" t="str">
        <f t="shared" si="25"/>
        <v>D+</v>
      </c>
      <c r="AZ11" s="60">
        <f t="shared" si="158"/>
        <v>1.5</v>
      </c>
      <c r="BA11" s="53" t="str">
        <f t="shared" si="26"/>
        <v>1.5</v>
      </c>
      <c r="BB11" s="63">
        <v>3</v>
      </c>
      <c r="BC11" s="207">
        <v>3</v>
      </c>
      <c r="BD11" s="105">
        <v>6.8</v>
      </c>
      <c r="BE11" s="103">
        <v>7</v>
      </c>
      <c r="BF11" s="104"/>
      <c r="BG11" s="66">
        <f t="shared" si="159"/>
        <v>6.9</v>
      </c>
      <c r="BH11" s="67">
        <f t="shared" si="160"/>
        <v>6.9</v>
      </c>
      <c r="BI11" s="67" t="str">
        <f t="shared" si="27"/>
        <v>6.9</v>
      </c>
      <c r="BJ11" s="51" t="str">
        <f t="shared" si="161"/>
        <v>C+</v>
      </c>
      <c r="BK11" s="60">
        <f t="shared" si="162"/>
        <v>2.5</v>
      </c>
      <c r="BL11" s="53" t="str">
        <f t="shared" si="28"/>
        <v>2.5</v>
      </c>
      <c r="BM11" s="63">
        <v>3</v>
      </c>
      <c r="BN11" s="207">
        <v>3</v>
      </c>
      <c r="BO11" s="105">
        <v>7.2</v>
      </c>
      <c r="BP11" s="103">
        <v>5</v>
      </c>
      <c r="BQ11" s="104"/>
      <c r="BR11" s="66">
        <f t="shared" si="5"/>
        <v>5.9</v>
      </c>
      <c r="BS11" s="67">
        <f t="shared" si="6"/>
        <v>5.9</v>
      </c>
      <c r="BT11" s="67" t="str">
        <f t="shared" si="29"/>
        <v>5.9</v>
      </c>
      <c r="BU11" s="51" t="str">
        <f t="shared" si="7"/>
        <v>C</v>
      </c>
      <c r="BV11" s="68">
        <f t="shared" si="8"/>
        <v>2</v>
      </c>
      <c r="BW11" s="53" t="str">
        <f t="shared" si="30"/>
        <v>2.0</v>
      </c>
      <c r="BX11" s="63">
        <v>2</v>
      </c>
      <c r="BY11" s="207">
        <v>2</v>
      </c>
      <c r="BZ11" s="105">
        <v>6.2</v>
      </c>
      <c r="CA11" s="103">
        <v>8</v>
      </c>
      <c r="CB11" s="104"/>
      <c r="CC11" s="105"/>
      <c r="CD11" s="67">
        <f t="shared" si="163"/>
        <v>7.3</v>
      </c>
      <c r="CE11" s="67" t="str">
        <f t="shared" si="31"/>
        <v>7.3</v>
      </c>
      <c r="CF11" s="51" t="str">
        <f t="shared" si="164"/>
        <v>B</v>
      </c>
      <c r="CG11" s="60">
        <f t="shared" si="165"/>
        <v>3</v>
      </c>
      <c r="CH11" s="53" t="str">
        <f t="shared" si="32"/>
        <v>3.0</v>
      </c>
      <c r="CI11" s="63">
        <v>3</v>
      </c>
      <c r="CJ11" s="207">
        <v>3</v>
      </c>
      <c r="CK11" s="208">
        <f t="shared" si="33"/>
        <v>17</v>
      </c>
      <c r="CL11" s="72">
        <f t="shared" si="9"/>
        <v>6.7941176470588234</v>
      </c>
      <c r="CM11" s="93" t="str">
        <f t="shared" si="34"/>
        <v>6.79</v>
      </c>
      <c r="CN11" s="72">
        <f t="shared" si="10"/>
        <v>2.5294117647058822</v>
      </c>
      <c r="CO11" s="93" t="str">
        <f t="shared" si="35"/>
        <v>2.53</v>
      </c>
      <c r="CP11" s="7" t="str">
        <f t="shared" si="150"/>
        <v>Lên lớp</v>
      </c>
      <c r="CQ11" s="7">
        <f t="shared" si="11"/>
        <v>17</v>
      </c>
      <c r="CR11" s="72">
        <f t="shared" si="12"/>
        <v>6.7941176470588234</v>
      </c>
      <c r="CS11" s="7" t="str">
        <f t="shared" si="36"/>
        <v>6.79</v>
      </c>
      <c r="CT11" s="72">
        <f t="shared" si="13"/>
        <v>2.5294117647058822</v>
      </c>
      <c r="CU11" s="7" t="str">
        <f t="shared" si="37"/>
        <v>2.53</v>
      </c>
      <c r="CV11" s="7" t="str">
        <f t="shared" si="166"/>
        <v>Lên lớp</v>
      </c>
      <c r="CW11" s="66">
        <v>6.2</v>
      </c>
      <c r="CX11" s="7">
        <v>4</v>
      </c>
      <c r="CY11" s="7"/>
      <c r="CZ11" s="66">
        <f t="shared" si="38"/>
        <v>4.9000000000000004</v>
      </c>
      <c r="DA11" s="67">
        <f t="shared" si="39"/>
        <v>4.9000000000000004</v>
      </c>
      <c r="DB11" s="60" t="str">
        <f t="shared" si="40"/>
        <v>4.9</v>
      </c>
      <c r="DC11" s="51" t="str">
        <f t="shared" si="41"/>
        <v>D</v>
      </c>
      <c r="DD11" s="60">
        <f t="shared" si="42"/>
        <v>1</v>
      </c>
      <c r="DE11" s="60" t="str">
        <f t="shared" si="43"/>
        <v>1.0</v>
      </c>
      <c r="DF11" s="63"/>
      <c r="DG11" s="209"/>
      <c r="DH11" s="105">
        <v>6.4</v>
      </c>
      <c r="DI11" s="126">
        <v>5</v>
      </c>
      <c r="DJ11" s="126"/>
      <c r="DK11" s="66">
        <f t="shared" si="44"/>
        <v>5.6</v>
      </c>
      <c r="DL11" s="67">
        <f t="shared" si="45"/>
        <v>5.6</v>
      </c>
      <c r="DM11" s="60" t="str">
        <f t="shared" si="46"/>
        <v>5.6</v>
      </c>
      <c r="DN11" s="51" t="str">
        <f t="shared" si="47"/>
        <v>C</v>
      </c>
      <c r="DO11" s="60">
        <f t="shared" si="48"/>
        <v>2</v>
      </c>
      <c r="DP11" s="60" t="str">
        <f t="shared" si="49"/>
        <v>2.0</v>
      </c>
      <c r="DQ11" s="63"/>
      <c r="DR11" s="209"/>
      <c r="DS11" s="67">
        <f t="shared" si="50"/>
        <v>5.25</v>
      </c>
      <c r="DT11" s="60" t="str">
        <f t="shared" si="51"/>
        <v>5.3</v>
      </c>
      <c r="DU11" s="51" t="str">
        <f t="shared" si="52"/>
        <v>D+</v>
      </c>
      <c r="DV11" s="60">
        <f t="shared" si="53"/>
        <v>1.5</v>
      </c>
      <c r="DW11" s="60" t="str">
        <f t="shared" si="54"/>
        <v>1.5</v>
      </c>
      <c r="DX11" s="63">
        <v>3</v>
      </c>
      <c r="DY11" s="209">
        <v>3</v>
      </c>
      <c r="DZ11" s="210">
        <v>5.6</v>
      </c>
      <c r="EA11" s="57">
        <v>7</v>
      </c>
      <c r="EB11" s="58"/>
      <c r="EC11" s="66">
        <f t="shared" si="55"/>
        <v>6.4</v>
      </c>
      <c r="ED11" s="67">
        <f t="shared" si="56"/>
        <v>6.4</v>
      </c>
      <c r="EE11" s="67" t="str">
        <f t="shared" si="57"/>
        <v>6.4</v>
      </c>
      <c r="EF11" s="51" t="str">
        <f t="shared" si="58"/>
        <v>C</v>
      </c>
      <c r="EG11" s="68">
        <f t="shared" si="59"/>
        <v>2</v>
      </c>
      <c r="EH11" s="53" t="str">
        <f t="shared" si="60"/>
        <v>2.0</v>
      </c>
      <c r="EI11" s="63">
        <v>3</v>
      </c>
      <c r="EJ11" s="207">
        <v>3</v>
      </c>
      <c r="EK11" s="210">
        <v>5.8</v>
      </c>
      <c r="EL11" s="57">
        <v>3</v>
      </c>
      <c r="EM11" s="58"/>
      <c r="EN11" s="66">
        <f t="shared" si="61"/>
        <v>4.0999999999999996</v>
      </c>
      <c r="EO11" s="67">
        <f t="shared" si="62"/>
        <v>4.0999999999999996</v>
      </c>
      <c r="EP11" s="67" t="str">
        <f t="shared" si="63"/>
        <v>4.1</v>
      </c>
      <c r="EQ11" s="51" t="str">
        <f t="shared" si="64"/>
        <v>D</v>
      </c>
      <c r="ER11" s="60">
        <f t="shared" si="65"/>
        <v>1</v>
      </c>
      <c r="ES11" s="53" t="str">
        <f t="shared" si="66"/>
        <v>1.0</v>
      </c>
      <c r="ET11" s="63">
        <v>3</v>
      </c>
      <c r="EU11" s="207">
        <v>3</v>
      </c>
      <c r="EV11" s="171">
        <v>6</v>
      </c>
      <c r="EW11" s="122"/>
      <c r="EX11" s="123">
        <v>4</v>
      </c>
      <c r="EY11" s="66">
        <f t="shared" si="67"/>
        <v>2.4</v>
      </c>
      <c r="EZ11" s="67">
        <f t="shared" si="68"/>
        <v>4.8</v>
      </c>
      <c r="FA11" s="67" t="str">
        <f t="shared" si="69"/>
        <v>4.8</v>
      </c>
      <c r="FB11" s="51" t="str">
        <f t="shared" si="70"/>
        <v>D</v>
      </c>
      <c r="FC11" s="60">
        <f t="shared" si="71"/>
        <v>1</v>
      </c>
      <c r="FD11" s="53" t="str">
        <f t="shared" si="72"/>
        <v>1.0</v>
      </c>
      <c r="FE11" s="63">
        <v>2</v>
      </c>
      <c r="FF11" s="207">
        <v>2</v>
      </c>
      <c r="FG11" s="149">
        <v>0</v>
      </c>
      <c r="FH11" s="70"/>
      <c r="FI11" s="121"/>
      <c r="FJ11" s="66">
        <f t="shared" si="73"/>
        <v>0</v>
      </c>
      <c r="FK11" s="67">
        <f t="shared" si="74"/>
        <v>0</v>
      </c>
      <c r="FL11" s="67" t="str">
        <f t="shared" si="75"/>
        <v>0.0</v>
      </c>
      <c r="FM11" s="51" t="str">
        <f t="shared" si="76"/>
        <v>F</v>
      </c>
      <c r="FN11" s="60">
        <f t="shared" si="77"/>
        <v>0</v>
      </c>
      <c r="FO11" s="53" t="str">
        <f t="shared" si="78"/>
        <v>0.0</v>
      </c>
      <c r="FP11" s="63">
        <v>2</v>
      </c>
      <c r="FQ11" s="207"/>
      <c r="FR11" s="171">
        <v>5.8</v>
      </c>
      <c r="FS11" s="122"/>
      <c r="FT11" s="123">
        <v>6</v>
      </c>
      <c r="FU11" s="171"/>
      <c r="FV11" s="67">
        <f t="shared" si="79"/>
        <v>5.9</v>
      </c>
      <c r="FW11" s="67" t="str">
        <f t="shared" si="80"/>
        <v>5.9</v>
      </c>
      <c r="FX11" s="51" t="str">
        <f t="shared" si="81"/>
        <v>C</v>
      </c>
      <c r="FY11" s="60">
        <f t="shared" si="82"/>
        <v>2</v>
      </c>
      <c r="FZ11" s="53" t="str">
        <f t="shared" si="83"/>
        <v>2.0</v>
      </c>
      <c r="GA11" s="63">
        <v>2</v>
      </c>
      <c r="GB11" s="207">
        <v>2</v>
      </c>
      <c r="GC11" s="149">
        <v>1.7</v>
      </c>
      <c r="GD11" s="70"/>
      <c r="GE11" s="121"/>
      <c r="GF11" s="149"/>
      <c r="GG11" s="67">
        <f t="shared" si="84"/>
        <v>0.7</v>
      </c>
      <c r="GH11" s="67" t="str">
        <f t="shared" si="85"/>
        <v>0.7</v>
      </c>
      <c r="GI11" s="51" t="str">
        <f t="shared" si="86"/>
        <v>F</v>
      </c>
      <c r="GJ11" s="60">
        <f t="shared" si="87"/>
        <v>0</v>
      </c>
      <c r="GK11" s="53" t="str">
        <f t="shared" si="88"/>
        <v>0.0</v>
      </c>
      <c r="GL11" s="63">
        <v>3</v>
      </c>
      <c r="GM11" s="207"/>
      <c r="GN11" s="211">
        <f t="shared" si="89"/>
        <v>18</v>
      </c>
      <c r="GO11" s="156">
        <f t="shared" si="90"/>
        <v>3.9305555555555554</v>
      </c>
      <c r="GP11" s="158">
        <f t="shared" si="91"/>
        <v>1.0833333333333333</v>
      </c>
      <c r="GQ11" s="157" t="str">
        <f t="shared" si="92"/>
        <v>1.08</v>
      </c>
      <c r="GR11" s="5" t="str">
        <f t="shared" si="93"/>
        <v>Lên lớp</v>
      </c>
      <c r="GS11" s="212">
        <f t="shared" si="94"/>
        <v>13</v>
      </c>
      <c r="GT11" s="213">
        <f t="shared" si="95"/>
        <v>5.2807692307692315</v>
      </c>
      <c r="GU11" s="214">
        <f t="shared" si="96"/>
        <v>1.5</v>
      </c>
      <c r="GV11" s="215">
        <f t="shared" si="97"/>
        <v>35</v>
      </c>
      <c r="GW11" s="211">
        <f t="shared" si="98"/>
        <v>30</v>
      </c>
      <c r="GX11" s="157">
        <f t="shared" si="99"/>
        <v>6.1383333333333336</v>
      </c>
      <c r="GY11" s="158">
        <f t="shared" si="100"/>
        <v>2.0833333333333335</v>
      </c>
      <c r="GZ11" s="157" t="str">
        <f t="shared" si="101"/>
        <v>2.08</v>
      </c>
      <c r="HA11" s="5" t="str">
        <f t="shared" si="102"/>
        <v>Lên lớp</v>
      </c>
      <c r="HB11" s="105">
        <v>5</v>
      </c>
      <c r="HC11" s="103">
        <v>5</v>
      </c>
      <c r="HD11" s="104"/>
      <c r="HE11" s="105"/>
      <c r="HF11" s="67">
        <f t="shared" si="103"/>
        <v>5</v>
      </c>
      <c r="HG11" s="67" t="str">
        <f t="shared" si="104"/>
        <v>5.0</v>
      </c>
      <c r="HH11" s="51" t="str">
        <f t="shared" si="105"/>
        <v>D+</v>
      </c>
      <c r="HI11" s="60">
        <f t="shared" si="106"/>
        <v>1.5</v>
      </c>
      <c r="HJ11" s="53" t="str">
        <f t="shared" si="107"/>
        <v>1.5</v>
      </c>
      <c r="HK11" s="63">
        <v>3</v>
      </c>
      <c r="HL11" s="207">
        <v>3</v>
      </c>
      <c r="HM11" s="210">
        <v>6.3</v>
      </c>
      <c r="HN11" s="57">
        <v>4</v>
      </c>
      <c r="HO11" s="58"/>
      <c r="HP11" s="66">
        <f t="shared" si="108"/>
        <v>4.9000000000000004</v>
      </c>
      <c r="HQ11" s="110">
        <f t="shared" si="109"/>
        <v>4.9000000000000004</v>
      </c>
      <c r="HR11" s="67" t="str">
        <f t="shared" si="110"/>
        <v>4.9</v>
      </c>
      <c r="HS11" s="111" t="str">
        <f t="shared" si="111"/>
        <v>D</v>
      </c>
      <c r="HT11" s="112">
        <f t="shared" si="112"/>
        <v>1</v>
      </c>
      <c r="HU11" s="113" t="str">
        <f t="shared" si="113"/>
        <v>1.0</v>
      </c>
      <c r="HV11" s="63">
        <v>1</v>
      </c>
      <c r="HW11" s="207">
        <v>1</v>
      </c>
      <c r="HX11" s="66">
        <f t="shared" si="114"/>
        <v>1.5</v>
      </c>
      <c r="HY11" s="167">
        <f t="shared" si="115"/>
        <v>5</v>
      </c>
      <c r="HZ11" s="53" t="str">
        <f t="shared" si="116"/>
        <v>5.0</v>
      </c>
      <c r="IA11" s="51" t="str">
        <f t="shared" si="117"/>
        <v>D+</v>
      </c>
      <c r="IB11" s="60">
        <f t="shared" si="118"/>
        <v>1.5</v>
      </c>
      <c r="IC11" s="53" t="str">
        <f t="shared" si="119"/>
        <v>1.5</v>
      </c>
      <c r="ID11" s="220">
        <v>4</v>
      </c>
      <c r="IE11" s="221">
        <v>4</v>
      </c>
      <c r="IF11" s="210">
        <v>5.7</v>
      </c>
      <c r="IG11" s="57">
        <v>8</v>
      </c>
      <c r="IH11" s="58"/>
      <c r="II11" s="66">
        <f t="shared" si="120"/>
        <v>7.1</v>
      </c>
      <c r="IJ11" s="67">
        <f t="shared" si="121"/>
        <v>7.1</v>
      </c>
      <c r="IK11" s="67" t="str">
        <f t="shared" si="122"/>
        <v>7.1</v>
      </c>
      <c r="IL11" s="51" t="str">
        <f t="shared" si="123"/>
        <v>B</v>
      </c>
      <c r="IM11" s="60">
        <f t="shared" si="124"/>
        <v>3</v>
      </c>
      <c r="IN11" s="53" t="str">
        <f t="shared" si="125"/>
        <v>3.0</v>
      </c>
      <c r="IO11" s="63">
        <v>2</v>
      </c>
      <c r="IP11" s="207">
        <v>2</v>
      </c>
      <c r="IQ11" s="210">
        <v>6.7</v>
      </c>
      <c r="IR11" s="57">
        <v>5</v>
      </c>
      <c r="IS11" s="58"/>
      <c r="IT11" s="66">
        <f t="shared" si="126"/>
        <v>5.7</v>
      </c>
      <c r="IU11" s="67">
        <f t="shared" si="127"/>
        <v>5.7</v>
      </c>
      <c r="IV11" s="67" t="str">
        <f t="shared" si="128"/>
        <v>5.7</v>
      </c>
      <c r="IW11" s="51" t="str">
        <f t="shared" si="129"/>
        <v>C</v>
      </c>
      <c r="IX11" s="60">
        <f t="shared" si="130"/>
        <v>2</v>
      </c>
      <c r="IY11" s="53" t="str">
        <f t="shared" si="131"/>
        <v>2.0</v>
      </c>
      <c r="IZ11" s="63">
        <v>3</v>
      </c>
      <c r="JA11" s="207">
        <v>3</v>
      </c>
      <c r="JB11" s="65">
        <v>6</v>
      </c>
      <c r="JC11" s="57">
        <v>5</v>
      </c>
      <c r="JD11" s="58"/>
      <c r="JE11" s="66">
        <f t="shared" si="132"/>
        <v>5.4</v>
      </c>
      <c r="JF11" s="67">
        <f t="shared" si="133"/>
        <v>5.4</v>
      </c>
      <c r="JG11" s="50" t="str">
        <f t="shared" si="134"/>
        <v>5.4</v>
      </c>
      <c r="JH11" s="51" t="str">
        <f t="shared" si="135"/>
        <v>D+</v>
      </c>
      <c r="JI11" s="60">
        <f t="shared" si="136"/>
        <v>1.5</v>
      </c>
      <c r="JJ11" s="53" t="str">
        <f t="shared" si="137"/>
        <v>1.5</v>
      </c>
      <c r="JK11" s="61">
        <v>2</v>
      </c>
      <c r="JL11" s="62">
        <v>2</v>
      </c>
      <c r="JM11" s="65">
        <v>5.4</v>
      </c>
      <c r="JN11" s="57">
        <v>4</v>
      </c>
      <c r="JO11" s="58"/>
      <c r="JP11" s="66">
        <f t="shared" si="138"/>
        <v>4.5999999999999996</v>
      </c>
      <c r="JQ11" s="67">
        <f t="shared" si="139"/>
        <v>4.5999999999999996</v>
      </c>
      <c r="JR11" s="50" t="str">
        <f t="shared" si="140"/>
        <v>4.6</v>
      </c>
      <c r="JS11" s="51" t="str">
        <f t="shared" si="141"/>
        <v>D</v>
      </c>
      <c r="JT11" s="60">
        <f t="shared" si="142"/>
        <v>1</v>
      </c>
      <c r="JU11" s="53" t="str">
        <f t="shared" si="143"/>
        <v>1.0</v>
      </c>
      <c r="JV11" s="61">
        <v>1</v>
      </c>
      <c r="JW11" s="62">
        <v>1</v>
      </c>
      <c r="JX11" s="65">
        <v>5.3</v>
      </c>
      <c r="JY11" s="57">
        <v>4</v>
      </c>
      <c r="JZ11" s="58"/>
      <c r="KA11" s="66">
        <f t="shared" si="144"/>
        <v>4.5</v>
      </c>
      <c r="KB11" s="67">
        <f t="shared" si="145"/>
        <v>4.5</v>
      </c>
      <c r="KC11" s="50" t="str">
        <f t="shared" si="146"/>
        <v>4.5</v>
      </c>
      <c r="KD11" s="51" t="str">
        <f t="shared" si="147"/>
        <v>D</v>
      </c>
      <c r="KE11" s="60">
        <f t="shared" si="148"/>
        <v>1</v>
      </c>
      <c r="KF11" s="53" t="str">
        <f t="shared" si="149"/>
        <v>1.0</v>
      </c>
      <c r="KG11" s="61">
        <v>2</v>
      </c>
      <c r="KH11" s="62">
        <v>2</v>
      </c>
    </row>
    <row r="12" spans="1:294" s="8" customFormat="1" ht="18">
      <c r="A12" s="5">
        <v>11</v>
      </c>
      <c r="B12" s="9" t="s">
        <v>11</v>
      </c>
      <c r="C12" s="10" t="s">
        <v>284</v>
      </c>
      <c r="D12" s="11" t="s">
        <v>285</v>
      </c>
      <c r="E12" s="12" t="s">
        <v>286</v>
      </c>
      <c r="G12" s="47" t="s">
        <v>564</v>
      </c>
      <c r="H12" s="132" t="s">
        <v>427</v>
      </c>
      <c r="I12" s="132" t="s">
        <v>606</v>
      </c>
      <c r="J12" s="48" t="s">
        <v>629</v>
      </c>
      <c r="K12" s="98">
        <v>6.3</v>
      </c>
      <c r="L12" s="67" t="str">
        <f t="shared" si="14"/>
        <v>6.3</v>
      </c>
      <c r="M12" s="51" t="str">
        <f t="shared" si="151"/>
        <v>C</v>
      </c>
      <c r="N12" s="52">
        <f t="shared" si="152"/>
        <v>2</v>
      </c>
      <c r="O12" s="53" t="str">
        <f t="shared" si="15"/>
        <v>2.0</v>
      </c>
      <c r="P12" s="63">
        <v>2</v>
      </c>
      <c r="Q12" s="49"/>
      <c r="R12" s="67" t="str">
        <f t="shared" si="16"/>
        <v>0.0</v>
      </c>
      <c r="S12" s="51" t="str">
        <f t="shared" si="153"/>
        <v>F</v>
      </c>
      <c r="T12" s="52">
        <f t="shared" si="154"/>
        <v>0</v>
      </c>
      <c r="U12" s="53" t="str">
        <f t="shared" si="17"/>
        <v>0.0</v>
      </c>
      <c r="V12" s="63"/>
      <c r="W12" s="105">
        <v>8.5</v>
      </c>
      <c r="X12" s="103">
        <v>9</v>
      </c>
      <c r="Y12" s="104"/>
      <c r="Z12" s="66">
        <f t="shared" si="0"/>
        <v>8.8000000000000007</v>
      </c>
      <c r="AA12" s="67">
        <f t="shared" si="1"/>
        <v>8.8000000000000007</v>
      </c>
      <c r="AB12" s="67" t="str">
        <f t="shared" si="18"/>
        <v>8.8</v>
      </c>
      <c r="AC12" s="51" t="str">
        <f t="shared" si="2"/>
        <v>A</v>
      </c>
      <c r="AD12" s="60">
        <f t="shared" si="155"/>
        <v>4</v>
      </c>
      <c r="AE12" s="53" t="str">
        <f t="shared" si="19"/>
        <v>4.0</v>
      </c>
      <c r="AF12" s="63">
        <v>4</v>
      </c>
      <c r="AG12" s="207">
        <v>4</v>
      </c>
      <c r="AH12" s="105">
        <v>7.3</v>
      </c>
      <c r="AI12" s="103">
        <v>7</v>
      </c>
      <c r="AJ12" s="104"/>
      <c r="AK12" s="66">
        <f t="shared" si="3"/>
        <v>7.1</v>
      </c>
      <c r="AL12" s="67">
        <f t="shared" si="4"/>
        <v>7.1</v>
      </c>
      <c r="AM12" s="67" t="str">
        <f t="shared" si="20"/>
        <v>7.1</v>
      </c>
      <c r="AN12" s="51" t="str">
        <f t="shared" si="156"/>
        <v>B</v>
      </c>
      <c r="AO12" s="60">
        <f t="shared" si="157"/>
        <v>3</v>
      </c>
      <c r="AP12" s="53" t="str">
        <f t="shared" si="21"/>
        <v>3.0</v>
      </c>
      <c r="AQ12" s="63">
        <v>2</v>
      </c>
      <c r="AR12" s="207">
        <v>2</v>
      </c>
      <c r="AS12" s="171">
        <v>5.3</v>
      </c>
      <c r="AT12" s="122">
        <v>3</v>
      </c>
      <c r="AU12" s="123">
        <v>0</v>
      </c>
      <c r="AV12" s="66">
        <f t="shared" si="22"/>
        <v>3.9</v>
      </c>
      <c r="AW12" s="67">
        <f t="shared" si="23"/>
        <v>3.9</v>
      </c>
      <c r="AX12" s="67" t="str">
        <f t="shared" si="24"/>
        <v>3.9</v>
      </c>
      <c r="AY12" s="51" t="str">
        <f t="shared" si="25"/>
        <v>F</v>
      </c>
      <c r="AZ12" s="60">
        <f t="shared" si="158"/>
        <v>0</v>
      </c>
      <c r="BA12" s="53" t="str">
        <f t="shared" si="26"/>
        <v>0.0</v>
      </c>
      <c r="BB12" s="63">
        <v>3</v>
      </c>
      <c r="BC12" s="207"/>
      <c r="BD12" s="105">
        <v>5.0999999999999996</v>
      </c>
      <c r="BE12" s="103">
        <v>6</v>
      </c>
      <c r="BF12" s="104"/>
      <c r="BG12" s="66">
        <f t="shared" si="159"/>
        <v>5.6</v>
      </c>
      <c r="BH12" s="67">
        <f t="shared" si="160"/>
        <v>5.6</v>
      </c>
      <c r="BI12" s="67" t="str">
        <f t="shared" si="27"/>
        <v>5.6</v>
      </c>
      <c r="BJ12" s="51" t="str">
        <f t="shared" si="161"/>
        <v>C</v>
      </c>
      <c r="BK12" s="60">
        <f t="shared" si="162"/>
        <v>2</v>
      </c>
      <c r="BL12" s="53" t="str">
        <f t="shared" si="28"/>
        <v>2.0</v>
      </c>
      <c r="BM12" s="63">
        <v>3</v>
      </c>
      <c r="BN12" s="207">
        <v>3</v>
      </c>
      <c r="BO12" s="105">
        <v>7.1</v>
      </c>
      <c r="BP12" s="103">
        <v>6</v>
      </c>
      <c r="BQ12" s="104"/>
      <c r="BR12" s="66">
        <f t="shared" si="5"/>
        <v>6.4</v>
      </c>
      <c r="BS12" s="67">
        <f t="shared" si="6"/>
        <v>6.4</v>
      </c>
      <c r="BT12" s="67" t="str">
        <f t="shared" si="29"/>
        <v>6.4</v>
      </c>
      <c r="BU12" s="51" t="str">
        <f t="shared" si="7"/>
        <v>C</v>
      </c>
      <c r="BV12" s="68">
        <f t="shared" si="8"/>
        <v>2</v>
      </c>
      <c r="BW12" s="53" t="str">
        <f t="shared" si="30"/>
        <v>2.0</v>
      </c>
      <c r="BX12" s="63">
        <v>2</v>
      </c>
      <c r="BY12" s="207">
        <v>2</v>
      </c>
      <c r="BZ12" s="105">
        <v>6.7</v>
      </c>
      <c r="CA12" s="103">
        <v>7</v>
      </c>
      <c r="CB12" s="104"/>
      <c r="CC12" s="105"/>
      <c r="CD12" s="67">
        <f t="shared" si="163"/>
        <v>6.9</v>
      </c>
      <c r="CE12" s="67" t="str">
        <f t="shared" si="31"/>
        <v>6.9</v>
      </c>
      <c r="CF12" s="51" t="str">
        <f t="shared" si="164"/>
        <v>C+</v>
      </c>
      <c r="CG12" s="60">
        <f t="shared" si="165"/>
        <v>2.5</v>
      </c>
      <c r="CH12" s="53" t="str">
        <f t="shared" si="32"/>
        <v>2.5</v>
      </c>
      <c r="CI12" s="63">
        <v>3</v>
      </c>
      <c r="CJ12" s="207">
        <v>3</v>
      </c>
      <c r="CK12" s="208">
        <f t="shared" si="33"/>
        <v>17</v>
      </c>
      <c r="CL12" s="72">
        <f t="shared" si="9"/>
        <v>6.5529411764705889</v>
      </c>
      <c r="CM12" s="93" t="str">
        <f t="shared" si="34"/>
        <v>6.55</v>
      </c>
      <c r="CN12" s="72">
        <f t="shared" si="10"/>
        <v>2.3235294117647061</v>
      </c>
      <c r="CO12" s="93" t="str">
        <f t="shared" si="35"/>
        <v>2.32</v>
      </c>
      <c r="CP12" s="7" t="str">
        <f t="shared" si="150"/>
        <v>Lên lớp</v>
      </c>
      <c r="CQ12" s="7">
        <f t="shared" si="11"/>
        <v>14</v>
      </c>
      <c r="CR12" s="72">
        <f t="shared" si="12"/>
        <v>7.1214285714285719</v>
      </c>
      <c r="CS12" s="7" t="str">
        <f t="shared" si="36"/>
        <v>7.12</v>
      </c>
      <c r="CT12" s="72">
        <f t="shared" si="13"/>
        <v>2.8214285714285716</v>
      </c>
      <c r="CU12" s="7" t="str">
        <f t="shared" si="37"/>
        <v>2.82</v>
      </c>
      <c r="CV12" s="7" t="str">
        <f t="shared" si="166"/>
        <v>Lên lớp</v>
      </c>
      <c r="CW12" s="171">
        <v>6.2</v>
      </c>
      <c r="CX12" s="148">
        <v>0</v>
      </c>
      <c r="CY12" s="148"/>
      <c r="CZ12" s="66">
        <f t="shared" si="38"/>
        <v>2.5</v>
      </c>
      <c r="DA12" s="67">
        <f t="shared" si="39"/>
        <v>2.5</v>
      </c>
      <c r="DB12" s="60" t="str">
        <f t="shared" si="40"/>
        <v>2.5</v>
      </c>
      <c r="DC12" s="51" t="str">
        <f t="shared" si="41"/>
        <v>F</v>
      </c>
      <c r="DD12" s="60">
        <f t="shared" si="42"/>
        <v>0</v>
      </c>
      <c r="DE12" s="60" t="str">
        <f t="shared" si="43"/>
        <v>0.0</v>
      </c>
      <c r="DF12" s="63"/>
      <c r="DG12" s="209"/>
      <c r="DH12" s="150">
        <v>5.2</v>
      </c>
      <c r="DI12" s="147">
        <v>0</v>
      </c>
      <c r="DJ12" s="147"/>
      <c r="DK12" s="66">
        <f t="shared" si="44"/>
        <v>2.1</v>
      </c>
      <c r="DL12" s="67">
        <f t="shared" si="45"/>
        <v>2.1</v>
      </c>
      <c r="DM12" s="60" t="str">
        <f t="shared" si="46"/>
        <v>2.1</v>
      </c>
      <c r="DN12" s="51" t="str">
        <f t="shared" si="47"/>
        <v>F</v>
      </c>
      <c r="DO12" s="60">
        <f t="shared" si="48"/>
        <v>0</v>
      </c>
      <c r="DP12" s="60" t="str">
        <f t="shared" si="49"/>
        <v>0.0</v>
      </c>
      <c r="DQ12" s="63"/>
      <c r="DR12" s="209"/>
      <c r="DS12" s="67">
        <f t="shared" si="50"/>
        <v>2.2999999999999998</v>
      </c>
      <c r="DT12" s="60" t="str">
        <f t="shared" si="51"/>
        <v>2.3</v>
      </c>
      <c r="DU12" s="51" t="str">
        <f t="shared" si="52"/>
        <v>F</v>
      </c>
      <c r="DV12" s="60">
        <f t="shared" si="53"/>
        <v>0</v>
      </c>
      <c r="DW12" s="60" t="str">
        <f t="shared" si="54"/>
        <v>0.0</v>
      </c>
      <c r="DX12" s="63"/>
      <c r="DY12" s="209"/>
      <c r="DZ12" s="149">
        <v>0</v>
      </c>
      <c r="EA12" s="70"/>
      <c r="EB12" s="121"/>
      <c r="EC12" s="66">
        <f t="shared" si="55"/>
        <v>0</v>
      </c>
      <c r="ED12" s="67">
        <f t="shared" si="56"/>
        <v>0</v>
      </c>
      <c r="EE12" s="67" t="str">
        <f t="shared" si="57"/>
        <v>0.0</v>
      </c>
      <c r="EF12" s="51" t="str">
        <f t="shared" si="58"/>
        <v>F</v>
      </c>
      <c r="EG12" s="68">
        <f t="shared" si="59"/>
        <v>0</v>
      </c>
      <c r="EH12" s="53" t="str">
        <f t="shared" si="60"/>
        <v>0.0</v>
      </c>
      <c r="EI12" s="63">
        <v>3</v>
      </c>
      <c r="EJ12" s="207"/>
      <c r="EK12" s="149">
        <v>3</v>
      </c>
      <c r="EL12" s="70"/>
      <c r="EM12" s="121"/>
      <c r="EN12" s="66">
        <f t="shared" si="61"/>
        <v>1.2</v>
      </c>
      <c r="EO12" s="67">
        <f t="shared" si="62"/>
        <v>1.2</v>
      </c>
      <c r="EP12" s="67" t="str">
        <f t="shared" si="63"/>
        <v>1.2</v>
      </c>
      <c r="EQ12" s="51" t="str">
        <f t="shared" si="64"/>
        <v>F</v>
      </c>
      <c r="ER12" s="60">
        <f t="shared" si="65"/>
        <v>0</v>
      </c>
      <c r="ES12" s="53" t="str">
        <f t="shared" si="66"/>
        <v>0.0</v>
      </c>
      <c r="ET12" s="63">
        <v>3</v>
      </c>
      <c r="EU12" s="207"/>
      <c r="EV12" s="149">
        <v>0</v>
      </c>
      <c r="EW12" s="70"/>
      <c r="EX12" s="121"/>
      <c r="EY12" s="66">
        <f t="shared" si="67"/>
        <v>0</v>
      </c>
      <c r="EZ12" s="67">
        <f t="shared" si="68"/>
        <v>0</v>
      </c>
      <c r="FA12" s="67" t="str">
        <f t="shared" si="69"/>
        <v>0.0</v>
      </c>
      <c r="FB12" s="51" t="str">
        <f t="shared" si="70"/>
        <v>F</v>
      </c>
      <c r="FC12" s="60">
        <f t="shared" si="71"/>
        <v>0</v>
      </c>
      <c r="FD12" s="53" t="str">
        <f t="shared" si="72"/>
        <v>0.0</v>
      </c>
      <c r="FE12" s="63">
        <v>2</v>
      </c>
      <c r="FF12" s="207"/>
      <c r="FG12" s="149">
        <v>0</v>
      </c>
      <c r="FH12" s="70"/>
      <c r="FI12" s="121"/>
      <c r="FJ12" s="66">
        <f t="shared" si="73"/>
        <v>0</v>
      </c>
      <c r="FK12" s="67">
        <f t="shared" si="74"/>
        <v>0</v>
      </c>
      <c r="FL12" s="67" t="str">
        <f t="shared" si="75"/>
        <v>0.0</v>
      </c>
      <c r="FM12" s="51" t="str">
        <f t="shared" si="76"/>
        <v>F</v>
      </c>
      <c r="FN12" s="60">
        <f t="shared" si="77"/>
        <v>0</v>
      </c>
      <c r="FO12" s="53" t="str">
        <f t="shared" si="78"/>
        <v>0.0</v>
      </c>
      <c r="FP12" s="63">
        <v>2</v>
      </c>
      <c r="FQ12" s="207"/>
      <c r="FR12" s="149">
        <v>0</v>
      </c>
      <c r="FS12" s="70"/>
      <c r="FT12" s="121"/>
      <c r="FU12" s="149"/>
      <c r="FV12" s="67">
        <f t="shared" si="79"/>
        <v>0</v>
      </c>
      <c r="FW12" s="67" t="str">
        <f t="shared" si="80"/>
        <v>0.0</v>
      </c>
      <c r="FX12" s="51" t="str">
        <f t="shared" si="81"/>
        <v>F</v>
      </c>
      <c r="FY12" s="60">
        <f t="shared" si="82"/>
        <v>0</v>
      </c>
      <c r="FZ12" s="53" t="str">
        <f t="shared" si="83"/>
        <v>0.0</v>
      </c>
      <c r="GA12" s="63">
        <v>2</v>
      </c>
      <c r="GB12" s="207"/>
      <c r="GC12" s="149">
        <v>0</v>
      </c>
      <c r="GD12" s="70"/>
      <c r="GE12" s="121"/>
      <c r="GF12" s="149"/>
      <c r="GG12" s="67">
        <f t="shared" si="84"/>
        <v>0</v>
      </c>
      <c r="GH12" s="67" t="str">
        <f t="shared" si="85"/>
        <v>0.0</v>
      </c>
      <c r="GI12" s="51" t="str">
        <f t="shared" si="86"/>
        <v>F</v>
      </c>
      <c r="GJ12" s="60">
        <f t="shared" si="87"/>
        <v>0</v>
      </c>
      <c r="GK12" s="53" t="str">
        <f t="shared" si="88"/>
        <v>0.0</v>
      </c>
      <c r="GL12" s="63">
        <v>3</v>
      </c>
      <c r="GM12" s="207"/>
      <c r="GN12" s="211">
        <f t="shared" si="89"/>
        <v>15</v>
      </c>
      <c r="GO12" s="156">
        <f t="shared" si="90"/>
        <v>0.23999999999999996</v>
      </c>
      <c r="GP12" s="158">
        <f t="shared" si="91"/>
        <v>0</v>
      </c>
      <c r="GQ12" s="157" t="str">
        <f t="shared" si="92"/>
        <v>0.00</v>
      </c>
      <c r="GR12" s="5" t="str">
        <f t="shared" si="93"/>
        <v>Cảnh báo KQHT</v>
      </c>
      <c r="GS12" s="212">
        <f t="shared" si="94"/>
        <v>0</v>
      </c>
      <c r="GT12" s="213">
        <v>0</v>
      </c>
      <c r="GU12" s="214">
        <v>0</v>
      </c>
      <c r="GV12" s="215">
        <f t="shared" si="97"/>
        <v>32</v>
      </c>
      <c r="GW12" s="211">
        <f t="shared" si="98"/>
        <v>14</v>
      </c>
      <c r="GX12" s="157">
        <f>(CQ12*CR12+GT12*GS12)/GW12</f>
        <v>7.1214285714285719</v>
      </c>
      <c r="GY12" s="158">
        <f t="shared" si="100"/>
        <v>2.8214285714285716</v>
      </c>
      <c r="GZ12" s="157" t="str">
        <f t="shared" si="101"/>
        <v>2.82</v>
      </c>
      <c r="HA12" s="5" t="str">
        <f t="shared" si="102"/>
        <v>Lên lớp</v>
      </c>
      <c r="HB12" s="149">
        <v>0</v>
      </c>
      <c r="HC12" s="70"/>
      <c r="HD12" s="121"/>
      <c r="HE12" s="149"/>
      <c r="HF12" s="67">
        <f t="shared" si="103"/>
        <v>0</v>
      </c>
      <c r="HG12" s="67" t="str">
        <f t="shared" si="104"/>
        <v>0.0</v>
      </c>
      <c r="HH12" s="51" t="str">
        <f t="shared" si="105"/>
        <v>F</v>
      </c>
      <c r="HI12" s="60">
        <f t="shared" si="106"/>
        <v>0</v>
      </c>
      <c r="HJ12" s="53" t="str">
        <f t="shared" si="107"/>
        <v>0.0</v>
      </c>
      <c r="HK12" s="63">
        <v>3</v>
      </c>
      <c r="HL12" s="207">
        <v>3</v>
      </c>
      <c r="HM12" s="149">
        <v>0</v>
      </c>
      <c r="HN12" s="70"/>
      <c r="HO12" s="121"/>
      <c r="HP12" s="149">
        <f t="shared" si="108"/>
        <v>0</v>
      </c>
      <c r="HQ12" s="110">
        <f t="shared" si="109"/>
        <v>0</v>
      </c>
      <c r="HR12" s="67" t="str">
        <f t="shared" si="110"/>
        <v>0.0</v>
      </c>
      <c r="HS12" s="111" t="str">
        <f t="shared" si="111"/>
        <v>F</v>
      </c>
      <c r="HT12" s="112">
        <f t="shared" si="112"/>
        <v>0</v>
      </c>
      <c r="HU12" s="113" t="str">
        <f t="shared" si="113"/>
        <v>0.0</v>
      </c>
      <c r="HV12" s="63">
        <v>1</v>
      </c>
      <c r="HW12" s="207">
        <v>1</v>
      </c>
      <c r="HX12" s="66">
        <f t="shared" si="114"/>
        <v>0</v>
      </c>
      <c r="HY12" s="167">
        <f t="shared" si="115"/>
        <v>0</v>
      </c>
      <c r="HZ12" s="53" t="str">
        <f t="shared" si="116"/>
        <v>0.0</v>
      </c>
      <c r="IA12" s="51" t="str">
        <f t="shared" si="117"/>
        <v>F</v>
      </c>
      <c r="IB12" s="60">
        <f t="shared" si="118"/>
        <v>0</v>
      </c>
      <c r="IC12" s="53" t="str">
        <f t="shared" si="119"/>
        <v>0.0</v>
      </c>
      <c r="ID12" s="220">
        <v>4</v>
      </c>
      <c r="IE12" s="221">
        <v>4</v>
      </c>
      <c r="IF12" s="149">
        <v>0</v>
      </c>
      <c r="IG12" s="70"/>
      <c r="IH12" s="121"/>
      <c r="II12" s="66">
        <f t="shared" si="120"/>
        <v>0</v>
      </c>
      <c r="IJ12" s="67">
        <f t="shared" si="121"/>
        <v>0</v>
      </c>
      <c r="IK12" s="67" t="str">
        <f t="shared" si="122"/>
        <v>0.0</v>
      </c>
      <c r="IL12" s="51" t="str">
        <f t="shared" si="123"/>
        <v>F</v>
      </c>
      <c r="IM12" s="60">
        <f t="shared" si="124"/>
        <v>0</v>
      </c>
      <c r="IN12" s="53" t="str">
        <f t="shared" si="125"/>
        <v>0.0</v>
      </c>
      <c r="IO12" s="63">
        <v>2</v>
      </c>
      <c r="IP12" s="207">
        <v>2</v>
      </c>
      <c r="IQ12" s="149">
        <v>0</v>
      </c>
      <c r="IR12" s="70"/>
      <c r="IS12" s="121"/>
      <c r="IT12" s="149">
        <f t="shared" si="126"/>
        <v>0</v>
      </c>
      <c r="IU12" s="67">
        <f t="shared" si="127"/>
        <v>0</v>
      </c>
      <c r="IV12" s="67" t="str">
        <f t="shared" si="128"/>
        <v>0.0</v>
      </c>
      <c r="IW12" s="51" t="str">
        <f t="shared" si="129"/>
        <v>F</v>
      </c>
      <c r="IX12" s="60">
        <f t="shared" si="130"/>
        <v>0</v>
      </c>
      <c r="IY12" s="53" t="str">
        <f t="shared" si="131"/>
        <v>0.0</v>
      </c>
      <c r="IZ12" s="63">
        <v>3</v>
      </c>
      <c r="JA12" s="207">
        <v>3</v>
      </c>
      <c r="JB12" s="56">
        <v>0</v>
      </c>
      <c r="JC12" s="70"/>
      <c r="JD12" s="121"/>
      <c r="JE12" s="149">
        <f t="shared" si="132"/>
        <v>0</v>
      </c>
      <c r="JF12" s="67">
        <f t="shared" si="133"/>
        <v>0</v>
      </c>
      <c r="JG12" s="50" t="str">
        <f t="shared" si="134"/>
        <v>0.0</v>
      </c>
      <c r="JH12" s="51" t="str">
        <f t="shared" si="135"/>
        <v>F</v>
      </c>
      <c r="JI12" s="60">
        <f t="shared" si="136"/>
        <v>0</v>
      </c>
      <c r="JJ12" s="53" t="str">
        <f t="shared" si="137"/>
        <v>0.0</v>
      </c>
      <c r="JK12" s="61">
        <v>2</v>
      </c>
      <c r="JL12" s="62">
        <v>2</v>
      </c>
      <c r="JM12" s="56">
        <v>0</v>
      </c>
      <c r="JN12" s="70"/>
      <c r="JO12" s="121"/>
      <c r="JP12" s="149">
        <f t="shared" si="138"/>
        <v>0</v>
      </c>
      <c r="JQ12" s="67">
        <f t="shared" si="139"/>
        <v>0</v>
      </c>
      <c r="JR12" s="50" t="str">
        <f t="shared" si="140"/>
        <v>0.0</v>
      </c>
      <c r="JS12" s="51" t="str">
        <f t="shared" si="141"/>
        <v>F</v>
      </c>
      <c r="JT12" s="60">
        <f t="shared" si="142"/>
        <v>0</v>
      </c>
      <c r="JU12" s="53" t="str">
        <f t="shared" si="143"/>
        <v>0.0</v>
      </c>
      <c r="JV12" s="61">
        <v>1</v>
      </c>
      <c r="JW12" s="62">
        <v>1</v>
      </c>
      <c r="JX12" s="56">
        <v>0</v>
      </c>
      <c r="JY12" s="70"/>
      <c r="JZ12" s="121"/>
      <c r="KA12" s="149">
        <f t="shared" si="144"/>
        <v>0</v>
      </c>
      <c r="KB12" s="67">
        <f t="shared" si="145"/>
        <v>0</v>
      </c>
      <c r="KC12" s="50" t="str">
        <f t="shared" si="146"/>
        <v>0.0</v>
      </c>
      <c r="KD12" s="51" t="str">
        <f t="shared" si="147"/>
        <v>F</v>
      </c>
      <c r="KE12" s="60">
        <f t="shared" si="148"/>
        <v>0</v>
      </c>
      <c r="KF12" s="53" t="str">
        <f t="shared" si="149"/>
        <v>0.0</v>
      </c>
      <c r="KG12" s="61">
        <v>2</v>
      </c>
      <c r="KH12" s="62">
        <v>2</v>
      </c>
    </row>
    <row r="13" spans="1:294" s="8" customFormat="1" ht="18">
      <c r="A13" s="5">
        <v>12</v>
      </c>
      <c r="B13" s="9" t="s">
        <v>11</v>
      </c>
      <c r="C13" s="10" t="s">
        <v>287</v>
      </c>
      <c r="D13" s="11" t="s">
        <v>288</v>
      </c>
      <c r="E13" s="12" t="s">
        <v>289</v>
      </c>
      <c r="G13" s="47" t="s">
        <v>565</v>
      </c>
      <c r="H13" s="132" t="s">
        <v>427</v>
      </c>
      <c r="I13" s="132" t="s">
        <v>607</v>
      </c>
      <c r="J13" s="48" t="s">
        <v>525</v>
      </c>
      <c r="K13" s="98">
        <v>6.7</v>
      </c>
      <c r="L13" s="67" t="str">
        <f t="shared" si="14"/>
        <v>6.7</v>
      </c>
      <c r="M13" s="51" t="str">
        <f t="shared" si="151"/>
        <v>C+</v>
      </c>
      <c r="N13" s="52">
        <f t="shared" si="152"/>
        <v>2.5</v>
      </c>
      <c r="O13" s="53" t="str">
        <f t="shared" si="15"/>
        <v>2.5</v>
      </c>
      <c r="P13" s="63">
        <v>2</v>
      </c>
      <c r="Q13" s="49">
        <v>8</v>
      </c>
      <c r="R13" s="67" t="str">
        <f t="shared" si="16"/>
        <v>8.0</v>
      </c>
      <c r="S13" s="51" t="str">
        <f t="shared" si="153"/>
        <v>B+</v>
      </c>
      <c r="T13" s="52">
        <f t="shared" si="154"/>
        <v>3.5</v>
      </c>
      <c r="U13" s="53" t="str">
        <f t="shared" si="17"/>
        <v>3.5</v>
      </c>
      <c r="V13" s="63">
        <v>3</v>
      </c>
      <c r="W13" s="105">
        <v>8.3000000000000007</v>
      </c>
      <c r="X13" s="103">
        <v>7</v>
      </c>
      <c r="Y13" s="104"/>
      <c r="Z13" s="66">
        <f t="shared" si="0"/>
        <v>7.5</v>
      </c>
      <c r="AA13" s="67">
        <f t="shared" si="1"/>
        <v>7.5</v>
      </c>
      <c r="AB13" s="67" t="str">
        <f t="shared" si="18"/>
        <v>7.5</v>
      </c>
      <c r="AC13" s="51" t="str">
        <f t="shared" si="2"/>
        <v>B</v>
      </c>
      <c r="AD13" s="60">
        <f t="shared" si="155"/>
        <v>3</v>
      </c>
      <c r="AE13" s="53" t="str">
        <f t="shared" si="19"/>
        <v>3.0</v>
      </c>
      <c r="AF13" s="63">
        <v>4</v>
      </c>
      <c r="AG13" s="207">
        <v>4</v>
      </c>
      <c r="AH13" s="105">
        <v>7</v>
      </c>
      <c r="AI13" s="103">
        <v>7</v>
      </c>
      <c r="AJ13" s="104"/>
      <c r="AK13" s="66">
        <f t="shared" si="3"/>
        <v>7</v>
      </c>
      <c r="AL13" s="67">
        <f t="shared" si="4"/>
        <v>7</v>
      </c>
      <c r="AM13" s="67" t="str">
        <f t="shared" si="20"/>
        <v>7.0</v>
      </c>
      <c r="AN13" s="51" t="str">
        <f t="shared" si="156"/>
        <v>B</v>
      </c>
      <c r="AO13" s="60">
        <f t="shared" si="157"/>
        <v>3</v>
      </c>
      <c r="AP13" s="53" t="str">
        <f t="shared" si="21"/>
        <v>3.0</v>
      </c>
      <c r="AQ13" s="63">
        <v>2</v>
      </c>
      <c r="AR13" s="207">
        <v>2</v>
      </c>
      <c r="AS13" s="105">
        <v>5.9</v>
      </c>
      <c r="AT13" s="103">
        <v>3</v>
      </c>
      <c r="AU13" s="104"/>
      <c r="AV13" s="66">
        <f t="shared" si="22"/>
        <v>4.2</v>
      </c>
      <c r="AW13" s="67">
        <f t="shared" si="23"/>
        <v>4.2</v>
      </c>
      <c r="AX13" s="67" t="str">
        <f t="shared" si="24"/>
        <v>4.2</v>
      </c>
      <c r="AY13" s="51" t="str">
        <f t="shared" si="25"/>
        <v>D</v>
      </c>
      <c r="AZ13" s="60">
        <f t="shared" si="158"/>
        <v>1</v>
      </c>
      <c r="BA13" s="53" t="str">
        <f t="shared" si="26"/>
        <v>1.0</v>
      </c>
      <c r="BB13" s="63">
        <v>3</v>
      </c>
      <c r="BC13" s="207">
        <v>3</v>
      </c>
      <c r="BD13" s="105">
        <v>6</v>
      </c>
      <c r="BE13" s="103">
        <v>5</v>
      </c>
      <c r="BF13" s="104"/>
      <c r="BG13" s="66">
        <f t="shared" si="159"/>
        <v>5.4</v>
      </c>
      <c r="BH13" s="67">
        <f t="shared" si="160"/>
        <v>5.4</v>
      </c>
      <c r="BI13" s="67" t="str">
        <f t="shared" si="27"/>
        <v>5.4</v>
      </c>
      <c r="BJ13" s="51" t="str">
        <f t="shared" si="161"/>
        <v>D+</v>
      </c>
      <c r="BK13" s="60">
        <f t="shared" si="162"/>
        <v>1.5</v>
      </c>
      <c r="BL13" s="53" t="str">
        <f t="shared" si="28"/>
        <v>1.5</v>
      </c>
      <c r="BM13" s="63">
        <v>3</v>
      </c>
      <c r="BN13" s="207">
        <v>3</v>
      </c>
      <c r="BO13" s="105">
        <v>6.5</v>
      </c>
      <c r="BP13" s="103">
        <v>6</v>
      </c>
      <c r="BQ13" s="104"/>
      <c r="BR13" s="66">
        <f t="shared" si="5"/>
        <v>6.2</v>
      </c>
      <c r="BS13" s="67">
        <f t="shared" si="6"/>
        <v>6.2</v>
      </c>
      <c r="BT13" s="67" t="str">
        <f t="shared" si="29"/>
        <v>6.2</v>
      </c>
      <c r="BU13" s="51" t="str">
        <f t="shared" si="7"/>
        <v>C</v>
      </c>
      <c r="BV13" s="68">
        <f t="shared" si="8"/>
        <v>2</v>
      </c>
      <c r="BW13" s="53" t="str">
        <f t="shared" si="30"/>
        <v>2.0</v>
      </c>
      <c r="BX13" s="63">
        <v>2</v>
      </c>
      <c r="BY13" s="207">
        <v>2</v>
      </c>
      <c r="BZ13" s="105">
        <v>7.3</v>
      </c>
      <c r="CA13" s="103">
        <v>6</v>
      </c>
      <c r="CB13" s="104"/>
      <c r="CC13" s="105"/>
      <c r="CD13" s="67">
        <f t="shared" si="163"/>
        <v>6.5</v>
      </c>
      <c r="CE13" s="67" t="str">
        <f t="shared" si="31"/>
        <v>6.5</v>
      </c>
      <c r="CF13" s="51" t="str">
        <f t="shared" si="164"/>
        <v>C+</v>
      </c>
      <c r="CG13" s="60">
        <f t="shared" si="165"/>
        <v>2.5</v>
      </c>
      <c r="CH13" s="53" t="str">
        <f t="shared" si="32"/>
        <v>2.5</v>
      </c>
      <c r="CI13" s="63">
        <v>3</v>
      </c>
      <c r="CJ13" s="207">
        <v>3</v>
      </c>
      <c r="CK13" s="208">
        <f t="shared" si="33"/>
        <v>17</v>
      </c>
      <c r="CL13" s="72">
        <f t="shared" si="9"/>
        <v>6.1588235294117659</v>
      </c>
      <c r="CM13" s="93" t="str">
        <f t="shared" si="34"/>
        <v>6.16</v>
      </c>
      <c r="CN13" s="72">
        <f t="shared" si="10"/>
        <v>2.1764705882352939</v>
      </c>
      <c r="CO13" s="93" t="str">
        <f t="shared" si="35"/>
        <v>2.18</v>
      </c>
      <c r="CP13" s="7" t="str">
        <f t="shared" si="150"/>
        <v>Lên lớp</v>
      </c>
      <c r="CQ13" s="7">
        <f t="shared" si="11"/>
        <v>17</v>
      </c>
      <c r="CR13" s="72">
        <f t="shared" si="12"/>
        <v>6.1588235294117659</v>
      </c>
      <c r="CS13" s="7" t="str">
        <f t="shared" si="36"/>
        <v>6.16</v>
      </c>
      <c r="CT13" s="72">
        <f t="shared" si="13"/>
        <v>2.1764705882352939</v>
      </c>
      <c r="CU13" s="7" t="str">
        <f t="shared" si="37"/>
        <v>2.18</v>
      </c>
      <c r="CV13" s="7" t="str">
        <f t="shared" si="166"/>
        <v>Lên lớp</v>
      </c>
      <c r="CW13" s="66">
        <v>6.4</v>
      </c>
      <c r="CX13" s="7">
        <v>4</v>
      </c>
      <c r="CY13" s="7"/>
      <c r="CZ13" s="66">
        <f t="shared" si="38"/>
        <v>5</v>
      </c>
      <c r="DA13" s="67">
        <f t="shared" si="39"/>
        <v>5</v>
      </c>
      <c r="DB13" s="60" t="str">
        <f t="shared" si="40"/>
        <v>5.0</v>
      </c>
      <c r="DC13" s="51" t="str">
        <f t="shared" si="41"/>
        <v>D+</v>
      </c>
      <c r="DD13" s="60">
        <f t="shared" si="42"/>
        <v>1.5</v>
      </c>
      <c r="DE13" s="60" t="str">
        <f t="shared" si="43"/>
        <v>1.5</v>
      </c>
      <c r="DF13" s="63"/>
      <c r="DG13" s="209"/>
      <c r="DH13" s="105">
        <v>7</v>
      </c>
      <c r="DI13" s="126">
        <v>4</v>
      </c>
      <c r="DJ13" s="126"/>
      <c r="DK13" s="66">
        <f t="shared" si="44"/>
        <v>5.2</v>
      </c>
      <c r="DL13" s="67">
        <f t="shared" si="45"/>
        <v>5.2</v>
      </c>
      <c r="DM13" s="60" t="str">
        <f t="shared" si="46"/>
        <v>5.2</v>
      </c>
      <c r="DN13" s="51" t="str">
        <f t="shared" si="47"/>
        <v>D+</v>
      </c>
      <c r="DO13" s="60">
        <f t="shared" si="48"/>
        <v>1.5</v>
      </c>
      <c r="DP13" s="60" t="str">
        <f t="shared" si="49"/>
        <v>1.5</v>
      </c>
      <c r="DQ13" s="63"/>
      <c r="DR13" s="209"/>
      <c r="DS13" s="67">
        <f t="shared" si="50"/>
        <v>5.0999999999999996</v>
      </c>
      <c r="DT13" s="60" t="str">
        <f t="shared" si="51"/>
        <v>5.1</v>
      </c>
      <c r="DU13" s="51" t="str">
        <f t="shared" si="52"/>
        <v>D+</v>
      </c>
      <c r="DV13" s="60">
        <f t="shared" si="53"/>
        <v>1.5</v>
      </c>
      <c r="DW13" s="60" t="str">
        <f t="shared" si="54"/>
        <v>1.5</v>
      </c>
      <c r="DX13" s="63">
        <v>3</v>
      </c>
      <c r="DY13" s="209">
        <v>3</v>
      </c>
      <c r="DZ13" s="210">
        <v>6</v>
      </c>
      <c r="EA13" s="57">
        <v>6</v>
      </c>
      <c r="EB13" s="58"/>
      <c r="EC13" s="66">
        <f t="shared" si="55"/>
        <v>6</v>
      </c>
      <c r="ED13" s="67">
        <f t="shared" si="56"/>
        <v>6</v>
      </c>
      <c r="EE13" s="67" t="str">
        <f t="shared" si="57"/>
        <v>6.0</v>
      </c>
      <c r="EF13" s="51" t="str">
        <f t="shared" si="58"/>
        <v>C</v>
      </c>
      <c r="EG13" s="68">
        <f t="shared" si="59"/>
        <v>2</v>
      </c>
      <c r="EH13" s="53" t="str">
        <f t="shared" si="60"/>
        <v>2.0</v>
      </c>
      <c r="EI13" s="63">
        <v>3</v>
      </c>
      <c r="EJ13" s="207">
        <v>3</v>
      </c>
      <c r="EK13" s="210">
        <v>6.2</v>
      </c>
      <c r="EL13" s="57">
        <v>7</v>
      </c>
      <c r="EM13" s="58"/>
      <c r="EN13" s="66">
        <f t="shared" si="61"/>
        <v>6.7</v>
      </c>
      <c r="EO13" s="67">
        <f t="shared" si="62"/>
        <v>6.7</v>
      </c>
      <c r="EP13" s="67" t="str">
        <f t="shared" si="63"/>
        <v>6.7</v>
      </c>
      <c r="EQ13" s="51" t="str">
        <f t="shared" si="64"/>
        <v>C+</v>
      </c>
      <c r="ER13" s="60">
        <f t="shared" si="65"/>
        <v>2.5</v>
      </c>
      <c r="ES13" s="53" t="str">
        <f t="shared" si="66"/>
        <v>2.5</v>
      </c>
      <c r="ET13" s="63">
        <v>3</v>
      </c>
      <c r="EU13" s="207">
        <v>3</v>
      </c>
      <c r="EV13" s="171">
        <v>5.3</v>
      </c>
      <c r="EW13" s="122">
        <v>0</v>
      </c>
      <c r="EX13" s="123">
        <v>4</v>
      </c>
      <c r="EY13" s="66">
        <f t="shared" si="67"/>
        <v>2.1</v>
      </c>
      <c r="EZ13" s="67">
        <f t="shared" si="68"/>
        <v>4.5</v>
      </c>
      <c r="FA13" s="67" t="str">
        <f t="shared" si="69"/>
        <v>4.5</v>
      </c>
      <c r="FB13" s="51" t="str">
        <f t="shared" si="70"/>
        <v>D</v>
      </c>
      <c r="FC13" s="60">
        <f t="shared" si="71"/>
        <v>1</v>
      </c>
      <c r="FD13" s="53" t="str">
        <f t="shared" si="72"/>
        <v>1.0</v>
      </c>
      <c r="FE13" s="63">
        <v>2</v>
      </c>
      <c r="FF13" s="207">
        <v>2</v>
      </c>
      <c r="FG13" s="105">
        <v>8</v>
      </c>
      <c r="FH13" s="103">
        <v>7</v>
      </c>
      <c r="FI13" s="104"/>
      <c r="FJ13" s="66">
        <f t="shared" si="73"/>
        <v>7.4</v>
      </c>
      <c r="FK13" s="67">
        <f t="shared" si="74"/>
        <v>7.4</v>
      </c>
      <c r="FL13" s="67" t="str">
        <f t="shared" si="75"/>
        <v>7.4</v>
      </c>
      <c r="FM13" s="51" t="str">
        <f t="shared" si="76"/>
        <v>B</v>
      </c>
      <c r="FN13" s="60">
        <f t="shared" si="77"/>
        <v>3</v>
      </c>
      <c r="FO13" s="53" t="str">
        <f t="shared" si="78"/>
        <v>3.0</v>
      </c>
      <c r="FP13" s="63">
        <v>2</v>
      </c>
      <c r="FQ13" s="207">
        <v>2</v>
      </c>
      <c r="FR13" s="171">
        <v>5</v>
      </c>
      <c r="FS13" s="122">
        <v>3</v>
      </c>
      <c r="FT13" s="123">
        <v>7</v>
      </c>
      <c r="FU13" s="171"/>
      <c r="FV13" s="67">
        <f t="shared" si="79"/>
        <v>6.2</v>
      </c>
      <c r="FW13" s="67" t="str">
        <f t="shared" si="80"/>
        <v>6.2</v>
      </c>
      <c r="FX13" s="51" t="str">
        <f t="shared" si="81"/>
        <v>C</v>
      </c>
      <c r="FY13" s="60">
        <f t="shared" si="82"/>
        <v>2</v>
      </c>
      <c r="FZ13" s="53" t="str">
        <f t="shared" si="83"/>
        <v>2.0</v>
      </c>
      <c r="GA13" s="63">
        <v>2</v>
      </c>
      <c r="GB13" s="207">
        <v>2</v>
      </c>
      <c r="GC13" s="105">
        <v>6</v>
      </c>
      <c r="GD13" s="103">
        <v>5</v>
      </c>
      <c r="GE13" s="104"/>
      <c r="GF13" s="105"/>
      <c r="GG13" s="67">
        <f t="shared" si="84"/>
        <v>5.4</v>
      </c>
      <c r="GH13" s="67" t="str">
        <f t="shared" si="85"/>
        <v>5.4</v>
      </c>
      <c r="GI13" s="51" t="str">
        <f t="shared" si="86"/>
        <v>D+</v>
      </c>
      <c r="GJ13" s="60">
        <f t="shared" si="87"/>
        <v>1.5</v>
      </c>
      <c r="GK13" s="53" t="str">
        <f t="shared" si="88"/>
        <v>1.5</v>
      </c>
      <c r="GL13" s="63">
        <v>3</v>
      </c>
      <c r="GM13" s="207">
        <v>3</v>
      </c>
      <c r="GN13" s="211">
        <f t="shared" si="89"/>
        <v>18</v>
      </c>
      <c r="GO13" s="156">
        <f t="shared" si="90"/>
        <v>5.8777777777777782</v>
      </c>
      <c r="GP13" s="158">
        <f t="shared" si="91"/>
        <v>1.9166666666666667</v>
      </c>
      <c r="GQ13" s="157" t="str">
        <f t="shared" si="92"/>
        <v>1.92</v>
      </c>
      <c r="GR13" s="5" t="str">
        <f t="shared" si="93"/>
        <v>Lên lớp</v>
      </c>
      <c r="GS13" s="212">
        <f t="shared" si="94"/>
        <v>18</v>
      </c>
      <c r="GT13" s="213">
        <f t="shared" si="95"/>
        <v>5.8777777777777782</v>
      </c>
      <c r="GU13" s="214">
        <f t="shared" si="96"/>
        <v>1.9166666666666667</v>
      </c>
      <c r="GV13" s="215">
        <f t="shared" si="97"/>
        <v>35</v>
      </c>
      <c r="GW13" s="211">
        <f t="shared" si="98"/>
        <v>35</v>
      </c>
      <c r="GX13" s="157">
        <f t="shared" si="99"/>
        <v>6.0142857142857151</v>
      </c>
      <c r="GY13" s="158">
        <f t="shared" si="100"/>
        <v>2.0428571428571427</v>
      </c>
      <c r="GZ13" s="157" t="str">
        <f t="shared" si="101"/>
        <v>2.04</v>
      </c>
      <c r="HA13" s="5" t="str">
        <f t="shared" si="102"/>
        <v>Lên lớp</v>
      </c>
      <c r="HB13" s="105">
        <v>5.7</v>
      </c>
      <c r="HC13" s="103">
        <v>5</v>
      </c>
      <c r="HD13" s="104"/>
      <c r="HE13" s="105"/>
      <c r="HF13" s="67">
        <f t="shared" si="103"/>
        <v>5.3</v>
      </c>
      <c r="HG13" s="67" t="str">
        <f t="shared" si="104"/>
        <v>5.3</v>
      </c>
      <c r="HH13" s="51" t="str">
        <f t="shared" si="105"/>
        <v>D+</v>
      </c>
      <c r="HI13" s="60">
        <f t="shared" si="106"/>
        <v>1.5</v>
      </c>
      <c r="HJ13" s="53" t="str">
        <f t="shared" si="107"/>
        <v>1.5</v>
      </c>
      <c r="HK13" s="63">
        <v>3</v>
      </c>
      <c r="HL13" s="207">
        <v>3</v>
      </c>
      <c r="HM13" s="210">
        <v>6.3</v>
      </c>
      <c r="HN13" s="57">
        <v>6</v>
      </c>
      <c r="HO13" s="58"/>
      <c r="HP13" s="66">
        <f t="shared" si="108"/>
        <v>6.1</v>
      </c>
      <c r="HQ13" s="110">
        <f t="shared" si="109"/>
        <v>6.1</v>
      </c>
      <c r="HR13" s="67" t="str">
        <f t="shared" si="110"/>
        <v>6.1</v>
      </c>
      <c r="HS13" s="111" t="str">
        <f t="shared" si="111"/>
        <v>C</v>
      </c>
      <c r="HT13" s="112">
        <f t="shared" si="112"/>
        <v>2</v>
      </c>
      <c r="HU13" s="113" t="str">
        <f t="shared" si="113"/>
        <v>2.0</v>
      </c>
      <c r="HV13" s="63">
        <v>1</v>
      </c>
      <c r="HW13" s="207">
        <v>1</v>
      </c>
      <c r="HX13" s="66">
        <f t="shared" si="114"/>
        <v>1.8</v>
      </c>
      <c r="HY13" s="167">
        <f t="shared" si="115"/>
        <v>5.5</v>
      </c>
      <c r="HZ13" s="53" t="str">
        <f t="shared" si="116"/>
        <v>5.5</v>
      </c>
      <c r="IA13" s="51" t="str">
        <f t="shared" si="117"/>
        <v>C</v>
      </c>
      <c r="IB13" s="60">
        <f t="shared" si="118"/>
        <v>2</v>
      </c>
      <c r="IC13" s="53" t="str">
        <f t="shared" si="119"/>
        <v>2.0</v>
      </c>
      <c r="ID13" s="220">
        <v>4</v>
      </c>
      <c r="IE13" s="221">
        <v>4</v>
      </c>
      <c r="IF13" s="210">
        <v>6.7</v>
      </c>
      <c r="IG13" s="57">
        <v>8</v>
      </c>
      <c r="IH13" s="58"/>
      <c r="II13" s="66">
        <f t="shared" si="120"/>
        <v>7.5</v>
      </c>
      <c r="IJ13" s="67">
        <f t="shared" si="121"/>
        <v>7.5</v>
      </c>
      <c r="IK13" s="67" t="str">
        <f t="shared" si="122"/>
        <v>7.5</v>
      </c>
      <c r="IL13" s="51" t="str">
        <f t="shared" si="123"/>
        <v>B</v>
      </c>
      <c r="IM13" s="60">
        <f t="shared" si="124"/>
        <v>3</v>
      </c>
      <c r="IN13" s="53" t="str">
        <f t="shared" si="125"/>
        <v>3.0</v>
      </c>
      <c r="IO13" s="63">
        <v>2</v>
      </c>
      <c r="IP13" s="207">
        <v>2</v>
      </c>
      <c r="IQ13" s="210">
        <v>8.5</v>
      </c>
      <c r="IR13" s="57">
        <v>5</v>
      </c>
      <c r="IS13" s="58"/>
      <c r="IT13" s="66">
        <f t="shared" si="126"/>
        <v>6.4</v>
      </c>
      <c r="IU13" s="67">
        <f t="shared" si="127"/>
        <v>6.4</v>
      </c>
      <c r="IV13" s="67" t="str">
        <f t="shared" si="128"/>
        <v>6.4</v>
      </c>
      <c r="IW13" s="51" t="str">
        <f t="shared" si="129"/>
        <v>C</v>
      </c>
      <c r="IX13" s="60">
        <f t="shared" si="130"/>
        <v>2</v>
      </c>
      <c r="IY13" s="53" t="str">
        <f t="shared" si="131"/>
        <v>2.0</v>
      </c>
      <c r="IZ13" s="63">
        <v>3</v>
      </c>
      <c r="JA13" s="207">
        <v>3</v>
      </c>
      <c r="JB13" s="65">
        <v>6.8</v>
      </c>
      <c r="JC13" s="57">
        <v>7</v>
      </c>
      <c r="JD13" s="58"/>
      <c r="JE13" s="66">
        <f t="shared" si="132"/>
        <v>6.9</v>
      </c>
      <c r="JF13" s="67">
        <f t="shared" si="133"/>
        <v>6.9</v>
      </c>
      <c r="JG13" s="50" t="str">
        <f t="shared" si="134"/>
        <v>6.9</v>
      </c>
      <c r="JH13" s="51" t="str">
        <f t="shared" si="135"/>
        <v>C+</v>
      </c>
      <c r="JI13" s="60">
        <f t="shared" si="136"/>
        <v>2.5</v>
      </c>
      <c r="JJ13" s="53" t="str">
        <f t="shared" si="137"/>
        <v>2.5</v>
      </c>
      <c r="JK13" s="61">
        <v>2</v>
      </c>
      <c r="JL13" s="62">
        <v>2</v>
      </c>
      <c r="JM13" s="65">
        <v>5.4</v>
      </c>
      <c r="JN13" s="57">
        <v>5</v>
      </c>
      <c r="JO13" s="58"/>
      <c r="JP13" s="66">
        <f t="shared" si="138"/>
        <v>5.2</v>
      </c>
      <c r="JQ13" s="67">
        <f t="shared" si="139"/>
        <v>5.2</v>
      </c>
      <c r="JR13" s="50" t="str">
        <f t="shared" si="140"/>
        <v>5.2</v>
      </c>
      <c r="JS13" s="51" t="str">
        <f t="shared" si="141"/>
        <v>D+</v>
      </c>
      <c r="JT13" s="60">
        <f t="shared" si="142"/>
        <v>1.5</v>
      </c>
      <c r="JU13" s="53" t="str">
        <f t="shared" si="143"/>
        <v>1.5</v>
      </c>
      <c r="JV13" s="61">
        <v>1</v>
      </c>
      <c r="JW13" s="62">
        <v>1</v>
      </c>
      <c r="JX13" s="65">
        <v>6</v>
      </c>
      <c r="JY13" s="57">
        <v>6</v>
      </c>
      <c r="JZ13" s="58"/>
      <c r="KA13" s="66">
        <f t="shared" si="144"/>
        <v>6</v>
      </c>
      <c r="KB13" s="67">
        <f t="shared" si="145"/>
        <v>6</v>
      </c>
      <c r="KC13" s="50" t="str">
        <f t="shared" si="146"/>
        <v>6.0</v>
      </c>
      <c r="KD13" s="51" t="str">
        <f t="shared" si="147"/>
        <v>C</v>
      </c>
      <c r="KE13" s="60">
        <f t="shared" si="148"/>
        <v>2</v>
      </c>
      <c r="KF13" s="53" t="str">
        <f t="shared" si="149"/>
        <v>2.0</v>
      </c>
      <c r="KG13" s="61">
        <v>2</v>
      </c>
      <c r="KH13" s="62">
        <v>2</v>
      </c>
    </row>
    <row r="14" spans="1:294" s="8" customFormat="1" ht="18">
      <c r="A14" s="5">
        <v>13</v>
      </c>
      <c r="B14" s="9" t="s">
        <v>11</v>
      </c>
      <c r="C14" s="10" t="s">
        <v>290</v>
      </c>
      <c r="D14" s="11" t="s">
        <v>291</v>
      </c>
      <c r="E14" s="12" t="s">
        <v>292</v>
      </c>
      <c r="G14" s="47" t="s">
        <v>566</v>
      </c>
      <c r="H14" s="132" t="s">
        <v>427</v>
      </c>
      <c r="I14" s="132" t="s">
        <v>608</v>
      </c>
      <c r="J14" s="48" t="s">
        <v>632</v>
      </c>
      <c r="K14" s="98">
        <v>8</v>
      </c>
      <c r="L14" s="67" t="str">
        <f t="shared" si="14"/>
        <v>8.0</v>
      </c>
      <c r="M14" s="51" t="str">
        <f t="shared" si="151"/>
        <v>B+</v>
      </c>
      <c r="N14" s="52">
        <f t="shared" si="152"/>
        <v>3.5</v>
      </c>
      <c r="O14" s="53" t="str">
        <f t="shared" si="15"/>
        <v>3.5</v>
      </c>
      <c r="P14" s="63">
        <v>2</v>
      </c>
      <c r="Q14" s="49">
        <v>7</v>
      </c>
      <c r="R14" s="67" t="str">
        <f t="shared" si="16"/>
        <v>7.0</v>
      </c>
      <c r="S14" s="51" t="str">
        <f t="shared" si="153"/>
        <v>B</v>
      </c>
      <c r="T14" s="52">
        <f t="shared" si="154"/>
        <v>3</v>
      </c>
      <c r="U14" s="53" t="str">
        <f t="shared" si="17"/>
        <v>3.0</v>
      </c>
      <c r="V14" s="63">
        <v>3</v>
      </c>
      <c r="W14" s="105">
        <v>8.8000000000000007</v>
      </c>
      <c r="X14" s="103">
        <v>7</v>
      </c>
      <c r="Y14" s="104"/>
      <c r="Z14" s="66">
        <f t="shared" si="0"/>
        <v>7.7</v>
      </c>
      <c r="AA14" s="67">
        <f t="shared" si="1"/>
        <v>7.7</v>
      </c>
      <c r="AB14" s="67" t="str">
        <f t="shared" si="18"/>
        <v>7.7</v>
      </c>
      <c r="AC14" s="51" t="str">
        <f t="shared" si="2"/>
        <v>B</v>
      </c>
      <c r="AD14" s="60">
        <f t="shared" si="155"/>
        <v>3</v>
      </c>
      <c r="AE14" s="53" t="str">
        <f t="shared" si="19"/>
        <v>3.0</v>
      </c>
      <c r="AF14" s="63">
        <v>4</v>
      </c>
      <c r="AG14" s="207">
        <v>4</v>
      </c>
      <c r="AH14" s="105">
        <v>8</v>
      </c>
      <c r="AI14" s="103">
        <v>8</v>
      </c>
      <c r="AJ14" s="104"/>
      <c r="AK14" s="66">
        <f t="shared" si="3"/>
        <v>8</v>
      </c>
      <c r="AL14" s="67">
        <f t="shared" si="4"/>
        <v>8</v>
      </c>
      <c r="AM14" s="67" t="str">
        <f t="shared" si="20"/>
        <v>8.0</v>
      </c>
      <c r="AN14" s="51" t="str">
        <f t="shared" si="156"/>
        <v>B+</v>
      </c>
      <c r="AO14" s="60">
        <f t="shared" si="157"/>
        <v>3.5</v>
      </c>
      <c r="AP14" s="53" t="str">
        <f t="shared" si="21"/>
        <v>3.5</v>
      </c>
      <c r="AQ14" s="63">
        <v>2</v>
      </c>
      <c r="AR14" s="207">
        <v>2</v>
      </c>
      <c r="AS14" s="171">
        <v>6.9</v>
      </c>
      <c r="AT14" s="122">
        <v>0</v>
      </c>
      <c r="AU14" s="123">
        <v>0</v>
      </c>
      <c r="AV14" s="66">
        <f t="shared" si="22"/>
        <v>2.8</v>
      </c>
      <c r="AW14" s="67">
        <f t="shared" si="23"/>
        <v>2.8</v>
      </c>
      <c r="AX14" s="67" t="str">
        <f t="shared" si="24"/>
        <v>2.8</v>
      </c>
      <c r="AY14" s="51" t="str">
        <f t="shared" si="25"/>
        <v>F</v>
      </c>
      <c r="AZ14" s="60">
        <f t="shared" si="158"/>
        <v>0</v>
      </c>
      <c r="BA14" s="53" t="str">
        <f t="shared" si="26"/>
        <v>0.0</v>
      </c>
      <c r="BB14" s="63">
        <v>3</v>
      </c>
      <c r="BC14" s="207"/>
      <c r="BD14" s="105">
        <v>6.5</v>
      </c>
      <c r="BE14" s="103">
        <v>4</v>
      </c>
      <c r="BF14" s="104"/>
      <c r="BG14" s="66">
        <f t="shared" si="159"/>
        <v>5</v>
      </c>
      <c r="BH14" s="67">
        <f t="shared" si="160"/>
        <v>5</v>
      </c>
      <c r="BI14" s="67" t="str">
        <f t="shared" si="27"/>
        <v>5.0</v>
      </c>
      <c r="BJ14" s="51" t="str">
        <f t="shared" si="161"/>
        <v>D+</v>
      </c>
      <c r="BK14" s="60">
        <f t="shared" si="162"/>
        <v>1.5</v>
      </c>
      <c r="BL14" s="53" t="str">
        <f t="shared" si="28"/>
        <v>1.5</v>
      </c>
      <c r="BM14" s="63">
        <v>3</v>
      </c>
      <c r="BN14" s="207">
        <v>3</v>
      </c>
      <c r="BO14" s="105">
        <v>6.1</v>
      </c>
      <c r="BP14" s="103">
        <v>8</v>
      </c>
      <c r="BQ14" s="104"/>
      <c r="BR14" s="66">
        <f t="shared" si="5"/>
        <v>7.2</v>
      </c>
      <c r="BS14" s="67">
        <f t="shared" si="6"/>
        <v>7.2</v>
      </c>
      <c r="BT14" s="67" t="str">
        <f t="shared" si="29"/>
        <v>7.2</v>
      </c>
      <c r="BU14" s="51" t="str">
        <f t="shared" si="7"/>
        <v>B</v>
      </c>
      <c r="BV14" s="68">
        <f t="shared" si="8"/>
        <v>3</v>
      </c>
      <c r="BW14" s="53" t="str">
        <f t="shared" si="30"/>
        <v>3.0</v>
      </c>
      <c r="BX14" s="63">
        <v>2</v>
      </c>
      <c r="BY14" s="207">
        <v>2</v>
      </c>
      <c r="BZ14" s="105">
        <v>9.6999999999999993</v>
      </c>
      <c r="CA14" s="103">
        <v>9</v>
      </c>
      <c r="CB14" s="104"/>
      <c r="CC14" s="105"/>
      <c r="CD14" s="67">
        <f t="shared" si="163"/>
        <v>9.3000000000000007</v>
      </c>
      <c r="CE14" s="67" t="str">
        <f t="shared" si="31"/>
        <v>9.3</v>
      </c>
      <c r="CF14" s="51" t="str">
        <f t="shared" si="164"/>
        <v>A</v>
      </c>
      <c r="CG14" s="60">
        <f t="shared" si="165"/>
        <v>4</v>
      </c>
      <c r="CH14" s="53" t="str">
        <f t="shared" si="32"/>
        <v>4.0</v>
      </c>
      <c r="CI14" s="63">
        <v>3</v>
      </c>
      <c r="CJ14" s="207">
        <v>3</v>
      </c>
      <c r="CK14" s="208">
        <f t="shared" si="33"/>
        <v>17</v>
      </c>
      <c r="CL14" s="72">
        <f t="shared" si="9"/>
        <v>6.617647058823529</v>
      </c>
      <c r="CM14" s="93" t="str">
        <f t="shared" si="34"/>
        <v>6.62</v>
      </c>
      <c r="CN14" s="72">
        <f t="shared" si="10"/>
        <v>2.4411764705882355</v>
      </c>
      <c r="CO14" s="93" t="str">
        <f t="shared" si="35"/>
        <v>2.44</v>
      </c>
      <c r="CP14" s="7" t="str">
        <f t="shared" si="150"/>
        <v>Lên lớp</v>
      </c>
      <c r="CQ14" s="7">
        <f t="shared" si="11"/>
        <v>14</v>
      </c>
      <c r="CR14" s="72">
        <f t="shared" si="12"/>
        <v>7.4357142857142859</v>
      </c>
      <c r="CS14" s="7" t="str">
        <f t="shared" si="36"/>
        <v>7.44</v>
      </c>
      <c r="CT14" s="72">
        <f t="shared" si="13"/>
        <v>2.9642857142857144</v>
      </c>
      <c r="CU14" s="7" t="str">
        <f t="shared" si="37"/>
        <v>2.96</v>
      </c>
      <c r="CV14" s="7" t="str">
        <f t="shared" si="166"/>
        <v>Lên lớp</v>
      </c>
      <c r="CW14" s="66">
        <v>7.2</v>
      </c>
      <c r="CX14" s="7">
        <v>3</v>
      </c>
      <c r="CY14" s="7"/>
      <c r="CZ14" s="66">
        <f t="shared" si="38"/>
        <v>4.7</v>
      </c>
      <c r="DA14" s="67">
        <f t="shared" si="39"/>
        <v>4.7</v>
      </c>
      <c r="DB14" s="60" t="str">
        <f t="shared" si="40"/>
        <v>4.7</v>
      </c>
      <c r="DC14" s="51" t="str">
        <f t="shared" si="41"/>
        <v>D</v>
      </c>
      <c r="DD14" s="60">
        <f t="shared" si="42"/>
        <v>1</v>
      </c>
      <c r="DE14" s="60" t="str">
        <f t="shared" si="43"/>
        <v>1.0</v>
      </c>
      <c r="DF14" s="63"/>
      <c r="DG14" s="209"/>
      <c r="DH14" s="105">
        <v>8.1999999999999993</v>
      </c>
      <c r="DI14" s="126">
        <v>6</v>
      </c>
      <c r="DJ14" s="126"/>
      <c r="DK14" s="66">
        <f t="shared" si="44"/>
        <v>6.9</v>
      </c>
      <c r="DL14" s="67">
        <f t="shared" si="45"/>
        <v>6.9</v>
      </c>
      <c r="DM14" s="60" t="str">
        <f t="shared" si="46"/>
        <v>6.9</v>
      </c>
      <c r="DN14" s="51" t="str">
        <f t="shared" si="47"/>
        <v>C+</v>
      </c>
      <c r="DO14" s="60">
        <f t="shared" si="48"/>
        <v>2.5</v>
      </c>
      <c r="DP14" s="60" t="str">
        <f t="shared" si="49"/>
        <v>2.5</v>
      </c>
      <c r="DQ14" s="63"/>
      <c r="DR14" s="209"/>
      <c r="DS14" s="67">
        <f t="shared" si="50"/>
        <v>5.8000000000000007</v>
      </c>
      <c r="DT14" s="60" t="str">
        <f t="shared" si="51"/>
        <v>5.8</v>
      </c>
      <c r="DU14" s="51" t="str">
        <f t="shared" si="52"/>
        <v>C</v>
      </c>
      <c r="DV14" s="60">
        <f t="shared" si="53"/>
        <v>2</v>
      </c>
      <c r="DW14" s="60" t="str">
        <f t="shared" si="54"/>
        <v>2.0</v>
      </c>
      <c r="DX14" s="63">
        <v>3</v>
      </c>
      <c r="DY14" s="209">
        <v>3</v>
      </c>
      <c r="DZ14" s="210">
        <v>7</v>
      </c>
      <c r="EA14" s="57">
        <v>8</v>
      </c>
      <c r="EB14" s="58"/>
      <c r="EC14" s="66">
        <f t="shared" si="55"/>
        <v>7.6</v>
      </c>
      <c r="ED14" s="67">
        <f t="shared" si="56"/>
        <v>7.6</v>
      </c>
      <c r="EE14" s="67" t="str">
        <f t="shared" si="57"/>
        <v>7.6</v>
      </c>
      <c r="EF14" s="51" t="str">
        <f t="shared" si="58"/>
        <v>B</v>
      </c>
      <c r="EG14" s="68">
        <f t="shared" si="59"/>
        <v>3</v>
      </c>
      <c r="EH14" s="53" t="str">
        <f t="shared" si="60"/>
        <v>3.0</v>
      </c>
      <c r="EI14" s="63">
        <v>3</v>
      </c>
      <c r="EJ14" s="207">
        <v>3</v>
      </c>
      <c r="EK14" s="210">
        <v>6.7</v>
      </c>
      <c r="EL14" s="57">
        <v>5</v>
      </c>
      <c r="EM14" s="58"/>
      <c r="EN14" s="66">
        <f t="shared" si="61"/>
        <v>5.7</v>
      </c>
      <c r="EO14" s="67">
        <f t="shared" si="62"/>
        <v>5.7</v>
      </c>
      <c r="EP14" s="67" t="str">
        <f t="shared" si="63"/>
        <v>5.7</v>
      </c>
      <c r="EQ14" s="51" t="str">
        <f t="shared" si="64"/>
        <v>C</v>
      </c>
      <c r="ER14" s="60">
        <f t="shared" si="65"/>
        <v>2</v>
      </c>
      <c r="ES14" s="53" t="str">
        <f t="shared" si="66"/>
        <v>2.0</v>
      </c>
      <c r="ET14" s="63">
        <v>3</v>
      </c>
      <c r="EU14" s="207">
        <v>3</v>
      </c>
      <c r="EV14" s="171">
        <v>7.3</v>
      </c>
      <c r="EW14" s="122">
        <v>1</v>
      </c>
      <c r="EX14" s="123">
        <v>6</v>
      </c>
      <c r="EY14" s="66">
        <f t="shared" si="67"/>
        <v>3.5</v>
      </c>
      <c r="EZ14" s="67">
        <f t="shared" si="68"/>
        <v>6.5</v>
      </c>
      <c r="FA14" s="67" t="str">
        <f t="shared" si="69"/>
        <v>6.5</v>
      </c>
      <c r="FB14" s="51" t="str">
        <f t="shared" si="70"/>
        <v>C+</v>
      </c>
      <c r="FC14" s="60">
        <f t="shared" si="71"/>
        <v>2.5</v>
      </c>
      <c r="FD14" s="53" t="str">
        <f t="shared" si="72"/>
        <v>2.5</v>
      </c>
      <c r="FE14" s="63">
        <v>2</v>
      </c>
      <c r="FF14" s="207">
        <v>2</v>
      </c>
      <c r="FG14" s="105">
        <v>8</v>
      </c>
      <c r="FH14" s="103">
        <v>7</v>
      </c>
      <c r="FI14" s="104"/>
      <c r="FJ14" s="66">
        <f t="shared" si="73"/>
        <v>7.4</v>
      </c>
      <c r="FK14" s="67">
        <f t="shared" si="74"/>
        <v>7.4</v>
      </c>
      <c r="FL14" s="67" t="str">
        <f t="shared" si="75"/>
        <v>7.4</v>
      </c>
      <c r="FM14" s="51" t="str">
        <f t="shared" si="76"/>
        <v>B</v>
      </c>
      <c r="FN14" s="60">
        <f t="shared" si="77"/>
        <v>3</v>
      </c>
      <c r="FO14" s="53" t="str">
        <f t="shared" si="78"/>
        <v>3.0</v>
      </c>
      <c r="FP14" s="63">
        <v>2</v>
      </c>
      <c r="FQ14" s="207">
        <v>2</v>
      </c>
      <c r="FR14" s="105">
        <v>7.8</v>
      </c>
      <c r="FS14" s="103">
        <v>8</v>
      </c>
      <c r="FT14" s="104"/>
      <c r="FU14" s="66"/>
      <c r="FV14" s="67">
        <f t="shared" si="79"/>
        <v>7.9</v>
      </c>
      <c r="FW14" s="67" t="str">
        <f t="shared" si="80"/>
        <v>7.9</v>
      </c>
      <c r="FX14" s="51" t="str">
        <f t="shared" si="81"/>
        <v>B</v>
      </c>
      <c r="FY14" s="60">
        <f t="shared" si="82"/>
        <v>3</v>
      </c>
      <c r="FZ14" s="53" t="str">
        <f t="shared" si="83"/>
        <v>3.0</v>
      </c>
      <c r="GA14" s="63">
        <v>2</v>
      </c>
      <c r="GB14" s="207">
        <v>2</v>
      </c>
      <c r="GC14" s="105">
        <v>7.7</v>
      </c>
      <c r="GD14" s="103">
        <v>8</v>
      </c>
      <c r="GE14" s="104"/>
      <c r="GF14" s="105"/>
      <c r="GG14" s="67">
        <f t="shared" si="84"/>
        <v>7.9</v>
      </c>
      <c r="GH14" s="67" t="str">
        <f t="shared" si="85"/>
        <v>7.9</v>
      </c>
      <c r="GI14" s="51" t="str">
        <f t="shared" si="86"/>
        <v>B</v>
      </c>
      <c r="GJ14" s="60">
        <f t="shared" si="87"/>
        <v>3</v>
      </c>
      <c r="GK14" s="53" t="str">
        <f t="shared" si="88"/>
        <v>3.0</v>
      </c>
      <c r="GL14" s="63">
        <v>3</v>
      </c>
      <c r="GM14" s="207">
        <v>3</v>
      </c>
      <c r="GN14" s="211">
        <f t="shared" si="89"/>
        <v>18</v>
      </c>
      <c r="GO14" s="156">
        <f t="shared" si="90"/>
        <v>6.9222222222222225</v>
      </c>
      <c r="GP14" s="158">
        <f t="shared" si="91"/>
        <v>2.6111111111111112</v>
      </c>
      <c r="GQ14" s="157" t="str">
        <f t="shared" si="92"/>
        <v>2.61</v>
      </c>
      <c r="GR14" s="5" t="str">
        <f t="shared" si="93"/>
        <v>Lên lớp</v>
      </c>
      <c r="GS14" s="212">
        <f t="shared" si="94"/>
        <v>18</v>
      </c>
      <c r="GT14" s="213">
        <f t="shared" si="95"/>
        <v>6.9222222222222225</v>
      </c>
      <c r="GU14" s="214">
        <f t="shared" si="96"/>
        <v>2.6111111111111112</v>
      </c>
      <c r="GV14" s="215">
        <f t="shared" si="97"/>
        <v>35</v>
      </c>
      <c r="GW14" s="211">
        <f t="shared" si="98"/>
        <v>32</v>
      </c>
      <c r="GX14" s="157">
        <f t="shared" si="99"/>
        <v>7.1468750000000005</v>
      </c>
      <c r="GY14" s="158">
        <f t="shared" si="100"/>
        <v>2.765625</v>
      </c>
      <c r="GZ14" s="157" t="str">
        <f t="shared" si="101"/>
        <v>2.77</v>
      </c>
      <c r="HA14" s="5" t="str">
        <f t="shared" si="102"/>
        <v>Lên lớp</v>
      </c>
      <c r="HB14" s="105">
        <v>7.4</v>
      </c>
      <c r="HC14" s="103">
        <v>5</v>
      </c>
      <c r="HD14" s="104"/>
      <c r="HE14" s="105"/>
      <c r="HF14" s="67">
        <f t="shared" si="103"/>
        <v>6</v>
      </c>
      <c r="HG14" s="67" t="str">
        <f t="shared" si="104"/>
        <v>6.0</v>
      </c>
      <c r="HH14" s="51" t="str">
        <f t="shared" si="105"/>
        <v>C</v>
      </c>
      <c r="HI14" s="60">
        <f t="shared" si="106"/>
        <v>2</v>
      </c>
      <c r="HJ14" s="53" t="str">
        <f t="shared" si="107"/>
        <v>2.0</v>
      </c>
      <c r="HK14" s="63">
        <v>3</v>
      </c>
      <c r="HL14" s="207">
        <v>3</v>
      </c>
      <c r="HM14" s="210">
        <v>7.3</v>
      </c>
      <c r="HN14" s="57">
        <v>6</v>
      </c>
      <c r="HO14" s="58"/>
      <c r="HP14" s="66">
        <f t="shared" si="108"/>
        <v>6.5</v>
      </c>
      <c r="HQ14" s="110">
        <f t="shared" si="109"/>
        <v>6.5</v>
      </c>
      <c r="HR14" s="67" t="str">
        <f t="shared" si="110"/>
        <v>6.5</v>
      </c>
      <c r="HS14" s="111" t="str">
        <f t="shared" si="111"/>
        <v>C+</v>
      </c>
      <c r="HT14" s="112">
        <f t="shared" si="112"/>
        <v>2.5</v>
      </c>
      <c r="HU14" s="113" t="str">
        <f t="shared" si="113"/>
        <v>2.5</v>
      </c>
      <c r="HV14" s="63">
        <v>1</v>
      </c>
      <c r="HW14" s="207">
        <v>1</v>
      </c>
      <c r="HX14" s="66">
        <f t="shared" si="114"/>
        <v>2</v>
      </c>
      <c r="HY14" s="167">
        <f t="shared" si="115"/>
        <v>6.2</v>
      </c>
      <c r="HZ14" s="53" t="str">
        <f t="shared" si="116"/>
        <v>6.2</v>
      </c>
      <c r="IA14" s="51" t="str">
        <f t="shared" si="117"/>
        <v>C</v>
      </c>
      <c r="IB14" s="60">
        <f t="shared" si="118"/>
        <v>2</v>
      </c>
      <c r="IC14" s="53" t="str">
        <f t="shared" si="119"/>
        <v>2.0</v>
      </c>
      <c r="ID14" s="220">
        <v>4</v>
      </c>
      <c r="IE14" s="221">
        <v>4</v>
      </c>
      <c r="IF14" s="210">
        <v>7.7</v>
      </c>
      <c r="IG14" s="57">
        <v>5</v>
      </c>
      <c r="IH14" s="58"/>
      <c r="II14" s="66">
        <f t="shared" si="120"/>
        <v>6.1</v>
      </c>
      <c r="IJ14" s="67">
        <f t="shared" si="121"/>
        <v>6.1</v>
      </c>
      <c r="IK14" s="67" t="str">
        <f t="shared" si="122"/>
        <v>6.1</v>
      </c>
      <c r="IL14" s="51" t="str">
        <f t="shared" si="123"/>
        <v>C</v>
      </c>
      <c r="IM14" s="60">
        <f t="shared" si="124"/>
        <v>2</v>
      </c>
      <c r="IN14" s="53" t="str">
        <f t="shared" si="125"/>
        <v>2.0</v>
      </c>
      <c r="IO14" s="63">
        <v>2</v>
      </c>
      <c r="IP14" s="207">
        <v>2</v>
      </c>
      <c r="IQ14" s="210">
        <v>8.1999999999999993</v>
      </c>
      <c r="IR14" s="57">
        <v>5</v>
      </c>
      <c r="IS14" s="58"/>
      <c r="IT14" s="66">
        <f t="shared" si="126"/>
        <v>6.3</v>
      </c>
      <c r="IU14" s="67">
        <f t="shared" si="127"/>
        <v>6.3</v>
      </c>
      <c r="IV14" s="67" t="str">
        <f t="shared" si="128"/>
        <v>6.3</v>
      </c>
      <c r="IW14" s="51" t="str">
        <f t="shared" si="129"/>
        <v>C</v>
      </c>
      <c r="IX14" s="60">
        <f t="shared" si="130"/>
        <v>2</v>
      </c>
      <c r="IY14" s="53" t="str">
        <f t="shared" si="131"/>
        <v>2.0</v>
      </c>
      <c r="IZ14" s="63">
        <v>3</v>
      </c>
      <c r="JA14" s="207">
        <v>3</v>
      </c>
      <c r="JB14" s="65">
        <v>8</v>
      </c>
      <c r="JC14" s="57">
        <v>5</v>
      </c>
      <c r="JD14" s="58"/>
      <c r="JE14" s="66">
        <f t="shared" si="132"/>
        <v>6.2</v>
      </c>
      <c r="JF14" s="67">
        <f t="shared" si="133"/>
        <v>6.2</v>
      </c>
      <c r="JG14" s="50" t="str">
        <f t="shared" si="134"/>
        <v>6.2</v>
      </c>
      <c r="JH14" s="51" t="str">
        <f t="shared" si="135"/>
        <v>C</v>
      </c>
      <c r="JI14" s="60">
        <f t="shared" si="136"/>
        <v>2</v>
      </c>
      <c r="JJ14" s="53" t="str">
        <f t="shared" si="137"/>
        <v>2.0</v>
      </c>
      <c r="JK14" s="61">
        <v>2</v>
      </c>
      <c r="JL14" s="62">
        <v>2</v>
      </c>
      <c r="JM14" s="65">
        <v>5.4</v>
      </c>
      <c r="JN14" s="57">
        <v>5</v>
      </c>
      <c r="JO14" s="58"/>
      <c r="JP14" s="66">
        <f t="shared" si="138"/>
        <v>5.2</v>
      </c>
      <c r="JQ14" s="67">
        <f t="shared" si="139"/>
        <v>5.2</v>
      </c>
      <c r="JR14" s="50" t="str">
        <f t="shared" si="140"/>
        <v>5.2</v>
      </c>
      <c r="JS14" s="51" t="str">
        <f t="shared" si="141"/>
        <v>D+</v>
      </c>
      <c r="JT14" s="60">
        <f t="shared" si="142"/>
        <v>1.5</v>
      </c>
      <c r="JU14" s="53" t="str">
        <f t="shared" si="143"/>
        <v>1.5</v>
      </c>
      <c r="JV14" s="61">
        <v>1</v>
      </c>
      <c r="JW14" s="62">
        <v>1</v>
      </c>
      <c r="JX14" s="65">
        <v>7.3</v>
      </c>
      <c r="JY14" s="57">
        <v>8</v>
      </c>
      <c r="JZ14" s="58"/>
      <c r="KA14" s="66">
        <f t="shared" si="144"/>
        <v>7.7</v>
      </c>
      <c r="KB14" s="67">
        <f t="shared" si="145"/>
        <v>7.7</v>
      </c>
      <c r="KC14" s="50" t="str">
        <f t="shared" si="146"/>
        <v>7.7</v>
      </c>
      <c r="KD14" s="51" t="str">
        <f t="shared" si="147"/>
        <v>B</v>
      </c>
      <c r="KE14" s="60">
        <f t="shared" si="148"/>
        <v>3</v>
      </c>
      <c r="KF14" s="53" t="str">
        <f t="shared" si="149"/>
        <v>3.0</v>
      </c>
      <c r="KG14" s="61">
        <v>2</v>
      </c>
      <c r="KH14" s="62">
        <v>2</v>
      </c>
    </row>
    <row r="15" spans="1:294" s="8" customFormat="1" ht="18">
      <c r="A15" s="5">
        <v>14</v>
      </c>
      <c r="B15" s="9" t="s">
        <v>11</v>
      </c>
      <c r="C15" s="10" t="s">
        <v>296</v>
      </c>
      <c r="D15" s="11" t="s">
        <v>297</v>
      </c>
      <c r="E15" s="12" t="s">
        <v>207</v>
      </c>
      <c r="G15" s="47" t="s">
        <v>568</v>
      </c>
      <c r="H15" s="132" t="s">
        <v>427</v>
      </c>
      <c r="I15" s="132" t="s">
        <v>594</v>
      </c>
      <c r="J15" s="48" t="s">
        <v>594</v>
      </c>
      <c r="K15" s="98">
        <v>6</v>
      </c>
      <c r="L15" s="67" t="str">
        <f t="shared" si="14"/>
        <v>6.0</v>
      </c>
      <c r="M15" s="51" t="str">
        <f t="shared" si="151"/>
        <v>C</v>
      </c>
      <c r="N15" s="52">
        <f t="shared" si="152"/>
        <v>2</v>
      </c>
      <c r="O15" s="53" t="str">
        <f t="shared" si="15"/>
        <v>2.0</v>
      </c>
      <c r="P15" s="63">
        <v>2</v>
      </c>
      <c r="Q15" s="49">
        <v>5</v>
      </c>
      <c r="R15" s="67" t="str">
        <f t="shared" si="16"/>
        <v>5.0</v>
      </c>
      <c r="S15" s="51" t="str">
        <f t="shared" si="153"/>
        <v>D+</v>
      </c>
      <c r="T15" s="52">
        <f t="shared" si="154"/>
        <v>1.5</v>
      </c>
      <c r="U15" s="53" t="str">
        <f t="shared" si="17"/>
        <v>1.5</v>
      </c>
      <c r="V15" s="63">
        <v>3</v>
      </c>
      <c r="W15" s="105">
        <v>8</v>
      </c>
      <c r="X15" s="103">
        <v>8</v>
      </c>
      <c r="Y15" s="104"/>
      <c r="Z15" s="66">
        <f t="shared" si="0"/>
        <v>8</v>
      </c>
      <c r="AA15" s="67">
        <f t="shared" si="1"/>
        <v>8</v>
      </c>
      <c r="AB15" s="67" t="str">
        <f t="shared" si="18"/>
        <v>8.0</v>
      </c>
      <c r="AC15" s="51" t="str">
        <f t="shared" si="2"/>
        <v>B+</v>
      </c>
      <c r="AD15" s="60">
        <f t="shared" si="155"/>
        <v>3.5</v>
      </c>
      <c r="AE15" s="53" t="str">
        <f t="shared" si="19"/>
        <v>3.5</v>
      </c>
      <c r="AF15" s="63">
        <v>4</v>
      </c>
      <c r="AG15" s="207">
        <v>4</v>
      </c>
      <c r="AH15" s="105">
        <v>7.3</v>
      </c>
      <c r="AI15" s="103">
        <v>8</v>
      </c>
      <c r="AJ15" s="104"/>
      <c r="AK15" s="66">
        <f t="shared" si="3"/>
        <v>7.7</v>
      </c>
      <c r="AL15" s="67">
        <f t="shared" si="4"/>
        <v>7.7</v>
      </c>
      <c r="AM15" s="67" t="str">
        <f t="shared" si="20"/>
        <v>7.7</v>
      </c>
      <c r="AN15" s="51" t="str">
        <f t="shared" si="156"/>
        <v>B</v>
      </c>
      <c r="AO15" s="60">
        <f t="shared" si="157"/>
        <v>3</v>
      </c>
      <c r="AP15" s="53" t="str">
        <f t="shared" si="21"/>
        <v>3.0</v>
      </c>
      <c r="AQ15" s="63">
        <v>2</v>
      </c>
      <c r="AR15" s="207">
        <v>2</v>
      </c>
      <c r="AS15" s="105">
        <v>6.6</v>
      </c>
      <c r="AT15" s="103">
        <v>3</v>
      </c>
      <c r="AU15" s="104"/>
      <c r="AV15" s="66">
        <f t="shared" si="22"/>
        <v>4.4000000000000004</v>
      </c>
      <c r="AW15" s="67">
        <f t="shared" si="23"/>
        <v>4.4000000000000004</v>
      </c>
      <c r="AX15" s="67" t="str">
        <f t="shared" si="24"/>
        <v>4.4</v>
      </c>
      <c r="AY15" s="51" t="str">
        <f t="shared" si="25"/>
        <v>D</v>
      </c>
      <c r="AZ15" s="60">
        <f t="shared" si="158"/>
        <v>1</v>
      </c>
      <c r="BA15" s="53" t="str">
        <f t="shared" si="26"/>
        <v>1.0</v>
      </c>
      <c r="BB15" s="63">
        <v>3</v>
      </c>
      <c r="BC15" s="207">
        <v>3</v>
      </c>
      <c r="BD15" s="105">
        <v>6.8</v>
      </c>
      <c r="BE15" s="103">
        <v>6</v>
      </c>
      <c r="BF15" s="104"/>
      <c r="BG15" s="66">
        <f t="shared" si="159"/>
        <v>6.3</v>
      </c>
      <c r="BH15" s="67">
        <f t="shared" si="160"/>
        <v>6.3</v>
      </c>
      <c r="BI15" s="67" t="str">
        <f t="shared" si="27"/>
        <v>6.3</v>
      </c>
      <c r="BJ15" s="51" t="str">
        <f t="shared" si="161"/>
        <v>C</v>
      </c>
      <c r="BK15" s="60">
        <f t="shared" si="162"/>
        <v>2</v>
      </c>
      <c r="BL15" s="53" t="str">
        <f t="shared" si="28"/>
        <v>2.0</v>
      </c>
      <c r="BM15" s="63">
        <v>3</v>
      </c>
      <c r="BN15" s="207">
        <v>3</v>
      </c>
      <c r="BO15" s="105">
        <v>6.4</v>
      </c>
      <c r="BP15" s="103">
        <v>5</v>
      </c>
      <c r="BQ15" s="104"/>
      <c r="BR15" s="66">
        <f t="shared" si="5"/>
        <v>5.6</v>
      </c>
      <c r="BS15" s="67">
        <f t="shared" si="6"/>
        <v>5.6</v>
      </c>
      <c r="BT15" s="67" t="str">
        <f t="shared" si="29"/>
        <v>5.6</v>
      </c>
      <c r="BU15" s="51" t="str">
        <f t="shared" si="7"/>
        <v>C</v>
      </c>
      <c r="BV15" s="68">
        <f t="shared" si="8"/>
        <v>2</v>
      </c>
      <c r="BW15" s="53" t="str">
        <f t="shared" si="30"/>
        <v>2.0</v>
      </c>
      <c r="BX15" s="63">
        <v>2</v>
      </c>
      <c r="BY15" s="207">
        <v>2</v>
      </c>
      <c r="BZ15" s="105">
        <v>6.7</v>
      </c>
      <c r="CA15" s="103">
        <v>7</v>
      </c>
      <c r="CB15" s="104"/>
      <c r="CC15" s="105"/>
      <c r="CD15" s="67">
        <f t="shared" si="163"/>
        <v>6.9</v>
      </c>
      <c r="CE15" s="67" t="str">
        <f t="shared" si="31"/>
        <v>6.9</v>
      </c>
      <c r="CF15" s="51" t="str">
        <f t="shared" si="164"/>
        <v>C+</v>
      </c>
      <c r="CG15" s="60">
        <f t="shared" si="165"/>
        <v>2.5</v>
      </c>
      <c r="CH15" s="53" t="str">
        <f t="shared" si="32"/>
        <v>2.5</v>
      </c>
      <c r="CI15" s="63">
        <v>3</v>
      </c>
      <c r="CJ15" s="207">
        <v>3</v>
      </c>
      <c r="CK15" s="208">
        <f t="shared" si="33"/>
        <v>17</v>
      </c>
      <c r="CL15" s="72">
        <f t="shared" si="9"/>
        <v>6.5529411764705889</v>
      </c>
      <c r="CM15" s="93" t="str">
        <f t="shared" si="34"/>
        <v>6.55</v>
      </c>
      <c r="CN15" s="72">
        <f t="shared" si="10"/>
        <v>2.3823529411764706</v>
      </c>
      <c r="CO15" s="93" t="str">
        <f t="shared" si="35"/>
        <v>2.38</v>
      </c>
      <c r="CP15" s="7" t="str">
        <f t="shared" si="150"/>
        <v>Lên lớp</v>
      </c>
      <c r="CQ15" s="7">
        <f t="shared" si="11"/>
        <v>17</v>
      </c>
      <c r="CR15" s="72">
        <f t="shared" si="12"/>
        <v>6.5529411764705889</v>
      </c>
      <c r="CS15" s="7" t="str">
        <f t="shared" si="36"/>
        <v>6.55</v>
      </c>
      <c r="CT15" s="72">
        <f t="shared" si="13"/>
        <v>2.3823529411764706</v>
      </c>
      <c r="CU15" s="7" t="str">
        <f t="shared" si="37"/>
        <v>2.38</v>
      </c>
      <c r="CV15" s="7" t="str">
        <f t="shared" si="166"/>
        <v>Lên lớp</v>
      </c>
      <c r="CW15" s="171">
        <v>6.6</v>
      </c>
      <c r="CX15" s="148">
        <v>2</v>
      </c>
      <c r="CY15" s="148">
        <v>8</v>
      </c>
      <c r="CZ15" s="66">
        <f t="shared" si="38"/>
        <v>3.8</v>
      </c>
      <c r="DA15" s="67">
        <f t="shared" si="39"/>
        <v>7.4</v>
      </c>
      <c r="DB15" s="60" t="str">
        <f t="shared" si="40"/>
        <v>7.4</v>
      </c>
      <c r="DC15" s="51" t="str">
        <f t="shared" si="41"/>
        <v>B</v>
      </c>
      <c r="DD15" s="60">
        <f t="shared" si="42"/>
        <v>3</v>
      </c>
      <c r="DE15" s="60" t="str">
        <f t="shared" si="43"/>
        <v>3.0</v>
      </c>
      <c r="DF15" s="63"/>
      <c r="DG15" s="209"/>
      <c r="DH15" s="150">
        <v>6.6</v>
      </c>
      <c r="DI15" s="147">
        <v>2</v>
      </c>
      <c r="DJ15" s="147">
        <v>6</v>
      </c>
      <c r="DK15" s="66">
        <f t="shared" si="44"/>
        <v>3.8</v>
      </c>
      <c r="DL15" s="67">
        <f t="shared" si="45"/>
        <v>6.2</v>
      </c>
      <c r="DM15" s="60" t="str">
        <f t="shared" si="46"/>
        <v>6.2</v>
      </c>
      <c r="DN15" s="51" t="str">
        <f t="shared" si="47"/>
        <v>C</v>
      </c>
      <c r="DO15" s="60">
        <f t="shared" si="48"/>
        <v>2</v>
      </c>
      <c r="DP15" s="60" t="str">
        <f t="shared" si="49"/>
        <v>2.0</v>
      </c>
      <c r="DQ15" s="63"/>
      <c r="DR15" s="209"/>
      <c r="DS15" s="67">
        <f t="shared" si="50"/>
        <v>6.8000000000000007</v>
      </c>
      <c r="DT15" s="60" t="str">
        <f t="shared" si="51"/>
        <v>6.8</v>
      </c>
      <c r="DU15" s="51" t="str">
        <f t="shared" si="52"/>
        <v>C+</v>
      </c>
      <c r="DV15" s="60">
        <f t="shared" si="53"/>
        <v>2.5</v>
      </c>
      <c r="DW15" s="60" t="str">
        <f t="shared" si="54"/>
        <v>2.5</v>
      </c>
      <c r="DX15" s="63">
        <v>3</v>
      </c>
      <c r="DY15" s="209">
        <v>3</v>
      </c>
      <c r="DZ15" s="210">
        <v>5.6</v>
      </c>
      <c r="EA15" s="57">
        <v>7</v>
      </c>
      <c r="EB15" s="58"/>
      <c r="EC15" s="66">
        <f t="shared" si="55"/>
        <v>6.4</v>
      </c>
      <c r="ED15" s="67">
        <f t="shared" si="56"/>
        <v>6.4</v>
      </c>
      <c r="EE15" s="67" t="str">
        <f t="shared" si="57"/>
        <v>6.4</v>
      </c>
      <c r="EF15" s="51" t="str">
        <f t="shared" si="58"/>
        <v>C</v>
      </c>
      <c r="EG15" s="68">
        <f t="shared" si="59"/>
        <v>2</v>
      </c>
      <c r="EH15" s="53" t="str">
        <f t="shared" si="60"/>
        <v>2.0</v>
      </c>
      <c r="EI15" s="63">
        <v>3</v>
      </c>
      <c r="EJ15" s="207">
        <v>3</v>
      </c>
      <c r="EK15" s="210">
        <v>6.3</v>
      </c>
      <c r="EL15" s="57">
        <v>7</v>
      </c>
      <c r="EM15" s="58"/>
      <c r="EN15" s="66">
        <f t="shared" si="61"/>
        <v>6.7</v>
      </c>
      <c r="EO15" s="67">
        <f t="shared" si="62"/>
        <v>6.7</v>
      </c>
      <c r="EP15" s="67" t="str">
        <f t="shared" si="63"/>
        <v>6.7</v>
      </c>
      <c r="EQ15" s="51" t="str">
        <f t="shared" si="64"/>
        <v>C+</v>
      </c>
      <c r="ER15" s="60">
        <f t="shared" si="65"/>
        <v>2.5</v>
      </c>
      <c r="ES15" s="53" t="str">
        <f t="shared" si="66"/>
        <v>2.5</v>
      </c>
      <c r="ET15" s="63">
        <v>3</v>
      </c>
      <c r="EU15" s="207">
        <v>3</v>
      </c>
      <c r="EV15" s="171">
        <v>5</v>
      </c>
      <c r="EW15" s="122">
        <v>1</v>
      </c>
      <c r="EX15" s="123">
        <v>1</v>
      </c>
      <c r="EY15" s="66">
        <f t="shared" si="67"/>
        <v>2.6</v>
      </c>
      <c r="EZ15" s="67">
        <f t="shared" si="68"/>
        <v>2.6</v>
      </c>
      <c r="FA15" s="67" t="str">
        <f t="shared" si="69"/>
        <v>2.6</v>
      </c>
      <c r="FB15" s="51" t="str">
        <f t="shared" si="70"/>
        <v>F</v>
      </c>
      <c r="FC15" s="60">
        <f t="shared" si="71"/>
        <v>0</v>
      </c>
      <c r="FD15" s="53" t="str">
        <f t="shared" si="72"/>
        <v>0.0</v>
      </c>
      <c r="FE15" s="63">
        <v>2</v>
      </c>
      <c r="FF15" s="207"/>
      <c r="FG15" s="105">
        <v>7.7</v>
      </c>
      <c r="FH15" s="103">
        <v>7</v>
      </c>
      <c r="FI15" s="104"/>
      <c r="FJ15" s="66">
        <f t="shared" si="73"/>
        <v>7.3</v>
      </c>
      <c r="FK15" s="67">
        <f t="shared" si="74"/>
        <v>7.3</v>
      </c>
      <c r="FL15" s="67" t="str">
        <f t="shared" si="75"/>
        <v>7.3</v>
      </c>
      <c r="FM15" s="51" t="str">
        <f t="shared" si="76"/>
        <v>B</v>
      </c>
      <c r="FN15" s="60">
        <f t="shared" si="77"/>
        <v>3</v>
      </c>
      <c r="FO15" s="53" t="str">
        <f t="shared" si="78"/>
        <v>3.0</v>
      </c>
      <c r="FP15" s="63">
        <v>2</v>
      </c>
      <c r="FQ15" s="207">
        <v>2</v>
      </c>
      <c r="FR15" s="171">
        <v>5</v>
      </c>
      <c r="FS15" s="122">
        <v>3</v>
      </c>
      <c r="FT15" s="123">
        <v>7</v>
      </c>
      <c r="FU15" s="171"/>
      <c r="FV15" s="67">
        <f t="shared" si="79"/>
        <v>6.2</v>
      </c>
      <c r="FW15" s="67" t="str">
        <f t="shared" si="80"/>
        <v>6.2</v>
      </c>
      <c r="FX15" s="51" t="str">
        <f t="shared" si="81"/>
        <v>C</v>
      </c>
      <c r="FY15" s="60">
        <f t="shared" si="82"/>
        <v>2</v>
      </c>
      <c r="FZ15" s="53" t="str">
        <f t="shared" si="83"/>
        <v>2.0</v>
      </c>
      <c r="GA15" s="63">
        <v>2</v>
      </c>
      <c r="GB15" s="207">
        <v>2</v>
      </c>
      <c r="GC15" s="150">
        <v>6.3</v>
      </c>
      <c r="GD15" s="124">
        <v>0</v>
      </c>
      <c r="GE15" s="125"/>
      <c r="GF15" s="150"/>
      <c r="GG15" s="67">
        <f t="shared" si="84"/>
        <v>2.5</v>
      </c>
      <c r="GH15" s="67" t="str">
        <f t="shared" si="85"/>
        <v>2.5</v>
      </c>
      <c r="GI15" s="51" t="str">
        <f t="shared" si="86"/>
        <v>F</v>
      </c>
      <c r="GJ15" s="60">
        <f t="shared" si="87"/>
        <v>0</v>
      </c>
      <c r="GK15" s="53" t="str">
        <f t="shared" si="88"/>
        <v>0.0</v>
      </c>
      <c r="GL15" s="63">
        <v>3</v>
      </c>
      <c r="GM15" s="207"/>
      <c r="GN15" s="211">
        <f t="shared" si="89"/>
        <v>18</v>
      </c>
      <c r="GO15" s="156">
        <f t="shared" si="90"/>
        <v>5.5222222222222221</v>
      </c>
      <c r="GP15" s="158">
        <f t="shared" si="91"/>
        <v>1.7222222222222223</v>
      </c>
      <c r="GQ15" s="157" t="str">
        <f t="shared" si="92"/>
        <v>1.72</v>
      </c>
      <c r="GR15" s="5" t="str">
        <f t="shared" si="93"/>
        <v>Lên lớp</v>
      </c>
      <c r="GS15" s="212">
        <f t="shared" si="94"/>
        <v>13</v>
      </c>
      <c r="GT15" s="213">
        <f t="shared" si="95"/>
        <v>6.6692307692307704</v>
      </c>
      <c r="GU15" s="214">
        <f t="shared" si="96"/>
        <v>2.3846153846153846</v>
      </c>
      <c r="GV15" s="215">
        <f t="shared" si="97"/>
        <v>35</v>
      </c>
      <c r="GW15" s="211">
        <f t="shared" si="98"/>
        <v>30</v>
      </c>
      <c r="GX15" s="157">
        <f t="shared" si="99"/>
        <v>6.6033333333333344</v>
      </c>
      <c r="GY15" s="158">
        <f t="shared" si="100"/>
        <v>2.3833333333333333</v>
      </c>
      <c r="GZ15" s="157" t="str">
        <f t="shared" si="101"/>
        <v>2.38</v>
      </c>
      <c r="HA15" s="5" t="str">
        <f t="shared" si="102"/>
        <v>Lên lớp</v>
      </c>
      <c r="HB15" s="105">
        <v>6</v>
      </c>
      <c r="HC15" s="103">
        <v>4</v>
      </c>
      <c r="HD15" s="104"/>
      <c r="HE15" s="105"/>
      <c r="HF15" s="67">
        <f t="shared" si="103"/>
        <v>4.8</v>
      </c>
      <c r="HG15" s="67" t="str">
        <f t="shared" si="104"/>
        <v>4.8</v>
      </c>
      <c r="HH15" s="51" t="str">
        <f t="shared" si="105"/>
        <v>D</v>
      </c>
      <c r="HI15" s="60">
        <f t="shared" si="106"/>
        <v>1</v>
      </c>
      <c r="HJ15" s="53" t="str">
        <f t="shared" si="107"/>
        <v>1.0</v>
      </c>
      <c r="HK15" s="63">
        <v>3</v>
      </c>
      <c r="HL15" s="207">
        <v>3</v>
      </c>
      <c r="HM15" s="171">
        <v>6.3</v>
      </c>
      <c r="HN15" s="122">
        <v>2</v>
      </c>
      <c r="HO15" s="123">
        <v>5</v>
      </c>
      <c r="HP15" s="171">
        <f t="shared" si="108"/>
        <v>3.7</v>
      </c>
      <c r="HQ15" s="110">
        <f t="shared" si="109"/>
        <v>5.5</v>
      </c>
      <c r="HR15" s="67" t="str">
        <f t="shared" si="110"/>
        <v>5.5</v>
      </c>
      <c r="HS15" s="111" t="str">
        <f t="shared" si="111"/>
        <v>C</v>
      </c>
      <c r="HT15" s="112">
        <f t="shared" si="112"/>
        <v>2</v>
      </c>
      <c r="HU15" s="113" t="str">
        <f t="shared" si="113"/>
        <v>2.0</v>
      </c>
      <c r="HV15" s="63">
        <v>1</v>
      </c>
      <c r="HW15" s="207">
        <v>1</v>
      </c>
      <c r="HX15" s="66">
        <f t="shared" si="114"/>
        <v>1.1000000000000001</v>
      </c>
      <c r="HY15" s="167">
        <f t="shared" si="115"/>
        <v>5</v>
      </c>
      <c r="HZ15" s="53" t="str">
        <f t="shared" si="116"/>
        <v>5.0</v>
      </c>
      <c r="IA15" s="51" t="str">
        <f t="shared" si="117"/>
        <v>D+</v>
      </c>
      <c r="IB15" s="60">
        <f t="shared" si="118"/>
        <v>1.5</v>
      </c>
      <c r="IC15" s="53" t="str">
        <f t="shared" si="119"/>
        <v>1.5</v>
      </c>
      <c r="ID15" s="220">
        <v>4</v>
      </c>
      <c r="IE15" s="221">
        <v>4</v>
      </c>
      <c r="IF15" s="210">
        <v>7.7</v>
      </c>
      <c r="IG15" s="57">
        <v>6</v>
      </c>
      <c r="IH15" s="58"/>
      <c r="II15" s="66">
        <f t="shared" si="120"/>
        <v>6.7</v>
      </c>
      <c r="IJ15" s="67">
        <f t="shared" si="121"/>
        <v>6.7</v>
      </c>
      <c r="IK15" s="67" t="str">
        <f t="shared" si="122"/>
        <v>6.7</v>
      </c>
      <c r="IL15" s="51" t="str">
        <f t="shared" si="123"/>
        <v>C+</v>
      </c>
      <c r="IM15" s="60">
        <f t="shared" si="124"/>
        <v>2.5</v>
      </c>
      <c r="IN15" s="53" t="str">
        <f t="shared" si="125"/>
        <v>2.5</v>
      </c>
      <c r="IO15" s="63">
        <v>2</v>
      </c>
      <c r="IP15" s="207">
        <v>2</v>
      </c>
      <c r="IQ15" s="210">
        <v>7.3</v>
      </c>
      <c r="IR15" s="57">
        <v>4</v>
      </c>
      <c r="IS15" s="58"/>
      <c r="IT15" s="66">
        <f t="shared" si="126"/>
        <v>5.3</v>
      </c>
      <c r="IU15" s="67">
        <f t="shared" si="127"/>
        <v>5.3</v>
      </c>
      <c r="IV15" s="67" t="str">
        <f t="shared" si="128"/>
        <v>5.3</v>
      </c>
      <c r="IW15" s="51" t="str">
        <f t="shared" si="129"/>
        <v>D+</v>
      </c>
      <c r="IX15" s="60">
        <f t="shared" si="130"/>
        <v>1.5</v>
      </c>
      <c r="IY15" s="53" t="str">
        <f t="shared" si="131"/>
        <v>1.5</v>
      </c>
      <c r="IZ15" s="63">
        <v>3</v>
      </c>
      <c r="JA15" s="207">
        <v>3</v>
      </c>
      <c r="JB15" s="65">
        <v>7.2</v>
      </c>
      <c r="JC15" s="57">
        <v>5</v>
      </c>
      <c r="JD15" s="58"/>
      <c r="JE15" s="66">
        <f t="shared" si="132"/>
        <v>5.9</v>
      </c>
      <c r="JF15" s="67">
        <f t="shared" si="133"/>
        <v>5.9</v>
      </c>
      <c r="JG15" s="50" t="str">
        <f t="shared" si="134"/>
        <v>5.9</v>
      </c>
      <c r="JH15" s="51" t="str">
        <f t="shared" si="135"/>
        <v>C</v>
      </c>
      <c r="JI15" s="60">
        <f t="shared" si="136"/>
        <v>2</v>
      </c>
      <c r="JJ15" s="53" t="str">
        <f t="shared" si="137"/>
        <v>2.0</v>
      </c>
      <c r="JK15" s="61">
        <v>2</v>
      </c>
      <c r="JL15" s="62">
        <v>2</v>
      </c>
      <c r="JM15" s="65">
        <v>5.4</v>
      </c>
      <c r="JN15" s="57">
        <v>5</v>
      </c>
      <c r="JO15" s="58"/>
      <c r="JP15" s="66">
        <f t="shared" si="138"/>
        <v>5.2</v>
      </c>
      <c r="JQ15" s="67">
        <f t="shared" si="139"/>
        <v>5.2</v>
      </c>
      <c r="JR15" s="50" t="str">
        <f t="shared" si="140"/>
        <v>5.2</v>
      </c>
      <c r="JS15" s="51" t="str">
        <f t="shared" si="141"/>
        <v>D+</v>
      </c>
      <c r="JT15" s="60">
        <f t="shared" si="142"/>
        <v>1.5</v>
      </c>
      <c r="JU15" s="53" t="str">
        <f t="shared" si="143"/>
        <v>1.5</v>
      </c>
      <c r="JV15" s="61">
        <v>1</v>
      </c>
      <c r="JW15" s="62">
        <v>1</v>
      </c>
      <c r="JX15" s="65">
        <v>7.3</v>
      </c>
      <c r="JY15" s="57">
        <v>2</v>
      </c>
      <c r="JZ15" s="58"/>
      <c r="KA15" s="66">
        <f t="shared" si="144"/>
        <v>4.0999999999999996</v>
      </c>
      <c r="KB15" s="67">
        <f t="shared" si="145"/>
        <v>4.0999999999999996</v>
      </c>
      <c r="KC15" s="50" t="str">
        <f t="shared" si="146"/>
        <v>4.1</v>
      </c>
      <c r="KD15" s="51" t="str">
        <f t="shared" si="147"/>
        <v>D</v>
      </c>
      <c r="KE15" s="60">
        <f t="shared" si="148"/>
        <v>1</v>
      </c>
      <c r="KF15" s="53" t="str">
        <f t="shared" si="149"/>
        <v>1.0</v>
      </c>
      <c r="KG15" s="61">
        <v>2</v>
      </c>
      <c r="KH15" s="62">
        <v>2</v>
      </c>
    </row>
    <row r="16" spans="1:294" s="8" customFormat="1" ht="18">
      <c r="A16" s="5">
        <v>15</v>
      </c>
      <c r="B16" s="9" t="s">
        <v>11</v>
      </c>
      <c r="C16" s="10" t="s">
        <v>298</v>
      </c>
      <c r="D16" s="11" t="s">
        <v>299</v>
      </c>
      <c r="E16" s="12" t="s">
        <v>286</v>
      </c>
      <c r="G16" s="47" t="s">
        <v>569</v>
      </c>
      <c r="H16" s="132" t="s">
        <v>427</v>
      </c>
      <c r="I16" s="132" t="s">
        <v>609</v>
      </c>
      <c r="J16" s="48" t="s">
        <v>609</v>
      </c>
      <c r="K16" s="98">
        <v>7.7</v>
      </c>
      <c r="L16" s="67" t="str">
        <f t="shared" si="14"/>
        <v>7.7</v>
      </c>
      <c r="M16" s="51" t="str">
        <f t="shared" si="151"/>
        <v>B</v>
      </c>
      <c r="N16" s="52">
        <f t="shared" si="152"/>
        <v>3</v>
      </c>
      <c r="O16" s="53" t="str">
        <f t="shared" si="15"/>
        <v>3.0</v>
      </c>
      <c r="P16" s="63">
        <v>2</v>
      </c>
      <c r="Q16" s="49">
        <v>5</v>
      </c>
      <c r="R16" s="67" t="str">
        <f t="shared" si="16"/>
        <v>5.0</v>
      </c>
      <c r="S16" s="51" t="str">
        <f t="shared" si="153"/>
        <v>D+</v>
      </c>
      <c r="T16" s="52">
        <f t="shared" si="154"/>
        <v>1.5</v>
      </c>
      <c r="U16" s="53" t="str">
        <f t="shared" si="17"/>
        <v>1.5</v>
      </c>
      <c r="V16" s="63">
        <v>3</v>
      </c>
      <c r="W16" s="105">
        <v>7.7</v>
      </c>
      <c r="X16" s="103">
        <v>8</v>
      </c>
      <c r="Y16" s="104"/>
      <c r="Z16" s="66">
        <f t="shared" si="0"/>
        <v>7.9</v>
      </c>
      <c r="AA16" s="67">
        <f t="shared" si="1"/>
        <v>7.9</v>
      </c>
      <c r="AB16" s="67" t="str">
        <f t="shared" si="18"/>
        <v>7.9</v>
      </c>
      <c r="AC16" s="51" t="str">
        <f t="shared" si="2"/>
        <v>B</v>
      </c>
      <c r="AD16" s="60">
        <f t="shared" si="155"/>
        <v>3</v>
      </c>
      <c r="AE16" s="53" t="str">
        <f t="shared" si="19"/>
        <v>3.0</v>
      </c>
      <c r="AF16" s="63">
        <v>4</v>
      </c>
      <c r="AG16" s="207">
        <v>4</v>
      </c>
      <c r="AH16" s="105">
        <v>7.3</v>
      </c>
      <c r="AI16" s="103">
        <v>7</v>
      </c>
      <c r="AJ16" s="104"/>
      <c r="AK16" s="66">
        <f t="shared" si="3"/>
        <v>7.1</v>
      </c>
      <c r="AL16" s="67">
        <f t="shared" si="4"/>
        <v>7.1</v>
      </c>
      <c r="AM16" s="67" t="str">
        <f t="shared" si="20"/>
        <v>7.1</v>
      </c>
      <c r="AN16" s="51" t="str">
        <f t="shared" si="156"/>
        <v>B</v>
      </c>
      <c r="AO16" s="60">
        <f t="shared" si="157"/>
        <v>3</v>
      </c>
      <c r="AP16" s="53" t="str">
        <f t="shared" si="21"/>
        <v>3.0</v>
      </c>
      <c r="AQ16" s="63">
        <v>2</v>
      </c>
      <c r="AR16" s="207">
        <v>2</v>
      </c>
      <c r="AS16" s="105">
        <v>6.6</v>
      </c>
      <c r="AT16" s="103">
        <v>3</v>
      </c>
      <c r="AU16" s="104"/>
      <c r="AV16" s="66">
        <f t="shared" si="22"/>
        <v>4.4000000000000004</v>
      </c>
      <c r="AW16" s="67">
        <f t="shared" si="23"/>
        <v>4.4000000000000004</v>
      </c>
      <c r="AX16" s="67" t="str">
        <f t="shared" si="24"/>
        <v>4.4</v>
      </c>
      <c r="AY16" s="51" t="str">
        <f t="shared" si="25"/>
        <v>D</v>
      </c>
      <c r="AZ16" s="60">
        <f t="shared" si="158"/>
        <v>1</v>
      </c>
      <c r="BA16" s="53" t="str">
        <f t="shared" si="26"/>
        <v>1.0</v>
      </c>
      <c r="BB16" s="63">
        <v>3</v>
      </c>
      <c r="BC16" s="207">
        <v>3</v>
      </c>
      <c r="BD16" s="105">
        <v>6.5</v>
      </c>
      <c r="BE16" s="103">
        <v>6</v>
      </c>
      <c r="BF16" s="104"/>
      <c r="BG16" s="66">
        <f t="shared" si="159"/>
        <v>6.2</v>
      </c>
      <c r="BH16" s="67">
        <f t="shared" si="160"/>
        <v>6.2</v>
      </c>
      <c r="BI16" s="67" t="str">
        <f t="shared" si="27"/>
        <v>6.2</v>
      </c>
      <c r="BJ16" s="51" t="str">
        <f t="shared" si="161"/>
        <v>C</v>
      </c>
      <c r="BK16" s="60">
        <f t="shared" si="162"/>
        <v>2</v>
      </c>
      <c r="BL16" s="53" t="str">
        <f t="shared" si="28"/>
        <v>2.0</v>
      </c>
      <c r="BM16" s="63">
        <v>3</v>
      </c>
      <c r="BN16" s="207">
        <v>3</v>
      </c>
      <c r="BO16" s="105">
        <v>7.2</v>
      </c>
      <c r="BP16" s="103">
        <v>6</v>
      </c>
      <c r="BQ16" s="104"/>
      <c r="BR16" s="66">
        <f t="shared" si="5"/>
        <v>6.5</v>
      </c>
      <c r="BS16" s="67">
        <f t="shared" si="6"/>
        <v>6.5</v>
      </c>
      <c r="BT16" s="67" t="str">
        <f t="shared" si="29"/>
        <v>6.5</v>
      </c>
      <c r="BU16" s="51" t="str">
        <f t="shared" si="7"/>
        <v>C+</v>
      </c>
      <c r="BV16" s="68">
        <f t="shared" si="8"/>
        <v>2.5</v>
      </c>
      <c r="BW16" s="53" t="str">
        <f t="shared" si="30"/>
        <v>2.5</v>
      </c>
      <c r="BX16" s="63">
        <v>2</v>
      </c>
      <c r="BY16" s="207">
        <v>2</v>
      </c>
      <c r="BZ16" s="105">
        <v>7.5</v>
      </c>
      <c r="CA16" s="103">
        <v>8</v>
      </c>
      <c r="CB16" s="104"/>
      <c r="CC16" s="105"/>
      <c r="CD16" s="67">
        <f t="shared" si="163"/>
        <v>7.8</v>
      </c>
      <c r="CE16" s="67" t="str">
        <f t="shared" si="31"/>
        <v>7.8</v>
      </c>
      <c r="CF16" s="51" t="str">
        <f t="shared" si="164"/>
        <v>B</v>
      </c>
      <c r="CG16" s="60">
        <f t="shared" si="165"/>
        <v>3</v>
      </c>
      <c r="CH16" s="53" t="str">
        <f t="shared" si="32"/>
        <v>3.0</v>
      </c>
      <c r="CI16" s="63">
        <v>3</v>
      </c>
      <c r="CJ16" s="207">
        <v>3</v>
      </c>
      <c r="CK16" s="208">
        <f t="shared" si="33"/>
        <v>17</v>
      </c>
      <c r="CL16" s="72">
        <f t="shared" si="9"/>
        <v>6.7058823529411766</v>
      </c>
      <c r="CM16" s="93" t="str">
        <f t="shared" si="34"/>
        <v>6.71</v>
      </c>
      <c r="CN16" s="72">
        <f t="shared" si="10"/>
        <v>2.4117647058823528</v>
      </c>
      <c r="CO16" s="93" t="str">
        <f t="shared" si="35"/>
        <v>2.41</v>
      </c>
      <c r="CP16" s="7" t="str">
        <f t="shared" si="150"/>
        <v>Lên lớp</v>
      </c>
      <c r="CQ16" s="7">
        <f t="shared" si="11"/>
        <v>17</v>
      </c>
      <c r="CR16" s="72">
        <f t="shared" si="12"/>
        <v>6.7058823529411766</v>
      </c>
      <c r="CS16" s="7" t="str">
        <f t="shared" si="36"/>
        <v>6.71</v>
      </c>
      <c r="CT16" s="72">
        <f t="shared" si="13"/>
        <v>2.4117647058823528</v>
      </c>
      <c r="CU16" s="7" t="str">
        <f t="shared" si="37"/>
        <v>2.41</v>
      </c>
      <c r="CV16" s="7" t="str">
        <f t="shared" si="166"/>
        <v>Lên lớp</v>
      </c>
      <c r="CW16" s="66">
        <v>7.4</v>
      </c>
      <c r="CX16" s="7">
        <v>5</v>
      </c>
      <c r="CY16" s="7"/>
      <c r="CZ16" s="66">
        <f t="shared" si="38"/>
        <v>6</v>
      </c>
      <c r="DA16" s="67">
        <f t="shared" si="39"/>
        <v>6</v>
      </c>
      <c r="DB16" s="60" t="str">
        <f t="shared" si="40"/>
        <v>6.0</v>
      </c>
      <c r="DC16" s="51" t="str">
        <f t="shared" si="41"/>
        <v>C</v>
      </c>
      <c r="DD16" s="60">
        <f t="shared" si="42"/>
        <v>2</v>
      </c>
      <c r="DE16" s="60" t="str">
        <f t="shared" si="43"/>
        <v>2.0</v>
      </c>
      <c r="DF16" s="63"/>
      <c r="DG16" s="209"/>
      <c r="DH16" s="105">
        <v>7</v>
      </c>
      <c r="DI16" s="126">
        <v>5</v>
      </c>
      <c r="DJ16" s="126"/>
      <c r="DK16" s="66">
        <f t="shared" si="44"/>
        <v>5.8</v>
      </c>
      <c r="DL16" s="67">
        <f t="shared" si="45"/>
        <v>5.8</v>
      </c>
      <c r="DM16" s="60" t="str">
        <f t="shared" si="46"/>
        <v>5.8</v>
      </c>
      <c r="DN16" s="51" t="str">
        <f t="shared" si="47"/>
        <v>C</v>
      </c>
      <c r="DO16" s="60">
        <f t="shared" si="48"/>
        <v>2</v>
      </c>
      <c r="DP16" s="60" t="str">
        <f t="shared" si="49"/>
        <v>2.0</v>
      </c>
      <c r="DQ16" s="63"/>
      <c r="DR16" s="209"/>
      <c r="DS16" s="67">
        <f t="shared" si="50"/>
        <v>5.9</v>
      </c>
      <c r="DT16" s="60" t="str">
        <f t="shared" si="51"/>
        <v>5.9</v>
      </c>
      <c r="DU16" s="51" t="str">
        <f t="shared" si="52"/>
        <v>C</v>
      </c>
      <c r="DV16" s="60">
        <f t="shared" si="53"/>
        <v>2</v>
      </c>
      <c r="DW16" s="60" t="str">
        <f t="shared" si="54"/>
        <v>2.0</v>
      </c>
      <c r="DX16" s="63">
        <v>3</v>
      </c>
      <c r="DY16" s="209">
        <v>3</v>
      </c>
      <c r="DZ16" s="210">
        <v>6</v>
      </c>
      <c r="EA16" s="57">
        <v>3</v>
      </c>
      <c r="EB16" s="58"/>
      <c r="EC16" s="66">
        <f t="shared" si="55"/>
        <v>4.2</v>
      </c>
      <c r="ED16" s="67">
        <f t="shared" si="56"/>
        <v>4.2</v>
      </c>
      <c r="EE16" s="67" t="str">
        <f t="shared" si="57"/>
        <v>4.2</v>
      </c>
      <c r="EF16" s="51" t="str">
        <f t="shared" si="58"/>
        <v>D</v>
      </c>
      <c r="EG16" s="68">
        <f t="shared" si="59"/>
        <v>1</v>
      </c>
      <c r="EH16" s="53" t="str">
        <f t="shared" si="60"/>
        <v>1.0</v>
      </c>
      <c r="EI16" s="63">
        <v>3</v>
      </c>
      <c r="EJ16" s="207">
        <v>3</v>
      </c>
      <c r="EK16" s="210">
        <v>6</v>
      </c>
      <c r="EL16" s="57">
        <v>4</v>
      </c>
      <c r="EM16" s="58"/>
      <c r="EN16" s="66">
        <f t="shared" si="61"/>
        <v>4.8</v>
      </c>
      <c r="EO16" s="67">
        <f t="shared" si="62"/>
        <v>4.8</v>
      </c>
      <c r="EP16" s="67" t="str">
        <f t="shared" si="63"/>
        <v>4.8</v>
      </c>
      <c r="EQ16" s="51" t="str">
        <f t="shared" si="64"/>
        <v>D</v>
      </c>
      <c r="ER16" s="60">
        <f t="shared" si="65"/>
        <v>1</v>
      </c>
      <c r="ES16" s="53" t="str">
        <f t="shared" si="66"/>
        <v>1.0</v>
      </c>
      <c r="ET16" s="63">
        <v>3</v>
      </c>
      <c r="EU16" s="207">
        <v>3</v>
      </c>
      <c r="EV16" s="171">
        <v>5.3</v>
      </c>
      <c r="EW16" s="122">
        <v>1</v>
      </c>
      <c r="EX16" s="123">
        <v>4</v>
      </c>
      <c r="EY16" s="66">
        <f t="shared" si="67"/>
        <v>2.7</v>
      </c>
      <c r="EZ16" s="67">
        <f t="shared" si="68"/>
        <v>4.5</v>
      </c>
      <c r="FA16" s="67" t="str">
        <f t="shared" si="69"/>
        <v>4.5</v>
      </c>
      <c r="FB16" s="51" t="str">
        <f t="shared" si="70"/>
        <v>D</v>
      </c>
      <c r="FC16" s="60">
        <f t="shared" si="71"/>
        <v>1</v>
      </c>
      <c r="FD16" s="53" t="str">
        <f t="shared" si="72"/>
        <v>1.0</v>
      </c>
      <c r="FE16" s="63">
        <v>2</v>
      </c>
      <c r="FF16" s="207">
        <v>2</v>
      </c>
      <c r="FG16" s="105">
        <v>8</v>
      </c>
      <c r="FH16" s="103">
        <v>4</v>
      </c>
      <c r="FI16" s="104"/>
      <c r="FJ16" s="66">
        <f t="shared" si="73"/>
        <v>5.6</v>
      </c>
      <c r="FK16" s="67">
        <f t="shared" si="74"/>
        <v>5.6</v>
      </c>
      <c r="FL16" s="67" t="str">
        <f t="shared" si="75"/>
        <v>5.6</v>
      </c>
      <c r="FM16" s="51" t="str">
        <f t="shared" si="76"/>
        <v>C</v>
      </c>
      <c r="FN16" s="60">
        <f t="shared" si="77"/>
        <v>2</v>
      </c>
      <c r="FO16" s="53" t="str">
        <f t="shared" si="78"/>
        <v>2.0</v>
      </c>
      <c r="FP16" s="63">
        <v>2</v>
      </c>
      <c r="FQ16" s="207">
        <v>2</v>
      </c>
      <c r="FR16" s="105">
        <v>5.6</v>
      </c>
      <c r="FS16" s="103">
        <v>6</v>
      </c>
      <c r="FT16" s="104"/>
      <c r="FU16" s="66"/>
      <c r="FV16" s="67">
        <f t="shared" si="79"/>
        <v>5.8</v>
      </c>
      <c r="FW16" s="67" t="str">
        <f t="shared" si="80"/>
        <v>5.8</v>
      </c>
      <c r="FX16" s="51" t="str">
        <f t="shared" si="81"/>
        <v>C</v>
      </c>
      <c r="FY16" s="60">
        <f t="shared" si="82"/>
        <v>2</v>
      </c>
      <c r="FZ16" s="53" t="str">
        <f t="shared" si="83"/>
        <v>2.0</v>
      </c>
      <c r="GA16" s="63">
        <v>2</v>
      </c>
      <c r="GB16" s="207">
        <v>2</v>
      </c>
      <c r="GC16" s="150">
        <v>6.4</v>
      </c>
      <c r="GD16" s="124">
        <v>1</v>
      </c>
      <c r="GE16" s="125">
        <v>1</v>
      </c>
      <c r="GF16" s="150"/>
      <c r="GG16" s="67">
        <f t="shared" si="84"/>
        <v>3.2</v>
      </c>
      <c r="GH16" s="67" t="str">
        <f t="shared" si="85"/>
        <v>3.2</v>
      </c>
      <c r="GI16" s="51" t="str">
        <f t="shared" si="86"/>
        <v>F</v>
      </c>
      <c r="GJ16" s="60">
        <f t="shared" si="87"/>
        <v>0</v>
      </c>
      <c r="GK16" s="53" t="str">
        <f t="shared" si="88"/>
        <v>0.0</v>
      </c>
      <c r="GL16" s="63">
        <v>3</v>
      </c>
      <c r="GM16" s="207"/>
      <c r="GN16" s="211">
        <f t="shared" si="89"/>
        <v>18</v>
      </c>
      <c r="GO16" s="156">
        <f t="shared" si="90"/>
        <v>4.7833333333333332</v>
      </c>
      <c r="GP16" s="158">
        <f t="shared" si="91"/>
        <v>1.2222222222222223</v>
      </c>
      <c r="GQ16" s="157" t="str">
        <f t="shared" si="92"/>
        <v>1.22</v>
      </c>
      <c r="GR16" s="5" t="str">
        <f t="shared" si="93"/>
        <v>Lên lớp</v>
      </c>
      <c r="GS16" s="212">
        <f t="shared" si="94"/>
        <v>15</v>
      </c>
      <c r="GT16" s="213">
        <f t="shared" si="95"/>
        <v>5.0999999999999996</v>
      </c>
      <c r="GU16" s="214">
        <f t="shared" si="96"/>
        <v>1.4666666666666666</v>
      </c>
      <c r="GV16" s="215">
        <f t="shared" si="97"/>
        <v>35</v>
      </c>
      <c r="GW16" s="211">
        <f t="shared" si="98"/>
        <v>32</v>
      </c>
      <c r="GX16" s="157">
        <f t="shared" si="99"/>
        <v>5.953125</v>
      </c>
      <c r="GY16" s="158">
        <f t="shared" si="100"/>
        <v>1.96875</v>
      </c>
      <c r="GZ16" s="157" t="str">
        <f t="shared" si="101"/>
        <v>1.97</v>
      </c>
      <c r="HA16" s="5" t="str">
        <f t="shared" si="102"/>
        <v>Lên lớp</v>
      </c>
      <c r="HB16" s="105">
        <v>5</v>
      </c>
      <c r="HC16" s="103">
        <v>4</v>
      </c>
      <c r="HD16" s="104"/>
      <c r="HE16" s="105"/>
      <c r="HF16" s="67">
        <f t="shared" si="103"/>
        <v>4.4000000000000004</v>
      </c>
      <c r="HG16" s="67" t="str">
        <f t="shared" si="104"/>
        <v>4.4</v>
      </c>
      <c r="HH16" s="51" t="str">
        <f t="shared" si="105"/>
        <v>D</v>
      </c>
      <c r="HI16" s="60">
        <f t="shared" si="106"/>
        <v>1</v>
      </c>
      <c r="HJ16" s="53" t="str">
        <f t="shared" si="107"/>
        <v>1.0</v>
      </c>
      <c r="HK16" s="63">
        <v>3</v>
      </c>
      <c r="HL16" s="207">
        <v>3</v>
      </c>
      <c r="HM16" s="171">
        <v>5.3</v>
      </c>
      <c r="HN16" s="122">
        <v>2</v>
      </c>
      <c r="HO16" s="123">
        <v>5</v>
      </c>
      <c r="HP16" s="171">
        <f t="shared" si="108"/>
        <v>3.3</v>
      </c>
      <c r="HQ16" s="110">
        <f t="shared" si="109"/>
        <v>5.0999999999999996</v>
      </c>
      <c r="HR16" s="67" t="str">
        <f t="shared" si="110"/>
        <v>5.1</v>
      </c>
      <c r="HS16" s="111" t="str">
        <f t="shared" si="111"/>
        <v>D+</v>
      </c>
      <c r="HT16" s="112">
        <f t="shared" si="112"/>
        <v>1.5</v>
      </c>
      <c r="HU16" s="113" t="str">
        <f t="shared" si="113"/>
        <v>1.5</v>
      </c>
      <c r="HV16" s="63">
        <v>1</v>
      </c>
      <c r="HW16" s="207">
        <v>1</v>
      </c>
      <c r="HX16" s="66">
        <f t="shared" si="114"/>
        <v>1</v>
      </c>
      <c r="HY16" s="167">
        <f t="shared" si="115"/>
        <v>4.5999999999999996</v>
      </c>
      <c r="HZ16" s="53" t="str">
        <f t="shared" si="116"/>
        <v>4.6</v>
      </c>
      <c r="IA16" s="51" t="str">
        <f t="shared" si="117"/>
        <v>D</v>
      </c>
      <c r="IB16" s="60">
        <f t="shared" si="118"/>
        <v>1</v>
      </c>
      <c r="IC16" s="53" t="str">
        <f t="shared" si="119"/>
        <v>1.0</v>
      </c>
      <c r="ID16" s="220">
        <v>4</v>
      </c>
      <c r="IE16" s="221">
        <v>4</v>
      </c>
      <c r="IF16" s="210">
        <v>7</v>
      </c>
      <c r="IG16" s="57">
        <v>4</v>
      </c>
      <c r="IH16" s="58"/>
      <c r="II16" s="66">
        <f t="shared" si="120"/>
        <v>5.2</v>
      </c>
      <c r="IJ16" s="67">
        <f t="shared" si="121"/>
        <v>5.2</v>
      </c>
      <c r="IK16" s="67" t="str">
        <f t="shared" si="122"/>
        <v>5.2</v>
      </c>
      <c r="IL16" s="51" t="str">
        <f t="shared" si="123"/>
        <v>D+</v>
      </c>
      <c r="IM16" s="60">
        <f t="shared" si="124"/>
        <v>1.5</v>
      </c>
      <c r="IN16" s="53" t="str">
        <f t="shared" si="125"/>
        <v>1.5</v>
      </c>
      <c r="IO16" s="63">
        <v>2</v>
      </c>
      <c r="IP16" s="207">
        <v>2</v>
      </c>
      <c r="IQ16" s="210">
        <v>6.8</v>
      </c>
      <c r="IR16" s="57">
        <v>4</v>
      </c>
      <c r="IS16" s="58"/>
      <c r="IT16" s="66">
        <f t="shared" si="126"/>
        <v>5.0999999999999996</v>
      </c>
      <c r="IU16" s="67">
        <f t="shared" si="127"/>
        <v>5.0999999999999996</v>
      </c>
      <c r="IV16" s="67" t="str">
        <f t="shared" si="128"/>
        <v>5.1</v>
      </c>
      <c r="IW16" s="51" t="str">
        <f t="shared" si="129"/>
        <v>D+</v>
      </c>
      <c r="IX16" s="60">
        <f t="shared" si="130"/>
        <v>1.5</v>
      </c>
      <c r="IY16" s="53" t="str">
        <f t="shared" si="131"/>
        <v>1.5</v>
      </c>
      <c r="IZ16" s="63">
        <v>3</v>
      </c>
      <c r="JA16" s="207">
        <v>3</v>
      </c>
      <c r="JB16" s="65">
        <v>6</v>
      </c>
      <c r="JC16" s="57">
        <v>5</v>
      </c>
      <c r="JD16" s="58"/>
      <c r="JE16" s="66">
        <f t="shared" si="132"/>
        <v>5.4</v>
      </c>
      <c r="JF16" s="67">
        <f t="shared" si="133"/>
        <v>5.4</v>
      </c>
      <c r="JG16" s="50" t="str">
        <f t="shared" si="134"/>
        <v>5.4</v>
      </c>
      <c r="JH16" s="51" t="str">
        <f t="shared" si="135"/>
        <v>D+</v>
      </c>
      <c r="JI16" s="60">
        <f t="shared" si="136"/>
        <v>1.5</v>
      </c>
      <c r="JJ16" s="53" t="str">
        <f t="shared" si="137"/>
        <v>1.5</v>
      </c>
      <c r="JK16" s="61">
        <v>2</v>
      </c>
      <c r="JL16" s="62">
        <v>2</v>
      </c>
      <c r="JM16" s="65">
        <v>7.6</v>
      </c>
      <c r="JN16" s="57">
        <v>5</v>
      </c>
      <c r="JO16" s="58"/>
      <c r="JP16" s="66">
        <f t="shared" si="138"/>
        <v>6</v>
      </c>
      <c r="JQ16" s="67">
        <f t="shared" si="139"/>
        <v>6</v>
      </c>
      <c r="JR16" s="50" t="str">
        <f t="shared" si="140"/>
        <v>6.0</v>
      </c>
      <c r="JS16" s="51" t="str">
        <f t="shared" si="141"/>
        <v>C</v>
      </c>
      <c r="JT16" s="60">
        <f t="shared" si="142"/>
        <v>2</v>
      </c>
      <c r="JU16" s="53" t="str">
        <f t="shared" si="143"/>
        <v>2.0</v>
      </c>
      <c r="JV16" s="61">
        <v>1</v>
      </c>
      <c r="JW16" s="62">
        <v>1</v>
      </c>
      <c r="JX16" s="65">
        <v>6.3</v>
      </c>
      <c r="JY16" s="57">
        <v>5</v>
      </c>
      <c r="JZ16" s="58"/>
      <c r="KA16" s="66">
        <f t="shared" si="144"/>
        <v>5.5</v>
      </c>
      <c r="KB16" s="67">
        <f t="shared" si="145"/>
        <v>5.5</v>
      </c>
      <c r="KC16" s="50" t="str">
        <f t="shared" si="146"/>
        <v>5.5</v>
      </c>
      <c r="KD16" s="51" t="str">
        <f t="shared" si="147"/>
        <v>C</v>
      </c>
      <c r="KE16" s="60">
        <f t="shared" si="148"/>
        <v>2</v>
      </c>
      <c r="KF16" s="53" t="str">
        <f t="shared" si="149"/>
        <v>2.0</v>
      </c>
      <c r="KG16" s="61">
        <v>2</v>
      </c>
      <c r="KH16" s="62">
        <v>2</v>
      </c>
    </row>
    <row r="17" spans="1:294" s="8" customFormat="1" ht="18">
      <c r="A17" s="5">
        <v>16</v>
      </c>
      <c r="B17" s="9" t="s">
        <v>11</v>
      </c>
      <c r="C17" s="10" t="s">
        <v>300</v>
      </c>
      <c r="D17" s="11" t="s">
        <v>279</v>
      </c>
      <c r="E17" s="12" t="s">
        <v>289</v>
      </c>
      <c r="G17" s="47" t="s">
        <v>570</v>
      </c>
      <c r="H17" s="132" t="s">
        <v>427</v>
      </c>
      <c r="I17" s="132" t="s">
        <v>524</v>
      </c>
      <c r="J17" s="48" t="s">
        <v>525</v>
      </c>
      <c r="K17" s="98">
        <v>7.7</v>
      </c>
      <c r="L17" s="67" t="str">
        <f t="shared" si="14"/>
        <v>7.7</v>
      </c>
      <c r="M17" s="51" t="str">
        <f t="shared" si="151"/>
        <v>B</v>
      </c>
      <c r="N17" s="52">
        <f t="shared" si="152"/>
        <v>3</v>
      </c>
      <c r="O17" s="53" t="str">
        <f t="shared" si="15"/>
        <v>3.0</v>
      </c>
      <c r="P17" s="63">
        <v>2</v>
      </c>
      <c r="Q17" s="49">
        <v>6</v>
      </c>
      <c r="R17" s="67" t="str">
        <f t="shared" si="16"/>
        <v>6.0</v>
      </c>
      <c r="S17" s="51" t="str">
        <f t="shared" si="153"/>
        <v>C</v>
      </c>
      <c r="T17" s="52">
        <f t="shared" si="154"/>
        <v>2</v>
      </c>
      <c r="U17" s="53" t="str">
        <f t="shared" si="17"/>
        <v>2.0</v>
      </c>
      <c r="V17" s="63">
        <v>3</v>
      </c>
      <c r="W17" s="105">
        <v>8.5</v>
      </c>
      <c r="X17" s="103">
        <v>8</v>
      </c>
      <c r="Y17" s="104"/>
      <c r="Z17" s="66">
        <f t="shared" si="0"/>
        <v>8.1999999999999993</v>
      </c>
      <c r="AA17" s="67">
        <f t="shared" si="1"/>
        <v>8.1999999999999993</v>
      </c>
      <c r="AB17" s="67" t="str">
        <f t="shared" si="18"/>
        <v>8.2</v>
      </c>
      <c r="AC17" s="51" t="str">
        <f t="shared" si="2"/>
        <v>B+</v>
      </c>
      <c r="AD17" s="60">
        <f t="shared" si="155"/>
        <v>3.5</v>
      </c>
      <c r="AE17" s="53" t="str">
        <f t="shared" si="19"/>
        <v>3.5</v>
      </c>
      <c r="AF17" s="63">
        <v>4</v>
      </c>
      <c r="AG17" s="207">
        <v>4</v>
      </c>
      <c r="AH17" s="105">
        <v>8.3000000000000007</v>
      </c>
      <c r="AI17" s="103">
        <v>8</v>
      </c>
      <c r="AJ17" s="104"/>
      <c r="AK17" s="66">
        <f t="shared" si="3"/>
        <v>8.1</v>
      </c>
      <c r="AL17" s="67">
        <f t="shared" si="4"/>
        <v>8.1</v>
      </c>
      <c r="AM17" s="67" t="str">
        <f t="shared" si="20"/>
        <v>8.1</v>
      </c>
      <c r="AN17" s="51" t="str">
        <f t="shared" si="156"/>
        <v>B+</v>
      </c>
      <c r="AO17" s="60">
        <f t="shared" si="157"/>
        <v>3.5</v>
      </c>
      <c r="AP17" s="53" t="str">
        <f t="shared" si="21"/>
        <v>3.5</v>
      </c>
      <c r="AQ17" s="63">
        <v>2</v>
      </c>
      <c r="AR17" s="207">
        <v>2</v>
      </c>
      <c r="AS17" s="105">
        <v>7.1</v>
      </c>
      <c r="AT17" s="103">
        <v>6</v>
      </c>
      <c r="AU17" s="104"/>
      <c r="AV17" s="66">
        <f t="shared" si="22"/>
        <v>6.4</v>
      </c>
      <c r="AW17" s="67">
        <f t="shared" si="23"/>
        <v>6.4</v>
      </c>
      <c r="AX17" s="67" t="str">
        <f t="shared" si="24"/>
        <v>6.4</v>
      </c>
      <c r="AY17" s="51" t="str">
        <f t="shared" si="25"/>
        <v>C</v>
      </c>
      <c r="AZ17" s="60">
        <f t="shared" si="158"/>
        <v>2</v>
      </c>
      <c r="BA17" s="53" t="str">
        <f t="shared" si="26"/>
        <v>2.0</v>
      </c>
      <c r="BB17" s="63">
        <v>3</v>
      </c>
      <c r="BC17" s="207">
        <v>3</v>
      </c>
      <c r="BD17" s="105">
        <v>7.2</v>
      </c>
      <c r="BE17" s="103">
        <v>9</v>
      </c>
      <c r="BF17" s="104"/>
      <c r="BG17" s="66">
        <f t="shared" si="159"/>
        <v>8.3000000000000007</v>
      </c>
      <c r="BH17" s="67">
        <f t="shared" si="160"/>
        <v>8.3000000000000007</v>
      </c>
      <c r="BI17" s="67" t="str">
        <f t="shared" si="27"/>
        <v>8.3</v>
      </c>
      <c r="BJ17" s="51" t="str">
        <f t="shared" si="161"/>
        <v>B+</v>
      </c>
      <c r="BK17" s="60">
        <f t="shared" si="162"/>
        <v>3.5</v>
      </c>
      <c r="BL17" s="53" t="str">
        <f t="shared" si="28"/>
        <v>3.5</v>
      </c>
      <c r="BM17" s="63">
        <v>3</v>
      </c>
      <c r="BN17" s="207">
        <v>3</v>
      </c>
      <c r="BO17" s="105">
        <v>8.1999999999999993</v>
      </c>
      <c r="BP17" s="103">
        <v>7</v>
      </c>
      <c r="BQ17" s="104"/>
      <c r="BR17" s="66">
        <f t="shared" si="5"/>
        <v>7.5</v>
      </c>
      <c r="BS17" s="67">
        <f t="shared" si="6"/>
        <v>7.5</v>
      </c>
      <c r="BT17" s="67" t="str">
        <f t="shared" si="29"/>
        <v>7.5</v>
      </c>
      <c r="BU17" s="51" t="str">
        <f t="shared" si="7"/>
        <v>B</v>
      </c>
      <c r="BV17" s="68">
        <f t="shared" si="8"/>
        <v>3</v>
      </c>
      <c r="BW17" s="53" t="str">
        <f t="shared" si="30"/>
        <v>3.0</v>
      </c>
      <c r="BX17" s="63">
        <v>2</v>
      </c>
      <c r="BY17" s="207">
        <v>2</v>
      </c>
      <c r="BZ17" s="105">
        <v>8.1999999999999993</v>
      </c>
      <c r="CA17" s="103">
        <v>9</v>
      </c>
      <c r="CB17" s="104"/>
      <c r="CC17" s="105"/>
      <c r="CD17" s="67">
        <f t="shared" si="163"/>
        <v>8.6999999999999993</v>
      </c>
      <c r="CE17" s="67" t="str">
        <f t="shared" si="31"/>
        <v>8.7</v>
      </c>
      <c r="CF17" s="51" t="str">
        <f t="shared" si="164"/>
        <v>A</v>
      </c>
      <c r="CG17" s="60">
        <f t="shared" si="165"/>
        <v>4</v>
      </c>
      <c r="CH17" s="53" t="str">
        <f t="shared" si="32"/>
        <v>4.0</v>
      </c>
      <c r="CI17" s="63">
        <v>3</v>
      </c>
      <c r="CJ17" s="207">
        <v>3</v>
      </c>
      <c r="CK17" s="208">
        <f t="shared" si="33"/>
        <v>17</v>
      </c>
      <c r="CL17" s="72">
        <f t="shared" si="9"/>
        <v>7.8941176470588248</v>
      </c>
      <c r="CM17" s="93" t="str">
        <f t="shared" si="34"/>
        <v>7.89</v>
      </c>
      <c r="CN17" s="72">
        <f t="shared" si="10"/>
        <v>3.2647058823529411</v>
      </c>
      <c r="CO17" s="93" t="str">
        <f t="shared" si="35"/>
        <v>3.26</v>
      </c>
      <c r="CP17" s="7" t="str">
        <f t="shared" si="150"/>
        <v>Lên lớp</v>
      </c>
      <c r="CQ17" s="7">
        <f t="shared" si="11"/>
        <v>17</v>
      </c>
      <c r="CR17" s="72">
        <f t="shared" si="12"/>
        <v>7.8941176470588248</v>
      </c>
      <c r="CS17" s="7" t="str">
        <f t="shared" si="36"/>
        <v>7.89</v>
      </c>
      <c r="CT17" s="72">
        <f t="shared" si="13"/>
        <v>3.2647058823529411</v>
      </c>
      <c r="CU17" s="7" t="str">
        <f t="shared" si="37"/>
        <v>3.26</v>
      </c>
      <c r="CV17" s="7" t="str">
        <f t="shared" si="166"/>
        <v>Lên lớp</v>
      </c>
      <c r="CW17" s="66">
        <v>8.1999999999999993</v>
      </c>
      <c r="CX17" s="7">
        <v>7</v>
      </c>
      <c r="CY17" s="7"/>
      <c r="CZ17" s="66">
        <f t="shared" si="38"/>
        <v>7.5</v>
      </c>
      <c r="DA17" s="67">
        <f t="shared" si="39"/>
        <v>7.5</v>
      </c>
      <c r="DB17" s="60" t="str">
        <f t="shared" si="40"/>
        <v>7.5</v>
      </c>
      <c r="DC17" s="51" t="str">
        <f t="shared" si="41"/>
        <v>B</v>
      </c>
      <c r="DD17" s="60">
        <f t="shared" si="42"/>
        <v>3</v>
      </c>
      <c r="DE17" s="60" t="str">
        <f t="shared" si="43"/>
        <v>3.0</v>
      </c>
      <c r="DF17" s="63"/>
      <c r="DG17" s="209"/>
      <c r="DH17" s="105">
        <v>8.6</v>
      </c>
      <c r="DI17" s="126">
        <v>6</v>
      </c>
      <c r="DJ17" s="126"/>
      <c r="DK17" s="66">
        <f t="shared" si="44"/>
        <v>7</v>
      </c>
      <c r="DL17" s="67">
        <f t="shared" si="45"/>
        <v>7</v>
      </c>
      <c r="DM17" s="60" t="str">
        <f t="shared" si="46"/>
        <v>7.0</v>
      </c>
      <c r="DN17" s="51" t="str">
        <f t="shared" si="47"/>
        <v>B</v>
      </c>
      <c r="DO17" s="60">
        <f t="shared" si="48"/>
        <v>3</v>
      </c>
      <c r="DP17" s="60" t="str">
        <f t="shared" si="49"/>
        <v>3.0</v>
      </c>
      <c r="DQ17" s="63"/>
      <c r="DR17" s="209"/>
      <c r="DS17" s="67">
        <f t="shared" si="50"/>
        <v>7.25</v>
      </c>
      <c r="DT17" s="60" t="str">
        <f t="shared" si="51"/>
        <v>7.3</v>
      </c>
      <c r="DU17" s="51" t="str">
        <f t="shared" si="52"/>
        <v>B</v>
      </c>
      <c r="DV17" s="60">
        <f t="shared" si="53"/>
        <v>3</v>
      </c>
      <c r="DW17" s="60" t="str">
        <f t="shared" si="54"/>
        <v>3.0</v>
      </c>
      <c r="DX17" s="63">
        <v>3</v>
      </c>
      <c r="DY17" s="209">
        <v>3</v>
      </c>
      <c r="DZ17" s="210">
        <v>8</v>
      </c>
      <c r="EA17" s="57">
        <v>8</v>
      </c>
      <c r="EB17" s="58"/>
      <c r="EC17" s="66">
        <f t="shared" si="55"/>
        <v>8</v>
      </c>
      <c r="ED17" s="67">
        <f t="shared" si="56"/>
        <v>8</v>
      </c>
      <c r="EE17" s="67" t="str">
        <f t="shared" si="57"/>
        <v>8.0</v>
      </c>
      <c r="EF17" s="51" t="str">
        <f t="shared" si="58"/>
        <v>B+</v>
      </c>
      <c r="EG17" s="68">
        <f t="shared" si="59"/>
        <v>3.5</v>
      </c>
      <c r="EH17" s="53" t="str">
        <f t="shared" si="60"/>
        <v>3.5</v>
      </c>
      <c r="EI17" s="63">
        <v>3</v>
      </c>
      <c r="EJ17" s="207">
        <v>3</v>
      </c>
      <c r="EK17" s="210">
        <v>7.3</v>
      </c>
      <c r="EL17" s="57">
        <v>9</v>
      </c>
      <c r="EM17" s="58"/>
      <c r="EN17" s="66">
        <f t="shared" si="61"/>
        <v>8.3000000000000007</v>
      </c>
      <c r="EO17" s="67">
        <f t="shared" si="62"/>
        <v>8.3000000000000007</v>
      </c>
      <c r="EP17" s="67" t="str">
        <f t="shared" si="63"/>
        <v>8.3</v>
      </c>
      <c r="EQ17" s="51" t="str">
        <f t="shared" si="64"/>
        <v>B+</v>
      </c>
      <c r="ER17" s="60">
        <f t="shared" si="65"/>
        <v>3.5</v>
      </c>
      <c r="ES17" s="53" t="str">
        <f t="shared" si="66"/>
        <v>3.5</v>
      </c>
      <c r="ET17" s="63">
        <v>3</v>
      </c>
      <c r="EU17" s="207">
        <v>3</v>
      </c>
      <c r="EV17" s="210">
        <v>6.7</v>
      </c>
      <c r="EW17" s="57">
        <v>6</v>
      </c>
      <c r="EX17" s="58"/>
      <c r="EY17" s="66">
        <f t="shared" si="67"/>
        <v>6.3</v>
      </c>
      <c r="EZ17" s="67">
        <f t="shared" si="68"/>
        <v>6.3</v>
      </c>
      <c r="FA17" s="67" t="str">
        <f t="shared" si="69"/>
        <v>6.3</v>
      </c>
      <c r="FB17" s="51" t="str">
        <f t="shared" si="70"/>
        <v>C</v>
      </c>
      <c r="FC17" s="60">
        <f t="shared" si="71"/>
        <v>2</v>
      </c>
      <c r="FD17" s="53" t="str">
        <f t="shared" si="72"/>
        <v>2.0</v>
      </c>
      <c r="FE17" s="63">
        <v>2</v>
      </c>
      <c r="FF17" s="207">
        <v>2</v>
      </c>
      <c r="FG17" s="105">
        <v>8.6999999999999993</v>
      </c>
      <c r="FH17" s="103">
        <v>8</v>
      </c>
      <c r="FI17" s="104"/>
      <c r="FJ17" s="66">
        <f t="shared" si="73"/>
        <v>8.3000000000000007</v>
      </c>
      <c r="FK17" s="67">
        <f t="shared" si="74"/>
        <v>8.3000000000000007</v>
      </c>
      <c r="FL17" s="67" t="str">
        <f t="shared" si="75"/>
        <v>8.3</v>
      </c>
      <c r="FM17" s="51" t="str">
        <f t="shared" si="76"/>
        <v>B+</v>
      </c>
      <c r="FN17" s="60">
        <f t="shared" si="77"/>
        <v>3.5</v>
      </c>
      <c r="FO17" s="53" t="str">
        <f t="shared" si="78"/>
        <v>3.5</v>
      </c>
      <c r="FP17" s="63">
        <v>2</v>
      </c>
      <c r="FQ17" s="207">
        <v>2</v>
      </c>
      <c r="FR17" s="105">
        <v>8</v>
      </c>
      <c r="FS17" s="103">
        <v>8</v>
      </c>
      <c r="FT17" s="104"/>
      <c r="FU17" s="66"/>
      <c r="FV17" s="67">
        <f t="shared" si="79"/>
        <v>8</v>
      </c>
      <c r="FW17" s="67" t="str">
        <f t="shared" si="80"/>
        <v>8.0</v>
      </c>
      <c r="FX17" s="51" t="str">
        <f t="shared" si="81"/>
        <v>B+</v>
      </c>
      <c r="FY17" s="60">
        <f t="shared" si="82"/>
        <v>3.5</v>
      </c>
      <c r="FZ17" s="53" t="str">
        <f t="shared" si="83"/>
        <v>3.5</v>
      </c>
      <c r="GA17" s="63">
        <v>2</v>
      </c>
      <c r="GB17" s="207">
        <v>2</v>
      </c>
      <c r="GC17" s="105">
        <v>9.3000000000000007</v>
      </c>
      <c r="GD17" s="103">
        <v>8</v>
      </c>
      <c r="GE17" s="104"/>
      <c r="GF17" s="105"/>
      <c r="GG17" s="67">
        <f t="shared" si="84"/>
        <v>8.5</v>
      </c>
      <c r="GH17" s="67" t="str">
        <f t="shared" si="85"/>
        <v>8.5</v>
      </c>
      <c r="GI17" s="51" t="str">
        <f t="shared" si="86"/>
        <v>A</v>
      </c>
      <c r="GJ17" s="60">
        <f t="shared" si="87"/>
        <v>4</v>
      </c>
      <c r="GK17" s="53" t="str">
        <f t="shared" si="88"/>
        <v>4.0</v>
      </c>
      <c r="GL17" s="63">
        <v>3</v>
      </c>
      <c r="GM17" s="207">
        <v>3</v>
      </c>
      <c r="GN17" s="211">
        <f t="shared" si="89"/>
        <v>18</v>
      </c>
      <c r="GO17" s="156">
        <f t="shared" si="90"/>
        <v>7.8527777777777779</v>
      </c>
      <c r="GP17" s="158">
        <f t="shared" si="91"/>
        <v>3.3333333333333335</v>
      </c>
      <c r="GQ17" s="157" t="str">
        <f t="shared" si="92"/>
        <v>3.33</v>
      </c>
      <c r="GR17" s="5" t="str">
        <f t="shared" si="93"/>
        <v>Lên lớp</v>
      </c>
      <c r="GS17" s="212">
        <f t="shared" si="94"/>
        <v>18</v>
      </c>
      <c r="GT17" s="213">
        <f t="shared" si="95"/>
        <v>7.8527777777777779</v>
      </c>
      <c r="GU17" s="214">
        <f t="shared" si="96"/>
        <v>3.3333333333333335</v>
      </c>
      <c r="GV17" s="215">
        <f t="shared" si="97"/>
        <v>35</v>
      </c>
      <c r="GW17" s="211">
        <f t="shared" si="98"/>
        <v>35</v>
      </c>
      <c r="GX17" s="157">
        <f t="shared" si="99"/>
        <v>7.8728571428571428</v>
      </c>
      <c r="GY17" s="158">
        <f t="shared" si="100"/>
        <v>3.3</v>
      </c>
      <c r="GZ17" s="157" t="str">
        <f t="shared" si="101"/>
        <v>3.30</v>
      </c>
      <c r="HA17" s="5" t="str">
        <f t="shared" si="102"/>
        <v>Lên lớp</v>
      </c>
      <c r="HB17" s="105">
        <v>7.9</v>
      </c>
      <c r="HC17" s="103">
        <v>9</v>
      </c>
      <c r="HD17" s="104"/>
      <c r="HE17" s="105"/>
      <c r="HF17" s="67">
        <f t="shared" si="103"/>
        <v>8.6</v>
      </c>
      <c r="HG17" s="67" t="str">
        <f t="shared" si="104"/>
        <v>8.6</v>
      </c>
      <c r="HH17" s="51" t="str">
        <f t="shared" si="105"/>
        <v>A</v>
      </c>
      <c r="HI17" s="60">
        <f t="shared" si="106"/>
        <v>4</v>
      </c>
      <c r="HJ17" s="53" t="str">
        <f t="shared" si="107"/>
        <v>4.0</v>
      </c>
      <c r="HK17" s="63">
        <v>3</v>
      </c>
      <c r="HL17" s="207">
        <v>3</v>
      </c>
      <c r="HM17" s="210">
        <v>8.3000000000000007</v>
      </c>
      <c r="HN17" s="57">
        <v>8</v>
      </c>
      <c r="HO17" s="58"/>
      <c r="HP17" s="66">
        <f t="shared" si="108"/>
        <v>8.1</v>
      </c>
      <c r="HQ17" s="110">
        <f t="shared" si="109"/>
        <v>8.1</v>
      </c>
      <c r="HR17" s="67" t="str">
        <f t="shared" si="110"/>
        <v>8.1</v>
      </c>
      <c r="HS17" s="111" t="str">
        <f t="shared" si="111"/>
        <v>B+</v>
      </c>
      <c r="HT17" s="112">
        <f t="shared" si="112"/>
        <v>3.5</v>
      </c>
      <c r="HU17" s="113" t="str">
        <f t="shared" si="113"/>
        <v>3.5</v>
      </c>
      <c r="HV17" s="63">
        <v>1</v>
      </c>
      <c r="HW17" s="207">
        <v>1</v>
      </c>
      <c r="HX17" s="66">
        <f t="shared" si="114"/>
        <v>2.4</v>
      </c>
      <c r="HY17" s="167">
        <f t="shared" si="115"/>
        <v>8.5</v>
      </c>
      <c r="HZ17" s="53" t="str">
        <f t="shared" si="116"/>
        <v>8.5</v>
      </c>
      <c r="IA17" s="51" t="str">
        <f t="shared" si="117"/>
        <v>A</v>
      </c>
      <c r="IB17" s="60">
        <f t="shared" si="118"/>
        <v>4</v>
      </c>
      <c r="IC17" s="53" t="str">
        <f t="shared" si="119"/>
        <v>4.0</v>
      </c>
      <c r="ID17" s="220">
        <v>4</v>
      </c>
      <c r="IE17" s="221">
        <v>4</v>
      </c>
      <c r="IF17" s="210">
        <v>8.6999999999999993</v>
      </c>
      <c r="IG17" s="57">
        <v>5</v>
      </c>
      <c r="IH17" s="58"/>
      <c r="II17" s="66">
        <f t="shared" si="120"/>
        <v>6.5</v>
      </c>
      <c r="IJ17" s="67">
        <f t="shared" si="121"/>
        <v>6.5</v>
      </c>
      <c r="IK17" s="67" t="str">
        <f t="shared" si="122"/>
        <v>6.5</v>
      </c>
      <c r="IL17" s="51" t="str">
        <f t="shared" si="123"/>
        <v>C+</v>
      </c>
      <c r="IM17" s="60">
        <f t="shared" si="124"/>
        <v>2.5</v>
      </c>
      <c r="IN17" s="53" t="str">
        <f t="shared" si="125"/>
        <v>2.5</v>
      </c>
      <c r="IO17" s="63">
        <v>2</v>
      </c>
      <c r="IP17" s="207">
        <v>2</v>
      </c>
      <c r="IQ17" s="210">
        <v>8.1999999999999993</v>
      </c>
      <c r="IR17" s="57">
        <v>6</v>
      </c>
      <c r="IS17" s="58"/>
      <c r="IT17" s="66">
        <f t="shared" si="126"/>
        <v>6.9</v>
      </c>
      <c r="IU17" s="67">
        <f t="shared" si="127"/>
        <v>6.9</v>
      </c>
      <c r="IV17" s="67" t="str">
        <f t="shared" si="128"/>
        <v>6.9</v>
      </c>
      <c r="IW17" s="51" t="str">
        <f t="shared" si="129"/>
        <v>C+</v>
      </c>
      <c r="IX17" s="60">
        <f t="shared" si="130"/>
        <v>2.5</v>
      </c>
      <c r="IY17" s="53" t="str">
        <f t="shared" si="131"/>
        <v>2.5</v>
      </c>
      <c r="IZ17" s="63">
        <v>3</v>
      </c>
      <c r="JA17" s="207">
        <v>3</v>
      </c>
      <c r="JB17" s="65">
        <v>8</v>
      </c>
      <c r="JC17" s="57">
        <v>9</v>
      </c>
      <c r="JD17" s="58"/>
      <c r="JE17" s="66">
        <f t="shared" si="132"/>
        <v>8.6</v>
      </c>
      <c r="JF17" s="67">
        <f t="shared" si="133"/>
        <v>8.6</v>
      </c>
      <c r="JG17" s="50" t="str">
        <f t="shared" si="134"/>
        <v>8.6</v>
      </c>
      <c r="JH17" s="51" t="str">
        <f t="shared" si="135"/>
        <v>A</v>
      </c>
      <c r="JI17" s="60">
        <f t="shared" si="136"/>
        <v>4</v>
      </c>
      <c r="JJ17" s="53" t="str">
        <f t="shared" si="137"/>
        <v>4.0</v>
      </c>
      <c r="JK17" s="61">
        <v>2</v>
      </c>
      <c r="JL17" s="62">
        <v>2</v>
      </c>
      <c r="JM17" s="65">
        <v>9</v>
      </c>
      <c r="JN17" s="57">
        <v>6</v>
      </c>
      <c r="JO17" s="58"/>
      <c r="JP17" s="66">
        <f t="shared" si="138"/>
        <v>7.2</v>
      </c>
      <c r="JQ17" s="67">
        <f t="shared" si="139"/>
        <v>7.2</v>
      </c>
      <c r="JR17" s="50" t="str">
        <f t="shared" si="140"/>
        <v>7.2</v>
      </c>
      <c r="JS17" s="51" t="str">
        <f t="shared" si="141"/>
        <v>B</v>
      </c>
      <c r="JT17" s="60">
        <f t="shared" si="142"/>
        <v>3</v>
      </c>
      <c r="JU17" s="53" t="str">
        <f t="shared" si="143"/>
        <v>3.0</v>
      </c>
      <c r="JV17" s="61">
        <v>1</v>
      </c>
      <c r="JW17" s="62">
        <v>1</v>
      </c>
      <c r="JX17" s="65">
        <v>6.7</v>
      </c>
      <c r="JY17" s="57">
        <v>7</v>
      </c>
      <c r="JZ17" s="58"/>
      <c r="KA17" s="66">
        <f t="shared" si="144"/>
        <v>6.9</v>
      </c>
      <c r="KB17" s="67">
        <f t="shared" si="145"/>
        <v>6.9</v>
      </c>
      <c r="KC17" s="50" t="str">
        <f t="shared" si="146"/>
        <v>6.9</v>
      </c>
      <c r="KD17" s="51" t="str">
        <f t="shared" si="147"/>
        <v>C+</v>
      </c>
      <c r="KE17" s="60">
        <f t="shared" si="148"/>
        <v>2.5</v>
      </c>
      <c r="KF17" s="53" t="str">
        <f t="shared" si="149"/>
        <v>2.5</v>
      </c>
      <c r="KG17" s="61">
        <v>2</v>
      </c>
      <c r="KH17" s="62">
        <v>2</v>
      </c>
    </row>
    <row r="18" spans="1:294" s="8" customFormat="1" ht="18">
      <c r="A18" s="5">
        <v>17</v>
      </c>
      <c r="B18" s="9" t="s">
        <v>11</v>
      </c>
      <c r="C18" s="10" t="s">
        <v>304</v>
      </c>
      <c r="D18" s="11" t="s">
        <v>305</v>
      </c>
      <c r="E18" s="12" t="s">
        <v>306</v>
      </c>
      <c r="G18" s="47" t="s">
        <v>572</v>
      </c>
      <c r="H18" s="132" t="s">
        <v>427</v>
      </c>
      <c r="I18" s="132" t="s">
        <v>611</v>
      </c>
      <c r="J18" s="48" t="s">
        <v>633</v>
      </c>
      <c r="K18" s="98">
        <v>5</v>
      </c>
      <c r="L18" s="67" t="str">
        <f t="shared" si="14"/>
        <v>5.0</v>
      </c>
      <c r="M18" s="51" t="str">
        <f t="shared" si="151"/>
        <v>D+</v>
      </c>
      <c r="N18" s="52">
        <f t="shared" si="152"/>
        <v>1.5</v>
      </c>
      <c r="O18" s="53" t="str">
        <f t="shared" si="15"/>
        <v>1.5</v>
      </c>
      <c r="P18" s="63">
        <v>2</v>
      </c>
      <c r="Q18" s="49">
        <v>6</v>
      </c>
      <c r="R18" s="67" t="str">
        <f t="shared" si="16"/>
        <v>6.0</v>
      </c>
      <c r="S18" s="51" t="str">
        <f t="shared" si="153"/>
        <v>C</v>
      </c>
      <c r="T18" s="52">
        <f t="shared" si="154"/>
        <v>2</v>
      </c>
      <c r="U18" s="53" t="str">
        <f t="shared" si="17"/>
        <v>2.0</v>
      </c>
      <c r="V18" s="63">
        <v>3</v>
      </c>
      <c r="W18" s="105">
        <v>8.6999999999999993</v>
      </c>
      <c r="X18" s="103">
        <v>7</v>
      </c>
      <c r="Y18" s="104"/>
      <c r="Z18" s="66">
        <f t="shared" si="0"/>
        <v>7.7</v>
      </c>
      <c r="AA18" s="67">
        <f t="shared" si="1"/>
        <v>7.7</v>
      </c>
      <c r="AB18" s="67" t="str">
        <f t="shared" si="18"/>
        <v>7.7</v>
      </c>
      <c r="AC18" s="51" t="str">
        <f t="shared" si="2"/>
        <v>B</v>
      </c>
      <c r="AD18" s="60">
        <f t="shared" si="155"/>
        <v>3</v>
      </c>
      <c r="AE18" s="53" t="str">
        <f t="shared" si="19"/>
        <v>3.0</v>
      </c>
      <c r="AF18" s="63">
        <v>4</v>
      </c>
      <c r="AG18" s="207">
        <v>4</v>
      </c>
      <c r="AH18" s="105">
        <v>7.7</v>
      </c>
      <c r="AI18" s="103">
        <v>9</v>
      </c>
      <c r="AJ18" s="104"/>
      <c r="AK18" s="66">
        <f t="shared" si="3"/>
        <v>8.5</v>
      </c>
      <c r="AL18" s="67">
        <f t="shared" si="4"/>
        <v>8.5</v>
      </c>
      <c r="AM18" s="67" t="str">
        <f t="shared" si="20"/>
        <v>8.5</v>
      </c>
      <c r="AN18" s="51" t="str">
        <f t="shared" si="156"/>
        <v>A</v>
      </c>
      <c r="AO18" s="60">
        <f t="shared" si="157"/>
        <v>4</v>
      </c>
      <c r="AP18" s="53" t="str">
        <f t="shared" si="21"/>
        <v>4.0</v>
      </c>
      <c r="AQ18" s="63">
        <v>2</v>
      </c>
      <c r="AR18" s="207">
        <v>2</v>
      </c>
      <c r="AS18" s="105">
        <v>5.0999999999999996</v>
      </c>
      <c r="AT18" s="103">
        <v>5</v>
      </c>
      <c r="AU18" s="104"/>
      <c r="AV18" s="66">
        <f t="shared" si="22"/>
        <v>5</v>
      </c>
      <c r="AW18" s="67">
        <f t="shared" si="23"/>
        <v>5</v>
      </c>
      <c r="AX18" s="67" t="str">
        <f t="shared" si="24"/>
        <v>5.0</v>
      </c>
      <c r="AY18" s="51" t="str">
        <f t="shared" si="25"/>
        <v>D+</v>
      </c>
      <c r="AZ18" s="60">
        <f t="shared" si="158"/>
        <v>1.5</v>
      </c>
      <c r="BA18" s="53" t="str">
        <f t="shared" si="26"/>
        <v>1.5</v>
      </c>
      <c r="BB18" s="63">
        <v>3</v>
      </c>
      <c r="BC18" s="207">
        <v>3</v>
      </c>
      <c r="BD18" s="105">
        <v>5.8</v>
      </c>
      <c r="BE18" s="103">
        <v>5</v>
      </c>
      <c r="BF18" s="104"/>
      <c r="BG18" s="66">
        <f t="shared" si="159"/>
        <v>5.3</v>
      </c>
      <c r="BH18" s="67">
        <f t="shared" si="160"/>
        <v>5.3</v>
      </c>
      <c r="BI18" s="67" t="str">
        <f t="shared" si="27"/>
        <v>5.3</v>
      </c>
      <c r="BJ18" s="51" t="str">
        <f t="shared" si="161"/>
        <v>D+</v>
      </c>
      <c r="BK18" s="60">
        <f t="shared" si="162"/>
        <v>1.5</v>
      </c>
      <c r="BL18" s="53" t="str">
        <f t="shared" si="28"/>
        <v>1.5</v>
      </c>
      <c r="BM18" s="63">
        <v>3</v>
      </c>
      <c r="BN18" s="207">
        <v>3</v>
      </c>
      <c r="BO18" s="105">
        <v>5.8</v>
      </c>
      <c r="BP18" s="103">
        <v>6</v>
      </c>
      <c r="BQ18" s="104"/>
      <c r="BR18" s="66">
        <f t="shared" si="5"/>
        <v>5.9</v>
      </c>
      <c r="BS18" s="67">
        <f t="shared" si="6"/>
        <v>5.9</v>
      </c>
      <c r="BT18" s="67" t="str">
        <f t="shared" si="29"/>
        <v>5.9</v>
      </c>
      <c r="BU18" s="51" t="str">
        <f t="shared" si="7"/>
        <v>C</v>
      </c>
      <c r="BV18" s="68">
        <f t="shared" si="8"/>
        <v>2</v>
      </c>
      <c r="BW18" s="53" t="str">
        <f t="shared" si="30"/>
        <v>2.0</v>
      </c>
      <c r="BX18" s="63">
        <v>2</v>
      </c>
      <c r="BY18" s="207">
        <v>2</v>
      </c>
      <c r="BZ18" s="105">
        <v>7.2</v>
      </c>
      <c r="CA18" s="103">
        <v>7</v>
      </c>
      <c r="CB18" s="104"/>
      <c r="CC18" s="105"/>
      <c r="CD18" s="67">
        <f t="shared" si="163"/>
        <v>7.1</v>
      </c>
      <c r="CE18" s="67" t="str">
        <f t="shared" si="31"/>
        <v>7.1</v>
      </c>
      <c r="CF18" s="51" t="str">
        <f t="shared" si="164"/>
        <v>B</v>
      </c>
      <c r="CG18" s="60">
        <f t="shared" si="165"/>
        <v>3</v>
      </c>
      <c r="CH18" s="53" t="str">
        <f t="shared" si="32"/>
        <v>3.0</v>
      </c>
      <c r="CI18" s="63">
        <v>3</v>
      </c>
      <c r="CJ18" s="207">
        <v>3</v>
      </c>
      <c r="CK18" s="208">
        <f t="shared" si="33"/>
        <v>17</v>
      </c>
      <c r="CL18" s="72">
        <f t="shared" si="9"/>
        <v>6.576470588235293</v>
      </c>
      <c r="CM18" s="93" t="str">
        <f t="shared" si="34"/>
        <v>6.58</v>
      </c>
      <c r="CN18" s="72">
        <f t="shared" si="10"/>
        <v>2.4705882352941178</v>
      </c>
      <c r="CO18" s="93" t="str">
        <f t="shared" si="35"/>
        <v>2.47</v>
      </c>
      <c r="CP18" s="7" t="str">
        <f t="shared" si="150"/>
        <v>Lên lớp</v>
      </c>
      <c r="CQ18" s="7">
        <f t="shared" si="11"/>
        <v>17</v>
      </c>
      <c r="CR18" s="72">
        <f t="shared" si="12"/>
        <v>6.576470588235293</v>
      </c>
      <c r="CS18" s="7" t="str">
        <f t="shared" si="36"/>
        <v>6.58</v>
      </c>
      <c r="CT18" s="72">
        <f t="shared" si="13"/>
        <v>2.4705882352941178</v>
      </c>
      <c r="CU18" s="7" t="str">
        <f t="shared" si="37"/>
        <v>2.47</v>
      </c>
      <c r="CV18" s="7" t="str">
        <f t="shared" si="166"/>
        <v>Lên lớp</v>
      </c>
      <c r="CW18" s="66">
        <v>7.4</v>
      </c>
      <c r="CX18" s="7">
        <v>5</v>
      </c>
      <c r="CY18" s="7"/>
      <c r="CZ18" s="66">
        <f t="shared" si="38"/>
        <v>6</v>
      </c>
      <c r="DA18" s="67">
        <f t="shared" si="39"/>
        <v>6</v>
      </c>
      <c r="DB18" s="60" t="str">
        <f t="shared" si="40"/>
        <v>6.0</v>
      </c>
      <c r="DC18" s="51" t="str">
        <f t="shared" si="41"/>
        <v>C</v>
      </c>
      <c r="DD18" s="60">
        <f t="shared" si="42"/>
        <v>2</v>
      </c>
      <c r="DE18" s="60" t="str">
        <f t="shared" si="43"/>
        <v>2.0</v>
      </c>
      <c r="DF18" s="63"/>
      <c r="DG18" s="209"/>
      <c r="DH18" s="105">
        <v>7.2</v>
      </c>
      <c r="DI18" s="126">
        <v>3</v>
      </c>
      <c r="DJ18" s="126"/>
      <c r="DK18" s="66">
        <f t="shared" si="44"/>
        <v>4.7</v>
      </c>
      <c r="DL18" s="67">
        <f t="shared" si="45"/>
        <v>4.7</v>
      </c>
      <c r="DM18" s="60" t="str">
        <f t="shared" si="46"/>
        <v>4.7</v>
      </c>
      <c r="DN18" s="51" t="str">
        <f t="shared" si="47"/>
        <v>D</v>
      </c>
      <c r="DO18" s="60">
        <f t="shared" si="48"/>
        <v>1</v>
      </c>
      <c r="DP18" s="60" t="str">
        <f t="shared" si="49"/>
        <v>1.0</v>
      </c>
      <c r="DQ18" s="63"/>
      <c r="DR18" s="209"/>
      <c r="DS18" s="67">
        <f t="shared" si="50"/>
        <v>5.35</v>
      </c>
      <c r="DT18" s="60" t="str">
        <f t="shared" si="51"/>
        <v>5.4</v>
      </c>
      <c r="DU18" s="51" t="str">
        <f t="shared" si="52"/>
        <v>D+</v>
      </c>
      <c r="DV18" s="60">
        <f t="shared" si="53"/>
        <v>1.5</v>
      </c>
      <c r="DW18" s="60" t="str">
        <f t="shared" si="54"/>
        <v>1.5</v>
      </c>
      <c r="DX18" s="63">
        <v>3</v>
      </c>
      <c r="DY18" s="209">
        <v>3</v>
      </c>
      <c r="DZ18" s="210">
        <v>5.6</v>
      </c>
      <c r="EA18" s="57">
        <v>5</v>
      </c>
      <c r="EB18" s="58"/>
      <c r="EC18" s="66">
        <f t="shared" si="55"/>
        <v>5.2</v>
      </c>
      <c r="ED18" s="67">
        <f t="shared" si="56"/>
        <v>5.2</v>
      </c>
      <c r="EE18" s="67" t="str">
        <f t="shared" si="57"/>
        <v>5.2</v>
      </c>
      <c r="EF18" s="51" t="str">
        <f t="shared" si="58"/>
        <v>D+</v>
      </c>
      <c r="EG18" s="68">
        <f t="shared" si="59"/>
        <v>1.5</v>
      </c>
      <c r="EH18" s="53" t="str">
        <f t="shared" si="60"/>
        <v>1.5</v>
      </c>
      <c r="EI18" s="63">
        <v>3</v>
      </c>
      <c r="EJ18" s="207">
        <v>3</v>
      </c>
      <c r="EK18" s="210">
        <v>8.1999999999999993</v>
      </c>
      <c r="EL18" s="57">
        <v>9</v>
      </c>
      <c r="EM18" s="58"/>
      <c r="EN18" s="66">
        <f t="shared" si="61"/>
        <v>8.6999999999999993</v>
      </c>
      <c r="EO18" s="67">
        <f t="shared" si="62"/>
        <v>8.6999999999999993</v>
      </c>
      <c r="EP18" s="67" t="str">
        <f t="shared" si="63"/>
        <v>8.7</v>
      </c>
      <c r="EQ18" s="51" t="str">
        <f t="shared" si="64"/>
        <v>A</v>
      </c>
      <c r="ER18" s="60">
        <f t="shared" si="65"/>
        <v>4</v>
      </c>
      <c r="ES18" s="53" t="str">
        <f t="shared" si="66"/>
        <v>4.0</v>
      </c>
      <c r="ET18" s="63">
        <v>3</v>
      </c>
      <c r="EU18" s="207">
        <v>3</v>
      </c>
      <c r="EV18" s="171">
        <v>5.3</v>
      </c>
      <c r="EW18" s="122">
        <v>0</v>
      </c>
      <c r="EX18" s="123">
        <v>5</v>
      </c>
      <c r="EY18" s="66">
        <f t="shared" si="67"/>
        <v>2.1</v>
      </c>
      <c r="EZ18" s="67">
        <f t="shared" si="68"/>
        <v>5.0999999999999996</v>
      </c>
      <c r="FA18" s="67" t="str">
        <f t="shared" si="69"/>
        <v>5.1</v>
      </c>
      <c r="FB18" s="51" t="str">
        <f t="shared" si="70"/>
        <v>D+</v>
      </c>
      <c r="FC18" s="60">
        <f t="shared" si="71"/>
        <v>1.5</v>
      </c>
      <c r="FD18" s="53" t="str">
        <f t="shared" si="72"/>
        <v>1.5</v>
      </c>
      <c r="FE18" s="63">
        <v>2</v>
      </c>
      <c r="FF18" s="207">
        <v>2</v>
      </c>
      <c r="FG18" s="105">
        <v>7.7</v>
      </c>
      <c r="FH18" s="103">
        <v>8</v>
      </c>
      <c r="FI18" s="104"/>
      <c r="FJ18" s="66">
        <f t="shared" si="73"/>
        <v>7.9</v>
      </c>
      <c r="FK18" s="67">
        <f t="shared" si="74"/>
        <v>7.9</v>
      </c>
      <c r="FL18" s="67" t="str">
        <f t="shared" si="75"/>
        <v>7.9</v>
      </c>
      <c r="FM18" s="51" t="str">
        <f t="shared" si="76"/>
        <v>B</v>
      </c>
      <c r="FN18" s="60">
        <f t="shared" si="77"/>
        <v>3</v>
      </c>
      <c r="FO18" s="53" t="str">
        <f t="shared" si="78"/>
        <v>3.0</v>
      </c>
      <c r="FP18" s="63">
        <v>2</v>
      </c>
      <c r="FQ18" s="207">
        <v>2</v>
      </c>
      <c r="FR18" s="105">
        <v>7</v>
      </c>
      <c r="FS18" s="103">
        <v>6</v>
      </c>
      <c r="FT18" s="104"/>
      <c r="FU18" s="66"/>
      <c r="FV18" s="67">
        <f t="shared" si="79"/>
        <v>6.4</v>
      </c>
      <c r="FW18" s="67" t="str">
        <f t="shared" si="80"/>
        <v>6.4</v>
      </c>
      <c r="FX18" s="51" t="str">
        <f t="shared" si="81"/>
        <v>C</v>
      </c>
      <c r="FY18" s="60">
        <f t="shared" si="82"/>
        <v>2</v>
      </c>
      <c r="FZ18" s="53" t="str">
        <f t="shared" si="83"/>
        <v>2.0</v>
      </c>
      <c r="GA18" s="63">
        <v>2</v>
      </c>
      <c r="GB18" s="207">
        <v>2</v>
      </c>
      <c r="GC18" s="149">
        <v>1.7</v>
      </c>
      <c r="GD18" s="70"/>
      <c r="GE18" s="121"/>
      <c r="GF18" s="149"/>
      <c r="GG18" s="67">
        <f t="shared" si="84"/>
        <v>0.7</v>
      </c>
      <c r="GH18" s="67" t="str">
        <f t="shared" si="85"/>
        <v>0.7</v>
      </c>
      <c r="GI18" s="51" t="str">
        <f t="shared" si="86"/>
        <v>F</v>
      </c>
      <c r="GJ18" s="60">
        <f t="shared" si="87"/>
        <v>0</v>
      </c>
      <c r="GK18" s="53" t="str">
        <f t="shared" si="88"/>
        <v>0.0</v>
      </c>
      <c r="GL18" s="63">
        <v>3</v>
      </c>
      <c r="GM18" s="207"/>
      <c r="GN18" s="211">
        <f t="shared" si="89"/>
        <v>18</v>
      </c>
      <c r="GO18" s="156">
        <f t="shared" si="90"/>
        <v>5.4805555555555552</v>
      </c>
      <c r="GP18" s="158">
        <f t="shared" si="91"/>
        <v>1.8888888888888888</v>
      </c>
      <c r="GQ18" s="157" t="str">
        <f t="shared" si="92"/>
        <v>1.89</v>
      </c>
      <c r="GR18" s="5" t="str">
        <f t="shared" si="93"/>
        <v>Lên lớp</v>
      </c>
      <c r="GS18" s="212">
        <f t="shared" si="94"/>
        <v>15</v>
      </c>
      <c r="GT18" s="213">
        <f t="shared" si="95"/>
        <v>6.4366666666666665</v>
      </c>
      <c r="GU18" s="214">
        <f t="shared" si="96"/>
        <v>2.2666666666666666</v>
      </c>
      <c r="GV18" s="215">
        <f t="shared" si="97"/>
        <v>35</v>
      </c>
      <c r="GW18" s="211">
        <f t="shared" si="98"/>
        <v>32</v>
      </c>
      <c r="GX18" s="157">
        <f t="shared" si="99"/>
        <v>6.5109374999999989</v>
      </c>
      <c r="GY18" s="158">
        <f t="shared" si="100"/>
        <v>2.375</v>
      </c>
      <c r="GZ18" s="157" t="str">
        <f t="shared" si="101"/>
        <v>2.38</v>
      </c>
      <c r="HA18" s="5" t="str">
        <f t="shared" si="102"/>
        <v>Lên lớp</v>
      </c>
      <c r="HB18" s="105">
        <v>5</v>
      </c>
      <c r="HC18" s="103">
        <v>5</v>
      </c>
      <c r="HD18" s="104"/>
      <c r="HE18" s="105"/>
      <c r="HF18" s="67">
        <f t="shared" si="103"/>
        <v>5</v>
      </c>
      <c r="HG18" s="67" t="str">
        <f t="shared" si="104"/>
        <v>5.0</v>
      </c>
      <c r="HH18" s="51" t="str">
        <f t="shared" si="105"/>
        <v>D+</v>
      </c>
      <c r="HI18" s="60">
        <f t="shared" si="106"/>
        <v>1.5</v>
      </c>
      <c r="HJ18" s="53" t="str">
        <f t="shared" si="107"/>
        <v>1.5</v>
      </c>
      <c r="HK18" s="63">
        <v>3</v>
      </c>
      <c r="HL18" s="207">
        <v>3</v>
      </c>
      <c r="HM18" s="210">
        <v>5.3</v>
      </c>
      <c r="HN18" s="57">
        <v>7</v>
      </c>
      <c r="HO18" s="58"/>
      <c r="HP18" s="66">
        <f t="shared" si="108"/>
        <v>6.3</v>
      </c>
      <c r="HQ18" s="110">
        <f t="shared" si="109"/>
        <v>6.3</v>
      </c>
      <c r="HR18" s="67" t="str">
        <f t="shared" si="110"/>
        <v>6.3</v>
      </c>
      <c r="HS18" s="111" t="str">
        <f t="shared" si="111"/>
        <v>C</v>
      </c>
      <c r="HT18" s="112">
        <f t="shared" si="112"/>
        <v>2</v>
      </c>
      <c r="HU18" s="113" t="str">
        <f t="shared" si="113"/>
        <v>2.0</v>
      </c>
      <c r="HV18" s="63">
        <v>1</v>
      </c>
      <c r="HW18" s="207">
        <v>1</v>
      </c>
      <c r="HX18" s="66">
        <f t="shared" si="114"/>
        <v>1.9</v>
      </c>
      <c r="HY18" s="167">
        <f t="shared" si="115"/>
        <v>5.4</v>
      </c>
      <c r="HZ18" s="53" t="str">
        <f t="shared" si="116"/>
        <v>5.4</v>
      </c>
      <c r="IA18" s="51" t="str">
        <f t="shared" si="117"/>
        <v>D+</v>
      </c>
      <c r="IB18" s="60">
        <f t="shared" si="118"/>
        <v>1.5</v>
      </c>
      <c r="IC18" s="53" t="str">
        <f t="shared" si="119"/>
        <v>1.5</v>
      </c>
      <c r="ID18" s="220">
        <v>4</v>
      </c>
      <c r="IE18" s="221">
        <v>4</v>
      </c>
      <c r="IF18" s="210">
        <v>5.7</v>
      </c>
      <c r="IG18" s="57">
        <v>3</v>
      </c>
      <c r="IH18" s="58"/>
      <c r="II18" s="66">
        <f t="shared" si="120"/>
        <v>4.0999999999999996</v>
      </c>
      <c r="IJ18" s="67">
        <f t="shared" si="121"/>
        <v>4.0999999999999996</v>
      </c>
      <c r="IK18" s="67" t="str">
        <f t="shared" si="122"/>
        <v>4.1</v>
      </c>
      <c r="IL18" s="51" t="str">
        <f t="shared" si="123"/>
        <v>D</v>
      </c>
      <c r="IM18" s="60">
        <f t="shared" si="124"/>
        <v>1</v>
      </c>
      <c r="IN18" s="53" t="str">
        <f t="shared" si="125"/>
        <v>1.0</v>
      </c>
      <c r="IO18" s="63">
        <v>2</v>
      </c>
      <c r="IP18" s="207">
        <v>2</v>
      </c>
      <c r="IQ18" s="210">
        <v>6</v>
      </c>
      <c r="IR18" s="57">
        <v>7</v>
      </c>
      <c r="IS18" s="58"/>
      <c r="IT18" s="66">
        <f t="shared" si="126"/>
        <v>6.6</v>
      </c>
      <c r="IU18" s="67">
        <f t="shared" si="127"/>
        <v>6.6</v>
      </c>
      <c r="IV18" s="67" t="str">
        <f t="shared" si="128"/>
        <v>6.6</v>
      </c>
      <c r="IW18" s="51" t="str">
        <f t="shared" si="129"/>
        <v>C+</v>
      </c>
      <c r="IX18" s="60">
        <f t="shared" si="130"/>
        <v>2.5</v>
      </c>
      <c r="IY18" s="53" t="str">
        <f t="shared" si="131"/>
        <v>2.5</v>
      </c>
      <c r="IZ18" s="63">
        <v>3</v>
      </c>
      <c r="JA18" s="207">
        <v>3</v>
      </c>
      <c r="JB18" s="65">
        <v>6.4</v>
      </c>
      <c r="JC18" s="57">
        <v>5</v>
      </c>
      <c r="JD18" s="58"/>
      <c r="JE18" s="66">
        <f t="shared" si="132"/>
        <v>5.6</v>
      </c>
      <c r="JF18" s="67">
        <f t="shared" si="133"/>
        <v>5.6</v>
      </c>
      <c r="JG18" s="50" t="str">
        <f t="shared" si="134"/>
        <v>5.6</v>
      </c>
      <c r="JH18" s="51" t="str">
        <f t="shared" si="135"/>
        <v>C</v>
      </c>
      <c r="JI18" s="60">
        <f t="shared" si="136"/>
        <v>2</v>
      </c>
      <c r="JJ18" s="53" t="str">
        <f t="shared" si="137"/>
        <v>2.0</v>
      </c>
      <c r="JK18" s="61">
        <v>2</v>
      </c>
      <c r="JL18" s="62">
        <v>2</v>
      </c>
      <c r="JM18" s="277">
        <v>6</v>
      </c>
      <c r="JN18" s="124">
        <v>0</v>
      </c>
      <c r="JO18" s="125"/>
      <c r="JP18" s="150">
        <f t="shared" si="138"/>
        <v>2.4</v>
      </c>
      <c r="JQ18" s="67">
        <f t="shared" si="139"/>
        <v>2.4</v>
      </c>
      <c r="JR18" s="50" t="str">
        <f t="shared" si="140"/>
        <v>2.4</v>
      </c>
      <c r="JS18" s="51" t="str">
        <f t="shared" si="141"/>
        <v>F</v>
      </c>
      <c r="JT18" s="60">
        <f t="shared" si="142"/>
        <v>0</v>
      </c>
      <c r="JU18" s="53" t="str">
        <f t="shared" si="143"/>
        <v>0.0</v>
      </c>
      <c r="JV18" s="61">
        <v>1</v>
      </c>
      <c r="JW18" s="62">
        <v>1</v>
      </c>
      <c r="JX18" s="65">
        <v>6</v>
      </c>
      <c r="JY18" s="57">
        <v>5</v>
      </c>
      <c r="JZ18" s="58"/>
      <c r="KA18" s="66">
        <f t="shared" si="144"/>
        <v>5.4</v>
      </c>
      <c r="KB18" s="67">
        <f t="shared" si="145"/>
        <v>5.4</v>
      </c>
      <c r="KC18" s="50" t="str">
        <f t="shared" si="146"/>
        <v>5.4</v>
      </c>
      <c r="KD18" s="51" t="str">
        <f t="shared" si="147"/>
        <v>D+</v>
      </c>
      <c r="KE18" s="60">
        <f t="shared" si="148"/>
        <v>1.5</v>
      </c>
      <c r="KF18" s="53" t="str">
        <f t="shared" si="149"/>
        <v>1.5</v>
      </c>
      <c r="KG18" s="61">
        <v>2</v>
      </c>
      <c r="KH18" s="62">
        <v>2</v>
      </c>
    </row>
    <row r="19" spans="1:294" s="130" customFormat="1" ht="18">
      <c r="A19" s="5">
        <v>19</v>
      </c>
      <c r="B19" s="9" t="s">
        <v>11</v>
      </c>
      <c r="C19" s="10" t="s">
        <v>309</v>
      </c>
      <c r="D19" s="11" t="s">
        <v>310</v>
      </c>
      <c r="E19" s="12" t="s">
        <v>311</v>
      </c>
      <c r="G19" s="47" t="s">
        <v>574</v>
      </c>
      <c r="H19" s="168" t="s">
        <v>427</v>
      </c>
      <c r="I19" s="169" t="s">
        <v>597</v>
      </c>
      <c r="J19" s="152" t="s">
        <v>597</v>
      </c>
      <c r="K19" s="98">
        <v>8</v>
      </c>
      <c r="L19" s="120" t="str">
        <f t="shared" si="14"/>
        <v>8.0</v>
      </c>
      <c r="M19" s="127" t="str">
        <f t="shared" si="151"/>
        <v>B+</v>
      </c>
      <c r="N19" s="153">
        <f t="shared" si="152"/>
        <v>3.5</v>
      </c>
      <c r="O19" s="131" t="str">
        <f t="shared" si="15"/>
        <v>3.5</v>
      </c>
      <c r="P19" s="128">
        <v>2</v>
      </c>
      <c r="Q19" s="98">
        <v>7</v>
      </c>
      <c r="R19" s="120" t="str">
        <f t="shared" si="16"/>
        <v>7.0</v>
      </c>
      <c r="S19" s="127" t="str">
        <f t="shared" si="153"/>
        <v>B</v>
      </c>
      <c r="T19" s="153">
        <f t="shared" si="154"/>
        <v>3</v>
      </c>
      <c r="U19" s="131" t="str">
        <f t="shared" si="17"/>
        <v>3.0</v>
      </c>
      <c r="V19" s="128">
        <v>3</v>
      </c>
      <c r="W19" s="105">
        <v>8.5</v>
      </c>
      <c r="X19" s="103">
        <v>7</v>
      </c>
      <c r="Y19" s="104"/>
      <c r="Z19" s="105">
        <f t="shared" si="0"/>
        <v>7.6</v>
      </c>
      <c r="AA19" s="120">
        <f t="shared" si="1"/>
        <v>7.6</v>
      </c>
      <c r="AB19" s="120" t="str">
        <f t="shared" si="18"/>
        <v>7.6</v>
      </c>
      <c r="AC19" s="127" t="str">
        <f t="shared" si="2"/>
        <v>B</v>
      </c>
      <c r="AD19" s="120">
        <f t="shared" si="155"/>
        <v>3</v>
      </c>
      <c r="AE19" s="131" t="str">
        <f t="shared" si="19"/>
        <v>3.0</v>
      </c>
      <c r="AF19" s="128">
        <v>4</v>
      </c>
      <c r="AG19" s="128">
        <v>4</v>
      </c>
      <c r="AH19" s="105">
        <v>7.3</v>
      </c>
      <c r="AI19" s="103">
        <v>7</v>
      </c>
      <c r="AJ19" s="104"/>
      <c r="AK19" s="105">
        <f t="shared" si="3"/>
        <v>7.1</v>
      </c>
      <c r="AL19" s="120">
        <f t="shared" si="4"/>
        <v>7.1</v>
      </c>
      <c r="AM19" s="120" t="str">
        <f t="shared" si="20"/>
        <v>7.1</v>
      </c>
      <c r="AN19" s="127" t="str">
        <f t="shared" si="156"/>
        <v>B</v>
      </c>
      <c r="AO19" s="120">
        <f t="shared" si="157"/>
        <v>3</v>
      </c>
      <c r="AP19" s="131" t="str">
        <f t="shared" si="21"/>
        <v>3.0</v>
      </c>
      <c r="AQ19" s="128">
        <v>2</v>
      </c>
      <c r="AR19" s="128">
        <v>2</v>
      </c>
      <c r="AS19" s="105">
        <v>6.6</v>
      </c>
      <c r="AT19" s="103">
        <v>5</v>
      </c>
      <c r="AU19" s="104"/>
      <c r="AV19" s="105">
        <f t="shared" si="22"/>
        <v>5.6</v>
      </c>
      <c r="AW19" s="120">
        <f t="shared" si="23"/>
        <v>5.6</v>
      </c>
      <c r="AX19" s="120" t="str">
        <f t="shared" si="24"/>
        <v>5.6</v>
      </c>
      <c r="AY19" s="127" t="str">
        <f t="shared" si="25"/>
        <v>C</v>
      </c>
      <c r="AZ19" s="120">
        <f t="shared" si="158"/>
        <v>2</v>
      </c>
      <c r="BA19" s="131" t="str">
        <f t="shared" si="26"/>
        <v>2.0</v>
      </c>
      <c r="BB19" s="128">
        <v>3</v>
      </c>
      <c r="BC19" s="128">
        <v>3</v>
      </c>
      <c r="BD19" s="105">
        <v>6</v>
      </c>
      <c r="BE19" s="103">
        <v>8</v>
      </c>
      <c r="BF19" s="104"/>
      <c r="BG19" s="105">
        <f t="shared" si="159"/>
        <v>7.2</v>
      </c>
      <c r="BH19" s="120">
        <f t="shared" si="160"/>
        <v>7.2</v>
      </c>
      <c r="BI19" s="120" t="str">
        <f t="shared" si="27"/>
        <v>7.2</v>
      </c>
      <c r="BJ19" s="127" t="str">
        <f t="shared" si="161"/>
        <v>B</v>
      </c>
      <c r="BK19" s="120">
        <f t="shared" si="162"/>
        <v>3</v>
      </c>
      <c r="BL19" s="131" t="str">
        <f t="shared" si="28"/>
        <v>3.0</v>
      </c>
      <c r="BM19" s="128">
        <v>3</v>
      </c>
      <c r="BN19" s="128">
        <v>3</v>
      </c>
      <c r="BO19" s="105">
        <v>7.3</v>
      </c>
      <c r="BP19" s="103">
        <v>5</v>
      </c>
      <c r="BQ19" s="104"/>
      <c r="BR19" s="105">
        <f t="shared" si="5"/>
        <v>5.9</v>
      </c>
      <c r="BS19" s="120">
        <f t="shared" si="6"/>
        <v>5.9</v>
      </c>
      <c r="BT19" s="120" t="str">
        <f t="shared" si="29"/>
        <v>5.9</v>
      </c>
      <c r="BU19" s="127" t="str">
        <f t="shared" si="7"/>
        <v>C</v>
      </c>
      <c r="BV19" s="154">
        <f t="shared" si="8"/>
        <v>2</v>
      </c>
      <c r="BW19" s="131" t="str">
        <f t="shared" si="30"/>
        <v>2.0</v>
      </c>
      <c r="BX19" s="128">
        <v>2</v>
      </c>
      <c r="BY19" s="128">
        <v>2</v>
      </c>
      <c r="BZ19" s="105">
        <v>8</v>
      </c>
      <c r="CA19" s="103">
        <v>7</v>
      </c>
      <c r="CB19" s="104"/>
      <c r="CC19" s="105"/>
      <c r="CD19" s="120">
        <f t="shared" si="163"/>
        <v>7.4</v>
      </c>
      <c r="CE19" s="120" t="str">
        <f t="shared" si="31"/>
        <v>7.4</v>
      </c>
      <c r="CF19" s="127" t="str">
        <f t="shared" si="164"/>
        <v>B</v>
      </c>
      <c r="CG19" s="120">
        <f t="shared" si="165"/>
        <v>3</v>
      </c>
      <c r="CH19" s="131" t="str">
        <f t="shared" si="32"/>
        <v>3.0</v>
      </c>
      <c r="CI19" s="128">
        <v>3</v>
      </c>
      <c r="CJ19" s="128">
        <v>3</v>
      </c>
      <c r="CK19" s="217">
        <f t="shared" si="33"/>
        <v>17</v>
      </c>
      <c r="CL19" s="129">
        <f t="shared" si="9"/>
        <v>6.882352941176471</v>
      </c>
      <c r="CM19" s="218" t="str">
        <f t="shared" si="34"/>
        <v>6.88</v>
      </c>
      <c r="CN19" s="129">
        <f t="shared" si="10"/>
        <v>2.7058823529411766</v>
      </c>
      <c r="CO19" s="218" t="str">
        <f t="shared" si="35"/>
        <v>2.71</v>
      </c>
      <c r="CP19" s="126" t="str">
        <f t="shared" si="150"/>
        <v>Lên lớp</v>
      </c>
      <c r="CQ19" s="126">
        <f t="shared" si="11"/>
        <v>17</v>
      </c>
      <c r="CR19" s="129">
        <f t="shared" si="12"/>
        <v>6.882352941176471</v>
      </c>
      <c r="CS19" s="126" t="str">
        <f t="shared" si="36"/>
        <v>6.88</v>
      </c>
      <c r="CT19" s="129">
        <f t="shared" si="13"/>
        <v>2.7058823529411766</v>
      </c>
      <c r="CU19" s="126" t="str">
        <f t="shared" si="37"/>
        <v>2.71</v>
      </c>
      <c r="CV19" s="126" t="str">
        <f t="shared" si="166"/>
        <v>Lên lớp</v>
      </c>
      <c r="CW19" s="105">
        <v>7</v>
      </c>
      <c r="CX19" s="126">
        <v>3</v>
      </c>
      <c r="CY19" s="126"/>
      <c r="CZ19" s="105">
        <f t="shared" si="38"/>
        <v>4.5999999999999996</v>
      </c>
      <c r="DA19" s="120">
        <f t="shared" si="39"/>
        <v>4.5999999999999996</v>
      </c>
      <c r="DB19" s="120" t="str">
        <f t="shared" si="40"/>
        <v>4.6</v>
      </c>
      <c r="DC19" s="127" t="str">
        <f t="shared" si="41"/>
        <v>D</v>
      </c>
      <c r="DD19" s="120">
        <f t="shared" si="42"/>
        <v>1</v>
      </c>
      <c r="DE19" s="120" t="str">
        <f t="shared" si="43"/>
        <v>1.0</v>
      </c>
      <c r="DF19" s="128"/>
      <c r="DG19" s="128"/>
      <c r="DH19" s="105">
        <v>8</v>
      </c>
      <c r="DI19" s="126">
        <v>6</v>
      </c>
      <c r="DJ19" s="126"/>
      <c r="DK19" s="105">
        <f t="shared" si="44"/>
        <v>6.8</v>
      </c>
      <c r="DL19" s="120">
        <f t="shared" si="45"/>
        <v>6.8</v>
      </c>
      <c r="DM19" s="120" t="str">
        <f t="shared" si="46"/>
        <v>6.8</v>
      </c>
      <c r="DN19" s="127" t="str">
        <f t="shared" si="47"/>
        <v>C+</v>
      </c>
      <c r="DO19" s="120">
        <f t="shared" si="48"/>
        <v>2.5</v>
      </c>
      <c r="DP19" s="120" t="str">
        <f t="shared" si="49"/>
        <v>2.5</v>
      </c>
      <c r="DQ19" s="128"/>
      <c r="DR19" s="128"/>
      <c r="DS19" s="120">
        <f t="shared" si="50"/>
        <v>5.6999999999999993</v>
      </c>
      <c r="DT19" s="120" t="str">
        <f t="shared" si="51"/>
        <v>5.7</v>
      </c>
      <c r="DU19" s="127" t="str">
        <f t="shared" si="52"/>
        <v>C</v>
      </c>
      <c r="DV19" s="120">
        <f t="shared" si="53"/>
        <v>2</v>
      </c>
      <c r="DW19" s="120" t="str">
        <f t="shared" si="54"/>
        <v>2.0</v>
      </c>
      <c r="DX19" s="128">
        <v>3</v>
      </c>
      <c r="DY19" s="128">
        <v>3</v>
      </c>
      <c r="DZ19" s="105">
        <v>6.1</v>
      </c>
      <c r="EA19" s="103">
        <v>6</v>
      </c>
      <c r="EB19" s="104"/>
      <c r="EC19" s="105">
        <f t="shared" si="55"/>
        <v>6</v>
      </c>
      <c r="ED19" s="120">
        <f t="shared" si="56"/>
        <v>6</v>
      </c>
      <c r="EE19" s="120" t="str">
        <f t="shared" si="57"/>
        <v>6.0</v>
      </c>
      <c r="EF19" s="127" t="str">
        <f t="shared" si="58"/>
        <v>C</v>
      </c>
      <c r="EG19" s="154">
        <f t="shared" si="59"/>
        <v>2</v>
      </c>
      <c r="EH19" s="131" t="str">
        <f t="shared" si="60"/>
        <v>2.0</v>
      </c>
      <c r="EI19" s="128">
        <v>3</v>
      </c>
      <c r="EJ19" s="128">
        <v>3</v>
      </c>
      <c r="EK19" s="105">
        <v>6.7</v>
      </c>
      <c r="EL19" s="103">
        <v>5</v>
      </c>
      <c r="EM19" s="104"/>
      <c r="EN19" s="105">
        <f t="shared" si="61"/>
        <v>5.7</v>
      </c>
      <c r="EO19" s="120">
        <f t="shared" si="62"/>
        <v>5.7</v>
      </c>
      <c r="EP19" s="120" t="str">
        <f t="shared" si="63"/>
        <v>5.7</v>
      </c>
      <c r="EQ19" s="127" t="str">
        <f t="shared" si="64"/>
        <v>C</v>
      </c>
      <c r="ER19" s="120">
        <f t="shared" si="65"/>
        <v>2</v>
      </c>
      <c r="ES19" s="131" t="str">
        <f t="shared" si="66"/>
        <v>2.0</v>
      </c>
      <c r="ET19" s="128">
        <v>3</v>
      </c>
      <c r="EU19" s="128">
        <v>3</v>
      </c>
      <c r="EV19" s="171">
        <v>5.3</v>
      </c>
      <c r="EW19" s="122">
        <v>3</v>
      </c>
      <c r="EX19" s="123">
        <v>3</v>
      </c>
      <c r="EY19" s="66">
        <f t="shared" si="67"/>
        <v>3.9</v>
      </c>
      <c r="EZ19" s="67">
        <f t="shared" si="68"/>
        <v>3.9</v>
      </c>
      <c r="FA19" s="67" t="str">
        <f t="shared" si="69"/>
        <v>3.9</v>
      </c>
      <c r="FB19" s="51" t="str">
        <f t="shared" si="70"/>
        <v>F</v>
      </c>
      <c r="FC19" s="60">
        <f t="shared" si="71"/>
        <v>0</v>
      </c>
      <c r="FD19" s="53" t="str">
        <f t="shared" si="72"/>
        <v>0.0</v>
      </c>
      <c r="FE19" s="63">
        <v>2</v>
      </c>
      <c r="FF19" s="207"/>
      <c r="FG19" s="105">
        <v>8</v>
      </c>
      <c r="FH19" s="103">
        <v>6</v>
      </c>
      <c r="FI19" s="104"/>
      <c r="FJ19" s="66">
        <f t="shared" si="73"/>
        <v>6.8</v>
      </c>
      <c r="FK19" s="67">
        <f t="shared" si="74"/>
        <v>6.8</v>
      </c>
      <c r="FL19" s="67" t="str">
        <f t="shared" si="75"/>
        <v>6.8</v>
      </c>
      <c r="FM19" s="51" t="str">
        <f t="shared" si="76"/>
        <v>C+</v>
      </c>
      <c r="FN19" s="60">
        <f t="shared" si="77"/>
        <v>2.5</v>
      </c>
      <c r="FO19" s="53" t="str">
        <f t="shared" si="78"/>
        <v>2.5</v>
      </c>
      <c r="FP19" s="63">
        <v>2</v>
      </c>
      <c r="FQ19" s="207">
        <v>2</v>
      </c>
      <c r="FR19" s="105">
        <v>7.6</v>
      </c>
      <c r="FS19" s="103">
        <v>6</v>
      </c>
      <c r="FT19" s="104"/>
      <c r="FU19" s="66"/>
      <c r="FV19" s="67">
        <f t="shared" si="79"/>
        <v>6.6</v>
      </c>
      <c r="FW19" s="67" t="str">
        <f t="shared" si="80"/>
        <v>6.6</v>
      </c>
      <c r="FX19" s="51" t="str">
        <f t="shared" si="81"/>
        <v>C+</v>
      </c>
      <c r="FY19" s="60">
        <f t="shared" si="82"/>
        <v>2.5</v>
      </c>
      <c r="FZ19" s="53" t="str">
        <f t="shared" si="83"/>
        <v>2.5</v>
      </c>
      <c r="GA19" s="63">
        <v>2</v>
      </c>
      <c r="GB19" s="207">
        <v>2</v>
      </c>
      <c r="GC19" s="105">
        <v>6.1</v>
      </c>
      <c r="GD19" s="103">
        <v>6</v>
      </c>
      <c r="GE19" s="104"/>
      <c r="GF19" s="105"/>
      <c r="GG19" s="67">
        <f t="shared" si="84"/>
        <v>6</v>
      </c>
      <c r="GH19" s="67" t="str">
        <f t="shared" si="85"/>
        <v>6.0</v>
      </c>
      <c r="GI19" s="51" t="str">
        <f t="shared" si="86"/>
        <v>C</v>
      </c>
      <c r="GJ19" s="60">
        <f t="shared" si="87"/>
        <v>2</v>
      </c>
      <c r="GK19" s="53" t="str">
        <f t="shared" si="88"/>
        <v>2.0</v>
      </c>
      <c r="GL19" s="63">
        <v>3</v>
      </c>
      <c r="GM19" s="207">
        <v>3</v>
      </c>
      <c r="GN19" s="211">
        <f t="shared" si="89"/>
        <v>18</v>
      </c>
      <c r="GO19" s="156">
        <f t="shared" si="90"/>
        <v>5.822222222222222</v>
      </c>
      <c r="GP19" s="158">
        <f t="shared" si="91"/>
        <v>1.8888888888888888</v>
      </c>
      <c r="GQ19" s="157" t="str">
        <f t="shared" si="92"/>
        <v>1.89</v>
      </c>
      <c r="GR19" s="5" t="str">
        <f t="shared" si="93"/>
        <v>Lên lớp</v>
      </c>
      <c r="GS19" s="212">
        <f t="shared" si="94"/>
        <v>16</v>
      </c>
      <c r="GT19" s="213">
        <f t="shared" si="95"/>
        <v>6.0625</v>
      </c>
      <c r="GU19" s="214">
        <f t="shared" si="96"/>
        <v>2.125</v>
      </c>
      <c r="GV19" s="215">
        <f t="shared" si="97"/>
        <v>35</v>
      </c>
      <c r="GW19" s="211">
        <f t="shared" si="98"/>
        <v>33</v>
      </c>
      <c r="GX19" s="157">
        <f t="shared" si="99"/>
        <v>6.4848484848484844</v>
      </c>
      <c r="GY19" s="158">
        <f t="shared" si="100"/>
        <v>2.4242424242424243</v>
      </c>
      <c r="GZ19" s="157" t="str">
        <f t="shared" si="101"/>
        <v>2.42</v>
      </c>
      <c r="HA19" s="5" t="str">
        <f t="shared" si="102"/>
        <v>Lên lớp</v>
      </c>
      <c r="HB19" s="105">
        <v>6</v>
      </c>
      <c r="HC19" s="103">
        <v>5</v>
      </c>
      <c r="HD19" s="104"/>
      <c r="HE19" s="105"/>
      <c r="HF19" s="67">
        <f t="shared" si="103"/>
        <v>5.4</v>
      </c>
      <c r="HG19" s="67" t="str">
        <f t="shared" si="104"/>
        <v>5.4</v>
      </c>
      <c r="HH19" s="51" t="str">
        <f t="shared" si="105"/>
        <v>D+</v>
      </c>
      <c r="HI19" s="60">
        <f t="shared" si="106"/>
        <v>1.5</v>
      </c>
      <c r="HJ19" s="53" t="str">
        <f t="shared" si="107"/>
        <v>1.5</v>
      </c>
      <c r="HK19" s="63">
        <v>3</v>
      </c>
      <c r="HL19" s="207">
        <v>3</v>
      </c>
      <c r="HM19" s="210">
        <v>5.3</v>
      </c>
      <c r="HN19" s="57">
        <v>4</v>
      </c>
      <c r="HO19" s="58"/>
      <c r="HP19" s="66">
        <f t="shared" si="108"/>
        <v>4.5</v>
      </c>
      <c r="HQ19" s="110">
        <f t="shared" si="109"/>
        <v>4.5</v>
      </c>
      <c r="HR19" s="67" t="str">
        <f t="shared" si="110"/>
        <v>4.5</v>
      </c>
      <c r="HS19" s="111" t="str">
        <f t="shared" si="111"/>
        <v>D</v>
      </c>
      <c r="HT19" s="112">
        <f t="shared" si="112"/>
        <v>1</v>
      </c>
      <c r="HU19" s="113" t="str">
        <f t="shared" si="113"/>
        <v>1.0</v>
      </c>
      <c r="HV19" s="63">
        <v>1</v>
      </c>
      <c r="HW19" s="207">
        <v>1</v>
      </c>
      <c r="HX19" s="66">
        <f t="shared" si="114"/>
        <v>1.4</v>
      </c>
      <c r="HY19" s="167">
        <f t="shared" si="115"/>
        <v>5.0999999999999996</v>
      </c>
      <c r="HZ19" s="53" t="str">
        <f t="shared" si="116"/>
        <v>5.1</v>
      </c>
      <c r="IA19" s="51" t="str">
        <f t="shared" si="117"/>
        <v>D+</v>
      </c>
      <c r="IB19" s="60">
        <f t="shared" si="118"/>
        <v>1.5</v>
      </c>
      <c r="IC19" s="53" t="str">
        <f t="shared" si="119"/>
        <v>1.5</v>
      </c>
      <c r="ID19" s="220">
        <v>4</v>
      </c>
      <c r="IE19" s="221">
        <v>4</v>
      </c>
      <c r="IF19" s="210">
        <v>7.3</v>
      </c>
      <c r="IG19" s="57">
        <v>4</v>
      </c>
      <c r="IH19" s="58"/>
      <c r="II19" s="66">
        <f t="shared" si="120"/>
        <v>5.3</v>
      </c>
      <c r="IJ19" s="67">
        <f t="shared" si="121"/>
        <v>5.3</v>
      </c>
      <c r="IK19" s="67" t="str">
        <f t="shared" si="122"/>
        <v>5.3</v>
      </c>
      <c r="IL19" s="51" t="str">
        <f t="shared" si="123"/>
        <v>D+</v>
      </c>
      <c r="IM19" s="60">
        <f t="shared" si="124"/>
        <v>1.5</v>
      </c>
      <c r="IN19" s="53" t="str">
        <f t="shared" si="125"/>
        <v>1.5</v>
      </c>
      <c r="IO19" s="63">
        <v>2</v>
      </c>
      <c r="IP19" s="207">
        <v>2</v>
      </c>
      <c r="IQ19" s="210">
        <v>7.5</v>
      </c>
      <c r="IR19" s="57">
        <v>4</v>
      </c>
      <c r="IS19" s="58"/>
      <c r="IT19" s="66">
        <f t="shared" si="126"/>
        <v>5.4</v>
      </c>
      <c r="IU19" s="67">
        <f t="shared" si="127"/>
        <v>5.4</v>
      </c>
      <c r="IV19" s="67" t="str">
        <f t="shared" si="128"/>
        <v>5.4</v>
      </c>
      <c r="IW19" s="51" t="str">
        <f t="shared" si="129"/>
        <v>D+</v>
      </c>
      <c r="IX19" s="60">
        <f t="shared" si="130"/>
        <v>1.5</v>
      </c>
      <c r="IY19" s="53" t="str">
        <f t="shared" si="131"/>
        <v>1.5</v>
      </c>
      <c r="IZ19" s="63">
        <v>3</v>
      </c>
      <c r="JA19" s="207">
        <v>3</v>
      </c>
      <c r="JB19" s="271">
        <v>6.4</v>
      </c>
      <c r="JC19" s="122">
        <v>2</v>
      </c>
      <c r="JD19" s="123"/>
      <c r="JE19" s="171">
        <f t="shared" si="132"/>
        <v>3.8</v>
      </c>
      <c r="JF19" s="67">
        <f t="shared" si="133"/>
        <v>3.8</v>
      </c>
      <c r="JG19" s="50" t="str">
        <f t="shared" si="134"/>
        <v>3.8</v>
      </c>
      <c r="JH19" s="51" t="str">
        <f t="shared" si="135"/>
        <v>F</v>
      </c>
      <c r="JI19" s="60">
        <f t="shared" si="136"/>
        <v>0</v>
      </c>
      <c r="JJ19" s="53" t="str">
        <f t="shared" si="137"/>
        <v>0.0</v>
      </c>
      <c r="JK19" s="61">
        <v>2</v>
      </c>
      <c r="JL19" s="62">
        <v>2</v>
      </c>
      <c r="JM19" s="65">
        <v>7.6</v>
      </c>
      <c r="JN19" s="57">
        <v>5</v>
      </c>
      <c r="JO19" s="58"/>
      <c r="JP19" s="66">
        <f t="shared" si="138"/>
        <v>6</v>
      </c>
      <c r="JQ19" s="67">
        <f t="shared" si="139"/>
        <v>6</v>
      </c>
      <c r="JR19" s="50" t="str">
        <f t="shared" si="140"/>
        <v>6.0</v>
      </c>
      <c r="JS19" s="51" t="str">
        <f t="shared" si="141"/>
        <v>C</v>
      </c>
      <c r="JT19" s="60">
        <f t="shared" si="142"/>
        <v>2</v>
      </c>
      <c r="JU19" s="53" t="str">
        <f t="shared" si="143"/>
        <v>2.0</v>
      </c>
      <c r="JV19" s="61">
        <v>1</v>
      </c>
      <c r="JW19" s="62">
        <v>1</v>
      </c>
      <c r="JX19" s="65">
        <v>6.7</v>
      </c>
      <c r="JY19" s="57">
        <v>6</v>
      </c>
      <c r="JZ19" s="58"/>
      <c r="KA19" s="66">
        <f t="shared" si="144"/>
        <v>6.3</v>
      </c>
      <c r="KB19" s="67">
        <f t="shared" si="145"/>
        <v>6.3</v>
      </c>
      <c r="KC19" s="50" t="str">
        <f t="shared" si="146"/>
        <v>6.3</v>
      </c>
      <c r="KD19" s="51" t="str">
        <f t="shared" si="147"/>
        <v>C</v>
      </c>
      <c r="KE19" s="60">
        <f t="shared" si="148"/>
        <v>2</v>
      </c>
      <c r="KF19" s="53" t="str">
        <f t="shared" si="149"/>
        <v>2.0</v>
      </c>
      <c r="KG19" s="61">
        <v>2</v>
      </c>
      <c r="KH19" s="62">
        <v>2</v>
      </c>
    </row>
    <row r="20" spans="1:294" s="8" customFormat="1" ht="18">
      <c r="A20" s="5">
        <v>20</v>
      </c>
      <c r="B20" s="9" t="s">
        <v>11</v>
      </c>
      <c r="C20" s="10" t="s">
        <v>312</v>
      </c>
      <c r="D20" s="11" t="s">
        <v>313</v>
      </c>
      <c r="E20" s="12" t="s">
        <v>314</v>
      </c>
      <c r="G20" s="47" t="s">
        <v>575</v>
      </c>
      <c r="H20" s="132" t="s">
        <v>427</v>
      </c>
      <c r="I20" s="143" t="s">
        <v>612</v>
      </c>
      <c r="J20" s="48" t="s">
        <v>525</v>
      </c>
      <c r="K20" s="98">
        <v>6.7</v>
      </c>
      <c r="L20" s="67" t="str">
        <f t="shared" si="14"/>
        <v>6.7</v>
      </c>
      <c r="M20" s="51" t="str">
        <f t="shared" si="151"/>
        <v>C+</v>
      </c>
      <c r="N20" s="52">
        <f t="shared" si="152"/>
        <v>2.5</v>
      </c>
      <c r="O20" s="53" t="str">
        <f t="shared" si="15"/>
        <v>2.5</v>
      </c>
      <c r="P20" s="63">
        <v>2</v>
      </c>
      <c r="Q20" s="49">
        <v>6</v>
      </c>
      <c r="R20" s="67" t="str">
        <f t="shared" si="16"/>
        <v>6.0</v>
      </c>
      <c r="S20" s="51" t="str">
        <f t="shared" si="153"/>
        <v>C</v>
      </c>
      <c r="T20" s="52">
        <f t="shared" si="154"/>
        <v>2</v>
      </c>
      <c r="U20" s="53" t="str">
        <f t="shared" si="17"/>
        <v>2.0</v>
      </c>
      <c r="V20" s="63">
        <v>3</v>
      </c>
      <c r="W20" s="150">
        <v>8.1999999999999993</v>
      </c>
      <c r="X20" s="124">
        <v>0</v>
      </c>
      <c r="Y20" s="125">
        <v>7</v>
      </c>
      <c r="Z20" s="66">
        <f t="shared" si="0"/>
        <v>3.3</v>
      </c>
      <c r="AA20" s="67">
        <f t="shared" si="1"/>
        <v>7.5</v>
      </c>
      <c r="AB20" s="67" t="str">
        <f t="shared" si="18"/>
        <v>7.5</v>
      </c>
      <c r="AC20" s="51" t="str">
        <f t="shared" si="2"/>
        <v>B</v>
      </c>
      <c r="AD20" s="60">
        <f t="shared" si="155"/>
        <v>3</v>
      </c>
      <c r="AE20" s="53" t="str">
        <f t="shared" si="19"/>
        <v>3.0</v>
      </c>
      <c r="AF20" s="63">
        <v>4</v>
      </c>
      <c r="AG20" s="207">
        <v>4</v>
      </c>
      <c r="AH20" s="105">
        <v>8</v>
      </c>
      <c r="AI20" s="103">
        <v>6</v>
      </c>
      <c r="AJ20" s="104"/>
      <c r="AK20" s="66">
        <f t="shared" si="3"/>
        <v>6.8</v>
      </c>
      <c r="AL20" s="67">
        <f t="shared" si="4"/>
        <v>6.8</v>
      </c>
      <c r="AM20" s="67" t="str">
        <f t="shared" si="20"/>
        <v>6.8</v>
      </c>
      <c r="AN20" s="51" t="str">
        <f t="shared" si="156"/>
        <v>C+</v>
      </c>
      <c r="AO20" s="60">
        <f t="shared" si="157"/>
        <v>2.5</v>
      </c>
      <c r="AP20" s="53" t="str">
        <f t="shared" si="21"/>
        <v>2.5</v>
      </c>
      <c r="AQ20" s="63">
        <v>2</v>
      </c>
      <c r="AR20" s="207">
        <v>2</v>
      </c>
      <c r="AS20" s="105">
        <v>5.9</v>
      </c>
      <c r="AT20" s="103">
        <v>5</v>
      </c>
      <c r="AU20" s="104"/>
      <c r="AV20" s="66">
        <f t="shared" si="22"/>
        <v>5.4</v>
      </c>
      <c r="AW20" s="67">
        <f t="shared" si="23"/>
        <v>5.4</v>
      </c>
      <c r="AX20" s="67" t="str">
        <f t="shared" si="24"/>
        <v>5.4</v>
      </c>
      <c r="AY20" s="51" t="str">
        <f t="shared" si="25"/>
        <v>D+</v>
      </c>
      <c r="AZ20" s="60">
        <f t="shared" si="158"/>
        <v>1.5</v>
      </c>
      <c r="BA20" s="53" t="str">
        <f t="shared" si="26"/>
        <v>1.5</v>
      </c>
      <c r="BB20" s="63">
        <v>3</v>
      </c>
      <c r="BC20" s="207">
        <v>3</v>
      </c>
      <c r="BD20" s="105">
        <v>6.8</v>
      </c>
      <c r="BE20" s="103">
        <v>6</v>
      </c>
      <c r="BF20" s="104"/>
      <c r="BG20" s="66">
        <f t="shared" si="159"/>
        <v>6.3</v>
      </c>
      <c r="BH20" s="67">
        <f t="shared" si="160"/>
        <v>6.3</v>
      </c>
      <c r="BI20" s="67" t="str">
        <f t="shared" si="27"/>
        <v>6.3</v>
      </c>
      <c r="BJ20" s="51" t="str">
        <f t="shared" si="161"/>
        <v>C</v>
      </c>
      <c r="BK20" s="60">
        <f t="shared" si="162"/>
        <v>2</v>
      </c>
      <c r="BL20" s="53" t="str">
        <f t="shared" si="28"/>
        <v>2.0</v>
      </c>
      <c r="BM20" s="63">
        <v>3</v>
      </c>
      <c r="BN20" s="207">
        <v>3</v>
      </c>
      <c r="BO20" s="105">
        <v>7.2</v>
      </c>
      <c r="BP20" s="103">
        <v>5</v>
      </c>
      <c r="BQ20" s="104"/>
      <c r="BR20" s="66">
        <f t="shared" si="5"/>
        <v>5.9</v>
      </c>
      <c r="BS20" s="67">
        <f t="shared" si="6"/>
        <v>5.9</v>
      </c>
      <c r="BT20" s="67" t="str">
        <f t="shared" si="29"/>
        <v>5.9</v>
      </c>
      <c r="BU20" s="51" t="str">
        <f t="shared" si="7"/>
        <v>C</v>
      </c>
      <c r="BV20" s="68">
        <f t="shared" si="8"/>
        <v>2</v>
      </c>
      <c r="BW20" s="53" t="str">
        <f t="shared" si="30"/>
        <v>2.0</v>
      </c>
      <c r="BX20" s="63">
        <v>2</v>
      </c>
      <c r="BY20" s="207">
        <v>2</v>
      </c>
      <c r="BZ20" s="105">
        <v>6.5</v>
      </c>
      <c r="CA20" s="103">
        <v>8</v>
      </c>
      <c r="CB20" s="104"/>
      <c r="CC20" s="105"/>
      <c r="CD20" s="67">
        <f t="shared" si="163"/>
        <v>7.4</v>
      </c>
      <c r="CE20" s="67" t="str">
        <f t="shared" si="31"/>
        <v>7.4</v>
      </c>
      <c r="CF20" s="51" t="str">
        <f t="shared" si="164"/>
        <v>B</v>
      </c>
      <c r="CG20" s="60">
        <f t="shared" si="165"/>
        <v>3</v>
      </c>
      <c r="CH20" s="53" t="str">
        <f t="shared" si="32"/>
        <v>3.0</v>
      </c>
      <c r="CI20" s="63">
        <v>3</v>
      </c>
      <c r="CJ20" s="207">
        <v>3</v>
      </c>
      <c r="CK20" s="208">
        <f t="shared" si="33"/>
        <v>17</v>
      </c>
      <c r="CL20" s="72">
        <f t="shared" si="9"/>
        <v>6.6294117647058828</v>
      </c>
      <c r="CM20" s="93" t="str">
        <f t="shared" si="34"/>
        <v>6.63</v>
      </c>
      <c r="CN20" s="72">
        <f t="shared" si="10"/>
        <v>2.3823529411764706</v>
      </c>
      <c r="CO20" s="93" t="str">
        <f t="shared" si="35"/>
        <v>2.38</v>
      </c>
      <c r="CP20" s="7" t="str">
        <f t="shared" si="150"/>
        <v>Lên lớp</v>
      </c>
      <c r="CQ20" s="7">
        <f t="shared" si="11"/>
        <v>17</v>
      </c>
      <c r="CR20" s="72">
        <f t="shared" si="12"/>
        <v>6.6294117647058828</v>
      </c>
      <c r="CS20" s="7" t="str">
        <f t="shared" si="36"/>
        <v>6.63</v>
      </c>
      <c r="CT20" s="72">
        <f t="shared" si="13"/>
        <v>2.3823529411764706</v>
      </c>
      <c r="CU20" s="7" t="str">
        <f t="shared" si="37"/>
        <v>2.38</v>
      </c>
      <c r="CV20" s="7" t="str">
        <f t="shared" si="166"/>
        <v>Lên lớp</v>
      </c>
      <c r="CW20" s="171">
        <v>6.6</v>
      </c>
      <c r="CX20" s="148">
        <v>2</v>
      </c>
      <c r="CY20" s="148">
        <v>6</v>
      </c>
      <c r="CZ20" s="66">
        <f t="shared" si="38"/>
        <v>3.8</v>
      </c>
      <c r="DA20" s="67">
        <f t="shared" si="39"/>
        <v>6.2</v>
      </c>
      <c r="DB20" s="60" t="str">
        <f t="shared" si="40"/>
        <v>6.2</v>
      </c>
      <c r="DC20" s="51" t="str">
        <f t="shared" si="41"/>
        <v>C</v>
      </c>
      <c r="DD20" s="60">
        <f t="shared" si="42"/>
        <v>2</v>
      </c>
      <c r="DE20" s="60" t="str">
        <f t="shared" si="43"/>
        <v>2.0</v>
      </c>
      <c r="DF20" s="63"/>
      <c r="DG20" s="209"/>
      <c r="DH20" s="105">
        <v>7</v>
      </c>
      <c r="DI20" s="126">
        <v>3</v>
      </c>
      <c r="DJ20" s="126"/>
      <c r="DK20" s="66">
        <f t="shared" si="44"/>
        <v>4.5999999999999996</v>
      </c>
      <c r="DL20" s="67">
        <f t="shared" si="45"/>
        <v>4.5999999999999996</v>
      </c>
      <c r="DM20" s="60" t="str">
        <f t="shared" si="46"/>
        <v>4.6</v>
      </c>
      <c r="DN20" s="51" t="str">
        <f t="shared" si="47"/>
        <v>D</v>
      </c>
      <c r="DO20" s="60">
        <f t="shared" si="48"/>
        <v>1</v>
      </c>
      <c r="DP20" s="60" t="str">
        <f t="shared" si="49"/>
        <v>1.0</v>
      </c>
      <c r="DQ20" s="63"/>
      <c r="DR20" s="209"/>
      <c r="DS20" s="67">
        <f t="shared" si="50"/>
        <v>5.4</v>
      </c>
      <c r="DT20" s="60" t="str">
        <f t="shared" si="51"/>
        <v>5.4</v>
      </c>
      <c r="DU20" s="51" t="str">
        <f t="shared" si="52"/>
        <v>D+</v>
      </c>
      <c r="DV20" s="60">
        <f t="shared" si="53"/>
        <v>1.5</v>
      </c>
      <c r="DW20" s="60" t="str">
        <f t="shared" si="54"/>
        <v>1.5</v>
      </c>
      <c r="DX20" s="63">
        <v>3</v>
      </c>
      <c r="DY20" s="209">
        <v>3</v>
      </c>
      <c r="DZ20" s="210">
        <v>5</v>
      </c>
      <c r="EA20" s="57">
        <v>5</v>
      </c>
      <c r="EB20" s="58"/>
      <c r="EC20" s="66">
        <f t="shared" si="55"/>
        <v>5</v>
      </c>
      <c r="ED20" s="67">
        <f t="shared" si="56"/>
        <v>5</v>
      </c>
      <c r="EE20" s="67" t="str">
        <f t="shared" si="57"/>
        <v>5.0</v>
      </c>
      <c r="EF20" s="51" t="str">
        <f t="shared" si="58"/>
        <v>D+</v>
      </c>
      <c r="EG20" s="68">
        <f t="shared" si="59"/>
        <v>1.5</v>
      </c>
      <c r="EH20" s="53" t="str">
        <f t="shared" si="60"/>
        <v>1.5</v>
      </c>
      <c r="EI20" s="63">
        <v>3</v>
      </c>
      <c r="EJ20" s="207">
        <v>3</v>
      </c>
      <c r="EK20" s="210">
        <v>6</v>
      </c>
      <c r="EL20" s="57">
        <v>3</v>
      </c>
      <c r="EM20" s="58"/>
      <c r="EN20" s="66">
        <f t="shared" si="61"/>
        <v>4.2</v>
      </c>
      <c r="EO20" s="67">
        <f t="shared" si="62"/>
        <v>4.2</v>
      </c>
      <c r="EP20" s="67" t="str">
        <f t="shared" si="63"/>
        <v>4.2</v>
      </c>
      <c r="EQ20" s="51" t="str">
        <f t="shared" si="64"/>
        <v>D</v>
      </c>
      <c r="ER20" s="60">
        <f t="shared" si="65"/>
        <v>1</v>
      </c>
      <c r="ES20" s="53" t="str">
        <f t="shared" si="66"/>
        <v>1.0</v>
      </c>
      <c r="ET20" s="63">
        <v>3</v>
      </c>
      <c r="EU20" s="207">
        <v>3</v>
      </c>
      <c r="EV20" s="149">
        <v>2.2999999999999998</v>
      </c>
      <c r="EW20" s="70"/>
      <c r="EX20" s="121"/>
      <c r="EY20" s="66">
        <f t="shared" si="67"/>
        <v>0.9</v>
      </c>
      <c r="EZ20" s="67">
        <f t="shared" si="68"/>
        <v>0.9</v>
      </c>
      <c r="FA20" s="67" t="str">
        <f t="shared" si="69"/>
        <v>0.9</v>
      </c>
      <c r="FB20" s="51" t="str">
        <f t="shared" si="70"/>
        <v>F</v>
      </c>
      <c r="FC20" s="60">
        <f t="shared" si="71"/>
        <v>0</v>
      </c>
      <c r="FD20" s="53" t="str">
        <f t="shared" si="72"/>
        <v>0.0</v>
      </c>
      <c r="FE20" s="63">
        <v>2</v>
      </c>
      <c r="FF20" s="207"/>
      <c r="FG20" s="105">
        <v>7.7</v>
      </c>
      <c r="FH20" s="103">
        <v>7</v>
      </c>
      <c r="FI20" s="104"/>
      <c r="FJ20" s="66">
        <f t="shared" si="73"/>
        <v>7.3</v>
      </c>
      <c r="FK20" s="67">
        <f t="shared" si="74"/>
        <v>7.3</v>
      </c>
      <c r="FL20" s="67" t="str">
        <f t="shared" si="75"/>
        <v>7.3</v>
      </c>
      <c r="FM20" s="51" t="str">
        <f t="shared" si="76"/>
        <v>B</v>
      </c>
      <c r="FN20" s="60">
        <f t="shared" si="77"/>
        <v>3</v>
      </c>
      <c r="FO20" s="53" t="str">
        <f t="shared" si="78"/>
        <v>3.0</v>
      </c>
      <c r="FP20" s="63">
        <v>2</v>
      </c>
      <c r="FQ20" s="207">
        <v>2</v>
      </c>
      <c r="FR20" s="149">
        <v>0</v>
      </c>
      <c r="FS20" s="70"/>
      <c r="FT20" s="121"/>
      <c r="FU20" s="149"/>
      <c r="FV20" s="67">
        <f t="shared" si="79"/>
        <v>0</v>
      </c>
      <c r="FW20" s="67" t="str">
        <f t="shared" si="80"/>
        <v>0.0</v>
      </c>
      <c r="FX20" s="51" t="str">
        <f t="shared" si="81"/>
        <v>F</v>
      </c>
      <c r="FY20" s="60">
        <f t="shared" si="82"/>
        <v>0</v>
      </c>
      <c r="FZ20" s="53" t="str">
        <f t="shared" si="83"/>
        <v>0.0</v>
      </c>
      <c r="GA20" s="63">
        <v>2</v>
      </c>
      <c r="GB20" s="207"/>
      <c r="GC20" s="150">
        <v>5</v>
      </c>
      <c r="GD20" s="124">
        <v>0</v>
      </c>
      <c r="GE20" s="125"/>
      <c r="GF20" s="150"/>
      <c r="GG20" s="67">
        <f t="shared" si="84"/>
        <v>2</v>
      </c>
      <c r="GH20" s="67" t="str">
        <f t="shared" si="85"/>
        <v>2.0</v>
      </c>
      <c r="GI20" s="51" t="str">
        <f t="shared" si="86"/>
        <v>F</v>
      </c>
      <c r="GJ20" s="60">
        <f t="shared" si="87"/>
        <v>0</v>
      </c>
      <c r="GK20" s="53" t="str">
        <f t="shared" si="88"/>
        <v>0.0</v>
      </c>
      <c r="GL20" s="63">
        <v>3</v>
      </c>
      <c r="GM20" s="207"/>
      <c r="GN20" s="211">
        <f t="shared" si="89"/>
        <v>18</v>
      </c>
      <c r="GO20" s="156">
        <f t="shared" si="90"/>
        <v>3.677777777777778</v>
      </c>
      <c r="GP20" s="158">
        <f t="shared" si="91"/>
        <v>1</v>
      </c>
      <c r="GQ20" s="157" t="str">
        <f t="shared" si="92"/>
        <v>1.00</v>
      </c>
      <c r="GR20" s="5" t="str">
        <f t="shared" si="93"/>
        <v>Lên lớp</v>
      </c>
      <c r="GS20" s="212">
        <f t="shared" si="94"/>
        <v>11</v>
      </c>
      <c r="GT20" s="213">
        <f t="shared" si="95"/>
        <v>5.3090909090909095</v>
      </c>
      <c r="GU20" s="214">
        <f t="shared" si="96"/>
        <v>1.6363636363636365</v>
      </c>
      <c r="GV20" s="215">
        <f t="shared" si="97"/>
        <v>35</v>
      </c>
      <c r="GW20" s="211">
        <f t="shared" si="98"/>
        <v>28</v>
      </c>
      <c r="GX20" s="157">
        <f t="shared" si="99"/>
        <v>6.1107142857142867</v>
      </c>
      <c r="GY20" s="158">
        <f t="shared" si="100"/>
        <v>2.0892857142857144</v>
      </c>
      <c r="GZ20" s="157" t="str">
        <f t="shared" si="101"/>
        <v>2.09</v>
      </c>
      <c r="HA20" s="5" t="str">
        <f t="shared" si="102"/>
        <v>Lên lớp</v>
      </c>
      <c r="HB20" s="171">
        <v>5.3</v>
      </c>
      <c r="HC20" s="122">
        <v>2</v>
      </c>
      <c r="HD20" s="123">
        <v>5</v>
      </c>
      <c r="HE20" s="171"/>
      <c r="HF20" s="67">
        <f t="shared" si="103"/>
        <v>5.0999999999999996</v>
      </c>
      <c r="HG20" s="67" t="str">
        <f t="shared" si="104"/>
        <v>5.1</v>
      </c>
      <c r="HH20" s="51" t="str">
        <f t="shared" si="105"/>
        <v>D+</v>
      </c>
      <c r="HI20" s="60">
        <f t="shared" si="106"/>
        <v>1.5</v>
      </c>
      <c r="HJ20" s="53" t="str">
        <f t="shared" si="107"/>
        <v>1.5</v>
      </c>
      <c r="HK20" s="63">
        <v>3</v>
      </c>
      <c r="HL20" s="207">
        <v>3</v>
      </c>
      <c r="HM20" s="171">
        <v>5.3</v>
      </c>
      <c r="HN20" s="122">
        <v>1</v>
      </c>
      <c r="HO20" s="123">
        <v>5</v>
      </c>
      <c r="HP20" s="171">
        <f t="shared" si="108"/>
        <v>2.7</v>
      </c>
      <c r="HQ20" s="110">
        <f t="shared" si="109"/>
        <v>5.0999999999999996</v>
      </c>
      <c r="HR20" s="67" t="str">
        <f t="shared" si="110"/>
        <v>5.1</v>
      </c>
      <c r="HS20" s="111" t="str">
        <f t="shared" si="111"/>
        <v>D+</v>
      </c>
      <c r="HT20" s="112">
        <f t="shared" si="112"/>
        <v>1.5</v>
      </c>
      <c r="HU20" s="113" t="str">
        <f t="shared" si="113"/>
        <v>1.5</v>
      </c>
      <c r="HV20" s="63">
        <v>1</v>
      </c>
      <c r="HW20" s="207">
        <v>1</v>
      </c>
      <c r="HX20" s="66">
        <f t="shared" si="114"/>
        <v>0.8</v>
      </c>
      <c r="HY20" s="167">
        <f t="shared" si="115"/>
        <v>5.0999999999999996</v>
      </c>
      <c r="HZ20" s="53" t="str">
        <f t="shared" si="116"/>
        <v>5.1</v>
      </c>
      <c r="IA20" s="51" t="str">
        <f t="shared" si="117"/>
        <v>D+</v>
      </c>
      <c r="IB20" s="60">
        <f t="shared" si="118"/>
        <v>1.5</v>
      </c>
      <c r="IC20" s="53" t="str">
        <f t="shared" si="119"/>
        <v>1.5</v>
      </c>
      <c r="ID20" s="220">
        <v>4</v>
      </c>
      <c r="IE20" s="221">
        <v>4</v>
      </c>
      <c r="IF20" s="210">
        <v>7</v>
      </c>
      <c r="IG20" s="57">
        <v>4</v>
      </c>
      <c r="IH20" s="58"/>
      <c r="II20" s="66">
        <f t="shared" si="120"/>
        <v>5.2</v>
      </c>
      <c r="IJ20" s="67">
        <f t="shared" si="121"/>
        <v>5.2</v>
      </c>
      <c r="IK20" s="67" t="str">
        <f t="shared" si="122"/>
        <v>5.2</v>
      </c>
      <c r="IL20" s="51" t="str">
        <f t="shared" si="123"/>
        <v>D+</v>
      </c>
      <c r="IM20" s="60">
        <f t="shared" si="124"/>
        <v>1.5</v>
      </c>
      <c r="IN20" s="53" t="str">
        <f t="shared" si="125"/>
        <v>1.5</v>
      </c>
      <c r="IO20" s="63">
        <v>2</v>
      </c>
      <c r="IP20" s="207">
        <v>2</v>
      </c>
      <c r="IQ20" s="210">
        <v>7.5</v>
      </c>
      <c r="IR20" s="57">
        <v>5</v>
      </c>
      <c r="IS20" s="58"/>
      <c r="IT20" s="66">
        <f t="shared" si="126"/>
        <v>6</v>
      </c>
      <c r="IU20" s="67">
        <f t="shared" si="127"/>
        <v>6</v>
      </c>
      <c r="IV20" s="67" t="str">
        <f t="shared" si="128"/>
        <v>6.0</v>
      </c>
      <c r="IW20" s="51" t="str">
        <f t="shared" si="129"/>
        <v>C</v>
      </c>
      <c r="IX20" s="60">
        <f t="shared" si="130"/>
        <v>2</v>
      </c>
      <c r="IY20" s="53" t="str">
        <f t="shared" si="131"/>
        <v>2.0</v>
      </c>
      <c r="IZ20" s="63">
        <v>3</v>
      </c>
      <c r="JA20" s="207">
        <v>3</v>
      </c>
      <c r="JB20" s="65">
        <v>6</v>
      </c>
      <c r="JC20" s="57">
        <v>5</v>
      </c>
      <c r="JD20" s="58"/>
      <c r="JE20" s="66">
        <f t="shared" si="132"/>
        <v>5.4</v>
      </c>
      <c r="JF20" s="67">
        <f t="shared" si="133"/>
        <v>5.4</v>
      </c>
      <c r="JG20" s="50" t="str">
        <f t="shared" si="134"/>
        <v>5.4</v>
      </c>
      <c r="JH20" s="51" t="str">
        <f t="shared" si="135"/>
        <v>D+</v>
      </c>
      <c r="JI20" s="60">
        <f t="shared" si="136"/>
        <v>1.5</v>
      </c>
      <c r="JJ20" s="53" t="str">
        <f t="shared" si="137"/>
        <v>1.5</v>
      </c>
      <c r="JK20" s="61">
        <v>2</v>
      </c>
      <c r="JL20" s="62">
        <v>2</v>
      </c>
      <c r="JM20" s="277">
        <v>5</v>
      </c>
      <c r="JN20" s="124">
        <v>3</v>
      </c>
      <c r="JO20" s="125"/>
      <c r="JP20" s="150">
        <f t="shared" si="138"/>
        <v>3.8</v>
      </c>
      <c r="JQ20" s="67">
        <f t="shared" si="139"/>
        <v>3.8</v>
      </c>
      <c r="JR20" s="50" t="str">
        <f t="shared" si="140"/>
        <v>3.8</v>
      </c>
      <c r="JS20" s="51" t="str">
        <f t="shared" si="141"/>
        <v>F</v>
      </c>
      <c r="JT20" s="60">
        <f t="shared" si="142"/>
        <v>0</v>
      </c>
      <c r="JU20" s="53" t="str">
        <f t="shared" si="143"/>
        <v>0.0</v>
      </c>
      <c r="JV20" s="61">
        <v>1</v>
      </c>
      <c r="JW20" s="62">
        <v>1</v>
      </c>
      <c r="JX20" s="65">
        <v>6.7</v>
      </c>
      <c r="JY20" s="57">
        <v>6</v>
      </c>
      <c r="JZ20" s="58"/>
      <c r="KA20" s="66">
        <f t="shared" si="144"/>
        <v>6.3</v>
      </c>
      <c r="KB20" s="67">
        <f t="shared" si="145"/>
        <v>6.3</v>
      </c>
      <c r="KC20" s="50" t="str">
        <f t="shared" si="146"/>
        <v>6.3</v>
      </c>
      <c r="KD20" s="51" t="str">
        <f t="shared" si="147"/>
        <v>C</v>
      </c>
      <c r="KE20" s="60">
        <f t="shared" si="148"/>
        <v>2</v>
      </c>
      <c r="KF20" s="53" t="str">
        <f t="shared" si="149"/>
        <v>2.0</v>
      </c>
      <c r="KG20" s="61">
        <v>2</v>
      </c>
      <c r="KH20" s="62">
        <v>2</v>
      </c>
    </row>
    <row r="21" spans="1:294" s="8" customFormat="1" ht="18">
      <c r="A21" s="5">
        <v>21</v>
      </c>
      <c r="B21" s="9" t="s">
        <v>11</v>
      </c>
      <c r="C21" s="10" t="s">
        <v>315</v>
      </c>
      <c r="D21" s="11" t="s">
        <v>316</v>
      </c>
      <c r="E21" s="12" t="s">
        <v>317</v>
      </c>
      <c r="F21" s="6"/>
      <c r="G21" s="47" t="s">
        <v>576</v>
      </c>
      <c r="H21" s="132" t="s">
        <v>427</v>
      </c>
      <c r="I21" s="132" t="s">
        <v>613</v>
      </c>
      <c r="J21" s="48" t="s">
        <v>634</v>
      </c>
      <c r="K21" s="105">
        <v>7</v>
      </c>
      <c r="L21" s="67" t="str">
        <f t="shared" si="14"/>
        <v>7.0</v>
      </c>
      <c r="M21" s="51" t="str">
        <f t="shared" si="151"/>
        <v>B</v>
      </c>
      <c r="N21" s="52">
        <f t="shared" si="152"/>
        <v>3</v>
      </c>
      <c r="O21" s="53" t="str">
        <f t="shared" si="15"/>
        <v>3.0</v>
      </c>
      <c r="P21" s="63">
        <v>2</v>
      </c>
      <c r="Q21" s="49">
        <v>7</v>
      </c>
      <c r="R21" s="67" t="str">
        <f t="shared" si="16"/>
        <v>7.0</v>
      </c>
      <c r="S21" s="51" t="str">
        <f t="shared" si="153"/>
        <v>B</v>
      </c>
      <c r="T21" s="52">
        <f t="shared" si="154"/>
        <v>3</v>
      </c>
      <c r="U21" s="53" t="str">
        <f t="shared" si="17"/>
        <v>3.0</v>
      </c>
      <c r="V21" s="63">
        <v>3</v>
      </c>
      <c r="W21" s="105">
        <v>8</v>
      </c>
      <c r="X21" s="103">
        <v>9</v>
      </c>
      <c r="Y21" s="104"/>
      <c r="Z21" s="66">
        <f t="shared" si="0"/>
        <v>8.6</v>
      </c>
      <c r="AA21" s="67">
        <f t="shared" si="1"/>
        <v>8.6</v>
      </c>
      <c r="AB21" s="67" t="str">
        <f t="shared" si="18"/>
        <v>8.6</v>
      </c>
      <c r="AC21" s="51" t="str">
        <f t="shared" si="2"/>
        <v>A</v>
      </c>
      <c r="AD21" s="60">
        <f t="shared" si="155"/>
        <v>4</v>
      </c>
      <c r="AE21" s="53" t="str">
        <f t="shared" si="19"/>
        <v>4.0</v>
      </c>
      <c r="AF21" s="63">
        <v>4</v>
      </c>
      <c r="AG21" s="207">
        <v>4</v>
      </c>
      <c r="AH21" s="105">
        <v>8.3000000000000007</v>
      </c>
      <c r="AI21" s="103">
        <v>9</v>
      </c>
      <c r="AJ21" s="104"/>
      <c r="AK21" s="66">
        <f t="shared" si="3"/>
        <v>8.6999999999999993</v>
      </c>
      <c r="AL21" s="67">
        <f t="shared" si="4"/>
        <v>8.6999999999999993</v>
      </c>
      <c r="AM21" s="67" t="str">
        <f t="shared" si="20"/>
        <v>8.7</v>
      </c>
      <c r="AN21" s="51" t="str">
        <f t="shared" si="156"/>
        <v>A</v>
      </c>
      <c r="AO21" s="60">
        <f t="shared" si="157"/>
        <v>4</v>
      </c>
      <c r="AP21" s="53" t="str">
        <f t="shared" si="21"/>
        <v>4.0</v>
      </c>
      <c r="AQ21" s="63">
        <v>2</v>
      </c>
      <c r="AR21" s="207">
        <v>2</v>
      </c>
      <c r="AS21" s="105">
        <v>5.9</v>
      </c>
      <c r="AT21" s="103">
        <v>3</v>
      </c>
      <c r="AU21" s="104"/>
      <c r="AV21" s="66">
        <f t="shared" si="22"/>
        <v>4.2</v>
      </c>
      <c r="AW21" s="67">
        <f t="shared" si="23"/>
        <v>4.2</v>
      </c>
      <c r="AX21" s="67" t="str">
        <f t="shared" si="24"/>
        <v>4.2</v>
      </c>
      <c r="AY21" s="51" t="str">
        <f t="shared" si="25"/>
        <v>D</v>
      </c>
      <c r="AZ21" s="60">
        <f t="shared" si="158"/>
        <v>1</v>
      </c>
      <c r="BA21" s="53" t="str">
        <f t="shared" si="26"/>
        <v>1.0</v>
      </c>
      <c r="BB21" s="63">
        <v>3</v>
      </c>
      <c r="BC21" s="207">
        <v>3</v>
      </c>
      <c r="BD21" s="105">
        <v>5</v>
      </c>
      <c r="BE21" s="103">
        <v>5</v>
      </c>
      <c r="BF21" s="104"/>
      <c r="BG21" s="66">
        <f t="shared" si="159"/>
        <v>5</v>
      </c>
      <c r="BH21" s="67">
        <f t="shared" si="160"/>
        <v>5</v>
      </c>
      <c r="BI21" s="67" t="str">
        <f t="shared" si="27"/>
        <v>5.0</v>
      </c>
      <c r="BJ21" s="51" t="str">
        <f t="shared" si="161"/>
        <v>D+</v>
      </c>
      <c r="BK21" s="60">
        <f t="shared" si="162"/>
        <v>1.5</v>
      </c>
      <c r="BL21" s="53" t="str">
        <f t="shared" si="28"/>
        <v>1.5</v>
      </c>
      <c r="BM21" s="63">
        <v>3</v>
      </c>
      <c r="BN21" s="207">
        <v>3</v>
      </c>
      <c r="BO21" s="105">
        <v>6.8</v>
      </c>
      <c r="BP21" s="103">
        <v>6</v>
      </c>
      <c r="BQ21" s="104"/>
      <c r="BR21" s="66">
        <f t="shared" si="5"/>
        <v>6.3</v>
      </c>
      <c r="BS21" s="67">
        <f t="shared" si="6"/>
        <v>6.3</v>
      </c>
      <c r="BT21" s="67" t="str">
        <f t="shared" si="29"/>
        <v>6.3</v>
      </c>
      <c r="BU21" s="51" t="str">
        <f t="shared" si="7"/>
        <v>C</v>
      </c>
      <c r="BV21" s="68">
        <f t="shared" si="8"/>
        <v>2</v>
      </c>
      <c r="BW21" s="53" t="str">
        <f t="shared" si="30"/>
        <v>2.0</v>
      </c>
      <c r="BX21" s="63">
        <v>2</v>
      </c>
      <c r="BY21" s="207">
        <v>2</v>
      </c>
      <c r="BZ21" s="105">
        <v>6.3</v>
      </c>
      <c r="CA21" s="103">
        <v>8</v>
      </c>
      <c r="CB21" s="104"/>
      <c r="CC21" s="105"/>
      <c r="CD21" s="67">
        <f t="shared" si="163"/>
        <v>7.3</v>
      </c>
      <c r="CE21" s="67" t="str">
        <f t="shared" si="31"/>
        <v>7.3</v>
      </c>
      <c r="CF21" s="51" t="str">
        <f t="shared" si="164"/>
        <v>B</v>
      </c>
      <c r="CG21" s="60">
        <f t="shared" si="165"/>
        <v>3</v>
      </c>
      <c r="CH21" s="53" t="str">
        <f t="shared" si="32"/>
        <v>3.0</v>
      </c>
      <c r="CI21" s="63">
        <v>3</v>
      </c>
      <c r="CJ21" s="207">
        <v>3</v>
      </c>
      <c r="CK21" s="208">
        <f t="shared" si="33"/>
        <v>17</v>
      </c>
      <c r="CL21" s="72">
        <f t="shared" si="9"/>
        <v>6.7</v>
      </c>
      <c r="CM21" s="93" t="str">
        <f t="shared" si="34"/>
        <v>6.70</v>
      </c>
      <c r="CN21" s="72">
        <f t="shared" si="10"/>
        <v>2.6176470588235294</v>
      </c>
      <c r="CO21" s="93" t="str">
        <f t="shared" si="35"/>
        <v>2.62</v>
      </c>
      <c r="CP21" s="7" t="str">
        <f t="shared" si="150"/>
        <v>Lên lớp</v>
      </c>
      <c r="CQ21" s="7">
        <f t="shared" si="11"/>
        <v>17</v>
      </c>
      <c r="CR21" s="72">
        <f t="shared" si="12"/>
        <v>6.7</v>
      </c>
      <c r="CS21" s="7" t="str">
        <f t="shared" si="36"/>
        <v>6.70</v>
      </c>
      <c r="CT21" s="72">
        <f t="shared" si="13"/>
        <v>2.6176470588235294</v>
      </c>
      <c r="CU21" s="7" t="str">
        <f t="shared" si="37"/>
        <v>2.62</v>
      </c>
      <c r="CV21" s="7" t="str">
        <f t="shared" si="166"/>
        <v>Lên lớp</v>
      </c>
      <c r="CW21" s="66">
        <v>5.6</v>
      </c>
      <c r="CX21" s="7">
        <v>4</v>
      </c>
      <c r="CY21" s="7"/>
      <c r="CZ21" s="66">
        <f t="shared" si="38"/>
        <v>4.5999999999999996</v>
      </c>
      <c r="DA21" s="67">
        <f t="shared" si="39"/>
        <v>4.5999999999999996</v>
      </c>
      <c r="DB21" s="60" t="str">
        <f t="shared" si="40"/>
        <v>4.6</v>
      </c>
      <c r="DC21" s="51" t="str">
        <f t="shared" si="41"/>
        <v>D</v>
      </c>
      <c r="DD21" s="60">
        <f t="shared" si="42"/>
        <v>1</v>
      </c>
      <c r="DE21" s="60" t="str">
        <f t="shared" si="43"/>
        <v>1.0</v>
      </c>
      <c r="DF21" s="63"/>
      <c r="DG21" s="209"/>
      <c r="DH21" s="105">
        <v>6.8</v>
      </c>
      <c r="DI21" s="126">
        <v>6</v>
      </c>
      <c r="DJ21" s="126"/>
      <c r="DK21" s="66">
        <f t="shared" si="44"/>
        <v>6.3</v>
      </c>
      <c r="DL21" s="67">
        <f t="shared" si="45"/>
        <v>6.3</v>
      </c>
      <c r="DM21" s="60" t="str">
        <f t="shared" si="46"/>
        <v>6.3</v>
      </c>
      <c r="DN21" s="51" t="str">
        <f t="shared" si="47"/>
        <v>C</v>
      </c>
      <c r="DO21" s="60">
        <f t="shared" si="48"/>
        <v>2</v>
      </c>
      <c r="DP21" s="60" t="str">
        <f t="shared" si="49"/>
        <v>2.0</v>
      </c>
      <c r="DQ21" s="63"/>
      <c r="DR21" s="209"/>
      <c r="DS21" s="67">
        <f t="shared" si="50"/>
        <v>5.4499999999999993</v>
      </c>
      <c r="DT21" s="60" t="str">
        <f t="shared" si="51"/>
        <v>5.5</v>
      </c>
      <c r="DU21" s="51" t="str">
        <f t="shared" si="52"/>
        <v>D+</v>
      </c>
      <c r="DV21" s="60">
        <f t="shared" si="53"/>
        <v>1.5</v>
      </c>
      <c r="DW21" s="60" t="str">
        <f t="shared" si="54"/>
        <v>1.5</v>
      </c>
      <c r="DX21" s="63">
        <v>3</v>
      </c>
      <c r="DY21" s="209">
        <v>3</v>
      </c>
      <c r="DZ21" s="210">
        <v>6.1</v>
      </c>
      <c r="EA21" s="57">
        <v>6</v>
      </c>
      <c r="EB21" s="58"/>
      <c r="EC21" s="66">
        <f t="shared" si="55"/>
        <v>6</v>
      </c>
      <c r="ED21" s="67">
        <f t="shared" si="56"/>
        <v>6</v>
      </c>
      <c r="EE21" s="67" t="str">
        <f t="shared" si="57"/>
        <v>6.0</v>
      </c>
      <c r="EF21" s="51" t="str">
        <f t="shared" si="58"/>
        <v>C</v>
      </c>
      <c r="EG21" s="68">
        <f t="shared" si="59"/>
        <v>2</v>
      </c>
      <c r="EH21" s="53" t="str">
        <f t="shared" si="60"/>
        <v>2.0</v>
      </c>
      <c r="EI21" s="63">
        <v>3</v>
      </c>
      <c r="EJ21" s="207">
        <v>3</v>
      </c>
      <c r="EK21" s="210">
        <v>6.5</v>
      </c>
      <c r="EL21" s="57">
        <v>5</v>
      </c>
      <c r="EM21" s="58"/>
      <c r="EN21" s="66">
        <f t="shared" si="61"/>
        <v>5.6</v>
      </c>
      <c r="EO21" s="67">
        <f t="shared" si="62"/>
        <v>5.6</v>
      </c>
      <c r="EP21" s="67" t="str">
        <f t="shared" si="63"/>
        <v>5.6</v>
      </c>
      <c r="EQ21" s="51" t="str">
        <f t="shared" si="64"/>
        <v>C</v>
      </c>
      <c r="ER21" s="60">
        <f t="shared" si="65"/>
        <v>2</v>
      </c>
      <c r="ES21" s="53" t="str">
        <f t="shared" si="66"/>
        <v>2.0</v>
      </c>
      <c r="ET21" s="63">
        <v>3</v>
      </c>
      <c r="EU21" s="207">
        <v>3</v>
      </c>
      <c r="EV21" s="171">
        <v>5.3</v>
      </c>
      <c r="EW21" s="122">
        <v>1</v>
      </c>
      <c r="EX21" s="123">
        <v>1</v>
      </c>
      <c r="EY21" s="66">
        <f t="shared" si="67"/>
        <v>2.7</v>
      </c>
      <c r="EZ21" s="67">
        <f t="shared" si="68"/>
        <v>2.7</v>
      </c>
      <c r="FA21" s="67" t="str">
        <f t="shared" si="69"/>
        <v>2.7</v>
      </c>
      <c r="FB21" s="51" t="str">
        <f t="shared" si="70"/>
        <v>F</v>
      </c>
      <c r="FC21" s="60">
        <f t="shared" si="71"/>
        <v>0</v>
      </c>
      <c r="FD21" s="53" t="str">
        <f t="shared" si="72"/>
        <v>0.0</v>
      </c>
      <c r="FE21" s="63">
        <v>2</v>
      </c>
      <c r="FF21" s="207"/>
      <c r="FG21" s="105">
        <v>8</v>
      </c>
      <c r="FH21" s="103">
        <v>7</v>
      </c>
      <c r="FI21" s="104"/>
      <c r="FJ21" s="66">
        <f t="shared" si="73"/>
        <v>7.4</v>
      </c>
      <c r="FK21" s="67">
        <f t="shared" si="74"/>
        <v>7.4</v>
      </c>
      <c r="FL21" s="67" t="str">
        <f t="shared" si="75"/>
        <v>7.4</v>
      </c>
      <c r="FM21" s="51" t="str">
        <f t="shared" si="76"/>
        <v>B</v>
      </c>
      <c r="FN21" s="60">
        <f t="shared" si="77"/>
        <v>3</v>
      </c>
      <c r="FO21" s="53" t="str">
        <f t="shared" si="78"/>
        <v>3.0</v>
      </c>
      <c r="FP21" s="63">
        <v>2</v>
      </c>
      <c r="FQ21" s="207">
        <v>2</v>
      </c>
      <c r="FR21" s="105">
        <v>5.6</v>
      </c>
      <c r="FS21" s="103">
        <v>6</v>
      </c>
      <c r="FT21" s="104"/>
      <c r="FU21" s="66"/>
      <c r="FV21" s="67">
        <f t="shared" si="79"/>
        <v>5.8</v>
      </c>
      <c r="FW21" s="67" t="str">
        <f t="shared" si="80"/>
        <v>5.8</v>
      </c>
      <c r="FX21" s="51" t="str">
        <f t="shared" si="81"/>
        <v>C</v>
      </c>
      <c r="FY21" s="60">
        <f t="shared" si="82"/>
        <v>2</v>
      </c>
      <c r="FZ21" s="53" t="str">
        <f t="shared" si="83"/>
        <v>2.0</v>
      </c>
      <c r="GA21" s="63">
        <v>2</v>
      </c>
      <c r="GB21" s="207">
        <v>2</v>
      </c>
      <c r="GC21" s="150">
        <v>5</v>
      </c>
      <c r="GD21" s="124">
        <v>1</v>
      </c>
      <c r="GE21" s="125"/>
      <c r="GF21" s="150"/>
      <c r="GG21" s="67">
        <f t="shared" si="84"/>
        <v>2.6</v>
      </c>
      <c r="GH21" s="67" t="str">
        <f t="shared" si="85"/>
        <v>2.6</v>
      </c>
      <c r="GI21" s="51" t="str">
        <f t="shared" si="86"/>
        <v>F</v>
      </c>
      <c r="GJ21" s="60">
        <f t="shared" si="87"/>
        <v>0</v>
      </c>
      <c r="GK21" s="53" t="str">
        <f t="shared" si="88"/>
        <v>0.0</v>
      </c>
      <c r="GL21" s="63">
        <v>3</v>
      </c>
      <c r="GM21" s="207"/>
      <c r="GN21" s="211">
        <f t="shared" si="89"/>
        <v>18</v>
      </c>
      <c r="GO21" s="156">
        <f t="shared" si="90"/>
        <v>5.0416666666666661</v>
      </c>
      <c r="GP21" s="158">
        <f t="shared" si="91"/>
        <v>1.4722222222222223</v>
      </c>
      <c r="GQ21" s="157" t="str">
        <f t="shared" si="92"/>
        <v>1.47</v>
      </c>
      <c r="GR21" s="5" t="str">
        <f t="shared" si="93"/>
        <v>Lên lớp</v>
      </c>
      <c r="GS21" s="212">
        <f t="shared" si="94"/>
        <v>13</v>
      </c>
      <c r="GT21" s="213">
        <f t="shared" si="95"/>
        <v>5.9653846153846137</v>
      </c>
      <c r="GU21" s="214">
        <f t="shared" si="96"/>
        <v>2.0384615384615383</v>
      </c>
      <c r="GV21" s="215">
        <f t="shared" si="97"/>
        <v>35</v>
      </c>
      <c r="GW21" s="211">
        <f t="shared" si="98"/>
        <v>30</v>
      </c>
      <c r="GX21" s="157">
        <f t="shared" si="99"/>
        <v>6.3816666666666659</v>
      </c>
      <c r="GY21" s="158">
        <f t="shared" si="100"/>
        <v>2.3666666666666667</v>
      </c>
      <c r="GZ21" s="157" t="str">
        <f t="shared" si="101"/>
        <v>2.37</v>
      </c>
      <c r="HA21" s="5" t="str">
        <f t="shared" si="102"/>
        <v>Lên lớp</v>
      </c>
      <c r="HB21" s="105">
        <v>5.9</v>
      </c>
      <c r="HC21" s="103">
        <v>3</v>
      </c>
      <c r="HD21" s="104"/>
      <c r="HE21" s="105"/>
      <c r="HF21" s="67">
        <f t="shared" si="103"/>
        <v>4.2</v>
      </c>
      <c r="HG21" s="67" t="str">
        <f t="shared" si="104"/>
        <v>4.2</v>
      </c>
      <c r="HH21" s="51" t="str">
        <f t="shared" si="105"/>
        <v>D</v>
      </c>
      <c r="HI21" s="60">
        <f t="shared" si="106"/>
        <v>1</v>
      </c>
      <c r="HJ21" s="53" t="str">
        <f t="shared" si="107"/>
        <v>1.0</v>
      </c>
      <c r="HK21" s="63">
        <v>3</v>
      </c>
      <c r="HL21" s="207">
        <v>3</v>
      </c>
      <c r="HM21" s="210">
        <v>7</v>
      </c>
      <c r="HN21" s="57">
        <v>2</v>
      </c>
      <c r="HO21" s="58"/>
      <c r="HP21" s="66">
        <f t="shared" si="108"/>
        <v>4</v>
      </c>
      <c r="HQ21" s="110">
        <f t="shared" si="109"/>
        <v>4</v>
      </c>
      <c r="HR21" s="67" t="str">
        <f t="shared" si="110"/>
        <v>4.0</v>
      </c>
      <c r="HS21" s="111" t="str">
        <f t="shared" si="111"/>
        <v>D</v>
      </c>
      <c r="HT21" s="112">
        <f t="shared" si="112"/>
        <v>1</v>
      </c>
      <c r="HU21" s="113" t="str">
        <f t="shared" si="113"/>
        <v>1.0</v>
      </c>
      <c r="HV21" s="63">
        <v>1</v>
      </c>
      <c r="HW21" s="207">
        <v>1</v>
      </c>
      <c r="HX21" s="66">
        <f t="shared" si="114"/>
        <v>1.2</v>
      </c>
      <c r="HY21" s="167">
        <f t="shared" si="115"/>
        <v>4.0999999999999996</v>
      </c>
      <c r="HZ21" s="53" t="str">
        <f t="shared" si="116"/>
        <v>4.1</v>
      </c>
      <c r="IA21" s="51" t="str">
        <f t="shared" si="117"/>
        <v>D</v>
      </c>
      <c r="IB21" s="60">
        <f t="shared" si="118"/>
        <v>1</v>
      </c>
      <c r="IC21" s="53" t="str">
        <f t="shared" si="119"/>
        <v>1.0</v>
      </c>
      <c r="ID21" s="220">
        <v>4</v>
      </c>
      <c r="IE21" s="221">
        <v>4</v>
      </c>
      <c r="IF21" s="210">
        <v>7</v>
      </c>
      <c r="IG21" s="57">
        <v>6</v>
      </c>
      <c r="IH21" s="58"/>
      <c r="II21" s="66">
        <f t="shared" si="120"/>
        <v>6.4</v>
      </c>
      <c r="IJ21" s="67">
        <f t="shared" si="121"/>
        <v>6.4</v>
      </c>
      <c r="IK21" s="67" t="str">
        <f t="shared" si="122"/>
        <v>6.4</v>
      </c>
      <c r="IL21" s="51" t="str">
        <f t="shared" si="123"/>
        <v>C</v>
      </c>
      <c r="IM21" s="60">
        <f t="shared" si="124"/>
        <v>2</v>
      </c>
      <c r="IN21" s="53" t="str">
        <f t="shared" si="125"/>
        <v>2.0</v>
      </c>
      <c r="IO21" s="63">
        <v>2</v>
      </c>
      <c r="IP21" s="207">
        <v>2</v>
      </c>
      <c r="IQ21" s="210">
        <v>7.2</v>
      </c>
      <c r="IR21" s="57">
        <v>4</v>
      </c>
      <c r="IS21" s="58"/>
      <c r="IT21" s="66">
        <f t="shared" si="126"/>
        <v>5.3</v>
      </c>
      <c r="IU21" s="67">
        <f t="shared" si="127"/>
        <v>5.3</v>
      </c>
      <c r="IV21" s="67" t="str">
        <f t="shared" si="128"/>
        <v>5.3</v>
      </c>
      <c r="IW21" s="51" t="str">
        <f t="shared" si="129"/>
        <v>D+</v>
      </c>
      <c r="IX21" s="60">
        <f t="shared" si="130"/>
        <v>1.5</v>
      </c>
      <c r="IY21" s="53" t="str">
        <f t="shared" si="131"/>
        <v>1.5</v>
      </c>
      <c r="IZ21" s="63">
        <v>3</v>
      </c>
      <c r="JA21" s="207">
        <v>3</v>
      </c>
      <c r="JB21" s="65">
        <v>5.6</v>
      </c>
      <c r="JC21" s="57">
        <v>8</v>
      </c>
      <c r="JD21" s="58"/>
      <c r="JE21" s="66">
        <f t="shared" si="132"/>
        <v>7</v>
      </c>
      <c r="JF21" s="67">
        <f t="shared" si="133"/>
        <v>7</v>
      </c>
      <c r="JG21" s="50" t="str">
        <f t="shared" si="134"/>
        <v>7.0</v>
      </c>
      <c r="JH21" s="51" t="str">
        <f t="shared" si="135"/>
        <v>B</v>
      </c>
      <c r="JI21" s="60">
        <f t="shared" si="136"/>
        <v>3</v>
      </c>
      <c r="JJ21" s="53" t="str">
        <f t="shared" si="137"/>
        <v>3.0</v>
      </c>
      <c r="JK21" s="61">
        <v>2</v>
      </c>
      <c r="JL21" s="62">
        <v>2</v>
      </c>
      <c r="JM21" s="65">
        <v>5.2</v>
      </c>
      <c r="JN21" s="57">
        <v>5</v>
      </c>
      <c r="JO21" s="58"/>
      <c r="JP21" s="66">
        <f t="shared" si="138"/>
        <v>5.0999999999999996</v>
      </c>
      <c r="JQ21" s="67">
        <f t="shared" si="139"/>
        <v>5.0999999999999996</v>
      </c>
      <c r="JR21" s="50" t="str">
        <f t="shared" si="140"/>
        <v>5.1</v>
      </c>
      <c r="JS21" s="51" t="str">
        <f t="shared" si="141"/>
        <v>D+</v>
      </c>
      <c r="JT21" s="60">
        <f t="shared" si="142"/>
        <v>1.5</v>
      </c>
      <c r="JU21" s="53" t="str">
        <f t="shared" si="143"/>
        <v>1.5</v>
      </c>
      <c r="JV21" s="61">
        <v>1</v>
      </c>
      <c r="JW21" s="62">
        <v>1</v>
      </c>
      <c r="JX21" s="65">
        <v>6</v>
      </c>
      <c r="JY21" s="57">
        <v>6</v>
      </c>
      <c r="JZ21" s="58"/>
      <c r="KA21" s="66">
        <f t="shared" si="144"/>
        <v>6</v>
      </c>
      <c r="KB21" s="67">
        <f t="shared" si="145"/>
        <v>6</v>
      </c>
      <c r="KC21" s="50" t="str">
        <f t="shared" si="146"/>
        <v>6.0</v>
      </c>
      <c r="KD21" s="51" t="str">
        <f t="shared" si="147"/>
        <v>C</v>
      </c>
      <c r="KE21" s="60">
        <f t="shared" si="148"/>
        <v>2</v>
      </c>
      <c r="KF21" s="53" t="str">
        <f t="shared" si="149"/>
        <v>2.0</v>
      </c>
      <c r="KG21" s="61">
        <v>2</v>
      </c>
      <c r="KH21" s="62">
        <v>2</v>
      </c>
    </row>
    <row r="22" spans="1:294" s="8" customFormat="1" ht="18">
      <c r="A22" s="5">
        <v>22</v>
      </c>
      <c r="B22" s="9" t="s">
        <v>11</v>
      </c>
      <c r="C22" s="10" t="s">
        <v>318</v>
      </c>
      <c r="D22" s="11" t="s">
        <v>319</v>
      </c>
      <c r="E22" s="12" t="s">
        <v>320</v>
      </c>
      <c r="F22" s="6"/>
      <c r="G22" s="47" t="s">
        <v>577</v>
      </c>
      <c r="H22" s="132" t="s">
        <v>427</v>
      </c>
      <c r="I22" s="132" t="s">
        <v>614</v>
      </c>
      <c r="J22" s="48" t="s">
        <v>635</v>
      </c>
      <c r="K22" s="98">
        <v>7</v>
      </c>
      <c r="L22" s="67" t="str">
        <f t="shared" si="14"/>
        <v>7.0</v>
      </c>
      <c r="M22" s="51" t="str">
        <f t="shared" si="151"/>
        <v>B</v>
      </c>
      <c r="N22" s="52">
        <f t="shared" si="152"/>
        <v>3</v>
      </c>
      <c r="O22" s="53" t="str">
        <f t="shared" si="15"/>
        <v>3.0</v>
      </c>
      <c r="P22" s="63">
        <v>2</v>
      </c>
      <c r="Q22" s="49">
        <v>6</v>
      </c>
      <c r="R22" s="67" t="str">
        <f t="shared" si="16"/>
        <v>6.0</v>
      </c>
      <c r="S22" s="51" t="str">
        <f t="shared" si="153"/>
        <v>C</v>
      </c>
      <c r="T22" s="52">
        <f t="shared" si="154"/>
        <v>2</v>
      </c>
      <c r="U22" s="53" t="str">
        <f t="shared" si="17"/>
        <v>2.0</v>
      </c>
      <c r="V22" s="63">
        <v>3</v>
      </c>
      <c r="W22" s="105">
        <v>8.1999999999999993</v>
      </c>
      <c r="X22" s="103">
        <v>6</v>
      </c>
      <c r="Y22" s="104"/>
      <c r="Z22" s="66">
        <f t="shared" si="0"/>
        <v>6.9</v>
      </c>
      <c r="AA22" s="67">
        <f t="shared" si="1"/>
        <v>6.9</v>
      </c>
      <c r="AB22" s="67" t="str">
        <f t="shared" si="18"/>
        <v>6.9</v>
      </c>
      <c r="AC22" s="51" t="str">
        <f t="shared" si="2"/>
        <v>C+</v>
      </c>
      <c r="AD22" s="60">
        <f t="shared" si="155"/>
        <v>2.5</v>
      </c>
      <c r="AE22" s="53" t="str">
        <f t="shared" si="19"/>
        <v>2.5</v>
      </c>
      <c r="AF22" s="63">
        <v>4</v>
      </c>
      <c r="AG22" s="207">
        <v>4</v>
      </c>
      <c r="AH22" s="105">
        <v>7.7</v>
      </c>
      <c r="AI22" s="103">
        <v>7</v>
      </c>
      <c r="AJ22" s="104"/>
      <c r="AK22" s="66">
        <f t="shared" si="3"/>
        <v>7.3</v>
      </c>
      <c r="AL22" s="67">
        <f t="shared" si="4"/>
        <v>7.3</v>
      </c>
      <c r="AM22" s="67" t="str">
        <f t="shared" si="20"/>
        <v>7.3</v>
      </c>
      <c r="AN22" s="51" t="str">
        <f t="shared" si="156"/>
        <v>B</v>
      </c>
      <c r="AO22" s="60">
        <f t="shared" si="157"/>
        <v>3</v>
      </c>
      <c r="AP22" s="53" t="str">
        <f t="shared" si="21"/>
        <v>3.0</v>
      </c>
      <c r="AQ22" s="63">
        <v>2</v>
      </c>
      <c r="AR22" s="207">
        <v>2</v>
      </c>
      <c r="AS22" s="105">
        <v>6.3</v>
      </c>
      <c r="AT22" s="103">
        <v>3</v>
      </c>
      <c r="AU22" s="104"/>
      <c r="AV22" s="66">
        <f t="shared" si="22"/>
        <v>4.3</v>
      </c>
      <c r="AW22" s="67">
        <f t="shared" si="23"/>
        <v>4.3</v>
      </c>
      <c r="AX22" s="67" t="str">
        <f t="shared" si="24"/>
        <v>4.3</v>
      </c>
      <c r="AY22" s="51" t="str">
        <f t="shared" si="25"/>
        <v>D</v>
      </c>
      <c r="AZ22" s="60">
        <f t="shared" si="158"/>
        <v>1</v>
      </c>
      <c r="BA22" s="53" t="str">
        <f t="shared" si="26"/>
        <v>1.0</v>
      </c>
      <c r="BB22" s="63">
        <v>3</v>
      </c>
      <c r="BC22" s="207">
        <v>3</v>
      </c>
      <c r="BD22" s="105">
        <v>6.4</v>
      </c>
      <c r="BE22" s="103">
        <v>5</v>
      </c>
      <c r="BF22" s="104"/>
      <c r="BG22" s="66">
        <f t="shared" si="159"/>
        <v>5.6</v>
      </c>
      <c r="BH22" s="67">
        <f t="shared" si="160"/>
        <v>5.6</v>
      </c>
      <c r="BI22" s="67" t="str">
        <f t="shared" si="27"/>
        <v>5.6</v>
      </c>
      <c r="BJ22" s="51" t="str">
        <f t="shared" si="161"/>
        <v>C</v>
      </c>
      <c r="BK22" s="60">
        <f t="shared" si="162"/>
        <v>2</v>
      </c>
      <c r="BL22" s="53" t="str">
        <f t="shared" si="28"/>
        <v>2.0</v>
      </c>
      <c r="BM22" s="63">
        <v>3</v>
      </c>
      <c r="BN22" s="207">
        <v>3</v>
      </c>
      <c r="BO22" s="105">
        <v>6.5</v>
      </c>
      <c r="BP22" s="103">
        <v>5</v>
      </c>
      <c r="BQ22" s="104"/>
      <c r="BR22" s="66">
        <f t="shared" si="5"/>
        <v>5.6</v>
      </c>
      <c r="BS22" s="67">
        <f t="shared" si="6"/>
        <v>5.6</v>
      </c>
      <c r="BT22" s="67" t="str">
        <f t="shared" si="29"/>
        <v>5.6</v>
      </c>
      <c r="BU22" s="51" t="str">
        <f t="shared" si="7"/>
        <v>C</v>
      </c>
      <c r="BV22" s="68">
        <f t="shared" si="8"/>
        <v>2</v>
      </c>
      <c r="BW22" s="53" t="str">
        <f t="shared" si="30"/>
        <v>2.0</v>
      </c>
      <c r="BX22" s="63">
        <v>2</v>
      </c>
      <c r="BY22" s="207">
        <v>2</v>
      </c>
      <c r="BZ22" s="105">
        <v>6.3</v>
      </c>
      <c r="CA22" s="103">
        <v>8</v>
      </c>
      <c r="CB22" s="104"/>
      <c r="CC22" s="105"/>
      <c r="CD22" s="67">
        <f t="shared" si="163"/>
        <v>7.3</v>
      </c>
      <c r="CE22" s="67" t="str">
        <f t="shared" si="31"/>
        <v>7.3</v>
      </c>
      <c r="CF22" s="51" t="str">
        <f t="shared" si="164"/>
        <v>B</v>
      </c>
      <c r="CG22" s="60">
        <f t="shared" si="165"/>
        <v>3</v>
      </c>
      <c r="CH22" s="53" t="str">
        <f t="shared" si="32"/>
        <v>3.0</v>
      </c>
      <c r="CI22" s="63">
        <v>3</v>
      </c>
      <c r="CJ22" s="207">
        <v>3</v>
      </c>
      <c r="CK22" s="208">
        <f t="shared" si="33"/>
        <v>17</v>
      </c>
      <c r="CL22" s="72">
        <f t="shared" si="9"/>
        <v>6.1764705882352944</v>
      </c>
      <c r="CM22" s="93" t="str">
        <f t="shared" si="34"/>
        <v>6.18</v>
      </c>
      <c r="CN22" s="72">
        <f t="shared" si="10"/>
        <v>2.2352941176470589</v>
      </c>
      <c r="CO22" s="93" t="str">
        <f t="shared" si="35"/>
        <v>2.24</v>
      </c>
      <c r="CP22" s="7" t="str">
        <f t="shared" si="150"/>
        <v>Lên lớp</v>
      </c>
      <c r="CQ22" s="7">
        <f t="shared" si="11"/>
        <v>17</v>
      </c>
      <c r="CR22" s="72">
        <f t="shared" si="12"/>
        <v>6.1764705882352944</v>
      </c>
      <c r="CS22" s="7" t="str">
        <f t="shared" si="36"/>
        <v>6.18</v>
      </c>
      <c r="CT22" s="72">
        <f t="shared" si="13"/>
        <v>2.2352941176470589</v>
      </c>
      <c r="CU22" s="7" t="str">
        <f t="shared" si="37"/>
        <v>2.24</v>
      </c>
      <c r="CV22" s="7" t="str">
        <f t="shared" si="166"/>
        <v>Lên lớp</v>
      </c>
      <c r="CW22" s="66">
        <v>5.8</v>
      </c>
      <c r="CX22" s="7">
        <v>4</v>
      </c>
      <c r="CY22" s="7"/>
      <c r="CZ22" s="66">
        <f t="shared" si="38"/>
        <v>4.7</v>
      </c>
      <c r="DA22" s="67">
        <f t="shared" si="39"/>
        <v>4.7</v>
      </c>
      <c r="DB22" s="60" t="str">
        <f t="shared" si="40"/>
        <v>4.7</v>
      </c>
      <c r="DC22" s="51" t="str">
        <f t="shared" si="41"/>
        <v>D</v>
      </c>
      <c r="DD22" s="60">
        <f t="shared" si="42"/>
        <v>1</v>
      </c>
      <c r="DE22" s="60" t="str">
        <f t="shared" si="43"/>
        <v>1.0</v>
      </c>
      <c r="DF22" s="63"/>
      <c r="DG22" s="209"/>
      <c r="DH22" s="105">
        <v>7.8</v>
      </c>
      <c r="DI22" s="126">
        <v>3</v>
      </c>
      <c r="DJ22" s="126"/>
      <c r="DK22" s="66">
        <f t="shared" si="44"/>
        <v>4.9000000000000004</v>
      </c>
      <c r="DL22" s="67">
        <f t="shared" si="45"/>
        <v>4.9000000000000004</v>
      </c>
      <c r="DM22" s="60" t="str">
        <f t="shared" si="46"/>
        <v>4.9</v>
      </c>
      <c r="DN22" s="51" t="str">
        <f t="shared" si="47"/>
        <v>D</v>
      </c>
      <c r="DO22" s="60">
        <f t="shared" si="48"/>
        <v>1</v>
      </c>
      <c r="DP22" s="60" t="str">
        <f t="shared" si="49"/>
        <v>1.0</v>
      </c>
      <c r="DQ22" s="63"/>
      <c r="DR22" s="209"/>
      <c r="DS22" s="67">
        <f t="shared" si="50"/>
        <v>4.8000000000000007</v>
      </c>
      <c r="DT22" s="60" t="str">
        <f t="shared" si="51"/>
        <v>4.8</v>
      </c>
      <c r="DU22" s="51" t="str">
        <f t="shared" si="52"/>
        <v>D</v>
      </c>
      <c r="DV22" s="60">
        <f t="shared" si="53"/>
        <v>1</v>
      </c>
      <c r="DW22" s="60" t="str">
        <f t="shared" si="54"/>
        <v>1.0</v>
      </c>
      <c r="DX22" s="63">
        <v>3</v>
      </c>
      <c r="DY22" s="209">
        <v>3</v>
      </c>
      <c r="DZ22" s="210">
        <v>6.1</v>
      </c>
      <c r="EA22" s="57">
        <v>3</v>
      </c>
      <c r="EB22" s="58"/>
      <c r="EC22" s="66">
        <f t="shared" si="55"/>
        <v>4.2</v>
      </c>
      <c r="ED22" s="67">
        <f t="shared" si="56"/>
        <v>4.2</v>
      </c>
      <c r="EE22" s="67" t="str">
        <f t="shared" si="57"/>
        <v>4.2</v>
      </c>
      <c r="EF22" s="51" t="str">
        <f t="shared" si="58"/>
        <v>D</v>
      </c>
      <c r="EG22" s="68">
        <f t="shared" si="59"/>
        <v>1</v>
      </c>
      <c r="EH22" s="53" t="str">
        <f t="shared" si="60"/>
        <v>1.0</v>
      </c>
      <c r="EI22" s="63">
        <v>3</v>
      </c>
      <c r="EJ22" s="207">
        <v>3</v>
      </c>
      <c r="EK22" s="210">
        <v>5.7</v>
      </c>
      <c r="EL22" s="57">
        <v>8</v>
      </c>
      <c r="EM22" s="58"/>
      <c r="EN22" s="66">
        <f t="shared" si="61"/>
        <v>7.1</v>
      </c>
      <c r="EO22" s="67">
        <f t="shared" si="62"/>
        <v>7.1</v>
      </c>
      <c r="EP22" s="67" t="str">
        <f t="shared" si="63"/>
        <v>7.1</v>
      </c>
      <c r="EQ22" s="51" t="str">
        <f t="shared" si="64"/>
        <v>B</v>
      </c>
      <c r="ER22" s="60">
        <f t="shared" si="65"/>
        <v>3</v>
      </c>
      <c r="ES22" s="53" t="str">
        <f t="shared" si="66"/>
        <v>3.0</v>
      </c>
      <c r="ET22" s="63">
        <v>3</v>
      </c>
      <c r="EU22" s="207">
        <v>3</v>
      </c>
      <c r="EV22" s="171">
        <v>5.7</v>
      </c>
      <c r="EW22" s="122">
        <v>0</v>
      </c>
      <c r="EX22" s="123"/>
      <c r="EY22" s="66">
        <f t="shared" si="67"/>
        <v>2.2999999999999998</v>
      </c>
      <c r="EZ22" s="67">
        <f t="shared" si="68"/>
        <v>2.2999999999999998</v>
      </c>
      <c r="FA22" s="67" t="str">
        <f t="shared" si="69"/>
        <v>2.3</v>
      </c>
      <c r="FB22" s="51" t="str">
        <f t="shared" si="70"/>
        <v>F</v>
      </c>
      <c r="FC22" s="60">
        <f t="shared" si="71"/>
        <v>0</v>
      </c>
      <c r="FD22" s="53" t="str">
        <f t="shared" si="72"/>
        <v>0.0</v>
      </c>
      <c r="FE22" s="63">
        <v>2</v>
      </c>
      <c r="FF22" s="207"/>
      <c r="FG22" s="105">
        <v>8</v>
      </c>
      <c r="FH22" s="103">
        <v>8</v>
      </c>
      <c r="FI22" s="104"/>
      <c r="FJ22" s="66">
        <f t="shared" si="73"/>
        <v>8</v>
      </c>
      <c r="FK22" s="67">
        <f t="shared" si="74"/>
        <v>8</v>
      </c>
      <c r="FL22" s="67" t="str">
        <f t="shared" si="75"/>
        <v>8.0</v>
      </c>
      <c r="FM22" s="51" t="str">
        <f t="shared" si="76"/>
        <v>B+</v>
      </c>
      <c r="FN22" s="60">
        <f t="shared" si="77"/>
        <v>3.5</v>
      </c>
      <c r="FO22" s="53" t="str">
        <f t="shared" si="78"/>
        <v>3.5</v>
      </c>
      <c r="FP22" s="63">
        <v>2</v>
      </c>
      <c r="FQ22" s="207">
        <v>2</v>
      </c>
      <c r="FR22" s="149">
        <v>0</v>
      </c>
      <c r="FS22" s="70"/>
      <c r="FT22" s="121"/>
      <c r="FU22" s="149"/>
      <c r="FV22" s="67">
        <f t="shared" si="79"/>
        <v>0</v>
      </c>
      <c r="FW22" s="67" t="str">
        <f t="shared" si="80"/>
        <v>0.0</v>
      </c>
      <c r="FX22" s="51" t="str">
        <f t="shared" si="81"/>
        <v>F</v>
      </c>
      <c r="FY22" s="60">
        <f t="shared" si="82"/>
        <v>0</v>
      </c>
      <c r="FZ22" s="53" t="str">
        <f t="shared" si="83"/>
        <v>0.0</v>
      </c>
      <c r="GA22" s="63">
        <v>2</v>
      </c>
      <c r="GB22" s="207"/>
      <c r="GC22" s="150">
        <v>6</v>
      </c>
      <c r="GD22" s="124">
        <v>0</v>
      </c>
      <c r="GE22" s="125"/>
      <c r="GF22" s="150"/>
      <c r="GG22" s="67">
        <f t="shared" si="84"/>
        <v>2.4</v>
      </c>
      <c r="GH22" s="67" t="str">
        <f t="shared" si="85"/>
        <v>2.4</v>
      </c>
      <c r="GI22" s="51" t="str">
        <f t="shared" si="86"/>
        <v>F</v>
      </c>
      <c r="GJ22" s="60">
        <f t="shared" si="87"/>
        <v>0</v>
      </c>
      <c r="GK22" s="53" t="str">
        <f t="shared" si="88"/>
        <v>0.0</v>
      </c>
      <c r="GL22" s="63">
        <v>3</v>
      </c>
      <c r="GM22" s="207"/>
      <c r="GN22" s="211">
        <f t="shared" si="89"/>
        <v>18</v>
      </c>
      <c r="GO22" s="156">
        <f t="shared" si="90"/>
        <v>4.2277777777777779</v>
      </c>
      <c r="GP22" s="158">
        <f t="shared" si="91"/>
        <v>1.2222222222222223</v>
      </c>
      <c r="GQ22" s="157" t="str">
        <f t="shared" si="92"/>
        <v>1.22</v>
      </c>
      <c r="GR22" s="5" t="str">
        <f t="shared" si="93"/>
        <v>Lên lớp</v>
      </c>
      <c r="GS22" s="212">
        <f t="shared" si="94"/>
        <v>11</v>
      </c>
      <c r="GT22" s="213">
        <f t="shared" si="95"/>
        <v>5.8454545454545448</v>
      </c>
      <c r="GU22" s="214">
        <f t="shared" si="96"/>
        <v>2</v>
      </c>
      <c r="GV22" s="215">
        <f t="shared" si="97"/>
        <v>35</v>
      </c>
      <c r="GW22" s="211">
        <f t="shared" si="98"/>
        <v>28</v>
      </c>
      <c r="GX22" s="157">
        <f t="shared" si="99"/>
        <v>6.0464285714285717</v>
      </c>
      <c r="GY22" s="158">
        <f t="shared" si="100"/>
        <v>2.1428571428571428</v>
      </c>
      <c r="GZ22" s="157" t="str">
        <f t="shared" si="101"/>
        <v>2.14</v>
      </c>
      <c r="HA22" s="5" t="str">
        <f t="shared" si="102"/>
        <v>Lên lớp</v>
      </c>
      <c r="HB22" s="149">
        <v>2.7</v>
      </c>
      <c r="HC22" s="70"/>
      <c r="HD22" s="121"/>
      <c r="HE22" s="149"/>
      <c r="HF22" s="67">
        <f t="shared" si="103"/>
        <v>1.1000000000000001</v>
      </c>
      <c r="HG22" s="67" t="str">
        <f t="shared" si="104"/>
        <v>1.1</v>
      </c>
      <c r="HH22" s="51" t="str">
        <f t="shared" si="105"/>
        <v>F</v>
      </c>
      <c r="HI22" s="60">
        <f t="shared" si="106"/>
        <v>0</v>
      </c>
      <c r="HJ22" s="53" t="str">
        <f t="shared" si="107"/>
        <v>0.0</v>
      </c>
      <c r="HK22" s="63">
        <v>3</v>
      </c>
      <c r="HL22" s="207">
        <v>3</v>
      </c>
      <c r="HM22" s="210">
        <v>5</v>
      </c>
      <c r="HN22" s="57">
        <v>5</v>
      </c>
      <c r="HO22" s="58"/>
      <c r="HP22" s="66">
        <f t="shared" si="108"/>
        <v>5</v>
      </c>
      <c r="HQ22" s="110">
        <f t="shared" si="109"/>
        <v>5</v>
      </c>
      <c r="HR22" s="67" t="str">
        <f t="shared" si="110"/>
        <v>5.0</v>
      </c>
      <c r="HS22" s="111" t="str">
        <f t="shared" si="111"/>
        <v>D+</v>
      </c>
      <c r="HT22" s="112">
        <f t="shared" si="112"/>
        <v>1.5</v>
      </c>
      <c r="HU22" s="113" t="str">
        <f t="shared" si="113"/>
        <v>1.5</v>
      </c>
      <c r="HV22" s="63">
        <v>1</v>
      </c>
      <c r="HW22" s="207">
        <v>1</v>
      </c>
      <c r="HX22" s="66">
        <f t="shared" si="114"/>
        <v>1.5</v>
      </c>
      <c r="HY22" s="167">
        <f t="shared" si="115"/>
        <v>2.2999999999999998</v>
      </c>
      <c r="HZ22" s="53" t="str">
        <f t="shared" si="116"/>
        <v>2.3</v>
      </c>
      <c r="IA22" s="51" t="str">
        <f t="shared" si="117"/>
        <v>F</v>
      </c>
      <c r="IB22" s="60">
        <f t="shared" si="118"/>
        <v>0</v>
      </c>
      <c r="IC22" s="53" t="str">
        <f t="shared" si="119"/>
        <v>0.0</v>
      </c>
      <c r="ID22" s="220">
        <v>4</v>
      </c>
      <c r="IE22" s="221">
        <v>4</v>
      </c>
      <c r="IF22" s="210">
        <v>6.7</v>
      </c>
      <c r="IG22" s="57">
        <v>7</v>
      </c>
      <c r="IH22" s="58"/>
      <c r="II22" s="66">
        <f t="shared" si="120"/>
        <v>6.9</v>
      </c>
      <c r="IJ22" s="67">
        <f t="shared" si="121"/>
        <v>6.9</v>
      </c>
      <c r="IK22" s="67" t="str">
        <f t="shared" si="122"/>
        <v>6.9</v>
      </c>
      <c r="IL22" s="51" t="str">
        <f t="shared" si="123"/>
        <v>C+</v>
      </c>
      <c r="IM22" s="60">
        <f t="shared" si="124"/>
        <v>2.5</v>
      </c>
      <c r="IN22" s="53" t="str">
        <f t="shared" si="125"/>
        <v>2.5</v>
      </c>
      <c r="IO22" s="63">
        <v>2</v>
      </c>
      <c r="IP22" s="207">
        <v>2</v>
      </c>
      <c r="IQ22" s="210">
        <v>7.7</v>
      </c>
      <c r="IR22" s="57">
        <v>6</v>
      </c>
      <c r="IS22" s="58"/>
      <c r="IT22" s="66">
        <f t="shared" si="126"/>
        <v>6.7</v>
      </c>
      <c r="IU22" s="67">
        <f t="shared" si="127"/>
        <v>6.7</v>
      </c>
      <c r="IV22" s="67" t="str">
        <f t="shared" si="128"/>
        <v>6.7</v>
      </c>
      <c r="IW22" s="51" t="str">
        <f t="shared" si="129"/>
        <v>C+</v>
      </c>
      <c r="IX22" s="60">
        <f t="shared" si="130"/>
        <v>2.5</v>
      </c>
      <c r="IY22" s="53" t="str">
        <f t="shared" si="131"/>
        <v>2.5</v>
      </c>
      <c r="IZ22" s="63">
        <v>3</v>
      </c>
      <c r="JA22" s="207">
        <v>3</v>
      </c>
      <c r="JB22" s="65">
        <v>6.4</v>
      </c>
      <c r="JC22" s="57">
        <v>8</v>
      </c>
      <c r="JD22" s="58"/>
      <c r="JE22" s="66">
        <f t="shared" si="132"/>
        <v>7.4</v>
      </c>
      <c r="JF22" s="67">
        <f t="shared" si="133"/>
        <v>7.4</v>
      </c>
      <c r="JG22" s="50" t="str">
        <f t="shared" si="134"/>
        <v>7.4</v>
      </c>
      <c r="JH22" s="51" t="str">
        <f t="shared" si="135"/>
        <v>B</v>
      </c>
      <c r="JI22" s="60">
        <f t="shared" si="136"/>
        <v>3</v>
      </c>
      <c r="JJ22" s="53" t="str">
        <f t="shared" si="137"/>
        <v>3.0</v>
      </c>
      <c r="JK22" s="61">
        <v>2</v>
      </c>
      <c r="JL22" s="62">
        <v>2</v>
      </c>
      <c r="JM22" s="65">
        <v>6.8</v>
      </c>
      <c r="JN22" s="57">
        <v>3</v>
      </c>
      <c r="JO22" s="58"/>
      <c r="JP22" s="66">
        <f t="shared" si="138"/>
        <v>4.5</v>
      </c>
      <c r="JQ22" s="67">
        <f t="shared" si="139"/>
        <v>4.5</v>
      </c>
      <c r="JR22" s="50" t="str">
        <f t="shared" si="140"/>
        <v>4.5</v>
      </c>
      <c r="JS22" s="51" t="str">
        <f t="shared" si="141"/>
        <v>D</v>
      </c>
      <c r="JT22" s="60">
        <f t="shared" si="142"/>
        <v>1</v>
      </c>
      <c r="JU22" s="53" t="str">
        <f t="shared" si="143"/>
        <v>1.0</v>
      </c>
      <c r="JV22" s="61">
        <v>1</v>
      </c>
      <c r="JW22" s="62">
        <v>1</v>
      </c>
      <c r="JX22" s="271">
        <v>6.7</v>
      </c>
      <c r="JY22" s="122">
        <v>2</v>
      </c>
      <c r="JZ22" s="123">
        <v>4</v>
      </c>
      <c r="KA22" s="171">
        <f t="shared" si="144"/>
        <v>3.9</v>
      </c>
      <c r="KB22" s="67">
        <f t="shared" si="145"/>
        <v>5.0999999999999996</v>
      </c>
      <c r="KC22" s="50" t="str">
        <f t="shared" si="146"/>
        <v>5.1</v>
      </c>
      <c r="KD22" s="51" t="str">
        <f t="shared" si="147"/>
        <v>D+</v>
      </c>
      <c r="KE22" s="60">
        <f t="shared" si="148"/>
        <v>1.5</v>
      </c>
      <c r="KF22" s="53" t="str">
        <f t="shared" si="149"/>
        <v>1.5</v>
      </c>
      <c r="KG22" s="61">
        <v>2</v>
      </c>
      <c r="KH22" s="62">
        <v>2</v>
      </c>
    </row>
    <row r="23" spans="1:294" s="8" customFormat="1" ht="18">
      <c r="A23" s="5">
        <v>23</v>
      </c>
      <c r="B23" s="9" t="s">
        <v>11</v>
      </c>
      <c r="C23" s="10" t="s">
        <v>321</v>
      </c>
      <c r="D23" s="11" t="s">
        <v>322</v>
      </c>
      <c r="E23" s="12" t="s">
        <v>323</v>
      </c>
      <c r="F23" s="6"/>
      <c r="G23" s="47" t="s">
        <v>578</v>
      </c>
      <c r="H23" s="132" t="s">
        <v>427</v>
      </c>
      <c r="I23" s="132" t="s">
        <v>615</v>
      </c>
      <c r="J23" s="88" t="s">
        <v>615</v>
      </c>
      <c r="K23" s="98">
        <v>0</v>
      </c>
      <c r="L23" s="67" t="str">
        <f t="shared" si="14"/>
        <v>0.0</v>
      </c>
      <c r="M23" s="51" t="str">
        <f t="shared" si="151"/>
        <v>F</v>
      </c>
      <c r="N23" s="52">
        <f t="shared" si="152"/>
        <v>0</v>
      </c>
      <c r="O23" s="53" t="str">
        <f t="shared" si="15"/>
        <v>0.0</v>
      </c>
      <c r="P23" s="63"/>
      <c r="Q23" s="49">
        <v>6</v>
      </c>
      <c r="R23" s="67" t="str">
        <f t="shared" si="16"/>
        <v>6.0</v>
      </c>
      <c r="S23" s="51" t="str">
        <f t="shared" si="153"/>
        <v>C</v>
      </c>
      <c r="T23" s="52">
        <f t="shared" si="154"/>
        <v>2</v>
      </c>
      <c r="U23" s="53" t="str">
        <f t="shared" si="17"/>
        <v>2.0</v>
      </c>
      <c r="V23" s="63">
        <v>3</v>
      </c>
      <c r="W23" s="105">
        <v>8.1999999999999993</v>
      </c>
      <c r="X23" s="103">
        <v>8</v>
      </c>
      <c r="Y23" s="104"/>
      <c r="Z23" s="66">
        <f t="shared" si="0"/>
        <v>8.1</v>
      </c>
      <c r="AA23" s="67">
        <f t="shared" si="1"/>
        <v>8.1</v>
      </c>
      <c r="AB23" s="67" t="str">
        <f t="shared" si="18"/>
        <v>8.1</v>
      </c>
      <c r="AC23" s="51" t="str">
        <f t="shared" si="2"/>
        <v>B+</v>
      </c>
      <c r="AD23" s="60">
        <f t="shared" si="155"/>
        <v>3.5</v>
      </c>
      <c r="AE23" s="53" t="str">
        <f t="shared" si="19"/>
        <v>3.5</v>
      </c>
      <c r="AF23" s="63">
        <v>4</v>
      </c>
      <c r="AG23" s="207">
        <v>4</v>
      </c>
      <c r="AH23" s="105">
        <v>8</v>
      </c>
      <c r="AI23" s="103">
        <v>7</v>
      </c>
      <c r="AJ23" s="104"/>
      <c r="AK23" s="66">
        <f t="shared" si="3"/>
        <v>7.4</v>
      </c>
      <c r="AL23" s="67">
        <f t="shared" si="4"/>
        <v>7.4</v>
      </c>
      <c r="AM23" s="67" t="str">
        <f t="shared" si="20"/>
        <v>7.4</v>
      </c>
      <c r="AN23" s="51" t="str">
        <f t="shared" si="156"/>
        <v>B</v>
      </c>
      <c r="AO23" s="60">
        <f t="shared" si="157"/>
        <v>3</v>
      </c>
      <c r="AP23" s="53" t="str">
        <f t="shared" si="21"/>
        <v>3.0</v>
      </c>
      <c r="AQ23" s="63">
        <v>2</v>
      </c>
      <c r="AR23" s="207">
        <v>2</v>
      </c>
      <c r="AS23" s="171">
        <v>5</v>
      </c>
      <c r="AT23" s="122">
        <v>2</v>
      </c>
      <c r="AU23" s="123">
        <v>4</v>
      </c>
      <c r="AV23" s="66">
        <f t="shared" si="22"/>
        <v>3.2</v>
      </c>
      <c r="AW23" s="67">
        <f t="shared" si="23"/>
        <v>4.4000000000000004</v>
      </c>
      <c r="AX23" s="67" t="str">
        <f t="shared" si="24"/>
        <v>4.4</v>
      </c>
      <c r="AY23" s="51" t="str">
        <f t="shared" si="25"/>
        <v>D</v>
      </c>
      <c r="AZ23" s="60">
        <f t="shared" si="158"/>
        <v>1</v>
      </c>
      <c r="BA23" s="53" t="str">
        <f t="shared" si="26"/>
        <v>1.0</v>
      </c>
      <c r="BB23" s="63">
        <v>3</v>
      </c>
      <c r="BC23" s="207">
        <v>3</v>
      </c>
      <c r="BD23" s="105">
        <v>6.3</v>
      </c>
      <c r="BE23" s="103">
        <v>8</v>
      </c>
      <c r="BF23" s="104"/>
      <c r="BG23" s="66">
        <f t="shared" si="159"/>
        <v>7.3</v>
      </c>
      <c r="BH23" s="67">
        <f t="shared" si="160"/>
        <v>7.3</v>
      </c>
      <c r="BI23" s="67" t="str">
        <f t="shared" si="27"/>
        <v>7.3</v>
      </c>
      <c r="BJ23" s="51" t="str">
        <f t="shared" si="161"/>
        <v>B</v>
      </c>
      <c r="BK23" s="60">
        <f t="shared" si="162"/>
        <v>3</v>
      </c>
      <c r="BL23" s="53" t="str">
        <f t="shared" si="28"/>
        <v>3.0</v>
      </c>
      <c r="BM23" s="63">
        <v>3</v>
      </c>
      <c r="BN23" s="207">
        <v>3</v>
      </c>
      <c r="BO23" s="105">
        <v>7.2</v>
      </c>
      <c r="BP23" s="103">
        <v>4</v>
      </c>
      <c r="BQ23" s="104"/>
      <c r="BR23" s="66">
        <f t="shared" si="5"/>
        <v>5.3</v>
      </c>
      <c r="BS23" s="67">
        <f t="shared" si="6"/>
        <v>5.3</v>
      </c>
      <c r="BT23" s="67" t="str">
        <f t="shared" si="29"/>
        <v>5.3</v>
      </c>
      <c r="BU23" s="51" t="str">
        <f t="shared" si="7"/>
        <v>D+</v>
      </c>
      <c r="BV23" s="68">
        <f t="shared" si="8"/>
        <v>1.5</v>
      </c>
      <c r="BW23" s="53" t="str">
        <f t="shared" si="30"/>
        <v>1.5</v>
      </c>
      <c r="BX23" s="63">
        <v>2</v>
      </c>
      <c r="BY23" s="207">
        <v>2</v>
      </c>
      <c r="BZ23" s="105">
        <v>7.2</v>
      </c>
      <c r="CA23" s="103">
        <v>7</v>
      </c>
      <c r="CB23" s="104"/>
      <c r="CC23" s="105"/>
      <c r="CD23" s="67">
        <f t="shared" si="163"/>
        <v>7.1</v>
      </c>
      <c r="CE23" s="67" t="str">
        <f t="shared" si="31"/>
        <v>7.1</v>
      </c>
      <c r="CF23" s="51" t="str">
        <f t="shared" si="164"/>
        <v>B</v>
      </c>
      <c r="CG23" s="60">
        <f t="shared" si="165"/>
        <v>3</v>
      </c>
      <c r="CH23" s="53" t="str">
        <f t="shared" si="32"/>
        <v>3.0</v>
      </c>
      <c r="CI23" s="63">
        <v>3</v>
      </c>
      <c r="CJ23" s="207">
        <v>3</v>
      </c>
      <c r="CK23" s="208">
        <f t="shared" si="33"/>
        <v>17</v>
      </c>
      <c r="CL23" s="72">
        <f t="shared" si="9"/>
        <v>6.7176470588235295</v>
      </c>
      <c r="CM23" s="93" t="str">
        <f t="shared" si="34"/>
        <v>6.72</v>
      </c>
      <c r="CN23" s="72">
        <f t="shared" si="10"/>
        <v>2.5882352941176472</v>
      </c>
      <c r="CO23" s="93" t="str">
        <f t="shared" si="35"/>
        <v>2.59</v>
      </c>
      <c r="CP23" s="7" t="str">
        <f t="shared" si="150"/>
        <v>Lên lớp</v>
      </c>
      <c r="CQ23" s="7">
        <f t="shared" si="11"/>
        <v>17</v>
      </c>
      <c r="CR23" s="72">
        <f t="shared" si="12"/>
        <v>6.7176470588235295</v>
      </c>
      <c r="CS23" s="7" t="str">
        <f t="shared" si="36"/>
        <v>6.72</v>
      </c>
      <c r="CT23" s="72">
        <f t="shared" si="13"/>
        <v>2.5882352941176472</v>
      </c>
      <c r="CU23" s="7" t="str">
        <f t="shared" si="37"/>
        <v>2.59</v>
      </c>
      <c r="CV23" s="7" t="str">
        <f t="shared" si="166"/>
        <v>Lên lớp</v>
      </c>
      <c r="CW23" s="66">
        <v>5.4</v>
      </c>
      <c r="CX23" s="7">
        <v>3</v>
      </c>
      <c r="CY23" s="7"/>
      <c r="CZ23" s="66">
        <f t="shared" si="38"/>
        <v>4</v>
      </c>
      <c r="DA23" s="67">
        <f t="shared" si="39"/>
        <v>4</v>
      </c>
      <c r="DB23" s="60" t="str">
        <f t="shared" si="40"/>
        <v>4.0</v>
      </c>
      <c r="DC23" s="51" t="str">
        <f t="shared" si="41"/>
        <v>D</v>
      </c>
      <c r="DD23" s="60">
        <f t="shared" si="42"/>
        <v>1</v>
      </c>
      <c r="DE23" s="60" t="str">
        <f t="shared" si="43"/>
        <v>1.0</v>
      </c>
      <c r="DF23" s="63"/>
      <c r="DG23" s="209"/>
      <c r="DH23" s="105">
        <v>6.6</v>
      </c>
      <c r="DI23" s="126">
        <v>4</v>
      </c>
      <c r="DJ23" s="126"/>
      <c r="DK23" s="66">
        <f t="shared" si="44"/>
        <v>5</v>
      </c>
      <c r="DL23" s="67">
        <f t="shared" si="45"/>
        <v>5</v>
      </c>
      <c r="DM23" s="60" t="str">
        <f t="shared" si="46"/>
        <v>5.0</v>
      </c>
      <c r="DN23" s="51" t="str">
        <f t="shared" si="47"/>
        <v>D+</v>
      </c>
      <c r="DO23" s="60">
        <f t="shared" si="48"/>
        <v>1.5</v>
      </c>
      <c r="DP23" s="60" t="str">
        <f t="shared" si="49"/>
        <v>1.5</v>
      </c>
      <c r="DQ23" s="63"/>
      <c r="DR23" s="209"/>
      <c r="DS23" s="67">
        <f t="shared" si="50"/>
        <v>4.5</v>
      </c>
      <c r="DT23" s="60" t="str">
        <f t="shared" si="51"/>
        <v>4.5</v>
      </c>
      <c r="DU23" s="51" t="str">
        <f t="shared" si="52"/>
        <v>D</v>
      </c>
      <c r="DV23" s="60">
        <f t="shared" si="53"/>
        <v>1</v>
      </c>
      <c r="DW23" s="60" t="str">
        <f t="shared" si="54"/>
        <v>1.0</v>
      </c>
      <c r="DX23" s="63">
        <v>3</v>
      </c>
      <c r="DY23" s="209">
        <v>3</v>
      </c>
      <c r="DZ23" s="149">
        <v>0</v>
      </c>
      <c r="EA23" s="70"/>
      <c r="EB23" s="121"/>
      <c r="EC23" s="66">
        <f t="shared" si="55"/>
        <v>0</v>
      </c>
      <c r="ED23" s="67">
        <f t="shared" si="56"/>
        <v>0</v>
      </c>
      <c r="EE23" s="67" t="str">
        <f t="shared" si="57"/>
        <v>0.0</v>
      </c>
      <c r="EF23" s="51" t="str">
        <f t="shared" si="58"/>
        <v>F</v>
      </c>
      <c r="EG23" s="68">
        <f t="shared" si="59"/>
        <v>0</v>
      </c>
      <c r="EH23" s="53" t="str">
        <f t="shared" si="60"/>
        <v>0.0</v>
      </c>
      <c r="EI23" s="63">
        <v>3</v>
      </c>
      <c r="EJ23" s="207"/>
      <c r="EK23" s="149">
        <v>1</v>
      </c>
      <c r="EL23" s="70"/>
      <c r="EM23" s="121"/>
      <c r="EN23" s="66">
        <f t="shared" si="61"/>
        <v>0.4</v>
      </c>
      <c r="EO23" s="67">
        <f t="shared" si="62"/>
        <v>0.4</v>
      </c>
      <c r="EP23" s="67" t="str">
        <f t="shared" si="63"/>
        <v>0.4</v>
      </c>
      <c r="EQ23" s="51" t="str">
        <f t="shared" si="64"/>
        <v>F</v>
      </c>
      <c r="ER23" s="60">
        <f t="shared" si="65"/>
        <v>0</v>
      </c>
      <c r="ES23" s="53" t="str">
        <f t="shared" si="66"/>
        <v>0.0</v>
      </c>
      <c r="ET23" s="63">
        <v>3</v>
      </c>
      <c r="EU23" s="207"/>
      <c r="EV23" s="171">
        <v>5.3</v>
      </c>
      <c r="EW23" s="122"/>
      <c r="EX23" s="123"/>
      <c r="EY23" s="66">
        <f t="shared" si="67"/>
        <v>2.1</v>
      </c>
      <c r="EZ23" s="67">
        <f t="shared" si="68"/>
        <v>2.1</v>
      </c>
      <c r="FA23" s="67" t="str">
        <f t="shared" si="69"/>
        <v>2.1</v>
      </c>
      <c r="FB23" s="51" t="str">
        <f t="shared" si="70"/>
        <v>F</v>
      </c>
      <c r="FC23" s="60">
        <f t="shared" si="71"/>
        <v>0</v>
      </c>
      <c r="FD23" s="53" t="str">
        <f t="shared" si="72"/>
        <v>0.0</v>
      </c>
      <c r="FE23" s="63">
        <v>2</v>
      </c>
      <c r="FF23" s="207"/>
      <c r="FG23" s="105">
        <v>8</v>
      </c>
      <c r="FH23" s="103">
        <v>8</v>
      </c>
      <c r="FI23" s="104"/>
      <c r="FJ23" s="66">
        <f t="shared" si="73"/>
        <v>8</v>
      </c>
      <c r="FK23" s="67">
        <f t="shared" si="74"/>
        <v>8</v>
      </c>
      <c r="FL23" s="67" t="str">
        <f t="shared" si="75"/>
        <v>8.0</v>
      </c>
      <c r="FM23" s="51" t="str">
        <f t="shared" si="76"/>
        <v>B+</v>
      </c>
      <c r="FN23" s="60">
        <f t="shared" si="77"/>
        <v>3.5</v>
      </c>
      <c r="FO23" s="53" t="str">
        <f t="shared" si="78"/>
        <v>3.5</v>
      </c>
      <c r="FP23" s="63">
        <v>2</v>
      </c>
      <c r="FQ23" s="207">
        <v>2</v>
      </c>
      <c r="FR23" s="149">
        <v>1</v>
      </c>
      <c r="FS23" s="70"/>
      <c r="FT23" s="121"/>
      <c r="FU23" s="149"/>
      <c r="FV23" s="67">
        <f t="shared" si="79"/>
        <v>0.4</v>
      </c>
      <c r="FW23" s="67" t="str">
        <f t="shared" si="80"/>
        <v>0.4</v>
      </c>
      <c r="FX23" s="51" t="str">
        <f t="shared" si="81"/>
        <v>F</v>
      </c>
      <c r="FY23" s="60">
        <f t="shared" si="82"/>
        <v>0</v>
      </c>
      <c r="FZ23" s="53" t="str">
        <f t="shared" si="83"/>
        <v>0.0</v>
      </c>
      <c r="GA23" s="63">
        <v>2</v>
      </c>
      <c r="GB23" s="207"/>
      <c r="GC23" s="149">
        <v>0.6</v>
      </c>
      <c r="GD23" s="70"/>
      <c r="GE23" s="121"/>
      <c r="GF23" s="149"/>
      <c r="GG23" s="67">
        <f t="shared" si="84"/>
        <v>0.2</v>
      </c>
      <c r="GH23" s="67" t="str">
        <f t="shared" si="85"/>
        <v>0.2</v>
      </c>
      <c r="GI23" s="51" t="str">
        <f t="shared" si="86"/>
        <v>F</v>
      </c>
      <c r="GJ23" s="60">
        <f t="shared" si="87"/>
        <v>0</v>
      </c>
      <c r="GK23" s="53" t="str">
        <f t="shared" si="88"/>
        <v>0.0</v>
      </c>
      <c r="GL23" s="63">
        <v>3</v>
      </c>
      <c r="GM23" s="207"/>
      <c r="GN23" s="211">
        <f t="shared" si="89"/>
        <v>18</v>
      </c>
      <c r="GO23" s="156">
        <f t="shared" si="90"/>
        <v>2.0166666666666666</v>
      </c>
      <c r="GP23" s="158">
        <f t="shared" si="91"/>
        <v>0.55555555555555558</v>
      </c>
      <c r="GQ23" s="157" t="str">
        <f t="shared" si="92"/>
        <v>0.56</v>
      </c>
      <c r="GR23" s="5" t="str">
        <f t="shared" si="93"/>
        <v>Cảnh báo KQHT</v>
      </c>
      <c r="GS23" s="212">
        <f t="shared" si="94"/>
        <v>5</v>
      </c>
      <c r="GT23" s="213">
        <f t="shared" si="95"/>
        <v>5.9</v>
      </c>
      <c r="GU23" s="214">
        <f t="shared" si="96"/>
        <v>2</v>
      </c>
      <c r="GV23" s="215">
        <f t="shared" si="97"/>
        <v>35</v>
      </c>
      <c r="GW23" s="211">
        <f t="shared" si="98"/>
        <v>22</v>
      </c>
      <c r="GX23" s="157">
        <f t="shared" si="99"/>
        <v>6.5318181818181813</v>
      </c>
      <c r="GY23" s="158">
        <f t="shared" si="100"/>
        <v>2.4545454545454546</v>
      </c>
      <c r="GZ23" s="157" t="str">
        <f t="shared" si="101"/>
        <v>2.45</v>
      </c>
      <c r="HA23" s="5" t="str">
        <f t="shared" si="102"/>
        <v>Lên lớp</v>
      </c>
      <c r="HB23" s="171">
        <v>5</v>
      </c>
      <c r="HC23" s="122">
        <v>2</v>
      </c>
      <c r="HD23" s="123"/>
      <c r="HE23" s="171"/>
      <c r="HF23" s="67">
        <f t="shared" si="103"/>
        <v>3.2</v>
      </c>
      <c r="HG23" s="67" t="str">
        <f t="shared" si="104"/>
        <v>3.2</v>
      </c>
      <c r="HH23" s="51" t="str">
        <f t="shared" si="105"/>
        <v>F</v>
      </c>
      <c r="HI23" s="60">
        <f t="shared" si="106"/>
        <v>0</v>
      </c>
      <c r="HJ23" s="53" t="str">
        <f t="shared" si="107"/>
        <v>0.0</v>
      </c>
      <c r="HK23" s="63">
        <v>3</v>
      </c>
      <c r="HL23" s="207">
        <v>3</v>
      </c>
      <c r="HM23" s="210">
        <v>5</v>
      </c>
      <c r="HN23" s="57">
        <v>4</v>
      </c>
      <c r="HO23" s="58"/>
      <c r="HP23" s="66">
        <f t="shared" si="108"/>
        <v>4.4000000000000004</v>
      </c>
      <c r="HQ23" s="110">
        <f t="shared" si="109"/>
        <v>4.4000000000000004</v>
      </c>
      <c r="HR23" s="67" t="str">
        <f t="shared" si="110"/>
        <v>4.4</v>
      </c>
      <c r="HS23" s="111" t="str">
        <f t="shared" si="111"/>
        <v>D</v>
      </c>
      <c r="HT23" s="112">
        <f t="shared" si="112"/>
        <v>1</v>
      </c>
      <c r="HU23" s="113" t="str">
        <f t="shared" si="113"/>
        <v>1.0</v>
      </c>
      <c r="HV23" s="63">
        <v>1</v>
      </c>
      <c r="HW23" s="207">
        <v>1</v>
      </c>
      <c r="HX23" s="66">
        <f t="shared" si="114"/>
        <v>1.3</v>
      </c>
      <c r="HY23" s="167">
        <f t="shared" si="115"/>
        <v>3.6</v>
      </c>
      <c r="HZ23" s="53" t="str">
        <f t="shared" si="116"/>
        <v>3.6</v>
      </c>
      <c r="IA23" s="51" t="str">
        <f t="shared" si="117"/>
        <v>F</v>
      </c>
      <c r="IB23" s="60">
        <f t="shared" si="118"/>
        <v>0</v>
      </c>
      <c r="IC23" s="53" t="str">
        <f t="shared" si="119"/>
        <v>0.0</v>
      </c>
      <c r="ID23" s="220">
        <v>4</v>
      </c>
      <c r="IE23" s="221">
        <v>4</v>
      </c>
      <c r="IF23" s="210">
        <v>7.3</v>
      </c>
      <c r="IG23" s="57">
        <v>5</v>
      </c>
      <c r="IH23" s="58"/>
      <c r="II23" s="66">
        <f t="shared" si="120"/>
        <v>5.9</v>
      </c>
      <c r="IJ23" s="67">
        <f t="shared" si="121"/>
        <v>5.9</v>
      </c>
      <c r="IK23" s="67" t="str">
        <f t="shared" si="122"/>
        <v>5.9</v>
      </c>
      <c r="IL23" s="51" t="str">
        <f t="shared" si="123"/>
        <v>C</v>
      </c>
      <c r="IM23" s="60">
        <f t="shared" si="124"/>
        <v>2</v>
      </c>
      <c r="IN23" s="53" t="str">
        <f t="shared" si="125"/>
        <v>2.0</v>
      </c>
      <c r="IO23" s="63">
        <v>2</v>
      </c>
      <c r="IP23" s="207">
        <v>2</v>
      </c>
      <c r="IQ23" s="210">
        <v>8.6999999999999993</v>
      </c>
      <c r="IR23" s="57">
        <v>3</v>
      </c>
      <c r="IS23" s="58"/>
      <c r="IT23" s="66">
        <f t="shared" si="126"/>
        <v>5.3</v>
      </c>
      <c r="IU23" s="67">
        <f t="shared" si="127"/>
        <v>5.3</v>
      </c>
      <c r="IV23" s="67" t="str">
        <f t="shared" si="128"/>
        <v>5.3</v>
      </c>
      <c r="IW23" s="51" t="str">
        <f t="shared" si="129"/>
        <v>D+</v>
      </c>
      <c r="IX23" s="60">
        <f t="shared" si="130"/>
        <v>1.5</v>
      </c>
      <c r="IY23" s="53" t="str">
        <f t="shared" si="131"/>
        <v>1.5</v>
      </c>
      <c r="IZ23" s="63">
        <v>3</v>
      </c>
      <c r="JA23" s="207">
        <v>3</v>
      </c>
      <c r="JB23" s="65">
        <v>6.8</v>
      </c>
      <c r="JC23" s="57">
        <v>4</v>
      </c>
      <c r="JD23" s="58"/>
      <c r="JE23" s="66">
        <f t="shared" si="132"/>
        <v>5.0999999999999996</v>
      </c>
      <c r="JF23" s="67">
        <f t="shared" si="133"/>
        <v>5.0999999999999996</v>
      </c>
      <c r="JG23" s="50" t="str">
        <f t="shared" si="134"/>
        <v>5.1</v>
      </c>
      <c r="JH23" s="51" t="str">
        <f t="shared" si="135"/>
        <v>D+</v>
      </c>
      <c r="JI23" s="60">
        <f t="shared" si="136"/>
        <v>1.5</v>
      </c>
      <c r="JJ23" s="53" t="str">
        <f t="shared" si="137"/>
        <v>1.5</v>
      </c>
      <c r="JK23" s="61">
        <v>2</v>
      </c>
      <c r="JL23" s="62">
        <v>2</v>
      </c>
      <c r="JM23" s="277">
        <v>6.6</v>
      </c>
      <c r="JN23" s="124"/>
      <c r="JO23" s="125"/>
      <c r="JP23" s="150">
        <f t="shared" si="138"/>
        <v>2.6</v>
      </c>
      <c r="JQ23" s="67">
        <f t="shared" si="139"/>
        <v>2.6</v>
      </c>
      <c r="JR23" s="50" t="str">
        <f t="shared" si="140"/>
        <v>2.6</v>
      </c>
      <c r="JS23" s="51" t="str">
        <f t="shared" si="141"/>
        <v>F</v>
      </c>
      <c r="JT23" s="60">
        <f t="shared" si="142"/>
        <v>0</v>
      </c>
      <c r="JU23" s="53" t="str">
        <f t="shared" si="143"/>
        <v>0.0</v>
      </c>
      <c r="JV23" s="61">
        <v>1</v>
      </c>
      <c r="JW23" s="62">
        <v>1</v>
      </c>
      <c r="JX23" s="65">
        <v>6</v>
      </c>
      <c r="JY23" s="57">
        <v>5</v>
      </c>
      <c r="JZ23" s="58"/>
      <c r="KA23" s="66">
        <f t="shared" si="144"/>
        <v>5.4</v>
      </c>
      <c r="KB23" s="67">
        <f t="shared" si="145"/>
        <v>5.4</v>
      </c>
      <c r="KC23" s="50" t="str">
        <f t="shared" si="146"/>
        <v>5.4</v>
      </c>
      <c r="KD23" s="51" t="str">
        <f t="shared" si="147"/>
        <v>D+</v>
      </c>
      <c r="KE23" s="60">
        <f t="shared" si="148"/>
        <v>1.5</v>
      </c>
      <c r="KF23" s="53" t="str">
        <f t="shared" si="149"/>
        <v>1.5</v>
      </c>
      <c r="KG23" s="61">
        <v>2</v>
      </c>
      <c r="KH23" s="62">
        <v>2</v>
      </c>
    </row>
    <row r="24" spans="1:294" s="8" customFormat="1" ht="18">
      <c r="A24" s="5">
        <v>24</v>
      </c>
      <c r="B24" s="9" t="s">
        <v>11</v>
      </c>
      <c r="C24" s="10" t="s">
        <v>324</v>
      </c>
      <c r="D24" s="11" t="s">
        <v>325</v>
      </c>
      <c r="E24" s="12" t="s">
        <v>326</v>
      </c>
      <c r="F24" s="6"/>
      <c r="G24" s="47" t="s">
        <v>579</v>
      </c>
      <c r="H24" s="132" t="s">
        <v>427</v>
      </c>
      <c r="I24" s="132" t="s">
        <v>616</v>
      </c>
      <c r="J24" s="48" t="s">
        <v>616</v>
      </c>
      <c r="K24" s="98">
        <v>6.7</v>
      </c>
      <c r="L24" s="67" t="str">
        <f t="shared" si="14"/>
        <v>6.7</v>
      </c>
      <c r="M24" s="51" t="str">
        <f t="shared" si="151"/>
        <v>C+</v>
      </c>
      <c r="N24" s="52">
        <f t="shared" si="152"/>
        <v>2.5</v>
      </c>
      <c r="O24" s="53" t="str">
        <f t="shared" si="15"/>
        <v>2.5</v>
      </c>
      <c r="P24" s="63">
        <v>2</v>
      </c>
      <c r="Q24" s="49">
        <v>5</v>
      </c>
      <c r="R24" s="67" t="str">
        <f t="shared" si="16"/>
        <v>5.0</v>
      </c>
      <c r="S24" s="51" t="str">
        <f t="shared" si="153"/>
        <v>D+</v>
      </c>
      <c r="T24" s="52">
        <f t="shared" si="154"/>
        <v>1.5</v>
      </c>
      <c r="U24" s="53" t="str">
        <f t="shared" si="17"/>
        <v>1.5</v>
      </c>
      <c r="V24" s="63">
        <v>3</v>
      </c>
      <c r="W24" s="105">
        <v>7.2</v>
      </c>
      <c r="X24" s="103">
        <v>6</v>
      </c>
      <c r="Y24" s="104"/>
      <c r="Z24" s="66">
        <f t="shared" si="0"/>
        <v>6.5</v>
      </c>
      <c r="AA24" s="67">
        <f t="shared" si="1"/>
        <v>6.5</v>
      </c>
      <c r="AB24" s="67" t="str">
        <f t="shared" si="18"/>
        <v>6.5</v>
      </c>
      <c r="AC24" s="51" t="str">
        <f t="shared" si="2"/>
        <v>C+</v>
      </c>
      <c r="AD24" s="60">
        <f t="shared" si="155"/>
        <v>2.5</v>
      </c>
      <c r="AE24" s="53" t="str">
        <f t="shared" si="19"/>
        <v>2.5</v>
      </c>
      <c r="AF24" s="63">
        <v>4</v>
      </c>
      <c r="AG24" s="207">
        <v>4</v>
      </c>
      <c r="AH24" s="105">
        <v>8</v>
      </c>
      <c r="AI24" s="103">
        <v>7</v>
      </c>
      <c r="AJ24" s="104"/>
      <c r="AK24" s="66">
        <f t="shared" si="3"/>
        <v>7.4</v>
      </c>
      <c r="AL24" s="67">
        <f t="shared" si="4"/>
        <v>7.4</v>
      </c>
      <c r="AM24" s="67" t="str">
        <f t="shared" si="20"/>
        <v>7.4</v>
      </c>
      <c r="AN24" s="51" t="str">
        <f t="shared" si="156"/>
        <v>B</v>
      </c>
      <c r="AO24" s="60">
        <f t="shared" si="157"/>
        <v>3</v>
      </c>
      <c r="AP24" s="53" t="str">
        <f t="shared" si="21"/>
        <v>3.0</v>
      </c>
      <c r="AQ24" s="63">
        <v>2</v>
      </c>
      <c r="AR24" s="207">
        <v>2</v>
      </c>
      <c r="AS24" s="105">
        <v>6.3</v>
      </c>
      <c r="AT24" s="103">
        <v>3</v>
      </c>
      <c r="AU24" s="104"/>
      <c r="AV24" s="66">
        <f t="shared" si="22"/>
        <v>4.3</v>
      </c>
      <c r="AW24" s="67">
        <f t="shared" si="23"/>
        <v>4.3</v>
      </c>
      <c r="AX24" s="67" t="str">
        <f t="shared" si="24"/>
        <v>4.3</v>
      </c>
      <c r="AY24" s="51" t="str">
        <f t="shared" si="25"/>
        <v>D</v>
      </c>
      <c r="AZ24" s="60">
        <f t="shared" si="158"/>
        <v>1</v>
      </c>
      <c r="BA24" s="53" t="str">
        <f t="shared" si="26"/>
        <v>1.0</v>
      </c>
      <c r="BB24" s="63">
        <v>3</v>
      </c>
      <c r="BC24" s="207">
        <v>3</v>
      </c>
      <c r="BD24" s="105">
        <v>5.4</v>
      </c>
      <c r="BE24" s="103">
        <v>5</v>
      </c>
      <c r="BF24" s="104"/>
      <c r="BG24" s="66">
        <f t="shared" si="159"/>
        <v>5.2</v>
      </c>
      <c r="BH24" s="67">
        <f t="shared" si="160"/>
        <v>5.2</v>
      </c>
      <c r="BI24" s="67" t="str">
        <f t="shared" si="27"/>
        <v>5.2</v>
      </c>
      <c r="BJ24" s="51" t="str">
        <f t="shared" si="161"/>
        <v>D+</v>
      </c>
      <c r="BK24" s="60">
        <f t="shared" si="162"/>
        <v>1.5</v>
      </c>
      <c r="BL24" s="53" t="str">
        <f t="shared" si="28"/>
        <v>1.5</v>
      </c>
      <c r="BM24" s="63">
        <v>3</v>
      </c>
      <c r="BN24" s="207">
        <v>3</v>
      </c>
      <c r="BO24" s="105">
        <v>6.3</v>
      </c>
      <c r="BP24" s="103">
        <v>5</v>
      </c>
      <c r="BQ24" s="104"/>
      <c r="BR24" s="66">
        <f t="shared" si="5"/>
        <v>5.5</v>
      </c>
      <c r="BS24" s="67">
        <f t="shared" si="6"/>
        <v>5.5</v>
      </c>
      <c r="BT24" s="67" t="str">
        <f t="shared" si="29"/>
        <v>5.5</v>
      </c>
      <c r="BU24" s="51" t="str">
        <f t="shared" si="7"/>
        <v>C</v>
      </c>
      <c r="BV24" s="68">
        <f t="shared" si="8"/>
        <v>2</v>
      </c>
      <c r="BW24" s="53" t="str">
        <f t="shared" si="30"/>
        <v>2.0</v>
      </c>
      <c r="BX24" s="63">
        <v>2</v>
      </c>
      <c r="BY24" s="207">
        <v>2</v>
      </c>
      <c r="BZ24" s="105">
        <v>7</v>
      </c>
      <c r="CA24" s="103">
        <v>6</v>
      </c>
      <c r="CB24" s="104"/>
      <c r="CC24" s="105"/>
      <c r="CD24" s="67">
        <f t="shared" si="163"/>
        <v>6.4</v>
      </c>
      <c r="CE24" s="67" t="str">
        <f t="shared" si="31"/>
        <v>6.4</v>
      </c>
      <c r="CF24" s="51" t="str">
        <f t="shared" si="164"/>
        <v>C</v>
      </c>
      <c r="CG24" s="60">
        <f t="shared" si="165"/>
        <v>2</v>
      </c>
      <c r="CH24" s="53" t="str">
        <f t="shared" si="32"/>
        <v>2.0</v>
      </c>
      <c r="CI24" s="63">
        <v>3</v>
      </c>
      <c r="CJ24" s="207">
        <v>3</v>
      </c>
      <c r="CK24" s="208">
        <f t="shared" si="33"/>
        <v>17</v>
      </c>
      <c r="CL24" s="72">
        <f t="shared" si="9"/>
        <v>5.8529411764705879</v>
      </c>
      <c r="CM24" s="93" t="str">
        <f t="shared" si="34"/>
        <v>5.85</v>
      </c>
      <c r="CN24" s="72">
        <f t="shared" si="10"/>
        <v>1.9705882352941178</v>
      </c>
      <c r="CO24" s="93" t="str">
        <f t="shared" si="35"/>
        <v>1.97</v>
      </c>
      <c r="CP24" s="7" t="str">
        <f t="shared" si="150"/>
        <v>Lên lớp</v>
      </c>
      <c r="CQ24" s="7">
        <f t="shared" si="11"/>
        <v>17</v>
      </c>
      <c r="CR24" s="72">
        <f t="shared" si="12"/>
        <v>5.8529411764705879</v>
      </c>
      <c r="CS24" s="7" t="str">
        <f t="shared" si="36"/>
        <v>5.85</v>
      </c>
      <c r="CT24" s="72">
        <f t="shared" si="13"/>
        <v>1.9705882352941178</v>
      </c>
      <c r="CU24" s="7" t="str">
        <f t="shared" si="37"/>
        <v>1.97</v>
      </c>
      <c r="CV24" s="7" t="str">
        <f t="shared" si="166"/>
        <v>Lên lớp</v>
      </c>
      <c r="CW24" s="66">
        <v>7</v>
      </c>
      <c r="CX24" s="7">
        <v>3</v>
      </c>
      <c r="CY24" s="7"/>
      <c r="CZ24" s="66">
        <f t="shared" si="38"/>
        <v>4.5999999999999996</v>
      </c>
      <c r="DA24" s="67">
        <f t="shared" si="39"/>
        <v>4.5999999999999996</v>
      </c>
      <c r="DB24" s="60" t="str">
        <f t="shared" si="40"/>
        <v>4.6</v>
      </c>
      <c r="DC24" s="51" t="str">
        <f t="shared" si="41"/>
        <v>D</v>
      </c>
      <c r="DD24" s="60">
        <f t="shared" si="42"/>
        <v>1</v>
      </c>
      <c r="DE24" s="60" t="str">
        <f t="shared" si="43"/>
        <v>1.0</v>
      </c>
      <c r="DF24" s="63"/>
      <c r="DG24" s="209"/>
      <c r="DH24" s="105">
        <v>6</v>
      </c>
      <c r="DI24" s="126">
        <v>4</v>
      </c>
      <c r="DJ24" s="126"/>
      <c r="DK24" s="66">
        <f t="shared" si="44"/>
        <v>4.8</v>
      </c>
      <c r="DL24" s="67">
        <f t="shared" si="45"/>
        <v>4.8</v>
      </c>
      <c r="DM24" s="60" t="str">
        <f t="shared" si="46"/>
        <v>4.8</v>
      </c>
      <c r="DN24" s="51" t="str">
        <f t="shared" si="47"/>
        <v>D</v>
      </c>
      <c r="DO24" s="60">
        <f t="shared" si="48"/>
        <v>1</v>
      </c>
      <c r="DP24" s="60" t="str">
        <f t="shared" si="49"/>
        <v>1.0</v>
      </c>
      <c r="DQ24" s="63"/>
      <c r="DR24" s="209"/>
      <c r="DS24" s="67">
        <f t="shared" si="50"/>
        <v>4.6999999999999993</v>
      </c>
      <c r="DT24" s="60" t="str">
        <f t="shared" si="51"/>
        <v>4.7</v>
      </c>
      <c r="DU24" s="51" t="str">
        <f t="shared" si="52"/>
        <v>D</v>
      </c>
      <c r="DV24" s="60">
        <f t="shared" si="53"/>
        <v>1</v>
      </c>
      <c r="DW24" s="60" t="str">
        <f t="shared" si="54"/>
        <v>1.0</v>
      </c>
      <c r="DX24" s="63">
        <v>3</v>
      </c>
      <c r="DY24" s="209">
        <v>3</v>
      </c>
      <c r="DZ24" s="210">
        <v>5.4</v>
      </c>
      <c r="EA24" s="57">
        <v>8</v>
      </c>
      <c r="EB24" s="58"/>
      <c r="EC24" s="66">
        <f t="shared" si="55"/>
        <v>7</v>
      </c>
      <c r="ED24" s="67">
        <f t="shared" si="56"/>
        <v>7</v>
      </c>
      <c r="EE24" s="67" t="str">
        <f t="shared" si="57"/>
        <v>7.0</v>
      </c>
      <c r="EF24" s="51" t="str">
        <f t="shared" si="58"/>
        <v>B</v>
      </c>
      <c r="EG24" s="68">
        <f t="shared" si="59"/>
        <v>3</v>
      </c>
      <c r="EH24" s="53" t="str">
        <f t="shared" si="60"/>
        <v>3.0</v>
      </c>
      <c r="EI24" s="63">
        <v>3</v>
      </c>
      <c r="EJ24" s="207">
        <v>3</v>
      </c>
      <c r="EK24" s="210">
        <v>7.7</v>
      </c>
      <c r="EL24" s="57">
        <v>5</v>
      </c>
      <c r="EM24" s="58"/>
      <c r="EN24" s="66">
        <f t="shared" si="61"/>
        <v>6.1</v>
      </c>
      <c r="EO24" s="67">
        <f t="shared" si="62"/>
        <v>6.1</v>
      </c>
      <c r="EP24" s="67" t="str">
        <f t="shared" si="63"/>
        <v>6.1</v>
      </c>
      <c r="EQ24" s="51" t="str">
        <f t="shared" si="64"/>
        <v>C</v>
      </c>
      <c r="ER24" s="60">
        <f t="shared" si="65"/>
        <v>2</v>
      </c>
      <c r="ES24" s="53" t="str">
        <f t="shared" si="66"/>
        <v>2.0</v>
      </c>
      <c r="ET24" s="63">
        <v>3</v>
      </c>
      <c r="EU24" s="207">
        <v>3</v>
      </c>
      <c r="EV24" s="171">
        <v>6</v>
      </c>
      <c r="EW24" s="122">
        <v>1</v>
      </c>
      <c r="EX24" s="123">
        <v>1</v>
      </c>
      <c r="EY24" s="66">
        <f t="shared" si="67"/>
        <v>3</v>
      </c>
      <c r="EZ24" s="67">
        <f t="shared" si="68"/>
        <v>3</v>
      </c>
      <c r="FA24" s="67" t="str">
        <f t="shared" si="69"/>
        <v>3.0</v>
      </c>
      <c r="FB24" s="51" t="str">
        <f t="shared" si="70"/>
        <v>F</v>
      </c>
      <c r="FC24" s="60">
        <f t="shared" si="71"/>
        <v>0</v>
      </c>
      <c r="FD24" s="53" t="str">
        <f t="shared" si="72"/>
        <v>0.0</v>
      </c>
      <c r="FE24" s="63">
        <v>2</v>
      </c>
      <c r="FF24" s="207"/>
      <c r="FG24" s="105">
        <v>8</v>
      </c>
      <c r="FH24" s="103">
        <v>7</v>
      </c>
      <c r="FI24" s="104"/>
      <c r="FJ24" s="66">
        <f t="shared" si="73"/>
        <v>7.4</v>
      </c>
      <c r="FK24" s="67">
        <f t="shared" si="74"/>
        <v>7.4</v>
      </c>
      <c r="FL24" s="67" t="str">
        <f t="shared" si="75"/>
        <v>7.4</v>
      </c>
      <c r="FM24" s="51" t="str">
        <f t="shared" si="76"/>
        <v>B</v>
      </c>
      <c r="FN24" s="60">
        <f t="shared" si="77"/>
        <v>3</v>
      </c>
      <c r="FO24" s="53" t="str">
        <f t="shared" si="78"/>
        <v>3.0</v>
      </c>
      <c r="FP24" s="63">
        <v>2</v>
      </c>
      <c r="FQ24" s="207">
        <v>2</v>
      </c>
      <c r="FR24" s="105">
        <v>6</v>
      </c>
      <c r="FS24" s="103">
        <v>4</v>
      </c>
      <c r="FT24" s="104"/>
      <c r="FU24" s="66"/>
      <c r="FV24" s="67">
        <f t="shared" si="79"/>
        <v>4.8</v>
      </c>
      <c r="FW24" s="67" t="str">
        <f t="shared" si="80"/>
        <v>4.8</v>
      </c>
      <c r="FX24" s="51" t="str">
        <f t="shared" si="81"/>
        <v>D</v>
      </c>
      <c r="FY24" s="60">
        <f t="shared" si="82"/>
        <v>1</v>
      </c>
      <c r="FZ24" s="53" t="str">
        <f t="shared" si="83"/>
        <v>1.0</v>
      </c>
      <c r="GA24" s="63">
        <v>2</v>
      </c>
      <c r="GB24" s="207">
        <v>2</v>
      </c>
      <c r="GC24" s="150">
        <v>5</v>
      </c>
      <c r="GD24" s="124">
        <v>0</v>
      </c>
      <c r="GE24" s="125"/>
      <c r="GF24" s="150"/>
      <c r="GG24" s="67">
        <f t="shared" si="84"/>
        <v>2</v>
      </c>
      <c r="GH24" s="67" t="str">
        <f t="shared" si="85"/>
        <v>2.0</v>
      </c>
      <c r="GI24" s="51" t="str">
        <f t="shared" si="86"/>
        <v>F</v>
      </c>
      <c r="GJ24" s="60">
        <f t="shared" si="87"/>
        <v>0</v>
      </c>
      <c r="GK24" s="53" t="str">
        <f t="shared" si="88"/>
        <v>0.0</v>
      </c>
      <c r="GL24" s="63">
        <v>3</v>
      </c>
      <c r="GM24" s="207"/>
      <c r="GN24" s="211">
        <f t="shared" si="89"/>
        <v>18</v>
      </c>
      <c r="GO24" s="156">
        <f t="shared" si="90"/>
        <v>4.988888888888888</v>
      </c>
      <c r="GP24" s="158">
        <f t="shared" si="91"/>
        <v>1.4444444444444444</v>
      </c>
      <c r="GQ24" s="157" t="str">
        <f t="shared" si="92"/>
        <v>1.44</v>
      </c>
      <c r="GR24" s="5" t="str">
        <f t="shared" si="93"/>
        <v>Lên lớp</v>
      </c>
      <c r="GS24" s="212">
        <f t="shared" si="94"/>
        <v>13</v>
      </c>
      <c r="GT24" s="213">
        <f t="shared" si="95"/>
        <v>5.9846153846153829</v>
      </c>
      <c r="GU24" s="214">
        <f t="shared" si="96"/>
        <v>2</v>
      </c>
      <c r="GV24" s="215">
        <f t="shared" si="97"/>
        <v>35</v>
      </c>
      <c r="GW24" s="211">
        <f t="shared" si="98"/>
        <v>30</v>
      </c>
      <c r="GX24" s="157">
        <f t="shared" si="99"/>
        <v>5.9099999999999993</v>
      </c>
      <c r="GY24" s="158">
        <f t="shared" si="100"/>
        <v>1.9833333333333334</v>
      </c>
      <c r="GZ24" s="157" t="str">
        <f t="shared" si="101"/>
        <v>1.98</v>
      </c>
      <c r="HA24" s="5" t="str">
        <f t="shared" si="102"/>
        <v>Lên lớp</v>
      </c>
      <c r="HB24" s="171">
        <v>6.3</v>
      </c>
      <c r="HC24" s="122">
        <v>2</v>
      </c>
      <c r="HD24" s="123">
        <v>5</v>
      </c>
      <c r="HE24" s="171"/>
      <c r="HF24" s="67">
        <f t="shared" si="103"/>
        <v>5.5</v>
      </c>
      <c r="HG24" s="67" t="str">
        <f t="shared" si="104"/>
        <v>5.5</v>
      </c>
      <c r="HH24" s="51" t="str">
        <f t="shared" si="105"/>
        <v>C</v>
      </c>
      <c r="HI24" s="60">
        <f t="shared" si="106"/>
        <v>2</v>
      </c>
      <c r="HJ24" s="53" t="str">
        <f t="shared" si="107"/>
        <v>2.0</v>
      </c>
      <c r="HK24" s="63">
        <v>3</v>
      </c>
      <c r="HL24" s="207">
        <v>3</v>
      </c>
      <c r="HM24" s="210">
        <v>8</v>
      </c>
      <c r="HN24" s="57">
        <v>5</v>
      </c>
      <c r="HO24" s="58"/>
      <c r="HP24" s="66">
        <f t="shared" si="108"/>
        <v>6.2</v>
      </c>
      <c r="HQ24" s="110">
        <f t="shared" si="109"/>
        <v>6.2</v>
      </c>
      <c r="HR24" s="67" t="str">
        <f t="shared" si="110"/>
        <v>6.2</v>
      </c>
      <c r="HS24" s="111" t="str">
        <f t="shared" si="111"/>
        <v>C</v>
      </c>
      <c r="HT24" s="112">
        <f t="shared" si="112"/>
        <v>2</v>
      </c>
      <c r="HU24" s="113" t="str">
        <f t="shared" si="113"/>
        <v>2.0</v>
      </c>
      <c r="HV24" s="63">
        <v>1</v>
      </c>
      <c r="HW24" s="207">
        <v>1</v>
      </c>
      <c r="HX24" s="66">
        <f t="shared" si="114"/>
        <v>1.9</v>
      </c>
      <c r="HY24" s="167">
        <f t="shared" si="115"/>
        <v>5.7</v>
      </c>
      <c r="HZ24" s="53" t="str">
        <f t="shared" si="116"/>
        <v>5.7</v>
      </c>
      <c r="IA24" s="51" t="str">
        <f t="shared" si="117"/>
        <v>C</v>
      </c>
      <c r="IB24" s="60">
        <f t="shared" si="118"/>
        <v>2</v>
      </c>
      <c r="IC24" s="53" t="str">
        <f t="shared" si="119"/>
        <v>2.0</v>
      </c>
      <c r="ID24" s="220">
        <v>4</v>
      </c>
      <c r="IE24" s="221">
        <v>4</v>
      </c>
      <c r="IF24" s="210">
        <v>7.7</v>
      </c>
      <c r="IG24" s="57">
        <v>7</v>
      </c>
      <c r="IH24" s="58"/>
      <c r="II24" s="66">
        <f t="shared" si="120"/>
        <v>7.3</v>
      </c>
      <c r="IJ24" s="67">
        <f t="shared" si="121"/>
        <v>7.3</v>
      </c>
      <c r="IK24" s="67" t="str">
        <f t="shared" si="122"/>
        <v>7.3</v>
      </c>
      <c r="IL24" s="51" t="str">
        <f t="shared" si="123"/>
        <v>B</v>
      </c>
      <c r="IM24" s="60">
        <f t="shared" si="124"/>
        <v>3</v>
      </c>
      <c r="IN24" s="53" t="str">
        <f t="shared" si="125"/>
        <v>3.0</v>
      </c>
      <c r="IO24" s="63">
        <v>2</v>
      </c>
      <c r="IP24" s="207">
        <v>2</v>
      </c>
      <c r="IQ24" s="210">
        <v>7.7</v>
      </c>
      <c r="IR24" s="57">
        <v>4</v>
      </c>
      <c r="IS24" s="58"/>
      <c r="IT24" s="66">
        <f t="shared" si="126"/>
        <v>5.5</v>
      </c>
      <c r="IU24" s="67">
        <f t="shared" si="127"/>
        <v>5.5</v>
      </c>
      <c r="IV24" s="67" t="str">
        <f t="shared" si="128"/>
        <v>5.5</v>
      </c>
      <c r="IW24" s="51" t="str">
        <f t="shared" si="129"/>
        <v>C</v>
      </c>
      <c r="IX24" s="60">
        <f t="shared" si="130"/>
        <v>2</v>
      </c>
      <c r="IY24" s="53" t="str">
        <f t="shared" si="131"/>
        <v>2.0</v>
      </c>
      <c r="IZ24" s="63">
        <v>3</v>
      </c>
      <c r="JA24" s="207">
        <v>3</v>
      </c>
      <c r="JB24" s="65">
        <v>6.4</v>
      </c>
      <c r="JC24" s="57">
        <v>6</v>
      </c>
      <c r="JD24" s="58"/>
      <c r="JE24" s="66">
        <f t="shared" si="132"/>
        <v>6.2</v>
      </c>
      <c r="JF24" s="67">
        <f t="shared" si="133"/>
        <v>6.2</v>
      </c>
      <c r="JG24" s="50" t="str">
        <f t="shared" si="134"/>
        <v>6.2</v>
      </c>
      <c r="JH24" s="51" t="str">
        <f t="shared" si="135"/>
        <v>C</v>
      </c>
      <c r="JI24" s="60">
        <f t="shared" si="136"/>
        <v>2</v>
      </c>
      <c r="JJ24" s="53" t="str">
        <f t="shared" si="137"/>
        <v>2.0</v>
      </c>
      <c r="JK24" s="61">
        <v>2</v>
      </c>
      <c r="JL24" s="62">
        <v>2</v>
      </c>
      <c r="JM24" s="65">
        <v>5.4</v>
      </c>
      <c r="JN24" s="57">
        <v>5</v>
      </c>
      <c r="JO24" s="58"/>
      <c r="JP24" s="66">
        <f t="shared" si="138"/>
        <v>5.2</v>
      </c>
      <c r="JQ24" s="67">
        <f t="shared" si="139"/>
        <v>5.2</v>
      </c>
      <c r="JR24" s="50" t="str">
        <f t="shared" si="140"/>
        <v>5.2</v>
      </c>
      <c r="JS24" s="51" t="str">
        <f t="shared" si="141"/>
        <v>D+</v>
      </c>
      <c r="JT24" s="60">
        <f t="shared" si="142"/>
        <v>1.5</v>
      </c>
      <c r="JU24" s="53" t="str">
        <f t="shared" si="143"/>
        <v>1.5</v>
      </c>
      <c r="JV24" s="61">
        <v>1</v>
      </c>
      <c r="JW24" s="62">
        <v>1</v>
      </c>
      <c r="JX24" s="65">
        <v>7.7</v>
      </c>
      <c r="JY24" s="57">
        <v>7</v>
      </c>
      <c r="JZ24" s="58"/>
      <c r="KA24" s="66">
        <f t="shared" si="144"/>
        <v>7.3</v>
      </c>
      <c r="KB24" s="67">
        <f t="shared" si="145"/>
        <v>7.3</v>
      </c>
      <c r="KC24" s="50" t="str">
        <f t="shared" si="146"/>
        <v>7.3</v>
      </c>
      <c r="KD24" s="51" t="str">
        <f t="shared" si="147"/>
        <v>B</v>
      </c>
      <c r="KE24" s="60">
        <f t="shared" si="148"/>
        <v>3</v>
      </c>
      <c r="KF24" s="53" t="str">
        <f t="shared" si="149"/>
        <v>3.0</v>
      </c>
      <c r="KG24" s="61">
        <v>2</v>
      </c>
      <c r="KH24" s="62">
        <v>2</v>
      </c>
    </row>
    <row r="25" spans="1:294" s="8" customFormat="1" ht="18">
      <c r="A25" s="5">
        <v>25</v>
      </c>
      <c r="B25" s="9" t="s">
        <v>11</v>
      </c>
      <c r="C25" s="10" t="s">
        <v>327</v>
      </c>
      <c r="D25" s="11" t="s">
        <v>279</v>
      </c>
      <c r="E25" s="12" t="s">
        <v>10</v>
      </c>
      <c r="F25" s="6"/>
      <c r="G25" s="47" t="s">
        <v>580</v>
      </c>
      <c r="H25" s="132" t="s">
        <v>427</v>
      </c>
      <c r="I25" s="132" t="s">
        <v>617</v>
      </c>
      <c r="J25" s="48" t="s">
        <v>617</v>
      </c>
      <c r="K25" s="98">
        <v>8</v>
      </c>
      <c r="L25" s="67" t="str">
        <f t="shared" si="14"/>
        <v>8.0</v>
      </c>
      <c r="M25" s="51" t="str">
        <f t="shared" si="151"/>
        <v>B+</v>
      </c>
      <c r="N25" s="52">
        <f t="shared" si="152"/>
        <v>3.5</v>
      </c>
      <c r="O25" s="53" t="str">
        <f t="shared" si="15"/>
        <v>3.5</v>
      </c>
      <c r="P25" s="63">
        <v>2</v>
      </c>
      <c r="Q25" s="49">
        <v>7</v>
      </c>
      <c r="R25" s="67" t="str">
        <f t="shared" si="16"/>
        <v>7.0</v>
      </c>
      <c r="S25" s="51" t="str">
        <f t="shared" si="153"/>
        <v>B</v>
      </c>
      <c r="T25" s="52">
        <f t="shared" si="154"/>
        <v>3</v>
      </c>
      <c r="U25" s="53" t="str">
        <f t="shared" si="17"/>
        <v>3.0</v>
      </c>
      <c r="V25" s="63">
        <v>3</v>
      </c>
      <c r="W25" s="105">
        <v>7.2</v>
      </c>
      <c r="X25" s="103">
        <v>8</v>
      </c>
      <c r="Y25" s="104"/>
      <c r="Z25" s="66">
        <f t="shared" si="0"/>
        <v>7.7</v>
      </c>
      <c r="AA25" s="67">
        <f t="shared" si="1"/>
        <v>7.7</v>
      </c>
      <c r="AB25" s="67" t="str">
        <f t="shared" si="18"/>
        <v>7.7</v>
      </c>
      <c r="AC25" s="51" t="str">
        <f t="shared" si="2"/>
        <v>B</v>
      </c>
      <c r="AD25" s="60">
        <f t="shared" si="155"/>
        <v>3</v>
      </c>
      <c r="AE25" s="53" t="str">
        <f t="shared" si="19"/>
        <v>3.0</v>
      </c>
      <c r="AF25" s="63">
        <v>4</v>
      </c>
      <c r="AG25" s="207">
        <v>4</v>
      </c>
      <c r="AH25" s="105">
        <v>8</v>
      </c>
      <c r="AI25" s="103">
        <v>6</v>
      </c>
      <c r="AJ25" s="104"/>
      <c r="AK25" s="66">
        <f t="shared" si="3"/>
        <v>6.8</v>
      </c>
      <c r="AL25" s="67">
        <f t="shared" si="4"/>
        <v>6.8</v>
      </c>
      <c r="AM25" s="67" t="str">
        <f t="shared" si="20"/>
        <v>6.8</v>
      </c>
      <c r="AN25" s="51" t="str">
        <f t="shared" si="156"/>
        <v>C+</v>
      </c>
      <c r="AO25" s="60">
        <f t="shared" si="157"/>
        <v>2.5</v>
      </c>
      <c r="AP25" s="53" t="str">
        <f t="shared" si="21"/>
        <v>2.5</v>
      </c>
      <c r="AQ25" s="63">
        <v>2</v>
      </c>
      <c r="AR25" s="207">
        <v>2</v>
      </c>
      <c r="AS25" s="171">
        <v>6.3</v>
      </c>
      <c r="AT25" s="122">
        <v>2</v>
      </c>
      <c r="AU25" s="123">
        <v>5</v>
      </c>
      <c r="AV25" s="66">
        <f t="shared" si="22"/>
        <v>3.7</v>
      </c>
      <c r="AW25" s="67">
        <f t="shared" si="23"/>
        <v>5.5</v>
      </c>
      <c r="AX25" s="67" t="str">
        <f t="shared" si="24"/>
        <v>5.5</v>
      </c>
      <c r="AY25" s="51" t="str">
        <f t="shared" si="25"/>
        <v>C</v>
      </c>
      <c r="AZ25" s="60">
        <f t="shared" si="158"/>
        <v>2</v>
      </c>
      <c r="BA25" s="53" t="str">
        <f t="shared" si="26"/>
        <v>2.0</v>
      </c>
      <c r="BB25" s="63">
        <v>3</v>
      </c>
      <c r="BC25" s="207">
        <v>3</v>
      </c>
      <c r="BD25" s="105">
        <v>5.6</v>
      </c>
      <c r="BE25" s="103">
        <v>8</v>
      </c>
      <c r="BF25" s="104"/>
      <c r="BG25" s="66">
        <f t="shared" si="159"/>
        <v>7</v>
      </c>
      <c r="BH25" s="67">
        <f t="shared" si="160"/>
        <v>7</v>
      </c>
      <c r="BI25" s="67" t="str">
        <f t="shared" si="27"/>
        <v>7.0</v>
      </c>
      <c r="BJ25" s="51" t="str">
        <f t="shared" si="161"/>
        <v>B</v>
      </c>
      <c r="BK25" s="60">
        <f t="shared" si="162"/>
        <v>3</v>
      </c>
      <c r="BL25" s="53" t="str">
        <f t="shared" si="28"/>
        <v>3.0</v>
      </c>
      <c r="BM25" s="63">
        <v>3</v>
      </c>
      <c r="BN25" s="207">
        <v>3</v>
      </c>
      <c r="BO25" s="105">
        <v>6.9</v>
      </c>
      <c r="BP25" s="103">
        <v>7</v>
      </c>
      <c r="BQ25" s="104"/>
      <c r="BR25" s="66">
        <f t="shared" si="5"/>
        <v>7</v>
      </c>
      <c r="BS25" s="67">
        <f t="shared" si="6"/>
        <v>7</v>
      </c>
      <c r="BT25" s="67" t="str">
        <f t="shared" si="29"/>
        <v>7.0</v>
      </c>
      <c r="BU25" s="51" t="str">
        <f t="shared" si="7"/>
        <v>B</v>
      </c>
      <c r="BV25" s="68">
        <f t="shared" si="8"/>
        <v>3</v>
      </c>
      <c r="BW25" s="53" t="str">
        <f t="shared" si="30"/>
        <v>3.0</v>
      </c>
      <c r="BX25" s="63">
        <v>2</v>
      </c>
      <c r="BY25" s="207">
        <v>2</v>
      </c>
      <c r="BZ25" s="105">
        <v>6.8</v>
      </c>
      <c r="CA25" s="103">
        <v>7</v>
      </c>
      <c r="CB25" s="104"/>
      <c r="CC25" s="105"/>
      <c r="CD25" s="67">
        <f t="shared" si="163"/>
        <v>6.9</v>
      </c>
      <c r="CE25" s="67" t="str">
        <f t="shared" si="31"/>
        <v>6.9</v>
      </c>
      <c r="CF25" s="51" t="str">
        <f t="shared" si="164"/>
        <v>C+</v>
      </c>
      <c r="CG25" s="60">
        <f t="shared" si="165"/>
        <v>2.5</v>
      </c>
      <c r="CH25" s="53" t="str">
        <f t="shared" si="32"/>
        <v>2.5</v>
      </c>
      <c r="CI25" s="63">
        <v>3</v>
      </c>
      <c r="CJ25" s="207">
        <v>3</v>
      </c>
      <c r="CK25" s="208">
        <f t="shared" si="33"/>
        <v>17</v>
      </c>
      <c r="CL25" s="72">
        <f t="shared" si="9"/>
        <v>6.8588235294117652</v>
      </c>
      <c r="CM25" s="93" t="str">
        <f t="shared" si="34"/>
        <v>6.86</v>
      </c>
      <c r="CN25" s="72">
        <f t="shared" si="10"/>
        <v>2.6764705882352939</v>
      </c>
      <c r="CO25" s="93" t="str">
        <f t="shared" si="35"/>
        <v>2.68</v>
      </c>
      <c r="CP25" s="7" t="str">
        <f t="shared" si="150"/>
        <v>Lên lớp</v>
      </c>
      <c r="CQ25" s="7">
        <f t="shared" si="11"/>
        <v>17</v>
      </c>
      <c r="CR25" s="72">
        <f t="shared" si="12"/>
        <v>6.8588235294117652</v>
      </c>
      <c r="CS25" s="7" t="str">
        <f t="shared" si="36"/>
        <v>6.86</v>
      </c>
      <c r="CT25" s="72">
        <f t="shared" si="13"/>
        <v>2.6764705882352939</v>
      </c>
      <c r="CU25" s="7" t="str">
        <f t="shared" si="37"/>
        <v>2.68</v>
      </c>
      <c r="CV25" s="7" t="str">
        <f t="shared" si="166"/>
        <v>Lên lớp</v>
      </c>
      <c r="CW25" s="66">
        <v>7.6</v>
      </c>
      <c r="CX25" s="7">
        <v>7</v>
      </c>
      <c r="CY25" s="7"/>
      <c r="CZ25" s="66">
        <f t="shared" si="38"/>
        <v>7.2</v>
      </c>
      <c r="DA25" s="67">
        <f t="shared" si="39"/>
        <v>7.2</v>
      </c>
      <c r="DB25" s="60" t="str">
        <f t="shared" si="40"/>
        <v>7.2</v>
      </c>
      <c r="DC25" s="51" t="str">
        <f t="shared" si="41"/>
        <v>B</v>
      </c>
      <c r="DD25" s="60">
        <f t="shared" si="42"/>
        <v>3</v>
      </c>
      <c r="DE25" s="60" t="str">
        <f t="shared" si="43"/>
        <v>3.0</v>
      </c>
      <c r="DF25" s="63"/>
      <c r="DG25" s="209"/>
      <c r="DH25" s="105">
        <v>6</v>
      </c>
      <c r="DI25" s="126">
        <v>7</v>
      </c>
      <c r="DJ25" s="126"/>
      <c r="DK25" s="66">
        <f t="shared" si="44"/>
        <v>6.6</v>
      </c>
      <c r="DL25" s="67">
        <f t="shared" si="45"/>
        <v>6.6</v>
      </c>
      <c r="DM25" s="60" t="str">
        <f t="shared" si="46"/>
        <v>6.6</v>
      </c>
      <c r="DN25" s="51" t="str">
        <f t="shared" si="47"/>
        <v>C+</v>
      </c>
      <c r="DO25" s="60">
        <f t="shared" si="48"/>
        <v>2.5</v>
      </c>
      <c r="DP25" s="60" t="str">
        <f t="shared" si="49"/>
        <v>2.5</v>
      </c>
      <c r="DQ25" s="63"/>
      <c r="DR25" s="209"/>
      <c r="DS25" s="67">
        <f t="shared" si="50"/>
        <v>6.9</v>
      </c>
      <c r="DT25" s="60" t="str">
        <f t="shared" si="51"/>
        <v>6.9</v>
      </c>
      <c r="DU25" s="51" t="str">
        <f t="shared" si="52"/>
        <v>C+</v>
      </c>
      <c r="DV25" s="60">
        <f t="shared" si="53"/>
        <v>2.5</v>
      </c>
      <c r="DW25" s="60" t="str">
        <f t="shared" si="54"/>
        <v>2.5</v>
      </c>
      <c r="DX25" s="63">
        <v>3</v>
      </c>
      <c r="DY25" s="209">
        <v>3</v>
      </c>
      <c r="DZ25" s="210">
        <v>5.3</v>
      </c>
      <c r="EA25" s="57">
        <v>7</v>
      </c>
      <c r="EB25" s="58"/>
      <c r="EC25" s="66">
        <f t="shared" si="55"/>
        <v>6.3</v>
      </c>
      <c r="ED25" s="67">
        <f t="shared" si="56"/>
        <v>6.3</v>
      </c>
      <c r="EE25" s="67" t="str">
        <f t="shared" si="57"/>
        <v>6.3</v>
      </c>
      <c r="EF25" s="51" t="str">
        <f t="shared" si="58"/>
        <v>C</v>
      </c>
      <c r="EG25" s="68">
        <f t="shared" si="59"/>
        <v>2</v>
      </c>
      <c r="EH25" s="53" t="str">
        <f t="shared" si="60"/>
        <v>2.0</v>
      </c>
      <c r="EI25" s="63">
        <v>3</v>
      </c>
      <c r="EJ25" s="207">
        <v>3</v>
      </c>
      <c r="EK25" s="210">
        <v>5.8</v>
      </c>
      <c r="EL25" s="57">
        <v>7</v>
      </c>
      <c r="EM25" s="58"/>
      <c r="EN25" s="66">
        <f t="shared" si="61"/>
        <v>6.5</v>
      </c>
      <c r="EO25" s="67">
        <f t="shared" si="62"/>
        <v>6.5</v>
      </c>
      <c r="EP25" s="67" t="str">
        <f t="shared" si="63"/>
        <v>6.5</v>
      </c>
      <c r="EQ25" s="51" t="str">
        <f t="shared" si="64"/>
        <v>C+</v>
      </c>
      <c r="ER25" s="60">
        <f t="shared" si="65"/>
        <v>2.5</v>
      </c>
      <c r="ES25" s="53" t="str">
        <f t="shared" si="66"/>
        <v>2.5</v>
      </c>
      <c r="ET25" s="63">
        <v>3</v>
      </c>
      <c r="EU25" s="207">
        <v>3</v>
      </c>
      <c r="EV25" s="210">
        <v>6</v>
      </c>
      <c r="EW25" s="57">
        <v>6</v>
      </c>
      <c r="EX25" s="58"/>
      <c r="EY25" s="66">
        <f t="shared" si="67"/>
        <v>6</v>
      </c>
      <c r="EZ25" s="67">
        <f t="shared" si="68"/>
        <v>6</v>
      </c>
      <c r="FA25" s="67" t="str">
        <f t="shared" si="69"/>
        <v>6.0</v>
      </c>
      <c r="FB25" s="51" t="str">
        <f t="shared" si="70"/>
        <v>C</v>
      </c>
      <c r="FC25" s="60">
        <f t="shared" si="71"/>
        <v>2</v>
      </c>
      <c r="FD25" s="53" t="str">
        <f t="shared" si="72"/>
        <v>2.0</v>
      </c>
      <c r="FE25" s="63">
        <v>2</v>
      </c>
      <c r="FF25" s="207">
        <v>2</v>
      </c>
      <c r="FG25" s="171">
        <v>8.3000000000000007</v>
      </c>
      <c r="FH25" s="122"/>
      <c r="FI25" s="123">
        <v>8</v>
      </c>
      <c r="FJ25" s="66">
        <f t="shared" si="73"/>
        <v>3.3</v>
      </c>
      <c r="FK25" s="67">
        <f t="shared" si="74"/>
        <v>8.1</v>
      </c>
      <c r="FL25" s="67" t="str">
        <f t="shared" si="75"/>
        <v>8.1</v>
      </c>
      <c r="FM25" s="51" t="str">
        <f t="shared" si="76"/>
        <v>B+</v>
      </c>
      <c r="FN25" s="60">
        <f t="shared" si="77"/>
        <v>3.5</v>
      </c>
      <c r="FO25" s="53" t="str">
        <f t="shared" si="78"/>
        <v>3.5</v>
      </c>
      <c r="FP25" s="63">
        <v>2</v>
      </c>
      <c r="FQ25" s="207">
        <v>2</v>
      </c>
      <c r="FR25" s="105">
        <v>6.6</v>
      </c>
      <c r="FS25" s="103">
        <v>3</v>
      </c>
      <c r="FT25" s="104"/>
      <c r="FU25" s="66"/>
      <c r="FV25" s="67">
        <f t="shared" si="79"/>
        <v>4.4000000000000004</v>
      </c>
      <c r="FW25" s="67" t="str">
        <f t="shared" si="80"/>
        <v>4.4</v>
      </c>
      <c r="FX25" s="51" t="str">
        <f t="shared" si="81"/>
        <v>D</v>
      </c>
      <c r="FY25" s="60">
        <f t="shared" si="82"/>
        <v>1</v>
      </c>
      <c r="FZ25" s="53" t="str">
        <f t="shared" si="83"/>
        <v>1.0</v>
      </c>
      <c r="GA25" s="63">
        <v>2</v>
      </c>
      <c r="GB25" s="207">
        <v>2</v>
      </c>
      <c r="GC25" s="105">
        <v>6.9</v>
      </c>
      <c r="GD25" s="103">
        <v>7</v>
      </c>
      <c r="GE25" s="104"/>
      <c r="GF25" s="105"/>
      <c r="GG25" s="67">
        <f t="shared" si="84"/>
        <v>7</v>
      </c>
      <c r="GH25" s="67" t="str">
        <f t="shared" si="85"/>
        <v>7.0</v>
      </c>
      <c r="GI25" s="51" t="str">
        <f t="shared" si="86"/>
        <v>B</v>
      </c>
      <c r="GJ25" s="60">
        <f t="shared" si="87"/>
        <v>3</v>
      </c>
      <c r="GK25" s="53" t="str">
        <f t="shared" si="88"/>
        <v>3.0</v>
      </c>
      <c r="GL25" s="63">
        <v>3</v>
      </c>
      <c r="GM25" s="207">
        <v>3</v>
      </c>
      <c r="GN25" s="211">
        <f t="shared" si="89"/>
        <v>18</v>
      </c>
      <c r="GO25" s="156">
        <f t="shared" si="90"/>
        <v>6.5055555555555555</v>
      </c>
      <c r="GP25" s="158">
        <f t="shared" si="91"/>
        <v>2.3888888888888888</v>
      </c>
      <c r="GQ25" s="157" t="str">
        <f t="shared" si="92"/>
        <v>2.39</v>
      </c>
      <c r="GR25" s="5" t="str">
        <f t="shared" si="93"/>
        <v>Lên lớp</v>
      </c>
      <c r="GS25" s="212">
        <f t="shared" si="94"/>
        <v>18</v>
      </c>
      <c r="GT25" s="213">
        <f t="shared" si="95"/>
        <v>6.5055555555555555</v>
      </c>
      <c r="GU25" s="214">
        <f t="shared" si="96"/>
        <v>2.3888888888888888</v>
      </c>
      <c r="GV25" s="215">
        <f t="shared" si="97"/>
        <v>35</v>
      </c>
      <c r="GW25" s="211">
        <f t="shared" si="98"/>
        <v>35</v>
      </c>
      <c r="GX25" s="157">
        <f t="shared" si="99"/>
        <v>6.677142857142857</v>
      </c>
      <c r="GY25" s="158">
        <f t="shared" si="100"/>
        <v>2.5285714285714285</v>
      </c>
      <c r="GZ25" s="157" t="str">
        <f t="shared" si="101"/>
        <v>2.53</v>
      </c>
      <c r="HA25" s="5" t="str">
        <f t="shared" si="102"/>
        <v>Lên lớp</v>
      </c>
      <c r="HB25" s="105">
        <v>5.7</v>
      </c>
      <c r="HC25" s="103">
        <v>6</v>
      </c>
      <c r="HD25" s="104"/>
      <c r="HE25" s="105"/>
      <c r="HF25" s="67">
        <f t="shared" si="103"/>
        <v>5.9</v>
      </c>
      <c r="HG25" s="67" t="str">
        <f t="shared" si="104"/>
        <v>5.9</v>
      </c>
      <c r="HH25" s="51" t="str">
        <f t="shared" si="105"/>
        <v>C</v>
      </c>
      <c r="HI25" s="60">
        <f t="shared" si="106"/>
        <v>2</v>
      </c>
      <c r="HJ25" s="53" t="str">
        <f t="shared" si="107"/>
        <v>2.0</v>
      </c>
      <c r="HK25" s="63">
        <v>3</v>
      </c>
      <c r="HL25" s="207">
        <v>3</v>
      </c>
      <c r="HM25" s="210">
        <v>5.3</v>
      </c>
      <c r="HN25" s="57">
        <v>5</v>
      </c>
      <c r="HO25" s="58"/>
      <c r="HP25" s="66">
        <f t="shared" si="108"/>
        <v>5.0999999999999996</v>
      </c>
      <c r="HQ25" s="110">
        <f t="shared" si="109"/>
        <v>5.0999999999999996</v>
      </c>
      <c r="HR25" s="67" t="str">
        <f t="shared" si="110"/>
        <v>5.1</v>
      </c>
      <c r="HS25" s="111" t="str">
        <f t="shared" si="111"/>
        <v>D+</v>
      </c>
      <c r="HT25" s="112">
        <f t="shared" si="112"/>
        <v>1.5</v>
      </c>
      <c r="HU25" s="113" t="str">
        <f t="shared" si="113"/>
        <v>1.5</v>
      </c>
      <c r="HV25" s="63">
        <v>1</v>
      </c>
      <c r="HW25" s="207">
        <v>1</v>
      </c>
      <c r="HX25" s="66">
        <f t="shared" si="114"/>
        <v>1.5</v>
      </c>
      <c r="HY25" s="167">
        <f t="shared" si="115"/>
        <v>5.7</v>
      </c>
      <c r="HZ25" s="53" t="str">
        <f t="shared" si="116"/>
        <v>5.7</v>
      </c>
      <c r="IA25" s="51" t="str">
        <f t="shared" si="117"/>
        <v>C</v>
      </c>
      <c r="IB25" s="60">
        <f t="shared" si="118"/>
        <v>2</v>
      </c>
      <c r="IC25" s="53" t="str">
        <f t="shared" si="119"/>
        <v>2.0</v>
      </c>
      <c r="ID25" s="220">
        <v>4</v>
      </c>
      <c r="IE25" s="221">
        <v>4</v>
      </c>
      <c r="IF25" s="210">
        <v>7.3</v>
      </c>
      <c r="IG25" s="57">
        <v>7</v>
      </c>
      <c r="IH25" s="58"/>
      <c r="II25" s="66">
        <f t="shared" si="120"/>
        <v>7.1</v>
      </c>
      <c r="IJ25" s="67">
        <f t="shared" si="121"/>
        <v>7.1</v>
      </c>
      <c r="IK25" s="67" t="str">
        <f t="shared" si="122"/>
        <v>7.1</v>
      </c>
      <c r="IL25" s="51" t="str">
        <f t="shared" si="123"/>
        <v>B</v>
      </c>
      <c r="IM25" s="60">
        <f t="shared" si="124"/>
        <v>3</v>
      </c>
      <c r="IN25" s="53" t="str">
        <f t="shared" si="125"/>
        <v>3.0</v>
      </c>
      <c r="IO25" s="63">
        <v>2</v>
      </c>
      <c r="IP25" s="207">
        <v>2</v>
      </c>
      <c r="IQ25" s="210">
        <v>7.7</v>
      </c>
      <c r="IR25" s="57">
        <v>6</v>
      </c>
      <c r="IS25" s="58"/>
      <c r="IT25" s="66">
        <f t="shared" si="126"/>
        <v>6.7</v>
      </c>
      <c r="IU25" s="67">
        <f t="shared" si="127"/>
        <v>6.7</v>
      </c>
      <c r="IV25" s="67" t="str">
        <f t="shared" si="128"/>
        <v>6.7</v>
      </c>
      <c r="IW25" s="51" t="str">
        <f t="shared" si="129"/>
        <v>C+</v>
      </c>
      <c r="IX25" s="60">
        <f t="shared" si="130"/>
        <v>2.5</v>
      </c>
      <c r="IY25" s="53" t="str">
        <f t="shared" si="131"/>
        <v>2.5</v>
      </c>
      <c r="IZ25" s="63">
        <v>3</v>
      </c>
      <c r="JA25" s="207">
        <v>3</v>
      </c>
      <c r="JB25" s="65">
        <v>7.6</v>
      </c>
      <c r="JC25" s="57">
        <v>4</v>
      </c>
      <c r="JD25" s="58"/>
      <c r="JE25" s="66">
        <f t="shared" si="132"/>
        <v>5.4</v>
      </c>
      <c r="JF25" s="67">
        <f t="shared" si="133"/>
        <v>5.4</v>
      </c>
      <c r="JG25" s="50" t="str">
        <f t="shared" si="134"/>
        <v>5.4</v>
      </c>
      <c r="JH25" s="51" t="str">
        <f t="shared" si="135"/>
        <v>D+</v>
      </c>
      <c r="JI25" s="60">
        <f t="shared" si="136"/>
        <v>1.5</v>
      </c>
      <c r="JJ25" s="53" t="str">
        <f t="shared" si="137"/>
        <v>1.5</v>
      </c>
      <c r="JK25" s="61">
        <v>2</v>
      </c>
      <c r="JL25" s="62">
        <v>2</v>
      </c>
      <c r="JM25" s="65">
        <v>6.4</v>
      </c>
      <c r="JN25" s="57">
        <v>6</v>
      </c>
      <c r="JO25" s="58"/>
      <c r="JP25" s="66">
        <f t="shared" si="138"/>
        <v>6.2</v>
      </c>
      <c r="JQ25" s="67">
        <f t="shared" si="139"/>
        <v>6.2</v>
      </c>
      <c r="JR25" s="50" t="str">
        <f t="shared" si="140"/>
        <v>6.2</v>
      </c>
      <c r="JS25" s="51" t="str">
        <f t="shared" si="141"/>
        <v>C</v>
      </c>
      <c r="JT25" s="60">
        <f t="shared" si="142"/>
        <v>2</v>
      </c>
      <c r="JU25" s="53" t="str">
        <f t="shared" si="143"/>
        <v>2.0</v>
      </c>
      <c r="JV25" s="61">
        <v>1</v>
      </c>
      <c r="JW25" s="62">
        <v>1</v>
      </c>
      <c r="JX25" s="65">
        <v>6.3</v>
      </c>
      <c r="JY25" s="57">
        <v>5</v>
      </c>
      <c r="JZ25" s="58"/>
      <c r="KA25" s="66">
        <f t="shared" si="144"/>
        <v>5.5</v>
      </c>
      <c r="KB25" s="67">
        <f t="shared" si="145"/>
        <v>5.5</v>
      </c>
      <c r="KC25" s="50" t="str">
        <f t="shared" si="146"/>
        <v>5.5</v>
      </c>
      <c r="KD25" s="51" t="str">
        <f t="shared" si="147"/>
        <v>C</v>
      </c>
      <c r="KE25" s="60">
        <f t="shared" si="148"/>
        <v>2</v>
      </c>
      <c r="KF25" s="53" t="str">
        <f t="shared" si="149"/>
        <v>2.0</v>
      </c>
      <c r="KG25" s="61">
        <v>2</v>
      </c>
      <c r="KH25" s="62">
        <v>2</v>
      </c>
    </row>
    <row r="26" spans="1:294" s="8" customFormat="1" ht="18">
      <c r="A26" s="5">
        <v>27</v>
      </c>
      <c r="B26" s="9" t="s">
        <v>11</v>
      </c>
      <c r="C26" s="10" t="s">
        <v>330</v>
      </c>
      <c r="D26" s="11" t="s">
        <v>331</v>
      </c>
      <c r="E26" s="12" t="s">
        <v>332</v>
      </c>
      <c r="F26" s="6"/>
      <c r="G26" s="47" t="s">
        <v>582</v>
      </c>
      <c r="H26" s="132" t="s">
        <v>427</v>
      </c>
      <c r="I26" s="132" t="s">
        <v>618</v>
      </c>
      <c r="J26" s="48" t="s">
        <v>525</v>
      </c>
      <c r="K26" s="98">
        <v>7.3</v>
      </c>
      <c r="L26" s="67" t="str">
        <f t="shared" si="14"/>
        <v>7.3</v>
      </c>
      <c r="M26" s="51" t="str">
        <f t="shared" si="151"/>
        <v>B</v>
      </c>
      <c r="N26" s="52">
        <f t="shared" si="152"/>
        <v>3</v>
      </c>
      <c r="O26" s="53" t="str">
        <f t="shared" si="15"/>
        <v>3.0</v>
      </c>
      <c r="P26" s="63">
        <v>2</v>
      </c>
      <c r="Q26" s="49">
        <v>7</v>
      </c>
      <c r="R26" s="67" t="str">
        <f t="shared" si="16"/>
        <v>7.0</v>
      </c>
      <c r="S26" s="51" t="str">
        <f t="shared" si="153"/>
        <v>B</v>
      </c>
      <c r="T26" s="52">
        <f t="shared" si="154"/>
        <v>3</v>
      </c>
      <c r="U26" s="53" t="str">
        <f t="shared" si="17"/>
        <v>3.0</v>
      </c>
      <c r="V26" s="63">
        <v>3</v>
      </c>
      <c r="W26" s="105">
        <v>8.3000000000000007</v>
      </c>
      <c r="X26" s="103">
        <v>7</v>
      </c>
      <c r="Y26" s="104"/>
      <c r="Z26" s="66">
        <f t="shared" si="0"/>
        <v>7.5</v>
      </c>
      <c r="AA26" s="67">
        <f t="shared" si="1"/>
        <v>7.5</v>
      </c>
      <c r="AB26" s="67" t="str">
        <f t="shared" si="18"/>
        <v>7.5</v>
      </c>
      <c r="AC26" s="51" t="str">
        <f t="shared" si="2"/>
        <v>B</v>
      </c>
      <c r="AD26" s="60">
        <f t="shared" si="155"/>
        <v>3</v>
      </c>
      <c r="AE26" s="53" t="str">
        <f t="shared" si="19"/>
        <v>3.0</v>
      </c>
      <c r="AF26" s="63">
        <v>4</v>
      </c>
      <c r="AG26" s="207">
        <v>4</v>
      </c>
      <c r="AH26" s="105">
        <v>8</v>
      </c>
      <c r="AI26" s="103">
        <v>8</v>
      </c>
      <c r="AJ26" s="104"/>
      <c r="AK26" s="66">
        <f t="shared" si="3"/>
        <v>8</v>
      </c>
      <c r="AL26" s="67">
        <f t="shared" si="4"/>
        <v>8</v>
      </c>
      <c r="AM26" s="67" t="str">
        <f t="shared" si="20"/>
        <v>8.0</v>
      </c>
      <c r="AN26" s="51" t="str">
        <f t="shared" si="156"/>
        <v>B+</v>
      </c>
      <c r="AO26" s="60">
        <f t="shared" si="157"/>
        <v>3.5</v>
      </c>
      <c r="AP26" s="53" t="str">
        <f t="shared" si="21"/>
        <v>3.5</v>
      </c>
      <c r="AQ26" s="63">
        <v>2</v>
      </c>
      <c r="AR26" s="207">
        <v>2</v>
      </c>
      <c r="AS26" s="105">
        <v>7.1</v>
      </c>
      <c r="AT26" s="103">
        <v>4</v>
      </c>
      <c r="AU26" s="104"/>
      <c r="AV26" s="66">
        <f t="shared" si="22"/>
        <v>5.2</v>
      </c>
      <c r="AW26" s="67">
        <f t="shared" si="23"/>
        <v>5.2</v>
      </c>
      <c r="AX26" s="67" t="str">
        <f t="shared" si="24"/>
        <v>5.2</v>
      </c>
      <c r="AY26" s="51" t="str">
        <f t="shared" si="25"/>
        <v>D+</v>
      </c>
      <c r="AZ26" s="60">
        <f t="shared" si="158"/>
        <v>1.5</v>
      </c>
      <c r="BA26" s="53" t="str">
        <f t="shared" si="26"/>
        <v>1.5</v>
      </c>
      <c r="BB26" s="63">
        <v>3</v>
      </c>
      <c r="BC26" s="207">
        <v>3</v>
      </c>
      <c r="BD26" s="105">
        <v>6.6</v>
      </c>
      <c r="BE26" s="103">
        <v>7</v>
      </c>
      <c r="BF26" s="104"/>
      <c r="BG26" s="66">
        <f t="shared" si="159"/>
        <v>6.8</v>
      </c>
      <c r="BH26" s="67">
        <f t="shared" si="160"/>
        <v>6.8</v>
      </c>
      <c r="BI26" s="67" t="str">
        <f t="shared" si="27"/>
        <v>6.8</v>
      </c>
      <c r="BJ26" s="51" t="str">
        <f t="shared" si="161"/>
        <v>C+</v>
      </c>
      <c r="BK26" s="60">
        <f t="shared" si="162"/>
        <v>2.5</v>
      </c>
      <c r="BL26" s="53" t="str">
        <f t="shared" si="28"/>
        <v>2.5</v>
      </c>
      <c r="BM26" s="63">
        <v>3</v>
      </c>
      <c r="BN26" s="207">
        <v>3</v>
      </c>
      <c r="BO26" s="105">
        <v>7.3</v>
      </c>
      <c r="BP26" s="103">
        <v>8</v>
      </c>
      <c r="BQ26" s="104"/>
      <c r="BR26" s="66">
        <f t="shared" si="5"/>
        <v>7.7</v>
      </c>
      <c r="BS26" s="67">
        <f t="shared" si="6"/>
        <v>7.7</v>
      </c>
      <c r="BT26" s="67" t="str">
        <f t="shared" si="29"/>
        <v>7.7</v>
      </c>
      <c r="BU26" s="51" t="str">
        <f t="shared" si="7"/>
        <v>B</v>
      </c>
      <c r="BV26" s="68">
        <f t="shared" si="8"/>
        <v>3</v>
      </c>
      <c r="BW26" s="53" t="str">
        <f t="shared" si="30"/>
        <v>3.0</v>
      </c>
      <c r="BX26" s="63">
        <v>2</v>
      </c>
      <c r="BY26" s="207">
        <v>2</v>
      </c>
      <c r="BZ26" s="105">
        <v>7.3</v>
      </c>
      <c r="CA26" s="103">
        <v>8</v>
      </c>
      <c r="CB26" s="104"/>
      <c r="CC26" s="105"/>
      <c r="CD26" s="67">
        <f t="shared" si="163"/>
        <v>7.7</v>
      </c>
      <c r="CE26" s="67" t="str">
        <f t="shared" si="31"/>
        <v>7.7</v>
      </c>
      <c r="CF26" s="51" t="str">
        <f t="shared" si="164"/>
        <v>B</v>
      </c>
      <c r="CG26" s="60">
        <f t="shared" si="165"/>
        <v>3</v>
      </c>
      <c r="CH26" s="53" t="str">
        <f t="shared" si="32"/>
        <v>3.0</v>
      </c>
      <c r="CI26" s="63">
        <v>3</v>
      </c>
      <c r="CJ26" s="207">
        <v>3</v>
      </c>
      <c r="CK26" s="208">
        <f t="shared" si="33"/>
        <v>17</v>
      </c>
      <c r="CL26" s="72">
        <f t="shared" si="9"/>
        <v>7.0882352941176467</v>
      </c>
      <c r="CM26" s="93" t="str">
        <f t="shared" si="34"/>
        <v>7.09</v>
      </c>
      <c r="CN26" s="72">
        <f t="shared" si="10"/>
        <v>2.7058823529411766</v>
      </c>
      <c r="CO26" s="93" t="str">
        <f t="shared" si="35"/>
        <v>2.71</v>
      </c>
      <c r="CP26" s="7" t="str">
        <f t="shared" si="150"/>
        <v>Lên lớp</v>
      </c>
      <c r="CQ26" s="7">
        <f t="shared" si="11"/>
        <v>17</v>
      </c>
      <c r="CR26" s="72">
        <f t="shared" si="12"/>
        <v>7.0882352941176467</v>
      </c>
      <c r="CS26" s="7" t="str">
        <f t="shared" si="36"/>
        <v>7.09</v>
      </c>
      <c r="CT26" s="72">
        <f t="shared" si="13"/>
        <v>2.7058823529411766</v>
      </c>
      <c r="CU26" s="7" t="str">
        <f t="shared" si="37"/>
        <v>2.71</v>
      </c>
      <c r="CV26" s="7" t="str">
        <f t="shared" si="166"/>
        <v>Lên lớp</v>
      </c>
      <c r="CW26" s="66">
        <v>7.4</v>
      </c>
      <c r="CX26" s="7">
        <v>5</v>
      </c>
      <c r="CY26" s="7"/>
      <c r="CZ26" s="66">
        <f t="shared" si="38"/>
        <v>6</v>
      </c>
      <c r="DA26" s="67">
        <f t="shared" si="39"/>
        <v>6</v>
      </c>
      <c r="DB26" s="60" t="str">
        <f t="shared" si="40"/>
        <v>6.0</v>
      </c>
      <c r="DC26" s="51" t="str">
        <f t="shared" si="41"/>
        <v>C</v>
      </c>
      <c r="DD26" s="60">
        <f t="shared" si="42"/>
        <v>2</v>
      </c>
      <c r="DE26" s="60" t="str">
        <f t="shared" si="43"/>
        <v>2.0</v>
      </c>
      <c r="DF26" s="63"/>
      <c r="DG26" s="209"/>
      <c r="DH26" s="105">
        <v>7</v>
      </c>
      <c r="DI26" s="126">
        <v>7</v>
      </c>
      <c r="DJ26" s="126"/>
      <c r="DK26" s="66">
        <f t="shared" si="44"/>
        <v>7</v>
      </c>
      <c r="DL26" s="67">
        <f t="shared" si="45"/>
        <v>7</v>
      </c>
      <c r="DM26" s="60" t="str">
        <f t="shared" si="46"/>
        <v>7.0</v>
      </c>
      <c r="DN26" s="51" t="str">
        <f t="shared" si="47"/>
        <v>B</v>
      </c>
      <c r="DO26" s="60">
        <f t="shared" si="48"/>
        <v>3</v>
      </c>
      <c r="DP26" s="60" t="str">
        <f t="shared" si="49"/>
        <v>3.0</v>
      </c>
      <c r="DQ26" s="63"/>
      <c r="DR26" s="209"/>
      <c r="DS26" s="67">
        <f t="shared" si="50"/>
        <v>6.5</v>
      </c>
      <c r="DT26" s="60" t="str">
        <f t="shared" si="51"/>
        <v>6.5</v>
      </c>
      <c r="DU26" s="51" t="str">
        <f t="shared" si="52"/>
        <v>C+</v>
      </c>
      <c r="DV26" s="60">
        <f t="shared" si="53"/>
        <v>2.5</v>
      </c>
      <c r="DW26" s="60" t="str">
        <f t="shared" si="54"/>
        <v>2.5</v>
      </c>
      <c r="DX26" s="63">
        <v>3</v>
      </c>
      <c r="DY26" s="209">
        <v>3</v>
      </c>
      <c r="DZ26" s="210">
        <v>7</v>
      </c>
      <c r="EA26" s="57">
        <v>8</v>
      </c>
      <c r="EB26" s="58"/>
      <c r="EC26" s="66">
        <f t="shared" si="55"/>
        <v>7.6</v>
      </c>
      <c r="ED26" s="67">
        <f t="shared" si="56"/>
        <v>7.6</v>
      </c>
      <c r="EE26" s="67" t="str">
        <f t="shared" si="57"/>
        <v>7.6</v>
      </c>
      <c r="EF26" s="51" t="str">
        <f t="shared" si="58"/>
        <v>B</v>
      </c>
      <c r="EG26" s="68">
        <f t="shared" si="59"/>
        <v>3</v>
      </c>
      <c r="EH26" s="53" t="str">
        <f t="shared" si="60"/>
        <v>3.0</v>
      </c>
      <c r="EI26" s="63">
        <v>3</v>
      </c>
      <c r="EJ26" s="207">
        <v>3</v>
      </c>
      <c r="EK26" s="210">
        <v>7.7</v>
      </c>
      <c r="EL26" s="57">
        <v>4</v>
      </c>
      <c r="EM26" s="58"/>
      <c r="EN26" s="66">
        <f t="shared" si="61"/>
        <v>5.5</v>
      </c>
      <c r="EO26" s="67">
        <f t="shared" si="62"/>
        <v>5.5</v>
      </c>
      <c r="EP26" s="67" t="str">
        <f t="shared" si="63"/>
        <v>5.5</v>
      </c>
      <c r="EQ26" s="51" t="str">
        <f t="shared" si="64"/>
        <v>C</v>
      </c>
      <c r="ER26" s="60">
        <f t="shared" si="65"/>
        <v>2</v>
      </c>
      <c r="ES26" s="53" t="str">
        <f t="shared" si="66"/>
        <v>2.0</v>
      </c>
      <c r="ET26" s="63">
        <v>3</v>
      </c>
      <c r="EU26" s="207">
        <v>3</v>
      </c>
      <c r="EV26" s="210">
        <v>5</v>
      </c>
      <c r="EW26" s="57">
        <v>8</v>
      </c>
      <c r="EX26" s="58"/>
      <c r="EY26" s="66">
        <f t="shared" si="67"/>
        <v>6.8</v>
      </c>
      <c r="EZ26" s="67">
        <f t="shared" si="68"/>
        <v>6.8</v>
      </c>
      <c r="FA26" s="67" t="str">
        <f t="shared" si="69"/>
        <v>6.8</v>
      </c>
      <c r="FB26" s="51" t="str">
        <f t="shared" si="70"/>
        <v>C+</v>
      </c>
      <c r="FC26" s="60">
        <f t="shared" si="71"/>
        <v>2.5</v>
      </c>
      <c r="FD26" s="53" t="str">
        <f t="shared" si="72"/>
        <v>2.5</v>
      </c>
      <c r="FE26" s="63">
        <v>2</v>
      </c>
      <c r="FF26" s="207">
        <v>2</v>
      </c>
      <c r="FG26" s="105">
        <v>8</v>
      </c>
      <c r="FH26" s="103">
        <v>8</v>
      </c>
      <c r="FI26" s="104"/>
      <c r="FJ26" s="66">
        <f t="shared" si="73"/>
        <v>8</v>
      </c>
      <c r="FK26" s="67">
        <f t="shared" si="74"/>
        <v>8</v>
      </c>
      <c r="FL26" s="67" t="str">
        <f t="shared" si="75"/>
        <v>8.0</v>
      </c>
      <c r="FM26" s="51" t="str">
        <f t="shared" si="76"/>
        <v>B+</v>
      </c>
      <c r="FN26" s="60">
        <f t="shared" si="77"/>
        <v>3.5</v>
      </c>
      <c r="FO26" s="53" t="str">
        <f t="shared" si="78"/>
        <v>3.5</v>
      </c>
      <c r="FP26" s="63">
        <v>2</v>
      </c>
      <c r="FQ26" s="207">
        <v>2</v>
      </c>
      <c r="FR26" s="105">
        <v>8</v>
      </c>
      <c r="FS26" s="103">
        <v>8</v>
      </c>
      <c r="FT26" s="104"/>
      <c r="FU26" s="66"/>
      <c r="FV26" s="67">
        <f t="shared" si="79"/>
        <v>8</v>
      </c>
      <c r="FW26" s="67" t="str">
        <f t="shared" si="80"/>
        <v>8.0</v>
      </c>
      <c r="FX26" s="51" t="str">
        <f t="shared" si="81"/>
        <v>B+</v>
      </c>
      <c r="FY26" s="60">
        <f t="shared" si="82"/>
        <v>3.5</v>
      </c>
      <c r="FZ26" s="53" t="str">
        <f t="shared" si="83"/>
        <v>3.5</v>
      </c>
      <c r="GA26" s="63">
        <v>2</v>
      </c>
      <c r="GB26" s="207">
        <v>2</v>
      </c>
      <c r="GC26" s="105">
        <v>8.9</v>
      </c>
      <c r="GD26" s="103">
        <v>1</v>
      </c>
      <c r="GE26" s="104"/>
      <c r="GF26" s="105"/>
      <c r="GG26" s="67">
        <f t="shared" si="84"/>
        <v>4.2</v>
      </c>
      <c r="GH26" s="67" t="str">
        <f t="shared" si="85"/>
        <v>4.2</v>
      </c>
      <c r="GI26" s="51" t="str">
        <f t="shared" si="86"/>
        <v>D</v>
      </c>
      <c r="GJ26" s="60">
        <f t="shared" si="87"/>
        <v>1</v>
      </c>
      <c r="GK26" s="53" t="str">
        <f t="shared" si="88"/>
        <v>1.0</v>
      </c>
      <c r="GL26" s="63">
        <v>3</v>
      </c>
      <c r="GM26" s="207">
        <v>3</v>
      </c>
      <c r="GN26" s="211">
        <f t="shared" si="89"/>
        <v>18</v>
      </c>
      <c r="GO26" s="156">
        <f t="shared" si="90"/>
        <v>6.5</v>
      </c>
      <c r="GP26" s="158">
        <f t="shared" si="91"/>
        <v>2.4722222222222223</v>
      </c>
      <c r="GQ26" s="157" t="str">
        <f t="shared" si="92"/>
        <v>2.47</v>
      </c>
      <c r="GR26" s="5" t="str">
        <f t="shared" si="93"/>
        <v>Lên lớp</v>
      </c>
      <c r="GS26" s="212">
        <f t="shared" si="94"/>
        <v>18</v>
      </c>
      <c r="GT26" s="213">
        <f t="shared" si="95"/>
        <v>6.5</v>
      </c>
      <c r="GU26" s="214">
        <f t="shared" si="96"/>
        <v>2.4722222222222223</v>
      </c>
      <c r="GV26" s="215">
        <f t="shared" si="97"/>
        <v>35</v>
      </c>
      <c r="GW26" s="211">
        <f t="shared" si="98"/>
        <v>35</v>
      </c>
      <c r="GX26" s="157">
        <f t="shared" si="99"/>
        <v>6.7857142857142856</v>
      </c>
      <c r="GY26" s="158">
        <f t="shared" si="100"/>
        <v>2.5857142857142859</v>
      </c>
      <c r="GZ26" s="157" t="str">
        <f t="shared" si="101"/>
        <v>2.59</v>
      </c>
      <c r="HA26" s="5" t="str">
        <f t="shared" si="102"/>
        <v>Lên lớp</v>
      </c>
      <c r="HB26" s="105">
        <v>6.9</v>
      </c>
      <c r="HC26" s="103">
        <v>7</v>
      </c>
      <c r="HD26" s="104"/>
      <c r="HE26" s="105"/>
      <c r="HF26" s="67">
        <f t="shared" si="103"/>
        <v>7</v>
      </c>
      <c r="HG26" s="67" t="str">
        <f t="shared" si="104"/>
        <v>7.0</v>
      </c>
      <c r="HH26" s="51" t="str">
        <f t="shared" si="105"/>
        <v>B</v>
      </c>
      <c r="HI26" s="60">
        <f t="shared" si="106"/>
        <v>3</v>
      </c>
      <c r="HJ26" s="53" t="str">
        <f t="shared" si="107"/>
        <v>3.0</v>
      </c>
      <c r="HK26" s="63">
        <v>3</v>
      </c>
      <c r="HL26" s="207">
        <v>3</v>
      </c>
      <c r="HM26" s="210">
        <v>7.3</v>
      </c>
      <c r="HN26" s="57">
        <v>6</v>
      </c>
      <c r="HO26" s="58"/>
      <c r="HP26" s="66">
        <f t="shared" si="108"/>
        <v>6.5</v>
      </c>
      <c r="HQ26" s="110">
        <f t="shared" si="109"/>
        <v>6.5</v>
      </c>
      <c r="HR26" s="67" t="str">
        <f t="shared" si="110"/>
        <v>6.5</v>
      </c>
      <c r="HS26" s="111" t="str">
        <f t="shared" si="111"/>
        <v>C+</v>
      </c>
      <c r="HT26" s="112">
        <f t="shared" si="112"/>
        <v>2.5</v>
      </c>
      <c r="HU26" s="113" t="str">
        <f t="shared" si="113"/>
        <v>2.5</v>
      </c>
      <c r="HV26" s="63">
        <v>1</v>
      </c>
      <c r="HW26" s="207">
        <v>1</v>
      </c>
      <c r="HX26" s="66">
        <f t="shared" si="114"/>
        <v>2</v>
      </c>
      <c r="HY26" s="167">
        <f t="shared" si="115"/>
        <v>6.9</v>
      </c>
      <c r="HZ26" s="53" t="str">
        <f t="shared" si="116"/>
        <v>6.9</v>
      </c>
      <c r="IA26" s="51" t="str">
        <f t="shared" si="117"/>
        <v>C+</v>
      </c>
      <c r="IB26" s="60">
        <f t="shared" si="118"/>
        <v>2.5</v>
      </c>
      <c r="IC26" s="53" t="str">
        <f t="shared" si="119"/>
        <v>2.5</v>
      </c>
      <c r="ID26" s="220">
        <v>4</v>
      </c>
      <c r="IE26" s="221">
        <v>4</v>
      </c>
      <c r="IF26" s="210">
        <v>6.7</v>
      </c>
      <c r="IG26" s="57">
        <v>8</v>
      </c>
      <c r="IH26" s="58"/>
      <c r="II26" s="66">
        <f t="shared" si="120"/>
        <v>7.5</v>
      </c>
      <c r="IJ26" s="67">
        <f t="shared" si="121"/>
        <v>7.5</v>
      </c>
      <c r="IK26" s="67" t="str">
        <f t="shared" si="122"/>
        <v>7.5</v>
      </c>
      <c r="IL26" s="51" t="str">
        <f t="shared" si="123"/>
        <v>B</v>
      </c>
      <c r="IM26" s="60">
        <f t="shared" si="124"/>
        <v>3</v>
      </c>
      <c r="IN26" s="53" t="str">
        <f t="shared" si="125"/>
        <v>3.0</v>
      </c>
      <c r="IO26" s="63">
        <v>2</v>
      </c>
      <c r="IP26" s="207">
        <v>2</v>
      </c>
      <c r="IQ26" s="210">
        <v>8.5</v>
      </c>
      <c r="IR26" s="57">
        <v>7</v>
      </c>
      <c r="IS26" s="58"/>
      <c r="IT26" s="66">
        <f t="shared" si="126"/>
        <v>7.6</v>
      </c>
      <c r="IU26" s="67">
        <f t="shared" si="127"/>
        <v>7.6</v>
      </c>
      <c r="IV26" s="67" t="str">
        <f t="shared" si="128"/>
        <v>7.6</v>
      </c>
      <c r="IW26" s="51" t="str">
        <f t="shared" si="129"/>
        <v>B</v>
      </c>
      <c r="IX26" s="60">
        <f t="shared" si="130"/>
        <v>3</v>
      </c>
      <c r="IY26" s="53" t="str">
        <f t="shared" si="131"/>
        <v>3.0</v>
      </c>
      <c r="IZ26" s="63">
        <v>3</v>
      </c>
      <c r="JA26" s="207">
        <v>3</v>
      </c>
      <c r="JB26" s="65">
        <v>6.4</v>
      </c>
      <c r="JC26" s="57">
        <v>8</v>
      </c>
      <c r="JD26" s="58"/>
      <c r="JE26" s="66">
        <f t="shared" si="132"/>
        <v>7.4</v>
      </c>
      <c r="JF26" s="67">
        <f t="shared" si="133"/>
        <v>7.4</v>
      </c>
      <c r="JG26" s="50" t="str">
        <f t="shared" si="134"/>
        <v>7.4</v>
      </c>
      <c r="JH26" s="51" t="str">
        <f t="shared" si="135"/>
        <v>B</v>
      </c>
      <c r="JI26" s="60">
        <f t="shared" si="136"/>
        <v>3</v>
      </c>
      <c r="JJ26" s="53" t="str">
        <f t="shared" si="137"/>
        <v>3.0</v>
      </c>
      <c r="JK26" s="61">
        <v>2</v>
      </c>
      <c r="JL26" s="62">
        <v>2</v>
      </c>
      <c r="JM26" s="65">
        <v>8.4</v>
      </c>
      <c r="JN26" s="57">
        <v>7</v>
      </c>
      <c r="JO26" s="58"/>
      <c r="JP26" s="66">
        <f t="shared" si="138"/>
        <v>7.6</v>
      </c>
      <c r="JQ26" s="67">
        <f t="shared" si="139"/>
        <v>7.6</v>
      </c>
      <c r="JR26" s="50" t="str">
        <f t="shared" si="140"/>
        <v>7.6</v>
      </c>
      <c r="JS26" s="51" t="str">
        <f t="shared" si="141"/>
        <v>B</v>
      </c>
      <c r="JT26" s="60">
        <f t="shared" si="142"/>
        <v>3</v>
      </c>
      <c r="JU26" s="53" t="str">
        <f t="shared" si="143"/>
        <v>3.0</v>
      </c>
      <c r="JV26" s="61">
        <v>1</v>
      </c>
      <c r="JW26" s="62">
        <v>1</v>
      </c>
      <c r="JX26" s="65">
        <v>7.3</v>
      </c>
      <c r="JY26" s="57">
        <v>7</v>
      </c>
      <c r="JZ26" s="58"/>
      <c r="KA26" s="66">
        <f t="shared" si="144"/>
        <v>7.1</v>
      </c>
      <c r="KB26" s="67">
        <f t="shared" si="145"/>
        <v>7.1</v>
      </c>
      <c r="KC26" s="50" t="str">
        <f t="shared" si="146"/>
        <v>7.1</v>
      </c>
      <c r="KD26" s="51" t="str">
        <f t="shared" si="147"/>
        <v>B</v>
      </c>
      <c r="KE26" s="60">
        <f t="shared" si="148"/>
        <v>3</v>
      </c>
      <c r="KF26" s="53" t="str">
        <f t="shared" si="149"/>
        <v>3.0</v>
      </c>
      <c r="KG26" s="61">
        <v>2</v>
      </c>
      <c r="KH26" s="62">
        <v>2</v>
      </c>
    </row>
    <row r="27" spans="1:294" s="8" customFormat="1" ht="18">
      <c r="A27" s="5">
        <v>28</v>
      </c>
      <c r="B27" s="9" t="s">
        <v>11</v>
      </c>
      <c r="C27" s="10" t="s">
        <v>333</v>
      </c>
      <c r="D27" s="11" t="s">
        <v>334</v>
      </c>
      <c r="E27" s="12" t="s">
        <v>335</v>
      </c>
      <c r="F27" s="6"/>
      <c r="G27" s="47" t="s">
        <v>583</v>
      </c>
      <c r="H27" s="132" t="s">
        <v>427</v>
      </c>
      <c r="I27" s="132" t="s">
        <v>619</v>
      </c>
      <c r="J27" s="48" t="s">
        <v>525</v>
      </c>
      <c r="K27" s="98">
        <v>8</v>
      </c>
      <c r="L27" s="67" t="str">
        <f t="shared" si="14"/>
        <v>8.0</v>
      </c>
      <c r="M27" s="51" t="str">
        <f t="shared" si="151"/>
        <v>B+</v>
      </c>
      <c r="N27" s="52">
        <f t="shared" si="152"/>
        <v>3.5</v>
      </c>
      <c r="O27" s="53" t="str">
        <f t="shared" si="15"/>
        <v>3.5</v>
      </c>
      <c r="P27" s="63">
        <v>2</v>
      </c>
      <c r="Q27" s="49">
        <v>6</v>
      </c>
      <c r="R27" s="67" t="str">
        <f t="shared" si="16"/>
        <v>6.0</v>
      </c>
      <c r="S27" s="51" t="str">
        <f t="shared" si="153"/>
        <v>C</v>
      </c>
      <c r="T27" s="52">
        <f t="shared" si="154"/>
        <v>2</v>
      </c>
      <c r="U27" s="53" t="str">
        <f t="shared" si="17"/>
        <v>2.0</v>
      </c>
      <c r="V27" s="63">
        <v>3</v>
      </c>
      <c r="W27" s="105">
        <v>7.5</v>
      </c>
      <c r="X27" s="103">
        <v>6</v>
      </c>
      <c r="Y27" s="104"/>
      <c r="Z27" s="66">
        <f t="shared" si="0"/>
        <v>6.6</v>
      </c>
      <c r="AA27" s="67">
        <f t="shared" si="1"/>
        <v>6.6</v>
      </c>
      <c r="AB27" s="67" t="str">
        <f t="shared" si="18"/>
        <v>6.6</v>
      </c>
      <c r="AC27" s="51" t="str">
        <f t="shared" si="2"/>
        <v>C+</v>
      </c>
      <c r="AD27" s="60">
        <f t="shared" si="155"/>
        <v>2.5</v>
      </c>
      <c r="AE27" s="53" t="str">
        <f t="shared" si="19"/>
        <v>2.5</v>
      </c>
      <c r="AF27" s="63">
        <v>4</v>
      </c>
      <c r="AG27" s="207">
        <v>4</v>
      </c>
      <c r="AH27" s="105">
        <v>8</v>
      </c>
      <c r="AI27" s="103">
        <v>7</v>
      </c>
      <c r="AJ27" s="104"/>
      <c r="AK27" s="66">
        <f t="shared" si="3"/>
        <v>7.4</v>
      </c>
      <c r="AL27" s="67">
        <f t="shared" si="4"/>
        <v>7.4</v>
      </c>
      <c r="AM27" s="67" t="str">
        <f t="shared" si="20"/>
        <v>7.4</v>
      </c>
      <c r="AN27" s="51" t="str">
        <f t="shared" si="156"/>
        <v>B</v>
      </c>
      <c r="AO27" s="60">
        <f t="shared" si="157"/>
        <v>3</v>
      </c>
      <c r="AP27" s="53" t="str">
        <f t="shared" si="21"/>
        <v>3.0</v>
      </c>
      <c r="AQ27" s="63">
        <v>2</v>
      </c>
      <c r="AR27" s="207">
        <v>2</v>
      </c>
      <c r="AS27" s="105">
        <v>5.6</v>
      </c>
      <c r="AT27" s="103">
        <v>3</v>
      </c>
      <c r="AU27" s="104"/>
      <c r="AV27" s="66">
        <f t="shared" si="22"/>
        <v>4</v>
      </c>
      <c r="AW27" s="67">
        <f t="shared" si="23"/>
        <v>4</v>
      </c>
      <c r="AX27" s="67" t="str">
        <f t="shared" si="24"/>
        <v>4.0</v>
      </c>
      <c r="AY27" s="51" t="str">
        <f t="shared" si="25"/>
        <v>D</v>
      </c>
      <c r="AZ27" s="60">
        <f t="shared" si="158"/>
        <v>1</v>
      </c>
      <c r="BA27" s="53" t="str">
        <f t="shared" si="26"/>
        <v>1.0</v>
      </c>
      <c r="BB27" s="63">
        <v>3</v>
      </c>
      <c r="BC27" s="207">
        <v>3</v>
      </c>
      <c r="BD27" s="105">
        <v>5.2</v>
      </c>
      <c r="BE27" s="103">
        <v>5</v>
      </c>
      <c r="BF27" s="104"/>
      <c r="BG27" s="66">
        <f t="shared" si="159"/>
        <v>5.0999999999999996</v>
      </c>
      <c r="BH27" s="67">
        <f t="shared" si="160"/>
        <v>5.0999999999999996</v>
      </c>
      <c r="BI27" s="67" t="str">
        <f t="shared" si="27"/>
        <v>5.1</v>
      </c>
      <c r="BJ27" s="51" t="str">
        <f t="shared" si="161"/>
        <v>D+</v>
      </c>
      <c r="BK27" s="60">
        <f t="shared" si="162"/>
        <v>1.5</v>
      </c>
      <c r="BL27" s="53" t="str">
        <f t="shared" si="28"/>
        <v>1.5</v>
      </c>
      <c r="BM27" s="63">
        <v>3</v>
      </c>
      <c r="BN27" s="207">
        <v>3</v>
      </c>
      <c r="BO27" s="105">
        <v>5.4</v>
      </c>
      <c r="BP27" s="103">
        <v>5</v>
      </c>
      <c r="BQ27" s="104"/>
      <c r="BR27" s="66">
        <f t="shared" si="5"/>
        <v>5.2</v>
      </c>
      <c r="BS27" s="67">
        <f t="shared" si="6"/>
        <v>5.2</v>
      </c>
      <c r="BT27" s="67" t="str">
        <f t="shared" si="29"/>
        <v>5.2</v>
      </c>
      <c r="BU27" s="51" t="str">
        <f t="shared" si="7"/>
        <v>D+</v>
      </c>
      <c r="BV27" s="68">
        <f t="shared" si="8"/>
        <v>1.5</v>
      </c>
      <c r="BW27" s="53" t="str">
        <f t="shared" si="30"/>
        <v>1.5</v>
      </c>
      <c r="BX27" s="63">
        <v>2</v>
      </c>
      <c r="BY27" s="207">
        <v>2</v>
      </c>
      <c r="BZ27" s="105">
        <v>7.3</v>
      </c>
      <c r="CA27" s="103">
        <v>6</v>
      </c>
      <c r="CB27" s="104"/>
      <c r="CC27" s="105"/>
      <c r="CD27" s="67">
        <f t="shared" si="163"/>
        <v>6.5</v>
      </c>
      <c r="CE27" s="67" t="str">
        <f t="shared" si="31"/>
        <v>6.5</v>
      </c>
      <c r="CF27" s="51" t="str">
        <f t="shared" si="164"/>
        <v>C+</v>
      </c>
      <c r="CG27" s="60">
        <f t="shared" si="165"/>
        <v>2.5</v>
      </c>
      <c r="CH27" s="53" t="str">
        <f t="shared" si="32"/>
        <v>2.5</v>
      </c>
      <c r="CI27" s="63">
        <v>3</v>
      </c>
      <c r="CJ27" s="207">
        <v>3</v>
      </c>
      <c r="CK27" s="208">
        <f t="shared" si="33"/>
        <v>17</v>
      </c>
      <c r="CL27" s="72">
        <f t="shared" si="9"/>
        <v>5.7882352941176478</v>
      </c>
      <c r="CM27" s="93" t="str">
        <f t="shared" si="34"/>
        <v>5.79</v>
      </c>
      <c r="CN27" s="72">
        <f t="shared" si="10"/>
        <v>2</v>
      </c>
      <c r="CO27" s="93" t="str">
        <f t="shared" si="35"/>
        <v>2.00</v>
      </c>
      <c r="CP27" s="7" t="str">
        <f t="shared" si="150"/>
        <v>Lên lớp</v>
      </c>
      <c r="CQ27" s="7">
        <f t="shared" si="11"/>
        <v>17</v>
      </c>
      <c r="CR27" s="72">
        <f t="shared" si="12"/>
        <v>5.7882352941176478</v>
      </c>
      <c r="CS27" s="7" t="str">
        <f t="shared" si="36"/>
        <v>5.79</v>
      </c>
      <c r="CT27" s="72">
        <f t="shared" si="13"/>
        <v>2</v>
      </c>
      <c r="CU27" s="7" t="str">
        <f t="shared" si="37"/>
        <v>2.00</v>
      </c>
      <c r="CV27" s="7" t="str">
        <f t="shared" si="166"/>
        <v>Lên lớp</v>
      </c>
      <c r="CW27" s="66">
        <v>7.4</v>
      </c>
      <c r="CX27" s="7">
        <v>2</v>
      </c>
      <c r="CY27" s="7"/>
      <c r="CZ27" s="66">
        <f t="shared" si="38"/>
        <v>4.2</v>
      </c>
      <c r="DA27" s="67">
        <f t="shared" si="39"/>
        <v>4.2</v>
      </c>
      <c r="DB27" s="60" t="str">
        <f t="shared" si="40"/>
        <v>4.2</v>
      </c>
      <c r="DC27" s="51" t="str">
        <f t="shared" si="41"/>
        <v>D</v>
      </c>
      <c r="DD27" s="60">
        <f t="shared" si="42"/>
        <v>1</v>
      </c>
      <c r="DE27" s="60" t="str">
        <f t="shared" si="43"/>
        <v>1.0</v>
      </c>
      <c r="DF27" s="63"/>
      <c r="DG27" s="209"/>
      <c r="DH27" s="105">
        <v>7.2</v>
      </c>
      <c r="DI27" s="126">
        <v>3</v>
      </c>
      <c r="DJ27" s="126"/>
      <c r="DK27" s="66">
        <f t="shared" si="44"/>
        <v>4.7</v>
      </c>
      <c r="DL27" s="67">
        <f t="shared" si="45"/>
        <v>4.7</v>
      </c>
      <c r="DM27" s="60" t="str">
        <f t="shared" si="46"/>
        <v>4.7</v>
      </c>
      <c r="DN27" s="51" t="str">
        <f t="shared" si="47"/>
        <v>D</v>
      </c>
      <c r="DO27" s="60">
        <f t="shared" si="48"/>
        <v>1</v>
      </c>
      <c r="DP27" s="60" t="str">
        <f t="shared" si="49"/>
        <v>1.0</v>
      </c>
      <c r="DQ27" s="63"/>
      <c r="DR27" s="209"/>
      <c r="DS27" s="67">
        <f t="shared" si="50"/>
        <v>4.45</v>
      </c>
      <c r="DT27" s="60" t="str">
        <f t="shared" si="51"/>
        <v>4.5</v>
      </c>
      <c r="DU27" s="51" t="str">
        <f t="shared" si="52"/>
        <v>D</v>
      </c>
      <c r="DV27" s="60">
        <f t="shared" si="53"/>
        <v>1</v>
      </c>
      <c r="DW27" s="60" t="str">
        <f t="shared" si="54"/>
        <v>1.0</v>
      </c>
      <c r="DX27" s="63">
        <v>3</v>
      </c>
      <c r="DY27" s="209">
        <v>3</v>
      </c>
      <c r="DZ27" s="210">
        <v>6.1</v>
      </c>
      <c r="EA27" s="57">
        <v>7</v>
      </c>
      <c r="EB27" s="58"/>
      <c r="EC27" s="66">
        <f t="shared" si="55"/>
        <v>6.6</v>
      </c>
      <c r="ED27" s="67">
        <f t="shared" si="56"/>
        <v>6.6</v>
      </c>
      <c r="EE27" s="67" t="str">
        <f t="shared" si="57"/>
        <v>6.6</v>
      </c>
      <c r="EF27" s="51" t="str">
        <f t="shared" si="58"/>
        <v>C+</v>
      </c>
      <c r="EG27" s="68">
        <f t="shared" si="59"/>
        <v>2.5</v>
      </c>
      <c r="EH27" s="53" t="str">
        <f t="shared" si="60"/>
        <v>2.5</v>
      </c>
      <c r="EI27" s="63">
        <v>3</v>
      </c>
      <c r="EJ27" s="207">
        <v>3</v>
      </c>
      <c r="EK27" s="210">
        <v>6</v>
      </c>
      <c r="EL27" s="57">
        <v>4</v>
      </c>
      <c r="EM27" s="58"/>
      <c r="EN27" s="66">
        <f t="shared" si="61"/>
        <v>4.8</v>
      </c>
      <c r="EO27" s="67">
        <f t="shared" si="62"/>
        <v>4.8</v>
      </c>
      <c r="EP27" s="67" t="str">
        <f t="shared" si="63"/>
        <v>4.8</v>
      </c>
      <c r="EQ27" s="51" t="str">
        <f t="shared" si="64"/>
        <v>D</v>
      </c>
      <c r="ER27" s="60">
        <f t="shared" si="65"/>
        <v>1</v>
      </c>
      <c r="ES27" s="53" t="str">
        <f t="shared" si="66"/>
        <v>1.0</v>
      </c>
      <c r="ET27" s="63">
        <v>3</v>
      </c>
      <c r="EU27" s="207">
        <v>3</v>
      </c>
      <c r="EV27" s="171">
        <v>5.3</v>
      </c>
      <c r="EW27" s="122">
        <v>1</v>
      </c>
      <c r="EX27" s="123">
        <v>4</v>
      </c>
      <c r="EY27" s="66">
        <f t="shared" si="67"/>
        <v>2.7</v>
      </c>
      <c r="EZ27" s="67">
        <f t="shared" si="68"/>
        <v>4.5</v>
      </c>
      <c r="FA27" s="67" t="str">
        <f t="shared" si="69"/>
        <v>4.5</v>
      </c>
      <c r="FB27" s="51" t="str">
        <f t="shared" si="70"/>
        <v>D</v>
      </c>
      <c r="FC27" s="60">
        <f t="shared" si="71"/>
        <v>1</v>
      </c>
      <c r="FD27" s="53" t="str">
        <f t="shared" si="72"/>
        <v>1.0</v>
      </c>
      <c r="FE27" s="63">
        <v>2</v>
      </c>
      <c r="FF27" s="207">
        <v>2</v>
      </c>
      <c r="FG27" s="105">
        <v>8</v>
      </c>
      <c r="FH27" s="103">
        <v>6</v>
      </c>
      <c r="FI27" s="104"/>
      <c r="FJ27" s="66">
        <f t="shared" si="73"/>
        <v>6.8</v>
      </c>
      <c r="FK27" s="67">
        <f t="shared" si="74"/>
        <v>6.8</v>
      </c>
      <c r="FL27" s="67" t="str">
        <f t="shared" si="75"/>
        <v>6.8</v>
      </c>
      <c r="FM27" s="51" t="str">
        <f t="shared" si="76"/>
        <v>C+</v>
      </c>
      <c r="FN27" s="60">
        <f t="shared" si="77"/>
        <v>2.5</v>
      </c>
      <c r="FO27" s="53" t="str">
        <f t="shared" si="78"/>
        <v>2.5</v>
      </c>
      <c r="FP27" s="63">
        <v>2</v>
      </c>
      <c r="FQ27" s="207">
        <v>2</v>
      </c>
      <c r="FR27" s="105">
        <v>7.2</v>
      </c>
      <c r="FS27" s="103">
        <v>5</v>
      </c>
      <c r="FT27" s="104"/>
      <c r="FU27" s="66"/>
      <c r="FV27" s="67">
        <f t="shared" si="79"/>
        <v>5.9</v>
      </c>
      <c r="FW27" s="67" t="str">
        <f t="shared" si="80"/>
        <v>5.9</v>
      </c>
      <c r="FX27" s="51" t="str">
        <f t="shared" si="81"/>
        <v>C</v>
      </c>
      <c r="FY27" s="60">
        <f t="shared" si="82"/>
        <v>2</v>
      </c>
      <c r="FZ27" s="53" t="str">
        <f t="shared" si="83"/>
        <v>2.0</v>
      </c>
      <c r="GA27" s="63">
        <v>2</v>
      </c>
      <c r="GB27" s="207">
        <v>2</v>
      </c>
      <c r="GC27" s="150">
        <v>5.7</v>
      </c>
      <c r="GD27" s="124">
        <v>0</v>
      </c>
      <c r="GE27" s="125">
        <v>1</v>
      </c>
      <c r="GF27" s="150"/>
      <c r="GG27" s="67">
        <f t="shared" si="84"/>
        <v>2.9</v>
      </c>
      <c r="GH27" s="67" t="str">
        <f t="shared" si="85"/>
        <v>2.9</v>
      </c>
      <c r="GI27" s="51" t="str">
        <f t="shared" si="86"/>
        <v>F</v>
      </c>
      <c r="GJ27" s="60">
        <f t="shared" si="87"/>
        <v>0</v>
      </c>
      <c r="GK27" s="53" t="str">
        <f t="shared" si="88"/>
        <v>0.0</v>
      </c>
      <c r="GL27" s="63">
        <v>3</v>
      </c>
      <c r="GM27" s="207"/>
      <c r="GN27" s="211">
        <f t="shared" si="89"/>
        <v>18</v>
      </c>
      <c r="GO27" s="156">
        <f t="shared" si="90"/>
        <v>5.0361111111111105</v>
      </c>
      <c r="GP27" s="158">
        <f t="shared" si="91"/>
        <v>1.3611111111111112</v>
      </c>
      <c r="GQ27" s="157" t="str">
        <f t="shared" si="92"/>
        <v>1.36</v>
      </c>
      <c r="GR27" s="5" t="str">
        <f t="shared" si="93"/>
        <v>Lên lớp</v>
      </c>
      <c r="GS27" s="212">
        <f t="shared" si="94"/>
        <v>15</v>
      </c>
      <c r="GT27" s="213">
        <f t="shared" si="95"/>
        <v>5.4633333333333329</v>
      </c>
      <c r="GU27" s="214">
        <f t="shared" si="96"/>
        <v>1.6333333333333333</v>
      </c>
      <c r="GV27" s="215">
        <f t="shared" si="97"/>
        <v>35</v>
      </c>
      <c r="GW27" s="211">
        <f t="shared" si="98"/>
        <v>32</v>
      </c>
      <c r="GX27" s="157">
        <f t="shared" si="99"/>
        <v>5.6359374999999998</v>
      </c>
      <c r="GY27" s="158">
        <f t="shared" si="100"/>
        <v>1.828125</v>
      </c>
      <c r="GZ27" s="157" t="str">
        <f t="shared" si="101"/>
        <v>1.83</v>
      </c>
      <c r="HA27" s="5" t="str">
        <f t="shared" si="102"/>
        <v>Lên lớp</v>
      </c>
      <c r="HB27" s="171">
        <v>5.0999999999999996</v>
      </c>
      <c r="HC27" s="122">
        <v>3</v>
      </c>
      <c r="HD27" s="123">
        <v>6</v>
      </c>
      <c r="HE27" s="171"/>
      <c r="HF27" s="67">
        <f t="shared" si="103"/>
        <v>5.6</v>
      </c>
      <c r="HG27" s="67" t="str">
        <f t="shared" si="104"/>
        <v>5.6</v>
      </c>
      <c r="HH27" s="51" t="str">
        <f t="shared" si="105"/>
        <v>C</v>
      </c>
      <c r="HI27" s="60">
        <f t="shared" si="106"/>
        <v>2</v>
      </c>
      <c r="HJ27" s="53" t="str">
        <f t="shared" si="107"/>
        <v>2.0</v>
      </c>
      <c r="HK27" s="63">
        <v>3</v>
      </c>
      <c r="HL27" s="207">
        <v>3</v>
      </c>
      <c r="HM27" s="210">
        <v>5.3</v>
      </c>
      <c r="HN27" s="57">
        <v>5</v>
      </c>
      <c r="HO27" s="58"/>
      <c r="HP27" s="66">
        <f t="shared" si="108"/>
        <v>5.0999999999999996</v>
      </c>
      <c r="HQ27" s="110">
        <f t="shared" si="109"/>
        <v>5.0999999999999996</v>
      </c>
      <c r="HR27" s="67" t="str">
        <f t="shared" si="110"/>
        <v>5.1</v>
      </c>
      <c r="HS27" s="111" t="str">
        <f t="shared" si="111"/>
        <v>D+</v>
      </c>
      <c r="HT27" s="112">
        <f t="shared" si="112"/>
        <v>1.5</v>
      </c>
      <c r="HU27" s="113" t="str">
        <f t="shared" si="113"/>
        <v>1.5</v>
      </c>
      <c r="HV27" s="63">
        <v>1</v>
      </c>
      <c r="HW27" s="207">
        <v>1</v>
      </c>
      <c r="HX27" s="66">
        <f t="shared" si="114"/>
        <v>1.5</v>
      </c>
      <c r="HY27" s="167">
        <f t="shared" si="115"/>
        <v>5.5</v>
      </c>
      <c r="HZ27" s="53" t="str">
        <f t="shared" si="116"/>
        <v>5.5</v>
      </c>
      <c r="IA27" s="51" t="str">
        <f t="shared" si="117"/>
        <v>C</v>
      </c>
      <c r="IB27" s="60">
        <f t="shared" si="118"/>
        <v>2</v>
      </c>
      <c r="IC27" s="53" t="str">
        <f t="shared" si="119"/>
        <v>2.0</v>
      </c>
      <c r="ID27" s="220">
        <v>4</v>
      </c>
      <c r="IE27" s="221">
        <v>4</v>
      </c>
      <c r="IF27" s="210">
        <v>7.7</v>
      </c>
      <c r="IG27" s="57">
        <v>6</v>
      </c>
      <c r="IH27" s="58"/>
      <c r="II27" s="66">
        <f t="shared" si="120"/>
        <v>6.7</v>
      </c>
      <c r="IJ27" s="67">
        <f t="shared" si="121"/>
        <v>6.7</v>
      </c>
      <c r="IK27" s="67" t="str">
        <f t="shared" si="122"/>
        <v>6.7</v>
      </c>
      <c r="IL27" s="51" t="str">
        <f t="shared" si="123"/>
        <v>C+</v>
      </c>
      <c r="IM27" s="60">
        <f t="shared" si="124"/>
        <v>2.5</v>
      </c>
      <c r="IN27" s="53" t="str">
        <f t="shared" si="125"/>
        <v>2.5</v>
      </c>
      <c r="IO27" s="63">
        <v>2</v>
      </c>
      <c r="IP27" s="207">
        <v>2</v>
      </c>
      <c r="IQ27" s="210">
        <v>8.1999999999999993</v>
      </c>
      <c r="IR27" s="57">
        <v>5</v>
      </c>
      <c r="IS27" s="58"/>
      <c r="IT27" s="66">
        <f t="shared" si="126"/>
        <v>6.3</v>
      </c>
      <c r="IU27" s="67">
        <f t="shared" si="127"/>
        <v>6.3</v>
      </c>
      <c r="IV27" s="67" t="str">
        <f t="shared" si="128"/>
        <v>6.3</v>
      </c>
      <c r="IW27" s="51" t="str">
        <f t="shared" si="129"/>
        <v>C</v>
      </c>
      <c r="IX27" s="60">
        <f t="shared" si="130"/>
        <v>2</v>
      </c>
      <c r="IY27" s="53" t="str">
        <f t="shared" si="131"/>
        <v>2.0</v>
      </c>
      <c r="IZ27" s="63">
        <v>3</v>
      </c>
      <c r="JA27" s="207">
        <v>3</v>
      </c>
      <c r="JB27" s="65">
        <v>6.8</v>
      </c>
      <c r="JC27" s="57">
        <v>5</v>
      </c>
      <c r="JD27" s="58"/>
      <c r="JE27" s="66">
        <f t="shared" si="132"/>
        <v>5.7</v>
      </c>
      <c r="JF27" s="67">
        <f t="shared" si="133"/>
        <v>5.7</v>
      </c>
      <c r="JG27" s="50" t="str">
        <f t="shared" si="134"/>
        <v>5.7</v>
      </c>
      <c r="JH27" s="51" t="str">
        <f t="shared" si="135"/>
        <v>C</v>
      </c>
      <c r="JI27" s="60">
        <f t="shared" si="136"/>
        <v>2</v>
      </c>
      <c r="JJ27" s="53" t="str">
        <f t="shared" si="137"/>
        <v>2.0</v>
      </c>
      <c r="JK27" s="61">
        <v>2</v>
      </c>
      <c r="JL27" s="62">
        <v>2</v>
      </c>
      <c r="JM27" s="65">
        <v>6.8</v>
      </c>
      <c r="JN27" s="57">
        <v>6</v>
      </c>
      <c r="JO27" s="58"/>
      <c r="JP27" s="66">
        <f t="shared" si="138"/>
        <v>6.3</v>
      </c>
      <c r="JQ27" s="67">
        <f t="shared" si="139"/>
        <v>6.3</v>
      </c>
      <c r="JR27" s="50" t="str">
        <f t="shared" si="140"/>
        <v>6.3</v>
      </c>
      <c r="JS27" s="51" t="str">
        <f t="shared" si="141"/>
        <v>C</v>
      </c>
      <c r="JT27" s="60">
        <f t="shared" si="142"/>
        <v>2</v>
      </c>
      <c r="JU27" s="53" t="str">
        <f t="shared" si="143"/>
        <v>2.0</v>
      </c>
      <c r="JV27" s="61">
        <v>1</v>
      </c>
      <c r="JW27" s="62">
        <v>1</v>
      </c>
      <c r="JX27" s="65">
        <v>7</v>
      </c>
      <c r="JY27" s="57">
        <v>8</v>
      </c>
      <c r="JZ27" s="58"/>
      <c r="KA27" s="66">
        <f t="shared" si="144"/>
        <v>7.6</v>
      </c>
      <c r="KB27" s="67">
        <f t="shared" si="145"/>
        <v>7.6</v>
      </c>
      <c r="KC27" s="50" t="str">
        <f t="shared" si="146"/>
        <v>7.6</v>
      </c>
      <c r="KD27" s="51" t="str">
        <f t="shared" si="147"/>
        <v>B</v>
      </c>
      <c r="KE27" s="60">
        <f t="shared" si="148"/>
        <v>3</v>
      </c>
      <c r="KF27" s="53" t="str">
        <f t="shared" si="149"/>
        <v>3.0</v>
      </c>
      <c r="KG27" s="61">
        <v>2</v>
      </c>
      <c r="KH27" s="62">
        <v>2</v>
      </c>
    </row>
    <row r="28" spans="1:294" s="8" customFormat="1" ht="18">
      <c r="A28" s="5">
        <v>29</v>
      </c>
      <c r="B28" s="9" t="s">
        <v>11</v>
      </c>
      <c r="C28" s="10" t="s">
        <v>336</v>
      </c>
      <c r="D28" s="11" t="s">
        <v>337</v>
      </c>
      <c r="E28" s="12" t="s">
        <v>338</v>
      </c>
      <c r="F28" s="6"/>
      <c r="G28" s="47" t="s">
        <v>584</v>
      </c>
      <c r="H28" s="132" t="s">
        <v>427</v>
      </c>
      <c r="I28" s="132" t="s">
        <v>620</v>
      </c>
      <c r="J28" s="48" t="s">
        <v>525</v>
      </c>
      <c r="K28" s="98">
        <v>7.7</v>
      </c>
      <c r="L28" s="67" t="str">
        <f t="shared" si="14"/>
        <v>7.7</v>
      </c>
      <c r="M28" s="51" t="str">
        <f t="shared" si="151"/>
        <v>B</v>
      </c>
      <c r="N28" s="52">
        <f t="shared" si="152"/>
        <v>3</v>
      </c>
      <c r="O28" s="53" t="str">
        <f t="shared" si="15"/>
        <v>3.0</v>
      </c>
      <c r="P28" s="63">
        <v>2</v>
      </c>
      <c r="Q28" s="49">
        <v>5</v>
      </c>
      <c r="R28" s="67" t="str">
        <f t="shared" si="16"/>
        <v>5.0</v>
      </c>
      <c r="S28" s="51" t="str">
        <f t="shared" si="153"/>
        <v>D+</v>
      </c>
      <c r="T28" s="52">
        <f t="shared" si="154"/>
        <v>1.5</v>
      </c>
      <c r="U28" s="53" t="str">
        <f t="shared" si="17"/>
        <v>1.5</v>
      </c>
      <c r="V28" s="63">
        <v>3</v>
      </c>
      <c r="W28" s="105">
        <v>8.1999999999999993</v>
      </c>
      <c r="X28" s="103">
        <v>6</v>
      </c>
      <c r="Y28" s="104"/>
      <c r="Z28" s="66">
        <f t="shared" si="0"/>
        <v>6.9</v>
      </c>
      <c r="AA28" s="67">
        <f t="shared" si="1"/>
        <v>6.9</v>
      </c>
      <c r="AB28" s="67" t="str">
        <f t="shared" si="18"/>
        <v>6.9</v>
      </c>
      <c r="AC28" s="51" t="str">
        <f t="shared" si="2"/>
        <v>C+</v>
      </c>
      <c r="AD28" s="60">
        <f t="shared" si="155"/>
        <v>2.5</v>
      </c>
      <c r="AE28" s="53" t="str">
        <f t="shared" si="19"/>
        <v>2.5</v>
      </c>
      <c r="AF28" s="63">
        <v>4</v>
      </c>
      <c r="AG28" s="207">
        <v>4</v>
      </c>
      <c r="AH28" s="105">
        <v>8</v>
      </c>
      <c r="AI28" s="103">
        <v>7</v>
      </c>
      <c r="AJ28" s="104"/>
      <c r="AK28" s="66">
        <f t="shared" si="3"/>
        <v>7.4</v>
      </c>
      <c r="AL28" s="67">
        <f t="shared" si="4"/>
        <v>7.4</v>
      </c>
      <c r="AM28" s="67" t="str">
        <f t="shared" si="20"/>
        <v>7.4</v>
      </c>
      <c r="AN28" s="51" t="str">
        <f t="shared" si="156"/>
        <v>B</v>
      </c>
      <c r="AO28" s="60">
        <f t="shared" si="157"/>
        <v>3</v>
      </c>
      <c r="AP28" s="53" t="str">
        <f t="shared" si="21"/>
        <v>3.0</v>
      </c>
      <c r="AQ28" s="63">
        <v>2</v>
      </c>
      <c r="AR28" s="207">
        <v>2</v>
      </c>
      <c r="AS28" s="105">
        <v>6.3</v>
      </c>
      <c r="AT28" s="103">
        <v>5</v>
      </c>
      <c r="AU28" s="104"/>
      <c r="AV28" s="66">
        <f t="shared" si="22"/>
        <v>5.5</v>
      </c>
      <c r="AW28" s="67">
        <f t="shared" si="23"/>
        <v>5.5</v>
      </c>
      <c r="AX28" s="67" t="str">
        <f t="shared" si="24"/>
        <v>5.5</v>
      </c>
      <c r="AY28" s="51" t="str">
        <f t="shared" si="25"/>
        <v>C</v>
      </c>
      <c r="AZ28" s="60">
        <f t="shared" si="158"/>
        <v>2</v>
      </c>
      <c r="BA28" s="53" t="str">
        <f t="shared" si="26"/>
        <v>2.0</v>
      </c>
      <c r="BB28" s="63">
        <v>3</v>
      </c>
      <c r="BC28" s="207">
        <v>3</v>
      </c>
      <c r="BD28" s="105">
        <v>6.6</v>
      </c>
      <c r="BE28" s="103">
        <v>5</v>
      </c>
      <c r="BF28" s="104"/>
      <c r="BG28" s="66">
        <f t="shared" si="159"/>
        <v>5.6</v>
      </c>
      <c r="BH28" s="67">
        <f t="shared" si="160"/>
        <v>5.6</v>
      </c>
      <c r="BI28" s="67" t="str">
        <f t="shared" si="27"/>
        <v>5.6</v>
      </c>
      <c r="BJ28" s="51" t="str">
        <f t="shared" si="161"/>
        <v>C</v>
      </c>
      <c r="BK28" s="60">
        <f t="shared" si="162"/>
        <v>2</v>
      </c>
      <c r="BL28" s="53" t="str">
        <f t="shared" si="28"/>
        <v>2.0</v>
      </c>
      <c r="BM28" s="63">
        <v>3</v>
      </c>
      <c r="BN28" s="207">
        <v>3</v>
      </c>
      <c r="BO28" s="105">
        <v>7.1</v>
      </c>
      <c r="BP28" s="103">
        <v>5</v>
      </c>
      <c r="BQ28" s="104"/>
      <c r="BR28" s="66">
        <f t="shared" si="5"/>
        <v>5.8</v>
      </c>
      <c r="BS28" s="67">
        <f t="shared" si="6"/>
        <v>5.8</v>
      </c>
      <c r="BT28" s="67" t="str">
        <f t="shared" si="29"/>
        <v>5.8</v>
      </c>
      <c r="BU28" s="51" t="str">
        <f t="shared" si="7"/>
        <v>C</v>
      </c>
      <c r="BV28" s="68">
        <f t="shared" si="8"/>
        <v>2</v>
      </c>
      <c r="BW28" s="53" t="str">
        <f t="shared" si="30"/>
        <v>2.0</v>
      </c>
      <c r="BX28" s="63">
        <v>2</v>
      </c>
      <c r="BY28" s="207">
        <v>2</v>
      </c>
      <c r="BZ28" s="105">
        <v>6.7</v>
      </c>
      <c r="CA28" s="103">
        <v>8</v>
      </c>
      <c r="CB28" s="104"/>
      <c r="CC28" s="105"/>
      <c r="CD28" s="67">
        <f t="shared" si="163"/>
        <v>7.5</v>
      </c>
      <c r="CE28" s="67" t="str">
        <f t="shared" si="31"/>
        <v>7.5</v>
      </c>
      <c r="CF28" s="51" t="str">
        <f t="shared" si="164"/>
        <v>B</v>
      </c>
      <c r="CG28" s="60">
        <f t="shared" si="165"/>
        <v>3</v>
      </c>
      <c r="CH28" s="53" t="str">
        <f t="shared" si="32"/>
        <v>3.0</v>
      </c>
      <c r="CI28" s="63">
        <v>3</v>
      </c>
      <c r="CJ28" s="207">
        <v>3</v>
      </c>
      <c r="CK28" s="208">
        <f t="shared" si="33"/>
        <v>17</v>
      </c>
      <c r="CL28" s="72">
        <f t="shared" si="9"/>
        <v>6.4588235294117649</v>
      </c>
      <c r="CM28" s="93" t="str">
        <f t="shared" si="34"/>
        <v>6.46</v>
      </c>
      <c r="CN28" s="72">
        <f t="shared" si="10"/>
        <v>2.4117647058823528</v>
      </c>
      <c r="CO28" s="93" t="str">
        <f t="shared" si="35"/>
        <v>2.41</v>
      </c>
      <c r="CP28" s="7" t="str">
        <f t="shared" si="150"/>
        <v>Lên lớp</v>
      </c>
      <c r="CQ28" s="7">
        <f t="shared" si="11"/>
        <v>17</v>
      </c>
      <c r="CR28" s="72">
        <f t="shared" si="12"/>
        <v>6.4588235294117649</v>
      </c>
      <c r="CS28" s="7" t="str">
        <f t="shared" si="36"/>
        <v>6.46</v>
      </c>
      <c r="CT28" s="72">
        <f t="shared" si="13"/>
        <v>2.4117647058823528</v>
      </c>
      <c r="CU28" s="7" t="str">
        <f t="shared" si="37"/>
        <v>2.41</v>
      </c>
      <c r="CV28" s="7" t="str">
        <f t="shared" si="166"/>
        <v>Lên lớp</v>
      </c>
      <c r="CW28" s="66">
        <v>6.2</v>
      </c>
      <c r="CX28" s="7">
        <v>5</v>
      </c>
      <c r="CY28" s="7"/>
      <c r="CZ28" s="66">
        <f t="shared" si="38"/>
        <v>5.5</v>
      </c>
      <c r="DA28" s="67">
        <f t="shared" si="39"/>
        <v>5.5</v>
      </c>
      <c r="DB28" s="60" t="str">
        <f t="shared" si="40"/>
        <v>5.5</v>
      </c>
      <c r="DC28" s="51" t="str">
        <f t="shared" si="41"/>
        <v>C</v>
      </c>
      <c r="DD28" s="60">
        <f t="shared" si="42"/>
        <v>2</v>
      </c>
      <c r="DE28" s="60" t="str">
        <f t="shared" si="43"/>
        <v>2.0</v>
      </c>
      <c r="DF28" s="63"/>
      <c r="DG28" s="209"/>
      <c r="DH28" s="105">
        <v>7</v>
      </c>
      <c r="DI28" s="126">
        <v>3</v>
      </c>
      <c r="DJ28" s="126"/>
      <c r="DK28" s="66">
        <f t="shared" si="44"/>
        <v>4.5999999999999996</v>
      </c>
      <c r="DL28" s="67">
        <f t="shared" si="45"/>
        <v>4.5999999999999996</v>
      </c>
      <c r="DM28" s="60" t="str">
        <f t="shared" si="46"/>
        <v>4.6</v>
      </c>
      <c r="DN28" s="51" t="str">
        <f t="shared" si="47"/>
        <v>D</v>
      </c>
      <c r="DO28" s="60">
        <f t="shared" si="48"/>
        <v>1</v>
      </c>
      <c r="DP28" s="60" t="str">
        <f t="shared" si="49"/>
        <v>1.0</v>
      </c>
      <c r="DQ28" s="63"/>
      <c r="DR28" s="209"/>
      <c r="DS28" s="67">
        <f t="shared" si="50"/>
        <v>5.05</v>
      </c>
      <c r="DT28" s="60" t="str">
        <f t="shared" si="51"/>
        <v>5.1</v>
      </c>
      <c r="DU28" s="51" t="str">
        <f t="shared" si="52"/>
        <v>D+</v>
      </c>
      <c r="DV28" s="60">
        <f t="shared" si="53"/>
        <v>1.5</v>
      </c>
      <c r="DW28" s="60" t="str">
        <f t="shared" si="54"/>
        <v>1.5</v>
      </c>
      <c r="DX28" s="63">
        <v>3</v>
      </c>
      <c r="DY28" s="209">
        <v>3</v>
      </c>
      <c r="DZ28" s="210">
        <v>6</v>
      </c>
      <c r="EA28" s="57">
        <v>8</v>
      </c>
      <c r="EB28" s="58"/>
      <c r="EC28" s="66">
        <f t="shared" si="55"/>
        <v>7.2</v>
      </c>
      <c r="ED28" s="67">
        <f t="shared" si="56"/>
        <v>7.2</v>
      </c>
      <c r="EE28" s="67" t="str">
        <f t="shared" si="57"/>
        <v>7.2</v>
      </c>
      <c r="EF28" s="51" t="str">
        <f t="shared" si="58"/>
        <v>B</v>
      </c>
      <c r="EG28" s="68">
        <f t="shared" si="59"/>
        <v>3</v>
      </c>
      <c r="EH28" s="53" t="str">
        <f t="shared" si="60"/>
        <v>3.0</v>
      </c>
      <c r="EI28" s="63">
        <v>3</v>
      </c>
      <c r="EJ28" s="207">
        <v>3</v>
      </c>
      <c r="EK28" s="210">
        <v>6.5</v>
      </c>
      <c r="EL28" s="57">
        <v>4</v>
      </c>
      <c r="EM28" s="58"/>
      <c r="EN28" s="66">
        <f t="shared" si="61"/>
        <v>5</v>
      </c>
      <c r="EO28" s="67">
        <f t="shared" si="62"/>
        <v>5</v>
      </c>
      <c r="EP28" s="67" t="str">
        <f t="shared" si="63"/>
        <v>5.0</v>
      </c>
      <c r="EQ28" s="51" t="str">
        <f t="shared" si="64"/>
        <v>D+</v>
      </c>
      <c r="ER28" s="60">
        <f t="shared" si="65"/>
        <v>1.5</v>
      </c>
      <c r="ES28" s="53" t="str">
        <f t="shared" si="66"/>
        <v>1.5</v>
      </c>
      <c r="ET28" s="63">
        <v>3</v>
      </c>
      <c r="EU28" s="207">
        <v>3</v>
      </c>
      <c r="EV28" s="171">
        <v>5</v>
      </c>
      <c r="EW28" s="122">
        <v>2</v>
      </c>
      <c r="EX28" s="123">
        <v>5</v>
      </c>
      <c r="EY28" s="66">
        <f t="shared" si="67"/>
        <v>3.2</v>
      </c>
      <c r="EZ28" s="67">
        <f t="shared" si="68"/>
        <v>5</v>
      </c>
      <c r="FA28" s="67" t="str">
        <f t="shared" si="69"/>
        <v>5.0</v>
      </c>
      <c r="FB28" s="51" t="str">
        <f t="shared" si="70"/>
        <v>D+</v>
      </c>
      <c r="FC28" s="60">
        <f t="shared" si="71"/>
        <v>1.5</v>
      </c>
      <c r="FD28" s="53" t="str">
        <f t="shared" si="72"/>
        <v>1.5</v>
      </c>
      <c r="FE28" s="63">
        <v>2</v>
      </c>
      <c r="FF28" s="207">
        <v>2</v>
      </c>
      <c r="FG28" s="105">
        <v>7.7</v>
      </c>
      <c r="FH28" s="103">
        <v>8</v>
      </c>
      <c r="FI28" s="104"/>
      <c r="FJ28" s="66">
        <f t="shared" si="73"/>
        <v>7.9</v>
      </c>
      <c r="FK28" s="67">
        <f t="shared" si="74"/>
        <v>7.9</v>
      </c>
      <c r="FL28" s="67" t="str">
        <f t="shared" si="75"/>
        <v>7.9</v>
      </c>
      <c r="FM28" s="51" t="str">
        <f t="shared" si="76"/>
        <v>B</v>
      </c>
      <c r="FN28" s="60">
        <f t="shared" si="77"/>
        <v>3</v>
      </c>
      <c r="FO28" s="53" t="str">
        <f t="shared" si="78"/>
        <v>3.0</v>
      </c>
      <c r="FP28" s="63">
        <v>2</v>
      </c>
      <c r="FQ28" s="207">
        <v>2</v>
      </c>
      <c r="FR28" s="105">
        <v>7.8</v>
      </c>
      <c r="FS28" s="103">
        <v>9</v>
      </c>
      <c r="FT28" s="104"/>
      <c r="FU28" s="66"/>
      <c r="FV28" s="67">
        <f t="shared" si="79"/>
        <v>8.5</v>
      </c>
      <c r="FW28" s="67" t="str">
        <f t="shared" si="80"/>
        <v>8.5</v>
      </c>
      <c r="FX28" s="51" t="str">
        <f t="shared" si="81"/>
        <v>A</v>
      </c>
      <c r="FY28" s="60">
        <f t="shared" si="82"/>
        <v>4</v>
      </c>
      <c r="FZ28" s="53" t="str">
        <f t="shared" si="83"/>
        <v>4.0</v>
      </c>
      <c r="GA28" s="63">
        <v>2</v>
      </c>
      <c r="GB28" s="207">
        <v>2</v>
      </c>
      <c r="GC28" s="105">
        <v>7.1</v>
      </c>
      <c r="GD28" s="103">
        <v>6</v>
      </c>
      <c r="GE28" s="104"/>
      <c r="GF28" s="105"/>
      <c r="GG28" s="67">
        <f t="shared" si="84"/>
        <v>6.4</v>
      </c>
      <c r="GH28" s="67" t="str">
        <f t="shared" si="85"/>
        <v>6.4</v>
      </c>
      <c r="GI28" s="51" t="str">
        <f t="shared" si="86"/>
        <v>C</v>
      </c>
      <c r="GJ28" s="60">
        <f t="shared" si="87"/>
        <v>2</v>
      </c>
      <c r="GK28" s="53" t="str">
        <f t="shared" si="88"/>
        <v>2.0</v>
      </c>
      <c r="GL28" s="63">
        <v>3</v>
      </c>
      <c r="GM28" s="207">
        <v>3</v>
      </c>
      <c r="GN28" s="211">
        <f t="shared" si="89"/>
        <v>18</v>
      </c>
      <c r="GO28" s="156">
        <f t="shared" si="90"/>
        <v>6.3194444444444446</v>
      </c>
      <c r="GP28" s="158">
        <f t="shared" si="91"/>
        <v>2.2777777777777777</v>
      </c>
      <c r="GQ28" s="157" t="str">
        <f t="shared" si="92"/>
        <v>2.28</v>
      </c>
      <c r="GR28" s="5" t="str">
        <f t="shared" si="93"/>
        <v>Lên lớp</v>
      </c>
      <c r="GS28" s="212">
        <f t="shared" si="94"/>
        <v>18</v>
      </c>
      <c r="GT28" s="213">
        <f t="shared" si="95"/>
        <v>6.3194444444444446</v>
      </c>
      <c r="GU28" s="214">
        <f t="shared" si="96"/>
        <v>2.2777777777777777</v>
      </c>
      <c r="GV28" s="215">
        <f t="shared" si="97"/>
        <v>35</v>
      </c>
      <c r="GW28" s="211">
        <f t="shared" si="98"/>
        <v>35</v>
      </c>
      <c r="GX28" s="157">
        <f t="shared" si="99"/>
        <v>6.3871428571428579</v>
      </c>
      <c r="GY28" s="158">
        <f t="shared" si="100"/>
        <v>2.342857142857143</v>
      </c>
      <c r="GZ28" s="157" t="str">
        <f t="shared" si="101"/>
        <v>2.34</v>
      </c>
      <c r="HA28" s="5" t="str">
        <f t="shared" si="102"/>
        <v>Lên lớp</v>
      </c>
      <c r="HB28" s="105">
        <v>5</v>
      </c>
      <c r="HC28" s="103">
        <v>4</v>
      </c>
      <c r="HD28" s="104"/>
      <c r="HE28" s="105"/>
      <c r="HF28" s="67">
        <f t="shared" si="103"/>
        <v>4.4000000000000004</v>
      </c>
      <c r="HG28" s="67" t="str">
        <f t="shared" si="104"/>
        <v>4.4</v>
      </c>
      <c r="HH28" s="51" t="str">
        <f t="shared" si="105"/>
        <v>D</v>
      </c>
      <c r="HI28" s="60">
        <f t="shared" si="106"/>
        <v>1</v>
      </c>
      <c r="HJ28" s="53" t="str">
        <f t="shared" si="107"/>
        <v>1.0</v>
      </c>
      <c r="HK28" s="63">
        <v>3</v>
      </c>
      <c r="HL28" s="207">
        <v>3</v>
      </c>
      <c r="HM28" s="210">
        <v>7</v>
      </c>
      <c r="HN28" s="57">
        <v>5</v>
      </c>
      <c r="HO28" s="58"/>
      <c r="HP28" s="66">
        <f t="shared" si="108"/>
        <v>5.8</v>
      </c>
      <c r="HQ28" s="110">
        <f t="shared" si="109"/>
        <v>5.8</v>
      </c>
      <c r="HR28" s="67" t="str">
        <f t="shared" si="110"/>
        <v>5.8</v>
      </c>
      <c r="HS28" s="111" t="str">
        <f t="shared" si="111"/>
        <v>C</v>
      </c>
      <c r="HT28" s="112">
        <f t="shared" si="112"/>
        <v>2</v>
      </c>
      <c r="HU28" s="113" t="str">
        <f t="shared" si="113"/>
        <v>2.0</v>
      </c>
      <c r="HV28" s="63">
        <v>1</v>
      </c>
      <c r="HW28" s="207">
        <v>1</v>
      </c>
      <c r="HX28" s="66">
        <f t="shared" si="114"/>
        <v>1.7</v>
      </c>
      <c r="HY28" s="167">
        <f t="shared" si="115"/>
        <v>4.8</v>
      </c>
      <c r="HZ28" s="53" t="str">
        <f t="shared" si="116"/>
        <v>4.8</v>
      </c>
      <c r="IA28" s="51" t="str">
        <f t="shared" si="117"/>
        <v>D</v>
      </c>
      <c r="IB28" s="60">
        <f t="shared" si="118"/>
        <v>1</v>
      </c>
      <c r="IC28" s="53" t="str">
        <f t="shared" si="119"/>
        <v>1.0</v>
      </c>
      <c r="ID28" s="220">
        <v>4</v>
      </c>
      <c r="IE28" s="221">
        <v>4</v>
      </c>
      <c r="IF28" s="210">
        <v>7</v>
      </c>
      <c r="IG28" s="57">
        <v>5</v>
      </c>
      <c r="IH28" s="58"/>
      <c r="II28" s="66">
        <f t="shared" si="120"/>
        <v>5.8</v>
      </c>
      <c r="IJ28" s="67">
        <f t="shared" si="121"/>
        <v>5.8</v>
      </c>
      <c r="IK28" s="67" t="str">
        <f t="shared" si="122"/>
        <v>5.8</v>
      </c>
      <c r="IL28" s="51" t="str">
        <f t="shared" si="123"/>
        <v>C</v>
      </c>
      <c r="IM28" s="60">
        <f t="shared" si="124"/>
        <v>2</v>
      </c>
      <c r="IN28" s="53" t="str">
        <f t="shared" si="125"/>
        <v>2.0</v>
      </c>
      <c r="IO28" s="63">
        <v>2</v>
      </c>
      <c r="IP28" s="207">
        <v>2</v>
      </c>
      <c r="IQ28" s="210">
        <v>8.5</v>
      </c>
      <c r="IR28" s="57">
        <v>4</v>
      </c>
      <c r="IS28" s="58"/>
      <c r="IT28" s="66">
        <f t="shared" si="126"/>
        <v>5.8</v>
      </c>
      <c r="IU28" s="67">
        <f t="shared" si="127"/>
        <v>5.8</v>
      </c>
      <c r="IV28" s="67" t="str">
        <f t="shared" si="128"/>
        <v>5.8</v>
      </c>
      <c r="IW28" s="51" t="str">
        <f t="shared" si="129"/>
        <v>C</v>
      </c>
      <c r="IX28" s="60">
        <f t="shared" si="130"/>
        <v>2</v>
      </c>
      <c r="IY28" s="53" t="str">
        <f t="shared" si="131"/>
        <v>2.0</v>
      </c>
      <c r="IZ28" s="63">
        <v>3</v>
      </c>
      <c r="JA28" s="207">
        <v>3</v>
      </c>
      <c r="JB28" s="65">
        <v>5.6</v>
      </c>
      <c r="JC28" s="57">
        <v>5</v>
      </c>
      <c r="JD28" s="58"/>
      <c r="JE28" s="66">
        <f t="shared" si="132"/>
        <v>5.2</v>
      </c>
      <c r="JF28" s="67">
        <f t="shared" si="133"/>
        <v>5.2</v>
      </c>
      <c r="JG28" s="50" t="str">
        <f t="shared" si="134"/>
        <v>5.2</v>
      </c>
      <c r="JH28" s="51" t="str">
        <f t="shared" si="135"/>
        <v>D+</v>
      </c>
      <c r="JI28" s="60">
        <f t="shared" si="136"/>
        <v>1.5</v>
      </c>
      <c r="JJ28" s="53" t="str">
        <f t="shared" si="137"/>
        <v>1.5</v>
      </c>
      <c r="JK28" s="61">
        <v>2</v>
      </c>
      <c r="JL28" s="62">
        <v>2</v>
      </c>
      <c r="JM28" s="65">
        <v>5.4</v>
      </c>
      <c r="JN28" s="57">
        <v>6</v>
      </c>
      <c r="JO28" s="58"/>
      <c r="JP28" s="66">
        <f t="shared" si="138"/>
        <v>5.8</v>
      </c>
      <c r="JQ28" s="67">
        <f t="shared" si="139"/>
        <v>5.8</v>
      </c>
      <c r="JR28" s="50" t="str">
        <f t="shared" si="140"/>
        <v>5.8</v>
      </c>
      <c r="JS28" s="51" t="str">
        <f t="shared" si="141"/>
        <v>C</v>
      </c>
      <c r="JT28" s="60">
        <f t="shared" si="142"/>
        <v>2</v>
      </c>
      <c r="JU28" s="53" t="str">
        <f t="shared" si="143"/>
        <v>2.0</v>
      </c>
      <c r="JV28" s="61">
        <v>1</v>
      </c>
      <c r="JW28" s="62">
        <v>1</v>
      </c>
      <c r="JX28" s="65">
        <v>6.7</v>
      </c>
      <c r="JY28" s="57">
        <v>6</v>
      </c>
      <c r="JZ28" s="58"/>
      <c r="KA28" s="66">
        <f t="shared" si="144"/>
        <v>6.3</v>
      </c>
      <c r="KB28" s="67">
        <f t="shared" si="145"/>
        <v>6.3</v>
      </c>
      <c r="KC28" s="50" t="str">
        <f t="shared" si="146"/>
        <v>6.3</v>
      </c>
      <c r="KD28" s="51" t="str">
        <f t="shared" si="147"/>
        <v>C</v>
      </c>
      <c r="KE28" s="60">
        <f t="shared" si="148"/>
        <v>2</v>
      </c>
      <c r="KF28" s="53" t="str">
        <f t="shared" si="149"/>
        <v>2.0</v>
      </c>
      <c r="KG28" s="61">
        <v>2</v>
      </c>
      <c r="KH28" s="62">
        <v>2</v>
      </c>
    </row>
    <row r="29" spans="1:294" s="8" customFormat="1" ht="18">
      <c r="A29" s="5">
        <v>30</v>
      </c>
      <c r="B29" s="9" t="s">
        <v>11</v>
      </c>
      <c r="C29" s="10" t="s">
        <v>339</v>
      </c>
      <c r="D29" s="11" t="s">
        <v>340</v>
      </c>
      <c r="E29" s="12" t="s">
        <v>10</v>
      </c>
      <c r="F29" s="6"/>
      <c r="G29" s="47" t="s">
        <v>585</v>
      </c>
      <c r="H29" s="132" t="s">
        <v>427</v>
      </c>
      <c r="I29" s="143" t="s">
        <v>621</v>
      </c>
      <c r="J29" s="48" t="s">
        <v>635</v>
      </c>
      <c r="K29" s="98">
        <v>7.7</v>
      </c>
      <c r="L29" s="67" t="str">
        <f t="shared" si="14"/>
        <v>7.7</v>
      </c>
      <c r="M29" s="51" t="str">
        <f t="shared" si="151"/>
        <v>B</v>
      </c>
      <c r="N29" s="52">
        <f t="shared" si="152"/>
        <v>3</v>
      </c>
      <c r="O29" s="53" t="str">
        <f t="shared" si="15"/>
        <v>3.0</v>
      </c>
      <c r="P29" s="63">
        <v>2</v>
      </c>
      <c r="Q29" s="49">
        <v>8</v>
      </c>
      <c r="R29" s="67" t="str">
        <f t="shared" si="16"/>
        <v>8.0</v>
      </c>
      <c r="S29" s="51" t="str">
        <f t="shared" si="153"/>
        <v>B+</v>
      </c>
      <c r="T29" s="52">
        <f t="shared" si="154"/>
        <v>3.5</v>
      </c>
      <c r="U29" s="53" t="str">
        <f t="shared" si="17"/>
        <v>3.5</v>
      </c>
      <c r="V29" s="63">
        <v>3</v>
      </c>
      <c r="W29" s="105">
        <v>8.1999999999999993</v>
      </c>
      <c r="X29" s="103">
        <v>7</v>
      </c>
      <c r="Y29" s="104"/>
      <c r="Z29" s="66">
        <f t="shared" si="0"/>
        <v>7.5</v>
      </c>
      <c r="AA29" s="67">
        <f t="shared" si="1"/>
        <v>7.5</v>
      </c>
      <c r="AB29" s="67" t="str">
        <f t="shared" si="18"/>
        <v>7.5</v>
      </c>
      <c r="AC29" s="51" t="str">
        <f t="shared" si="2"/>
        <v>B</v>
      </c>
      <c r="AD29" s="60">
        <f t="shared" si="155"/>
        <v>3</v>
      </c>
      <c r="AE29" s="53" t="str">
        <f t="shared" si="19"/>
        <v>3.0</v>
      </c>
      <c r="AF29" s="63">
        <v>4</v>
      </c>
      <c r="AG29" s="207">
        <v>4</v>
      </c>
      <c r="AH29" s="105">
        <v>8</v>
      </c>
      <c r="AI29" s="103">
        <v>7</v>
      </c>
      <c r="AJ29" s="104"/>
      <c r="AK29" s="66">
        <f t="shared" si="3"/>
        <v>7.4</v>
      </c>
      <c r="AL29" s="67">
        <f t="shared" si="4"/>
        <v>7.4</v>
      </c>
      <c r="AM29" s="67" t="str">
        <f t="shared" si="20"/>
        <v>7.4</v>
      </c>
      <c r="AN29" s="51" t="str">
        <f t="shared" si="156"/>
        <v>B</v>
      </c>
      <c r="AO29" s="60">
        <f t="shared" si="157"/>
        <v>3</v>
      </c>
      <c r="AP29" s="53" t="str">
        <f t="shared" si="21"/>
        <v>3.0</v>
      </c>
      <c r="AQ29" s="63">
        <v>2</v>
      </c>
      <c r="AR29" s="207">
        <v>2</v>
      </c>
      <c r="AS29" s="105">
        <v>5</v>
      </c>
      <c r="AT29" s="103">
        <v>6</v>
      </c>
      <c r="AU29" s="104"/>
      <c r="AV29" s="66">
        <f t="shared" si="22"/>
        <v>5.6</v>
      </c>
      <c r="AW29" s="67">
        <f t="shared" si="23"/>
        <v>5.6</v>
      </c>
      <c r="AX29" s="67" t="str">
        <f t="shared" si="24"/>
        <v>5.6</v>
      </c>
      <c r="AY29" s="51" t="str">
        <f t="shared" si="25"/>
        <v>C</v>
      </c>
      <c r="AZ29" s="60">
        <f t="shared" si="158"/>
        <v>2</v>
      </c>
      <c r="BA29" s="53" t="str">
        <f t="shared" si="26"/>
        <v>2.0</v>
      </c>
      <c r="BB29" s="63">
        <v>3</v>
      </c>
      <c r="BC29" s="207">
        <v>3</v>
      </c>
      <c r="BD29" s="105">
        <v>5.4</v>
      </c>
      <c r="BE29" s="103">
        <v>5</v>
      </c>
      <c r="BF29" s="104"/>
      <c r="BG29" s="66">
        <f t="shared" si="159"/>
        <v>5.2</v>
      </c>
      <c r="BH29" s="67">
        <f t="shared" si="160"/>
        <v>5.2</v>
      </c>
      <c r="BI29" s="67" t="str">
        <f t="shared" si="27"/>
        <v>5.2</v>
      </c>
      <c r="BJ29" s="51" t="str">
        <f t="shared" si="161"/>
        <v>D+</v>
      </c>
      <c r="BK29" s="60">
        <f t="shared" si="162"/>
        <v>1.5</v>
      </c>
      <c r="BL29" s="53" t="str">
        <f t="shared" si="28"/>
        <v>1.5</v>
      </c>
      <c r="BM29" s="63">
        <v>3</v>
      </c>
      <c r="BN29" s="207">
        <v>3</v>
      </c>
      <c r="BO29" s="105">
        <v>7.5</v>
      </c>
      <c r="BP29" s="103">
        <v>6</v>
      </c>
      <c r="BQ29" s="104"/>
      <c r="BR29" s="66">
        <f t="shared" si="5"/>
        <v>6.6</v>
      </c>
      <c r="BS29" s="67">
        <f t="shared" si="6"/>
        <v>6.6</v>
      </c>
      <c r="BT29" s="67" t="str">
        <f t="shared" si="29"/>
        <v>6.6</v>
      </c>
      <c r="BU29" s="51" t="str">
        <f t="shared" si="7"/>
        <v>C+</v>
      </c>
      <c r="BV29" s="68">
        <f t="shared" si="8"/>
        <v>2.5</v>
      </c>
      <c r="BW29" s="53" t="str">
        <f t="shared" si="30"/>
        <v>2.5</v>
      </c>
      <c r="BX29" s="63">
        <v>2</v>
      </c>
      <c r="BY29" s="207">
        <v>2</v>
      </c>
      <c r="BZ29" s="105">
        <v>7</v>
      </c>
      <c r="CA29" s="103">
        <v>8</v>
      </c>
      <c r="CB29" s="104"/>
      <c r="CC29" s="105"/>
      <c r="CD29" s="67">
        <f t="shared" si="163"/>
        <v>7.6</v>
      </c>
      <c r="CE29" s="67" t="str">
        <f t="shared" si="31"/>
        <v>7.6</v>
      </c>
      <c r="CF29" s="51" t="str">
        <f t="shared" si="164"/>
        <v>B</v>
      </c>
      <c r="CG29" s="60">
        <f t="shared" si="165"/>
        <v>3</v>
      </c>
      <c r="CH29" s="53" t="str">
        <f t="shared" si="32"/>
        <v>3.0</v>
      </c>
      <c r="CI29" s="63">
        <v>3</v>
      </c>
      <c r="CJ29" s="207">
        <v>3</v>
      </c>
      <c r="CK29" s="208">
        <f t="shared" si="33"/>
        <v>17</v>
      </c>
      <c r="CL29" s="72">
        <f t="shared" si="9"/>
        <v>6.6588235294117641</v>
      </c>
      <c r="CM29" s="93" t="str">
        <f t="shared" si="34"/>
        <v>6.66</v>
      </c>
      <c r="CN29" s="72">
        <f t="shared" si="10"/>
        <v>2.5</v>
      </c>
      <c r="CO29" s="93" t="str">
        <f t="shared" si="35"/>
        <v>2.50</v>
      </c>
      <c r="CP29" s="7" t="str">
        <f t="shared" si="150"/>
        <v>Lên lớp</v>
      </c>
      <c r="CQ29" s="7">
        <f t="shared" si="11"/>
        <v>17</v>
      </c>
      <c r="CR29" s="72">
        <f t="shared" si="12"/>
        <v>6.6588235294117641</v>
      </c>
      <c r="CS29" s="7" t="str">
        <f t="shared" si="36"/>
        <v>6.66</v>
      </c>
      <c r="CT29" s="72">
        <f t="shared" si="13"/>
        <v>2.5</v>
      </c>
      <c r="CU29" s="7" t="str">
        <f t="shared" si="37"/>
        <v>2.50</v>
      </c>
      <c r="CV29" s="7" t="str">
        <f t="shared" si="166"/>
        <v>Lên lớp</v>
      </c>
      <c r="CW29" s="66">
        <v>7</v>
      </c>
      <c r="CX29" s="7">
        <v>3</v>
      </c>
      <c r="CY29" s="7"/>
      <c r="CZ29" s="66">
        <f t="shared" si="38"/>
        <v>4.5999999999999996</v>
      </c>
      <c r="DA29" s="67">
        <f t="shared" si="39"/>
        <v>4.5999999999999996</v>
      </c>
      <c r="DB29" s="60" t="str">
        <f t="shared" si="40"/>
        <v>4.6</v>
      </c>
      <c r="DC29" s="51" t="str">
        <f t="shared" si="41"/>
        <v>D</v>
      </c>
      <c r="DD29" s="60">
        <f t="shared" si="42"/>
        <v>1</v>
      </c>
      <c r="DE29" s="60" t="str">
        <f t="shared" si="43"/>
        <v>1.0</v>
      </c>
      <c r="DF29" s="63"/>
      <c r="DG29" s="209"/>
      <c r="DH29" s="105">
        <v>7.8</v>
      </c>
      <c r="DI29" s="126">
        <v>7</v>
      </c>
      <c r="DJ29" s="126"/>
      <c r="DK29" s="66">
        <f t="shared" si="44"/>
        <v>7.3</v>
      </c>
      <c r="DL29" s="67">
        <f t="shared" si="45"/>
        <v>7.3</v>
      </c>
      <c r="DM29" s="60" t="str">
        <f t="shared" si="46"/>
        <v>7.3</v>
      </c>
      <c r="DN29" s="51" t="str">
        <f t="shared" si="47"/>
        <v>B</v>
      </c>
      <c r="DO29" s="60">
        <f t="shared" si="48"/>
        <v>3</v>
      </c>
      <c r="DP29" s="60" t="str">
        <f t="shared" si="49"/>
        <v>3.0</v>
      </c>
      <c r="DQ29" s="63"/>
      <c r="DR29" s="209"/>
      <c r="DS29" s="67">
        <f t="shared" si="50"/>
        <v>5.9499999999999993</v>
      </c>
      <c r="DT29" s="60" t="str">
        <f t="shared" si="51"/>
        <v>6.0</v>
      </c>
      <c r="DU29" s="51" t="str">
        <f t="shared" si="52"/>
        <v>C</v>
      </c>
      <c r="DV29" s="60">
        <f t="shared" si="53"/>
        <v>2</v>
      </c>
      <c r="DW29" s="60" t="str">
        <f t="shared" si="54"/>
        <v>2.0</v>
      </c>
      <c r="DX29" s="63">
        <v>3</v>
      </c>
      <c r="DY29" s="209">
        <v>3</v>
      </c>
      <c r="DZ29" s="210">
        <v>5.7</v>
      </c>
      <c r="EA29" s="57">
        <v>7</v>
      </c>
      <c r="EB29" s="58"/>
      <c r="EC29" s="66">
        <f t="shared" si="55"/>
        <v>6.5</v>
      </c>
      <c r="ED29" s="67">
        <f t="shared" si="56"/>
        <v>6.5</v>
      </c>
      <c r="EE29" s="67" t="str">
        <f t="shared" si="57"/>
        <v>6.5</v>
      </c>
      <c r="EF29" s="51" t="str">
        <f t="shared" si="58"/>
        <v>C+</v>
      </c>
      <c r="EG29" s="68">
        <f t="shared" si="59"/>
        <v>2.5</v>
      </c>
      <c r="EH29" s="53" t="str">
        <f t="shared" si="60"/>
        <v>2.5</v>
      </c>
      <c r="EI29" s="63">
        <v>3</v>
      </c>
      <c r="EJ29" s="207">
        <v>3</v>
      </c>
      <c r="EK29" s="210">
        <v>6.8</v>
      </c>
      <c r="EL29" s="57">
        <v>3</v>
      </c>
      <c r="EM29" s="58"/>
      <c r="EN29" s="66">
        <f t="shared" si="61"/>
        <v>4.5</v>
      </c>
      <c r="EO29" s="67">
        <f t="shared" si="62"/>
        <v>4.5</v>
      </c>
      <c r="EP29" s="67" t="str">
        <f t="shared" si="63"/>
        <v>4.5</v>
      </c>
      <c r="EQ29" s="51" t="str">
        <f t="shared" si="64"/>
        <v>D</v>
      </c>
      <c r="ER29" s="60">
        <f t="shared" si="65"/>
        <v>1</v>
      </c>
      <c r="ES29" s="53" t="str">
        <f t="shared" si="66"/>
        <v>1.0</v>
      </c>
      <c r="ET29" s="63">
        <v>3</v>
      </c>
      <c r="EU29" s="207">
        <v>3</v>
      </c>
      <c r="EV29" s="171">
        <v>5.3</v>
      </c>
      <c r="EW29" s="122">
        <v>1</v>
      </c>
      <c r="EX29" s="123">
        <v>4</v>
      </c>
      <c r="EY29" s="66">
        <f t="shared" si="67"/>
        <v>2.7</v>
      </c>
      <c r="EZ29" s="67">
        <f t="shared" si="68"/>
        <v>4.5</v>
      </c>
      <c r="FA29" s="67" t="str">
        <f t="shared" si="69"/>
        <v>4.5</v>
      </c>
      <c r="FB29" s="51" t="str">
        <f t="shared" si="70"/>
        <v>D</v>
      </c>
      <c r="FC29" s="60">
        <f t="shared" si="71"/>
        <v>1</v>
      </c>
      <c r="FD29" s="53" t="str">
        <f t="shared" si="72"/>
        <v>1.0</v>
      </c>
      <c r="FE29" s="63">
        <v>2</v>
      </c>
      <c r="FF29" s="207">
        <v>2</v>
      </c>
      <c r="FG29" s="105">
        <v>7.7</v>
      </c>
      <c r="FH29" s="103">
        <v>8</v>
      </c>
      <c r="FI29" s="104"/>
      <c r="FJ29" s="66">
        <f t="shared" si="73"/>
        <v>7.9</v>
      </c>
      <c r="FK29" s="67">
        <f t="shared" si="74"/>
        <v>7.9</v>
      </c>
      <c r="FL29" s="67" t="str">
        <f t="shared" si="75"/>
        <v>7.9</v>
      </c>
      <c r="FM29" s="51" t="str">
        <f t="shared" si="76"/>
        <v>B</v>
      </c>
      <c r="FN29" s="60">
        <f t="shared" si="77"/>
        <v>3</v>
      </c>
      <c r="FO29" s="53" t="str">
        <f t="shared" si="78"/>
        <v>3.0</v>
      </c>
      <c r="FP29" s="63">
        <v>2</v>
      </c>
      <c r="FQ29" s="207">
        <v>2</v>
      </c>
      <c r="FR29" s="105">
        <v>7.6</v>
      </c>
      <c r="FS29" s="103">
        <v>9</v>
      </c>
      <c r="FT29" s="104"/>
      <c r="FU29" s="66"/>
      <c r="FV29" s="67">
        <f t="shared" si="79"/>
        <v>8.4</v>
      </c>
      <c r="FW29" s="67" t="str">
        <f t="shared" si="80"/>
        <v>8.4</v>
      </c>
      <c r="FX29" s="51" t="str">
        <f t="shared" si="81"/>
        <v>B+</v>
      </c>
      <c r="FY29" s="60">
        <f t="shared" si="82"/>
        <v>3.5</v>
      </c>
      <c r="FZ29" s="53" t="str">
        <f t="shared" si="83"/>
        <v>3.5</v>
      </c>
      <c r="GA29" s="63">
        <v>2</v>
      </c>
      <c r="GB29" s="207">
        <v>2</v>
      </c>
      <c r="GC29" s="105">
        <v>7.1</v>
      </c>
      <c r="GD29" s="103">
        <v>6</v>
      </c>
      <c r="GE29" s="104"/>
      <c r="GF29" s="105"/>
      <c r="GG29" s="67">
        <f t="shared" si="84"/>
        <v>6.4</v>
      </c>
      <c r="GH29" s="67" t="str">
        <f t="shared" si="85"/>
        <v>6.4</v>
      </c>
      <c r="GI29" s="51" t="str">
        <f t="shared" si="86"/>
        <v>C</v>
      </c>
      <c r="GJ29" s="60">
        <f t="shared" si="87"/>
        <v>2</v>
      </c>
      <c r="GK29" s="53" t="str">
        <f t="shared" si="88"/>
        <v>2.0</v>
      </c>
      <c r="GL29" s="63">
        <v>3</v>
      </c>
      <c r="GM29" s="207">
        <v>3</v>
      </c>
      <c r="GN29" s="211">
        <f t="shared" si="89"/>
        <v>18</v>
      </c>
      <c r="GO29" s="156">
        <f t="shared" si="90"/>
        <v>6.2027777777777775</v>
      </c>
      <c r="GP29" s="158">
        <f t="shared" si="91"/>
        <v>2.0833333333333335</v>
      </c>
      <c r="GQ29" s="157" t="str">
        <f t="shared" si="92"/>
        <v>2.08</v>
      </c>
      <c r="GR29" s="5" t="str">
        <f t="shared" si="93"/>
        <v>Lên lớp</v>
      </c>
      <c r="GS29" s="212">
        <f t="shared" si="94"/>
        <v>18</v>
      </c>
      <c r="GT29" s="213">
        <f t="shared" si="95"/>
        <v>6.2027777777777775</v>
      </c>
      <c r="GU29" s="214">
        <f t="shared" si="96"/>
        <v>2.0833333333333335</v>
      </c>
      <c r="GV29" s="215">
        <f t="shared" si="97"/>
        <v>35</v>
      </c>
      <c r="GW29" s="211">
        <f t="shared" si="98"/>
        <v>35</v>
      </c>
      <c r="GX29" s="157">
        <f t="shared" si="99"/>
        <v>6.4242857142857135</v>
      </c>
      <c r="GY29" s="158">
        <f t="shared" si="100"/>
        <v>2.2857142857142856</v>
      </c>
      <c r="GZ29" s="157" t="str">
        <f t="shared" si="101"/>
        <v>2.29</v>
      </c>
      <c r="HA29" s="5" t="str">
        <f t="shared" si="102"/>
        <v>Lên lớp</v>
      </c>
      <c r="HB29" s="105">
        <v>6.6</v>
      </c>
      <c r="HC29" s="103">
        <v>4</v>
      </c>
      <c r="HD29" s="104"/>
      <c r="HE29" s="105"/>
      <c r="HF29" s="67">
        <f t="shared" si="103"/>
        <v>5</v>
      </c>
      <c r="HG29" s="67" t="str">
        <f t="shared" si="104"/>
        <v>5.0</v>
      </c>
      <c r="HH29" s="51" t="str">
        <f t="shared" si="105"/>
        <v>D+</v>
      </c>
      <c r="HI29" s="60">
        <f t="shared" si="106"/>
        <v>1.5</v>
      </c>
      <c r="HJ29" s="53" t="str">
        <f t="shared" si="107"/>
        <v>1.5</v>
      </c>
      <c r="HK29" s="63">
        <v>3</v>
      </c>
      <c r="HL29" s="207">
        <v>3</v>
      </c>
      <c r="HM29" s="171">
        <v>5.3</v>
      </c>
      <c r="HN29" s="122">
        <v>3</v>
      </c>
      <c r="HO29" s="123">
        <v>5</v>
      </c>
      <c r="HP29" s="171">
        <f t="shared" si="108"/>
        <v>3.9</v>
      </c>
      <c r="HQ29" s="110">
        <f t="shared" si="109"/>
        <v>5.0999999999999996</v>
      </c>
      <c r="HR29" s="67" t="str">
        <f t="shared" si="110"/>
        <v>5.1</v>
      </c>
      <c r="HS29" s="111" t="str">
        <f t="shared" si="111"/>
        <v>D+</v>
      </c>
      <c r="HT29" s="112">
        <f t="shared" si="112"/>
        <v>1.5</v>
      </c>
      <c r="HU29" s="113" t="str">
        <f t="shared" si="113"/>
        <v>1.5</v>
      </c>
      <c r="HV29" s="63">
        <v>1</v>
      </c>
      <c r="HW29" s="207">
        <v>1</v>
      </c>
      <c r="HX29" s="66">
        <f t="shared" si="114"/>
        <v>1.2</v>
      </c>
      <c r="HY29" s="167">
        <f t="shared" si="115"/>
        <v>5</v>
      </c>
      <c r="HZ29" s="53" t="str">
        <f t="shared" si="116"/>
        <v>5.0</v>
      </c>
      <c r="IA29" s="51" t="str">
        <f t="shared" si="117"/>
        <v>D+</v>
      </c>
      <c r="IB29" s="60">
        <f t="shared" si="118"/>
        <v>1.5</v>
      </c>
      <c r="IC29" s="53" t="str">
        <f t="shared" si="119"/>
        <v>1.5</v>
      </c>
      <c r="ID29" s="220">
        <v>4</v>
      </c>
      <c r="IE29" s="221">
        <v>4</v>
      </c>
      <c r="IF29" s="210">
        <v>7.3</v>
      </c>
      <c r="IG29" s="57">
        <v>6</v>
      </c>
      <c r="IH29" s="58"/>
      <c r="II29" s="66">
        <f t="shared" si="120"/>
        <v>6.5</v>
      </c>
      <c r="IJ29" s="67">
        <f t="shared" si="121"/>
        <v>6.5</v>
      </c>
      <c r="IK29" s="67" t="str">
        <f t="shared" si="122"/>
        <v>6.5</v>
      </c>
      <c r="IL29" s="51" t="str">
        <f t="shared" si="123"/>
        <v>C+</v>
      </c>
      <c r="IM29" s="60">
        <f t="shared" si="124"/>
        <v>2.5</v>
      </c>
      <c r="IN29" s="53" t="str">
        <f t="shared" si="125"/>
        <v>2.5</v>
      </c>
      <c r="IO29" s="63">
        <v>2</v>
      </c>
      <c r="IP29" s="207">
        <v>2</v>
      </c>
      <c r="IQ29" s="210">
        <v>8.3000000000000007</v>
      </c>
      <c r="IR29" s="57">
        <v>4</v>
      </c>
      <c r="IS29" s="58"/>
      <c r="IT29" s="66">
        <f t="shared" si="126"/>
        <v>5.7</v>
      </c>
      <c r="IU29" s="67">
        <f t="shared" si="127"/>
        <v>5.7</v>
      </c>
      <c r="IV29" s="67" t="str">
        <f t="shared" si="128"/>
        <v>5.7</v>
      </c>
      <c r="IW29" s="51" t="str">
        <f t="shared" si="129"/>
        <v>C</v>
      </c>
      <c r="IX29" s="60">
        <f t="shared" si="130"/>
        <v>2</v>
      </c>
      <c r="IY29" s="53" t="str">
        <f t="shared" si="131"/>
        <v>2.0</v>
      </c>
      <c r="IZ29" s="63">
        <v>3</v>
      </c>
      <c r="JA29" s="207">
        <v>3</v>
      </c>
      <c r="JB29" s="65">
        <v>7.6</v>
      </c>
      <c r="JC29" s="57">
        <v>6</v>
      </c>
      <c r="JD29" s="58"/>
      <c r="JE29" s="66">
        <f t="shared" si="132"/>
        <v>6.6</v>
      </c>
      <c r="JF29" s="67">
        <f t="shared" si="133"/>
        <v>6.6</v>
      </c>
      <c r="JG29" s="50" t="str">
        <f t="shared" si="134"/>
        <v>6.6</v>
      </c>
      <c r="JH29" s="51" t="str">
        <f t="shared" si="135"/>
        <v>C+</v>
      </c>
      <c r="JI29" s="60">
        <f t="shared" si="136"/>
        <v>2.5</v>
      </c>
      <c r="JJ29" s="53" t="str">
        <f t="shared" si="137"/>
        <v>2.5</v>
      </c>
      <c r="JK29" s="61">
        <v>2</v>
      </c>
      <c r="JL29" s="62">
        <v>2</v>
      </c>
      <c r="JM29" s="65">
        <v>6.2</v>
      </c>
      <c r="JN29" s="57">
        <v>5</v>
      </c>
      <c r="JO29" s="58"/>
      <c r="JP29" s="66">
        <f t="shared" si="138"/>
        <v>5.5</v>
      </c>
      <c r="JQ29" s="67">
        <f t="shared" si="139"/>
        <v>5.5</v>
      </c>
      <c r="JR29" s="50" t="str">
        <f t="shared" si="140"/>
        <v>5.5</v>
      </c>
      <c r="JS29" s="51" t="str">
        <f t="shared" si="141"/>
        <v>C</v>
      </c>
      <c r="JT29" s="60">
        <f t="shared" si="142"/>
        <v>2</v>
      </c>
      <c r="JU29" s="53" t="str">
        <f t="shared" si="143"/>
        <v>2.0</v>
      </c>
      <c r="JV29" s="61">
        <v>1</v>
      </c>
      <c r="JW29" s="62">
        <v>1</v>
      </c>
      <c r="JX29" s="65">
        <v>8</v>
      </c>
      <c r="JY29" s="57">
        <v>7</v>
      </c>
      <c r="JZ29" s="58"/>
      <c r="KA29" s="66">
        <f t="shared" si="144"/>
        <v>7.4</v>
      </c>
      <c r="KB29" s="67">
        <f t="shared" si="145"/>
        <v>7.4</v>
      </c>
      <c r="KC29" s="50" t="str">
        <f t="shared" si="146"/>
        <v>7.4</v>
      </c>
      <c r="KD29" s="51" t="str">
        <f t="shared" si="147"/>
        <v>B</v>
      </c>
      <c r="KE29" s="60">
        <f t="shared" si="148"/>
        <v>3</v>
      </c>
      <c r="KF29" s="53" t="str">
        <f t="shared" si="149"/>
        <v>3.0</v>
      </c>
      <c r="KG29" s="61">
        <v>2</v>
      </c>
      <c r="KH29" s="62">
        <v>2</v>
      </c>
    </row>
    <row r="30" spans="1:294" s="8" customFormat="1" ht="18">
      <c r="A30" s="5">
        <v>31</v>
      </c>
      <c r="B30" s="9" t="s">
        <v>11</v>
      </c>
      <c r="C30" s="10" t="s">
        <v>341</v>
      </c>
      <c r="D30" s="11" t="s">
        <v>342</v>
      </c>
      <c r="E30" s="12" t="s">
        <v>343</v>
      </c>
      <c r="F30" s="6"/>
      <c r="G30" s="47" t="s">
        <v>586</v>
      </c>
      <c r="H30" s="132" t="s">
        <v>427</v>
      </c>
      <c r="I30" s="132" t="s">
        <v>622</v>
      </c>
      <c r="J30" s="48" t="s">
        <v>633</v>
      </c>
      <c r="K30" s="98">
        <v>7.7</v>
      </c>
      <c r="L30" s="67" t="str">
        <f t="shared" si="14"/>
        <v>7.7</v>
      </c>
      <c r="M30" s="51" t="str">
        <f t="shared" si="151"/>
        <v>B</v>
      </c>
      <c r="N30" s="52">
        <f t="shared" si="152"/>
        <v>3</v>
      </c>
      <c r="O30" s="53" t="str">
        <f t="shared" si="15"/>
        <v>3.0</v>
      </c>
      <c r="P30" s="63">
        <v>2</v>
      </c>
      <c r="Q30" s="49">
        <v>6</v>
      </c>
      <c r="R30" s="67" t="str">
        <f t="shared" si="16"/>
        <v>6.0</v>
      </c>
      <c r="S30" s="51" t="str">
        <f t="shared" si="153"/>
        <v>C</v>
      </c>
      <c r="T30" s="52">
        <f t="shared" si="154"/>
        <v>2</v>
      </c>
      <c r="U30" s="53" t="str">
        <f t="shared" si="17"/>
        <v>2.0</v>
      </c>
      <c r="V30" s="63">
        <v>3</v>
      </c>
      <c r="W30" s="105">
        <v>8.8000000000000007</v>
      </c>
      <c r="X30" s="103">
        <v>8</v>
      </c>
      <c r="Y30" s="104"/>
      <c r="Z30" s="66">
        <f t="shared" si="0"/>
        <v>8.3000000000000007</v>
      </c>
      <c r="AA30" s="67">
        <f t="shared" si="1"/>
        <v>8.3000000000000007</v>
      </c>
      <c r="AB30" s="67" t="str">
        <f t="shared" si="18"/>
        <v>8.3</v>
      </c>
      <c r="AC30" s="51" t="str">
        <f t="shared" si="2"/>
        <v>B+</v>
      </c>
      <c r="AD30" s="60">
        <f t="shared" si="155"/>
        <v>3.5</v>
      </c>
      <c r="AE30" s="53" t="str">
        <f t="shared" si="19"/>
        <v>3.5</v>
      </c>
      <c r="AF30" s="63">
        <v>4</v>
      </c>
      <c r="AG30" s="207">
        <v>4</v>
      </c>
      <c r="AH30" s="105">
        <v>7.7</v>
      </c>
      <c r="AI30" s="103">
        <v>7</v>
      </c>
      <c r="AJ30" s="104"/>
      <c r="AK30" s="66">
        <f t="shared" si="3"/>
        <v>7.3</v>
      </c>
      <c r="AL30" s="67">
        <f t="shared" si="4"/>
        <v>7.3</v>
      </c>
      <c r="AM30" s="67" t="str">
        <f t="shared" si="20"/>
        <v>7.3</v>
      </c>
      <c r="AN30" s="51" t="str">
        <f t="shared" si="156"/>
        <v>B</v>
      </c>
      <c r="AO30" s="60">
        <f t="shared" si="157"/>
        <v>3</v>
      </c>
      <c r="AP30" s="53" t="str">
        <f t="shared" si="21"/>
        <v>3.0</v>
      </c>
      <c r="AQ30" s="63">
        <v>2</v>
      </c>
      <c r="AR30" s="207">
        <v>2</v>
      </c>
      <c r="AS30" s="105">
        <v>5.6</v>
      </c>
      <c r="AT30" s="103">
        <v>6</v>
      </c>
      <c r="AU30" s="104"/>
      <c r="AV30" s="66">
        <f t="shared" si="22"/>
        <v>5.8</v>
      </c>
      <c r="AW30" s="67">
        <f t="shared" si="23"/>
        <v>5.8</v>
      </c>
      <c r="AX30" s="67" t="str">
        <f t="shared" si="24"/>
        <v>5.8</v>
      </c>
      <c r="AY30" s="51" t="str">
        <f t="shared" si="25"/>
        <v>C</v>
      </c>
      <c r="AZ30" s="60">
        <f t="shared" si="158"/>
        <v>2</v>
      </c>
      <c r="BA30" s="53" t="str">
        <f t="shared" si="26"/>
        <v>2.0</v>
      </c>
      <c r="BB30" s="63">
        <v>3</v>
      </c>
      <c r="BC30" s="207">
        <v>3</v>
      </c>
      <c r="BD30" s="105">
        <v>6.4</v>
      </c>
      <c r="BE30" s="103">
        <v>9</v>
      </c>
      <c r="BF30" s="104"/>
      <c r="BG30" s="66">
        <f t="shared" si="159"/>
        <v>8</v>
      </c>
      <c r="BH30" s="67">
        <f t="shared" si="160"/>
        <v>8</v>
      </c>
      <c r="BI30" s="67" t="str">
        <f t="shared" si="27"/>
        <v>8.0</v>
      </c>
      <c r="BJ30" s="51" t="str">
        <f t="shared" si="161"/>
        <v>B+</v>
      </c>
      <c r="BK30" s="60">
        <f t="shared" si="162"/>
        <v>3.5</v>
      </c>
      <c r="BL30" s="53" t="str">
        <f t="shared" si="28"/>
        <v>3.5</v>
      </c>
      <c r="BM30" s="63">
        <v>3</v>
      </c>
      <c r="BN30" s="207">
        <v>3</v>
      </c>
      <c r="BO30" s="105">
        <v>6.9</v>
      </c>
      <c r="BP30" s="103">
        <v>6</v>
      </c>
      <c r="BQ30" s="104"/>
      <c r="BR30" s="66">
        <f t="shared" si="5"/>
        <v>6.4</v>
      </c>
      <c r="BS30" s="67">
        <f t="shared" si="6"/>
        <v>6.4</v>
      </c>
      <c r="BT30" s="67" t="str">
        <f t="shared" si="29"/>
        <v>6.4</v>
      </c>
      <c r="BU30" s="51" t="str">
        <f t="shared" si="7"/>
        <v>C</v>
      </c>
      <c r="BV30" s="68">
        <f t="shared" si="8"/>
        <v>2</v>
      </c>
      <c r="BW30" s="53" t="str">
        <f t="shared" si="30"/>
        <v>2.0</v>
      </c>
      <c r="BX30" s="63">
        <v>2</v>
      </c>
      <c r="BY30" s="207">
        <v>2</v>
      </c>
      <c r="BZ30" s="105">
        <v>8.3000000000000007</v>
      </c>
      <c r="CA30" s="103">
        <v>8</v>
      </c>
      <c r="CB30" s="104"/>
      <c r="CC30" s="105"/>
      <c r="CD30" s="67">
        <f t="shared" si="163"/>
        <v>8.1</v>
      </c>
      <c r="CE30" s="67" t="str">
        <f t="shared" si="31"/>
        <v>8.1</v>
      </c>
      <c r="CF30" s="51" t="str">
        <f t="shared" si="164"/>
        <v>B+</v>
      </c>
      <c r="CG30" s="60">
        <f t="shared" si="165"/>
        <v>3.5</v>
      </c>
      <c r="CH30" s="53" t="str">
        <f t="shared" si="32"/>
        <v>3.5</v>
      </c>
      <c r="CI30" s="63">
        <v>3</v>
      </c>
      <c r="CJ30" s="207">
        <v>3</v>
      </c>
      <c r="CK30" s="208">
        <f t="shared" si="33"/>
        <v>17</v>
      </c>
      <c r="CL30" s="72">
        <f t="shared" si="9"/>
        <v>7.4294117647058826</v>
      </c>
      <c r="CM30" s="93" t="str">
        <f t="shared" si="34"/>
        <v>7.43</v>
      </c>
      <c r="CN30" s="72">
        <f t="shared" si="10"/>
        <v>3</v>
      </c>
      <c r="CO30" s="93" t="str">
        <f t="shared" si="35"/>
        <v>3.00</v>
      </c>
      <c r="CP30" s="7" t="str">
        <f t="shared" si="150"/>
        <v>Lên lớp</v>
      </c>
      <c r="CQ30" s="7">
        <f t="shared" si="11"/>
        <v>17</v>
      </c>
      <c r="CR30" s="72">
        <f t="shared" si="12"/>
        <v>7.4294117647058826</v>
      </c>
      <c r="CS30" s="7" t="str">
        <f t="shared" si="36"/>
        <v>7.43</v>
      </c>
      <c r="CT30" s="72">
        <f t="shared" si="13"/>
        <v>3</v>
      </c>
      <c r="CU30" s="7" t="str">
        <f t="shared" si="37"/>
        <v>3.00</v>
      </c>
      <c r="CV30" s="7" t="str">
        <f t="shared" si="166"/>
        <v>Lên lớp</v>
      </c>
      <c r="CW30" s="66">
        <v>6.6</v>
      </c>
      <c r="CX30" s="7">
        <v>4</v>
      </c>
      <c r="CY30" s="7"/>
      <c r="CZ30" s="66">
        <f t="shared" si="38"/>
        <v>5</v>
      </c>
      <c r="DA30" s="67">
        <f t="shared" si="39"/>
        <v>5</v>
      </c>
      <c r="DB30" s="60" t="str">
        <f t="shared" si="40"/>
        <v>5.0</v>
      </c>
      <c r="DC30" s="51" t="str">
        <f t="shared" si="41"/>
        <v>D+</v>
      </c>
      <c r="DD30" s="60">
        <f t="shared" si="42"/>
        <v>1.5</v>
      </c>
      <c r="DE30" s="60" t="str">
        <f t="shared" si="43"/>
        <v>1.5</v>
      </c>
      <c r="DF30" s="63"/>
      <c r="DG30" s="209"/>
      <c r="DH30" s="105">
        <v>7.4</v>
      </c>
      <c r="DI30" s="126">
        <v>7</v>
      </c>
      <c r="DJ30" s="126"/>
      <c r="DK30" s="66">
        <f t="shared" si="44"/>
        <v>7.2</v>
      </c>
      <c r="DL30" s="67">
        <f t="shared" si="45"/>
        <v>7.2</v>
      </c>
      <c r="DM30" s="60" t="str">
        <f t="shared" si="46"/>
        <v>7.2</v>
      </c>
      <c r="DN30" s="51" t="str">
        <f t="shared" si="47"/>
        <v>B</v>
      </c>
      <c r="DO30" s="60">
        <f t="shared" si="48"/>
        <v>3</v>
      </c>
      <c r="DP30" s="60" t="str">
        <f t="shared" si="49"/>
        <v>3.0</v>
      </c>
      <c r="DQ30" s="63"/>
      <c r="DR30" s="209"/>
      <c r="DS30" s="67">
        <f t="shared" si="50"/>
        <v>6.1</v>
      </c>
      <c r="DT30" s="60" t="str">
        <f t="shared" si="51"/>
        <v>6.1</v>
      </c>
      <c r="DU30" s="51" t="str">
        <f t="shared" si="52"/>
        <v>C</v>
      </c>
      <c r="DV30" s="60">
        <f t="shared" si="53"/>
        <v>2</v>
      </c>
      <c r="DW30" s="60" t="str">
        <f t="shared" si="54"/>
        <v>2.0</v>
      </c>
      <c r="DX30" s="63">
        <v>3</v>
      </c>
      <c r="DY30" s="209">
        <v>3</v>
      </c>
      <c r="DZ30" s="210">
        <v>6.9</v>
      </c>
      <c r="EA30" s="57">
        <v>8</v>
      </c>
      <c r="EB30" s="58"/>
      <c r="EC30" s="66">
        <f t="shared" si="55"/>
        <v>7.6</v>
      </c>
      <c r="ED30" s="67">
        <f t="shared" si="56"/>
        <v>7.6</v>
      </c>
      <c r="EE30" s="67" t="str">
        <f t="shared" si="57"/>
        <v>7.6</v>
      </c>
      <c r="EF30" s="51" t="str">
        <f t="shared" si="58"/>
        <v>B</v>
      </c>
      <c r="EG30" s="68">
        <f t="shared" si="59"/>
        <v>3</v>
      </c>
      <c r="EH30" s="53" t="str">
        <f t="shared" si="60"/>
        <v>3.0</v>
      </c>
      <c r="EI30" s="63">
        <v>3</v>
      </c>
      <c r="EJ30" s="207">
        <v>3</v>
      </c>
      <c r="EK30" s="210">
        <v>8.3000000000000007</v>
      </c>
      <c r="EL30" s="57">
        <v>4</v>
      </c>
      <c r="EM30" s="58"/>
      <c r="EN30" s="66">
        <f t="shared" si="61"/>
        <v>5.7</v>
      </c>
      <c r="EO30" s="67">
        <f t="shared" si="62"/>
        <v>5.7</v>
      </c>
      <c r="EP30" s="67" t="str">
        <f t="shared" si="63"/>
        <v>5.7</v>
      </c>
      <c r="EQ30" s="51" t="str">
        <f t="shared" si="64"/>
        <v>C</v>
      </c>
      <c r="ER30" s="60">
        <f t="shared" si="65"/>
        <v>2</v>
      </c>
      <c r="ES30" s="53" t="str">
        <f t="shared" si="66"/>
        <v>2.0</v>
      </c>
      <c r="ET30" s="63">
        <v>3</v>
      </c>
      <c r="EU30" s="207">
        <v>3</v>
      </c>
      <c r="EV30" s="171">
        <v>6</v>
      </c>
      <c r="EW30" s="122">
        <v>1</v>
      </c>
      <c r="EX30" s="123">
        <v>2</v>
      </c>
      <c r="EY30" s="66">
        <f t="shared" si="67"/>
        <v>3</v>
      </c>
      <c r="EZ30" s="67">
        <f t="shared" si="68"/>
        <v>3.6</v>
      </c>
      <c r="FA30" s="67" t="str">
        <f t="shared" si="69"/>
        <v>3.6</v>
      </c>
      <c r="FB30" s="51" t="str">
        <f t="shared" si="70"/>
        <v>F</v>
      </c>
      <c r="FC30" s="60">
        <f t="shared" si="71"/>
        <v>0</v>
      </c>
      <c r="FD30" s="53" t="str">
        <f t="shared" si="72"/>
        <v>0.0</v>
      </c>
      <c r="FE30" s="63">
        <v>2</v>
      </c>
      <c r="FF30" s="207"/>
      <c r="FG30" s="105">
        <v>8.3000000000000007</v>
      </c>
      <c r="FH30" s="103">
        <v>7</v>
      </c>
      <c r="FI30" s="104"/>
      <c r="FJ30" s="66">
        <f t="shared" si="73"/>
        <v>7.5</v>
      </c>
      <c r="FK30" s="67">
        <f t="shared" si="74"/>
        <v>7.5</v>
      </c>
      <c r="FL30" s="67" t="str">
        <f t="shared" si="75"/>
        <v>7.5</v>
      </c>
      <c r="FM30" s="51" t="str">
        <f t="shared" si="76"/>
        <v>B</v>
      </c>
      <c r="FN30" s="60">
        <f t="shared" si="77"/>
        <v>3</v>
      </c>
      <c r="FO30" s="53" t="str">
        <f t="shared" si="78"/>
        <v>3.0</v>
      </c>
      <c r="FP30" s="63">
        <v>2</v>
      </c>
      <c r="FQ30" s="207">
        <v>2</v>
      </c>
      <c r="FR30" s="105">
        <v>6.4</v>
      </c>
      <c r="FS30" s="103">
        <v>5</v>
      </c>
      <c r="FT30" s="104"/>
      <c r="FU30" s="66"/>
      <c r="FV30" s="67">
        <f t="shared" si="79"/>
        <v>5.6</v>
      </c>
      <c r="FW30" s="67" t="str">
        <f t="shared" si="80"/>
        <v>5.6</v>
      </c>
      <c r="FX30" s="51" t="str">
        <f t="shared" si="81"/>
        <v>C</v>
      </c>
      <c r="FY30" s="60">
        <f t="shared" si="82"/>
        <v>2</v>
      </c>
      <c r="FZ30" s="53" t="str">
        <f t="shared" si="83"/>
        <v>2.0</v>
      </c>
      <c r="GA30" s="63">
        <v>2</v>
      </c>
      <c r="GB30" s="207">
        <v>2</v>
      </c>
      <c r="GC30" s="150">
        <v>7.9</v>
      </c>
      <c r="GD30" s="124">
        <v>1</v>
      </c>
      <c r="GE30" s="125">
        <v>4</v>
      </c>
      <c r="GF30" s="150"/>
      <c r="GG30" s="67">
        <f t="shared" si="84"/>
        <v>5.6</v>
      </c>
      <c r="GH30" s="67" t="str">
        <f t="shared" si="85"/>
        <v>5.6</v>
      </c>
      <c r="GI30" s="51" t="str">
        <f t="shared" si="86"/>
        <v>C</v>
      </c>
      <c r="GJ30" s="60">
        <f t="shared" si="87"/>
        <v>2</v>
      </c>
      <c r="GK30" s="53" t="str">
        <f t="shared" si="88"/>
        <v>2.0</v>
      </c>
      <c r="GL30" s="63">
        <v>3</v>
      </c>
      <c r="GM30" s="207">
        <v>3</v>
      </c>
      <c r="GN30" s="211">
        <f t="shared" si="89"/>
        <v>18</v>
      </c>
      <c r="GO30" s="156">
        <f t="shared" si="90"/>
        <v>6.0222222222222221</v>
      </c>
      <c r="GP30" s="158">
        <f t="shared" si="91"/>
        <v>2.0555555555555554</v>
      </c>
      <c r="GQ30" s="157" t="str">
        <f t="shared" si="92"/>
        <v>2.06</v>
      </c>
      <c r="GR30" s="5" t="str">
        <f t="shared" si="93"/>
        <v>Lên lớp</v>
      </c>
      <c r="GS30" s="212">
        <f t="shared" si="94"/>
        <v>16</v>
      </c>
      <c r="GT30" s="213">
        <f t="shared" si="95"/>
        <v>6.3249999999999993</v>
      </c>
      <c r="GU30" s="214">
        <f t="shared" si="96"/>
        <v>2.3125</v>
      </c>
      <c r="GV30" s="215">
        <f t="shared" si="97"/>
        <v>35</v>
      </c>
      <c r="GW30" s="211">
        <f t="shared" si="98"/>
        <v>33</v>
      </c>
      <c r="GX30" s="157">
        <f t="shared" si="99"/>
        <v>6.8939393939393936</v>
      </c>
      <c r="GY30" s="158">
        <f t="shared" si="100"/>
        <v>2.6666666666666665</v>
      </c>
      <c r="GZ30" s="157" t="str">
        <f t="shared" si="101"/>
        <v>2.67</v>
      </c>
      <c r="HA30" s="5" t="str">
        <f t="shared" si="102"/>
        <v>Lên lớp</v>
      </c>
      <c r="HB30" s="171">
        <v>5.3</v>
      </c>
      <c r="HC30" s="122">
        <v>3</v>
      </c>
      <c r="HD30" s="123">
        <v>6</v>
      </c>
      <c r="HE30" s="171"/>
      <c r="HF30" s="67">
        <f t="shared" si="103"/>
        <v>5.7</v>
      </c>
      <c r="HG30" s="67" t="str">
        <f t="shared" si="104"/>
        <v>5.7</v>
      </c>
      <c r="HH30" s="51" t="str">
        <f t="shared" si="105"/>
        <v>C</v>
      </c>
      <c r="HI30" s="60">
        <f t="shared" si="106"/>
        <v>2</v>
      </c>
      <c r="HJ30" s="53" t="str">
        <f t="shared" si="107"/>
        <v>2.0</v>
      </c>
      <c r="HK30" s="63">
        <v>3</v>
      </c>
      <c r="HL30" s="207">
        <v>3</v>
      </c>
      <c r="HM30" s="210">
        <v>6.3</v>
      </c>
      <c r="HN30" s="57">
        <v>6</v>
      </c>
      <c r="HO30" s="58"/>
      <c r="HP30" s="66">
        <f t="shared" si="108"/>
        <v>6.1</v>
      </c>
      <c r="HQ30" s="110">
        <f t="shared" si="109"/>
        <v>6.1</v>
      </c>
      <c r="HR30" s="67" t="str">
        <f t="shared" si="110"/>
        <v>6.1</v>
      </c>
      <c r="HS30" s="111" t="str">
        <f t="shared" si="111"/>
        <v>C</v>
      </c>
      <c r="HT30" s="112">
        <f t="shared" si="112"/>
        <v>2</v>
      </c>
      <c r="HU30" s="113" t="str">
        <f t="shared" si="113"/>
        <v>2.0</v>
      </c>
      <c r="HV30" s="63">
        <v>1</v>
      </c>
      <c r="HW30" s="207">
        <v>1</v>
      </c>
      <c r="HX30" s="66">
        <f t="shared" si="114"/>
        <v>1.8</v>
      </c>
      <c r="HY30" s="167">
        <f t="shared" si="115"/>
        <v>5.8</v>
      </c>
      <c r="HZ30" s="53" t="str">
        <f t="shared" si="116"/>
        <v>5.8</v>
      </c>
      <c r="IA30" s="51" t="str">
        <f t="shared" si="117"/>
        <v>C</v>
      </c>
      <c r="IB30" s="60">
        <f t="shared" si="118"/>
        <v>2</v>
      </c>
      <c r="IC30" s="53" t="str">
        <f t="shared" si="119"/>
        <v>2.0</v>
      </c>
      <c r="ID30" s="220">
        <v>4</v>
      </c>
      <c r="IE30" s="221">
        <v>4</v>
      </c>
      <c r="IF30" s="210">
        <v>6.3</v>
      </c>
      <c r="IG30" s="57">
        <v>7</v>
      </c>
      <c r="IH30" s="58"/>
      <c r="II30" s="66">
        <f t="shared" si="120"/>
        <v>6.7</v>
      </c>
      <c r="IJ30" s="67">
        <f t="shared" si="121"/>
        <v>6.7</v>
      </c>
      <c r="IK30" s="67" t="str">
        <f t="shared" si="122"/>
        <v>6.7</v>
      </c>
      <c r="IL30" s="51" t="str">
        <f t="shared" si="123"/>
        <v>C+</v>
      </c>
      <c r="IM30" s="60">
        <f t="shared" si="124"/>
        <v>2.5</v>
      </c>
      <c r="IN30" s="53" t="str">
        <f t="shared" si="125"/>
        <v>2.5</v>
      </c>
      <c r="IO30" s="63">
        <v>2</v>
      </c>
      <c r="IP30" s="207">
        <v>2</v>
      </c>
      <c r="IQ30" s="210">
        <v>6.8</v>
      </c>
      <c r="IR30" s="57">
        <v>5</v>
      </c>
      <c r="IS30" s="58"/>
      <c r="IT30" s="66">
        <f t="shared" si="126"/>
        <v>5.7</v>
      </c>
      <c r="IU30" s="67">
        <f t="shared" si="127"/>
        <v>5.7</v>
      </c>
      <c r="IV30" s="67" t="str">
        <f t="shared" si="128"/>
        <v>5.7</v>
      </c>
      <c r="IW30" s="51" t="str">
        <f t="shared" si="129"/>
        <v>C</v>
      </c>
      <c r="IX30" s="60">
        <f t="shared" si="130"/>
        <v>2</v>
      </c>
      <c r="IY30" s="53" t="str">
        <f t="shared" si="131"/>
        <v>2.0</v>
      </c>
      <c r="IZ30" s="63">
        <v>3</v>
      </c>
      <c r="JA30" s="207">
        <v>3</v>
      </c>
      <c r="JB30" s="65">
        <v>6.4</v>
      </c>
      <c r="JC30" s="57">
        <v>5</v>
      </c>
      <c r="JD30" s="58"/>
      <c r="JE30" s="66">
        <f t="shared" si="132"/>
        <v>5.6</v>
      </c>
      <c r="JF30" s="67">
        <f t="shared" si="133"/>
        <v>5.6</v>
      </c>
      <c r="JG30" s="50" t="str">
        <f t="shared" si="134"/>
        <v>5.6</v>
      </c>
      <c r="JH30" s="51" t="str">
        <f t="shared" si="135"/>
        <v>C</v>
      </c>
      <c r="JI30" s="60">
        <f t="shared" si="136"/>
        <v>2</v>
      </c>
      <c r="JJ30" s="53" t="str">
        <f t="shared" si="137"/>
        <v>2.0</v>
      </c>
      <c r="JK30" s="61">
        <v>2</v>
      </c>
      <c r="JL30" s="62">
        <v>2</v>
      </c>
      <c r="JM30" s="65">
        <v>6.8</v>
      </c>
      <c r="JN30" s="57">
        <v>5</v>
      </c>
      <c r="JO30" s="58"/>
      <c r="JP30" s="66">
        <f t="shared" si="138"/>
        <v>5.7</v>
      </c>
      <c r="JQ30" s="67">
        <f t="shared" si="139"/>
        <v>5.7</v>
      </c>
      <c r="JR30" s="50" t="str">
        <f t="shared" si="140"/>
        <v>5.7</v>
      </c>
      <c r="JS30" s="51" t="str">
        <f t="shared" si="141"/>
        <v>C</v>
      </c>
      <c r="JT30" s="60">
        <f t="shared" si="142"/>
        <v>2</v>
      </c>
      <c r="JU30" s="53" t="str">
        <f t="shared" si="143"/>
        <v>2.0</v>
      </c>
      <c r="JV30" s="61">
        <v>1</v>
      </c>
      <c r="JW30" s="62">
        <v>1</v>
      </c>
      <c r="JX30" s="65">
        <v>6.7</v>
      </c>
      <c r="JY30" s="57">
        <v>7</v>
      </c>
      <c r="JZ30" s="58"/>
      <c r="KA30" s="66">
        <f t="shared" si="144"/>
        <v>6.9</v>
      </c>
      <c r="KB30" s="67">
        <f t="shared" si="145"/>
        <v>6.9</v>
      </c>
      <c r="KC30" s="50" t="str">
        <f t="shared" si="146"/>
        <v>6.9</v>
      </c>
      <c r="KD30" s="51" t="str">
        <f t="shared" si="147"/>
        <v>C+</v>
      </c>
      <c r="KE30" s="60">
        <f t="shared" si="148"/>
        <v>2.5</v>
      </c>
      <c r="KF30" s="53" t="str">
        <f t="shared" si="149"/>
        <v>2.5</v>
      </c>
      <c r="KG30" s="61">
        <v>2</v>
      </c>
      <c r="KH30" s="62">
        <v>2</v>
      </c>
    </row>
    <row r="31" spans="1:294" s="8" customFormat="1" ht="18">
      <c r="A31" s="5">
        <v>32</v>
      </c>
      <c r="B31" s="9" t="s">
        <v>11</v>
      </c>
      <c r="C31" s="10" t="s">
        <v>344</v>
      </c>
      <c r="D31" s="11" t="s">
        <v>279</v>
      </c>
      <c r="E31" s="12" t="s">
        <v>345</v>
      </c>
      <c r="F31" s="6"/>
      <c r="G31" s="47" t="s">
        <v>587</v>
      </c>
      <c r="H31" s="132" t="s">
        <v>427</v>
      </c>
      <c r="I31" s="132" t="s">
        <v>623</v>
      </c>
      <c r="J31" s="48" t="s">
        <v>634</v>
      </c>
      <c r="K31" s="98">
        <v>5.3</v>
      </c>
      <c r="L31" s="67" t="str">
        <f t="shared" si="14"/>
        <v>5.3</v>
      </c>
      <c r="M31" s="51" t="str">
        <f t="shared" si="151"/>
        <v>D+</v>
      </c>
      <c r="N31" s="52">
        <f t="shared" si="152"/>
        <v>1.5</v>
      </c>
      <c r="O31" s="53" t="str">
        <f t="shared" si="15"/>
        <v>1.5</v>
      </c>
      <c r="P31" s="63">
        <v>2</v>
      </c>
      <c r="Q31" s="49">
        <v>5</v>
      </c>
      <c r="R31" s="67" t="str">
        <f t="shared" si="16"/>
        <v>5.0</v>
      </c>
      <c r="S31" s="51" t="str">
        <f t="shared" si="153"/>
        <v>D+</v>
      </c>
      <c r="T31" s="52">
        <f t="shared" si="154"/>
        <v>1.5</v>
      </c>
      <c r="U31" s="53" t="str">
        <f t="shared" si="17"/>
        <v>1.5</v>
      </c>
      <c r="V31" s="63">
        <v>3</v>
      </c>
      <c r="W31" s="105">
        <v>8.8000000000000007</v>
      </c>
      <c r="X31" s="103">
        <v>7</v>
      </c>
      <c r="Y31" s="104"/>
      <c r="Z31" s="66">
        <f t="shared" si="0"/>
        <v>7.7</v>
      </c>
      <c r="AA31" s="67">
        <f t="shared" si="1"/>
        <v>7.7</v>
      </c>
      <c r="AB31" s="67" t="str">
        <f t="shared" si="18"/>
        <v>7.7</v>
      </c>
      <c r="AC31" s="51" t="str">
        <f t="shared" si="2"/>
        <v>B</v>
      </c>
      <c r="AD31" s="60">
        <f t="shared" si="155"/>
        <v>3</v>
      </c>
      <c r="AE31" s="53" t="str">
        <f t="shared" si="19"/>
        <v>3.0</v>
      </c>
      <c r="AF31" s="63">
        <v>4</v>
      </c>
      <c r="AG31" s="207">
        <v>4</v>
      </c>
      <c r="AH31" s="105">
        <v>7</v>
      </c>
      <c r="AI31" s="103">
        <v>7</v>
      </c>
      <c r="AJ31" s="104"/>
      <c r="AK31" s="66">
        <f t="shared" si="3"/>
        <v>7</v>
      </c>
      <c r="AL31" s="67">
        <f t="shared" si="4"/>
        <v>7</v>
      </c>
      <c r="AM31" s="67" t="str">
        <f t="shared" si="20"/>
        <v>7.0</v>
      </c>
      <c r="AN31" s="51" t="str">
        <f t="shared" si="156"/>
        <v>B</v>
      </c>
      <c r="AO31" s="60">
        <f t="shared" si="157"/>
        <v>3</v>
      </c>
      <c r="AP31" s="53" t="str">
        <f t="shared" si="21"/>
        <v>3.0</v>
      </c>
      <c r="AQ31" s="63">
        <v>2</v>
      </c>
      <c r="AR31" s="207">
        <v>2</v>
      </c>
      <c r="AS31" s="171">
        <v>5</v>
      </c>
      <c r="AT31" s="122">
        <v>3</v>
      </c>
      <c r="AU31" s="123">
        <v>0</v>
      </c>
      <c r="AV31" s="66">
        <f t="shared" si="22"/>
        <v>3.8</v>
      </c>
      <c r="AW31" s="67">
        <f t="shared" si="23"/>
        <v>3.8</v>
      </c>
      <c r="AX31" s="67" t="str">
        <f t="shared" si="24"/>
        <v>3.8</v>
      </c>
      <c r="AY31" s="51" t="str">
        <f t="shared" si="25"/>
        <v>F</v>
      </c>
      <c r="AZ31" s="60">
        <f t="shared" si="158"/>
        <v>0</v>
      </c>
      <c r="BA31" s="53" t="str">
        <f t="shared" si="26"/>
        <v>0.0</v>
      </c>
      <c r="BB31" s="63">
        <v>3</v>
      </c>
      <c r="BC31" s="207"/>
      <c r="BD31" s="105">
        <v>6</v>
      </c>
      <c r="BE31" s="103">
        <v>7</v>
      </c>
      <c r="BF31" s="104"/>
      <c r="BG31" s="66">
        <f t="shared" si="159"/>
        <v>6.6</v>
      </c>
      <c r="BH31" s="67">
        <f t="shared" si="160"/>
        <v>6.6</v>
      </c>
      <c r="BI31" s="67" t="str">
        <f t="shared" si="27"/>
        <v>6.6</v>
      </c>
      <c r="BJ31" s="51" t="str">
        <f t="shared" si="161"/>
        <v>C+</v>
      </c>
      <c r="BK31" s="60">
        <f t="shared" si="162"/>
        <v>2.5</v>
      </c>
      <c r="BL31" s="53" t="str">
        <f t="shared" si="28"/>
        <v>2.5</v>
      </c>
      <c r="BM31" s="63">
        <v>3</v>
      </c>
      <c r="BN31" s="207">
        <v>3</v>
      </c>
      <c r="BO31" s="105">
        <v>7.4</v>
      </c>
      <c r="BP31" s="103">
        <v>6</v>
      </c>
      <c r="BQ31" s="104"/>
      <c r="BR31" s="66">
        <f t="shared" si="5"/>
        <v>6.6</v>
      </c>
      <c r="BS31" s="67">
        <f t="shared" si="6"/>
        <v>6.6</v>
      </c>
      <c r="BT31" s="67" t="str">
        <f t="shared" si="29"/>
        <v>6.6</v>
      </c>
      <c r="BU31" s="51" t="str">
        <f t="shared" si="7"/>
        <v>C+</v>
      </c>
      <c r="BV31" s="68">
        <f t="shared" si="8"/>
        <v>2.5</v>
      </c>
      <c r="BW31" s="53" t="str">
        <f t="shared" si="30"/>
        <v>2.5</v>
      </c>
      <c r="BX31" s="63">
        <v>2</v>
      </c>
      <c r="BY31" s="207">
        <v>2</v>
      </c>
      <c r="BZ31" s="105">
        <v>6.8</v>
      </c>
      <c r="CA31" s="103">
        <v>8</v>
      </c>
      <c r="CB31" s="104"/>
      <c r="CC31" s="105"/>
      <c r="CD31" s="67">
        <f t="shared" si="163"/>
        <v>7.5</v>
      </c>
      <c r="CE31" s="67" t="str">
        <f t="shared" si="31"/>
        <v>7.5</v>
      </c>
      <c r="CF31" s="51" t="str">
        <f t="shared" si="164"/>
        <v>B</v>
      </c>
      <c r="CG31" s="60">
        <f t="shared" si="165"/>
        <v>3</v>
      </c>
      <c r="CH31" s="53" t="str">
        <f t="shared" si="32"/>
        <v>3.0</v>
      </c>
      <c r="CI31" s="63">
        <v>3</v>
      </c>
      <c r="CJ31" s="207">
        <v>3</v>
      </c>
      <c r="CK31" s="208">
        <f t="shared" si="33"/>
        <v>17</v>
      </c>
      <c r="CL31" s="72">
        <f t="shared" si="9"/>
        <v>6.5705882352941174</v>
      </c>
      <c r="CM31" s="93" t="str">
        <f t="shared" si="34"/>
        <v>6.57</v>
      </c>
      <c r="CN31" s="72">
        <f t="shared" si="10"/>
        <v>2.3235294117647061</v>
      </c>
      <c r="CO31" s="93" t="str">
        <f t="shared" si="35"/>
        <v>2.32</v>
      </c>
      <c r="CP31" s="7" t="str">
        <f t="shared" si="150"/>
        <v>Lên lớp</v>
      </c>
      <c r="CQ31" s="7">
        <f t="shared" si="11"/>
        <v>14</v>
      </c>
      <c r="CR31" s="72">
        <f t="shared" si="12"/>
        <v>7.1642857142857137</v>
      </c>
      <c r="CS31" s="7" t="str">
        <f t="shared" si="36"/>
        <v>7.16</v>
      </c>
      <c r="CT31" s="72">
        <f t="shared" si="13"/>
        <v>2.8214285714285716</v>
      </c>
      <c r="CU31" s="7" t="str">
        <f t="shared" si="37"/>
        <v>2.82</v>
      </c>
      <c r="CV31" s="7" t="str">
        <f t="shared" si="166"/>
        <v>Lên lớp</v>
      </c>
      <c r="CW31" s="66">
        <v>5.8</v>
      </c>
      <c r="CX31" s="7">
        <v>4</v>
      </c>
      <c r="CY31" s="7"/>
      <c r="CZ31" s="66">
        <f t="shared" si="38"/>
        <v>4.7</v>
      </c>
      <c r="DA31" s="67">
        <f t="shared" si="39"/>
        <v>4.7</v>
      </c>
      <c r="DB31" s="60" t="str">
        <f t="shared" si="40"/>
        <v>4.7</v>
      </c>
      <c r="DC31" s="51" t="str">
        <f t="shared" si="41"/>
        <v>D</v>
      </c>
      <c r="DD31" s="60">
        <f t="shared" si="42"/>
        <v>1</v>
      </c>
      <c r="DE31" s="60" t="str">
        <f t="shared" si="43"/>
        <v>1.0</v>
      </c>
      <c r="DF31" s="63"/>
      <c r="DG31" s="209"/>
      <c r="DH31" s="150">
        <v>5.6</v>
      </c>
      <c r="DI31" s="147">
        <v>2</v>
      </c>
      <c r="DJ31" s="147">
        <v>6</v>
      </c>
      <c r="DK31" s="66">
        <f t="shared" si="44"/>
        <v>3.4</v>
      </c>
      <c r="DL31" s="67">
        <f t="shared" si="45"/>
        <v>5.8</v>
      </c>
      <c r="DM31" s="60" t="str">
        <f t="shared" si="46"/>
        <v>5.8</v>
      </c>
      <c r="DN31" s="51" t="str">
        <f t="shared" si="47"/>
        <v>C</v>
      </c>
      <c r="DO31" s="60">
        <f t="shared" si="48"/>
        <v>2</v>
      </c>
      <c r="DP31" s="60" t="str">
        <f t="shared" si="49"/>
        <v>2.0</v>
      </c>
      <c r="DQ31" s="63"/>
      <c r="DR31" s="209"/>
      <c r="DS31" s="67">
        <f t="shared" si="50"/>
        <v>5.25</v>
      </c>
      <c r="DT31" s="60" t="str">
        <f t="shared" si="51"/>
        <v>5.3</v>
      </c>
      <c r="DU31" s="51" t="str">
        <f t="shared" si="52"/>
        <v>D+</v>
      </c>
      <c r="DV31" s="60">
        <f t="shared" si="53"/>
        <v>1.5</v>
      </c>
      <c r="DW31" s="60" t="str">
        <f t="shared" si="54"/>
        <v>1.5</v>
      </c>
      <c r="DX31" s="63">
        <v>3</v>
      </c>
      <c r="DY31" s="209">
        <v>3</v>
      </c>
      <c r="DZ31" s="210">
        <v>5.4</v>
      </c>
      <c r="EA31" s="57">
        <v>5</v>
      </c>
      <c r="EB31" s="58"/>
      <c r="EC31" s="66">
        <f t="shared" si="55"/>
        <v>5.2</v>
      </c>
      <c r="ED31" s="67">
        <f t="shared" si="56"/>
        <v>5.2</v>
      </c>
      <c r="EE31" s="67" t="str">
        <f t="shared" si="57"/>
        <v>5.2</v>
      </c>
      <c r="EF31" s="51" t="str">
        <f t="shared" si="58"/>
        <v>D+</v>
      </c>
      <c r="EG31" s="68">
        <f t="shared" si="59"/>
        <v>1.5</v>
      </c>
      <c r="EH31" s="53" t="str">
        <f t="shared" si="60"/>
        <v>1.5</v>
      </c>
      <c r="EI31" s="63">
        <v>3</v>
      </c>
      <c r="EJ31" s="207">
        <v>3</v>
      </c>
      <c r="EK31" s="210">
        <v>5.7</v>
      </c>
      <c r="EL31" s="57">
        <v>8</v>
      </c>
      <c r="EM31" s="58"/>
      <c r="EN31" s="66">
        <f t="shared" si="61"/>
        <v>7.1</v>
      </c>
      <c r="EO31" s="67">
        <f t="shared" si="62"/>
        <v>7.1</v>
      </c>
      <c r="EP31" s="67" t="str">
        <f t="shared" si="63"/>
        <v>7.1</v>
      </c>
      <c r="EQ31" s="51" t="str">
        <f t="shared" si="64"/>
        <v>B</v>
      </c>
      <c r="ER31" s="60">
        <f t="shared" si="65"/>
        <v>3</v>
      </c>
      <c r="ES31" s="53" t="str">
        <f t="shared" si="66"/>
        <v>3.0</v>
      </c>
      <c r="ET31" s="63">
        <v>3</v>
      </c>
      <c r="EU31" s="207">
        <v>3</v>
      </c>
      <c r="EV31" s="149">
        <v>2.2999999999999998</v>
      </c>
      <c r="EW31" s="70"/>
      <c r="EX31" s="121"/>
      <c r="EY31" s="66">
        <f t="shared" si="67"/>
        <v>0.9</v>
      </c>
      <c r="EZ31" s="67">
        <f t="shared" si="68"/>
        <v>0.9</v>
      </c>
      <c r="FA31" s="67" t="str">
        <f t="shared" si="69"/>
        <v>0.9</v>
      </c>
      <c r="FB31" s="51" t="str">
        <f t="shared" si="70"/>
        <v>F</v>
      </c>
      <c r="FC31" s="60">
        <f t="shared" si="71"/>
        <v>0</v>
      </c>
      <c r="FD31" s="53" t="str">
        <f t="shared" si="72"/>
        <v>0.0</v>
      </c>
      <c r="FE31" s="63">
        <v>2</v>
      </c>
      <c r="FF31" s="207"/>
      <c r="FG31" s="105">
        <v>7.7</v>
      </c>
      <c r="FH31" s="103">
        <v>6</v>
      </c>
      <c r="FI31" s="104"/>
      <c r="FJ31" s="66">
        <f t="shared" si="73"/>
        <v>6.7</v>
      </c>
      <c r="FK31" s="67">
        <f t="shared" si="74"/>
        <v>6.7</v>
      </c>
      <c r="FL31" s="67" t="str">
        <f t="shared" si="75"/>
        <v>6.7</v>
      </c>
      <c r="FM31" s="51" t="str">
        <f t="shared" si="76"/>
        <v>C+</v>
      </c>
      <c r="FN31" s="60">
        <f t="shared" si="77"/>
        <v>2.5</v>
      </c>
      <c r="FO31" s="53" t="str">
        <f t="shared" si="78"/>
        <v>2.5</v>
      </c>
      <c r="FP31" s="63">
        <v>2</v>
      </c>
      <c r="FQ31" s="207">
        <v>2</v>
      </c>
      <c r="FR31" s="149">
        <v>0</v>
      </c>
      <c r="FS31" s="70"/>
      <c r="FT31" s="121"/>
      <c r="FU31" s="149"/>
      <c r="FV31" s="67">
        <f t="shared" si="79"/>
        <v>0</v>
      </c>
      <c r="FW31" s="67" t="str">
        <f t="shared" si="80"/>
        <v>0.0</v>
      </c>
      <c r="FX31" s="51" t="str">
        <f t="shared" si="81"/>
        <v>F</v>
      </c>
      <c r="FY31" s="60">
        <f t="shared" si="82"/>
        <v>0</v>
      </c>
      <c r="FZ31" s="53" t="str">
        <f t="shared" si="83"/>
        <v>0.0</v>
      </c>
      <c r="GA31" s="63">
        <v>2</v>
      </c>
      <c r="GB31" s="207"/>
      <c r="GC31" s="149">
        <v>3.9</v>
      </c>
      <c r="GD31" s="70"/>
      <c r="GE31" s="121"/>
      <c r="GF31" s="149"/>
      <c r="GG31" s="67">
        <f t="shared" si="84"/>
        <v>1.6</v>
      </c>
      <c r="GH31" s="67" t="str">
        <f t="shared" si="85"/>
        <v>1.6</v>
      </c>
      <c r="GI31" s="51" t="str">
        <f t="shared" si="86"/>
        <v>F</v>
      </c>
      <c r="GJ31" s="60">
        <f t="shared" si="87"/>
        <v>0</v>
      </c>
      <c r="GK31" s="53" t="str">
        <f t="shared" si="88"/>
        <v>0.0</v>
      </c>
      <c r="GL31" s="63">
        <v>3</v>
      </c>
      <c r="GM31" s="207"/>
      <c r="GN31" s="211">
        <f t="shared" si="89"/>
        <v>18</v>
      </c>
      <c r="GO31" s="156">
        <f t="shared" si="90"/>
        <v>4.0361111111111105</v>
      </c>
      <c r="GP31" s="158">
        <f t="shared" si="91"/>
        <v>1.2777777777777777</v>
      </c>
      <c r="GQ31" s="157" t="str">
        <f t="shared" si="92"/>
        <v>1.28</v>
      </c>
      <c r="GR31" s="5" t="str">
        <f t="shared" si="93"/>
        <v>Lên lớp</v>
      </c>
      <c r="GS31" s="212">
        <f t="shared" si="94"/>
        <v>11</v>
      </c>
      <c r="GT31" s="213">
        <f t="shared" si="95"/>
        <v>6.004545454545454</v>
      </c>
      <c r="GU31" s="214">
        <f t="shared" si="96"/>
        <v>2.0909090909090908</v>
      </c>
      <c r="GV31" s="215">
        <f t="shared" si="97"/>
        <v>35</v>
      </c>
      <c r="GW31" s="211">
        <f t="shared" si="98"/>
        <v>25</v>
      </c>
      <c r="GX31" s="157">
        <f t="shared" si="99"/>
        <v>6.6539999999999999</v>
      </c>
      <c r="GY31" s="158">
        <f t="shared" si="100"/>
        <v>2.5</v>
      </c>
      <c r="GZ31" s="157" t="str">
        <f t="shared" si="101"/>
        <v>2.50</v>
      </c>
      <c r="HA31" s="5" t="str">
        <f t="shared" si="102"/>
        <v>Lên lớp</v>
      </c>
      <c r="HB31" s="105">
        <v>5.7</v>
      </c>
      <c r="HC31" s="103">
        <v>4</v>
      </c>
      <c r="HD31" s="104"/>
      <c r="HE31" s="105"/>
      <c r="HF31" s="67">
        <f t="shared" si="103"/>
        <v>4.7</v>
      </c>
      <c r="HG31" s="67" t="str">
        <f t="shared" si="104"/>
        <v>4.7</v>
      </c>
      <c r="HH31" s="51" t="str">
        <f t="shared" si="105"/>
        <v>D</v>
      </c>
      <c r="HI31" s="60">
        <f t="shared" si="106"/>
        <v>1</v>
      </c>
      <c r="HJ31" s="53" t="str">
        <f t="shared" si="107"/>
        <v>1.0</v>
      </c>
      <c r="HK31" s="63">
        <v>3</v>
      </c>
      <c r="HL31" s="207">
        <v>3</v>
      </c>
      <c r="HM31" s="171">
        <v>5.3</v>
      </c>
      <c r="HN31" s="122">
        <v>1</v>
      </c>
      <c r="HO31" s="123">
        <v>5</v>
      </c>
      <c r="HP31" s="171">
        <f t="shared" si="108"/>
        <v>2.7</v>
      </c>
      <c r="HQ31" s="110">
        <f t="shared" si="109"/>
        <v>5.0999999999999996</v>
      </c>
      <c r="HR31" s="67" t="str">
        <f t="shared" si="110"/>
        <v>5.1</v>
      </c>
      <c r="HS31" s="111" t="str">
        <f t="shared" si="111"/>
        <v>D+</v>
      </c>
      <c r="HT31" s="112">
        <f t="shared" si="112"/>
        <v>1.5</v>
      </c>
      <c r="HU31" s="113" t="str">
        <f t="shared" si="113"/>
        <v>1.5</v>
      </c>
      <c r="HV31" s="63">
        <v>1</v>
      </c>
      <c r="HW31" s="207">
        <v>1</v>
      </c>
      <c r="HX31" s="66">
        <f t="shared" si="114"/>
        <v>0.8</v>
      </c>
      <c r="HY31" s="167">
        <f t="shared" si="115"/>
        <v>4.8</v>
      </c>
      <c r="HZ31" s="53" t="str">
        <f t="shared" si="116"/>
        <v>4.8</v>
      </c>
      <c r="IA31" s="51" t="str">
        <f t="shared" si="117"/>
        <v>D</v>
      </c>
      <c r="IB31" s="60">
        <f t="shared" si="118"/>
        <v>1</v>
      </c>
      <c r="IC31" s="53" t="str">
        <f t="shared" si="119"/>
        <v>1.0</v>
      </c>
      <c r="ID31" s="220">
        <v>4</v>
      </c>
      <c r="IE31" s="221">
        <v>4</v>
      </c>
      <c r="IF31" s="210">
        <v>8</v>
      </c>
      <c r="IG31" s="57">
        <v>8</v>
      </c>
      <c r="IH31" s="58"/>
      <c r="II31" s="66">
        <f t="shared" si="120"/>
        <v>8</v>
      </c>
      <c r="IJ31" s="67">
        <f t="shared" si="121"/>
        <v>8</v>
      </c>
      <c r="IK31" s="67" t="str">
        <f t="shared" si="122"/>
        <v>8.0</v>
      </c>
      <c r="IL31" s="51" t="str">
        <f t="shared" si="123"/>
        <v>B+</v>
      </c>
      <c r="IM31" s="60">
        <f t="shared" si="124"/>
        <v>3.5</v>
      </c>
      <c r="IN31" s="53" t="str">
        <f t="shared" si="125"/>
        <v>3.5</v>
      </c>
      <c r="IO31" s="63">
        <v>2</v>
      </c>
      <c r="IP31" s="207">
        <v>2</v>
      </c>
      <c r="IQ31" s="210">
        <v>5</v>
      </c>
      <c r="IR31" s="57">
        <v>7</v>
      </c>
      <c r="IS31" s="58"/>
      <c r="IT31" s="66">
        <f t="shared" si="126"/>
        <v>6.2</v>
      </c>
      <c r="IU31" s="67">
        <f t="shared" si="127"/>
        <v>6.2</v>
      </c>
      <c r="IV31" s="67" t="str">
        <f t="shared" si="128"/>
        <v>6.2</v>
      </c>
      <c r="IW31" s="51" t="str">
        <f t="shared" si="129"/>
        <v>C</v>
      </c>
      <c r="IX31" s="60">
        <f t="shared" si="130"/>
        <v>2</v>
      </c>
      <c r="IY31" s="53" t="str">
        <f t="shared" si="131"/>
        <v>2.0</v>
      </c>
      <c r="IZ31" s="63">
        <v>3</v>
      </c>
      <c r="JA31" s="207">
        <v>3</v>
      </c>
      <c r="JB31" s="65">
        <v>5.6</v>
      </c>
      <c r="JC31" s="57">
        <v>6</v>
      </c>
      <c r="JD31" s="58"/>
      <c r="JE31" s="66">
        <f t="shared" si="132"/>
        <v>5.8</v>
      </c>
      <c r="JF31" s="67">
        <f t="shared" si="133"/>
        <v>5.8</v>
      </c>
      <c r="JG31" s="50" t="str">
        <f t="shared" si="134"/>
        <v>5.8</v>
      </c>
      <c r="JH31" s="51" t="str">
        <f t="shared" si="135"/>
        <v>C</v>
      </c>
      <c r="JI31" s="60">
        <f t="shared" si="136"/>
        <v>2</v>
      </c>
      <c r="JJ31" s="53" t="str">
        <f t="shared" si="137"/>
        <v>2.0</v>
      </c>
      <c r="JK31" s="61">
        <v>2</v>
      </c>
      <c r="JL31" s="62">
        <v>2</v>
      </c>
      <c r="JM31" s="65">
        <v>5.4</v>
      </c>
      <c r="JN31" s="57">
        <v>6</v>
      </c>
      <c r="JO31" s="58"/>
      <c r="JP31" s="66">
        <f t="shared" si="138"/>
        <v>5.8</v>
      </c>
      <c r="JQ31" s="67">
        <f t="shared" si="139"/>
        <v>5.8</v>
      </c>
      <c r="JR31" s="50" t="str">
        <f t="shared" si="140"/>
        <v>5.8</v>
      </c>
      <c r="JS31" s="51" t="str">
        <f t="shared" si="141"/>
        <v>C</v>
      </c>
      <c r="JT31" s="60">
        <f t="shared" si="142"/>
        <v>2</v>
      </c>
      <c r="JU31" s="53" t="str">
        <f t="shared" si="143"/>
        <v>2.0</v>
      </c>
      <c r="JV31" s="61">
        <v>1</v>
      </c>
      <c r="JW31" s="62">
        <v>1</v>
      </c>
      <c r="JX31" s="65">
        <v>5</v>
      </c>
      <c r="JY31" s="57">
        <v>6</v>
      </c>
      <c r="JZ31" s="58"/>
      <c r="KA31" s="66">
        <f t="shared" si="144"/>
        <v>5.6</v>
      </c>
      <c r="KB31" s="67">
        <f t="shared" si="145"/>
        <v>5.6</v>
      </c>
      <c r="KC31" s="50" t="str">
        <f t="shared" si="146"/>
        <v>5.6</v>
      </c>
      <c r="KD31" s="51" t="str">
        <f t="shared" si="147"/>
        <v>C</v>
      </c>
      <c r="KE31" s="60">
        <f t="shared" si="148"/>
        <v>2</v>
      </c>
      <c r="KF31" s="53" t="str">
        <f t="shared" si="149"/>
        <v>2.0</v>
      </c>
      <c r="KG31" s="61">
        <v>2</v>
      </c>
      <c r="KH31" s="62">
        <v>2</v>
      </c>
    </row>
    <row r="32" spans="1:294" s="8" customFormat="1" ht="18">
      <c r="A32" s="5">
        <v>33</v>
      </c>
      <c r="B32" s="9" t="s">
        <v>11</v>
      </c>
      <c r="C32" s="10" t="s">
        <v>349</v>
      </c>
      <c r="D32" s="11" t="s">
        <v>279</v>
      </c>
      <c r="E32" s="12" t="s">
        <v>350</v>
      </c>
      <c r="F32" s="6"/>
      <c r="G32" s="47" t="s">
        <v>589</v>
      </c>
      <c r="H32" s="132" t="s">
        <v>427</v>
      </c>
      <c r="I32" s="132" t="s">
        <v>624</v>
      </c>
      <c r="J32" s="48" t="s">
        <v>636</v>
      </c>
      <c r="K32" s="98">
        <v>7.3</v>
      </c>
      <c r="L32" s="67" t="str">
        <f t="shared" si="14"/>
        <v>7.3</v>
      </c>
      <c r="M32" s="51" t="str">
        <f t="shared" si="151"/>
        <v>B</v>
      </c>
      <c r="N32" s="52">
        <f t="shared" si="152"/>
        <v>3</v>
      </c>
      <c r="O32" s="53" t="str">
        <f t="shared" si="15"/>
        <v>3.0</v>
      </c>
      <c r="P32" s="63">
        <v>2</v>
      </c>
      <c r="Q32" s="49">
        <v>6</v>
      </c>
      <c r="R32" s="67" t="str">
        <f t="shared" si="16"/>
        <v>6.0</v>
      </c>
      <c r="S32" s="51" t="str">
        <f t="shared" si="153"/>
        <v>C</v>
      </c>
      <c r="T32" s="52">
        <f t="shared" si="154"/>
        <v>2</v>
      </c>
      <c r="U32" s="53" t="str">
        <f t="shared" si="17"/>
        <v>2.0</v>
      </c>
      <c r="V32" s="63">
        <v>3</v>
      </c>
      <c r="W32" s="105">
        <v>8.8000000000000007</v>
      </c>
      <c r="X32" s="103">
        <v>8</v>
      </c>
      <c r="Y32" s="104"/>
      <c r="Z32" s="66">
        <f t="shared" si="0"/>
        <v>8.3000000000000007</v>
      </c>
      <c r="AA32" s="67">
        <f t="shared" si="1"/>
        <v>8.3000000000000007</v>
      </c>
      <c r="AB32" s="67" t="str">
        <f t="shared" si="18"/>
        <v>8.3</v>
      </c>
      <c r="AC32" s="51" t="str">
        <f t="shared" si="2"/>
        <v>B+</v>
      </c>
      <c r="AD32" s="60">
        <f t="shared" si="155"/>
        <v>3.5</v>
      </c>
      <c r="AE32" s="53" t="str">
        <f t="shared" si="19"/>
        <v>3.5</v>
      </c>
      <c r="AF32" s="63">
        <v>4</v>
      </c>
      <c r="AG32" s="207">
        <v>4</v>
      </c>
      <c r="AH32" s="105">
        <v>8</v>
      </c>
      <c r="AI32" s="103">
        <v>8</v>
      </c>
      <c r="AJ32" s="104"/>
      <c r="AK32" s="66">
        <f t="shared" si="3"/>
        <v>8</v>
      </c>
      <c r="AL32" s="67">
        <f t="shared" si="4"/>
        <v>8</v>
      </c>
      <c r="AM32" s="67" t="str">
        <f t="shared" si="20"/>
        <v>8.0</v>
      </c>
      <c r="AN32" s="51" t="str">
        <f t="shared" si="156"/>
        <v>B+</v>
      </c>
      <c r="AO32" s="60">
        <f t="shared" si="157"/>
        <v>3.5</v>
      </c>
      <c r="AP32" s="53" t="str">
        <f t="shared" si="21"/>
        <v>3.5</v>
      </c>
      <c r="AQ32" s="63">
        <v>2</v>
      </c>
      <c r="AR32" s="207">
        <v>2</v>
      </c>
      <c r="AS32" s="105">
        <v>6.9</v>
      </c>
      <c r="AT32" s="103">
        <v>5</v>
      </c>
      <c r="AU32" s="104"/>
      <c r="AV32" s="66">
        <f t="shared" si="22"/>
        <v>5.8</v>
      </c>
      <c r="AW32" s="67">
        <f t="shared" si="23"/>
        <v>5.8</v>
      </c>
      <c r="AX32" s="67" t="str">
        <f t="shared" si="24"/>
        <v>5.8</v>
      </c>
      <c r="AY32" s="51" t="str">
        <f t="shared" si="25"/>
        <v>C</v>
      </c>
      <c r="AZ32" s="60">
        <f t="shared" si="158"/>
        <v>2</v>
      </c>
      <c r="BA32" s="53" t="str">
        <f t="shared" si="26"/>
        <v>2.0</v>
      </c>
      <c r="BB32" s="63">
        <v>3</v>
      </c>
      <c r="BC32" s="207">
        <v>3</v>
      </c>
      <c r="BD32" s="105">
        <v>7</v>
      </c>
      <c r="BE32" s="103">
        <v>8</v>
      </c>
      <c r="BF32" s="104"/>
      <c r="BG32" s="66">
        <f t="shared" si="159"/>
        <v>7.6</v>
      </c>
      <c r="BH32" s="67">
        <f t="shared" si="160"/>
        <v>7.6</v>
      </c>
      <c r="BI32" s="67" t="str">
        <f t="shared" si="27"/>
        <v>7.6</v>
      </c>
      <c r="BJ32" s="51" t="str">
        <f t="shared" si="161"/>
        <v>B</v>
      </c>
      <c r="BK32" s="60">
        <f t="shared" si="162"/>
        <v>3</v>
      </c>
      <c r="BL32" s="53" t="str">
        <f t="shared" si="28"/>
        <v>3.0</v>
      </c>
      <c r="BM32" s="63">
        <v>3</v>
      </c>
      <c r="BN32" s="207">
        <v>3</v>
      </c>
      <c r="BO32" s="105">
        <v>7.8</v>
      </c>
      <c r="BP32" s="103">
        <v>7</v>
      </c>
      <c r="BQ32" s="104"/>
      <c r="BR32" s="66">
        <f t="shared" si="5"/>
        <v>7.3</v>
      </c>
      <c r="BS32" s="67">
        <f t="shared" si="6"/>
        <v>7.3</v>
      </c>
      <c r="BT32" s="67" t="str">
        <f t="shared" si="29"/>
        <v>7.3</v>
      </c>
      <c r="BU32" s="51" t="str">
        <f t="shared" si="7"/>
        <v>B</v>
      </c>
      <c r="BV32" s="68">
        <f t="shared" si="8"/>
        <v>3</v>
      </c>
      <c r="BW32" s="53" t="str">
        <f t="shared" si="30"/>
        <v>3.0</v>
      </c>
      <c r="BX32" s="63">
        <v>2</v>
      </c>
      <c r="BY32" s="207">
        <v>2</v>
      </c>
      <c r="BZ32" s="105">
        <v>8.1999999999999993</v>
      </c>
      <c r="CA32" s="103">
        <v>8</v>
      </c>
      <c r="CB32" s="104"/>
      <c r="CC32" s="105"/>
      <c r="CD32" s="67">
        <f t="shared" si="163"/>
        <v>8.1</v>
      </c>
      <c r="CE32" s="67" t="str">
        <f t="shared" si="31"/>
        <v>8.1</v>
      </c>
      <c r="CF32" s="51" t="str">
        <f t="shared" si="164"/>
        <v>B+</v>
      </c>
      <c r="CG32" s="60">
        <f t="shared" si="165"/>
        <v>3.5</v>
      </c>
      <c r="CH32" s="53" t="str">
        <f t="shared" si="32"/>
        <v>3.5</v>
      </c>
      <c r="CI32" s="63">
        <v>3</v>
      </c>
      <c r="CJ32" s="207">
        <v>3</v>
      </c>
      <c r="CK32" s="208">
        <f t="shared" si="33"/>
        <v>17</v>
      </c>
      <c r="CL32" s="72">
        <f t="shared" si="9"/>
        <v>7.5470588235294107</v>
      </c>
      <c r="CM32" s="93" t="str">
        <f t="shared" si="34"/>
        <v>7.55</v>
      </c>
      <c r="CN32" s="72">
        <f t="shared" si="10"/>
        <v>3.0882352941176472</v>
      </c>
      <c r="CO32" s="93" t="str">
        <f t="shared" si="35"/>
        <v>3.09</v>
      </c>
      <c r="CP32" s="7" t="str">
        <f t="shared" si="150"/>
        <v>Lên lớp</v>
      </c>
      <c r="CQ32" s="7">
        <f t="shared" si="11"/>
        <v>17</v>
      </c>
      <c r="CR32" s="72">
        <f t="shared" si="12"/>
        <v>7.5470588235294107</v>
      </c>
      <c r="CS32" s="7" t="str">
        <f t="shared" si="36"/>
        <v>7.55</v>
      </c>
      <c r="CT32" s="72">
        <f t="shared" si="13"/>
        <v>3.0882352941176472</v>
      </c>
      <c r="CU32" s="7" t="str">
        <f t="shared" si="37"/>
        <v>3.09</v>
      </c>
      <c r="CV32" s="7" t="str">
        <f t="shared" si="166"/>
        <v>Lên lớp</v>
      </c>
      <c r="CW32" s="66">
        <v>6.6</v>
      </c>
      <c r="CX32" s="7">
        <v>7</v>
      </c>
      <c r="CY32" s="7"/>
      <c r="CZ32" s="66">
        <f t="shared" si="38"/>
        <v>6.8</v>
      </c>
      <c r="DA32" s="67">
        <f t="shared" si="39"/>
        <v>6.8</v>
      </c>
      <c r="DB32" s="60" t="str">
        <f t="shared" si="40"/>
        <v>6.8</v>
      </c>
      <c r="DC32" s="51" t="str">
        <f t="shared" si="41"/>
        <v>C+</v>
      </c>
      <c r="DD32" s="60">
        <f t="shared" si="42"/>
        <v>2.5</v>
      </c>
      <c r="DE32" s="60" t="str">
        <f t="shared" si="43"/>
        <v>2.5</v>
      </c>
      <c r="DF32" s="63"/>
      <c r="DG32" s="209"/>
      <c r="DH32" s="105">
        <v>8</v>
      </c>
      <c r="DI32" s="126">
        <v>5</v>
      </c>
      <c r="DJ32" s="126"/>
      <c r="DK32" s="66">
        <f t="shared" si="44"/>
        <v>6.2</v>
      </c>
      <c r="DL32" s="67">
        <f t="shared" si="45"/>
        <v>6.2</v>
      </c>
      <c r="DM32" s="60" t="str">
        <f t="shared" si="46"/>
        <v>6.2</v>
      </c>
      <c r="DN32" s="51" t="str">
        <f t="shared" si="47"/>
        <v>C</v>
      </c>
      <c r="DO32" s="60">
        <f t="shared" si="48"/>
        <v>2</v>
      </c>
      <c r="DP32" s="60" t="str">
        <f t="shared" si="49"/>
        <v>2.0</v>
      </c>
      <c r="DQ32" s="63"/>
      <c r="DR32" s="209"/>
      <c r="DS32" s="67">
        <f t="shared" si="50"/>
        <v>6.5</v>
      </c>
      <c r="DT32" s="60" t="str">
        <f t="shared" si="51"/>
        <v>6.5</v>
      </c>
      <c r="DU32" s="51" t="str">
        <f t="shared" si="52"/>
        <v>C+</v>
      </c>
      <c r="DV32" s="60">
        <f t="shared" si="53"/>
        <v>2.5</v>
      </c>
      <c r="DW32" s="60" t="str">
        <f t="shared" si="54"/>
        <v>2.5</v>
      </c>
      <c r="DX32" s="63">
        <v>3</v>
      </c>
      <c r="DY32" s="209">
        <v>3</v>
      </c>
      <c r="DZ32" s="210">
        <v>7.3</v>
      </c>
      <c r="EA32" s="57">
        <v>8</v>
      </c>
      <c r="EB32" s="58"/>
      <c r="EC32" s="66">
        <f t="shared" si="55"/>
        <v>7.7</v>
      </c>
      <c r="ED32" s="67">
        <f t="shared" si="56"/>
        <v>7.7</v>
      </c>
      <c r="EE32" s="67" t="str">
        <f t="shared" si="57"/>
        <v>7.7</v>
      </c>
      <c r="EF32" s="51" t="str">
        <f t="shared" si="58"/>
        <v>B</v>
      </c>
      <c r="EG32" s="68">
        <f t="shared" si="59"/>
        <v>3</v>
      </c>
      <c r="EH32" s="53" t="str">
        <f t="shared" si="60"/>
        <v>3.0</v>
      </c>
      <c r="EI32" s="63">
        <v>3</v>
      </c>
      <c r="EJ32" s="207">
        <v>3</v>
      </c>
      <c r="EK32" s="210">
        <v>7.8</v>
      </c>
      <c r="EL32" s="57">
        <v>6</v>
      </c>
      <c r="EM32" s="58"/>
      <c r="EN32" s="66">
        <f t="shared" si="61"/>
        <v>6.7</v>
      </c>
      <c r="EO32" s="67">
        <f t="shared" si="62"/>
        <v>6.7</v>
      </c>
      <c r="EP32" s="67" t="str">
        <f t="shared" si="63"/>
        <v>6.7</v>
      </c>
      <c r="EQ32" s="51" t="str">
        <f t="shared" si="64"/>
        <v>C+</v>
      </c>
      <c r="ER32" s="60">
        <f t="shared" si="65"/>
        <v>2.5</v>
      </c>
      <c r="ES32" s="53" t="str">
        <f t="shared" si="66"/>
        <v>2.5</v>
      </c>
      <c r="ET32" s="63">
        <v>3</v>
      </c>
      <c r="EU32" s="207">
        <v>3</v>
      </c>
      <c r="EV32" s="171">
        <v>6</v>
      </c>
      <c r="EW32" s="122">
        <v>1</v>
      </c>
      <c r="EX32" s="123">
        <v>1</v>
      </c>
      <c r="EY32" s="66">
        <f t="shared" si="67"/>
        <v>3</v>
      </c>
      <c r="EZ32" s="67">
        <f t="shared" si="68"/>
        <v>3</v>
      </c>
      <c r="FA32" s="67" t="str">
        <f t="shared" si="69"/>
        <v>3.0</v>
      </c>
      <c r="FB32" s="51" t="str">
        <f t="shared" si="70"/>
        <v>F</v>
      </c>
      <c r="FC32" s="60">
        <f t="shared" si="71"/>
        <v>0</v>
      </c>
      <c r="FD32" s="53" t="str">
        <f t="shared" si="72"/>
        <v>0.0</v>
      </c>
      <c r="FE32" s="63">
        <v>2</v>
      </c>
      <c r="FF32" s="207"/>
      <c r="FG32" s="105">
        <v>8</v>
      </c>
      <c r="FH32" s="103">
        <v>8</v>
      </c>
      <c r="FI32" s="104"/>
      <c r="FJ32" s="66">
        <f t="shared" si="73"/>
        <v>8</v>
      </c>
      <c r="FK32" s="67">
        <f t="shared" si="74"/>
        <v>8</v>
      </c>
      <c r="FL32" s="67" t="str">
        <f t="shared" si="75"/>
        <v>8.0</v>
      </c>
      <c r="FM32" s="51" t="str">
        <f t="shared" si="76"/>
        <v>B+</v>
      </c>
      <c r="FN32" s="60">
        <f t="shared" si="77"/>
        <v>3.5</v>
      </c>
      <c r="FO32" s="53" t="str">
        <f t="shared" si="78"/>
        <v>3.5</v>
      </c>
      <c r="FP32" s="63">
        <v>2</v>
      </c>
      <c r="FQ32" s="207">
        <v>2</v>
      </c>
      <c r="FR32" s="105">
        <v>7.4</v>
      </c>
      <c r="FS32" s="103">
        <v>7</v>
      </c>
      <c r="FT32" s="104"/>
      <c r="FU32" s="66"/>
      <c r="FV32" s="67">
        <f t="shared" si="79"/>
        <v>7.2</v>
      </c>
      <c r="FW32" s="67" t="str">
        <f t="shared" si="80"/>
        <v>7.2</v>
      </c>
      <c r="FX32" s="51" t="str">
        <f t="shared" si="81"/>
        <v>B</v>
      </c>
      <c r="FY32" s="60">
        <f t="shared" si="82"/>
        <v>3</v>
      </c>
      <c r="FZ32" s="53" t="str">
        <f t="shared" si="83"/>
        <v>3.0</v>
      </c>
      <c r="GA32" s="63">
        <v>2</v>
      </c>
      <c r="GB32" s="207">
        <v>2</v>
      </c>
      <c r="GC32" s="150">
        <v>5.4</v>
      </c>
      <c r="GD32" s="124">
        <v>1</v>
      </c>
      <c r="GE32" s="125">
        <v>4</v>
      </c>
      <c r="GF32" s="150"/>
      <c r="GG32" s="67">
        <f t="shared" si="84"/>
        <v>4.5999999999999996</v>
      </c>
      <c r="GH32" s="67" t="str">
        <f t="shared" si="85"/>
        <v>4.6</v>
      </c>
      <c r="GI32" s="51" t="str">
        <f t="shared" si="86"/>
        <v>D</v>
      </c>
      <c r="GJ32" s="60">
        <f t="shared" si="87"/>
        <v>1</v>
      </c>
      <c r="GK32" s="53" t="str">
        <f t="shared" si="88"/>
        <v>1.0</v>
      </c>
      <c r="GL32" s="63">
        <v>3</v>
      </c>
      <c r="GM32" s="207">
        <v>3</v>
      </c>
      <c r="GN32" s="211">
        <f t="shared" si="89"/>
        <v>18</v>
      </c>
      <c r="GO32" s="156">
        <f t="shared" si="90"/>
        <v>6.2722222222222221</v>
      </c>
      <c r="GP32" s="158">
        <f t="shared" si="91"/>
        <v>2.2222222222222223</v>
      </c>
      <c r="GQ32" s="157" t="str">
        <f t="shared" si="92"/>
        <v>2.22</v>
      </c>
      <c r="GR32" s="5" t="str">
        <f t="shared" si="93"/>
        <v>Lên lớp</v>
      </c>
      <c r="GS32" s="212">
        <f t="shared" si="94"/>
        <v>16</v>
      </c>
      <c r="GT32" s="213">
        <f t="shared" si="95"/>
        <v>6.6812500000000004</v>
      </c>
      <c r="GU32" s="214">
        <f t="shared" si="96"/>
        <v>2.5</v>
      </c>
      <c r="GV32" s="215">
        <f t="shared" si="97"/>
        <v>35</v>
      </c>
      <c r="GW32" s="211">
        <f t="shared" si="98"/>
        <v>33</v>
      </c>
      <c r="GX32" s="157">
        <f t="shared" si="99"/>
        <v>7.127272727272727</v>
      </c>
      <c r="GY32" s="158">
        <f t="shared" si="100"/>
        <v>2.8030303030303032</v>
      </c>
      <c r="GZ32" s="157" t="str">
        <f t="shared" si="101"/>
        <v>2.80</v>
      </c>
      <c r="HA32" s="5" t="str">
        <f t="shared" si="102"/>
        <v>Lên lớp</v>
      </c>
      <c r="HB32" s="171">
        <v>5.3</v>
      </c>
      <c r="HC32" s="122">
        <v>3</v>
      </c>
      <c r="HD32" s="123">
        <v>6</v>
      </c>
      <c r="HE32" s="171"/>
      <c r="HF32" s="67">
        <f t="shared" si="103"/>
        <v>5.7</v>
      </c>
      <c r="HG32" s="67" t="str">
        <f t="shared" si="104"/>
        <v>5.7</v>
      </c>
      <c r="HH32" s="51" t="str">
        <f t="shared" si="105"/>
        <v>C</v>
      </c>
      <c r="HI32" s="60">
        <f t="shared" si="106"/>
        <v>2</v>
      </c>
      <c r="HJ32" s="53" t="str">
        <f t="shared" si="107"/>
        <v>2.0</v>
      </c>
      <c r="HK32" s="63">
        <v>3</v>
      </c>
      <c r="HL32" s="207">
        <v>3</v>
      </c>
      <c r="HM32" s="210">
        <v>8</v>
      </c>
      <c r="HN32" s="57">
        <v>5</v>
      </c>
      <c r="HO32" s="58"/>
      <c r="HP32" s="66">
        <f t="shared" si="108"/>
        <v>6.2</v>
      </c>
      <c r="HQ32" s="110">
        <f t="shared" si="109"/>
        <v>6.2</v>
      </c>
      <c r="HR32" s="67" t="str">
        <f t="shared" si="110"/>
        <v>6.2</v>
      </c>
      <c r="HS32" s="111" t="str">
        <f t="shared" si="111"/>
        <v>C</v>
      </c>
      <c r="HT32" s="112">
        <f t="shared" si="112"/>
        <v>2</v>
      </c>
      <c r="HU32" s="113" t="str">
        <f t="shared" si="113"/>
        <v>2.0</v>
      </c>
      <c r="HV32" s="63">
        <v>1</v>
      </c>
      <c r="HW32" s="207">
        <v>1</v>
      </c>
      <c r="HX32" s="66">
        <f t="shared" si="114"/>
        <v>1.9</v>
      </c>
      <c r="HY32" s="167">
        <f t="shared" si="115"/>
        <v>5.9</v>
      </c>
      <c r="HZ32" s="53" t="str">
        <f t="shared" si="116"/>
        <v>5.9</v>
      </c>
      <c r="IA32" s="51" t="str">
        <f t="shared" si="117"/>
        <v>C</v>
      </c>
      <c r="IB32" s="60">
        <f t="shared" si="118"/>
        <v>2</v>
      </c>
      <c r="IC32" s="53" t="str">
        <f t="shared" si="119"/>
        <v>2.0</v>
      </c>
      <c r="ID32" s="220">
        <v>4</v>
      </c>
      <c r="IE32" s="221">
        <v>4</v>
      </c>
      <c r="IF32" s="210">
        <v>8.3000000000000007</v>
      </c>
      <c r="IG32" s="57">
        <v>7</v>
      </c>
      <c r="IH32" s="58"/>
      <c r="II32" s="66">
        <f t="shared" si="120"/>
        <v>7.5</v>
      </c>
      <c r="IJ32" s="67">
        <f t="shared" si="121"/>
        <v>7.5</v>
      </c>
      <c r="IK32" s="67" t="str">
        <f t="shared" si="122"/>
        <v>7.5</v>
      </c>
      <c r="IL32" s="51" t="str">
        <f t="shared" si="123"/>
        <v>B</v>
      </c>
      <c r="IM32" s="60">
        <f t="shared" si="124"/>
        <v>3</v>
      </c>
      <c r="IN32" s="53" t="str">
        <f t="shared" si="125"/>
        <v>3.0</v>
      </c>
      <c r="IO32" s="63">
        <v>2</v>
      </c>
      <c r="IP32" s="207">
        <v>2</v>
      </c>
      <c r="IQ32" s="210">
        <v>8.1999999999999993</v>
      </c>
      <c r="IR32" s="57">
        <v>5</v>
      </c>
      <c r="IS32" s="58"/>
      <c r="IT32" s="66">
        <f t="shared" si="126"/>
        <v>6.3</v>
      </c>
      <c r="IU32" s="67">
        <f t="shared" si="127"/>
        <v>6.3</v>
      </c>
      <c r="IV32" s="67" t="str">
        <f t="shared" si="128"/>
        <v>6.3</v>
      </c>
      <c r="IW32" s="51" t="str">
        <f t="shared" si="129"/>
        <v>C</v>
      </c>
      <c r="IX32" s="60">
        <f t="shared" si="130"/>
        <v>2</v>
      </c>
      <c r="IY32" s="53" t="str">
        <f t="shared" si="131"/>
        <v>2.0</v>
      </c>
      <c r="IZ32" s="63">
        <v>3</v>
      </c>
      <c r="JA32" s="207">
        <v>3</v>
      </c>
      <c r="JB32" s="65">
        <v>6.4</v>
      </c>
      <c r="JC32" s="57">
        <v>7</v>
      </c>
      <c r="JD32" s="58"/>
      <c r="JE32" s="66">
        <f t="shared" si="132"/>
        <v>6.8</v>
      </c>
      <c r="JF32" s="67">
        <f t="shared" si="133"/>
        <v>6.8</v>
      </c>
      <c r="JG32" s="50" t="str">
        <f t="shared" si="134"/>
        <v>6.8</v>
      </c>
      <c r="JH32" s="51" t="str">
        <f t="shared" si="135"/>
        <v>C+</v>
      </c>
      <c r="JI32" s="60">
        <f t="shared" si="136"/>
        <v>2.5</v>
      </c>
      <c r="JJ32" s="53" t="str">
        <f t="shared" si="137"/>
        <v>2.5</v>
      </c>
      <c r="JK32" s="61">
        <v>2</v>
      </c>
      <c r="JL32" s="62">
        <v>2</v>
      </c>
      <c r="JM32" s="65">
        <v>7.2</v>
      </c>
      <c r="JN32" s="57">
        <v>6</v>
      </c>
      <c r="JO32" s="58"/>
      <c r="JP32" s="66">
        <f t="shared" si="138"/>
        <v>6.5</v>
      </c>
      <c r="JQ32" s="67">
        <f t="shared" si="139"/>
        <v>6.5</v>
      </c>
      <c r="JR32" s="50" t="str">
        <f t="shared" si="140"/>
        <v>6.5</v>
      </c>
      <c r="JS32" s="51" t="str">
        <f t="shared" si="141"/>
        <v>C+</v>
      </c>
      <c r="JT32" s="60">
        <f t="shared" si="142"/>
        <v>2.5</v>
      </c>
      <c r="JU32" s="53" t="str">
        <f t="shared" si="143"/>
        <v>2.5</v>
      </c>
      <c r="JV32" s="61">
        <v>1</v>
      </c>
      <c r="JW32" s="62">
        <v>1</v>
      </c>
      <c r="JX32" s="65">
        <v>8.3000000000000007</v>
      </c>
      <c r="JY32" s="57">
        <v>8</v>
      </c>
      <c r="JZ32" s="58"/>
      <c r="KA32" s="66">
        <f t="shared" si="144"/>
        <v>8.1</v>
      </c>
      <c r="KB32" s="67">
        <f t="shared" si="145"/>
        <v>8.1</v>
      </c>
      <c r="KC32" s="50" t="str">
        <f t="shared" si="146"/>
        <v>8.1</v>
      </c>
      <c r="KD32" s="51" t="str">
        <f t="shared" si="147"/>
        <v>B+</v>
      </c>
      <c r="KE32" s="60">
        <f t="shared" si="148"/>
        <v>3.5</v>
      </c>
      <c r="KF32" s="53" t="str">
        <f t="shared" si="149"/>
        <v>3.5</v>
      </c>
      <c r="KG32" s="61">
        <v>2</v>
      </c>
      <c r="KH32" s="62">
        <v>2</v>
      </c>
    </row>
    <row r="33" spans="1:369" s="8" customFormat="1" ht="18">
      <c r="A33" s="5">
        <v>34</v>
      </c>
      <c r="B33" s="9" t="s">
        <v>11</v>
      </c>
      <c r="C33" s="10" t="s">
        <v>351</v>
      </c>
      <c r="D33" s="11" t="s">
        <v>352</v>
      </c>
      <c r="E33" s="12" t="s">
        <v>353</v>
      </c>
      <c r="F33" s="6"/>
      <c r="G33" s="47" t="s">
        <v>590</v>
      </c>
      <c r="H33" s="132" t="s">
        <v>427</v>
      </c>
      <c r="I33" s="132" t="s">
        <v>625</v>
      </c>
      <c r="J33" s="48" t="s">
        <v>625</v>
      </c>
      <c r="K33" s="98">
        <v>6.3</v>
      </c>
      <c r="L33" s="67" t="str">
        <f t="shared" si="14"/>
        <v>6.3</v>
      </c>
      <c r="M33" s="51" t="str">
        <f t="shared" si="151"/>
        <v>C</v>
      </c>
      <c r="N33" s="52">
        <f t="shared" si="152"/>
        <v>2</v>
      </c>
      <c r="O33" s="53" t="str">
        <f t="shared" si="15"/>
        <v>2.0</v>
      </c>
      <c r="P33" s="63">
        <v>2</v>
      </c>
      <c r="Q33" s="49">
        <v>5</v>
      </c>
      <c r="R33" s="67" t="str">
        <f t="shared" si="16"/>
        <v>5.0</v>
      </c>
      <c r="S33" s="51" t="str">
        <f t="shared" si="153"/>
        <v>D+</v>
      </c>
      <c r="T33" s="52">
        <f t="shared" si="154"/>
        <v>1.5</v>
      </c>
      <c r="U33" s="53" t="str">
        <f t="shared" si="17"/>
        <v>1.5</v>
      </c>
      <c r="V33" s="63">
        <v>3</v>
      </c>
      <c r="W33" s="105">
        <v>7.8</v>
      </c>
      <c r="X33" s="103">
        <v>5</v>
      </c>
      <c r="Y33" s="104"/>
      <c r="Z33" s="66">
        <f t="shared" si="0"/>
        <v>6.1</v>
      </c>
      <c r="AA33" s="67">
        <f t="shared" si="1"/>
        <v>6.1</v>
      </c>
      <c r="AB33" s="67" t="str">
        <f t="shared" si="18"/>
        <v>6.1</v>
      </c>
      <c r="AC33" s="51" t="str">
        <f t="shared" si="2"/>
        <v>C</v>
      </c>
      <c r="AD33" s="60">
        <f t="shared" si="155"/>
        <v>2</v>
      </c>
      <c r="AE33" s="53" t="str">
        <f t="shared" si="19"/>
        <v>2.0</v>
      </c>
      <c r="AF33" s="63">
        <v>4</v>
      </c>
      <c r="AG33" s="207">
        <v>4</v>
      </c>
      <c r="AH33" s="105">
        <v>7.7</v>
      </c>
      <c r="AI33" s="103">
        <v>6</v>
      </c>
      <c r="AJ33" s="104"/>
      <c r="AK33" s="66">
        <f t="shared" si="3"/>
        <v>6.7</v>
      </c>
      <c r="AL33" s="67">
        <f t="shared" si="4"/>
        <v>6.7</v>
      </c>
      <c r="AM33" s="67" t="str">
        <f t="shared" si="20"/>
        <v>6.7</v>
      </c>
      <c r="AN33" s="51" t="str">
        <f t="shared" si="156"/>
        <v>C+</v>
      </c>
      <c r="AO33" s="60">
        <f t="shared" si="157"/>
        <v>2.5</v>
      </c>
      <c r="AP33" s="53" t="str">
        <f t="shared" si="21"/>
        <v>2.5</v>
      </c>
      <c r="AQ33" s="63">
        <v>2</v>
      </c>
      <c r="AR33" s="207">
        <v>2</v>
      </c>
      <c r="AS33" s="171">
        <v>5</v>
      </c>
      <c r="AT33" s="122">
        <v>0</v>
      </c>
      <c r="AU33" s="123">
        <v>0</v>
      </c>
      <c r="AV33" s="66">
        <f t="shared" si="22"/>
        <v>2</v>
      </c>
      <c r="AW33" s="67">
        <f t="shared" si="23"/>
        <v>2</v>
      </c>
      <c r="AX33" s="67" t="str">
        <f t="shared" si="24"/>
        <v>2.0</v>
      </c>
      <c r="AY33" s="51" t="str">
        <f t="shared" si="25"/>
        <v>F</v>
      </c>
      <c r="AZ33" s="60">
        <f t="shared" si="158"/>
        <v>0</v>
      </c>
      <c r="BA33" s="53" t="str">
        <f t="shared" si="26"/>
        <v>0.0</v>
      </c>
      <c r="BB33" s="63">
        <v>3</v>
      </c>
      <c r="BC33" s="207"/>
      <c r="BD33" s="105">
        <v>7</v>
      </c>
      <c r="BE33" s="103">
        <v>5</v>
      </c>
      <c r="BF33" s="104"/>
      <c r="BG33" s="66">
        <f t="shared" si="159"/>
        <v>5.8</v>
      </c>
      <c r="BH33" s="67">
        <f t="shared" si="160"/>
        <v>5.8</v>
      </c>
      <c r="BI33" s="67" t="str">
        <f t="shared" si="27"/>
        <v>5.8</v>
      </c>
      <c r="BJ33" s="51" t="str">
        <f t="shared" si="161"/>
        <v>C</v>
      </c>
      <c r="BK33" s="60">
        <f t="shared" si="162"/>
        <v>2</v>
      </c>
      <c r="BL33" s="53" t="str">
        <f t="shared" si="28"/>
        <v>2.0</v>
      </c>
      <c r="BM33" s="63">
        <v>3</v>
      </c>
      <c r="BN33" s="207">
        <v>3</v>
      </c>
      <c r="BO33" s="105">
        <v>7.9</v>
      </c>
      <c r="BP33" s="103">
        <v>7</v>
      </c>
      <c r="BQ33" s="104"/>
      <c r="BR33" s="66">
        <f t="shared" si="5"/>
        <v>7.4</v>
      </c>
      <c r="BS33" s="67">
        <f t="shared" si="6"/>
        <v>7.4</v>
      </c>
      <c r="BT33" s="67" t="str">
        <f t="shared" si="29"/>
        <v>7.4</v>
      </c>
      <c r="BU33" s="51" t="str">
        <f t="shared" si="7"/>
        <v>B</v>
      </c>
      <c r="BV33" s="68">
        <f t="shared" si="8"/>
        <v>3</v>
      </c>
      <c r="BW33" s="53" t="str">
        <f t="shared" si="30"/>
        <v>3.0</v>
      </c>
      <c r="BX33" s="63">
        <v>2</v>
      </c>
      <c r="BY33" s="207">
        <v>2</v>
      </c>
      <c r="BZ33" s="105">
        <v>5</v>
      </c>
      <c r="CA33" s="103">
        <v>6</v>
      </c>
      <c r="CB33" s="104"/>
      <c r="CC33" s="105"/>
      <c r="CD33" s="67">
        <f t="shared" si="163"/>
        <v>5.6</v>
      </c>
      <c r="CE33" s="67" t="str">
        <f t="shared" si="31"/>
        <v>5.6</v>
      </c>
      <c r="CF33" s="51" t="str">
        <f t="shared" si="164"/>
        <v>C</v>
      </c>
      <c r="CG33" s="60">
        <f t="shared" si="165"/>
        <v>2</v>
      </c>
      <c r="CH33" s="53" t="str">
        <f t="shared" si="32"/>
        <v>2.0</v>
      </c>
      <c r="CI33" s="63">
        <v>3</v>
      </c>
      <c r="CJ33" s="207">
        <v>3</v>
      </c>
      <c r="CK33" s="208">
        <f t="shared" si="33"/>
        <v>17</v>
      </c>
      <c r="CL33" s="72">
        <f t="shared" si="9"/>
        <v>5.4588235294117649</v>
      </c>
      <c r="CM33" s="93" t="str">
        <f t="shared" si="34"/>
        <v>5.46</v>
      </c>
      <c r="CN33" s="72">
        <f t="shared" si="10"/>
        <v>1.8235294117647058</v>
      </c>
      <c r="CO33" s="93" t="str">
        <f t="shared" si="35"/>
        <v>1.82</v>
      </c>
      <c r="CP33" s="7" t="str">
        <f t="shared" si="150"/>
        <v>Lên lớp</v>
      </c>
      <c r="CQ33" s="7">
        <f t="shared" si="11"/>
        <v>14</v>
      </c>
      <c r="CR33" s="72">
        <f t="shared" si="12"/>
        <v>6.2</v>
      </c>
      <c r="CS33" s="7" t="str">
        <f t="shared" si="36"/>
        <v>6.20</v>
      </c>
      <c r="CT33" s="72">
        <f t="shared" si="13"/>
        <v>2.2142857142857144</v>
      </c>
      <c r="CU33" s="7" t="str">
        <f t="shared" si="37"/>
        <v>2.21</v>
      </c>
      <c r="CV33" s="7" t="str">
        <f t="shared" si="166"/>
        <v>Lên lớp</v>
      </c>
      <c r="CW33" s="66">
        <v>7.4</v>
      </c>
      <c r="CX33" s="7">
        <v>7</v>
      </c>
      <c r="CY33" s="7"/>
      <c r="CZ33" s="66">
        <f t="shared" si="38"/>
        <v>7.2</v>
      </c>
      <c r="DA33" s="67">
        <f t="shared" si="39"/>
        <v>7.2</v>
      </c>
      <c r="DB33" s="60" t="str">
        <f t="shared" si="40"/>
        <v>7.2</v>
      </c>
      <c r="DC33" s="51" t="str">
        <f t="shared" si="41"/>
        <v>B</v>
      </c>
      <c r="DD33" s="60">
        <f t="shared" si="42"/>
        <v>3</v>
      </c>
      <c r="DE33" s="60" t="str">
        <f t="shared" si="43"/>
        <v>3.0</v>
      </c>
      <c r="DF33" s="63"/>
      <c r="DG33" s="209"/>
      <c r="DH33" s="105">
        <v>6.2</v>
      </c>
      <c r="DI33" s="126">
        <v>6</v>
      </c>
      <c r="DJ33" s="126"/>
      <c r="DK33" s="66">
        <f t="shared" si="44"/>
        <v>6.1</v>
      </c>
      <c r="DL33" s="67">
        <f t="shared" si="45"/>
        <v>6.1</v>
      </c>
      <c r="DM33" s="60" t="str">
        <f t="shared" si="46"/>
        <v>6.1</v>
      </c>
      <c r="DN33" s="51" t="str">
        <f t="shared" si="47"/>
        <v>C</v>
      </c>
      <c r="DO33" s="60">
        <f t="shared" si="48"/>
        <v>2</v>
      </c>
      <c r="DP33" s="60" t="str">
        <f t="shared" si="49"/>
        <v>2.0</v>
      </c>
      <c r="DQ33" s="63"/>
      <c r="DR33" s="209"/>
      <c r="DS33" s="67">
        <f t="shared" si="50"/>
        <v>6.65</v>
      </c>
      <c r="DT33" s="60" t="str">
        <f t="shared" si="51"/>
        <v>6.7</v>
      </c>
      <c r="DU33" s="51" t="str">
        <f t="shared" si="52"/>
        <v>C+</v>
      </c>
      <c r="DV33" s="60">
        <f t="shared" si="53"/>
        <v>2.5</v>
      </c>
      <c r="DW33" s="60" t="str">
        <f t="shared" si="54"/>
        <v>2.5</v>
      </c>
      <c r="DX33" s="63">
        <v>3</v>
      </c>
      <c r="DY33" s="209">
        <v>3</v>
      </c>
      <c r="DZ33" s="149">
        <v>0</v>
      </c>
      <c r="EA33" s="70"/>
      <c r="EB33" s="121"/>
      <c r="EC33" s="66">
        <f t="shared" si="55"/>
        <v>0</v>
      </c>
      <c r="ED33" s="67">
        <f t="shared" si="56"/>
        <v>0</v>
      </c>
      <c r="EE33" s="67" t="str">
        <f t="shared" si="57"/>
        <v>0.0</v>
      </c>
      <c r="EF33" s="51" t="str">
        <f t="shared" si="58"/>
        <v>F</v>
      </c>
      <c r="EG33" s="68">
        <f t="shared" si="59"/>
        <v>0</v>
      </c>
      <c r="EH33" s="53" t="str">
        <f t="shared" si="60"/>
        <v>0.0</v>
      </c>
      <c r="EI33" s="63">
        <v>3</v>
      </c>
      <c r="EJ33" s="207"/>
      <c r="EK33" s="149">
        <v>2.8</v>
      </c>
      <c r="EL33" s="70"/>
      <c r="EM33" s="121"/>
      <c r="EN33" s="66">
        <f t="shared" si="61"/>
        <v>1.1000000000000001</v>
      </c>
      <c r="EO33" s="67">
        <f t="shared" si="62"/>
        <v>1.1000000000000001</v>
      </c>
      <c r="EP33" s="67" t="str">
        <f t="shared" si="63"/>
        <v>1.1</v>
      </c>
      <c r="EQ33" s="51" t="str">
        <f t="shared" si="64"/>
        <v>F</v>
      </c>
      <c r="ER33" s="60">
        <f t="shared" si="65"/>
        <v>0</v>
      </c>
      <c r="ES33" s="53" t="str">
        <f t="shared" si="66"/>
        <v>0.0</v>
      </c>
      <c r="ET33" s="63">
        <v>3</v>
      </c>
      <c r="EU33" s="207"/>
      <c r="EV33" s="171">
        <v>6.3</v>
      </c>
      <c r="EW33" s="122"/>
      <c r="EX33" s="123">
        <v>6</v>
      </c>
      <c r="EY33" s="66">
        <f t="shared" si="67"/>
        <v>2.5</v>
      </c>
      <c r="EZ33" s="67">
        <f t="shared" si="68"/>
        <v>6.1</v>
      </c>
      <c r="FA33" s="67" t="str">
        <f t="shared" si="69"/>
        <v>6.1</v>
      </c>
      <c r="FB33" s="51" t="str">
        <f t="shared" si="70"/>
        <v>C</v>
      </c>
      <c r="FC33" s="60">
        <f t="shared" si="71"/>
        <v>2</v>
      </c>
      <c r="FD33" s="53" t="str">
        <f t="shared" si="72"/>
        <v>2.0</v>
      </c>
      <c r="FE33" s="63">
        <v>2</v>
      </c>
      <c r="FF33" s="207">
        <v>2</v>
      </c>
      <c r="FG33" s="105">
        <v>8</v>
      </c>
      <c r="FH33" s="103">
        <v>7</v>
      </c>
      <c r="FI33" s="104"/>
      <c r="FJ33" s="66">
        <f t="shared" si="73"/>
        <v>7.4</v>
      </c>
      <c r="FK33" s="67">
        <f t="shared" si="74"/>
        <v>7.4</v>
      </c>
      <c r="FL33" s="67" t="str">
        <f t="shared" si="75"/>
        <v>7.4</v>
      </c>
      <c r="FM33" s="51" t="str">
        <f t="shared" si="76"/>
        <v>B</v>
      </c>
      <c r="FN33" s="60">
        <f t="shared" si="77"/>
        <v>3</v>
      </c>
      <c r="FO33" s="53" t="str">
        <f t="shared" si="78"/>
        <v>3.0</v>
      </c>
      <c r="FP33" s="63">
        <v>2</v>
      </c>
      <c r="FQ33" s="207">
        <v>2</v>
      </c>
      <c r="FR33" s="149">
        <v>0</v>
      </c>
      <c r="FS33" s="70"/>
      <c r="FT33" s="121"/>
      <c r="FU33" s="149"/>
      <c r="FV33" s="67">
        <f t="shared" si="79"/>
        <v>0</v>
      </c>
      <c r="FW33" s="67" t="str">
        <f t="shared" si="80"/>
        <v>0.0</v>
      </c>
      <c r="FX33" s="51" t="str">
        <f t="shared" si="81"/>
        <v>F</v>
      </c>
      <c r="FY33" s="60">
        <f t="shared" si="82"/>
        <v>0</v>
      </c>
      <c r="FZ33" s="53" t="str">
        <f t="shared" si="83"/>
        <v>0.0</v>
      </c>
      <c r="GA33" s="63">
        <v>2</v>
      </c>
      <c r="GB33" s="207"/>
      <c r="GC33" s="105">
        <v>5</v>
      </c>
      <c r="GD33" s="103">
        <v>8</v>
      </c>
      <c r="GE33" s="104"/>
      <c r="GF33" s="105"/>
      <c r="GG33" s="67">
        <f t="shared" si="84"/>
        <v>6.8</v>
      </c>
      <c r="GH33" s="67" t="str">
        <f t="shared" si="85"/>
        <v>6.8</v>
      </c>
      <c r="GI33" s="51" t="str">
        <f t="shared" si="86"/>
        <v>C+</v>
      </c>
      <c r="GJ33" s="60">
        <f t="shared" si="87"/>
        <v>2.5</v>
      </c>
      <c r="GK33" s="53" t="str">
        <f t="shared" si="88"/>
        <v>2.5</v>
      </c>
      <c r="GL33" s="63">
        <v>3</v>
      </c>
      <c r="GM33" s="207">
        <v>3</v>
      </c>
      <c r="GN33" s="211">
        <f t="shared" si="89"/>
        <v>18</v>
      </c>
      <c r="GO33" s="156">
        <f t="shared" si="90"/>
        <v>3.9250000000000003</v>
      </c>
      <c r="GP33" s="158">
        <f t="shared" si="91"/>
        <v>1.3888888888888888</v>
      </c>
      <c r="GQ33" s="157" t="str">
        <f t="shared" si="92"/>
        <v>1.39</v>
      </c>
      <c r="GR33" s="5" t="str">
        <f t="shared" si="93"/>
        <v>Lên lớp</v>
      </c>
      <c r="GS33" s="212">
        <f t="shared" si="94"/>
        <v>10</v>
      </c>
      <c r="GT33" s="213">
        <f t="shared" si="95"/>
        <v>6.7349999999999994</v>
      </c>
      <c r="GU33" s="214">
        <f t="shared" si="96"/>
        <v>2.5</v>
      </c>
      <c r="GV33" s="215">
        <f t="shared" si="97"/>
        <v>35</v>
      </c>
      <c r="GW33" s="211">
        <f t="shared" si="98"/>
        <v>24</v>
      </c>
      <c r="GX33" s="157">
        <f t="shared" si="99"/>
        <v>6.4229166666666657</v>
      </c>
      <c r="GY33" s="158">
        <f t="shared" si="100"/>
        <v>2.3333333333333335</v>
      </c>
      <c r="GZ33" s="157" t="str">
        <f t="shared" si="101"/>
        <v>2.33</v>
      </c>
      <c r="HA33" s="5" t="str">
        <f t="shared" si="102"/>
        <v>Lên lớp</v>
      </c>
      <c r="HB33" s="149">
        <v>1.7</v>
      </c>
      <c r="HC33" s="70"/>
      <c r="HD33" s="121"/>
      <c r="HE33" s="149"/>
      <c r="HF33" s="67">
        <f t="shared" si="103"/>
        <v>0.7</v>
      </c>
      <c r="HG33" s="67" t="str">
        <f t="shared" si="104"/>
        <v>0.7</v>
      </c>
      <c r="HH33" s="51" t="str">
        <f t="shared" si="105"/>
        <v>F</v>
      </c>
      <c r="HI33" s="60">
        <f t="shared" si="106"/>
        <v>0</v>
      </c>
      <c r="HJ33" s="53" t="str">
        <f t="shared" si="107"/>
        <v>0.0</v>
      </c>
      <c r="HK33" s="63">
        <v>3</v>
      </c>
      <c r="HL33" s="207">
        <v>3</v>
      </c>
      <c r="HM33" s="149">
        <v>0</v>
      </c>
      <c r="HN33" s="70"/>
      <c r="HO33" s="121"/>
      <c r="HP33" s="149">
        <f t="shared" si="108"/>
        <v>0</v>
      </c>
      <c r="HQ33" s="110">
        <f t="shared" si="109"/>
        <v>0</v>
      </c>
      <c r="HR33" s="67" t="str">
        <f t="shared" si="110"/>
        <v>0.0</v>
      </c>
      <c r="HS33" s="111" t="str">
        <f t="shared" si="111"/>
        <v>F</v>
      </c>
      <c r="HT33" s="112">
        <f t="shared" si="112"/>
        <v>0</v>
      </c>
      <c r="HU33" s="113" t="str">
        <f t="shared" si="113"/>
        <v>0.0</v>
      </c>
      <c r="HV33" s="63">
        <v>1</v>
      </c>
      <c r="HW33" s="207">
        <v>1</v>
      </c>
      <c r="HX33" s="66">
        <f t="shared" si="114"/>
        <v>0</v>
      </c>
      <c r="HY33" s="167">
        <f t="shared" si="115"/>
        <v>0.5</v>
      </c>
      <c r="HZ33" s="53" t="str">
        <f t="shared" si="116"/>
        <v>0.5</v>
      </c>
      <c r="IA33" s="51" t="str">
        <f t="shared" si="117"/>
        <v>F</v>
      </c>
      <c r="IB33" s="60">
        <f t="shared" si="118"/>
        <v>0</v>
      </c>
      <c r="IC33" s="53" t="str">
        <f t="shared" si="119"/>
        <v>0.0</v>
      </c>
      <c r="ID33" s="220">
        <v>4</v>
      </c>
      <c r="IE33" s="221">
        <v>4</v>
      </c>
      <c r="IF33" s="149">
        <v>0</v>
      </c>
      <c r="IG33" s="70"/>
      <c r="IH33" s="121"/>
      <c r="II33" s="66">
        <f t="shared" si="120"/>
        <v>0</v>
      </c>
      <c r="IJ33" s="67">
        <f t="shared" si="121"/>
        <v>0</v>
      </c>
      <c r="IK33" s="67" t="str">
        <f t="shared" si="122"/>
        <v>0.0</v>
      </c>
      <c r="IL33" s="51" t="str">
        <f t="shared" si="123"/>
        <v>F</v>
      </c>
      <c r="IM33" s="60">
        <f t="shared" si="124"/>
        <v>0</v>
      </c>
      <c r="IN33" s="53" t="str">
        <f t="shared" si="125"/>
        <v>0.0</v>
      </c>
      <c r="IO33" s="63">
        <v>2</v>
      </c>
      <c r="IP33" s="207">
        <v>2</v>
      </c>
      <c r="IQ33" s="149">
        <v>4</v>
      </c>
      <c r="IR33" s="70"/>
      <c r="IS33" s="121"/>
      <c r="IT33" s="149">
        <f t="shared" si="126"/>
        <v>1.6</v>
      </c>
      <c r="IU33" s="67">
        <f t="shared" si="127"/>
        <v>1.6</v>
      </c>
      <c r="IV33" s="67" t="str">
        <f t="shared" si="128"/>
        <v>1.6</v>
      </c>
      <c r="IW33" s="51" t="str">
        <f t="shared" si="129"/>
        <v>F</v>
      </c>
      <c r="IX33" s="60">
        <f t="shared" si="130"/>
        <v>0</v>
      </c>
      <c r="IY33" s="53" t="str">
        <f t="shared" si="131"/>
        <v>0.0</v>
      </c>
      <c r="IZ33" s="63">
        <v>3</v>
      </c>
      <c r="JA33" s="207">
        <v>3</v>
      </c>
      <c r="JB33" s="271">
        <v>5.4</v>
      </c>
      <c r="JC33" s="122"/>
      <c r="JD33" s="123"/>
      <c r="JE33" s="171">
        <f t="shared" si="132"/>
        <v>2.2000000000000002</v>
      </c>
      <c r="JF33" s="67">
        <f t="shared" si="133"/>
        <v>2.2000000000000002</v>
      </c>
      <c r="JG33" s="50" t="str">
        <f t="shared" si="134"/>
        <v>2.2</v>
      </c>
      <c r="JH33" s="51" t="str">
        <f t="shared" si="135"/>
        <v>F</v>
      </c>
      <c r="JI33" s="60">
        <f t="shared" si="136"/>
        <v>0</v>
      </c>
      <c r="JJ33" s="53" t="str">
        <f t="shared" si="137"/>
        <v>0.0</v>
      </c>
      <c r="JK33" s="61">
        <v>2</v>
      </c>
      <c r="JL33" s="62">
        <v>2</v>
      </c>
      <c r="JM33" s="56">
        <v>2</v>
      </c>
      <c r="JN33" s="70"/>
      <c r="JO33" s="121"/>
      <c r="JP33" s="149">
        <f t="shared" si="138"/>
        <v>0.8</v>
      </c>
      <c r="JQ33" s="67">
        <f t="shared" si="139"/>
        <v>0.8</v>
      </c>
      <c r="JR33" s="50" t="str">
        <f t="shared" si="140"/>
        <v>0.8</v>
      </c>
      <c r="JS33" s="51" t="str">
        <f t="shared" si="141"/>
        <v>F</v>
      </c>
      <c r="JT33" s="60">
        <f t="shared" si="142"/>
        <v>0</v>
      </c>
      <c r="JU33" s="53" t="str">
        <f t="shared" si="143"/>
        <v>0.0</v>
      </c>
      <c r="JV33" s="61">
        <v>1</v>
      </c>
      <c r="JW33" s="62">
        <v>1</v>
      </c>
      <c r="JX33" s="56">
        <v>4</v>
      </c>
      <c r="JY33" s="70"/>
      <c r="JZ33" s="121"/>
      <c r="KA33" s="149">
        <f t="shared" si="144"/>
        <v>1.6</v>
      </c>
      <c r="KB33" s="67">
        <f t="shared" si="145"/>
        <v>1.6</v>
      </c>
      <c r="KC33" s="50" t="str">
        <f t="shared" si="146"/>
        <v>1.6</v>
      </c>
      <c r="KD33" s="51" t="str">
        <f t="shared" si="147"/>
        <v>F</v>
      </c>
      <c r="KE33" s="60">
        <f t="shared" si="148"/>
        <v>0</v>
      </c>
      <c r="KF33" s="53" t="str">
        <f t="shared" si="149"/>
        <v>0.0</v>
      </c>
      <c r="KG33" s="61">
        <v>2</v>
      </c>
      <c r="KH33" s="62">
        <v>2</v>
      </c>
    </row>
    <row r="34" spans="1:369" s="8" customFormat="1" ht="18">
      <c r="A34" s="5">
        <v>35</v>
      </c>
      <c r="B34" s="9" t="s">
        <v>11</v>
      </c>
      <c r="C34" s="10" t="s">
        <v>354</v>
      </c>
      <c r="D34" s="11" t="s">
        <v>355</v>
      </c>
      <c r="E34" s="12" t="s">
        <v>289</v>
      </c>
      <c r="F34" s="6"/>
      <c r="G34" s="47" t="s">
        <v>591</v>
      </c>
      <c r="H34" s="132" t="s">
        <v>427</v>
      </c>
      <c r="I34" s="132" t="s">
        <v>626</v>
      </c>
      <c r="J34" s="48" t="s">
        <v>525</v>
      </c>
      <c r="K34" s="98">
        <v>6.3</v>
      </c>
      <c r="L34" s="67" t="str">
        <f t="shared" si="14"/>
        <v>6.3</v>
      </c>
      <c r="M34" s="51" t="str">
        <f t="shared" si="151"/>
        <v>C</v>
      </c>
      <c r="N34" s="52">
        <f t="shared" si="152"/>
        <v>2</v>
      </c>
      <c r="O34" s="53" t="str">
        <f t="shared" si="15"/>
        <v>2.0</v>
      </c>
      <c r="P34" s="63">
        <v>2</v>
      </c>
      <c r="Q34" s="49">
        <v>7</v>
      </c>
      <c r="R34" s="67" t="str">
        <f t="shared" si="16"/>
        <v>7.0</v>
      </c>
      <c r="S34" s="51" t="str">
        <f t="shared" si="153"/>
        <v>B</v>
      </c>
      <c r="T34" s="52">
        <f t="shared" si="154"/>
        <v>3</v>
      </c>
      <c r="U34" s="53" t="str">
        <f t="shared" si="17"/>
        <v>3.0</v>
      </c>
      <c r="V34" s="63">
        <v>3</v>
      </c>
      <c r="W34" s="105">
        <v>7.5</v>
      </c>
      <c r="X34" s="103">
        <v>7</v>
      </c>
      <c r="Y34" s="104"/>
      <c r="Z34" s="66">
        <f t="shared" si="0"/>
        <v>7.2</v>
      </c>
      <c r="AA34" s="67">
        <f t="shared" si="1"/>
        <v>7.2</v>
      </c>
      <c r="AB34" s="67" t="str">
        <f t="shared" si="18"/>
        <v>7.2</v>
      </c>
      <c r="AC34" s="51" t="str">
        <f t="shared" si="2"/>
        <v>B</v>
      </c>
      <c r="AD34" s="60">
        <f t="shared" si="155"/>
        <v>3</v>
      </c>
      <c r="AE34" s="53" t="str">
        <f t="shared" si="19"/>
        <v>3.0</v>
      </c>
      <c r="AF34" s="63">
        <v>4</v>
      </c>
      <c r="AG34" s="207">
        <v>4</v>
      </c>
      <c r="AH34" s="105">
        <v>7.7</v>
      </c>
      <c r="AI34" s="103">
        <v>7</v>
      </c>
      <c r="AJ34" s="104"/>
      <c r="AK34" s="66">
        <f t="shared" si="3"/>
        <v>7.3</v>
      </c>
      <c r="AL34" s="67">
        <f t="shared" si="4"/>
        <v>7.3</v>
      </c>
      <c r="AM34" s="67" t="str">
        <f t="shared" si="20"/>
        <v>7.3</v>
      </c>
      <c r="AN34" s="51" t="str">
        <f t="shared" si="156"/>
        <v>B</v>
      </c>
      <c r="AO34" s="60">
        <f t="shared" si="157"/>
        <v>3</v>
      </c>
      <c r="AP34" s="53" t="str">
        <f t="shared" si="21"/>
        <v>3.0</v>
      </c>
      <c r="AQ34" s="63">
        <v>2</v>
      </c>
      <c r="AR34" s="207">
        <v>2</v>
      </c>
      <c r="AS34" s="105">
        <v>6.1</v>
      </c>
      <c r="AT34" s="103">
        <v>3</v>
      </c>
      <c r="AU34" s="104"/>
      <c r="AV34" s="66">
        <f t="shared" si="22"/>
        <v>4.2</v>
      </c>
      <c r="AW34" s="67">
        <f t="shared" si="23"/>
        <v>4.2</v>
      </c>
      <c r="AX34" s="67" t="str">
        <f t="shared" si="24"/>
        <v>4.2</v>
      </c>
      <c r="AY34" s="51" t="str">
        <f t="shared" si="25"/>
        <v>D</v>
      </c>
      <c r="AZ34" s="60">
        <f t="shared" si="158"/>
        <v>1</v>
      </c>
      <c r="BA34" s="53" t="str">
        <f t="shared" si="26"/>
        <v>1.0</v>
      </c>
      <c r="BB34" s="63">
        <v>3</v>
      </c>
      <c r="BC34" s="207">
        <v>3</v>
      </c>
      <c r="BD34" s="105">
        <v>5.6</v>
      </c>
      <c r="BE34" s="103">
        <v>8</v>
      </c>
      <c r="BF34" s="104"/>
      <c r="BG34" s="66">
        <f t="shared" si="159"/>
        <v>7</v>
      </c>
      <c r="BH34" s="67">
        <f t="shared" si="160"/>
        <v>7</v>
      </c>
      <c r="BI34" s="67" t="str">
        <f t="shared" si="27"/>
        <v>7.0</v>
      </c>
      <c r="BJ34" s="51" t="str">
        <f t="shared" si="161"/>
        <v>B</v>
      </c>
      <c r="BK34" s="60">
        <f t="shared" si="162"/>
        <v>3</v>
      </c>
      <c r="BL34" s="53" t="str">
        <f t="shared" si="28"/>
        <v>3.0</v>
      </c>
      <c r="BM34" s="63">
        <v>3</v>
      </c>
      <c r="BN34" s="207">
        <v>3</v>
      </c>
      <c r="BO34" s="105">
        <v>7.1</v>
      </c>
      <c r="BP34" s="103">
        <v>4</v>
      </c>
      <c r="BQ34" s="104"/>
      <c r="BR34" s="66">
        <f t="shared" si="5"/>
        <v>5.2</v>
      </c>
      <c r="BS34" s="67">
        <f t="shared" si="6"/>
        <v>5.2</v>
      </c>
      <c r="BT34" s="67" t="str">
        <f t="shared" si="29"/>
        <v>5.2</v>
      </c>
      <c r="BU34" s="51" t="str">
        <f t="shared" si="7"/>
        <v>D+</v>
      </c>
      <c r="BV34" s="68">
        <f t="shared" si="8"/>
        <v>1.5</v>
      </c>
      <c r="BW34" s="53" t="str">
        <f t="shared" si="30"/>
        <v>1.5</v>
      </c>
      <c r="BX34" s="63">
        <v>2</v>
      </c>
      <c r="BY34" s="207">
        <v>2</v>
      </c>
      <c r="BZ34" s="105">
        <v>6.2</v>
      </c>
      <c r="CA34" s="103">
        <v>7</v>
      </c>
      <c r="CB34" s="104"/>
      <c r="CC34" s="105"/>
      <c r="CD34" s="67">
        <f t="shared" si="163"/>
        <v>6.7</v>
      </c>
      <c r="CE34" s="67" t="str">
        <f t="shared" si="31"/>
        <v>6.7</v>
      </c>
      <c r="CF34" s="51" t="str">
        <f t="shared" si="164"/>
        <v>C+</v>
      </c>
      <c r="CG34" s="60">
        <f t="shared" si="165"/>
        <v>2.5</v>
      </c>
      <c r="CH34" s="53" t="str">
        <f t="shared" si="32"/>
        <v>2.5</v>
      </c>
      <c r="CI34" s="63">
        <v>3</v>
      </c>
      <c r="CJ34" s="207">
        <v>3</v>
      </c>
      <c r="CK34" s="208">
        <f t="shared" si="33"/>
        <v>17</v>
      </c>
      <c r="CL34" s="72">
        <f t="shared" si="9"/>
        <v>6.3235294117647056</v>
      </c>
      <c r="CM34" s="93" t="str">
        <f t="shared" si="34"/>
        <v>6.32</v>
      </c>
      <c r="CN34" s="72">
        <f t="shared" si="10"/>
        <v>2.3823529411764706</v>
      </c>
      <c r="CO34" s="93" t="str">
        <f t="shared" si="35"/>
        <v>2.38</v>
      </c>
      <c r="CP34" s="7" t="str">
        <f t="shared" si="150"/>
        <v>Lên lớp</v>
      </c>
      <c r="CQ34" s="7">
        <f t="shared" si="11"/>
        <v>17</v>
      </c>
      <c r="CR34" s="72">
        <f t="shared" si="12"/>
        <v>6.3235294117647056</v>
      </c>
      <c r="CS34" s="7" t="str">
        <f t="shared" si="36"/>
        <v>6.32</v>
      </c>
      <c r="CT34" s="72">
        <f t="shared" si="13"/>
        <v>2.3823529411764706</v>
      </c>
      <c r="CU34" s="7" t="str">
        <f t="shared" si="37"/>
        <v>2.38</v>
      </c>
      <c r="CV34" s="7" t="str">
        <f t="shared" si="166"/>
        <v>Lên lớp</v>
      </c>
      <c r="CW34" s="66">
        <v>7.2</v>
      </c>
      <c r="CX34" s="7">
        <v>4</v>
      </c>
      <c r="CY34" s="7"/>
      <c r="CZ34" s="66">
        <f t="shared" si="38"/>
        <v>5.3</v>
      </c>
      <c r="DA34" s="67">
        <f t="shared" si="39"/>
        <v>5.3</v>
      </c>
      <c r="DB34" s="60" t="str">
        <f t="shared" si="40"/>
        <v>5.3</v>
      </c>
      <c r="DC34" s="51" t="str">
        <f t="shared" si="41"/>
        <v>D+</v>
      </c>
      <c r="DD34" s="60">
        <f t="shared" si="42"/>
        <v>1.5</v>
      </c>
      <c r="DE34" s="60" t="str">
        <f t="shared" si="43"/>
        <v>1.5</v>
      </c>
      <c r="DF34" s="63"/>
      <c r="DG34" s="209"/>
      <c r="DH34" s="105">
        <v>6.2</v>
      </c>
      <c r="DI34" s="126">
        <v>5</v>
      </c>
      <c r="DJ34" s="126"/>
      <c r="DK34" s="66">
        <f t="shared" si="44"/>
        <v>5.5</v>
      </c>
      <c r="DL34" s="67">
        <f t="shared" si="45"/>
        <v>5.5</v>
      </c>
      <c r="DM34" s="60" t="str">
        <f t="shared" si="46"/>
        <v>5.5</v>
      </c>
      <c r="DN34" s="51" t="str">
        <f t="shared" si="47"/>
        <v>C</v>
      </c>
      <c r="DO34" s="60">
        <f t="shared" si="48"/>
        <v>2</v>
      </c>
      <c r="DP34" s="60" t="str">
        <f t="shared" si="49"/>
        <v>2.0</v>
      </c>
      <c r="DQ34" s="63"/>
      <c r="DR34" s="209"/>
      <c r="DS34" s="67">
        <f t="shared" si="50"/>
        <v>5.4</v>
      </c>
      <c r="DT34" s="60" t="str">
        <f t="shared" si="51"/>
        <v>5.4</v>
      </c>
      <c r="DU34" s="51" t="str">
        <f t="shared" si="52"/>
        <v>D+</v>
      </c>
      <c r="DV34" s="60">
        <f t="shared" si="53"/>
        <v>1.5</v>
      </c>
      <c r="DW34" s="60" t="str">
        <f t="shared" si="54"/>
        <v>1.5</v>
      </c>
      <c r="DX34" s="63">
        <v>3</v>
      </c>
      <c r="DY34" s="209">
        <v>3</v>
      </c>
      <c r="DZ34" s="210">
        <v>5.6</v>
      </c>
      <c r="EA34" s="57">
        <v>3</v>
      </c>
      <c r="EB34" s="58"/>
      <c r="EC34" s="66">
        <f t="shared" si="55"/>
        <v>4</v>
      </c>
      <c r="ED34" s="67">
        <f t="shared" si="56"/>
        <v>4</v>
      </c>
      <c r="EE34" s="67" t="str">
        <f t="shared" si="57"/>
        <v>4.0</v>
      </c>
      <c r="EF34" s="51" t="str">
        <f t="shared" si="58"/>
        <v>D</v>
      </c>
      <c r="EG34" s="68">
        <f t="shared" si="59"/>
        <v>1</v>
      </c>
      <c r="EH34" s="53" t="str">
        <f t="shared" si="60"/>
        <v>1.0</v>
      </c>
      <c r="EI34" s="63">
        <v>3</v>
      </c>
      <c r="EJ34" s="207">
        <v>3</v>
      </c>
      <c r="EK34" s="210">
        <v>5.7</v>
      </c>
      <c r="EL34" s="57">
        <v>6</v>
      </c>
      <c r="EM34" s="58"/>
      <c r="EN34" s="66">
        <f t="shared" si="61"/>
        <v>5.9</v>
      </c>
      <c r="EO34" s="67">
        <f t="shared" si="62"/>
        <v>5.9</v>
      </c>
      <c r="EP34" s="67" t="str">
        <f t="shared" si="63"/>
        <v>5.9</v>
      </c>
      <c r="EQ34" s="51" t="str">
        <f t="shared" si="64"/>
        <v>C</v>
      </c>
      <c r="ER34" s="60">
        <f t="shared" si="65"/>
        <v>2</v>
      </c>
      <c r="ES34" s="53" t="str">
        <f t="shared" si="66"/>
        <v>2.0</v>
      </c>
      <c r="ET34" s="63">
        <v>3</v>
      </c>
      <c r="EU34" s="207">
        <v>3</v>
      </c>
      <c r="EV34" s="171">
        <v>5</v>
      </c>
      <c r="EW34" s="122">
        <v>1</v>
      </c>
      <c r="EX34" s="123">
        <v>5</v>
      </c>
      <c r="EY34" s="66">
        <f t="shared" si="67"/>
        <v>2.6</v>
      </c>
      <c r="EZ34" s="67">
        <f t="shared" si="68"/>
        <v>5</v>
      </c>
      <c r="FA34" s="67" t="str">
        <f t="shared" si="69"/>
        <v>5.0</v>
      </c>
      <c r="FB34" s="51" t="str">
        <f t="shared" si="70"/>
        <v>D+</v>
      </c>
      <c r="FC34" s="60">
        <f t="shared" si="71"/>
        <v>1.5</v>
      </c>
      <c r="FD34" s="53" t="str">
        <f t="shared" si="72"/>
        <v>1.5</v>
      </c>
      <c r="FE34" s="63">
        <v>2</v>
      </c>
      <c r="FF34" s="207">
        <v>2</v>
      </c>
      <c r="FG34" s="105">
        <v>8</v>
      </c>
      <c r="FH34" s="103">
        <v>8</v>
      </c>
      <c r="FI34" s="104"/>
      <c r="FJ34" s="66">
        <f t="shared" si="73"/>
        <v>8</v>
      </c>
      <c r="FK34" s="67">
        <f t="shared" si="74"/>
        <v>8</v>
      </c>
      <c r="FL34" s="67" t="str">
        <f t="shared" si="75"/>
        <v>8.0</v>
      </c>
      <c r="FM34" s="51" t="str">
        <f t="shared" si="76"/>
        <v>B+</v>
      </c>
      <c r="FN34" s="60">
        <f t="shared" si="77"/>
        <v>3.5</v>
      </c>
      <c r="FO34" s="53" t="str">
        <f t="shared" si="78"/>
        <v>3.5</v>
      </c>
      <c r="FP34" s="63">
        <v>2</v>
      </c>
      <c r="FQ34" s="207">
        <v>2</v>
      </c>
      <c r="FR34" s="105">
        <v>6.4</v>
      </c>
      <c r="FS34" s="103">
        <v>6</v>
      </c>
      <c r="FT34" s="104"/>
      <c r="FU34" s="66"/>
      <c r="FV34" s="67">
        <f t="shared" si="79"/>
        <v>6.2</v>
      </c>
      <c r="FW34" s="67" t="str">
        <f t="shared" si="80"/>
        <v>6.2</v>
      </c>
      <c r="FX34" s="51" t="str">
        <f t="shared" si="81"/>
        <v>C</v>
      </c>
      <c r="FY34" s="60">
        <f t="shared" si="82"/>
        <v>2</v>
      </c>
      <c r="FZ34" s="53" t="str">
        <f t="shared" si="83"/>
        <v>2.0</v>
      </c>
      <c r="GA34" s="63">
        <v>2</v>
      </c>
      <c r="GB34" s="207">
        <v>2</v>
      </c>
      <c r="GC34" s="149">
        <v>3.7</v>
      </c>
      <c r="GD34" s="70"/>
      <c r="GE34" s="121"/>
      <c r="GF34" s="149"/>
      <c r="GG34" s="67">
        <f t="shared" si="84"/>
        <v>1.5</v>
      </c>
      <c r="GH34" s="67" t="str">
        <f t="shared" si="85"/>
        <v>1.5</v>
      </c>
      <c r="GI34" s="51" t="str">
        <f t="shared" si="86"/>
        <v>F</v>
      </c>
      <c r="GJ34" s="60">
        <f t="shared" si="87"/>
        <v>0</v>
      </c>
      <c r="GK34" s="53" t="str">
        <f t="shared" si="88"/>
        <v>0.0</v>
      </c>
      <c r="GL34" s="63">
        <v>3</v>
      </c>
      <c r="GM34" s="207"/>
      <c r="GN34" s="211">
        <f t="shared" si="89"/>
        <v>18</v>
      </c>
      <c r="GO34" s="156">
        <f t="shared" si="90"/>
        <v>4.9333333333333336</v>
      </c>
      <c r="GP34" s="158">
        <f t="shared" si="91"/>
        <v>1.5277777777777777</v>
      </c>
      <c r="GQ34" s="157" t="str">
        <f t="shared" si="92"/>
        <v>1.53</v>
      </c>
      <c r="GR34" s="5" t="str">
        <f t="shared" si="93"/>
        <v>Lên lớp</v>
      </c>
      <c r="GS34" s="212">
        <f t="shared" si="94"/>
        <v>15</v>
      </c>
      <c r="GT34" s="213">
        <f t="shared" si="95"/>
        <v>5.620000000000001</v>
      </c>
      <c r="GU34" s="214">
        <f t="shared" si="96"/>
        <v>1.8333333333333333</v>
      </c>
      <c r="GV34" s="215">
        <f t="shared" si="97"/>
        <v>35</v>
      </c>
      <c r="GW34" s="211">
        <f t="shared" si="98"/>
        <v>32</v>
      </c>
      <c r="GX34" s="157">
        <f t="shared" si="99"/>
        <v>5.9937500000000004</v>
      </c>
      <c r="GY34" s="158">
        <f t="shared" si="100"/>
        <v>2.125</v>
      </c>
      <c r="GZ34" s="157" t="str">
        <f t="shared" si="101"/>
        <v>2.13</v>
      </c>
      <c r="HA34" s="5" t="str">
        <f t="shared" si="102"/>
        <v>Lên lớp</v>
      </c>
      <c r="HB34" s="171">
        <v>5.0999999999999996</v>
      </c>
      <c r="HC34" s="122">
        <v>3</v>
      </c>
      <c r="HD34" s="123">
        <v>6</v>
      </c>
      <c r="HE34" s="171"/>
      <c r="HF34" s="67">
        <f t="shared" si="103"/>
        <v>5.6</v>
      </c>
      <c r="HG34" s="67" t="str">
        <f t="shared" si="104"/>
        <v>5.6</v>
      </c>
      <c r="HH34" s="51" t="str">
        <f t="shared" si="105"/>
        <v>C</v>
      </c>
      <c r="HI34" s="60">
        <f t="shared" si="106"/>
        <v>2</v>
      </c>
      <c r="HJ34" s="53" t="str">
        <f t="shared" si="107"/>
        <v>2.0</v>
      </c>
      <c r="HK34" s="63">
        <v>3</v>
      </c>
      <c r="HL34" s="207">
        <v>3</v>
      </c>
      <c r="HM34" s="171">
        <v>6.3</v>
      </c>
      <c r="HN34" s="122">
        <v>1</v>
      </c>
      <c r="HO34" s="123">
        <v>5</v>
      </c>
      <c r="HP34" s="171">
        <f t="shared" si="108"/>
        <v>3.1</v>
      </c>
      <c r="HQ34" s="110">
        <f t="shared" si="109"/>
        <v>5.5</v>
      </c>
      <c r="HR34" s="67" t="str">
        <f t="shared" si="110"/>
        <v>5.5</v>
      </c>
      <c r="HS34" s="111" t="str">
        <f t="shared" si="111"/>
        <v>C</v>
      </c>
      <c r="HT34" s="112">
        <f t="shared" si="112"/>
        <v>2</v>
      </c>
      <c r="HU34" s="113" t="str">
        <f t="shared" si="113"/>
        <v>2.0</v>
      </c>
      <c r="HV34" s="63">
        <v>1</v>
      </c>
      <c r="HW34" s="207">
        <v>1</v>
      </c>
      <c r="HX34" s="66">
        <f t="shared" si="114"/>
        <v>0.9</v>
      </c>
      <c r="HY34" s="167">
        <f t="shared" si="115"/>
        <v>5.6</v>
      </c>
      <c r="HZ34" s="53" t="str">
        <f t="shared" si="116"/>
        <v>5.6</v>
      </c>
      <c r="IA34" s="51" t="str">
        <f t="shared" si="117"/>
        <v>C</v>
      </c>
      <c r="IB34" s="60">
        <f t="shared" si="118"/>
        <v>2</v>
      </c>
      <c r="IC34" s="53" t="str">
        <f t="shared" si="119"/>
        <v>2.0</v>
      </c>
      <c r="ID34" s="220">
        <v>4</v>
      </c>
      <c r="IE34" s="221">
        <v>4</v>
      </c>
      <c r="IF34" s="171">
        <v>6.7</v>
      </c>
      <c r="IG34" s="122"/>
      <c r="IH34" s="123"/>
      <c r="II34" s="66">
        <f t="shared" si="120"/>
        <v>2.7</v>
      </c>
      <c r="IJ34" s="67">
        <f t="shared" si="121"/>
        <v>2.7</v>
      </c>
      <c r="IK34" s="67" t="str">
        <f t="shared" si="122"/>
        <v>2.7</v>
      </c>
      <c r="IL34" s="51" t="str">
        <f t="shared" si="123"/>
        <v>F</v>
      </c>
      <c r="IM34" s="60">
        <f t="shared" si="124"/>
        <v>0</v>
      </c>
      <c r="IN34" s="53" t="str">
        <f t="shared" si="125"/>
        <v>0.0</v>
      </c>
      <c r="IO34" s="63">
        <v>2</v>
      </c>
      <c r="IP34" s="207">
        <v>2</v>
      </c>
      <c r="IQ34" s="210">
        <v>6.5</v>
      </c>
      <c r="IR34" s="57">
        <v>7</v>
      </c>
      <c r="IS34" s="58"/>
      <c r="IT34" s="66">
        <f t="shared" si="126"/>
        <v>6.8</v>
      </c>
      <c r="IU34" s="67">
        <f t="shared" si="127"/>
        <v>6.8</v>
      </c>
      <c r="IV34" s="67" t="str">
        <f t="shared" si="128"/>
        <v>6.8</v>
      </c>
      <c r="IW34" s="51" t="str">
        <f t="shared" si="129"/>
        <v>C+</v>
      </c>
      <c r="IX34" s="60">
        <f t="shared" si="130"/>
        <v>2.5</v>
      </c>
      <c r="IY34" s="53" t="str">
        <f t="shared" si="131"/>
        <v>2.5</v>
      </c>
      <c r="IZ34" s="63">
        <v>3</v>
      </c>
      <c r="JA34" s="207">
        <v>3</v>
      </c>
      <c r="JB34" s="65">
        <v>7.2</v>
      </c>
      <c r="JC34" s="57">
        <v>5</v>
      </c>
      <c r="JD34" s="58"/>
      <c r="JE34" s="66">
        <f t="shared" si="132"/>
        <v>5.9</v>
      </c>
      <c r="JF34" s="67">
        <f t="shared" si="133"/>
        <v>5.9</v>
      </c>
      <c r="JG34" s="50" t="str">
        <f t="shared" si="134"/>
        <v>5.9</v>
      </c>
      <c r="JH34" s="51" t="str">
        <f t="shared" si="135"/>
        <v>C</v>
      </c>
      <c r="JI34" s="60">
        <f t="shared" si="136"/>
        <v>2</v>
      </c>
      <c r="JJ34" s="53" t="str">
        <f t="shared" si="137"/>
        <v>2.0</v>
      </c>
      <c r="JK34" s="61">
        <v>2</v>
      </c>
      <c r="JL34" s="62">
        <v>2</v>
      </c>
      <c r="JM34" s="65">
        <v>5</v>
      </c>
      <c r="JN34" s="57">
        <v>4</v>
      </c>
      <c r="JO34" s="58"/>
      <c r="JP34" s="66">
        <f t="shared" si="138"/>
        <v>4.4000000000000004</v>
      </c>
      <c r="JQ34" s="67">
        <f t="shared" si="139"/>
        <v>4.4000000000000004</v>
      </c>
      <c r="JR34" s="50" t="str">
        <f t="shared" si="140"/>
        <v>4.4</v>
      </c>
      <c r="JS34" s="51" t="str">
        <f t="shared" si="141"/>
        <v>D</v>
      </c>
      <c r="JT34" s="60">
        <f t="shared" si="142"/>
        <v>1</v>
      </c>
      <c r="JU34" s="53" t="str">
        <f t="shared" si="143"/>
        <v>1.0</v>
      </c>
      <c r="JV34" s="61">
        <v>1</v>
      </c>
      <c r="JW34" s="62">
        <v>1</v>
      </c>
      <c r="JX34" s="65">
        <v>5.3</v>
      </c>
      <c r="JY34" s="57">
        <v>6</v>
      </c>
      <c r="JZ34" s="58"/>
      <c r="KA34" s="66">
        <f t="shared" si="144"/>
        <v>5.7</v>
      </c>
      <c r="KB34" s="67">
        <f t="shared" si="145"/>
        <v>5.7</v>
      </c>
      <c r="KC34" s="50" t="str">
        <f t="shared" si="146"/>
        <v>5.7</v>
      </c>
      <c r="KD34" s="51" t="str">
        <f t="shared" si="147"/>
        <v>C</v>
      </c>
      <c r="KE34" s="60">
        <f t="shared" si="148"/>
        <v>2</v>
      </c>
      <c r="KF34" s="53" t="str">
        <f t="shared" si="149"/>
        <v>2.0</v>
      </c>
      <c r="KG34" s="61">
        <v>2</v>
      </c>
      <c r="KH34" s="62">
        <v>2</v>
      </c>
    </row>
    <row r="35" spans="1:369" s="8" customFormat="1" ht="18">
      <c r="A35" s="5">
        <v>36</v>
      </c>
      <c r="B35" s="9" t="s">
        <v>11</v>
      </c>
      <c r="C35" s="10" t="s">
        <v>504</v>
      </c>
      <c r="D35" s="11" t="s">
        <v>503</v>
      </c>
      <c r="E35" s="12" t="s">
        <v>326</v>
      </c>
      <c r="F35" s="6" t="s">
        <v>595</v>
      </c>
      <c r="G35" s="47" t="s">
        <v>592</v>
      </c>
      <c r="H35" s="6" t="s">
        <v>427</v>
      </c>
      <c r="I35" s="48" t="s">
        <v>593</v>
      </c>
      <c r="J35" s="48" t="s">
        <v>594</v>
      </c>
      <c r="K35" s="98">
        <v>0</v>
      </c>
      <c r="L35" s="67" t="str">
        <f t="shared" si="14"/>
        <v>0.0</v>
      </c>
      <c r="M35" s="51" t="str">
        <f t="shared" si="151"/>
        <v>F</v>
      </c>
      <c r="N35" s="52">
        <f t="shared" si="152"/>
        <v>0</v>
      </c>
      <c r="O35" s="53" t="str">
        <f t="shared" si="15"/>
        <v>0.0</v>
      </c>
      <c r="P35" s="63"/>
      <c r="Q35" s="49">
        <v>7</v>
      </c>
      <c r="R35" s="67" t="str">
        <f t="shared" si="16"/>
        <v>7.0</v>
      </c>
      <c r="S35" s="51" t="str">
        <f t="shared" si="153"/>
        <v>B</v>
      </c>
      <c r="T35" s="52">
        <f t="shared" si="154"/>
        <v>3</v>
      </c>
      <c r="U35" s="53" t="str">
        <f t="shared" si="17"/>
        <v>3.0</v>
      </c>
      <c r="V35" s="63">
        <v>3</v>
      </c>
      <c r="W35" s="149">
        <v>0</v>
      </c>
      <c r="X35" s="70"/>
      <c r="Y35" s="121"/>
      <c r="Z35" s="66">
        <f t="shared" si="0"/>
        <v>0</v>
      </c>
      <c r="AA35" s="67">
        <f t="shared" si="1"/>
        <v>0</v>
      </c>
      <c r="AB35" s="67" t="str">
        <f t="shared" si="18"/>
        <v>0.0</v>
      </c>
      <c r="AC35" s="51" t="str">
        <f t="shared" si="2"/>
        <v>F</v>
      </c>
      <c r="AD35" s="60">
        <f t="shared" si="155"/>
        <v>0</v>
      </c>
      <c r="AE35" s="53" t="str">
        <f t="shared" si="19"/>
        <v>0.0</v>
      </c>
      <c r="AF35" s="63">
        <v>4</v>
      </c>
      <c r="AG35" s="207"/>
      <c r="AH35" s="105">
        <v>7.3</v>
      </c>
      <c r="AI35" s="103">
        <v>7</v>
      </c>
      <c r="AJ35" s="104"/>
      <c r="AK35" s="66">
        <f t="shared" si="3"/>
        <v>7.1</v>
      </c>
      <c r="AL35" s="67">
        <f t="shared" si="4"/>
        <v>7.1</v>
      </c>
      <c r="AM35" s="67" t="str">
        <f t="shared" si="20"/>
        <v>7.1</v>
      </c>
      <c r="AN35" s="51" t="str">
        <f t="shared" si="156"/>
        <v>B</v>
      </c>
      <c r="AO35" s="60">
        <f t="shared" si="157"/>
        <v>3</v>
      </c>
      <c r="AP35" s="53" t="str">
        <f t="shared" si="21"/>
        <v>3.0</v>
      </c>
      <c r="AQ35" s="63">
        <v>2</v>
      </c>
      <c r="AR35" s="207">
        <v>2</v>
      </c>
      <c r="AS35" s="105">
        <v>5.6</v>
      </c>
      <c r="AT35" s="103">
        <v>3</v>
      </c>
      <c r="AU35" s="104"/>
      <c r="AV35" s="66">
        <f t="shared" si="22"/>
        <v>4</v>
      </c>
      <c r="AW35" s="67">
        <f t="shared" si="23"/>
        <v>4</v>
      </c>
      <c r="AX35" s="67" t="str">
        <f t="shared" si="24"/>
        <v>4.0</v>
      </c>
      <c r="AY35" s="51" t="str">
        <f t="shared" si="25"/>
        <v>D</v>
      </c>
      <c r="AZ35" s="60">
        <f t="shared" si="158"/>
        <v>1</v>
      </c>
      <c r="BA35" s="53" t="str">
        <f t="shared" si="26"/>
        <v>1.0</v>
      </c>
      <c r="BB35" s="63">
        <v>3</v>
      </c>
      <c r="BC35" s="207">
        <v>3</v>
      </c>
      <c r="BD35" s="219">
        <v>6.2</v>
      </c>
      <c r="BE35" s="140">
        <v>9</v>
      </c>
      <c r="BF35" s="141"/>
      <c r="BG35" s="66">
        <f t="shared" si="159"/>
        <v>7.9</v>
      </c>
      <c r="BH35" s="67">
        <f t="shared" si="160"/>
        <v>7.9</v>
      </c>
      <c r="BI35" s="67" t="str">
        <f t="shared" si="27"/>
        <v>7.9</v>
      </c>
      <c r="BJ35" s="51" t="str">
        <f t="shared" si="161"/>
        <v>B</v>
      </c>
      <c r="BK35" s="60">
        <f t="shared" si="162"/>
        <v>3</v>
      </c>
      <c r="BL35" s="53" t="str">
        <f t="shared" si="28"/>
        <v>3.0</v>
      </c>
      <c r="BM35" s="63">
        <v>3</v>
      </c>
      <c r="BN35" s="207">
        <v>3</v>
      </c>
      <c r="BO35" s="105">
        <v>5.9</v>
      </c>
      <c r="BP35" s="103">
        <v>6</v>
      </c>
      <c r="BQ35" s="104"/>
      <c r="BR35" s="66">
        <f t="shared" si="5"/>
        <v>6</v>
      </c>
      <c r="BS35" s="67">
        <f t="shared" si="6"/>
        <v>6</v>
      </c>
      <c r="BT35" s="67" t="str">
        <f t="shared" si="29"/>
        <v>6.0</v>
      </c>
      <c r="BU35" s="51" t="str">
        <f t="shared" si="7"/>
        <v>C</v>
      </c>
      <c r="BV35" s="68">
        <f t="shared" si="8"/>
        <v>2</v>
      </c>
      <c r="BW35" s="53" t="str">
        <f t="shared" si="30"/>
        <v>2.0</v>
      </c>
      <c r="BX35" s="63">
        <v>2</v>
      </c>
      <c r="BY35" s="207">
        <v>2</v>
      </c>
      <c r="BZ35" s="105">
        <v>6</v>
      </c>
      <c r="CA35" s="103">
        <v>0</v>
      </c>
      <c r="CB35" s="104">
        <v>6</v>
      </c>
      <c r="CC35" s="105"/>
      <c r="CD35" s="67">
        <f t="shared" si="163"/>
        <v>6</v>
      </c>
      <c r="CE35" s="67" t="str">
        <f t="shared" si="31"/>
        <v>6.0</v>
      </c>
      <c r="CF35" s="51" t="str">
        <f t="shared" si="164"/>
        <v>C</v>
      </c>
      <c r="CG35" s="60">
        <f t="shared" si="165"/>
        <v>2</v>
      </c>
      <c r="CH35" s="53" t="str">
        <f t="shared" si="32"/>
        <v>2.0</v>
      </c>
      <c r="CI35" s="63">
        <v>3</v>
      </c>
      <c r="CJ35" s="207">
        <v>3</v>
      </c>
      <c r="CK35" s="208">
        <f t="shared" si="33"/>
        <v>17</v>
      </c>
      <c r="CL35" s="72">
        <f t="shared" si="9"/>
        <v>4.7</v>
      </c>
      <c r="CM35" s="93" t="str">
        <f t="shared" si="34"/>
        <v>4.70</v>
      </c>
      <c r="CN35" s="72">
        <f t="shared" si="10"/>
        <v>1.6470588235294117</v>
      </c>
      <c r="CO35" s="93" t="str">
        <f t="shared" si="35"/>
        <v>1.65</v>
      </c>
      <c r="CP35" s="7" t="str">
        <f t="shared" si="150"/>
        <v>Lên lớp</v>
      </c>
      <c r="CQ35" s="7">
        <f t="shared" si="11"/>
        <v>13</v>
      </c>
      <c r="CR35" s="72">
        <f t="shared" si="12"/>
        <v>6.1461538461538465</v>
      </c>
      <c r="CS35" s="7" t="str">
        <f t="shared" si="36"/>
        <v>6.15</v>
      </c>
      <c r="CT35" s="72">
        <f t="shared" si="13"/>
        <v>2.1538461538461537</v>
      </c>
      <c r="CU35" s="7" t="str">
        <f t="shared" si="37"/>
        <v>2.15</v>
      </c>
      <c r="CV35" s="7" t="str">
        <f t="shared" si="166"/>
        <v>Lên lớp</v>
      </c>
      <c r="CW35" s="105">
        <v>5</v>
      </c>
      <c r="CX35" s="126">
        <v>5</v>
      </c>
      <c r="CY35" s="126"/>
      <c r="CZ35" s="66">
        <f t="shared" si="38"/>
        <v>5</v>
      </c>
      <c r="DA35" s="67">
        <f t="shared" si="39"/>
        <v>5</v>
      </c>
      <c r="DB35" s="60" t="str">
        <f t="shared" si="40"/>
        <v>5.0</v>
      </c>
      <c r="DC35" s="51" t="str">
        <f t="shared" si="41"/>
        <v>D+</v>
      </c>
      <c r="DD35" s="60">
        <f t="shared" si="42"/>
        <v>1.5</v>
      </c>
      <c r="DE35" s="60" t="str">
        <f t="shared" si="43"/>
        <v>1.5</v>
      </c>
      <c r="DF35" s="63"/>
      <c r="DG35" s="209"/>
      <c r="DH35" s="150">
        <v>6.4</v>
      </c>
      <c r="DI35" s="147">
        <v>2</v>
      </c>
      <c r="DJ35" s="147">
        <v>5</v>
      </c>
      <c r="DK35" s="66">
        <f t="shared" si="44"/>
        <v>3.8</v>
      </c>
      <c r="DL35" s="67">
        <f t="shared" si="45"/>
        <v>5.6</v>
      </c>
      <c r="DM35" s="60" t="str">
        <f t="shared" si="46"/>
        <v>5.6</v>
      </c>
      <c r="DN35" s="51" t="str">
        <f t="shared" si="47"/>
        <v>C</v>
      </c>
      <c r="DO35" s="60">
        <f t="shared" si="48"/>
        <v>2</v>
      </c>
      <c r="DP35" s="60" t="str">
        <f t="shared" si="49"/>
        <v>2.0</v>
      </c>
      <c r="DQ35" s="63"/>
      <c r="DR35" s="209"/>
      <c r="DS35" s="67">
        <f t="shared" si="50"/>
        <v>5.3</v>
      </c>
      <c r="DT35" s="60" t="str">
        <f t="shared" si="51"/>
        <v>5.3</v>
      </c>
      <c r="DU35" s="51" t="str">
        <f t="shared" si="52"/>
        <v>D+</v>
      </c>
      <c r="DV35" s="60">
        <f t="shared" si="53"/>
        <v>1.5</v>
      </c>
      <c r="DW35" s="60" t="str">
        <f t="shared" si="54"/>
        <v>1.5</v>
      </c>
      <c r="DX35" s="63">
        <v>3</v>
      </c>
      <c r="DY35" s="209">
        <v>3</v>
      </c>
      <c r="DZ35" s="219">
        <v>6</v>
      </c>
      <c r="EA35" s="140">
        <v>5</v>
      </c>
      <c r="EB35" s="141"/>
      <c r="EC35" s="66">
        <f t="shared" si="55"/>
        <v>5.4</v>
      </c>
      <c r="ED35" s="67">
        <f t="shared" si="56"/>
        <v>5.4</v>
      </c>
      <c r="EE35" s="67" t="str">
        <f t="shared" si="57"/>
        <v>5.4</v>
      </c>
      <c r="EF35" s="51" t="str">
        <f t="shared" si="58"/>
        <v>D+</v>
      </c>
      <c r="EG35" s="68">
        <f t="shared" si="59"/>
        <v>1.5</v>
      </c>
      <c r="EH35" s="53" t="str">
        <f t="shared" si="60"/>
        <v>1.5</v>
      </c>
      <c r="EI35" s="63">
        <v>3</v>
      </c>
      <c r="EJ35" s="207">
        <v>3</v>
      </c>
      <c r="EK35" s="105">
        <v>5</v>
      </c>
      <c r="EL35" s="103">
        <v>5</v>
      </c>
      <c r="EM35" s="104"/>
      <c r="EN35" s="66">
        <f t="shared" si="61"/>
        <v>5</v>
      </c>
      <c r="EO35" s="67">
        <f t="shared" si="62"/>
        <v>5</v>
      </c>
      <c r="EP35" s="67" t="str">
        <f t="shared" si="63"/>
        <v>5.0</v>
      </c>
      <c r="EQ35" s="51" t="str">
        <f t="shared" si="64"/>
        <v>D+</v>
      </c>
      <c r="ER35" s="60">
        <f t="shared" si="65"/>
        <v>1.5</v>
      </c>
      <c r="ES35" s="53" t="str">
        <f t="shared" si="66"/>
        <v>1.5</v>
      </c>
      <c r="ET35" s="63">
        <v>3</v>
      </c>
      <c r="EU35" s="207">
        <v>3</v>
      </c>
      <c r="EV35" s="210">
        <v>5.3</v>
      </c>
      <c r="EW35" s="57">
        <v>5</v>
      </c>
      <c r="EX35" s="58"/>
      <c r="EY35" s="66">
        <f t="shared" si="67"/>
        <v>5.0999999999999996</v>
      </c>
      <c r="EZ35" s="67">
        <f t="shared" si="68"/>
        <v>5.0999999999999996</v>
      </c>
      <c r="FA35" s="67" t="str">
        <f t="shared" si="69"/>
        <v>5.1</v>
      </c>
      <c r="FB35" s="51" t="str">
        <f t="shared" si="70"/>
        <v>D+</v>
      </c>
      <c r="FC35" s="60">
        <f t="shared" si="71"/>
        <v>1.5</v>
      </c>
      <c r="FD35" s="53" t="str">
        <f t="shared" si="72"/>
        <v>1.5</v>
      </c>
      <c r="FE35" s="63">
        <v>2</v>
      </c>
      <c r="FF35" s="207">
        <v>2</v>
      </c>
      <c r="FG35" s="105">
        <v>7</v>
      </c>
      <c r="FH35" s="103">
        <v>8</v>
      </c>
      <c r="FI35" s="104"/>
      <c r="FJ35" s="66">
        <f t="shared" si="73"/>
        <v>7.6</v>
      </c>
      <c r="FK35" s="67">
        <f t="shared" si="74"/>
        <v>7.6</v>
      </c>
      <c r="FL35" s="67" t="str">
        <f t="shared" si="75"/>
        <v>7.6</v>
      </c>
      <c r="FM35" s="51" t="str">
        <f t="shared" si="76"/>
        <v>B</v>
      </c>
      <c r="FN35" s="60">
        <f t="shared" si="77"/>
        <v>3</v>
      </c>
      <c r="FO35" s="53" t="str">
        <f t="shared" si="78"/>
        <v>3.0</v>
      </c>
      <c r="FP35" s="63">
        <v>2</v>
      </c>
      <c r="FQ35" s="207">
        <v>2</v>
      </c>
      <c r="FR35" s="149"/>
      <c r="FS35" s="70"/>
      <c r="FT35" s="121"/>
      <c r="FU35" s="149"/>
      <c r="FV35" s="67">
        <f t="shared" si="79"/>
        <v>0</v>
      </c>
      <c r="FW35" s="67" t="str">
        <f t="shared" si="80"/>
        <v>0.0</v>
      </c>
      <c r="FX35" s="51" t="str">
        <f t="shared" si="81"/>
        <v>F</v>
      </c>
      <c r="FY35" s="60">
        <f t="shared" si="82"/>
        <v>0</v>
      </c>
      <c r="FZ35" s="53" t="str">
        <f t="shared" si="83"/>
        <v>0.0</v>
      </c>
      <c r="GA35" s="63">
        <v>2</v>
      </c>
      <c r="GB35" s="207"/>
      <c r="GC35" s="149">
        <v>0</v>
      </c>
      <c r="GD35" s="70"/>
      <c r="GE35" s="121"/>
      <c r="GF35" s="149"/>
      <c r="GG35" s="67">
        <f t="shared" si="84"/>
        <v>0</v>
      </c>
      <c r="GH35" s="67" t="str">
        <f t="shared" si="85"/>
        <v>0.0</v>
      </c>
      <c r="GI35" s="51" t="str">
        <f t="shared" si="86"/>
        <v>F</v>
      </c>
      <c r="GJ35" s="60">
        <f t="shared" si="87"/>
        <v>0</v>
      </c>
      <c r="GK35" s="53" t="str">
        <f t="shared" si="88"/>
        <v>0.0</v>
      </c>
      <c r="GL35" s="63">
        <v>3</v>
      </c>
      <c r="GM35" s="207"/>
      <c r="GN35" s="211">
        <f t="shared" si="89"/>
        <v>18</v>
      </c>
      <c r="GO35" s="156">
        <f t="shared" si="90"/>
        <v>4.0277777777777777</v>
      </c>
      <c r="GP35" s="158">
        <f t="shared" si="91"/>
        <v>1.25</v>
      </c>
      <c r="GQ35" s="157" t="str">
        <f t="shared" si="92"/>
        <v>1.25</v>
      </c>
      <c r="GR35" s="5" t="str">
        <f t="shared" si="93"/>
        <v>Lên lớp</v>
      </c>
      <c r="GS35" s="212">
        <f t="shared" si="94"/>
        <v>13</v>
      </c>
      <c r="GT35" s="213">
        <f t="shared" si="95"/>
        <v>5.5769230769230766</v>
      </c>
      <c r="GU35" s="214">
        <f t="shared" si="96"/>
        <v>1.7307692307692308</v>
      </c>
      <c r="GV35" s="215">
        <f t="shared" si="97"/>
        <v>35</v>
      </c>
      <c r="GW35" s="211">
        <f t="shared" si="98"/>
        <v>26</v>
      </c>
      <c r="GX35" s="157">
        <f t="shared" si="99"/>
        <v>5.861538461538462</v>
      </c>
      <c r="GY35" s="158">
        <f t="shared" si="100"/>
        <v>1.9423076923076923</v>
      </c>
      <c r="GZ35" s="157" t="str">
        <f t="shared" si="101"/>
        <v>1.94</v>
      </c>
      <c r="HA35" s="5" t="str">
        <f t="shared" si="102"/>
        <v>Lên lớp</v>
      </c>
      <c r="HB35" s="216">
        <v>6</v>
      </c>
      <c r="HC35" s="173">
        <v>1</v>
      </c>
      <c r="HD35" s="174">
        <v>3</v>
      </c>
      <c r="HE35" s="216"/>
      <c r="HF35" s="67">
        <f t="shared" si="103"/>
        <v>4.2</v>
      </c>
      <c r="HG35" s="67" t="str">
        <f t="shared" si="104"/>
        <v>4.2</v>
      </c>
      <c r="HH35" s="51" t="str">
        <f t="shared" si="105"/>
        <v>D</v>
      </c>
      <c r="HI35" s="60">
        <f t="shared" si="106"/>
        <v>1</v>
      </c>
      <c r="HJ35" s="53" t="str">
        <f t="shared" si="107"/>
        <v>1.0</v>
      </c>
      <c r="HK35" s="63">
        <v>3</v>
      </c>
      <c r="HL35" s="207">
        <v>3</v>
      </c>
      <c r="HM35" s="171">
        <v>5</v>
      </c>
      <c r="HN35" s="122"/>
      <c r="HO35" s="123">
        <v>5</v>
      </c>
      <c r="HP35" s="171">
        <f t="shared" si="108"/>
        <v>2</v>
      </c>
      <c r="HQ35" s="110">
        <f t="shared" si="109"/>
        <v>5</v>
      </c>
      <c r="HR35" s="67" t="str">
        <f t="shared" si="110"/>
        <v>5.0</v>
      </c>
      <c r="HS35" s="111" t="str">
        <f t="shared" si="111"/>
        <v>D+</v>
      </c>
      <c r="HT35" s="112">
        <f t="shared" si="112"/>
        <v>1.5</v>
      </c>
      <c r="HU35" s="113" t="str">
        <f t="shared" si="113"/>
        <v>1.5</v>
      </c>
      <c r="HV35" s="63">
        <v>1</v>
      </c>
      <c r="HW35" s="207">
        <v>1</v>
      </c>
      <c r="HX35" s="66">
        <f t="shared" si="114"/>
        <v>0.6</v>
      </c>
      <c r="HY35" s="167">
        <f t="shared" si="115"/>
        <v>4.4000000000000004</v>
      </c>
      <c r="HZ35" s="53" t="str">
        <f t="shared" si="116"/>
        <v>4.4</v>
      </c>
      <c r="IA35" s="51" t="str">
        <f t="shared" si="117"/>
        <v>D</v>
      </c>
      <c r="IB35" s="60">
        <f t="shared" si="118"/>
        <v>1</v>
      </c>
      <c r="IC35" s="53" t="str">
        <f t="shared" si="119"/>
        <v>1.0</v>
      </c>
      <c r="ID35" s="220">
        <v>4</v>
      </c>
      <c r="IE35" s="221">
        <v>4</v>
      </c>
      <c r="IF35" s="210">
        <v>6.7</v>
      </c>
      <c r="IG35" s="57">
        <v>4</v>
      </c>
      <c r="IH35" s="58"/>
      <c r="II35" s="66">
        <f t="shared" si="120"/>
        <v>5.0999999999999996</v>
      </c>
      <c r="IJ35" s="67">
        <f t="shared" si="121"/>
        <v>5.0999999999999996</v>
      </c>
      <c r="IK35" s="67" t="str">
        <f t="shared" si="122"/>
        <v>5.1</v>
      </c>
      <c r="IL35" s="51" t="str">
        <f t="shared" si="123"/>
        <v>D+</v>
      </c>
      <c r="IM35" s="60">
        <f t="shared" si="124"/>
        <v>1.5</v>
      </c>
      <c r="IN35" s="53" t="str">
        <f t="shared" si="125"/>
        <v>1.5</v>
      </c>
      <c r="IO35" s="63">
        <v>2</v>
      </c>
      <c r="IP35" s="207">
        <v>2</v>
      </c>
      <c r="IQ35" s="149">
        <v>0</v>
      </c>
      <c r="IR35" s="70"/>
      <c r="IS35" s="121"/>
      <c r="IT35" s="149">
        <f t="shared" si="126"/>
        <v>0</v>
      </c>
      <c r="IU35" s="67">
        <f t="shared" si="127"/>
        <v>0</v>
      </c>
      <c r="IV35" s="67" t="str">
        <f t="shared" si="128"/>
        <v>0.0</v>
      </c>
      <c r="IW35" s="51" t="str">
        <f t="shared" si="129"/>
        <v>F</v>
      </c>
      <c r="IX35" s="60">
        <f t="shared" si="130"/>
        <v>0</v>
      </c>
      <c r="IY35" s="53" t="str">
        <f t="shared" si="131"/>
        <v>0.0</v>
      </c>
      <c r="IZ35" s="63">
        <v>3</v>
      </c>
      <c r="JA35" s="207">
        <v>3</v>
      </c>
      <c r="JB35" s="65">
        <v>5.6</v>
      </c>
      <c r="JC35" s="57">
        <v>6</v>
      </c>
      <c r="JD35" s="58"/>
      <c r="JE35" s="66">
        <f t="shared" si="132"/>
        <v>5.8</v>
      </c>
      <c r="JF35" s="67">
        <f t="shared" si="133"/>
        <v>5.8</v>
      </c>
      <c r="JG35" s="50" t="str">
        <f t="shared" si="134"/>
        <v>5.8</v>
      </c>
      <c r="JH35" s="51" t="str">
        <f t="shared" si="135"/>
        <v>C</v>
      </c>
      <c r="JI35" s="60">
        <f t="shared" si="136"/>
        <v>2</v>
      </c>
      <c r="JJ35" s="53" t="str">
        <f t="shared" si="137"/>
        <v>2.0</v>
      </c>
      <c r="JK35" s="61">
        <v>2</v>
      </c>
      <c r="JL35" s="62">
        <v>2</v>
      </c>
      <c r="JM35" s="65">
        <v>5</v>
      </c>
      <c r="JN35" s="57">
        <v>3</v>
      </c>
      <c r="JO35" s="58">
        <v>4</v>
      </c>
      <c r="JP35" s="66">
        <f t="shared" si="138"/>
        <v>3.8</v>
      </c>
      <c r="JQ35" s="67">
        <f t="shared" si="139"/>
        <v>4.4000000000000004</v>
      </c>
      <c r="JR35" s="50" t="str">
        <f t="shared" si="140"/>
        <v>4.4</v>
      </c>
      <c r="JS35" s="51" t="str">
        <f t="shared" si="141"/>
        <v>D</v>
      </c>
      <c r="JT35" s="60">
        <f t="shared" si="142"/>
        <v>1</v>
      </c>
      <c r="JU35" s="53" t="str">
        <f t="shared" si="143"/>
        <v>1.0</v>
      </c>
      <c r="JV35" s="61">
        <v>1</v>
      </c>
      <c r="JW35" s="62">
        <v>1</v>
      </c>
      <c r="JX35" s="284">
        <v>6.3</v>
      </c>
      <c r="JY35" s="281">
        <v>4</v>
      </c>
      <c r="JZ35" s="58"/>
      <c r="KA35" s="66">
        <f t="shared" si="144"/>
        <v>4.9000000000000004</v>
      </c>
      <c r="KB35" s="67">
        <f t="shared" si="145"/>
        <v>4.9000000000000004</v>
      </c>
      <c r="KC35" s="50" t="str">
        <f t="shared" si="146"/>
        <v>4.9</v>
      </c>
      <c r="KD35" s="51" t="str">
        <f t="shared" si="147"/>
        <v>D</v>
      </c>
      <c r="KE35" s="60">
        <f t="shared" si="148"/>
        <v>1</v>
      </c>
      <c r="KF35" s="53" t="str">
        <f t="shared" si="149"/>
        <v>1.0</v>
      </c>
      <c r="KG35" s="61">
        <v>2</v>
      </c>
      <c r="KH35" s="62">
        <v>2</v>
      </c>
    </row>
    <row r="36" spans="1:369" s="8" customFormat="1" ht="18">
      <c r="A36" s="5">
        <v>37</v>
      </c>
      <c r="B36" s="9" t="s">
        <v>11</v>
      </c>
      <c r="C36" s="10" t="s">
        <v>521</v>
      </c>
      <c r="D36" s="11" t="s">
        <v>435</v>
      </c>
      <c r="E36" s="12" t="s">
        <v>221</v>
      </c>
      <c r="F36" s="6" t="s">
        <v>522</v>
      </c>
      <c r="G36" s="6" t="s">
        <v>523</v>
      </c>
      <c r="H36" s="6" t="s">
        <v>427</v>
      </c>
      <c r="I36" s="48" t="s">
        <v>524</v>
      </c>
      <c r="J36" s="48" t="s">
        <v>525</v>
      </c>
      <c r="K36" s="49">
        <v>5.5</v>
      </c>
      <c r="L36" s="120" t="str">
        <f t="shared" ref="L36:L44" si="167">TEXT(K36,"0.0")</f>
        <v>5.5</v>
      </c>
      <c r="M36" s="51" t="str">
        <f t="shared" ref="M36:M44" si="168">IF(K36&gt;=8.5,"A",IF(K36&gt;=8,"B+",IF(K36&gt;=7,"B",IF(K36&gt;=6.5,"C+",IF(K36&gt;=5.5,"C",IF(K36&gt;=5,"D+",IF(K36&gt;=4,"D","F")))))))</f>
        <v>C</v>
      </c>
      <c r="N36" s="52">
        <f t="shared" ref="N36:N44" si="169">IF(M36="A",4,IF(M36="B+",3.5,IF(M36="B",3,IF(M36="C+",2.5,IF(M36="C",2,IF(M36="D+",1.5,IF(M36="D",1,0)))))))</f>
        <v>2</v>
      </c>
      <c r="O36" s="53" t="str">
        <f t="shared" ref="O36:O44" si="170">TEXT(N36,"0.0")</f>
        <v>2.0</v>
      </c>
      <c r="P36" s="63">
        <v>2</v>
      </c>
      <c r="Q36" s="49">
        <v>6</v>
      </c>
      <c r="R36" s="120" t="str">
        <f t="shared" ref="R36:R44" si="171">TEXT(Q36,"0.0")</f>
        <v>6.0</v>
      </c>
      <c r="S36" s="51" t="str">
        <f t="shared" ref="S36:S44" si="172">IF(Q36&gt;=8.5,"A",IF(Q36&gt;=8,"B+",IF(Q36&gt;=7,"B",IF(Q36&gt;=6.5,"C+",IF(Q36&gt;=5.5,"C",IF(Q36&gt;=5,"D+",IF(Q36&gt;=4,"D","F")))))))</f>
        <v>C</v>
      </c>
      <c r="T36" s="52">
        <f t="shared" ref="T36:T44" si="173">IF(S36="A",4,IF(S36="B+",3.5,IF(S36="B",3,IF(S36="C+",2.5,IF(S36="C",2,IF(S36="D+",1.5,IF(S36="D",1,0)))))))</f>
        <v>2</v>
      </c>
      <c r="U36" s="53" t="str">
        <f t="shared" ref="U36:U44" si="174">TEXT(T36,"0.0")</f>
        <v>2.0</v>
      </c>
      <c r="V36" s="63">
        <v>3</v>
      </c>
      <c r="W36" s="210">
        <v>7</v>
      </c>
      <c r="X36" s="57">
        <v>6</v>
      </c>
      <c r="Y36" s="58"/>
      <c r="Z36" s="66">
        <f t="shared" ref="Z36:Z44" si="175">ROUND((W36*0.4+X36*0.6),1)</f>
        <v>6.4</v>
      </c>
      <c r="AA36" s="67">
        <f t="shared" ref="AA36:AA44" si="176">ROUND(MAX((W36*0.4+X36*0.6),(W36*0.4+Y36*0.6)),1)</f>
        <v>6.4</v>
      </c>
      <c r="AB36" s="67" t="str">
        <f t="shared" ref="AB36:AB44" si="177">TEXT(AA36,"0.0")</f>
        <v>6.4</v>
      </c>
      <c r="AC36" s="51" t="str">
        <f t="shared" ref="AC36:AC44" si="178">IF(AA36&gt;=8.5,"A",IF(AA36&gt;=8,"B+",IF(AA36&gt;=7,"B",IF(AA36&gt;=6.5,"C+",IF(AA36&gt;=5.5,"C",IF(AA36&gt;=5,"D+",IF(AA36&gt;=4,"D","F")))))))</f>
        <v>C</v>
      </c>
      <c r="AD36" s="60">
        <f t="shared" ref="AD36:AD44" si="179">IF(AC36="A",4,IF(AC36="B+",3.5,IF(AC36="B",3,IF(AC36="C+",2.5,IF(AC36="C",2,IF(AC36="D+",1.5,IF(AC36="D",1,0)))))))</f>
        <v>2</v>
      </c>
      <c r="AE36" s="53" t="str">
        <f t="shared" ref="AE36:AE44" si="180">TEXT(AD36,"0.0")</f>
        <v>2.0</v>
      </c>
      <c r="AF36" s="63">
        <v>4</v>
      </c>
      <c r="AG36" s="207">
        <v>4</v>
      </c>
      <c r="AH36" s="210">
        <v>7.7</v>
      </c>
      <c r="AI36" s="57">
        <v>7</v>
      </c>
      <c r="AJ36" s="58"/>
      <c r="AK36" s="66">
        <f t="shared" ref="AK36:AK44" si="181">ROUND((AH36*0.4+AI36*0.6),1)</f>
        <v>7.3</v>
      </c>
      <c r="AL36" s="67">
        <f t="shared" ref="AL36:AL44" si="182">ROUND(MAX((AH36*0.4+AI36*0.6),(AH36*0.4+AJ36*0.6)),1)</f>
        <v>7.3</v>
      </c>
      <c r="AM36" s="67" t="str">
        <f t="shared" ref="AM36:AM44" si="183">TEXT(AL36,"0.0")</f>
        <v>7.3</v>
      </c>
      <c r="AN36" s="51" t="str">
        <f t="shared" ref="AN36:AN44" si="184">IF(AL36&gt;=8.5,"A",IF(AL36&gt;=8,"B+",IF(AL36&gt;=7,"B",IF(AL36&gt;=6.5,"C+",IF(AL36&gt;=5.5,"C",IF(AL36&gt;=5,"D+",IF(AL36&gt;=4,"D","F")))))))</f>
        <v>B</v>
      </c>
      <c r="AO36" s="60">
        <f t="shared" ref="AO36:AO44" si="185">IF(AN36="A",4,IF(AN36="B+",3.5,IF(AN36="B",3,IF(AN36="C+",2.5,IF(AN36="C",2,IF(AN36="D+",1.5,IF(AN36="D",1,0)))))))</f>
        <v>3</v>
      </c>
      <c r="AP36" s="53" t="str">
        <f t="shared" ref="AP36:AP44" si="186">TEXT(AO36,"0.0")</f>
        <v>3.0</v>
      </c>
      <c r="AQ36" s="63">
        <v>2</v>
      </c>
      <c r="AR36" s="207">
        <v>2</v>
      </c>
      <c r="AS36" s="210">
        <v>5.7</v>
      </c>
      <c r="AT36" s="57">
        <v>1</v>
      </c>
      <c r="AU36" s="58">
        <v>0</v>
      </c>
      <c r="AV36" s="66">
        <f t="shared" ref="AV36:AV44" si="187">ROUND((AS36*0.4+AT36*0.6),1)</f>
        <v>2.9</v>
      </c>
      <c r="AW36" s="67">
        <f t="shared" ref="AW36:AW44" si="188">ROUND(MAX((AS36*0.4+AT36*0.6),(AS36*0.4+AU36*0.6)),1)</f>
        <v>2.9</v>
      </c>
      <c r="AX36" s="67" t="str">
        <f t="shared" ref="AX36:AX44" si="189">TEXT(AW36,"0.0")</f>
        <v>2.9</v>
      </c>
      <c r="AY36" s="51" t="str">
        <f t="shared" ref="AY36:AY44" si="190">IF(AW36&gt;=8.5,"A",IF(AW36&gt;=8,"B+",IF(AW36&gt;=7,"B",IF(AW36&gt;=6.5,"C+",IF(AW36&gt;=5.5,"C",IF(AW36&gt;=5,"D+",IF(AW36&gt;=4,"D","F")))))))</f>
        <v>F</v>
      </c>
      <c r="AZ36" s="60">
        <f t="shared" ref="AZ36:AZ44" si="191">IF(AY36="A",4,IF(AY36="B+",3.5,IF(AY36="B",3,IF(AY36="C+",2.5,IF(AY36="C",2,IF(AY36="D+",1.5,IF(AY36="D",1,0)))))))</f>
        <v>0</v>
      </c>
      <c r="BA36" s="53" t="str">
        <f t="shared" ref="BA36:BA44" si="192">TEXT(AZ36,"0.0")</f>
        <v>0.0</v>
      </c>
      <c r="BB36" s="63">
        <v>3</v>
      </c>
      <c r="BC36" s="207"/>
      <c r="BD36" s="210">
        <v>5.3</v>
      </c>
      <c r="BE36" s="57">
        <v>7</v>
      </c>
      <c r="BF36" s="58"/>
      <c r="BG36" s="66">
        <f t="shared" ref="BG36:BG44" si="193">ROUND((BD36*0.4+BE36*0.6),1)</f>
        <v>6.3</v>
      </c>
      <c r="BH36" s="67">
        <f t="shared" ref="BH36:BH44" si="194">ROUND(MAX((BD36*0.4+BE36*0.6),(BD36*0.4+BF36*0.6)),1)</f>
        <v>6.3</v>
      </c>
      <c r="BI36" s="67" t="str">
        <f t="shared" ref="BI36:BI44" si="195">TEXT(BH36,"0.0")</f>
        <v>6.3</v>
      </c>
      <c r="BJ36" s="51" t="str">
        <f t="shared" ref="BJ36:BJ44" si="196">IF(BH36&gt;=8.5,"A",IF(BH36&gt;=8,"B+",IF(BH36&gt;=7,"B",IF(BH36&gt;=6.5,"C+",IF(BH36&gt;=5.5,"C",IF(BH36&gt;=5,"D+",IF(BH36&gt;=4,"D","F")))))))</f>
        <v>C</v>
      </c>
      <c r="BK36" s="60">
        <f t="shared" ref="BK36:BK44" si="197">IF(BJ36="A",4,IF(BJ36="B+",3.5,IF(BJ36="B",3,IF(BJ36="C+",2.5,IF(BJ36="C",2,IF(BJ36="D+",1.5,IF(BJ36="D",1,0)))))))</f>
        <v>2</v>
      </c>
      <c r="BL36" s="53" t="str">
        <f t="shared" ref="BL36:BL44" si="198">TEXT(BK36,"0.0")</f>
        <v>2.0</v>
      </c>
      <c r="BM36" s="63">
        <v>3</v>
      </c>
      <c r="BN36" s="207">
        <v>3</v>
      </c>
      <c r="BO36" s="210">
        <v>5.2</v>
      </c>
      <c r="BP36" s="57">
        <v>6</v>
      </c>
      <c r="BQ36" s="58"/>
      <c r="BR36" s="66">
        <f>ROUND((BO36*0.4+BP36*0.6),1)</f>
        <v>5.7</v>
      </c>
      <c r="BS36" s="67">
        <f t="shared" ref="BS36:BS44" si="199">ROUND(MAX((BO36*0.4+BP36*0.6),(BO36*0.4+BQ36*0.6)),1)</f>
        <v>5.7</v>
      </c>
      <c r="BT36" s="67" t="str">
        <f t="shared" ref="BT36:BT44" si="200">TEXT(BS36,"0.0")</f>
        <v>5.7</v>
      </c>
      <c r="BU36" s="51" t="str">
        <f t="shared" ref="BU36:BU44" si="201">IF(BS36&gt;=8.5,"A",IF(BS36&gt;=8,"B+",IF(BS36&gt;=7,"B",IF(BS36&gt;=6.5,"C+",IF(BS36&gt;=5.5,"C",IF(BS36&gt;=5,"D+",IF(BS36&gt;=4,"D","F")))))))</f>
        <v>C</v>
      </c>
      <c r="BV36" s="68">
        <f t="shared" ref="BV36:BV44" si="202">IF(BU36="A",4,IF(BU36="B+",3.5,IF(BU36="B",3,IF(BU36="C+",2.5,IF(BU36="C",2,IF(BU36="D+",1.5,IF(BU36="D",1,0)))))))</f>
        <v>2</v>
      </c>
      <c r="BW36" s="53" t="str">
        <f t="shared" ref="BW36:BW44" si="203">TEXT(BV36,"0.0")</f>
        <v>2.0</v>
      </c>
      <c r="BX36" s="63">
        <v>2</v>
      </c>
      <c r="BY36" s="207">
        <v>2</v>
      </c>
      <c r="BZ36" s="210">
        <v>5.8</v>
      </c>
      <c r="CA36" s="57">
        <v>3</v>
      </c>
      <c r="CB36" s="58"/>
      <c r="CC36" s="66">
        <f t="shared" ref="CC36:CC44" si="204">ROUND((BZ36*0.4+CA36*0.6),1)</f>
        <v>4.0999999999999996</v>
      </c>
      <c r="CD36" s="67">
        <f t="shared" ref="CD36:CD44" si="205">ROUND(MAX((BZ36*0.4+CA36*0.6),(BZ36*0.4+CB36*0.6)),1)</f>
        <v>4.0999999999999996</v>
      </c>
      <c r="CE36" s="67" t="str">
        <f t="shared" ref="CE36:CE44" si="206">TEXT(CD36,"0.0")</f>
        <v>4.1</v>
      </c>
      <c r="CF36" s="51" t="str">
        <f t="shared" ref="CF36:CF44" si="207">IF(CD36&gt;=8.5,"A",IF(CD36&gt;=8,"B+",IF(CD36&gt;=7,"B",IF(CD36&gt;=6.5,"C+",IF(CD36&gt;=5.5,"C",IF(CD36&gt;=5,"D+",IF(CD36&gt;=4,"D","F")))))))</f>
        <v>D</v>
      </c>
      <c r="CG36" s="60">
        <f t="shared" ref="CG36:CG44" si="208">IF(CF36="A",4,IF(CF36="B+",3.5,IF(CF36="B",3,IF(CF36="C+",2.5,IF(CF36="C",2,IF(CF36="D+",1.5,IF(CF36="D",1,0)))))))</f>
        <v>1</v>
      </c>
      <c r="CH36" s="53" t="str">
        <f t="shared" ref="CH36:CH44" si="209">TEXT(CG36,"0.0")</f>
        <v>1.0</v>
      </c>
      <c r="CI36" s="63">
        <v>3</v>
      </c>
      <c r="CJ36" s="207">
        <v>3</v>
      </c>
      <c r="CK36" s="208">
        <f t="shared" ref="CK36:CK44" si="210">AF36+AQ36+BB36+BM36+BX36+CI36</f>
        <v>17</v>
      </c>
      <c r="CL36" s="72">
        <f t="shared" ref="CL36:CL44" si="211">(AA36*AF36+AL36*AQ36+AW36*BB36+BH36*BM36+BS36*BX36+CD36*CI36)/CK36</f>
        <v>5.382352941176471</v>
      </c>
      <c r="CM36" s="93" t="str">
        <f t="shared" ref="CM36:CM44" si="212">TEXT(CL36,"0.00")</f>
        <v>5.38</v>
      </c>
      <c r="CN36" s="72">
        <f t="shared" ref="CN36:CN44" si="213">(AD36*AF36+AO36*AQ36+AZ36*BB36+BK36*BM36+BV36*BX36+CG36*CI36)/CK36</f>
        <v>1.588235294117647</v>
      </c>
      <c r="CO36" s="93" t="str">
        <f t="shared" ref="CO36:CO44" si="214">TEXT(CN36,"0.00")</f>
        <v>1.59</v>
      </c>
      <c r="CP36" s="7" t="str">
        <f t="shared" ref="CP36:CP44" si="215">IF(AND(CN36&lt;0.8),"Cảnh báo KQHT","Lên lớp")</f>
        <v>Lên lớp</v>
      </c>
      <c r="CQ36" s="7">
        <f t="shared" ref="CQ36:CQ44" si="216">CJ36+BY36+BN36+BC36+AR36+AG36</f>
        <v>14</v>
      </c>
      <c r="CR36" s="72">
        <f t="shared" ref="CR36:CR44" si="217">(AA36*AG36+AL36*AR36+AW36*BC36+BH36*BN36+BS36*BY36+CD36*CJ36)/CQ36</f>
        <v>5.9142857142857137</v>
      </c>
      <c r="CS36" s="7" t="str">
        <f t="shared" ref="CS36:CS44" si="218">TEXT(CR36,"0.00")</f>
        <v>5.91</v>
      </c>
      <c r="CT36" s="72">
        <f t="shared" ref="CT36:CT44" si="219">(AD36*AG36+AO36*AR36+AZ36*BC36+BK36*BN36+BV36*BY36+CG36*CJ36)/CQ36</f>
        <v>1.9285714285714286</v>
      </c>
      <c r="CU36" s="7" t="str">
        <f t="shared" ref="CU36:CU44" si="220">TEXT(CT36,"0.00")</f>
        <v>1.93</v>
      </c>
      <c r="CV36" s="7" t="str">
        <f t="shared" ref="CV36:CV44" si="221">IF(AND(CT36&lt;1.2),"Cảnh báo KQHT","Lên lớp")</f>
        <v>Lên lớp</v>
      </c>
      <c r="CW36" s="105">
        <v>6.2</v>
      </c>
      <c r="CX36" s="126">
        <v>4</v>
      </c>
      <c r="CY36" s="126"/>
      <c r="CZ36" s="66">
        <f t="shared" si="38"/>
        <v>4.9000000000000004</v>
      </c>
      <c r="DA36" s="67">
        <f t="shared" si="39"/>
        <v>4.9000000000000004</v>
      </c>
      <c r="DB36" s="60" t="str">
        <f t="shared" si="40"/>
        <v>4.9</v>
      </c>
      <c r="DC36" s="51" t="str">
        <f t="shared" si="41"/>
        <v>D</v>
      </c>
      <c r="DD36" s="60">
        <f t="shared" si="42"/>
        <v>1</v>
      </c>
      <c r="DE36" s="60" t="str">
        <f t="shared" si="43"/>
        <v>1.0</v>
      </c>
      <c r="DF36" s="63"/>
      <c r="DG36" s="209"/>
      <c r="DH36" s="105">
        <v>6.6</v>
      </c>
      <c r="DI36" s="126">
        <v>6</v>
      </c>
      <c r="DJ36" s="126"/>
      <c r="DK36" s="66">
        <f t="shared" si="44"/>
        <v>6.2</v>
      </c>
      <c r="DL36" s="67">
        <f t="shared" si="45"/>
        <v>6.2</v>
      </c>
      <c r="DM36" s="60" t="str">
        <f t="shared" si="46"/>
        <v>6.2</v>
      </c>
      <c r="DN36" s="51" t="str">
        <f t="shared" si="47"/>
        <v>C</v>
      </c>
      <c r="DO36" s="60">
        <f t="shared" si="48"/>
        <v>2</v>
      </c>
      <c r="DP36" s="60" t="str">
        <f t="shared" si="49"/>
        <v>2.0</v>
      </c>
      <c r="DQ36" s="63"/>
      <c r="DR36" s="209"/>
      <c r="DS36" s="67">
        <f t="shared" si="50"/>
        <v>5.5500000000000007</v>
      </c>
      <c r="DT36" s="60" t="str">
        <f t="shared" si="51"/>
        <v>5.6</v>
      </c>
      <c r="DU36" s="51" t="str">
        <f t="shared" si="52"/>
        <v>C</v>
      </c>
      <c r="DV36" s="60">
        <f t="shared" si="53"/>
        <v>2</v>
      </c>
      <c r="DW36" s="60" t="str">
        <f t="shared" si="54"/>
        <v>2.0</v>
      </c>
      <c r="DX36" s="63">
        <v>3</v>
      </c>
      <c r="DY36" s="209">
        <v>3</v>
      </c>
      <c r="DZ36" s="149">
        <v>1.1000000000000001</v>
      </c>
      <c r="EA36" s="70"/>
      <c r="EB36" s="121"/>
      <c r="EC36" s="66">
        <f t="shared" si="55"/>
        <v>0.4</v>
      </c>
      <c r="ED36" s="67">
        <f t="shared" si="56"/>
        <v>0.4</v>
      </c>
      <c r="EE36" s="67" t="str">
        <f t="shared" si="57"/>
        <v>0.4</v>
      </c>
      <c r="EF36" s="51" t="str">
        <f t="shared" si="58"/>
        <v>F</v>
      </c>
      <c r="EG36" s="68">
        <f t="shared" si="59"/>
        <v>0</v>
      </c>
      <c r="EH36" s="53" t="str">
        <f t="shared" si="60"/>
        <v>0.0</v>
      </c>
      <c r="EI36" s="63">
        <v>3</v>
      </c>
      <c r="EJ36" s="207"/>
      <c r="EK36" s="105">
        <v>5.2</v>
      </c>
      <c r="EL36" s="103">
        <v>2</v>
      </c>
      <c r="EM36" s="104">
        <v>4</v>
      </c>
      <c r="EN36" s="66">
        <f t="shared" ref="EN36:EN44" si="222">ROUND((EK36*0.4+EL36*0.6),1)</f>
        <v>3.3</v>
      </c>
      <c r="EO36" s="67">
        <f t="shared" ref="EO36:EO44" si="223">ROUND(MAX((EK36*0.4+EL36*0.6),(EK36*0.4+EM36*0.6)),1)</f>
        <v>4.5</v>
      </c>
      <c r="EP36" s="67" t="str">
        <f t="shared" si="63"/>
        <v>4.5</v>
      </c>
      <c r="EQ36" s="51" t="str">
        <f t="shared" ref="EQ36:EQ44" si="224">IF(EO36&gt;=8.5,"A",IF(EO36&gt;=8,"B+",IF(EO36&gt;=7,"B",IF(EO36&gt;=6.5,"C+",IF(EO36&gt;=5.5,"C",IF(EO36&gt;=5,"D+",IF(EO36&gt;=4,"D","F")))))))</f>
        <v>D</v>
      </c>
      <c r="ER36" s="60">
        <f t="shared" si="65"/>
        <v>1</v>
      </c>
      <c r="ES36" s="53" t="str">
        <f t="shared" si="66"/>
        <v>1.0</v>
      </c>
      <c r="ET36" s="63">
        <v>3</v>
      </c>
      <c r="EU36" s="207">
        <v>3</v>
      </c>
      <c r="EV36" s="149">
        <v>0</v>
      </c>
      <c r="EW36" s="70"/>
      <c r="EX36" s="121"/>
      <c r="EY36" s="66">
        <f t="shared" si="67"/>
        <v>0</v>
      </c>
      <c r="EZ36" s="67">
        <f t="shared" si="68"/>
        <v>0</v>
      </c>
      <c r="FA36" s="67" t="str">
        <f t="shared" si="69"/>
        <v>0.0</v>
      </c>
      <c r="FB36" s="51" t="str">
        <f t="shared" si="70"/>
        <v>F</v>
      </c>
      <c r="FC36" s="60">
        <f t="shared" si="71"/>
        <v>0</v>
      </c>
      <c r="FD36" s="53" t="str">
        <f t="shared" si="72"/>
        <v>0.0</v>
      </c>
      <c r="FE36" s="63">
        <v>2</v>
      </c>
      <c r="FF36" s="207"/>
      <c r="FG36" s="105">
        <v>7.3</v>
      </c>
      <c r="FH36" s="103"/>
      <c r="FI36" s="104">
        <v>8</v>
      </c>
      <c r="FJ36" s="66">
        <f t="shared" si="73"/>
        <v>2.9</v>
      </c>
      <c r="FK36" s="67">
        <f t="shared" si="74"/>
        <v>7.7</v>
      </c>
      <c r="FL36" s="67" t="str">
        <f t="shared" si="75"/>
        <v>7.7</v>
      </c>
      <c r="FM36" s="51" t="str">
        <f t="shared" si="76"/>
        <v>B</v>
      </c>
      <c r="FN36" s="60">
        <f t="shared" si="77"/>
        <v>3</v>
      </c>
      <c r="FO36" s="53" t="str">
        <f t="shared" si="78"/>
        <v>3.0</v>
      </c>
      <c r="FP36" s="63">
        <v>2</v>
      </c>
      <c r="FQ36" s="207">
        <v>2</v>
      </c>
      <c r="FR36" s="66">
        <v>5.6</v>
      </c>
      <c r="FS36" s="7">
        <v>7</v>
      </c>
      <c r="FT36" s="104"/>
      <c r="FU36" s="66"/>
      <c r="FV36" s="67">
        <f t="shared" si="79"/>
        <v>6.4</v>
      </c>
      <c r="FW36" s="67" t="str">
        <f t="shared" si="80"/>
        <v>6.4</v>
      </c>
      <c r="FX36" s="51" t="str">
        <f t="shared" si="81"/>
        <v>C</v>
      </c>
      <c r="FY36" s="60">
        <f t="shared" si="82"/>
        <v>2</v>
      </c>
      <c r="FZ36" s="53" t="str">
        <f t="shared" si="83"/>
        <v>2.0</v>
      </c>
      <c r="GA36" s="63">
        <v>2</v>
      </c>
      <c r="GB36" s="207">
        <v>2</v>
      </c>
      <c r="GC36" s="149">
        <v>3.4</v>
      </c>
      <c r="GD36" s="70"/>
      <c r="GE36" s="121"/>
      <c r="GF36" s="149"/>
      <c r="GG36" s="67">
        <f t="shared" si="84"/>
        <v>1.4</v>
      </c>
      <c r="GH36" s="67" t="str">
        <f t="shared" si="85"/>
        <v>1.4</v>
      </c>
      <c r="GI36" s="51" t="str">
        <f t="shared" si="86"/>
        <v>F</v>
      </c>
      <c r="GJ36" s="60">
        <f t="shared" si="87"/>
        <v>0</v>
      </c>
      <c r="GK36" s="53" t="str">
        <f t="shared" si="88"/>
        <v>0.0</v>
      </c>
      <c r="GL36" s="63">
        <v>3</v>
      </c>
      <c r="GM36" s="207"/>
      <c r="GN36" s="211">
        <f t="shared" si="89"/>
        <v>18</v>
      </c>
      <c r="GO36" s="156">
        <f t="shared" si="90"/>
        <v>3.5416666666666665</v>
      </c>
      <c r="GP36" s="158">
        <f t="shared" si="91"/>
        <v>1.0555555555555556</v>
      </c>
      <c r="GQ36" s="157" t="str">
        <f t="shared" si="92"/>
        <v>1.06</v>
      </c>
      <c r="GR36" s="5" t="str">
        <f t="shared" si="93"/>
        <v>Lên lớp</v>
      </c>
      <c r="GS36" s="212">
        <f t="shared" si="94"/>
        <v>10</v>
      </c>
      <c r="GT36" s="213">
        <f t="shared" si="95"/>
        <v>5.8350000000000009</v>
      </c>
      <c r="GU36" s="214">
        <f t="shared" si="96"/>
        <v>1.9</v>
      </c>
      <c r="GV36" s="215">
        <f t="shared" si="97"/>
        <v>35</v>
      </c>
      <c r="GW36" s="211">
        <f t="shared" si="98"/>
        <v>24</v>
      </c>
      <c r="GX36" s="157">
        <f t="shared" si="99"/>
        <v>5.8812500000000005</v>
      </c>
      <c r="GY36" s="158">
        <f t="shared" si="100"/>
        <v>1.9166666666666667</v>
      </c>
      <c r="GZ36" s="157" t="str">
        <f t="shared" si="101"/>
        <v>1.92</v>
      </c>
      <c r="HA36" s="5" t="str">
        <f t="shared" si="102"/>
        <v>Lên lớp</v>
      </c>
      <c r="HB36" s="171">
        <v>5</v>
      </c>
      <c r="HC36" s="254">
        <v>2</v>
      </c>
      <c r="HD36" s="123"/>
      <c r="HE36" s="171"/>
      <c r="HF36" s="67">
        <f t="shared" si="103"/>
        <v>3.2</v>
      </c>
      <c r="HG36" s="67" t="str">
        <f t="shared" si="104"/>
        <v>3.2</v>
      </c>
      <c r="HH36" s="51" t="str">
        <f t="shared" si="105"/>
        <v>F</v>
      </c>
      <c r="HI36" s="60">
        <f t="shared" si="106"/>
        <v>0</v>
      </c>
      <c r="HJ36" s="53" t="str">
        <f t="shared" si="107"/>
        <v>0.0</v>
      </c>
      <c r="HK36" s="63">
        <v>3</v>
      </c>
      <c r="HL36" s="207">
        <v>3</v>
      </c>
      <c r="HM36" s="210">
        <v>5</v>
      </c>
      <c r="HN36" s="57">
        <v>4</v>
      </c>
      <c r="HO36" s="58"/>
      <c r="HP36" s="66">
        <f t="shared" si="108"/>
        <v>4.4000000000000004</v>
      </c>
      <c r="HQ36" s="110">
        <f t="shared" si="109"/>
        <v>4.4000000000000004</v>
      </c>
      <c r="HR36" s="67" t="str">
        <f t="shared" si="110"/>
        <v>4.4</v>
      </c>
      <c r="HS36" s="111" t="str">
        <f t="shared" si="111"/>
        <v>D</v>
      </c>
      <c r="HT36" s="112">
        <f t="shared" si="112"/>
        <v>1</v>
      </c>
      <c r="HU36" s="113" t="str">
        <f t="shared" si="113"/>
        <v>1.0</v>
      </c>
      <c r="HV36" s="63">
        <v>1</v>
      </c>
      <c r="HW36" s="207">
        <v>1</v>
      </c>
      <c r="HX36" s="66">
        <f t="shared" si="114"/>
        <v>1.3</v>
      </c>
      <c r="HY36" s="167">
        <f t="shared" si="115"/>
        <v>3.6</v>
      </c>
      <c r="HZ36" s="53" t="str">
        <f t="shared" si="116"/>
        <v>3.6</v>
      </c>
      <c r="IA36" s="51" t="str">
        <f t="shared" si="117"/>
        <v>F</v>
      </c>
      <c r="IB36" s="60">
        <f t="shared" si="118"/>
        <v>0</v>
      </c>
      <c r="IC36" s="53" t="str">
        <f t="shared" si="119"/>
        <v>0.0</v>
      </c>
      <c r="ID36" s="220">
        <v>4</v>
      </c>
      <c r="IE36" s="221">
        <v>4</v>
      </c>
      <c r="IF36" s="210">
        <v>6</v>
      </c>
      <c r="IG36" s="57">
        <v>7</v>
      </c>
      <c r="IH36" s="58"/>
      <c r="II36" s="66">
        <f t="shared" si="120"/>
        <v>6.6</v>
      </c>
      <c r="IJ36" s="67">
        <f t="shared" si="121"/>
        <v>6.6</v>
      </c>
      <c r="IK36" s="67" t="str">
        <f t="shared" si="122"/>
        <v>6.6</v>
      </c>
      <c r="IL36" s="51" t="str">
        <f t="shared" si="123"/>
        <v>C+</v>
      </c>
      <c r="IM36" s="60">
        <f t="shared" si="124"/>
        <v>2.5</v>
      </c>
      <c r="IN36" s="53" t="str">
        <f t="shared" si="125"/>
        <v>2.5</v>
      </c>
      <c r="IO36" s="63">
        <v>2</v>
      </c>
      <c r="IP36" s="207">
        <v>2</v>
      </c>
      <c r="IQ36" s="210">
        <v>8</v>
      </c>
      <c r="IR36" s="57">
        <v>6</v>
      </c>
      <c r="IS36" s="58"/>
      <c r="IT36" s="66">
        <f t="shared" si="126"/>
        <v>6.8</v>
      </c>
      <c r="IU36" s="67">
        <f t="shared" si="127"/>
        <v>6.8</v>
      </c>
      <c r="IV36" s="67" t="str">
        <f t="shared" si="128"/>
        <v>6.8</v>
      </c>
      <c r="IW36" s="51" t="str">
        <f t="shared" si="129"/>
        <v>C+</v>
      </c>
      <c r="IX36" s="60">
        <f t="shared" si="130"/>
        <v>2.5</v>
      </c>
      <c r="IY36" s="53" t="str">
        <f t="shared" si="131"/>
        <v>2.5</v>
      </c>
      <c r="IZ36" s="63">
        <v>3</v>
      </c>
      <c r="JA36" s="207">
        <v>3</v>
      </c>
      <c r="JB36" s="65">
        <v>5.8</v>
      </c>
      <c r="JC36" s="57">
        <v>6</v>
      </c>
      <c r="JD36" s="58"/>
      <c r="JE36" s="66">
        <f t="shared" si="132"/>
        <v>5.9</v>
      </c>
      <c r="JF36" s="67">
        <f t="shared" si="133"/>
        <v>5.9</v>
      </c>
      <c r="JG36" s="50" t="str">
        <f t="shared" si="134"/>
        <v>5.9</v>
      </c>
      <c r="JH36" s="51" t="str">
        <f t="shared" si="135"/>
        <v>C</v>
      </c>
      <c r="JI36" s="60">
        <f t="shared" si="136"/>
        <v>2</v>
      </c>
      <c r="JJ36" s="53" t="str">
        <f t="shared" si="137"/>
        <v>2.0</v>
      </c>
      <c r="JK36" s="61">
        <v>2</v>
      </c>
      <c r="JL36" s="62">
        <v>2</v>
      </c>
      <c r="JM36" s="65">
        <v>6.6</v>
      </c>
      <c r="JN36" s="57">
        <v>4</v>
      </c>
      <c r="JO36" s="58"/>
      <c r="JP36" s="66">
        <f t="shared" si="138"/>
        <v>5</v>
      </c>
      <c r="JQ36" s="67">
        <f t="shared" si="139"/>
        <v>5</v>
      </c>
      <c r="JR36" s="50" t="str">
        <f t="shared" si="140"/>
        <v>5.0</v>
      </c>
      <c r="JS36" s="51" t="str">
        <f t="shared" si="141"/>
        <v>D+</v>
      </c>
      <c r="JT36" s="60">
        <f t="shared" si="142"/>
        <v>1.5</v>
      </c>
      <c r="JU36" s="53" t="str">
        <f t="shared" si="143"/>
        <v>1.5</v>
      </c>
      <c r="JV36" s="61">
        <v>1</v>
      </c>
      <c r="JW36" s="62">
        <v>1</v>
      </c>
      <c r="JX36" s="271">
        <v>5</v>
      </c>
      <c r="JY36" s="122"/>
      <c r="JZ36" s="123"/>
      <c r="KA36" s="171">
        <f t="shared" si="144"/>
        <v>2</v>
      </c>
      <c r="KB36" s="67">
        <f t="shared" si="145"/>
        <v>2</v>
      </c>
      <c r="KC36" s="50" t="str">
        <f t="shared" si="146"/>
        <v>2.0</v>
      </c>
      <c r="KD36" s="51" t="str">
        <f t="shared" si="147"/>
        <v>F</v>
      </c>
      <c r="KE36" s="60">
        <f t="shared" si="148"/>
        <v>0</v>
      </c>
      <c r="KF36" s="53" t="str">
        <f t="shared" si="149"/>
        <v>0.0</v>
      </c>
      <c r="KG36" s="61">
        <v>2</v>
      </c>
      <c r="KH36" s="62">
        <v>2</v>
      </c>
      <c r="KI36" s="105"/>
      <c r="KJ36" s="103"/>
      <c r="KK36" s="104"/>
      <c r="KL36" s="105"/>
      <c r="KM36" s="120"/>
      <c r="KN36" s="120"/>
      <c r="KO36" s="127"/>
      <c r="KP36" s="120"/>
      <c r="KQ36" s="131"/>
      <c r="KR36" s="128"/>
      <c r="KS36" s="128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</row>
    <row r="37" spans="1:369" s="8" customFormat="1" ht="18">
      <c r="A37" s="5">
        <v>38</v>
      </c>
      <c r="B37" s="9" t="s">
        <v>11</v>
      </c>
      <c r="C37" s="10" t="s">
        <v>760</v>
      </c>
      <c r="D37" s="11" t="s">
        <v>451</v>
      </c>
      <c r="E37" s="12" t="s">
        <v>303</v>
      </c>
      <c r="F37" s="155" t="s">
        <v>761</v>
      </c>
      <c r="G37" s="6" t="s">
        <v>762</v>
      </c>
      <c r="H37" s="6" t="s">
        <v>427</v>
      </c>
      <c r="I37" s="48" t="s">
        <v>763</v>
      </c>
      <c r="J37" s="48" t="s">
        <v>631</v>
      </c>
      <c r="K37" s="49"/>
      <c r="L37" s="67" t="str">
        <f t="shared" si="167"/>
        <v>0.0</v>
      </c>
      <c r="M37" s="51" t="str">
        <f t="shared" si="168"/>
        <v>F</v>
      </c>
      <c r="N37" s="52">
        <f t="shared" si="169"/>
        <v>0</v>
      </c>
      <c r="O37" s="53" t="str">
        <f t="shared" si="170"/>
        <v>0.0</v>
      </c>
      <c r="P37" s="63"/>
      <c r="Q37" s="49">
        <v>7</v>
      </c>
      <c r="R37" s="67" t="str">
        <f t="shared" si="171"/>
        <v>7.0</v>
      </c>
      <c r="S37" s="51" t="str">
        <f t="shared" si="172"/>
        <v>B</v>
      </c>
      <c r="T37" s="52">
        <f t="shared" si="173"/>
        <v>3</v>
      </c>
      <c r="U37" s="53" t="str">
        <f t="shared" si="174"/>
        <v>3.0</v>
      </c>
      <c r="V37" s="63">
        <v>3</v>
      </c>
      <c r="W37" s="105">
        <v>7.8</v>
      </c>
      <c r="X37" s="103">
        <v>7</v>
      </c>
      <c r="Y37" s="58"/>
      <c r="Z37" s="66">
        <f t="shared" si="175"/>
        <v>7.3</v>
      </c>
      <c r="AA37" s="67">
        <f t="shared" si="176"/>
        <v>7.3</v>
      </c>
      <c r="AB37" s="67" t="str">
        <f t="shared" si="177"/>
        <v>7.3</v>
      </c>
      <c r="AC37" s="51" t="str">
        <f t="shared" si="178"/>
        <v>B</v>
      </c>
      <c r="AD37" s="60">
        <f t="shared" si="179"/>
        <v>3</v>
      </c>
      <c r="AE37" s="53" t="str">
        <f t="shared" si="180"/>
        <v>3.0</v>
      </c>
      <c r="AF37" s="63">
        <v>4</v>
      </c>
      <c r="AG37" s="207">
        <v>4</v>
      </c>
      <c r="AH37" s="210">
        <v>8</v>
      </c>
      <c r="AI37" s="57">
        <v>8</v>
      </c>
      <c r="AJ37" s="58"/>
      <c r="AK37" s="66">
        <f t="shared" si="181"/>
        <v>8</v>
      </c>
      <c r="AL37" s="67">
        <f t="shared" si="182"/>
        <v>8</v>
      </c>
      <c r="AM37" s="67" t="str">
        <f t="shared" si="183"/>
        <v>8.0</v>
      </c>
      <c r="AN37" s="51" t="str">
        <f t="shared" si="184"/>
        <v>B+</v>
      </c>
      <c r="AO37" s="60">
        <f t="shared" si="185"/>
        <v>3.5</v>
      </c>
      <c r="AP37" s="53" t="str">
        <f t="shared" si="186"/>
        <v>3.5</v>
      </c>
      <c r="AQ37" s="63">
        <v>2</v>
      </c>
      <c r="AR37" s="207">
        <v>2</v>
      </c>
      <c r="AS37" s="149">
        <v>4.4000000000000004</v>
      </c>
      <c r="AT37" s="145"/>
      <c r="AU37" s="7"/>
      <c r="AV37" s="66">
        <f t="shared" si="187"/>
        <v>1.8</v>
      </c>
      <c r="AW37" s="67">
        <f t="shared" si="188"/>
        <v>1.8</v>
      </c>
      <c r="AX37" s="67" t="str">
        <f t="shared" si="189"/>
        <v>1.8</v>
      </c>
      <c r="AY37" s="51" t="str">
        <f t="shared" si="190"/>
        <v>F</v>
      </c>
      <c r="AZ37" s="60">
        <f t="shared" si="191"/>
        <v>0</v>
      </c>
      <c r="BA37" s="53" t="str">
        <f t="shared" si="192"/>
        <v>0.0</v>
      </c>
      <c r="BB37" s="63">
        <v>3</v>
      </c>
      <c r="BC37" s="207"/>
      <c r="BD37" s="105">
        <v>5.2</v>
      </c>
      <c r="BE37" s="103">
        <v>4</v>
      </c>
      <c r="BF37" s="58"/>
      <c r="BG37" s="66">
        <f t="shared" si="193"/>
        <v>4.5</v>
      </c>
      <c r="BH37" s="67">
        <f t="shared" si="194"/>
        <v>4.5</v>
      </c>
      <c r="BI37" s="67" t="str">
        <f t="shared" si="195"/>
        <v>4.5</v>
      </c>
      <c r="BJ37" s="51" t="str">
        <f t="shared" si="196"/>
        <v>D</v>
      </c>
      <c r="BK37" s="60">
        <f t="shared" si="197"/>
        <v>1</v>
      </c>
      <c r="BL37" s="53" t="str">
        <f t="shared" si="198"/>
        <v>1.0</v>
      </c>
      <c r="BM37" s="63">
        <v>3</v>
      </c>
      <c r="BN37" s="207">
        <v>3</v>
      </c>
      <c r="BO37" s="210">
        <v>5.7</v>
      </c>
      <c r="BP37" s="57">
        <v>6</v>
      </c>
      <c r="BQ37" s="58"/>
      <c r="BR37" s="66">
        <f>ROUND((BO37*0.4+BP37*0.6),1)</f>
        <v>5.9</v>
      </c>
      <c r="BS37" s="67">
        <f t="shared" si="199"/>
        <v>5.9</v>
      </c>
      <c r="BT37" s="67" t="str">
        <f t="shared" si="200"/>
        <v>5.9</v>
      </c>
      <c r="BU37" s="51" t="str">
        <f t="shared" si="201"/>
        <v>C</v>
      </c>
      <c r="BV37" s="68">
        <f t="shared" si="202"/>
        <v>2</v>
      </c>
      <c r="BW37" s="53" t="str">
        <f t="shared" si="203"/>
        <v>2.0</v>
      </c>
      <c r="BX37" s="63">
        <v>2</v>
      </c>
      <c r="BY37" s="207">
        <v>2</v>
      </c>
      <c r="BZ37" s="210">
        <v>6.3</v>
      </c>
      <c r="CA37" s="57">
        <v>5</v>
      </c>
      <c r="CB37" s="58"/>
      <c r="CC37" s="66">
        <f t="shared" si="204"/>
        <v>5.5</v>
      </c>
      <c r="CD37" s="67">
        <f t="shared" si="205"/>
        <v>5.5</v>
      </c>
      <c r="CE37" s="67" t="str">
        <f t="shared" si="206"/>
        <v>5.5</v>
      </c>
      <c r="CF37" s="51" t="str">
        <f t="shared" si="207"/>
        <v>C</v>
      </c>
      <c r="CG37" s="60">
        <f t="shared" si="208"/>
        <v>2</v>
      </c>
      <c r="CH37" s="53" t="str">
        <f t="shared" si="209"/>
        <v>2.0</v>
      </c>
      <c r="CI37" s="63">
        <v>3</v>
      </c>
      <c r="CJ37" s="207">
        <v>3</v>
      </c>
      <c r="CK37" s="208">
        <f t="shared" si="210"/>
        <v>17</v>
      </c>
      <c r="CL37" s="72">
        <f t="shared" si="211"/>
        <v>5.4352941176470582</v>
      </c>
      <c r="CM37" s="93" t="str">
        <f t="shared" si="212"/>
        <v>5.44</v>
      </c>
      <c r="CN37" s="72">
        <f t="shared" si="213"/>
        <v>1.8823529411764706</v>
      </c>
      <c r="CO37" s="93" t="str">
        <f t="shared" si="214"/>
        <v>1.88</v>
      </c>
      <c r="CP37" s="7" t="str">
        <f t="shared" si="215"/>
        <v>Lên lớp</v>
      </c>
      <c r="CQ37" s="7">
        <f t="shared" si="216"/>
        <v>14</v>
      </c>
      <c r="CR37" s="72">
        <f t="shared" si="217"/>
        <v>6.2142857142857144</v>
      </c>
      <c r="CS37" s="7" t="str">
        <f t="shared" si="218"/>
        <v>6.21</v>
      </c>
      <c r="CT37" s="72">
        <f t="shared" si="219"/>
        <v>2.2857142857142856</v>
      </c>
      <c r="CU37" s="7" t="str">
        <f t="shared" si="220"/>
        <v>2.29</v>
      </c>
      <c r="CV37" s="7" t="str">
        <f t="shared" si="221"/>
        <v>Lên lớp</v>
      </c>
      <c r="CW37" s="66">
        <v>6</v>
      </c>
      <c r="CX37" s="7">
        <v>4</v>
      </c>
      <c r="CY37" s="7"/>
      <c r="CZ37" s="66">
        <f t="shared" ref="CZ37:CZ44" si="225">ROUND((CW37*0.4+CX37*0.6),1)</f>
        <v>4.8</v>
      </c>
      <c r="DA37" s="67">
        <f t="shared" ref="DA37:DA44" si="226">ROUND(MAX((CW37*0.4+CX37*0.6),(CW37*0.4+CY37*0.6)),1)</f>
        <v>4.8</v>
      </c>
      <c r="DB37" s="60" t="str">
        <f t="shared" ref="DB37:DB44" si="227">TEXT(DA37,"0.0")</f>
        <v>4.8</v>
      </c>
      <c r="DC37" s="51" t="str">
        <f t="shared" ref="DC37:DC44" si="228">IF(DA37&gt;=8.5,"A",IF(DA37&gt;=8,"B+",IF(DA37&gt;=7,"B",IF(DA37&gt;=6.5,"C+",IF(DA37&gt;=5.5,"C",IF(DA37&gt;=5,"D+",IF(DA37&gt;=4,"D","F")))))))</f>
        <v>D</v>
      </c>
      <c r="DD37" s="60">
        <f t="shared" ref="DD37:DD44" si="229">IF(DC37="A",4,IF(DC37="B+",3.5,IF(DC37="B",3,IF(DC37="C+",2.5,IF(DC37="C",2,IF(DC37="D+",1.5,IF(DC37="D",1,0)))))))</f>
        <v>1</v>
      </c>
      <c r="DE37" s="60" t="str">
        <f t="shared" ref="DE37:DE44" si="230">TEXT(DD37,"0.0")</f>
        <v>1.0</v>
      </c>
      <c r="DF37" s="63"/>
      <c r="DG37" s="209"/>
      <c r="DH37" s="105">
        <v>7.4</v>
      </c>
      <c r="DI37" s="126">
        <v>6</v>
      </c>
      <c r="DJ37" s="126"/>
      <c r="DK37" s="66">
        <f t="shared" ref="DK37:DK44" si="231">ROUND((DH37*0.4+DI37*0.6),1)</f>
        <v>6.6</v>
      </c>
      <c r="DL37" s="67">
        <f t="shared" ref="DL37:DL44" si="232">ROUND(MAX((DH37*0.4+DI37*0.6),(DH37*0.4+DJ37*0.6)),1)</f>
        <v>6.6</v>
      </c>
      <c r="DM37" s="60" t="str">
        <f t="shared" ref="DM37:DM44" si="233">TEXT(DL37,"0.0")</f>
        <v>6.6</v>
      </c>
      <c r="DN37" s="51" t="str">
        <f t="shared" ref="DN37:DN44" si="234">IF(DL37&gt;=8.5,"A",IF(DL37&gt;=8,"B+",IF(DL37&gt;=7,"B",IF(DL37&gt;=6.5,"C+",IF(DL37&gt;=5.5,"C",IF(DL37&gt;=5,"D+",IF(DL37&gt;=4,"D","F")))))))</f>
        <v>C+</v>
      </c>
      <c r="DO37" s="60">
        <f t="shared" ref="DO37:DO44" si="235">IF(DN37="A",4,IF(DN37="B+",3.5,IF(DN37="B",3,IF(DN37="C+",2.5,IF(DN37="C",2,IF(DN37="D+",1.5,IF(DN37="D",1,0)))))))</f>
        <v>2.5</v>
      </c>
      <c r="DP37" s="60" t="str">
        <f t="shared" ref="DP37:DP44" si="236">TEXT(DO37,"0.0")</f>
        <v>2.5</v>
      </c>
      <c r="DQ37" s="63"/>
      <c r="DR37" s="209"/>
      <c r="DS37" s="67">
        <f t="shared" ref="DS37:DS44" si="237">(DA37+DL37)/2</f>
        <v>5.6999999999999993</v>
      </c>
      <c r="DT37" s="60" t="str">
        <f t="shared" ref="DT37:DT44" si="238">TEXT(DS37,"0.0")</f>
        <v>5.7</v>
      </c>
      <c r="DU37" s="51" t="str">
        <f t="shared" ref="DU37:DU44" si="239">IF(DS37&gt;=8.5,"A",IF(DS37&gt;=8,"B+",IF(DS37&gt;=7,"B",IF(DS37&gt;=6.5,"C+",IF(DS37&gt;=5.5,"C",IF(DS37&gt;=5,"D+",IF(DS37&gt;=4,"D","F")))))))</f>
        <v>C</v>
      </c>
      <c r="DV37" s="60">
        <f t="shared" ref="DV37:DV44" si="240">IF(DU37="A",4,IF(DU37="B+",3.5,IF(DU37="B",3,IF(DU37="C+",2.5,IF(DU37="C",2,IF(DU37="D+",1.5,IF(DU37="D",1,0)))))))</f>
        <v>2</v>
      </c>
      <c r="DW37" s="60" t="str">
        <f t="shared" ref="DW37:DW44" si="241">TEXT(DV37,"0.0")</f>
        <v>2.0</v>
      </c>
      <c r="DX37" s="63">
        <v>3</v>
      </c>
      <c r="DY37" s="209">
        <v>3</v>
      </c>
      <c r="DZ37" s="66">
        <v>6</v>
      </c>
      <c r="EA37" s="7">
        <v>6</v>
      </c>
      <c r="EB37" s="7"/>
      <c r="EC37" s="66">
        <f t="shared" ref="EC37:EC44" si="242">ROUND((DZ37*0.4+EA37*0.6),1)</f>
        <v>6</v>
      </c>
      <c r="ED37" s="67">
        <f t="shared" ref="ED37:ED44" si="243">ROUND(MAX((DZ37*0.4+EA37*0.6),(DZ37*0.4+EB37*0.6)),1)</f>
        <v>6</v>
      </c>
      <c r="EE37" s="60" t="str">
        <f t="shared" ref="EE37:EE44" si="244">TEXT(ED37,"0.0")</f>
        <v>6.0</v>
      </c>
      <c r="EF37" s="51" t="str">
        <f t="shared" ref="EF37:EF44" si="245">IF(ED37&gt;=8.5,"A",IF(ED37&gt;=8,"B+",IF(ED37&gt;=7,"B",IF(ED37&gt;=6.5,"C+",IF(ED37&gt;=5.5,"C",IF(ED37&gt;=5,"D+",IF(ED37&gt;=4,"D","F")))))))</f>
        <v>C</v>
      </c>
      <c r="EG37" s="60">
        <f t="shared" ref="EG37:EG44" si="246">IF(EF37="A",4,IF(EF37="B+",3.5,IF(EF37="B",3,IF(EF37="C+",2.5,IF(EF37="C",2,IF(EF37="D+",1.5,IF(EF37="D",1,0)))))))</f>
        <v>2</v>
      </c>
      <c r="EH37" s="60" t="str">
        <f t="shared" ref="EH37:EH44" si="247">TEXT(EG37,"0.0")</f>
        <v>2.0</v>
      </c>
      <c r="EI37" s="63">
        <v>3</v>
      </c>
      <c r="EJ37" s="209">
        <v>3</v>
      </c>
      <c r="EK37" s="105">
        <v>5.7</v>
      </c>
      <c r="EL37" s="103">
        <v>6</v>
      </c>
      <c r="EM37" s="126"/>
      <c r="EN37" s="66">
        <f t="shared" si="222"/>
        <v>5.9</v>
      </c>
      <c r="EO37" s="67">
        <f t="shared" si="223"/>
        <v>5.9</v>
      </c>
      <c r="EP37" s="60" t="str">
        <f t="shared" ref="EP37:EP44" si="248">TEXT(EO37,"0.0")</f>
        <v>5.9</v>
      </c>
      <c r="EQ37" s="51" t="str">
        <f t="shared" si="224"/>
        <v>C</v>
      </c>
      <c r="ER37" s="60">
        <f t="shared" ref="ER37:ER44" si="249">IF(EQ37="A",4,IF(EQ37="B+",3.5,IF(EQ37="B",3,IF(EQ37="C+",2.5,IF(EQ37="C",2,IF(EQ37="D+",1.5,IF(EQ37="D",1,0)))))))</f>
        <v>2</v>
      </c>
      <c r="ES37" s="60" t="str">
        <f t="shared" ref="ES37:ES44" si="250">TEXT(ER37,"0.0")</f>
        <v>2.0</v>
      </c>
      <c r="ET37" s="63">
        <v>3</v>
      </c>
      <c r="EU37" s="207">
        <v>3</v>
      </c>
      <c r="EV37" s="149">
        <v>0.3</v>
      </c>
      <c r="EW37" s="70"/>
      <c r="EX37" s="121"/>
      <c r="EY37" s="66">
        <f t="shared" si="67"/>
        <v>0.1</v>
      </c>
      <c r="EZ37" s="67">
        <f t="shared" si="68"/>
        <v>0.1</v>
      </c>
      <c r="FA37" s="67" t="str">
        <f t="shared" si="69"/>
        <v>0.1</v>
      </c>
      <c r="FB37" s="51" t="str">
        <f t="shared" si="70"/>
        <v>F</v>
      </c>
      <c r="FC37" s="60">
        <f t="shared" si="71"/>
        <v>0</v>
      </c>
      <c r="FD37" s="53" t="str">
        <f t="shared" si="72"/>
        <v>0.0</v>
      </c>
      <c r="FE37" s="63">
        <v>2</v>
      </c>
      <c r="FF37" s="207"/>
      <c r="FG37" s="66">
        <v>7</v>
      </c>
      <c r="FH37" s="7">
        <v>8</v>
      </c>
      <c r="FI37" s="104"/>
      <c r="FJ37" s="66">
        <f t="shared" si="73"/>
        <v>7.6</v>
      </c>
      <c r="FK37" s="67">
        <f t="shared" si="74"/>
        <v>7.6</v>
      </c>
      <c r="FL37" s="67" t="str">
        <f t="shared" si="75"/>
        <v>7.6</v>
      </c>
      <c r="FM37" s="51" t="str">
        <f t="shared" si="76"/>
        <v>B</v>
      </c>
      <c r="FN37" s="60">
        <f t="shared" si="77"/>
        <v>3</v>
      </c>
      <c r="FO37" s="53" t="str">
        <f t="shared" si="78"/>
        <v>3.0</v>
      </c>
      <c r="FP37" s="63">
        <v>2</v>
      </c>
      <c r="FQ37" s="207">
        <v>2</v>
      </c>
      <c r="FR37" s="66">
        <v>5.2</v>
      </c>
      <c r="FS37" s="7">
        <v>5</v>
      </c>
      <c r="FT37" s="7"/>
      <c r="FU37" s="66"/>
      <c r="FV37" s="67">
        <f t="shared" si="79"/>
        <v>5.0999999999999996</v>
      </c>
      <c r="FW37" s="67" t="str">
        <f t="shared" si="80"/>
        <v>5.1</v>
      </c>
      <c r="FX37" s="51" t="str">
        <f t="shared" si="81"/>
        <v>D+</v>
      </c>
      <c r="FY37" s="60">
        <f t="shared" si="82"/>
        <v>1.5</v>
      </c>
      <c r="FZ37" s="53" t="str">
        <f t="shared" si="83"/>
        <v>1.5</v>
      </c>
      <c r="GA37" s="63">
        <v>2</v>
      </c>
      <c r="GB37" s="207">
        <v>2</v>
      </c>
      <c r="GC37" s="149">
        <v>0.4</v>
      </c>
      <c r="GD37" s="70"/>
      <c r="GE37" s="121"/>
      <c r="GF37" s="149"/>
      <c r="GG37" s="67">
        <f t="shared" si="84"/>
        <v>0.2</v>
      </c>
      <c r="GH37" s="67" t="str">
        <f t="shared" si="85"/>
        <v>0.2</v>
      </c>
      <c r="GI37" s="51" t="str">
        <f t="shared" si="86"/>
        <v>F</v>
      </c>
      <c r="GJ37" s="60">
        <f t="shared" si="87"/>
        <v>0</v>
      </c>
      <c r="GK37" s="53" t="str">
        <f t="shared" si="88"/>
        <v>0.0</v>
      </c>
      <c r="GL37" s="63">
        <v>3</v>
      </c>
      <c r="GM37" s="207"/>
      <c r="GN37" s="211">
        <f t="shared" si="89"/>
        <v>18</v>
      </c>
      <c r="GO37" s="156">
        <f t="shared" si="90"/>
        <v>4.3888888888888893</v>
      </c>
      <c r="GP37" s="158">
        <f t="shared" si="91"/>
        <v>1.5</v>
      </c>
      <c r="GQ37" s="157" t="str">
        <f t="shared" si="92"/>
        <v>1.50</v>
      </c>
      <c r="GR37" s="5" t="str">
        <f t="shared" si="93"/>
        <v>Lên lớp</v>
      </c>
      <c r="GS37" s="212">
        <f t="shared" si="94"/>
        <v>13</v>
      </c>
      <c r="GT37" s="213">
        <f t="shared" si="95"/>
        <v>6.0153846153846153</v>
      </c>
      <c r="GU37" s="214">
        <f t="shared" si="96"/>
        <v>2.0769230769230771</v>
      </c>
      <c r="GV37" s="215">
        <f t="shared" si="97"/>
        <v>35</v>
      </c>
      <c r="GW37" s="211">
        <f t="shared" si="98"/>
        <v>27</v>
      </c>
      <c r="GX37" s="157">
        <f t="shared" si="99"/>
        <v>6.1185185185185178</v>
      </c>
      <c r="GY37" s="158">
        <f t="shared" si="100"/>
        <v>2.1851851851851851</v>
      </c>
      <c r="GZ37" s="157" t="str">
        <f t="shared" si="101"/>
        <v>2.19</v>
      </c>
      <c r="HA37" s="5" t="str">
        <f t="shared" si="102"/>
        <v>Lên lớp</v>
      </c>
      <c r="HB37" s="105"/>
      <c r="HC37" s="103"/>
      <c r="HD37" s="104"/>
      <c r="HE37" s="105"/>
      <c r="HF37" s="67">
        <f t="shared" si="103"/>
        <v>0</v>
      </c>
      <c r="HG37" s="67" t="str">
        <f t="shared" si="104"/>
        <v>0.0</v>
      </c>
      <c r="HH37" s="51" t="str">
        <f t="shared" si="105"/>
        <v>F</v>
      </c>
      <c r="HI37" s="60">
        <f t="shared" si="106"/>
        <v>0</v>
      </c>
      <c r="HJ37" s="53" t="str">
        <f t="shared" si="107"/>
        <v>0.0</v>
      </c>
      <c r="HK37" s="63">
        <v>3</v>
      </c>
      <c r="HL37" s="207">
        <v>3</v>
      </c>
      <c r="HM37" s="149"/>
      <c r="HN37" s="70"/>
      <c r="HO37" s="121"/>
      <c r="HP37" s="149">
        <f t="shared" si="108"/>
        <v>0</v>
      </c>
      <c r="HQ37" s="110">
        <f t="shared" si="109"/>
        <v>0</v>
      </c>
      <c r="HR37" s="67" t="str">
        <f t="shared" si="110"/>
        <v>0.0</v>
      </c>
      <c r="HS37" s="111" t="str">
        <f t="shared" si="111"/>
        <v>F</v>
      </c>
      <c r="HT37" s="112">
        <f t="shared" si="112"/>
        <v>0</v>
      </c>
      <c r="HU37" s="113" t="str">
        <f t="shared" si="113"/>
        <v>0.0</v>
      </c>
      <c r="HV37" s="63">
        <v>1</v>
      </c>
      <c r="HW37" s="207">
        <v>1</v>
      </c>
      <c r="HX37" s="66">
        <f t="shared" si="114"/>
        <v>0</v>
      </c>
      <c r="HY37" s="167">
        <f t="shared" si="115"/>
        <v>0</v>
      </c>
      <c r="HZ37" s="53" t="str">
        <f t="shared" si="116"/>
        <v>0.0</v>
      </c>
      <c r="IA37" s="51" t="str">
        <f t="shared" si="117"/>
        <v>F</v>
      </c>
      <c r="IB37" s="60">
        <f t="shared" si="118"/>
        <v>0</v>
      </c>
      <c r="IC37" s="53" t="str">
        <f t="shared" si="119"/>
        <v>0.0</v>
      </c>
      <c r="ID37" s="220">
        <v>4</v>
      </c>
      <c r="IE37" s="221">
        <v>4</v>
      </c>
      <c r="IF37" s="210"/>
      <c r="IG37" s="57"/>
      <c r="IH37" s="58"/>
      <c r="II37" s="66">
        <f t="shared" si="120"/>
        <v>0</v>
      </c>
      <c r="IJ37" s="67">
        <f t="shared" si="121"/>
        <v>0</v>
      </c>
      <c r="IK37" s="67" t="str">
        <f t="shared" si="122"/>
        <v>0.0</v>
      </c>
      <c r="IL37" s="51" t="str">
        <f t="shared" si="123"/>
        <v>F</v>
      </c>
      <c r="IM37" s="60">
        <f t="shared" si="124"/>
        <v>0</v>
      </c>
      <c r="IN37" s="53" t="str">
        <f t="shared" si="125"/>
        <v>0.0</v>
      </c>
      <c r="IO37" s="63">
        <v>2</v>
      </c>
      <c r="IP37" s="207">
        <v>2</v>
      </c>
      <c r="IQ37" s="149"/>
      <c r="IR37" s="70"/>
      <c r="IS37" s="121"/>
      <c r="IT37" s="149">
        <f t="shared" si="126"/>
        <v>0</v>
      </c>
      <c r="IU37" s="67">
        <f t="shared" si="127"/>
        <v>0</v>
      </c>
      <c r="IV37" s="67" t="str">
        <f t="shared" si="128"/>
        <v>0.0</v>
      </c>
      <c r="IW37" s="51" t="str">
        <f t="shared" si="129"/>
        <v>F</v>
      </c>
      <c r="IX37" s="60">
        <f t="shared" si="130"/>
        <v>0</v>
      </c>
      <c r="IY37" s="53" t="str">
        <f t="shared" si="131"/>
        <v>0.0</v>
      </c>
      <c r="IZ37" s="63">
        <v>3</v>
      </c>
      <c r="JA37" s="207">
        <v>3</v>
      </c>
      <c r="JB37" s="65">
        <v>5.6</v>
      </c>
      <c r="JC37" s="57">
        <v>7</v>
      </c>
      <c r="JD37" s="58"/>
      <c r="JE37" s="66">
        <f t="shared" si="132"/>
        <v>6.4</v>
      </c>
      <c r="JF37" s="67">
        <f t="shared" si="133"/>
        <v>6.4</v>
      </c>
      <c r="JG37" s="50" t="str">
        <f t="shared" si="134"/>
        <v>6.4</v>
      </c>
      <c r="JH37" s="51" t="str">
        <f t="shared" si="135"/>
        <v>C</v>
      </c>
      <c r="JI37" s="60">
        <f t="shared" si="136"/>
        <v>2</v>
      </c>
      <c r="JJ37" s="53" t="str">
        <f t="shared" si="137"/>
        <v>2.0</v>
      </c>
      <c r="JK37" s="61">
        <v>2</v>
      </c>
      <c r="JL37" s="62">
        <v>2</v>
      </c>
      <c r="JM37" s="277">
        <v>5.4</v>
      </c>
      <c r="JN37" s="124"/>
      <c r="JO37" s="125"/>
      <c r="JP37" s="150">
        <f t="shared" si="138"/>
        <v>2.2000000000000002</v>
      </c>
      <c r="JQ37" s="67">
        <f t="shared" si="139"/>
        <v>2.2000000000000002</v>
      </c>
      <c r="JR37" s="50" t="str">
        <f t="shared" si="140"/>
        <v>2.2</v>
      </c>
      <c r="JS37" s="51" t="str">
        <f t="shared" si="141"/>
        <v>F</v>
      </c>
      <c r="JT37" s="60">
        <f t="shared" si="142"/>
        <v>0</v>
      </c>
      <c r="JU37" s="53" t="str">
        <f t="shared" si="143"/>
        <v>0.0</v>
      </c>
      <c r="JV37" s="61">
        <v>1</v>
      </c>
      <c r="JW37" s="62">
        <v>1</v>
      </c>
      <c r="JX37" s="284">
        <v>6.3</v>
      </c>
      <c r="JY37" s="281">
        <v>3</v>
      </c>
      <c r="JZ37" s="58"/>
      <c r="KA37" s="66">
        <f t="shared" si="144"/>
        <v>4.3</v>
      </c>
      <c r="KB37" s="67">
        <f t="shared" si="145"/>
        <v>4.3</v>
      </c>
      <c r="KC37" s="50" t="str">
        <f t="shared" si="146"/>
        <v>4.3</v>
      </c>
      <c r="KD37" s="51" t="str">
        <f t="shared" si="147"/>
        <v>D</v>
      </c>
      <c r="KE37" s="60">
        <f t="shared" si="148"/>
        <v>1</v>
      </c>
      <c r="KF37" s="53" t="str">
        <f t="shared" si="149"/>
        <v>1.0</v>
      </c>
      <c r="KG37" s="61">
        <v>2</v>
      </c>
      <c r="KH37" s="62">
        <v>2</v>
      </c>
      <c r="KI37" s="66"/>
      <c r="KJ37" s="67"/>
      <c r="KK37" s="67"/>
      <c r="KL37" s="51"/>
      <c r="KM37" s="60"/>
      <c r="KN37" s="53"/>
      <c r="KO37" s="63"/>
      <c r="KP37" s="207"/>
      <c r="KQ37" s="210"/>
      <c r="KR37" s="57"/>
      <c r="KS37" s="58"/>
      <c r="KT37" s="66"/>
      <c r="KU37" s="67"/>
      <c r="KV37" s="67"/>
      <c r="KW37" s="51"/>
      <c r="KX37" s="60"/>
      <c r="KY37" s="53"/>
      <c r="KZ37" s="63"/>
      <c r="LA37" s="207"/>
      <c r="LB37" s="208"/>
      <c r="LC37" s="72"/>
      <c r="LD37" s="93"/>
      <c r="LE37" s="72"/>
      <c r="LF37" s="93"/>
      <c r="LG37" s="5"/>
      <c r="LH37" s="212"/>
      <c r="LI37" s="156"/>
      <c r="LJ37" s="156"/>
      <c r="LK37" s="215"/>
      <c r="LL37" s="211"/>
      <c r="LM37" s="157"/>
      <c r="LN37" s="158"/>
      <c r="LO37" s="157"/>
      <c r="LP37" s="5"/>
      <c r="LQ37" s="222"/>
      <c r="LR37" s="159"/>
      <c r="LS37" s="160"/>
      <c r="LT37" s="66"/>
      <c r="LU37" s="161"/>
      <c r="LV37" s="161"/>
      <c r="LW37" s="162"/>
      <c r="LX37" s="163"/>
      <c r="LY37" s="164"/>
      <c r="LZ37" s="223"/>
      <c r="MA37" s="224"/>
      <c r="MB37" s="222"/>
      <c r="MC37" s="159"/>
      <c r="MD37" s="165"/>
      <c r="ME37" s="166"/>
      <c r="MF37" s="161"/>
      <c r="MG37" s="161"/>
      <c r="MH37" s="162"/>
      <c r="MI37" s="163"/>
      <c r="MJ37" s="164"/>
      <c r="MK37" s="223"/>
      <c r="ML37" s="207"/>
      <c r="MM37" s="66"/>
      <c r="MN37" s="167"/>
      <c r="MO37" s="53"/>
      <c r="MP37" s="51"/>
      <c r="MQ37" s="60"/>
      <c r="MR37" s="53"/>
      <c r="MS37" s="220"/>
      <c r="MT37" s="221"/>
      <c r="MU37" s="149"/>
      <c r="MV37" s="137"/>
      <c r="MW37" s="121"/>
      <c r="MX37" s="66"/>
      <c r="MY37" s="67"/>
      <c r="MZ37" s="67"/>
      <c r="NA37" s="51"/>
      <c r="NB37" s="60"/>
      <c r="NC37" s="53"/>
      <c r="ND37" s="63"/>
      <c r="NE37" s="207"/>
    </row>
    <row r="38" spans="1:369" s="8" customFormat="1" ht="18">
      <c r="A38" s="5">
        <v>39</v>
      </c>
      <c r="B38" s="9" t="s">
        <v>11</v>
      </c>
      <c r="C38" s="10" t="s">
        <v>764</v>
      </c>
      <c r="D38" s="11" t="s">
        <v>765</v>
      </c>
      <c r="E38" s="12" t="s">
        <v>329</v>
      </c>
      <c r="F38" s="155" t="s">
        <v>761</v>
      </c>
      <c r="G38" s="6" t="s">
        <v>766</v>
      </c>
      <c r="H38" s="6" t="s">
        <v>427</v>
      </c>
      <c r="I38" s="48" t="s">
        <v>767</v>
      </c>
      <c r="J38" s="48" t="s">
        <v>632</v>
      </c>
      <c r="K38" s="206"/>
      <c r="L38" s="67" t="str">
        <f t="shared" si="167"/>
        <v>0.0</v>
      </c>
      <c r="M38" s="51" t="str">
        <f t="shared" si="168"/>
        <v>F</v>
      </c>
      <c r="N38" s="52">
        <f t="shared" si="169"/>
        <v>0</v>
      </c>
      <c r="O38" s="53" t="str">
        <f t="shared" si="170"/>
        <v>0.0</v>
      </c>
      <c r="P38" s="63"/>
      <c r="Q38" s="49">
        <v>6</v>
      </c>
      <c r="R38" s="67" t="str">
        <f t="shared" si="171"/>
        <v>6.0</v>
      </c>
      <c r="S38" s="51" t="str">
        <f t="shared" si="172"/>
        <v>C</v>
      </c>
      <c r="T38" s="52">
        <f t="shared" si="173"/>
        <v>2</v>
      </c>
      <c r="U38" s="53" t="str">
        <f t="shared" si="174"/>
        <v>2.0</v>
      </c>
      <c r="V38" s="63">
        <v>3</v>
      </c>
      <c r="W38" s="105">
        <v>8.1999999999999993</v>
      </c>
      <c r="X38" s="103">
        <v>8</v>
      </c>
      <c r="Y38" s="58"/>
      <c r="Z38" s="66">
        <f t="shared" si="175"/>
        <v>8.1</v>
      </c>
      <c r="AA38" s="67">
        <f t="shared" si="176"/>
        <v>8.1</v>
      </c>
      <c r="AB38" s="67" t="str">
        <f t="shared" si="177"/>
        <v>8.1</v>
      </c>
      <c r="AC38" s="51" t="str">
        <f t="shared" si="178"/>
        <v>B+</v>
      </c>
      <c r="AD38" s="60">
        <f t="shared" si="179"/>
        <v>3.5</v>
      </c>
      <c r="AE38" s="53" t="str">
        <f t="shared" si="180"/>
        <v>3.5</v>
      </c>
      <c r="AF38" s="63">
        <v>4</v>
      </c>
      <c r="AG38" s="207">
        <v>4</v>
      </c>
      <c r="AH38" s="210">
        <v>5</v>
      </c>
      <c r="AI38" s="57">
        <v>5</v>
      </c>
      <c r="AJ38" s="58"/>
      <c r="AK38" s="66">
        <f t="shared" si="181"/>
        <v>5</v>
      </c>
      <c r="AL38" s="67">
        <f t="shared" si="182"/>
        <v>5</v>
      </c>
      <c r="AM38" s="67" t="str">
        <f t="shared" si="183"/>
        <v>5.0</v>
      </c>
      <c r="AN38" s="51" t="str">
        <f t="shared" si="184"/>
        <v>D+</v>
      </c>
      <c r="AO38" s="60">
        <f t="shared" si="185"/>
        <v>1.5</v>
      </c>
      <c r="AP38" s="53" t="str">
        <f t="shared" si="186"/>
        <v>1.5</v>
      </c>
      <c r="AQ38" s="63">
        <v>2</v>
      </c>
      <c r="AR38" s="207">
        <v>2</v>
      </c>
      <c r="AS38" s="66">
        <v>6.6</v>
      </c>
      <c r="AT38" s="7">
        <v>2</v>
      </c>
      <c r="AU38" s="7">
        <v>0</v>
      </c>
      <c r="AV38" s="66">
        <f t="shared" si="187"/>
        <v>3.8</v>
      </c>
      <c r="AW38" s="67">
        <f t="shared" si="188"/>
        <v>3.8</v>
      </c>
      <c r="AX38" s="67" t="str">
        <f t="shared" si="189"/>
        <v>3.8</v>
      </c>
      <c r="AY38" s="51" t="str">
        <f t="shared" si="190"/>
        <v>F</v>
      </c>
      <c r="AZ38" s="60">
        <f t="shared" si="191"/>
        <v>0</v>
      </c>
      <c r="BA38" s="53" t="str">
        <f t="shared" si="192"/>
        <v>0.0</v>
      </c>
      <c r="BB38" s="63">
        <v>3</v>
      </c>
      <c r="BC38" s="207"/>
      <c r="BD38" s="105">
        <v>5.6</v>
      </c>
      <c r="BE38" s="103">
        <v>2</v>
      </c>
      <c r="BF38" s="58">
        <v>4</v>
      </c>
      <c r="BG38" s="66">
        <f t="shared" si="193"/>
        <v>3.4</v>
      </c>
      <c r="BH38" s="67">
        <f t="shared" si="194"/>
        <v>4.5999999999999996</v>
      </c>
      <c r="BI38" s="67" t="str">
        <f t="shared" si="195"/>
        <v>4.6</v>
      </c>
      <c r="BJ38" s="51" t="str">
        <f t="shared" si="196"/>
        <v>D</v>
      </c>
      <c r="BK38" s="60">
        <f t="shared" si="197"/>
        <v>1</v>
      </c>
      <c r="BL38" s="53" t="str">
        <f t="shared" si="198"/>
        <v>1.0</v>
      </c>
      <c r="BM38" s="63">
        <v>3</v>
      </c>
      <c r="BN38" s="207">
        <v>3</v>
      </c>
      <c r="BO38" s="210">
        <v>6.1</v>
      </c>
      <c r="BP38" s="57">
        <v>5</v>
      </c>
      <c r="BQ38" s="58"/>
      <c r="BR38" s="66">
        <f>ROUND((BO38*0.4+BP38*0.6),1)</f>
        <v>5.4</v>
      </c>
      <c r="BS38" s="67">
        <f t="shared" si="199"/>
        <v>5.4</v>
      </c>
      <c r="BT38" s="67" t="str">
        <f t="shared" si="200"/>
        <v>5.4</v>
      </c>
      <c r="BU38" s="51" t="str">
        <f t="shared" si="201"/>
        <v>D+</v>
      </c>
      <c r="BV38" s="68">
        <f t="shared" si="202"/>
        <v>1.5</v>
      </c>
      <c r="BW38" s="53" t="str">
        <f t="shared" si="203"/>
        <v>1.5</v>
      </c>
      <c r="BX38" s="63">
        <v>2</v>
      </c>
      <c r="BY38" s="207">
        <v>2</v>
      </c>
      <c r="BZ38" s="210">
        <v>7</v>
      </c>
      <c r="CA38" s="57">
        <v>4</v>
      </c>
      <c r="CB38" s="58"/>
      <c r="CC38" s="66">
        <f t="shared" si="204"/>
        <v>5.2</v>
      </c>
      <c r="CD38" s="67">
        <f t="shared" si="205"/>
        <v>5.2</v>
      </c>
      <c r="CE38" s="67" t="str">
        <f t="shared" si="206"/>
        <v>5.2</v>
      </c>
      <c r="CF38" s="51" t="str">
        <f t="shared" si="207"/>
        <v>D+</v>
      </c>
      <c r="CG38" s="60">
        <f t="shared" si="208"/>
        <v>1.5</v>
      </c>
      <c r="CH38" s="53" t="str">
        <f t="shared" si="209"/>
        <v>1.5</v>
      </c>
      <c r="CI38" s="63">
        <v>3</v>
      </c>
      <c r="CJ38" s="207">
        <v>3</v>
      </c>
      <c r="CK38" s="208">
        <f t="shared" si="210"/>
        <v>17</v>
      </c>
      <c r="CL38" s="72">
        <f t="shared" si="211"/>
        <v>5.5294117647058822</v>
      </c>
      <c r="CM38" s="93" t="str">
        <f t="shared" si="212"/>
        <v>5.53</v>
      </c>
      <c r="CN38" s="72">
        <f t="shared" si="213"/>
        <v>1.6176470588235294</v>
      </c>
      <c r="CO38" s="93" t="str">
        <f t="shared" si="214"/>
        <v>1.62</v>
      </c>
      <c r="CP38" s="7" t="str">
        <f t="shared" si="215"/>
        <v>Lên lớp</v>
      </c>
      <c r="CQ38" s="7">
        <f t="shared" si="216"/>
        <v>14</v>
      </c>
      <c r="CR38" s="72">
        <f t="shared" si="217"/>
        <v>5.8999999999999995</v>
      </c>
      <c r="CS38" s="7" t="str">
        <f t="shared" si="218"/>
        <v>5.90</v>
      </c>
      <c r="CT38" s="72">
        <f t="shared" si="219"/>
        <v>1.9642857142857142</v>
      </c>
      <c r="CU38" s="7" t="str">
        <f t="shared" si="220"/>
        <v>1.96</v>
      </c>
      <c r="CV38" s="7" t="str">
        <f t="shared" si="221"/>
        <v>Lên lớp</v>
      </c>
      <c r="CW38" s="66">
        <v>6.4</v>
      </c>
      <c r="CX38" s="7">
        <v>4</v>
      </c>
      <c r="CY38" s="7"/>
      <c r="CZ38" s="66">
        <f t="shared" si="225"/>
        <v>5</v>
      </c>
      <c r="DA38" s="67">
        <f t="shared" si="226"/>
        <v>5</v>
      </c>
      <c r="DB38" s="60" t="str">
        <f t="shared" si="227"/>
        <v>5.0</v>
      </c>
      <c r="DC38" s="51" t="str">
        <f t="shared" si="228"/>
        <v>D+</v>
      </c>
      <c r="DD38" s="60">
        <f t="shared" si="229"/>
        <v>1.5</v>
      </c>
      <c r="DE38" s="60" t="str">
        <f t="shared" si="230"/>
        <v>1.5</v>
      </c>
      <c r="DF38" s="63"/>
      <c r="DG38" s="209"/>
      <c r="DH38" s="105">
        <v>6</v>
      </c>
      <c r="DI38" s="126">
        <v>4</v>
      </c>
      <c r="DJ38" s="126"/>
      <c r="DK38" s="66">
        <f t="shared" si="231"/>
        <v>4.8</v>
      </c>
      <c r="DL38" s="67">
        <f t="shared" si="232"/>
        <v>4.8</v>
      </c>
      <c r="DM38" s="60" t="str">
        <f t="shared" si="233"/>
        <v>4.8</v>
      </c>
      <c r="DN38" s="51" t="str">
        <f t="shared" si="234"/>
        <v>D</v>
      </c>
      <c r="DO38" s="60">
        <f t="shared" si="235"/>
        <v>1</v>
      </c>
      <c r="DP38" s="60" t="str">
        <f t="shared" si="236"/>
        <v>1.0</v>
      </c>
      <c r="DQ38" s="63"/>
      <c r="DR38" s="209"/>
      <c r="DS38" s="67">
        <f t="shared" si="237"/>
        <v>4.9000000000000004</v>
      </c>
      <c r="DT38" s="60" t="str">
        <f t="shared" si="238"/>
        <v>4.9</v>
      </c>
      <c r="DU38" s="51" t="str">
        <f t="shared" si="239"/>
        <v>D</v>
      </c>
      <c r="DV38" s="60">
        <f t="shared" si="240"/>
        <v>1</v>
      </c>
      <c r="DW38" s="60" t="str">
        <f t="shared" si="241"/>
        <v>1.0</v>
      </c>
      <c r="DX38" s="63">
        <v>3</v>
      </c>
      <c r="DY38" s="209">
        <v>3</v>
      </c>
      <c r="DZ38" s="66">
        <v>6.2</v>
      </c>
      <c r="EA38" s="7">
        <v>2</v>
      </c>
      <c r="EB38" s="7">
        <v>5</v>
      </c>
      <c r="EC38" s="66">
        <f t="shared" si="242"/>
        <v>3.7</v>
      </c>
      <c r="ED38" s="67">
        <f t="shared" si="243"/>
        <v>5.5</v>
      </c>
      <c r="EE38" s="60" t="str">
        <f t="shared" si="244"/>
        <v>5.5</v>
      </c>
      <c r="EF38" s="51" t="str">
        <f t="shared" si="245"/>
        <v>C</v>
      </c>
      <c r="EG38" s="60">
        <f t="shared" si="246"/>
        <v>2</v>
      </c>
      <c r="EH38" s="60" t="str">
        <f t="shared" si="247"/>
        <v>2.0</v>
      </c>
      <c r="EI38" s="63">
        <v>3</v>
      </c>
      <c r="EJ38" s="209">
        <v>3</v>
      </c>
      <c r="EK38" s="210">
        <v>5</v>
      </c>
      <c r="EL38" s="57">
        <v>5</v>
      </c>
      <c r="EM38" s="7"/>
      <c r="EN38" s="66">
        <f t="shared" si="222"/>
        <v>5</v>
      </c>
      <c r="EO38" s="67">
        <f t="shared" si="223"/>
        <v>5</v>
      </c>
      <c r="EP38" s="60" t="str">
        <f t="shared" si="248"/>
        <v>5.0</v>
      </c>
      <c r="EQ38" s="51" t="str">
        <f t="shared" si="224"/>
        <v>D+</v>
      </c>
      <c r="ER38" s="60">
        <f t="shared" si="249"/>
        <v>1.5</v>
      </c>
      <c r="ES38" s="60" t="str">
        <f t="shared" si="250"/>
        <v>1.5</v>
      </c>
      <c r="ET38" s="63">
        <v>3</v>
      </c>
      <c r="EU38" s="207">
        <v>3</v>
      </c>
      <c r="EV38" s="149">
        <v>0.3</v>
      </c>
      <c r="EW38" s="70"/>
      <c r="EX38" s="121"/>
      <c r="EY38" s="66">
        <f t="shared" si="67"/>
        <v>0.1</v>
      </c>
      <c r="EZ38" s="67">
        <f t="shared" si="68"/>
        <v>0.1</v>
      </c>
      <c r="FA38" s="67" t="str">
        <f t="shared" si="69"/>
        <v>0.1</v>
      </c>
      <c r="FB38" s="51" t="str">
        <f t="shared" si="70"/>
        <v>F</v>
      </c>
      <c r="FC38" s="60">
        <f t="shared" si="71"/>
        <v>0</v>
      </c>
      <c r="FD38" s="53" t="str">
        <f t="shared" si="72"/>
        <v>0.0</v>
      </c>
      <c r="FE38" s="63">
        <v>2</v>
      </c>
      <c r="FF38" s="207"/>
      <c r="FG38" s="66">
        <v>6.3</v>
      </c>
      <c r="FH38" s="7">
        <v>8</v>
      </c>
      <c r="FI38" s="104"/>
      <c r="FJ38" s="66">
        <f t="shared" si="73"/>
        <v>7.3</v>
      </c>
      <c r="FK38" s="67">
        <f t="shared" si="74"/>
        <v>7.3</v>
      </c>
      <c r="FL38" s="67" t="str">
        <f t="shared" si="75"/>
        <v>7.3</v>
      </c>
      <c r="FM38" s="51" t="str">
        <f t="shared" si="76"/>
        <v>B</v>
      </c>
      <c r="FN38" s="60">
        <f t="shared" si="77"/>
        <v>3</v>
      </c>
      <c r="FO38" s="53" t="str">
        <f t="shared" si="78"/>
        <v>3.0</v>
      </c>
      <c r="FP38" s="63">
        <v>2</v>
      </c>
      <c r="FQ38" s="207">
        <v>2</v>
      </c>
      <c r="FR38" s="66">
        <v>6</v>
      </c>
      <c r="FS38" s="7"/>
      <c r="FT38" s="7">
        <v>5</v>
      </c>
      <c r="FU38" s="66"/>
      <c r="FV38" s="67">
        <f t="shared" si="79"/>
        <v>5.4</v>
      </c>
      <c r="FW38" s="67" t="str">
        <f t="shared" si="80"/>
        <v>5.4</v>
      </c>
      <c r="FX38" s="51" t="str">
        <f t="shared" si="81"/>
        <v>D+</v>
      </c>
      <c r="FY38" s="60">
        <f t="shared" si="82"/>
        <v>1.5</v>
      </c>
      <c r="FZ38" s="53" t="str">
        <f t="shared" si="83"/>
        <v>1.5</v>
      </c>
      <c r="GA38" s="63">
        <v>2</v>
      </c>
      <c r="GB38" s="207">
        <v>2</v>
      </c>
      <c r="GC38" s="149">
        <v>0.1</v>
      </c>
      <c r="GD38" s="70"/>
      <c r="GE38" s="121"/>
      <c r="GF38" s="149"/>
      <c r="GG38" s="67">
        <f t="shared" si="84"/>
        <v>0</v>
      </c>
      <c r="GH38" s="67" t="str">
        <f t="shared" si="85"/>
        <v>0.0</v>
      </c>
      <c r="GI38" s="51" t="str">
        <f t="shared" si="86"/>
        <v>F</v>
      </c>
      <c r="GJ38" s="60">
        <f t="shared" si="87"/>
        <v>0</v>
      </c>
      <c r="GK38" s="53" t="str">
        <f t="shared" si="88"/>
        <v>0.0</v>
      </c>
      <c r="GL38" s="63">
        <v>3</v>
      </c>
      <c r="GM38" s="207"/>
      <c r="GN38" s="211">
        <f t="shared" si="89"/>
        <v>18</v>
      </c>
      <c r="GO38" s="156">
        <f t="shared" si="90"/>
        <v>3.9888888888888894</v>
      </c>
      <c r="GP38" s="158">
        <f t="shared" si="91"/>
        <v>1.25</v>
      </c>
      <c r="GQ38" s="157" t="str">
        <f t="shared" si="92"/>
        <v>1.25</v>
      </c>
      <c r="GR38" s="5" t="str">
        <f t="shared" si="93"/>
        <v>Lên lớp</v>
      </c>
      <c r="GS38" s="212">
        <f t="shared" si="94"/>
        <v>13</v>
      </c>
      <c r="GT38" s="213">
        <f t="shared" si="95"/>
        <v>5.5076923076923086</v>
      </c>
      <c r="GU38" s="214">
        <f t="shared" si="96"/>
        <v>1.7307692307692308</v>
      </c>
      <c r="GV38" s="215">
        <f t="shared" si="97"/>
        <v>35</v>
      </c>
      <c r="GW38" s="211">
        <f t="shared" si="98"/>
        <v>27</v>
      </c>
      <c r="GX38" s="157">
        <f t="shared" si="99"/>
        <v>5.7111111111111104</v>
      </c>
      <c r="GY38" s="158">
        <f t="shared" si="100"/>
        <v>1.8518518518518519</v>
      </c>
      <c r="GZ38" s="157" t="str">
        <f t="shared" si="101"/>
        <v>1.85</v>
      </c>
      <c r="HA38" s="5" t="str">
        <f t="shared" si="102"/>
        <v>Lên lớp</v>
      </c>
      <c r="HB38" s="105"/>
      <c r="HC38" s="103"/>
      <c r="HD38" s="104"/>
      <c r="HE38" s="105"/>
      <c r="HF38" s="67">
        <f t="shared" si="103"/>
        <v>0</v>
      </c>
      <c r="HG38" s="67" t="str">
        <f t="shared" si="104"/>
        <v>0.0</v>
      </c>
      <c r="HH38" s="51" t="str">
        <f t="shared" si="105"/>
        <v>F</v>
      </c>
      <c r="HI38" s="60">
        <f t="shared" si="106"/>
        <v>0</v>
      </c>
      <c r="HJ38" s="53" t="str">
        <f t="shared" si="107"/>
        <v>0.0</v>
      </c>
      <c r="HK38" s="63">
        <v>3</v>
      </c>
      <c r="HL38" s="207">
        <v>3</v>
      </c>
      <c r="HM38" s="149"/>
      <c r="HN38" s="70"/>
      <c r="HO38" s="121"/>
      <c r="HP38" s="149">
        <f t="shared" si="108"/>
        <v>0</v>
      </c>
      <c r="HQ38" s="110">
        <f t="shared" si="109"/>
        <v>0</v>
      </c>
      <c r="HR38" s="67" t="str">
        <f t="shared" si="110"/>
        <v>0.0</v>
      </c>
      <c r="HS38" s="111" t="str">
        <f t="shared" si="111"/>
        <v>F</v>
      </c>
      <c r="HT38" s="112">
        <f t="shared" si="112"/>
        <v>0</v>
      </c>
      <c r="HU38" s="113" t="str">
        <f t="shared" si="113"/>
        <v>0.0</v>
      </c>
      <c r="HV38" s="63">
        <v>1</v>
      </c>
      <c r="HW38" s="207">
        <v>1</v>
      </c>
      <c r="HX38" s="66">
        <f t="shared" si="114"/>
        <v>0</v>
      </c>
      <c r="HY38" s="167">
        <f t="shared" si="115"/>
        <v>0</v>
      </c>
      <c r="HZ38" s="53" t="str">
        <f t="shared" si="116"/>
        <v>0.0</v>
      </c>
      <c r="IA38" s="51" t="str">
        <f t="shared" si="117"/>
        <v>F</v>
      </c>
      <c r="IB38" s="60">
        <f t="shared" si="118"/>
        <v>0</v>
      </c>
      <c r="IC38" s="53" t="str">
        <f t="shared" si="119"/>
        <v>0.0</v>
      </c>
      <c r="ID38" s="220">
        <v>4</v>
      </c>
      <c r="IE38" s="221">
        <v>4</v>
      </c>
      <c r="IF38" s="210"/>
      <c r="IG38" s="57"/>
      <c r="IH38" s="58"/>
      <c r="II38" s="66">
        <f t="shared" si="120"/>
        <v>0</v>
      </c>
      <c r="IJ38" s="67">
        <f t="shared" si="121"/>
        <v>0</v>
      </c>
      <c r="IK38" s="67" t="str">
        <f t="shared" si="122"/>
        <v>0.0</v>
      </c>
      <c r="IL38" s="51" t="str">
        <f t="shared" si="123"/>
        <v>F</v>
      </c>
      <c r="IM38" s="60">
        <f t="shared" si="124"/>
        <v>0</v>
      </c>
      <c r="IN38" s="53" t="str">
        <f t="shared" si="125"/>
        <v>0.0</v>
      </c>
      <c r="IO38" s="63">
        <v>2</v>
      </c>
      <c r="IP38" s="207">
        <v>2</v>
      </c>
      <c r="IQ38" s="149"/>
      <c r="IR38" s="70"/>
      <c r="IS38" s="121"/>
      <c r="IT38" s="149">
        <f t="shared" si="126"/>
        <v>0</v>
      </c>
      <c r="IU38" s="67">
        <f t="shared" si="127"/>
        <v>0</v>
      </c>
      <c r="IV38" s="67" t="str">
        <f t="shared" si="128"/>
        <v>0.0</v>
      </c>
      <c r="IW38" s="51" t="str">
        <f t="shared" si="129"/>
        <v>F</v>
      </c>
      <c r="IX38" s="60">
        <f t="shared" si="130"/>
        <v>0</v>
      </c>
      <c r="IY38" s="53" t="str">
        <f t="shared" si="131"/>
        <v>0.0</v>
      </c>
      <c r="IZ38" s="63">
        <v>3</v>
      </c>
      <c r="JA38" s="207">
        <v>3</v>
      </c>
      <c r="JB38" s="65">
        <v>5.2</v>
      </c>
      <c r="JC38" s="57">
        <v>7</v>
      </c>
      <c r="JD38" s="58"/>
      <c r="JE38" s="66">
        <f t="shared" si="132"/>
        <v>6.3</v>
      </c>
      <c r="JF38" s="67">
        <f t="shared" si="133"/>
        <v>6.3</v>
      </c>
      <c r="JG38" s="50" t="str">
        <f t="shared" si="134"/>
        <v>6.3</v>
      </c>
      <c r="JH38" s="51" t="str">
        <f t="shared" si="135"/>
        <v>C</v>
      </c>
      <c r="JI38" s="60">
        <f t="shared" si="136"/>
        <v>2</v>
      </c>
      <c r="JJ38" s="53" t="str">
        <f t="shared" si="137"/>
        <v>2.0</v>
      </c>
      <c r="JK38" s="61">
        <v>2</v>
      </c>
      <c r="JL38" s="62">
        <v>2</v>
      </c>
      <c r="JM38" s="56"/>
      <c r="JN38" s="70"/>
      <c r="JO38" s="121"/>
      <c r="JP38" s="149">
        <f t="shared" si="138"/>
        <v>0</v>
      </c>
      <c r="JQ38" s="67">
        <f t="shared" si="139"/>
        <v>0</v>
      </c>
      <c r="JR38" s="50" t="str">
        <f t="shared" si="140"/>
        <v>0.0</v>
      </c>
      <c r="JS38" s="51" t="str">
        <f t="shared" si="141"/>
        <v>F</v>
      </c>
      <c r="JT38" s="60">
        <f t="shared" si="142"/>
        <v>0</v>
      </c>
      <c r="JU38" s="53" t="str">
        <f t="shared" si="143"/>
        <v>0.0</v>
      </c>
      <c r="JV38" s="61">
        <v>1</v>
      </c>
      <c r="JW38" s="62">
        <v>1</v>
      </c>
      <c r="JX38" s="284"/>
      <c r="JY38" s="281"/>
      <c r="JZ38" s="58"/>
      <c r="KA38" s="66">
        <f t="shared" si="144"/>
        <v>0</v>
      </c>
      <c r="KB38" s="67">
        <f t="shared" si="145"/>
        <v>0</v>
      </c>
      <c r="KC38" s="50" t="str">
        <f t="shared" si="146"/>
        <v>0.0</v>
      </c>
      <c r="KD38" s="51" t="str">
        <f t="shared" si="147"/>
        <v>F</v>
      </c>
      <c r="KE38" s="60">
        <f t="shared" si="148"/>
        <v>0</v>
      </c>
      <c r="KF38" s="53" t="str">
        <f t="shared" si="149"/>
        <v>0.0</v>
      </c>
      <c r="KG38" s="61">
        <v>2</v>
      </c>
      <c r="KH38" s="62">
        <v>2</v>
      </c>
      <c r="KI38" s="66"/>
      <c r="KJ38" s="67"/>
      <c r="KK38" s="67"/>
      <c r="KL38" s="51"/>
      <c r="KM38" s="60"/>
      <c r="KN38" s="53"/>
      <c r="KO38" s="63"/>
      <c r="KP38" s="207"/>
      <c r="KQ38" s="210"/>
      <c r="KR38" s="57"/>
      <c r="KS38" s="58"/>
      <c r="KT38" s="66"/>
      <c r="KU38" s="67"/>
      <c r="KV38" s="67"/>
      <c r="KW38" s="51"/>
      <c r="KX38" s="60"/>
      <c r="KY38" s="53"/>
      <c r="KZ38" s="63"/>
      <c r="LA38" s="207"/>
      <c r="LB38" s="208"/>
      <c r="LC38" s="72"/>
      <c r="LD38" s="93"/>
      <c r="LE38" s="72"/>
      <c r="LF38" s="93"/>
      <c r="LG38" s="5"/>
      <c r="LH38" s="212"/>
      <c r="LI38" s="156"/>
      <c r="LJ38" s="156"/>
      <c r="LK38" s="215"/>
      <c r="LL38" s="211"/>
      <c r="LM38" s="157"/>
      <c r="LN38" s="158"/>
      <c r="LO38" s="157"/>
      <c r="LP38" s="5"/>
      <c r="LQ38" s="222"/>
      <c r="LR38" s="159"/>
      <c r="LS38" s="160"/>
      <c r="LT38" s="66"/>
      <c r="LU38" s="161"/>
      <c r="LV38" s="161"/>
      <c r="LW38" s="162"/>
      <c r="LX38" s="163"/>
      <c r="LY38" s="164"/>
      <c r="LZ38" s="223"/>
      <c r="MA38" s="224"/>
      <c r="MB38" s="222"/>
      <c r="MC38" s="159"/>
      <c r="MD38" s="165"/>
      <c r="ME38" s="166"/>
      <c r="MF38" s="161"/>
      <c r="MG38" s="161"/>
      <c r="MH38" s="162"/>
      <c r="MI38" s="163"/>
      <c r="MJ38" s="164"/>
      <c r="MK38" s="223"/>
      <c r="ML38" s="207"/>
      <c r="MM38" s="66"/>
      <c r="MN38" s="167"/>
      <c r="MO38" s="53"/>
      <c r="MP38" s="51"/>
      <c r="MQ38" s="60"/>
      <c r="MR38" s="53"/>
      <c r="MS38" s="220"/>
      <c r="MT38" s="221"/>
      <c r="MU38" s="149"/>
      <c r="MV38" s="137"/>
      <c r="MW38" s="121"/>
      <c r="MX38" s="66"/>
      <c r="MY38" s="67"/>
      <c r="MZ38" s="67"/>
      <c r="NA38" s="51"/>
      <c r="NB38" s="60"/>
      <c r="NC38" s="53"/>
      <c r="ND38" s="63"/>
      <c r="NE38" s="207"/>
    </row>
    <row r="39" spans="1:369" s="8" customFormat="1" ht="18">
      <c r="A39" s="5">
        <v>40</v>
      </c>
      <c r="B39" s="9" t="s">
        <v>11</v>
      </c>
      <c r="C39" s="8" t="s">
        <v>896</v>
      </c>
      <c r="D39" s="234" t="s">
        <v>487</v>
      </c>
      <c r="E39" s="235" t="s">
        <v>477</v>
      </c>
      <c r="F39" s="8" t="s">
        <v>897</v>
      </c>
      <c r="G39" s="8" t="s">
        <v>898</v>
      </c>
      <c r="H39" s="8" t="s">
        <v>427</v>
      </c>
      <c r="I39" s="8" t="s">
        <v>899</v>
      </c>
      <c r="J39" s="8" t="s">
        <v>525</v>
      </c>
      <c r="K39" s="206"/>
      <c r="L39" s="67" t="str">
        <f t="shared" si="167"/>
        <v>0.0</v>
      </c>
      <c r="M39" s="51" t="str">
        <f t="shared" si="168"/>
        <v>F</v>
      </c>
      <c r="N39" s="52">
        <f t="shared" si="169"/>
        <v>0</v>
      </c>
      <c r="O39" s="53" t="str">
        <f t="shared" si="170"/>
        <v>0.0</v>
      </c>
      <c r="P39" s="63"/>
      <c r="Q39" s="49">
        <v>6</v>
      </c>
      <c r="R39" s="67" t="str">
        <f t="shared" si="171"/>
        <v>6.0</v>
      </c>
      <c r="S39" s="8" t="str">
        <f t="shared" si="172"/>
        <v>C</v>
      </c>
      <c r="T39" s="52">
        <f t="shared" si="173"/>
        <v>2</v>
      </c>
      <c r="U39" s="53" t="str">
        <f t="shared" si="174"/>
        <v>2.0</v>
      </c>
      <c r="V39" s="63">
        <v>3</v>
      </c>
      <c r="W39" s="105">
        <v>6.7</v>
      </c>
      <c r="X39" s="103">
        <v>6</v>
      </c>
      <c r="Y39" s="58"/>
      <c r="Z39" s="66">
        <f t="shared" si="175"/>
        <v>6.3</v>
      </c>
      <c r="AA39" s="67">
        <f t="shared" si="176"/>
        <v>6.3</v>
      </c>
      <c r="AB39" s="67" t="str">
        <f t="shared" si="177"/>
        <v>6.3</v>
      </c>
      <c r="AC39" s="51" t="str">
        <f t="shared" si="178"/>
        <v>C</v>
      </c>
      <c r="AD39" s="60">
        <f t="shared" si="179"/>
        <v>2</v>
      </c>
      <c r="AE39" s="53" t="str">
        <f t="shared" si="180"/>
        <v>2.0</v>
      </c>
      <c r="AF39" s="63">
        <v>4</v>
      </c>
      <c r="AG39" s="207">
        <v>4</v>
      </c>
      <c r="AH39" s="210">
        <v>8.3000000000000007</v>
      </c>
      <c r="AI39" s="57">
        <v>8</v>
      </c>
      <c r="AJ39" s="58"/>
      <c r="AK39" s="66">
        <f t="shared" si="181"/>
        <v>8.1</v>
      </c>
      <c r="AL39" s="67">
        <f t="shared" si="182"/>
        <v>8.1</v>
      </c>
      <c r="AM39" s="67" t="str">
        <f t="shared" si="183"/>
        <v>8.1</v>
      </c>
      <c r="AN39" s="51" t="str">
        <f t="shared" si="184"/>
        <v>B+</v>
      </c>
      <c r="AO39" s="60">
        <f t="shared" si="185"/>
        <v>3.5</v>
      </c>
      <c r="AP39" s="53" t="str">
        <f t="shared" si="186"/>
        <v>3.5</v>
      </c>
      <c r="AQ39" s="63">
        <v>2</v>
      </c>
      <c r="AR39" s="207">
        <v>2</v>
      </c>
      <c r="AS39" s="66"/>
      <c r="AT39" s="257"/>
      <c r="AU39" s="257"/>
      <c r="AV39" s="66">
        <f t="shared" si="187"/>
        <v>0</v>
      </c>
      <c r="AW39" s="67">
        <f t="shared" si="188"/>
        <v>0</v>
      </c>
      <c r="AX39" s="67" t="str">
        <f t="shared" si="189"/>
        <v>0.0</v>
      </c>
      <c r="AY39" s="51" t="str">
        <f t="shared" si="190"/>
        <v>F</v>
      </c>
      <c r="AZ39" s="60">
        <f t="shared" si="191"/>
        <v>0</v>
      </c>
      <c r="BA39" s="53" t="str">
        <f t="shared" si="192"/>
        <v>0.0</v>
      </c>
      <c r="BB39" s="63">
        <v>3</v>
      </c>
      <c r="BC39" s="207"/>
      <c r="BD39" s="105"/>
      <c r="BE39" s="103"/>
      <c r="BF39" s="58"/>
      <c r="BG39" s="66">
        <f t="shared" si="193"/>
        <v>0</v>
      </c>
      <c r="BH39" s="67">
        <f t="shared" si="194"/>
        <v>0</v>
      </c>
      <c r="BI39" s="67" t="str">
        <f t="shared" si="195"/>
        <v>0.0</v>
      </c>
      <c r="BJ39" s="51" t="str">
        <f t="shared" si="196"/>
        <v>F</v>
      </c>
      <c r="BK39" s="60">
        <f t="shared" si="197"/>
        <v>0</v>
      </c>
      <c r="BL39" s="53" t="str">
        <f t="shared" si="198"/>
        <v>0.0</v>
      </c>
      <c r="BM39" s="63">
        <v>3</v>
      </c>
      <c r="BN39" s="207"/>
      <c r="BO39" s="216">
        <v>6.8</v>
      </c>
      <c r="BP39" s="173">
        <v>5</v>
      </c>
      <c r="BQ39" s="174"/>
      <c r="BR39" s="66">
        <f>ROUND((BO39*0.4+BP39*0.6),1)</f>
        <v>5.7</v>
      </c>
      <c r="BS39" s="67">
        <f t="shared" si="199"/>
        <v>5.7</v>
      </c>
      <c r="BT39" s="67" t="str">
        <f t="shared" si="200"/>
        <v>5.7</v>
      </c>
      <c r="BU39" s="51" t="str">
        <f t="shared" si="201"/>
        <v>C</v>
      </c>
      <c r="BV39" s="68">
        <f t="shared" si="202"/>
        <v>2</v>
      </c>
      <c r="BW39" s="53" t="str">
        <f t="shared" si="203"/>
        <v>2.0</v>
      </c>
      <c r="BX39" s="63">
        <v>2</v>
      </c>
      <c r="BY39" s="207">
        <v>2</v>
      </c>
      <c r="BZ39" s="210">
        <v>6.2</v>
      </c>
      <c r="CA39" s="57">
        <v>6</v>
      </c>
      <c r="CB39" s="58"/>
      <c r="CC39" s="66">
        <f t="shared" si="204"/>
        <v>6.1</v>
      </c>
      <c r="CD39" s="67">
        <f t="shared" si="205"/>
        <v>6.1</v>
      </c>
      <c r="CE39" s="67" t="str">
        <f t="shared" si="206"/>
        <v>6.1</v>
      </c>
      <c r="CF39" s="51" t="str">
        <f t="shared" si="207"/>
        <v>C</v>
      </c>
      <c r="CG39" s="60">
        <f t="shared" si="208"/>
        <v>2</v>
      </c>
      <c r="CH39" s="53" t="str">
        <f t="shared" si="209"/>
        <v>2.0</v>
      </c>
      <c r="CI39" s="63">
        <v>3</v>
      </c>
      <c r="CJ39" s="207">
        <v>3</v>
      </c>
      <c r="CK39" s="208">
        <f t="shared" si="210"/>
        <v>17</v>
      </c>
      <c r="CL39" s="72">
        <f t="shared" si="211"/>
        <v>4.1823529411764699</v>
      </c>
      <c r="CM39" s="93" t="str">
        <f t="shared" si="212"/>
        <v>4.18</v>
      </c>
      <c r="CN39" s="72">
        <f t="shared" si="213"/>
        <v>1.4705882352941178</v>
      </c>
      <c r="CO39" s="93" t="str">
        <f t="shared" si="214"/>
        <v>1.47</v>
      </c>
      <c r="CP39" s="257" t="str">
        <f t="shared" si="215"/>
        <v>Lên lớp</v>
      </c>
      <c r="CQ39" s="257">
        <f t="shared" si="216"/>
        <v>11</v>
      </c>
      <c r="CR39" s="72">
        <f t="shared" si="217"/>
        <v>6.463636363636363</v>
      </c>
      <c r="CS39" s="257" t="str">
        <f t="shared" si="218"/>
        <v>6.46</v>
      </c>
      <c r="CT39" s="72">
        <f t="shared" si="219"/>
        <v>2.2727272727272729</v>
      </c>
      <c r="CU39" s="257" t="str">
        <f t="shared" si="220"/>
        <v>2.27</v>
      </c>
      <c r="CV39" s="257" t="str">
        <f t="shared" si="221"/>
        <v>Lên lớp</v>
      </c>
      <c r="CW39" s="66"/>
      <c r="CX39" s="257"/>
      <c r="CY39" s="257"/>
      <c r="CZ39" s="66">
        <f t="shared" si="225"/>
        <v>0</v>
      </c>
      <c r="DA39" s="67">
        <f t="shared" si="226"/>
        <v>0</v>
      </c>
      <c r="DB39" s="60" t="str">
        <f t="shared" si="227"/>
        <v>0.0</v>
      </c>
      <c r="DC39" s="51" t="str">
        <f t="shared" si="228"/>
        <v>F</v>
      </c>
      <c r="DD39" s="60">
        <f t="shared" si="229"/>
        <v>0</v>
      </c>
      <c r="DE39" s="60" t="str">
        <f t="shared" si="230"/>
        <v>0.0</v>
      </c>
      <c r="DF39" s="63"/>
      <c r="DG39" s="209"/>
      <c r="DH39" s="105"/>
      <c r="DI39" s="126"/>
      <c r="DJ39" s="126"/>
      <c r="DK39" s="66">
        <f t="shared" si="231"/>
        <v>0</v>
      </c>
      <c r="DL39" s="67">
        <f t="shared" si="232"/>
        <v>0</v>
      </c>
      <c r="DM39" s="60" t="str">
        <f t="shared" si="233"/>
        <v>0.0</v>
      </c>
      <c r="DN39" s="51" t="str">
        <f t="shared" si="234"/>
        <v>F</v>
      </c>
      <c r="DO39" s="60">
        <f t="shared" si="235"/>
        <v>0</v>
      </c>
      <c r="DP39" s="60" t="str">
        <f t="shared" si="236"/>
        <v>0.0</v>
      </c>
      <c r="DQ39" s="63"/>
      <c r="DR39" s="209"/>
      <c r="DS39" s="67">
        <f t="shared" si="237"/>
        <v>0</v>
      </c>
      <c r="DT39" s="60" t="str">
        <f t="shared" si="238"/>
        <v>0.0</v>
      </c>
      <c r="DU39" s="51" t="str">
        <f t="shared" si="239"/>
        <v>F</v>
      </c>
      <c r="DV39" s="60">
        <f t="shared" si="240"/>
        <v>0</v>
      </c>
      <c r="DW39" s="60" t="str">
        <f t="shared" si="241"/>
        <v>0.0</v>
      </c>
      <c r="DX39" s="63">
        <v>3</v>
      </c>
      <c r="DY39" s="209"/>
      <c r="DZ39" s="216">
        <v>8.3000000000000007</v>
      </c>
      <c r="EA39" s="262">
        <v>8</v>
      </c>
      <c r="EB39" s="262"/>
      <c r="EC39" s="66">
        <f t="shared" si="242"/>
        <v>8.1</v>
      </c>
      <c r="ED39" s="67">
        <f t="shared" si="243"/>
        <v>8.1</v>
      </c>
      <c r="EE39" s="60" t="str">
        <f t="shared" si="244"/>
        <v>8.1</v>
      </c>
      <c r="EF39" s="51" t="str">
        <f t="shared" si="245"/>
        <v>B+</v>
      </c>
      <c r="EG39" s="60">
        <f t="shared" si="246"/>
        <v>3.5</v>
      </c>
      <c r="EH39" s="60" t="str">
        <f t="shared" si="247"/>
        <v>3.5</v>
      </c>
      <c r="EI39" s="63">
        <v>3</v>
      </c>
      <c r="EJ39" s="209">
        <v>3</v>
      </c>
      <c r="EK39" s="210">
        <v>6.3</v>
      </c>
      <c r="EL39" s="57">
        <v>6</v>
      </c>
      <c r="EM39" s="257"/>
      <c r="EN39" s="66">
        <f t="shared" si="222"/>
        <v>6.1</v>
      </c>
      <c r="EO39" s="67">
        <f t="shared" si="223"/>
        <v>6.1</v>
      </c>
      <c r="EP39" s="60" t="str">
        <f t="shared" si="248"/>
        <v>6.1</v>
      </c>
      <c r="EQ39" s="51" t="str">
        <f t="shared" si="224"/>
        <v>C</v>
      </c>
      <c r="ER39" s="60">
        <f t="shared" si="249"/>
        <v>2</v>
      </c>
      <c r="ES39" s="60" t="str">
        <f t="shared" si="250"/>
        <v>2.0</v>
      </c>
      <c r="ET39" s="63">
        <v>3</v>
      </c>
      <c r="EU39" s="207">
        <v>3</v>
      </c>
      <c r="EV39" s="149"/>
      <c r="EW39" s="70"/>
      <c r="EX39" s="121"/>
      <c r="EY39" s="66">
        <f t="shared" ref="EY39:EY44" si="251">ROUND((EV39*0.4+EW39*0.6),1)</f>
        <v>0</v>
      </c>
      <c r="EZ39" s="67">
        <f t="shared" ref="EZ39:EZ44" si="252">ROUND(MAX((EV39*0.4+EW39*0.6),(EV39*0.4+EX39*0.6)),1)</f>
        <v>0</v>
      </c>
      <c r="FA39" s="67" t="str">
        <f t="shared" ref="FA39:FA44" si="253">TEXT(EZ39,"0.0")</f>
        <v>0.0</v>
      </c>
      <c r="FB39" s="51" t="str">
        <f t="shared" ref="FB39:FB44" si="254">IF(EZ39&gt;=8.5,"A",IF(EZ39&gt;=8,"B+",IF(EZ39&gt;=7,"B",IF(EZ39&gt;=6.5,"C+",IF(EZ39&gt;=5.5,"C",IF(EZ39&gt;=5,"D+",IF(EZ39&gt;=4,"D","F")))))))</f>
        <v>F</v>
      </c>
      <c r="FC39" s="60">
        <f t="shared" ref="FC39:FC44" si="255">IF(FB39="A",4,IF(FB39="B+",3.5,IF(FB39="B",3,IF(FB39="C+",2.5,IF(FB39="C",2,IF(FB39="D+",1.5,IF(FB39="D",1,0)))))))</f>
        <v>0</v>
      </c>
      <c r="FD39" s="53" t="str">
        <f t="shared" ref="FD39:FD44" si="256">TEXT(FC39,"0.0")</f>
        <v>0.0</v>
      </c>
      <c r="FE39" s="63">
        <v>2</v>
      </c>
      <c r="FF39" s="207"/>
      <c r="FG39" s="216">
        <v>7</v>
      </c>
      <c r="FH39" s="262">
        <v>8</v>
      </c>
      <c r="FI39" s="104"/>
      <c r="FJ39" s="66">
        <f t="shared" ref="FJ39:FJ44" si="257">ROUND((FG39*0.4+FH39*0.6),1)</f>
        <v>7.6</v>
      </c>
      <c r="FK39" s="67">
        <f t="shared" ref="FK39:FK44" si="258">ROUND(MAX((FG39*0.4+FH39*0.6),(FG39*0.4+FI39*0.6)),1)</f>
        <v>7.6</v>
      </c>
      <c r="FL39" s="67" t="str">
        <f t="shared" ref="FL39:FL44" si="259">TEXT(FK39,"0.0")</f>
        <v>7.6</v>
      </c>
      <c r="FM39" s="51" t="str">
        <f t="shared" ref="FM39:FM44" si="260">IF(FK39&gt;=8.5,"A",IF(FK39&gt;=8,"B+",IF(FK39&gt;=7,"B",IF(FK39&gt;=6.5,"C+",IF(FK39&gt;=5.5,"C",IF(FK39&gt;=5,"D+",IF(FK39&gt;=4,"D","F")))))))</f>
        <v>B</v>
      </c>
      <c r="FN39" s="60">
        <f t="shared" ref="FN39:FN44" si="261">IF(FM39="A",4,IF(FM39="B+",3.5,IF(FM39="B",3,IF(FM39="C+",2.5,IF(FM39="C",2,IF(FM39="D+",1.5,IF(FM39="D",1,0)))))))</f>
        <v>3</v>
      </c>
      <c r="FO39" s="53" t="str">
        <f t="shared" ref="FO39:FO44" si="262">TEXT(FN39,"0.0")</f>
        <v>3.0</v>
      </c>
      <c r="FP39" s="63">
        <v>2</v>
      </c>
      <c r="FQ39" s="207">
        <v>2</v>
      </c>
      <c r="FR39" s="66"/>
      <c r="FS39" s="257"/>
      <c r="FT39" s="257"/>
      <c r="FU39" s="66"/>
      <c r="FV39" s="67">
        <f t="shared" ref="FV39:FV44" si="263">ROUND(MAX((FR39*0.4+FS39*0.6),(FR39*0.4+FT39*0.6)),1)</f>
        <v>0</v>
      </c>
      <c r="FW39" s="67" t="str">
        <f t="shared" ref="FW39:FW44" si="264">TEXT(FV39,"0.0")</f>
        <v>0.0</v>
      </c>
      <c r="FX39" s="51" t="str">
        <f t="shared" ref="FX39:FX44" si="265">IF(FV39&gt;=8.5,"A",IF(FV39&gt;=8,"B+",IF(FV39&gt;=7,"B",IF(FV39&gt;=6.5,"C+",IF(FV39&gt;=5.5,"C",IF(FV39&gt;=5,"D+",IF(FV39&gt;=4,"D","F")))))))</f>
        <v>F</v>
      </c>
      <c r="FY39" s="60">
        <f t="shared" ref="FY39:FY44" si="266">IF(FX39="A",4,IF(FX39="B+",3.5,IF(FX39="B",3,IF(FX39="C+",2.5,IF(FX39="C",2,IF(FX39="D+",1.5,IF(FX39="D",1,0)))))))</f>
        <v>0</v>
      </c>
      <c r="FZ39" s="53" t="str">
        <f t="shared" ref="FZ39:FZ44" si="267">TEXT(FY39,"0.0")</f>
        <v>0.0</v>
      </c>
      <c r="GA39" s="63">
        <v>2</v>
      </c>
      <c r="GB39" s="207">
        <v>2</v>
      </c>
      <c r="GC39" s="149"/>
      <c r="GD39" s="70"/>
      <c r="GE39" s="121"/>
      <c r="GF39" s="149"/>
      <c r="GG39" s="67">
        <f t="shared" ref="GG39:GG44" si="268">ROUND(MAX((GC39*0.4+GD39*0.6),(GC39*0.4+GE39*0.6)),1)</f>
        <v>0</v>
      </c>
      <c r="GH39" s="67" t="str">
        <f t="shared" ref="GH39:GH44" si="269">TEXT(GG39,"0.0")</f>
        <v>0.0</v>
      </c>
      <c r="GI39" s="51" t="str">
        <f t="shared" ref="GI39:GI44" si="270">IF(GG39&gt;=8.5,"A",IF(GG39&gt;=8,"B+",IF(GG39&gt;=7,"B",IF(GG39&gt;=6.5,"C+",IF(GG39&gt;=5.5,"C",IF(GG39&gt;=5,"D+",IF(GG39&gt;=4,"D","F")))))))</f>
        <v>F</v>
      </c>
      <c r="GJ39" s="60">
        <f t="shared" ref="GJ39:GJ44" si="271">IF(GI39="A",4,IF(GI39="B+",3.5,IF(GI39="B",3,IF(GI39="C+",2.5,IF(GI39="C",2,IF(GI39="D+",1.5,IF(GI39="D",1,0)))))))</f>
        <v>0</v>
      </c>
      <c r="GK39" s="53" t="str">
        <f t="shared" ref="GK39:GK44" si="272">TEXT(GJ39,"0.0")</f>
        <v>0.0</v>
      </c>
      <c r="GL39" s="63">
        <v>3</v>
      </c>
      <c r="GM39" s="207"/>
      <c r="GN39" s="211">
        <f t="shared" ref="GN39:GN44" si="273">DX39+EI39+ET39+FE39+FP39+GA39+GL39</f>
        <v>18</v>
      </c>
      <c r="GO39" s="156">
        <f t="shared" ref="GO39:GO44" si="274">(DS39*DX39+ED39*EI39+EO39*ET39+EZ39*FE39+FK39*FP39+FV39*GA39+GG39*GL39)/GN39</f>
        <v>3.2111111111111108</v>
      </c>
      <c r="GP39" s="158">
        <f t="shared" ref="GP39:GP44" si="275">(DV39*DX39+EG39*EI39+ER39*ET39+FC39*FE39+FN39*FP39+FY39*GA39+GJ39*GL39)/GN39</f>
        <v>1.25</v>
      </c>
      <c r="GQ39" s="157" t="str">
        <f t="shared" ref="GQ39:GQ44" si="276">TEXT(GP39,"0.00")</f>
        <v>1.25</v>
      </c>
      <c r="GR39" s="5" t="str">
        <f t="shared" ref="GR39:GR44" si="277">IF(AND(GP39&lt;1),"Cảnh báo KQHT","Lên lớp")</f>
        <v>Lên lớp</v>
      </c>
      <c r="GS39" s="212">
        <f t="shared" ref="GS39:GS44" si="278">DY39+EJ39+EU39+FF39+FQ39+GB39+GM39</f>
        <v>10</v>
      </c>
      <c r="GT39" s="213">
        <f t="shared" ref="GT39:GT44" si="279" xml:space="preserve"> (DS39*DY39+ED39*EJ39+EO39*EU39+EZ39*FF39+FK39*FQ39+FV39*GB39+GG39*GM39)/GS39</f>
        <v>5.7799999999999994</v>
      </c>
      <c r="GU39" s="214">
        <f t="shared" ref="GU39:GU44" si="280" xml:space="preserve"> (DV39*DY39+EG39*EJ39+ER39*EU39+FC39*FF39+FN39*FQ39+FY39*GB39+GJ39*GM39)/GS39</f>
        <v>2.25</v>
      </c>
      <c r="GV39" s="215">
        <f t="shared" ref="GV39:GV44" si="281">CK39+GN39</f>
        <v>35</v>
      </c>
      <c r="GW39" s="211">
        <f t="shared" ref="GW39:GW44" si="282">CQ39+GS39</f>
        <v>21</v>
      </c>
      <c r="GX39" s="157">
        <f t="shared" ref="GX39:GX44" si="283">(CQ39*CR39+GT39*GS39)/GW39</f>
        <v>6.1380952380952367</v>
      </c>
      <c r="GY39" s="158">
        <f t="shared" ref="GY39:GY44" si="284">(CT39*CQ39+GU39*GS39)/GW39</f>
        <v>2.2619047619047619</v>
      </c>
      <c r="GZ39" s="157" t="str">
        <f t="shared" ref="GZ39:GZ44" si="285">TEXT(GY39,"0.00")</f>
        <v>2.26</v>
      </c>
      <c r="HA39" s="5" t="str">
        <f t="shared" ref="HA39:HA44" si="286">IF(AND(GY39&lt;1.2),"Cảnh báo KQHT","Lên lớp")</f>
        <v>Lên lớp</v>
      </c>
      <c r="HB39" s="105">
        <v>6</v>
      </c>
      <c r="HC39" s="103">
        <v>5</v>
      </c>
      <c r="HD39" s="104"/>
      <c r="HE39" s="105"/>
      <c r="HF39" s="67">
        <f t="shared" ref="HF39:HF44" si="287">ROUND(MAX((HB39*0.4+HC39*0.6),(HB39*0.4+HD39*0.6)),1)</f>
        <v>5.4</v>
      </c>
      <c r="HG39" s="67" t="str">
        <f t="shared" ref="HG39:HG44" si="288">TEXT(HF39,"0.0")</f>
        <v>5.4</v>
      </c>
      <c r="HH39" s="51" t="str">
        <f t="shared" ref="HH39:HH44" si="289">IF(HF39&gt;=8.5,"A",IF(HF39&gt;=8,"B+",IF(HF39&gt;=7,"B",IF(HF39&gt;=6.5,"C+",IF(HF39&gt;=5.5,"C",IF(HF39&gt;=5,"D+",IF(HF39&gt;=4,"D","F")))))))</f>
        <v>D+</v>
      </c>
      <c r="HI39" s="60">
        <f t="shared" ref="HI39:HI44" si="290">IF(HH39="A",4,IF(HH39="B+",3.5,IF(HH39="B",3,IF(HH39="C+",2.5,IF(HH39="C",2,IF(HH39="D+",1.5,IF(HH39="D",1,0)))))))</f>
        <v>1.5</v>
      </c>
      <c r="HJ39" s="53" t="str">
        <f t="shared" ref="HJ39:HJ44" si="291">TEXT(HI39,"0.0")</f>
        <v>1.5</v>
      </c>
      <c r="HK39" s="63">
        <v>3</v>
      </c>
      <c r="HL39" s="207">
        <v>3</v>
      </c>
      <c r="HM39" s="105">
        <v>7.7</v>
      </c>
      <c r="HN39" s="103">
        <v>6</v>
      </c>
      <c r="HO39" s="104"/>
      <c r="HP39" s="105">
        <f t="shared" ref="HP39:HP44" si="292">ROUND((HM39*0.4+HN39*0.6),1)</f>
        <v>6.7</v>
      </c>
      <c r="HQ39" s="110">
        <f t="shared" ref="HQ39:HQ44" si="293">ROUND(MAX((HM39*0.4+HN39*0.6),(HM39*0.4+HO39*0.6)),1)</f>
        <v>6.7</v>
      </c>
      <c r="HR39" s="67" t="str">
        <f t="shared" ref="HR39:HR44" si="294">TEXT(HQ39,"0.0")</f>
        <v>6.7</v>
      </c>
      <c r="HS39" s="111" t="str">
        <f t="shared" ref="HS39:HS44" si="295">IF(HQ39&gt;=8.5,"A",IF(HQ39&gt;=8,"B+",IF(HQ39&gt;=7,"B",IF(HQ39&gt;=6.5,"C+",IF(HQ39&gt;=5.5,"C",IF(HQ39&gt;=5,"D+",IF(HQ39&gt;=4,"D","F")))))))</f>
        <v>C+</v>
      </c>
      <c r="HT39" s="112">
        <f t="shared" ref="HT39:HT44" si="296">IF(HS39="A",4,IF(HS39="B+",3.5,IF(HS39="B",3,IF(HS39="C+",2.5,IF(HS39="C",2,IF(HS39="D+",1.5,IF(HS39="D",1,0)))))))</f>
        <v>2.5</v>
      </c>
      <c r="HU39" s="113" t="str">
        <f t="shared" ref="HU39:HU44" si="297">TEXT(HT39,"0.0")</f>
        <v>2.5</v>
      </c>
      <c r="HV39" s="63">
        <v>1</v>
      </c>
      <c r="HW39" s="207">
        <v>1</v>
      </c>
      <c r="HX39" s="66">
        <f t="shared" ref="HX39:HY44" si="298">ROUND((HE39*0.7+HP39*0.3),1)</f>
        <v>2</v>
      </c>
      <c r="HY39" s="167">
        <f t="shared" si="298"/>
        <v>5.8</v>
      </c>
      <c r="HZ39" s="53" t="str">
        <f t="shared" ref="HZ39:HZ44" si="299">TEXT(HY39,"0.0")</f>
        <v>5.8</v>
      </c>
      <c r="IA39" s="51" t="str">
        <f t="shared" ref="IA39:IA44" si="300">IF(HY39&gt;=8.5,"A",IF(HY39&gt;=8,"B+",IF(HY39&gt;=7,"B",IF(HY39&gt;=6.5,"C+",IF(HY39&gt;=5.5,"C",IF(HY39&gt;=5,"D+",IF(HY39&gt;=4,"D","F")))))))</f>
        <v>C</v>
      </c>
      <c r="IB39" s="60">
        <f t="shared" ref="IB39:IB44" si="301">IF(IA39="A",4,IF(IA39="B+",3.5,IF(IA39="B",3,IF(IA39="C+",2.5,IF(IA39="C",2,IF(IA39="D+",1.5,IF(IA39="D",1,0)))))))</f>
        <v>2</v>
      </c>
      <c r="IC39" s="53" t="str">
        <f t="shared" ref="IC39:IC44" si="302">TEXT(IB39,"0.0")</f>
        <v>2.0</v>
      </c>
      <c r="ID39" s="220">
        <v>4</v>
      </c>
      <c r="IE39" s="221">
        <v>4</v>
      </c>
      <c r="IF39" s="210">
        <v>7</v>
      </c>
      <c r="IG39" s="57">
        <v>5</v>
      </c>
      <c r="IH39" s="58"/>
      <c r="II39" s="66">
        <f t="shared" ref="II39:II44" si="303">ROUND((IF39*0.4+IG39*0.6),1)</f>
        <v>5.8</v>
      </c>
      <c r="IJ39" s="67">
        <f t="shared" ref="IJ39:IJ44" si="304">ROUND(MAX((IF39*0.4+IG39*0.6),(IF39*0.4+IH39*0.6)),1)</f>
        <v>5.8</v>
      </c>
      <c r="IK39" s="67" t="str">
        <f t="shared" ref="IK39:IK44" si="305">TEXT(IJ39,"0.0")</f>
        <v>5.8</v>
      </c>
      <c r="IL39" s="51" t="str">
        <f t="shared" ref="IL39:IL44" si="306">IF(IJ39&gt;=8.5,"A",IF(IJ39&gt;=8,"B+",IF(IJ39&gt;=7,"B",IF(IJ39&gt;=6.5,"C+",IF(IJ39&gt;=5.5,"C",IF(IJ39&gt;=5,"D+",IF(IJ39&gt;=4,"D","F")))))))</f>
        <v>C</v>
      </c>
      <c r="IM39" s="60">
        <f t="shared" ref="IM39:IM44" si="307">IF(IL39="A",4,IF(IL39="B+",3.5,IF(IL39="B",3,IF(IL39="C+",2.5,IF(IL39="C",2,IF(IL39="D+",1.5,IF(IL39="D",1,0)))))))</f>
        <v>2</v>
      </c>
      <c r="IN39" s="53" t="str">
        <f t="shared" ref="IN39:IN44" si="308">TEXT(IM39,"0.0")</f>
        <v>2.0</v>
      </c>
      <c r="IO39" s="63">
        <v>2</v>
      </c>
      <c r="IP39" s="207">
        <v>2</v>
      </c>
      <c r="IQ39" s="105">
        <v>6.6</v>
      </c>
      <c r="IR39" s="103">
        <v>5</v>
      </c>
      <c r="IS39" s="104"/>
      <c r="IT39" s="105">
        <f t="shared" ref="IT39:IT44" si="309">ROUND((IQ39*0.4+IR39*0.6),1)</f>
        <v>5.6</v>
      </c>
      <c r="IU39" s="67">
        <f t="shared" ref="IU39:IU44" si="310">ROUND(MAX((IQ39*0.4+IR39*0.6),(IQ39*0.4+IS39*0.6)),1)</f>
        <v>5.6</v>
      </c>
      <c r="IV39" s="67" t="str">
        <f t="shared" ref="IV39:IV44" si="311">TEXT(IU39,"0.0")</f>
        <v>5.6</v>
      </c>
      <c r="IW39" s="51" t="str">
        <f t="shared" ref="IW39:IW44" si="312">IF(IU39&gt;=8.5,"A",IF(IU39&gt;=8,"B+",IF(IU39&gt;=7,"B",IF(IU39&gt;=6.5,"C+",IF(IU39&gt;=5.5,"C",IF(IU39&gt;=5,"D+",IF(IU39&gt;=4,"D","F")))))))</f>
        <v>C</v>
      </c>
      <c r="IX39" s="60">
        <f t="shared" ref="IX39:IX44" si="313">IF(IW39="A",4,IF(IW39="B+",3.5,IF(IW39="B",3,IF(IW39="C+",2.5,IF(IW39="C",2,IF(IW39="D+",1.5,IF(IW39="D",1,0)))))))</f>
        <v>2</v>
      </c>
      <c r="IY39" s="53" t="str">
        <f t="shared" ref="IY39:IY44" si="314">TEXT(IX39,"0.0")</f>
        <v>2.0</v>
      </c>
      <c r="IZ39" s="63">
        <v>3</v>
      </c>
      <c r="JA39" s="207">
        <v>3</v>
      </c>
      <c r="JB39" s="210">
        <v>6.4</v>
      </c>
      <c r="JC39" s="57">
        <v>7</v>
      </c>
      <c r="JD39" s="58"/>
      <c r="JE39" s="66">
        <f t="shared" si="132"/>
        <v>6.8</v>
      </c>
      <c r="JF39" s="67">
        <f t="shared" si="133"/>
        <v>6.8</v>
      </c>
      <c r="JG39" s="50" t="str">
        <f t="shared" si="134"/>
        <v>6.8</v>
      </c>
      <c r="JH39" s="51" t="str">
        <f t="shared" si="135"/>
        <v>C+</v>
      </c>
      <c r="JI39" s="60">
        <f t="shared" si="136"/>
        <v>2.5</v>
      </c>
      <c r="JJ39" s="53" t="str">
        <f t="shared" si="137"/>
        <v>2.5</v>
      </c>
      <c r="JK39" s="61">
        <v>2</v>
      </c>
      <c r="JL39" s="62">
        <v>2</v>
      </c>
      <c r="JM39" s="99">
        <v>5.8</v>
      </c>
      <c r="JN39" s="103">
        <v>6</v>
      </c>
      <c r="JO39" s="58"/>
      <c r="JP39" s="66">
        <f t="shared" si="138"/>
        <v>5.9</v>
      </c>
      <c r="JQ39" s="67">
        <f t="shared" si="139"/>
        <v>5.9</v>
      </c>
      <c r="JR39" s="50" t="str">
        <f t="shared" si="140"/>
        <v>5.9</v>
      </c>
      <c r="JS39" s="51" t="str">
        <f t="shared" si="141"/>
        <v>C</v>
      </c>
      <c r="JT39" s="60">
        <f t="shared" si="142"/>
        <v>2</v>
      </c>
      <c r="JU39" s="53" t="str">
        <f t="shared" si="143"/>
        <v>2.0</v>
      </c>
      <c r="JV39" s="61">
        <v>1</v>
      </c>
      <c r="JW39" s="62">
        <v>1</v>
      </c>
      <c r="JX39" s="65">
        <v>7.3</v>
      </c>
      <c r="JY39" s="57">
        <v>8</v>
      </c>
      <c r="JZ39" s="58"/>
      <c r="KA39" s="66">
        <f t="shared" si="144"/>
        <v>7.7</v>
      </c>
      <c r="KB39" s="67">
        <f t="shared" si="145"/>
        <v>7.7</v>
      </c>
      <c r="KC39" s="50" t="str">
        <f t="shared" si="146"/>
        <v>7.7</v>
      </c>
      <c r="KD39" s="51" t="str">
        <f t="shared" si="147"/>
        <v>B</v>
      </c>
      <c r="KE39" s="60">
        <f t="shared" si="148"/>
        <v>3</v>
      </c>
      <c r="KF39" s="53" t="str">
        <f t="shared" si="149"/>
        <v>3.0</v>
      </c>
      <c r="KG39" s="61">
        <v>2</v>
      </c>
      <c r="KH39" s="62">
        <v>2</v>
      </c>
    </row>
    <row r="40" spans="1:369" s="8" customFormat="1" ht="18">
      <c r="D40" s="234"/>
      <c r="E40" s="235"/>
      <c r="K40" s="206"/>
      <c r="L40" s="67" t="str">
        <f t="shared" si="167"/>
        <v>0.0</v>
      </c>
      <c r="M40" s="51" t="str">
        <f t="shared" si="168"/>
        <v>F</v>
      </c>
      <c r="N40" s="52">
        <f t="shared" si="169"/>
        <v>0</v>
      </c>
      <c r="O40" s="53" t="str">
        <f t="shared" si="170"/>
        <v>0.0</v>
      </c>
      <c r="P40" s="63"/>
      <c r="Q40" s="49"/>
      <c r="R40" s="67" t="str">
        <f t="shared" si="171"/>
        <v>0.0</v>
      </c>
      <c r="S40" s="8" t="str">
        <f t="shared" si="172"/>
        <v>F</v>
      </c>
      <c r="T40" s="52">
        <f t="shared" si="173"/>
        <v>0</v>
      </c>
      <c r="U40" s="53" t="str">
        <f t="shared" si="174"/>
        <v>0.0</v>
      </c>
      <c r="V40" s="63">
        <v>3</v>
      </c>
      <c r="W40" s="105"/>
      <c r="X40" s="103"/>
      <c r="Y40" s="58"/>
      <c r="Z40" s="66">
        <f t="shared" si="175"/>
        <v>0</v>
      </c>
      <c r="AA40" s="67">
        <f t="shared" si="176"/>
        <v>0</v>
      </c>
      <c r="AB40" s="67" t="str">
        <f t="shared" si="177"/>
        <v>0.0</v>
      </c>
      <c r="AC40" s="51" t="str">
        <f t="shared" si="178"/>
        <v>F</v>
      </c>
      <c r="AD40" s="60">
        <f t="shared" si="179"/>
        <v>0</v>
      </c>
      <c r="AE40" s="53" t="str">
        <f t="shared" si="180"/>
        <v>0.0</v>
      </c>
      <c r="AF40" s="63"/>
      <c r="AG40" s="207"/>
      <c r="AH40" s="210"/>
      <c r="AI40" s="57"/>
      <c r="AJ40" s="58"/>
      <c r="AK40" s="66">
        <f t="shared" si="181"/>
        <v>0</v>
      </c>
      <c r="AL40" s="67">
        <f t="shared" si="182"/>
        <v>0</v>
      </c>
      <c r="AM40" s="67" t="str">
        <f t="shared" si="183"/>
        <v>0.0</v>
      </c>
      <c r="AN40" s="51" t="str">
        <f t="shared" si="184"/>
        <v>F</v>
      </c>
      <c r="AO40" s="60">
        <f t="shared" si="185"/>
        <v>0</v>
      </c>
      <c r="AP40" s="53" t="str">
        <f t="shared" si="186"/>
        <v>0.0</v>
      </c>
      <c r="AQ40" s="63">
        <v>2</v>
      </c>
      <c r="AR40" s="207">
        <v>2</v>
      </c>
      <c r="AS40" s="66"/>
      <c r="AT40" s="257"/>
      <c r="AU40" s="257"/>
      <c r="AV40" s="66">
        <f t="shared" si="187"/>
        <v>0</v>
      </c>
      <c r="AW40" s="67">
        <f t="shared" si="188"/>
        <v>0</v>
      </c>
      <c r="AX40" s="67" t="str">
        <f t="shared" si="189"/>
        <v>0.0</v>
      </c>
      <c r="AY40" s="51" t="str">
        <f t="shared" si="190"/>
        <v>F</v>
      </c>
      <c r="AZ40" s="60">
        <f t="shared" si="191"/>
        <v>0</v>
      </c>
      <c r="BA40" s="53" t="str">
        <f t="shared" si="192"/>
        <v>0.0</v>
      </c>
      <c r="BB40" s="63">
        <v>3</v>
      </c>
      <c r="BC40" s="207"/>
      <c r="BD40" s="105"/>
      <c r="BE40" s="103"/>
      <c r="BF40" s="58"/>
      <c r="BG40" s="66">
        <f t="shared" si="193"/>
        <v>0</v>
      </c>
      <c r="BH40" s="67">
        <f t="shared" si="194"/>
        <v>0</v>
      </c>
      <c r="BI40" s="67" t="str">
        <f t="shared" si="195"/>
        <v>0.0</v>
      </c>
      <c r="BJ40" s="51" t="str">
        <f t="shared" si="196"/>
        <v>F</v>
      </c>
      <c r="BK40" s="60">
        <f t="shared" si="197"/>
        <v>0</v>
      </c>
      <c r="BL40" s="53" t="str">
        <f t="shared" si="198"/>
        <v>0.0</v>
      </c>
      <c r="BM40" s="63">
        <v>3</v>
      </c>
      <c r="BN40" s="207">
        <v>3</v>
      </c>
      <c r="BO40" s="210"/>
      <c r="BP40" s="57"/>
      <c r="BQ40" s="58"/>
      <c r="BR40" s="66"/>
      <c r="BS40" s="67">
        <f t="shared" si="199"/>
        <v>0</v>
      </c>
      <c r="BT40" s="67" t="str">
        <f t="shared" si="200"/>
        <v>0.0</v>
      </c>
      <c r="BU40" s="51" t="str">
        <f t="shared" si="201"/>
        <v>F</v>
      </c>
      <c r="BV40" s="68">
        <f t="shared" si="202"/>
        <v>0</v>
      </c>
      <c r="BW40" s="53" t="str">
        <f t="shared" si="203"/>
        <v>0.0</v>
      </c>
      <c r="BX40" s="63">
        <v>2</v>
      </c>
      <c r="BY40" s="207">
        <v>2</v>
      </c>
      <c r="BZ40" s="210"/>
      <c r="CA40" s="57"/>
      <c r="CB40" s="58"/>
      <c r="CC40" s="66">
        <f t="shared" si="204"/>
        <v>0</v>
      </c>
      <c r="CD40" s="67">
        <f t="shared" si="205"/>
        <v>0</v>
      </c>
      <c r="CE40" s="67" t="str">
        <f t="shared" si="206"/>
        <v>0.0</v>
      </c>
      <c r="CF40" s="51" t="str">
        <f t="shared" si="207"/>
        <v>F</v>
      </c>
      <c r="CG40" s="60">
        <f t="shared" si="208"/>
        <v>0</v>
      </c>
      <c r="CH40" s="53" t="str">
        <f t="shared" si="209"/>
        <v>0.0</v>
      </c>
      <c r="CI40" s="63">
        <v>3</v>
      </c>
      <c r="CJ40" s="207">
        <v>3</v>
      </c>
      <c r="CK40" s="208">
        <f t="shared" si="210"/>
        <v>13</v>
      </c>
      <c r="CL40" s="72">
        <f t="shared" si="211"/>
        <v>0</v>
      </c>
      <c r="CM40" s="93" t="str">
        <f t="shared" si="212"/>
        <v>0.00</v>
      </c>
      <c r="CN40" s="72">
        <f t="shared" si="213"/>
        <v>0</v>
      </c>
      <c r="CO40" s="93" t="str">
        <f t="shared" si="214"/>
        <v>0.00</v>
      </c>
      <c r="CP40" s="257" t="str">
        <f t="shared" si="215"/>
        <v>Cảnh báo KQHT</v>
      </c>
      <c r="CQ40" s="257">
        <f t="shared" si="216"/>
        <v>10</v>
      </c>
      <c r="CR40" s="72">
        <f t="shared" si="217"/>
        <v>0</v>
      </c>
      <c r="CS40" s="257" t="str">
        <f t="shared" si="218"/>
        <v>0.00</v>
      </c>
      <c r="CT40" s="72">
        <f t="shared" si="219"/>
        <v>0</v>
      </c>
      <c r="CU40" s="257" t="str">
        <f t="shared" si="220"/>
        <v>0.00</v>
      </c>
      <c r="CV40" s="257" t="str">
        <f t="shared" si="221"/>
        <v>Cảnh báo KQHT</v>
      </c>
      <c r="CW40" s="66"/>
      <c r="CX40" s="257"/>
      <c r="CY40" s="257"/>
      <c r="CZ40" s="66">
        <f t="shared" si="225"/>
        <v>0</v>
      </c>
      <c r="DA40" s="67">
        <f t="shared" si="226"/>
        <v>0</v>
      </c>
      <c r="DB40" s="60" t="str">
        <f t="shared" si="227"/>
        <v>0.0</v>
      </c>
      <c r="DC40" s="51" t="str">
        <f t="shared" si="228"/>
        <v>F</v>
      </c>
      <c r="DD40" s="60">
        <f t="shared" si="229"/>
        <v>0</v>
      </c>
      <c r="DE40" s="60" t="str">
        <f t="shared" si="230"/>
        <v>0.0</v>
      </c>
      <c r="DF40" s="63"/>
      <c r="DG40" s="209"/>
      <c r="DH40" s="105"/>
      <c r="DI40" s="126"/>
      <c r="DJ40" s="126"/>
      <c r="DK40" s="66">
        <f t="shared" si="231"/>
        <v>0</v>
      </c>
      <c r="DL40" s="67">
        <f t="shared" si="232"/>
        <v>0</v>
      </c>
      <c r="DM40" s="60" t="str">
        <f t="shared" si="233"/>
        <v>0.0</v>
      </c>
      <c r="DN40" s="51" t="str">
        <f t="shared" si="234"/>
        <v>F</v>
      </c>
      <c r="DO40" s="60">
        <f t="shared" si="235"/>
        <v>0</v>
      </c>
      <c r="DP40" s="60" t="str">
        <f t="shared" si="236"/>
        <v>0.0</v>
      </c>
      <c r="DQ40" s="63"/>
      <c r="DR40" s="209"/>
      <c r="DS40" s="67">
        <f t="shared" si="237"/>
        <v>0</v>
      </c>
      <c r="DT40" s="60" t="str">
        <f t="shared" si="238"/>
        <v>0.0</v>
      </c>
      <c r="DU40" s="51" t="str">
        <f t="shared" si="239"/>
        <v>F</v>
      </c>
      <c r="DV40" s="60">
        <f t="shared" si="240"/>
        <v>0</v>
      </c>
      <c r="DW40" s="60" t="str">
        <f t="shared" si="241"/>
        <v>0.0</v>
      </c>
      <c r="DX40" s="63">
        <v>3</v>
      </c>
      <c r="DY40" s="209">
        <v>3</v>
      </c>
      <c r="DZ40" s="66"/>
      <c r="EA40" s="257"/>
      <c r="EB40" s="257"/>
      <c r="EC40" s="66">
        <f t="shared" si="242"/>
        <v>0</v>
      </c>
      <c r="ED40" s="67">
        <f t="shared" si="243"/>
        <v>0</v>
      </c>
      <c r="EE40" s="60" t="str">
        <f t="shared" si="244"/>
        <v>0.0</v>
      </c>
      <c r="EF40" s="51" t="str">
        <f t="shared" si="245"/>
        <v>F</v>
      </c>
      <c r="EG40" s="60">
        <f t="shared" si="246"/>
        <v>0</v>
      </c>
      <c r="EH40" s="60" t="str">
        <f t="shared" si="247"/>
        <v>0.0</v>
      </c>
      <c r="EI40" s="63">
        <v>3</v>
      </c>
      <c r="EJ40" s="209">
        <v>3</v>
      </c>
      <c r="EK40" s="210"/>
      <c r="EL40" s="57"/>
      <c r="EM40" s="257"/>
      <c r="EN40" s="66">
        <f t="shared" si="222"/>
        <v>0</v>
      </c>
      <c r="EO40" s="67">
        <f t="shared" si="223"/>
        <v>0</v>
      </c>
      <c r="EP40" s="60" t="str">
        <f t="shared" si="248"/>
        <v>0.0</v>
      </c>
      <c r="EQ40" s="51" t="str">
        <f t="shared" si="224"/>
        <v>F</v>
      </c>
      <c r="ER40" s="60">
        <f t="shared" si="249"/>
        <v>0</v>
      </c>
      <c r="ES40" s="60" t="str">
        <f t="shared" si="250"/>
        <v>0.0</v>
      </c>
      <c r="ET40" s="63">
        <v>3</v>
      </c>
      <c r="EU40" s="207">
        <v>3</v>
      </c>
      <c r="EV40" s="149"/>
      <c r="EW40" s="70"/>
      <c r="EX40" s="121"/>
      <c r="EY40" s="66">
        <f t="shared" si="251"/>
        <v>0</v>
      </c>
      <c r="EZ40" s="67">
        <f t="shared" si="252"/>
        <v>0</v>
      </c>
      <c r="FA40" s="67" t="str">
        <f t="shared" si="253"/>
        <v>0.0</v>
      </c>
      <c r="FB40" s="51" t="str">
        <f t="shared" si="254"/>
        <v>F</v>
      </c>
      <c r="FC40" s="60">
        <f t="shared" si="255"/>
        <v>0</v>
      </c>
      <c r="FD40" s="53" t="str">
        <f t="shared" si="256"/>
        <v>0.0</v>
      </c>
      <c r="FE40" s="63">
        <v>2</v>
      </c>
      <c r="FF40" s="207"/>
      <c r="FG40" s="66"/>
      <c r="FH40" s="257"/>
      <c r="FI40" s="104"/>
      <c r="FJ40" s="66">
        <f t="shared" si="257"/>
        <v>0</v>
      </c>
      <c r="FK40" s="67">
        <f t="shared" si="258"/>
        <v>0</v>
      </c>
      <c r="FL40" s="67" t="str">
        <f t="shared" si="259"/>
        <v>0.0</v>
      </c>
      <c r="FM40" s="51" t="str">
        <f t="shared" si="260"/>
        <v>F</v>
      </c>
      <c r="FN40" s="60">
        <f t="shared" si="261"/>
        <v>0</v>
      </c>
      <c r="FO40" s="53" t="str">
        <f t="shared" si="262"/>
        <v>0.0</v>
      </c>
      <c r="FP40" s="63">
        <v>2</v>
      </c>
      <c r="FQ40" s="207">
        <v>2</v>
      </c>
      <c r="FR40" s="66"/>
      <c r="FS40" s="257"/>
      <c r="FT40" s="257"/>
      <c r="FU40" s="66"/>
      <c r="FV40" s="67">
        <f t="shared" si="263"/>
        <v>0</v>
      </c>
      <c r="FW40" s="67" t="str">
        <f t="shared" si="264"/>
        <v>0.0</v>
      </c>
      <c r="FX40" s="51" t="str">
        <f t="shared" si="265"/>
        <v>F</v>
      </c>
      <c r="FY40" s="60">
        <f t="shared" si="266"/>
        <v>0</v>
      </c>
      <c r="FZ40" s="53" t="str">
        <f t="shared" si="267"/>
        <v>0.0</v>
      </c>
      <c r="GA40" s="63">
        <v>2</v>
      </c>
      <c r="GB40" s="207">
        <v>2</v>
      </c>
      <c r="GC40" s="149"/>
      <c r="GD40" s="70"/>
      <c r="GE40" s="121"/>
      <c r="GF40" s="149"/>
      <c r="GG40" s="67">
        <f t="shared" si="268"/>
        <v>0</v>
      </c>
      <c r="GH40" s="67" t="str">
        <f t="shared" si="269"/>
        <v>0.0</v>
      </c>
      <c r="GI40" s="51" t="str">
        <f t="shared" si="270"/>
        <v>F</v>
      </c>
      <c r="GJ40" s="60">
        <f t="shared" si="271"/>
        <v>0</v>
      </c>
      <c r="GK40" s="53" t="str">
        <f t="shared" si="272"/>
        <v>0.0</v>
      </c>
      <c r="GL40" s="63">
        <v>3</v>
      </c>
      <c r="GM40" s="207"/>
      <c r="GN40" s="211">
        <f t="shared" si="273"/>
        <v>18</v>
      </c>
      <c r="GO40" s="156">
        <f t="shared" si="274"/>
        <v>0</v>
      </c>
      <c r="GP40" s="158">
        <f t="shared" si="275"/>
        <v>0</v>
      </c>
      <c r="GQ40" s="157" t="str">
        <f t="shared" si="276"/>
        <v>0.00</v>
      </c>
      <c r="GR40" s="5" t="str">
        <f t="shared" si="277"/>
        <v>Cảnh báo KQHT</v>
      </c>
      <c r="GS40" s="212">
        <f t="shared" si="278"/>
        <v>13</v>
      </c>
      <c r="GT40" s="213">
        <f t="shared" si="279"/>
        <v>0</v>
      </c>
      <c r="GU40" s="214">
        <f t="shared" si="280"/>
        <v>0</v>
      </c>
      <c r="GV40" s="215">
        <f t="shared" si="281"/>
        <v>31</v>
      </c>
      <c r="GW40" s="211">
        <f t="shared" si="282"/>
        <v>23</v>
      </c>
      <c r="GX40" s="157">
        <f t="shared" si="283"/>
        <v>0</v>
      </c>
      <c r="GY40" s="158">
        <f t="shared" si="284"/>
        <v>0</v>
      </c>
      <c r="GZ40" s="157" t="str">
        <f t="shared" si="285"/>
        <v>0.00</v>
      </c>
      <c r="HA40" s="5" t="str">
        <f t="shared" si="286"/>
        <v>Cảnh báo KQHT</v>
      </c>
      <c r="HB40" s="105"/>
      <c r="HC40" s="103"/>
      <c r="HD40" s="104"/>
      <c r="HE40" s="105"/>
      <c r="HF40" s="67">
        <f t="shared" si="287"/>
        <v>0</v>
      </c>
      <c r="HG40" s="67" t="str">
        <f t="shared" si="288"/>
        <v>0.0</v>
      </c>
      <c r="HH40" s="51" t="str">
        <f t="shared" si="289"/>
        <v>F</v>
      </c>
      <c r="HI40" s="60">
        <f t="shared" si="290"/>
        <v>0</v>
      </c>
      <c r="HJ40" s="53" t="str">
        <f t="shared" si="291"/>
        <v>0.0</v>
      </c>
      <c r="HK40" s="63">
        <v>3</v>
      </c>
      <c r="HL40" s="207">
        <v>3</v>
      </c>
      <c r="HM40" s="149"/>
      <c r="HN40" s="70"/>
      <c r="HO40" s="121"/>
      <c r="HP40" s="149">
        <f t="shared" si="292"/>
        <v>0</v>
      </c>
      <c r="HQ40" s="110">
        <f t="shared" si="293"/>
        <v>0</v>
      </c>
      <c r="HR40" s="67" t="str">
        <f t="shared" si="294"/>
        <v>0.0</v>
      </c>
      <c r="HS40" s="111" t="str">
        <f t="shared" si="295"/>
        <v>F</v>
      </c>
      <c r="HT40" s="112">
        <f t="shared" si="296"/>
        <v>0</v>
      </c>
      <c r="HU40" s="113" t="str">
        <f t="shared" si="297"/>
        <v>0.0</v>
      </c>
      <c r="HV40" s="63">
        <v>1</v>
      </c>
      <c r="HW40" s="207"/>
      <c r="HX40" s="66">
        <f t="shared" si="298"/>
        <v>0</v>
      </c>
      <c r="HY40" s="167">
        <f t="shared" si="298"/>
        <v>0</v>
      </c>
      <c r="HZ40" s="53" t="str">
        <f t="shared" si="299"/>
        <v>0.0</v>
      </c>
      <c r="IA40" s="51" t="str">
        <f t="shared" si="300"/>
        <v>F</v>
      </c>
      <c r="IB40" s="60">
        <f t="shared" si="301"/>
        <v>0</v>
      </c>
      <c r="IC40" s="53" t="str">
        <f t="shared" si="302"/>
        <v>0.0</v>
      </c>
      <c r="ID40" s="220">
        <v>4</v>
      </c>
      <c r="IE40" s="221"/>
      <c r="IF40" s="210"/>
      <c r="IG40" s="57"/>
      <c r="IH40" s="58"/>
      <c r="II40" s="66">
        <f t="shared" si="303"/>
        <v>0</v>
      </c>
      <c r="IJ40" s="67">
        <f t="shared" si="304"/>
        <v>0</v>
      </c>
      <c r="IK40" s="67" t="str">
        <f t="shared" si="305"/>
        <v>0.0</v>
      </c>
      <c r="IL40" s="51" t="str">
        <f t="shared" si="306"/>
        <v>F</v>
      </c>
      <c r="IM40" s="60">
        <f t="shared" si="307"/>
        <v>0</v>
      </c>
      <c r="IN40" s="53" t="str">
        <f t="shared" si="308"/>
        <v>0.0</v>
      </c>
      <c r="IO40" s="63">
        <v>2</v>
      </c>
      <c r="IP40" s="207">
        <v>2</v>
      </c>
      <c r="IQ40" s="149"/>
      <c r="IR40" s="70"/>
      <c r="IS40" s="121"/>
      <c r="IT40" s="149">
        <f t="shared" si="309"/>
        <v>0</v>
      </c>
      <c r="IU40" s="67">
        <f t="shared" si="310"/>
        <v>0</v>
      </c>
      <c r="IV40" s="67" t="str">
        <f t="shared" si="311"/>
        <v>0.0</v>
      </c>
      <c r="IW40" s="51" t="str">
        <f t="shared" si="312"/>
        <v>F</v>
      </c>
      <c r="IX40" s="60">
        <f t="shared" si="313"/>
        <v>0</v>
      </c>
      <c r="IY40" s="53" t="str">
        <f t="shared" si="314"/>
        <v>0.0</v>
      </c>
      <c r="IZ40" s="63">
        <v>3</v>
      </c>
      <c r="JA40" s="207"/>
      <c r="JB40" s="65"/>
      <c r="JC40" s="57"/>
      <c r="JD40" s="58"/>
      <c r="JE40" s="66">
        <f t="shared" si="132"/>
        <v>0</v>
      </c>
      <c r="JF40" s="67">
        <f t="shared" si="133"/>
        <v>0</v>
      </c>
      <c r="JG40" s="50" t="str">
        <f t="shared" si="134"/>
        <v>0.0</v>
      </c>
      <c r="JH40" s="51" t="str">
        <f t="shared" si="135"/>
        <v>F</v>
      </c>
      <c r="JI40" s="60">
        <f t="shared" si="136"/>
        <v>0</v>
      </c>
      <c r="JJ40" s="53" t="str">
        <f t="shared" si="137"/>
        <v>0.0</v>
      </c>
      <c r="JK40" s="61">
        <v>2</v>
      </c>
      <c r="JL40" s="62">
        <v>2</v>
      </c>
    </row>
    <row r="41" spans="1:369" s="8" customFormat="1" ht="18">
      <c r="D41" s="234"/>
      <c r="E41" s="235"/>
      <c r="K41" s="206"/>
      <c r="L41" s="67" t="str">
        <f t="shared" si="167"/>
        <v>0.0</v>
      </c>
      <c r="M41" s="51" t="str">
        <f t="shared" si="168"/>
        <v>F</v>
      </c>
      <c r="N41" s="52">
        <f t="shared" si="169"/>
        <v>0</v>
      </c>
      <c r="O41" s="53" t="str">
        <f t="shared" si="170"/>
        <v>0.0</v>
      </c>
      <c r="P41" s="63"/>
      <c r="Q41" s="49"/>
      <c r="R41" s="67" t="str">
        <f t="shared" si="171"/>
        <v>0.0</v>
      </c>
      <c r="S41" s="8" t="str">
        <f t="shared" si="172"/>
        <v>F</v>
      </c>
      <c r="T41" s="52">
        <f t="shared" si="173"/>
        <v>0</v>
      </c>
      <c r="U41" s="53" t="str">
        <f t="shared" si="174"/>
        <v>0.0</v>
      </c>
      <c r="V41" s="63">
        <v>3</v>
      </c>
      <c r="W41" s="105"/>
      <c r="X41" s="103"/>
      <c r="Y41" s="58"/>
      <c r="Z41" s="66">
        <f t="shared" si="175"/>
        <v>0</v>
      </c>
      <c r="AA41" s="67">
        <f t="shared" si="176"/>
        <v>0</v>
      </c>
      <c r="AB41" s="67" t="str">
        <f t="shared" si="177"/>
        <v>0.0</v>
      </c>
      <c r="AC41" s="51" t="str">
        <f t="shared" si="178"/>
        <v>F</v>
      </c>
      <c r="AD41" s="60">
        <f t="shared" si="179"/>
        <v>0</v>
      </c>
      <c r="AE41" s="53" t="str">
        <f t="shared" si="180"/>
        <v>0.0</v>
      </c>
      <c r="AF41" s="63"/>
      <c r="AG41" s="207"/>
      <c r="AH41" s="210"/>
      <c r="AI41" s="57"/>
      <c r="AJ41" s="58"/>
      <c r="AK41" s="66">
        <f t="shared" si="181"/>
        <v>0</v>
      </c>
      <c r="AL41" s="67">
        <f t="shared" si="182"/>
        <v>0</v>
      </c>
      <c r="AM41" s="67" t="str">
        <f t="shared" si="183"/>
        <v>0.0</v>
      </c>
      <c r="AN41" s="51" t="str">
        <f t="shared" si="184"/>
        <v>F</v>
      </c>
      <c r="AO41" s="60">
        <f t="shared" si="185"/>
        <v>0</v>
      </c>
      <c r="AP41" s="53" t="str">
        <f t="shared" si="186"/>
        <v>0.0</v>
      </c>
      <c r="AQ41" s="63">
        <v>2</v>
      </c>
      <c r="AR41" s="207">
        <v>2</v>
      </c>
      <c r="AS41" s="66"/>
      <c r="AT41" s="257"/>
      <c r="AU41" s="257"/>
      <c r="AV41" s="66">
        <f t="shared" si="187"/>
        <v>0</v>
      </c>
      <c r="AW41" s="67">
        <f t="shared" si="188"/>
        <v>0</v>
      </c>
      <c r="AX41" s="67" t="str">
        <f t="shared" si="189"/>
        <v>0.0</v>
      </c>
      <c r="AY41" s="51" t="str">
        <f t="shared" si="190"/>
        <v>F</v>
      </c>
      <c r="AZ41" s="60">
        <f t="shared" si="191"/>
        <v>0</v>
      </c>
      <c r="BA41" s="53" t="str">
        <f t="shared" si="192"/>
        <v>0.0</v>
      </c>
      <c r="BB41" s="63">
        <v>3</v>
      </c>
      <c r="BC41" s="207"/>
      <c r="BD41" s="105"/>
      <c r="BE41" s="103"/>
      <c r="BF41" s="58"/>
      <c r="BG41" s="66">
        <f t="shared" si="193"/>
        <v>0</v>
      </c>
      <c r="BH41" s="67">
        <f t="shared" si="194"/>
        <v>0</v>
      </c>
      <c r="BI41" s="67" t="str">
        <f t="shared" si="195"/>
        <v>0.0</v>
      </c>
      <c r="BJ41" s="51" t="str">
        <f t="shared" si="196"/>
        <v>F</v>
      </c>
      <c r="BK41" s="60">
        <f t="shared" si="197"/>
        <v>0</v>
      </c>
      <c r="BL41" s="53" t="str">
        <f t="shared" si="198"/>
        <v>0.0</v>
      </c>
      <c r="BM41" s="63">
        <v>3</v>
      </c>
      <c r="BN41" s="207">
        <v>3</v>
      </c>
      <c r="BO41" s="210"/>
      <c r="BP41" s="57"/>
      <c r="BQ41" s="58"/>
      <c r="BR41" s="66"/>
      <c r="BS41" s="67">
        <f t="shared" si="199"/>
        <v>0</v>
      </c>
      <c r="BT41" s="67" t="str">
        <f t="shared" si="200"/>
        <v>0.0</v>
      </c>
      <c r="BU41" s="51" t="str">
        <f t="shared" si="201"/>
        <v>F</v>
      </c>
      <c r="BV41" s="68">
        <f t="shared" si="202"/>
        <v>0</v>
      </c>
      <c r="BW41" s="53" t="str">
        <f t="shared" si="203"/>
        <v>0.0</v>
      </c>
      <c r="BX41" s="63">
        <v>2</v>
      </c>
      <c r="BY41" s="207">
        <v>2</v>
      </c>
      <c r="BZ41" s="210"/>
      <c r="CA41" s="57"/>
      <c r="CB41" s="58"/>
      <c r="CC41" s="66">
        <f t="shared" si="204"/>
        <v>0</v>
      </c>
      <c r="CD41" s="67">
        <f t="shared" si="205"/>
        <v>0</v>
      </c>
      <c r="CE41" s="67" t="str">
        <f t="shared" si="206"/>
        <v>0.0</v>
      </c>
      <c r="CF41" s="51" t="str">
        <f t="shared" si="207"/>
        <v>F</v>
      </c>
      <c r="CG41" s="60">
        <f t="shared" si="208"/>
        <v>0</v>
      </c>
      <c r="CH41" s="53" t="str">
        <f t="shared" si="209"/>
        <v>0.0</v>
      </c>
      <c r="CI41" s="63">
        <v>3</v>
      </c>
      <c r="CJ41" s="207">
        <v>3</v>
      </c>
      <c r="CK41" s="208">
        <f t="shared" si="210"/>
        <v>13</v>
      </c>
      <c r="CL41" s="72">
        <f t="shared" si="211"/>
        <v>0</v>
      </c>
      <c r="CM41" s="93" t="str">
        <f t="shared" si="212"/>
        <v>0.00</v>
      </c>
      <c r="CN41" s="72">
        <f t="shared" si="213"/>
        <v>0</v>
      </c>
      <c r="CO41" s="93" t="str">
        <f t="shared" si="214"/>
        <v>0.00</v>
      </c>
      <c r="CP41" s="257" t="str">
        <f t="shared" si="215"/>
        <v>Cảnh báo KQHT</v>
      </c>
      <c r="CQ41" s="257">
        <f t="shared" si="216"/>
        <v>10</v>
      </c>
      <c r="CR41" s="72">
        <f t="shared" si="217"/>
        <v>0</v>
      </c>
      <c r="CS41" s="257" t="str">
        <f t="shared" si="218"/>
        <v>0.00</v>
      </c>
      <c r="CT41" s="72">
        <f t="shared" si="219"/>
        <v>0</v>
      </c>
      <c r="CU41" s="257" t="str">
        <f t="shared" si="220"/>
        <v>0.00</v>
      </c>
      <c r="CV41" s="257" t="str">
        <f t="shared" si="221"/>
        <v>Cảnh báo KQHT</v>
      </c>
      <c r="CW41" s="66"/>
      <c r="CX41" s="257"/>
      <c r="CY41" s="257"/>
      <c r="CZ41" s="66">
        <f t="shared" si="225"/>
        <v>0</v>
      </c>
      <c r="DA41" s="67">
        <f t="shared" si="226"/>
        <v>0</v>
      </c>
      <c r="DB41" s="60" t="str">
        <f t="shared" si="227"/>
        <v>0.0</v>
      </c>
      <c r="DC41" s="51" t="str">
        <f t="shared" si="228"/>
        <v>F</v>
      </c>
      <c r="DD41" s="60">
        <f t="shared" si="229"/>
        <v>0</v>
      </c>
      <c r="DE41" s="60" t="str">
        <f t="shared" si="230"/>
        <v>0.0</v>
      </c>
      <c r="DF41" s="63"/>
      <c r="DG41" s="209"/>
      <c r="DH41" s="105"/>
      <c r="DI41" s="126"/>
      <c r="DJ41" s="126"/>
      <c r="DK41" s="66">
        <f t="shared" si="231"/>
        <v>0</v>
      </c>
      <c r="DL41" s="67">
        <f t="shared" si="232"/>
        <v>0</v>
      </c>
      <c r="DM41" s="60" t="str">
        <f t="shared" si="233"/>
        <v>0.0</v>
      </c>
      <c r="DN41" s="51" t="str">
        <f t="shared" si="234"/>
        <v>F</v>
      </c>
      <c r="DO41" s="60">
        <f t="shared" si="235"/>
        <v>0</v>
      </c>
      <c r="DP41" s="60" t="str">
        <f t="shared" si="236"/>
        <v>0.0</v>
      </c>
      <c r="DQ41" s="63"/>
      <c r="DR41" s="209"/>
      <c r="DS41" s="67">
        <f t="shared" si="237"/>
        <v>0</v>
      </c>
      <c r="DT41" s="60" t="str">
        <f t="shared" si="238"/>
        <v>0.0</v>
      </c>
      <c r="DU41" s="51" t="str">
        <f t="shared" si="239"/>
        <v>F</v>
      </c>
      <c r="DV41" s="60">
        <f t="shared" si="240"/>
        <v>0</v>
      </c>
      <c r="DW41" s="60" t="str">
        <f t="shared" si="241"/>
        <v>0.0</v>
      </c>
      <c r="DX41" s="63">
        <v>3</v>
      </c>
      <c r="DY41" s="209">
        <v>3</v>
      </c>
      <c r="DZ41" s="66"/>
      <c r="EA41" s="257"/>
      <c r="EB41" s="257"/>
      <c r="EC41" s="66">
        <f t="shared" si="242"/>
        <v>0</v>
      </c>
      <c r="ED41" s="67">
        <f t="shared" si="243"/>
        <v>0</v>
      </c>
      <c r="EE41" s="60" t="str">
        <f t="shared" si="244"/>
        <v>0.0</v>
      </c>
      <c r="EF41" s="51" t="str">
        <f t="shared" si="245"/>
        <v>F</v>
      </c>
      <c r="EG41" s="60">
        <f t="shared" si="246"/>
        <v>0</v>
      </c>
      <c r="EH41" s="60" t="str">
        <f t="shared" si="247"/>
        <v>0.0</v>
      </c>
      <c r="EI41" s="63">
        <v>3</v>
      </c>
      <c r="EJ41" s="209">
        <v>3</v>
      </c>
      <c r="EK41" s="210"/>
      <c r="EL41" s="57"/>
      <c r="EM41" s="257"/>
      <c r="EN41" s="66">
        <f t="shared" si="222"/>
        <v>0</v>
      </c>
      <c r="EO41" s="67">
        <f t="shared" si="223"/>
        <v>0</v>
      </c>
      <c r="EP41" s="60" t="str">
        <f t="shared" si="248"/>
        <v>0.0</v>
      </c>
      <c r="EQ41" s="51" t="str">
        <f t="shared" si="224"/>
        <v>F</v>
      </c>
      <c r="ER41" s="60">
        <f t="shared" si="249"/>
        <v>0</v>
      </c>
      <c r="ES41" s="60" t="str">
        <f t="shared" si="250"/>
        <v>0.0</v>
      </c>
      <c r="ET41" s="63">
        <v>3</v>
      </c>
      <c r="EU41" s="207">
        <v>3</v>
      </c>
      <c r="EV41" s="149"/>
      <c r="EW41" s="70"/>
      <c r="EX41" s="121"/>
      <c r="EY41" s="66">
        <f t="shared" si="251"/>
        <v>0</v>
      </c>
      <c r="EZ41" s="67">
        <f t="shared" si="252"/>
        <v>0</v>
      </c>
      <c r="FA41" s="67" t="str">
        <f t="shared" si="253"/>
        <v>0.0</v>
      </c>
      <c r="FB41" s="51" t="str">
        <f t="shared" si="254"/>
        <v>F</v>
      </c>
      <c r="FC41" s="60">
        <f t="shared" si="255"/>
        <v>0</v>
      </c>
      <c r="FD41" s="53" t="str">
        <f t="shared" si="256"/>
        <v>0.0</v>
      </c>
      <c r="FE41" s="63">
        <v>2</v>
      </c>
      <c r="FF41" s="207"/>
      <c r="FG41" s="66"/>
      <c r="FH41" s="257"/>
      <c r="FI41" s="104"/>
      <c r="FJ41" s="66">
        <f t="shared" si="257"/>
        <v>0</v>
      </c>
      <c r="FK41" s="67">
        <f t="shared" si="258"/>
        <v>0</v>
      </c>
      <c r="FL41" s="67" t="str">
        <f t="shared" si="259"/>
        <v>0.0</v>
      </c>
      <c r="FM41" s="51" t="str">
        <f t="shared" si="260"/>
        <v>F</v>
      </c>
      <c r="FN41" s="60">
        <f t="shared" si="261"/>
        <v>0</v>
      </c>
      <c r="FO41" s="53" t="str">
        <f t="shared" si="262"/>
        <v>0.0</v>
      </c>
      <c r="FP41" s="63">
        <v>2</v>
      </c>
      <c r="FQ41" s="207">
        <v>2</v>
      </c>
      <c r="FR41" s="66"/>
      <c r="FS41" s="257"/>
      <c r="FT41" s="257"/>
      <c r="FU41" s="66"/>
      <c r="FV41" s="67">
        <f t="shared" si="263"/>
        <v>0</v>
      </c>
      <c r="FW41" s="67" t="str">
        <f t="shared" si="264"/>
        <v>0.0</v>
      </c>
      <c r="FX41" s="51" t="str">
        <f t="shared" si="265"/>
        <v>F</v>
      </c>
      <c r="FY41" s="60">
        <f t="shared" si="266"/>
        <v>0</v>
      </c>
      <c r="FZ41" s="53" t="str">
        <f t="shared" si="267"/>
        <v>0.0</v>
      </c>
      <c r="GA41" s="63">
        <v>2</v>
      </c>
      <c r="GB41" s="207">
        <v>2</v>
      </c>
      <c r="GC41" s="149"/>
      <c r="GD41" s="70"/>
      <c r="GE41" s="121"/>
      <c r="GF41" s="149"/>
      <c r="GG41" s="67">
        <f t="shared" si="268"/>
        <v>0</v>
      </c>
      <c r="GH41" s="67" t="str">
        <f t="shared" si="269"/>
        <v>0.0</v>
      </c>
      <c r="GI41" s="51" t="str">
        <f t="shared" si="270"/>
        <v>F</v>
      </c>
      <c r="GJ41" s="60">
        <f t="shared" si="271"/>
        <v>0</v>
      </c>
      <c r="GK41" s="53" t="str">
        <f t="shared" si="272"/>
        <v>0.0</v>
      </c>
      <c r="GL41" s="63">
        <v>3</v>
      </c>
      <c r="GM41" s="207"/>
      <c r="GN41" s="211">
        <f t="shared" si="273"/>
        <v>18</v>
      </c>
      <c r="GO41" s="156">
        <f t="shared" si="274"/>
        <v>0</v>
      </c>
      <c r="GP41" s="158">
        <f t="shared" si="275"/>
        <v>0</v>
      </c>
      <c r="GQ41" s="157" t="str">
        <f t="shared" si="276"/>
        <v>0.00</v>
      </c>
      <c r="GR41" s="5" t="str">
        <f t="shared" si="277"/>
        <v>Cảnh báo KQHT</v>
      </c>
      <c r="GS41" s="212">
        <f t="shared" si="278"/>
        <v>13</v>
      </c>
      <c r="GT41" s="213">
        <f t="shared" si="279"/>
        <v>0</v>
      </c>
      <c r="GU41" s="214">
        <f t="shared" si="280"/>
        <v>0</v>
      </c>
      <c r="GV41" s="215">
        <f t="shared" si="281"/>
        <v>31</v>
      </c>
      <c r="GW41" s="211">
        <f t="shared" si="282"/>
        <v>23</v>
      </c>
      <c r="GX41" s="157">
        <f t="shared" si="283"/>
        <v>0</v>
      </c>
      <c r="GY41" s="158">
        <f t="shared" si="284"/>
        <v>0</v>
      </c>
      <c r="GZ41" s="157" t="str">
        <f t="shared" si="285"/>
        <v>0.00</v>
      </c>
      <c r="HA41" s="5" t="str">
        <f t="shared" si="286"/>
        <v>Cảnh báo KQHT</v>
      </c>
      <c r="HB41" s="105"/>
      <c r="HC41" s="103"/>
      <c r="HD41" s="104"/>
      <c r="HE41" s="105"/>
      <c r="HF41" s="67">
        <f t="shared" si="287"/>
        <v>0</v>
      </c>
      <c r="HG41" s="67" t="str">
        <f t="shared" si="288"/>
        <v>0.0</v>
      </c>
      <c r="HH41" s="51" t="str">
        <f t="shared" si="289"/>
        <v>F</v>
      </c>
      <c r="HI41" s="60">
        <f t="shared" si="290"/>
        <v>0</v>
      </c>
      <c r="HJ41" s="53" t="str">
        <f t="shared" si="291"/>
        <v>0.0</v>
      </c>
      <c r="HK41" s="63">
        <v>3</v>
      </c>
      <c r="HL41" s="207">
        <v>3</v>
      </c>
      <c r="HM41" s="149"/>
      <c r="HN41" s="70"/>
      <c r="HO41" s="121"/>
      <c r="HP41" s="149">
        <f t="shared" si="292"/>
        <v>0</v>
      </c>
      <c r="HQ41" s="110">
        <f t="shared" si="293"/>
        <v>0</v>
      </c>
      <c r="HR41" s="67" t="str">
        <f t="shared" si="294"/>
        <v>0.0</v>
      </c>
      <c r="HS41" s="111" t="str">
        <f t="shared" si="295"/>
        <v>F</v>
      </c>
      <c r="HT41" s="112">
        <f t="shared" si="296"/>
        <v>0</v>
      </c>
      <c r="HU41" s="113" t="str">
        <f t="shared" si="297"/>
        <v>0.0</v>
      </c>
      <c r="HV41" s="63">
        <v>1</v>
      </c>
      <c r="HW41" s="207"/>
      <c r="HX41" s="66">
        <f t="shared" si="298"/>
        <v>0</v>
      </c>
      <c r="HY41" s="167">
        <f t="shared" si="298"/>
        <v>0</v>
      </c>
      <c r="HZ41" s="53" t="str">
        <f t="shared" si="299"/>
        <v>0.0</v>
      </c>
      <c r="IA41" s="51" t="str">
        <f t="shared" si="300"/>
        <v>F</v>
      </c>
      <c r="IB41" s="60">
        <f t="shared" si="301"/>
        <v>0</v>
      </c>
      <c r="IC41" s="53" t="str">
        <f t="shared" si="302"/>
        <v>0.0</v>
      </c>
      <c r="ID41" s="220">
        <v>4</v>
      </c>
      <c r="IE41" s="221"/>
      <c r="IF41" s="210"/>
      <c r="IG41" s="57"/>
      <c r="IH41" s="58"/>
      <c r="II41" s="66">
        <f t="shared" si="303"/>
        <v>0</v>
      </c>
      <c r="IJ41" s="67">
        <f t="shared" si="304"/>
        <v>0</v>
      </c>
      <c r="IK41" s="67" t="str">
        <f t="shared" si="305"/>
        <v>0.0</v>
      </c>
      <c r="IL41" s="51" t="str">
        <f t="shared" si="306"/>
        <v>F</v>
      </c>
      <c r="IM41" s="60">
        <f t="shared" si="307"/>
        <v>0</v>
      </c>
      <c r="IN41" s="53" t="str">
        <f t="shared" si="308"/>
        <v>0.0</v>
      </c>
      <c r="IO41" s="63">
        <v>2</v>
      </c>
      <c r="IP41" s="207">
        <v>2</v>
      </c>
      <c r="IQ41" s="149"/>
      <c r="IR41" s="70"/>
      <c r="IS41" s="121"/>
      <c r="IT41" s="149">
        <f t="shared" si="309"/>
        <v>0</v>
      </c>
      <c r="IU41" s="67">
        <f t="shared" si="310"/>
        <v>0</v>
      </c>
      <c r="IV41" s="67" t="str">
        <f t="shared" si="311"/>
        <v>0.0</v>
      </c>
      <c r="IW41" s="51" t="str">
        <f t="shared" si="312"/>
        <v>F</v>
      </c>
      <c r="IX41" s="60">
        <f t="shared" si="313"/>
        <v>0</v>
      </c>
      <c r="IY41" s="53" t="str">
        <f t="shared" si="314"/>
        <v>0.0</v>
      </c>
      <c r="IZ41" s="63">
        <v>3</v>
      </c>
      <c r="JA41" s="207"/>
      <c r="JB41" s="65"/>
      <c r="JC41" s="57"/>
      <c r="JD41" s="58"/>
      <c r="JE41" s="66">
        <f t="shared" si="132"/>
        <v>0</v>
      </c>
      <c r="JF41" s="67">
        <f t="shared" si="133"/>
        <v>0</v>
      </c>
      <c r="JG41" s="50" t="str">
        <f t="shared" si="134"/>
        <v>0.0</v>
      </c>
      <c r="JH41" s="51" t="str">
        <f t="shared" si="135"/>
        <v>F</v>
      </c>
      <c r="JI41" s="60">
        <f t="shared" si="136"/>
        <v>0</v>
      </c>
      <c r="JJ41" s="53" t="str">
        <f t="shared" si="137"/>
        <v>0.0</v>
      </c>
      <c r="JK41" s="61">
        <v>2</v>
      </c>
      <c r="JL41" s="62">
        <v>2</v>
      </c>
    </row>
    <row r="42" spans="1:369" s="8" customFormat="1" ht="18">
      <c r="D42" s="234"/>
      <c r="E42" s="235"/>
      <c r="K42" s="206"/>
      <c r="L42" s="67" t="str">
        <f t="shared" si="167"/>
        <v>0.0</v>
      </c>
      <c r="M42" s="51" t="str">
        <f t="shared" si="168"/>
        <v>F</v>
      </c>
      <c r="N42" s="52">
        <f t="shared" si="169"/>
        <v>0</v>
      </c>
      <c r="O42" s="53" t="str">
        <f t="shared" si="170"/>
        <v>0.0</v>
      </c>
      <c r="P42" s="63"/>
      <c r="Q42" s="49"/>
      <c r="R42" s="67" t="str">
        <f t="shared" si="171"/>
        <v>0.0</v>
      </c>
      <c r="S42" s="8" t="str">
        <f t="shared" si="172"/>
        <v>F</v>
      </c>
      <c r="T42" s="52">
        <f t="shared" si="173"/>
        <v>0</v>
      </c>
      <c r="U42" s="53" t="str">
        <f t="shared" si="174"/>
        <v>0.0</v>
      </c>
      <c r="V42" s="63">
        <v>3</v>
      </c>
      <c r="W42" s="105"/>
      <c r="X42" s="103"/>
      <c r="Y42" s="58"/>
      <c r="Z42" s="66">
        <f t="shared" si="175"/>
        <v>0</v>
      </c>
      <c r="AA42" s="67">
        <f t="shared" si="176"/>
        <v>0</v>
      </c>
      <c r="AB42" s="67" t="str">
        <f t="shared" si="177"/>
        <v>0.0</v>
      </c>
      <c r="AC42" s="51" t="str">
        <f t="shared" si="178"/>
        <v>F</v>
      </c>
      <c r="AD42" s="60">
        <f t="shared" si="179"/>
        <v>0</v>
      </c>
      <c r="AE42" s="53" t="str">
        <f t="shared" si="180"/>
        <v>0.0</v>
      </c>
      <c r="AF42" s="63"/>
      <c r="AG42" s="207"/>
      <c r="AH42" s="210"/>
      <c r="AI42" s="57"/>
      <c r="AJ42" s="58"/>
      <c r="AK42" s="66">
        <f t="shared" si="181"/>
        <v>0</v>
      </c>
      <c r="AL42" s="67">
        <f t="shared" si="182"/>
        <v>0</v>
      </c>
      <c r="AM42" s="67" t="str">
        <f t="shared" si="183"/>
        <v>0.0</v>
      </c>
      <c r="AN42" s="51" t="str">
        <f t="shared" si="184"/>
        <v>F</v>
      </c>
      <c r="AO42" s="60">
        <f t="shared" si="185"/>
        <v>0</v>
      </c>
      <c r="AP42" s="53" t="str">
        <f t="shared" si="186"/>
        <v>0.0</v>
      </c>
      <c r="AQ42" s="63">
        <v>2</v>
      </c>
      <c r="AR42" s="207">
        <v>2</v>
      </c>
      <c r="AS42" s="66"/>
      <c r="AT42" s="257"/>
      <c r="AU42" s="257"/>
      <c r="AV42" s="66">
        <f t="shared" si="187"/>
        <v>0</v>
      </c>
      <c r="AW42" s="67">
        <f t="shared" si="188"/>
        <v>0</v>
      </c>
      <c r="AX42" s="67" t="str">
        <f t="shared" si="189"/>
        <v>0.0</v>
      </c>
      <c r="AY42" s="51" t="str">
        <f t="shared" si="190"/>
        <v>F</v>
      </c>
      <c r="AZ42" s="60">
        <f t="shared" si="191"/>
        <v>0</v>
      </c>
      <c r="BA42" s="53" t="str">
        <f t="shared" si="192"/>
        <v>0.0</v>
      </c>
      <c r="BB42" s="63">
        <v>3</v>
      </c>
      <c r="BC42" s="207"/>
      <c r="BD42" s="105"/>
      <c r="BE42" s="103"/>
      <c r="BF42" s="58"/>
      <c r="BG42" s="66">
        <f t="shared" si="193"/>
        <v>0</v>
      </c>
      <c r="BH42" s="67">
        <f t="shared" si="194"/>
        <v>0</v>
      </c>
      <c r="BI42" s="67" t="str">
        <f t="shared" si="195"/>
        <v>0.0</v>
      </c>
      <c r="BJ42" s="51" t="str">
        <f t="shared" si="196"/>
        <v>F</v>
      </c>
      <c r="BK42" s="60">
        <f t="shared" si="197"/>
        <v>0</v>
      </c>
      <c r="BL42" s="53" t="str">
        <f t="shared" si="198"/>
        <v>0.0</v>
      </c>
      <c r="BM42" s="63">
        <v>3</v>
      </c>
      <c r="BN42" s="207">
        <v>3</v>
      </c>
      <c r="BO42" s="210"/>
      <c r="BP42" s="57"/>
      <c r="BQ42" s="58"/>
      <c r="BR42" s="66"/>
      <c r="BS42" s="67">
        <f t="shared" si="199"/>
        <v>0</v>
      </c>
      <c r="BT42" s="67" t="str">
        <f t="shared" si="200"/>
        <v>0.0</v>
      </c>
      <c r="BU42" s="51" t="str">
        <f t="shared" si="201"/>
        <v>F</v>
      </c>
      <c r="BV42" s="68">
        <f t="shared" si="202"/>
        <v>0</v>
      </c>
      <c r="BW42" s="53" t="str">
        <f t="shared" si="203"/>
        <v>0.0</v>
      </c>
      <c r="BX42" s="63">
        <v>2</v>
      </c>
      <c r="BY42" s="207">
        <v>2</v>
      </c>
      <c r="BZ42" s="210"/>
      <c r="CA42" s="57"/>
      <c r="CB42" s="58"/>
      <c r="CC42" s="66">
        <f t="shared" si="204"/>
        <v>0</v>
      </c>
      <c r="CD42" s="67">
        <f t="shared" si="205"/>
        <v>0</v>
      </c>
      <c r="CE42" s="67" t="str">
        <f t="shared" si="206"/>
        <v>0.0</v>
      </c>
      <c r="CF42" s="51" t="str">
        <f t="shared" si="207"/>
        <v>F</v>
      </c>
      <c r="CG42" s="60">
        <f t="shared" si="208"/>
        <v>0</v>
      </c>
      <c r="CH42" s="53" t="str">
        <f t="shared" si="209"/>
        <v>0.0</v>
      </c>
      <c r="CI42" s="63">
        <v>3</v>
      </c>
      <c r="CJ42" s="207">
        <v>3</v>
      </c>
      <c r="CK42" s="208">
        <f t="shared" si="210"/>
        <v>13</v>
      </c>
      <c r="CL42" s="72">
        <f t="shared" si="211"/>
        <v>0</v>
      </c>
      <c r="CM42" s="93" t="str">
        <f t="shared" si="212"/>
        <v>0.00</v>
      </c>
      <c r="CN42" s="72">
        <f t="shared" si="213"/>
        <v>0</v>
      </c>
      <c r="CO42" s="93" t="str">
        <f t="shared" si="214"/>
        <v>0.00</v>
      </c>
      <c r="CP42" s="257" t="str">
        <f t="shared" si="215"/>
        <v>Cảnh báo KQHT</v>
      </c>
      <c r="CQ42" s="257">
        <f t="shared" si="216"/>
        <v>10</v>
      </c>
      <c r="CR42" s="72">
        <f t="shared" si="217"/>
        <v>0</v>
      </c>
      <c r="CS42" s="257" t="str">
        <f t="shared" si="218"/>
        <v>0.00</v>
      </c>
      <c r="CT42" s="72">
        <f t="shared" si="219"/>
        <v>0</v>
      </c>
      <c r="CU42" s="257" t="str">
        <f t="shared" si="220"/>
        <v>0.00</v>
      </c>
      <c r="CV42" s="257" t="str">
        <f t="shared" si="221"/>
        <v>Cảnh báo KQHT</v>
      </c>
      <c r="CW42" s="66"/>
      <c r="CX42" s="257"/>
      <c r="CY42" s="257"/>
      <c r="CZ42" s="66">
        <f t="shared" si="225"/>
        <v>0</v>
      </c>
      <c r="DA42" s="67">
        <f t="shared" si="226"/>
        <v>0</v>
      </c>
      <c r="DB42" s="60" t="str">
        <f t="shared" si="227"/>
        <v>0.0</v>
      </c>
      <c r="DC42" s="51" t="str">
        <f t="shared" si="228"/>
        <v>F</v>
      </c>
      <c r="DD42" s="60">
        <f t="shared" si="229"/>
        <v>0</v>
      </c>
      <c r="DE42" s="60" t="str">
        <f t="shared" si="230"/>
        <v>0.0</v>
      </c>
      <c r="DF42" s="63"/>
      <c r="DG42" s="209"/>
      <c r="DH42" s="105"/>
      <c r="DI42" s="126"/>
      <c r="DJ42" s="126"/>
      <c r="DK42" s="66">
        <f t="shared" si="231"/>
        <v>0</v>
      </c>
      <c r="DL42" s="67">
        <f t="shared" si="232"/>
        <v>0</v>
      </c>
      <c r="DM42" s="60" t="str">
        <f t="shared" si="233"/>
        <v>0.0</v>
      </c>
      <c r="DN42" s="51" t="str">
        <f t="shared" si="234"/>
        <v>F</v>
      </c>
      <c r="DO42" s="60">
        <f t="shared" si="235"/>
        <v>0</v>
      </c>
      <c r="DP42" s="60" t="str">
        <f t="shared" si="236"/>
        <v>0.0</v>
      </c>
      <c r="DQ42" s="63"/>
      <c r="DR42" s="209"/>
      <c r="DS42" s="67">
        <f t="shared" si="237"/>
        <v>0</v>
      </c>
      <c r="DT42" s="60" t="str">
        <f t="shared" si="238"/>
        <v>0.0</v>
      </c>
      <c r="DU42" s="51" t="str">
        <f t="shared" si="239"/>
        <v>F</v>
      </c>
      <c r="DV42" s="60">
        <f t="shared" si="240"/>
        <v>0</v>
      </c>
      <c r="DW42" s="60" t="str">
        <f t="shared" si="241"/>
        <v>0.0</v>
      </c>
      <c r="DX42" s="63">
        <v>3</v>
      </c>
      <c r="DY42" s="209">
        <v>3</v>
      </c>
      <c r="DZ42" s="66"/>
      <c r="EA42" s="257"/>
      <c r="EB42" s="257"/>
      <c r="EC42" s="66">
        <f t="shared" si="242"/>
        <v>0</v>
      </c>
      <c r="ED42" s="67">
        <f t="shared" si="243"/>
        <v>0</v>
      </c>
      <c r="EE42" s="60" t="str">
        <f t="shared" si="244"/>
        <v>0.0</v>
      </c>
      <c r="EF42" s="51" t="str">
        <f t="shared" si="245"/>
        <v>F</v>
      </c>
      <c r="EG42" s="60">
        <f t="shared" si="246"/>
        <v>0</v>
      </c>
      <c r="EH42" s="60" t="str">
        <f t="shared" si="247"/>
        <v>0.0</v>
      </c>
      <c r="EI42" s="63">
        <v>3</v>
      </c>
      <c r="EJ42" s="209">
        <v>3</v>
      </c>
      <c r="EK42" s="210"/>
      <c r="EL42" s="57"/>
      <c r="EM42" s="257"/>
      <c r="EN42" s="66">
        <f t="shared" si="222"/>
        <v>0</v>
      </c>
      <c r="EO42" s="67">
        <f t="shared" si="223"/>
        <v>0</v>
      </c>
      <c r="EP42" s="60" t="str">
        <f t="shared" si="248"/>
        <v>0.0</v>
      </c>
      <c r="EQ42" s="51" t="str">
        <f t="shared" si="224"/>
        <v>F</v>
      </c>
      <c r="ER42" s="60">
        <f t="shared" si="249"/>
        <v>0</v>
      </c>
      <c r="ES42" s="60" t="str">
        <f t="shared" si="250"/>
        <v>0.0</v>
      </c>
      <c r="ET42" s="63">
        <v>3</v>
      </c>
      <c r="EU42" s="207">
        <v>3</v>
      </c>
      <c r="EV42" s="149"/>
      <c r="EW42" s="70"/>
      <c r="EX42" s="121"/>
      <c r="EY42" s="66">
        <f t="shared" si="251"/>
        <v>0</v>
      </c>
      <c r="EZ42" s="67">
        <f t="shared" si="252"/>
        <v>0</v>
      </c>
      <c r="FA42" s="67" t="str">
        <f t="shared" si="253"/>
        <v>0.0</v>
      </c>
      <c r="FB42" s="51" t="str">
        <f t="shared" si="254"/>
        <v>F</v>
      </c>
      <c r="FC42" s="60">
        <f t="shared" si="255"/>
        <v>0</v>
      </c>
      <c r="FD42" s="53" t="str">
        <f t="shared" si="256"/>
        <v>0.0</v>
      </c>
      <c r="FE42" s="63">
        <v>2</v>
      </c>
      <c r="FF42" s="207"/>
      <c r="FG42" s="66"/>
      <c r="FH42" s="257"/>
      <c r="FI42" s="104"/>
      <c r="FJ42" s="66">
        <f t="shared" si="257"/>
        <v>0</v>
      </c>
      <c r="FK42" s="67">
        <f t="shared" si="258"/>
        <v>0</v>
      </c>
      <c r="FL42" s="67" t="str">
        <f t="shared" si="259"/>
        <v>0.0</v>
      </c>
      <c r="FM42" s="51" t="str">
        <f t="shared" si="260"/>
        <v>F</v>
      </c>
      <c r="FN42" s="60">
        <f t="shared" si="261"/>
        <v>0</v>
      </c>
      <c r="FO42" s="53" t="str">
        <f t="shared" si="262"/>
        <v>0.0</v>
      </c>
      <c r="FP42" s="63">
        <v>2</v>
      </c>
      <c r="FQ42" s="207">
        <v>2</v>
      </c>
      <c r="FR42" s="66"/>
      <c r="FS42" s="257"/>
      <c r="FT42" s="257"/>
      <c r="FU42" s="66"/>
      <c r="FV42" s="67">
        <f t="shared" si="263"/>
        <v>0</v>
      </c>
      <c r="FW42" s="67" t="str">
        <f t="shared" si="264"/>
        <v>0.0</v>
      </c>
      <c r="FX42" s="51" t="str">
        <f t="shared" si="265"/>
        <v>F</v>
      </c>
      <c r="FY42" s="60">
        <f t="shared" si="266"/>
        <v>0</v>
      </c>
      <c r="FZ42" s="53" t="str">
        <f t="shared" si="267"/>
        <v>0.0</v>
      </c>
      <c r="GA42" s="63">
        <v>2</v>
      </c>
      <c r="GB42" s="207">
        <v>2</v>
      </c>
      <c r="GC42" s="149"/>
      <c r="GD42" s="70"/>
      <c r="GE42" s="121"/>
      <c r="GF42" s="149"/>
      <c r="GG42" s="67">
        <f t="shared" si="268"/>
        <v>0</v>
      </c>
      <c r="GH42" s="67" t="str">
        <f t="shared" si="269"/>
        <v>0.0</v>
      </c>
      <c r="GI42" s="51" t="str">
        <f t="shared" si="270"/>
        <v>F</v>
      </c>
      <c r="GJ42" s="60">
        <f t="shared" si="271"/>
        <v>0</v>
      </c>
      <c r="GK42" s="53" t="str">
        <f t="shared" si="272"/>
        <v>0.0</v>
      </c>
      <c r="GL42" s="63">
        <v>3</v>
      </c>
      <c r="GM42" s="207"/>
      <c r="GN42" s="211">
        <f t="shared" si="273"/>
        <v>18</v>
      </c>
      <c r="GO42" s="156">
        <f t="shared" si="274"/>
        <v>0</v>
      </c>
      <c r="GP42" s="158">
        <f t="shared" si="275"/>
        <v>0</v>
      </c>
      <c r="GQ42" s="157" t="str">
        <f t="shared" si="276"/>
        <v>0.00</v>
      </c>
      <c r="GR42" s="5" t="str">
        <f t="shared" si="277"/>
        <v>Cảnh báo KQHT</v>
      </c>
      <c r="GS42" s="212">
        <f t="shared" si="278"/>
        <v>13</v>
      </c>
      <c r="GT42" s="213">
        <f t="shared" si="279"/>
        <v>0</v>
      </c>
      <c r="GU42" s="214">
        <f t="shared" si="280"/>
        <v>0</v>
      </c>
      <c r="GV42" s="215">
        <f t="shared" si="281"/>
        <v>31</v>
      </c>
      <c r="GW42" s="211">
        <f t="shared" si="282"/>
        <v>23</v>
      </c>
      <c r="GX42" s="157">
        <f t="shared" si="283"/>
        <v>0</v>
      </c>
      <c r="GY42" s="158">
        <f t="shared" si="284"/>
        <v>0</v>
      </c>
      <c r="GZ42" s="157" t="str">
        <f t="shared" si="285"/>
        <v>0.00</v>
      </c>
      <c r="HA42" s="5" t="str">
        <f t="shared" si="286"/>
        <v>Cảnh báo KQHT</v>
      </c>
      <c r="HB42" s="105"/>
      <c r="HC42" s="103"/>
      <c r="HD42" s="104"/>
      <c r="HE42" s="105"/>
      <c r="HF42" s="67">
        <f t="shared" si="287"/>
        <v>0</v>
      </c>
      <c r="HG42" s="67" t="str">
        <f t="shared" si="288"/>
        <v>0.0</v>
      </c>
      <c r="HH42" s="51" t="str">
        <f t="shared" si="289"/>
        <v>F</v>
      </c>
      <c r="HI42" s="60">
        <f t="shared" si="290"/>
        <v>0</v>
      </c>
      <c r="HJ42" s="53" t="str">
        <f t="shared" si="291"/>
        <v>0.0</v>
      </c>
      <c r="HK42" s="63">
        <v>3</v>
      </c>
      <c r="HL42" s="207">
        <v>3</v>
      </c>
      <c r="HM42" s="149"/>
      <c r="HN42" s="70"/>
      <c r="HO42" s="121"/>
      <c r="HP42" s="149">
        <f t="shared" si="292"/>
        <v>0</v>
      </c>
      <c r="HQ42" s="110">
        <f t="shared" si="293"/>
        <v>0</v>
      </c>
      <c r="HR42" s="67" t="str">
        <f t="shared" si="294"/>
        <v>0.0</v>
      </c>
      <c r="HS42" s="111" t="str">
        <f t="shared" si="295"/>
        <v>F</v>
      </c>
      <c r="HT42" s="112">
        <f t="shared" si="296"/>
        <v>0</v>
      </c>
      <c r="HU42" s="113" t="str">
        <f t="shared" si="297"/>
        <v>0.0</v>
      </c>
      <c r="HV42" s="63">
        <v>1</v>
      </c>
      <c r="HW42" s="207"/>
      <c r="HX42" s="66">
        <f t="shared" si="298"/>
        <v>0</v>
      </c>
      <c r="HY42" s="167">
        <f t="shared" si="298"/>
        <v>0</v>
      </c>
      <c r="HZ42" s="53" t="str">
        <f t="shared" si="299"/>
        <v>0.0</v>
      </c>
      <c r="IA42" s="51" t="str">
        <f t="shared" si="300"/>
        <v>F</v>
      </c>
      <c r="IB42" s="60">
        <f t="shared" si="301"/>
        <v>0</v>
      </c>
      <c r="IC42" s="53" t="str">
        <f t="shared" si="302"/>
        <v>0.0</v>
      </c>
      <c r="ID42" s="220">
        <v>4</v>
      </c>
      <c r="IE42" s="221"/>
      <c r="IF42" s="210"/>
      <c r="IG42" s="57"/>
      <c r="IH42" s="58"/>
      <c r="II42" s="66">
        <f t="shared" si="303"/>
        <v>0</v>
      </c>
      <c r="IJ42" s="67">
        <f t="shared" si="304"/>
        <v>0</v>
      </c>
      <c r="IK42" s="67" t="str">
        <f t="shared" si="305"/>
        <v>0.0</v>
      </c>
      <c r="IL42" s="51" t="str">
        <f t="shared" si="306"/>
        <v>F</v>
      </c>
      <c r="IM42" s="60">
        <f t="shared" si="307"/>
        <v>0</v>
      </c>
      <c r="IN42" s="53" t="str">
        <f t="shared" si="308"/>
        <v>0.0</v>
      </c>
      <c r="IO42" s="63">
        <v>2</v>
      </c>
      <c r="IP42" s="207">
        <v>2</v>
      </c>
      <c r="IQ42" s="149"/>
      <c r="IR42" s="70"/>
      <c r="IS42" s="121"/>
      <c r="IT42" s="149">
        <f t="shared" si="309"/>
        <v>0</v>
      </c>
      <c r="IU42" s="67">
        <f t="shared" si="310"/>
        <v>0</v>
      </c>
      <c r="IV42" s="67" t="str">
        <f t="shared" si="311"/>
        <v>0.0</v>
      </c>
      <c r="IW42" s="51" t="str">
        <f t="shared" si="312"/>
        <v>F</v>
      </c>
      <c r="IX42" s="60">
        <f t="shared" si="313"/>
        <v>0</v>
      </c>
      <c r="IY42" s="53" t="str">
        <f t="shared" si="314"/>
        <v>0.0</v>
      </c>
      <c r="IZ42" s="63">
        <v>3</v>
      </c>
      <c r="JA42" s="207"/>
      <c r="JB42" s="65"/>
      <c r="JC42" s="57"/>
      <c r="JD42" s="58"/>
      <c r="JE42" s="66">
        <f t="shared" si="132"/>
        <v>0</v>
      </c>
      <c r="JF42" s="67">
        <f t="shared" si="133"/>
        <v>0</v>
      </c>
      <c r="JG42" s="50" t="str">
        <f t="shared" si="134"/>
        <v>0.0</v>
      </c>
      <c r="JH42" s="51" t="str">
        <f t="shared" si="135"/>
        <v>F</v>
      </c>
      <c r="JI42" s="60">
        <f t="shared" si="136"/>
        <v>0</v>
      </c>
      <c r="JJ42" s="53" t="str">
        <f t="shared" si="137"/>
        <v>0.0</v>
      </c>
      <c r="JK42" s="61">
        <v>2</v>
      </c>
      <c r="JL42" s="62">
        <v>2</v>
      </c>
    </row>
    <row r="43" spans="1:369" s="8" customFormat="1" ht="18">
      <c r="D43" s="234"/>
      <c r="E43" s="235"/>
      <c r="K43" s="206"/>
      <c r="L43" s="67" t="str">
        <f t="shared" si="167"/>
        <v>0.0</v>
      </c>
      <c r="M43" s="51" t="str">
        <f t="shared" si="168"/>
        <v>F</v>
      </c>
      <c r="N43" s="52">
        <f t="shared" si="169"/>
        <v>0</v>
      </c>
      <c r="O43" s="53" t="str">
        <f t="shared" si="170"/>
        <v>0.0</v>
      </c>
      <c r="P43" s="63"/>
      <c r="Q43" s="49"/>
      <c r="R43" s="67" t="str">
        <f t="shared" si="171"/>
        <v>0.0</v>
      </c>
      <c r="S43" s="8" t="str">
        <f t="shared" si="172"/>
        <v>F</v>
      </c>
      <c r="T43" s="52">
        <f t="shared" si="173"/>
        <v>0</v>
      </c>
      <c r="U43" s="53" t="str">
        <f t="shared" si="174"/>
        <v>0.0</v>
      </c>
      <c r="V43" s="63">
        <v>3</v>
      </c>
      <c r="W43" s="105"/>
      <c r="X43" s="103"/>
      <c r="Y43" s="58"/>
      <c r="Z43" s="66">
        <f t="shared" si="175"/>
        <v>0</v>
      </c>
      <c r="AA43" s="67">
        <f t="shared" si="176"/>
        <v>0</v>
      </c>
      <c r="AB43" s="67" t="str">
        <f t="shared" si="177"/>
        <v>0.0</v>
      </c>
      <c r="AC43" s="51" t="str">
        <f t="shared" si="178"/>
        <v>F</v>
      </c>
      <c r="AD43" s="60">
        <f t="shared" si="179"/>
        <v>0</v>
      </c>
      <c r="AE43" s="53" t="str">
        <f t="shared" si="180"/>
        <v>0.0</v>
      </c>
      <c r="AF43" s="63"/>
      <c r="AG43" s="207"/>
      <c r="AH43" s="210"/>
      <c r="AI43" s="57"/>
      <c r="AJ43" s="58"/>
      <c r="AK43" s="66">
        <f t="shared" si="181"/>
        <v>0</v>
      </c>
      <c r="AL43" s="67">
        <f t="shared" si="182"/>
        <v>0</v>
      </c>
      <c r="AM43" s="67" t="str">
        <f t="shared" si="183"/>
        <v>0.0</v>
      </c>
      <c r="AN43" s="51" t="str">
        <f t="shared" si="184"/>
        <v>F</v>
      </c>
      <c r="AO43" s="60">
        <f t="shared" si="185"/>
        <v>0</v>
      </c>
      <c r="AP43" s="53" t="str">
        <f t="shared" si="186"/>
        <v>0.0</v>
      </c>
      <c r="AQ43" s="63">
        <v>2</v>
      </c>
      <c r="AR43" s="207">
        <v>2</v>
      </c>
      <c r="AS43" s="66"/>
      <c r="AT43" s="257"/>
      <c r="AU43" s="257"/>
      <c r="AV43" s="66">
        <f t="shared" si="187"/>
        <v>0</v>
      </c>
      <c r="AW43" s="67">
        <f t="shared" si="188"/>
        <v>0</v>
      </c>
      <c r="AX43" s="67" t="str">
        <f t="shared" si="189"/>
        <v>0.0</v>
      </c>
      <c r="AY43" s="51" t="str">
        <f t="shared" si="190"/>
        <v>F</v>
      </c>
      <c r="AZ43" s="60">
        <f t="shared" si="191"/>
        <v>0</v>
      </c>
      <c r="BA43" s="53" t="str">
        <f t="shared" si="192"/>
        <v>0.0</v>
      </c>
      <c r="BB43" s="63">
        <v>3</v>
      </c>
      <c r="BC43" s="207"/>
      <c r="BD43" s="105"/>
      <c r="BE43" s="103"/>
      <c r="BF43" s="58"/>
      <c r="BG43" s="66">
        <f t="shared" si="193"/>
        <v>0</v>
      </c>
      <c r="BH43" s="67">
        <f t="shared" si="194"/>
        <v>0</v>
      </c>
      <c r="BI43" s="67" t="str">
        <f t="shared" si="195"/>
        <v>0.0</v>
      </c>
      <c r="BJ43" s="51" t="str">
        <f t="shared" si="196"/>
        <v>F</v>
      </c>
      <c r="BK43" s="60">
        <f t="shared" si="197"/>
        <v>0</v>
      </c>
      <c r="BL43" s="53" t="str">
        <f t="shared" si="198"/>
        <v>0.0</v>
      </c>
      <c r="BM43" s="63">
        <v>3</v>
      </c>
      <c r="BN43" s="207">
        <v>3</v>
      </c>
      <c r="BO43" s="210"/>
      <c r="BP43" s="57"/>
      <c r="BQ43" s="58"/>
      <c r="BR43" s="66"/>
      <c r="BS43" s="67">
        <f t="shared" si="199"/>
        <v>0</v>
      </c>
      <c r="BT43" s="67" t="str">
        <f t="shared" si="200"/>
        <v>0.0</v>
      </c>
      <c r="BU43" s="51" t="str">
        <f t="shared" si="201"/>
        <v>F</v>
      </c>
      <c r="BV43" s="68">
        <f t="shared" si="202"/>
        <v>0</v>
      </c>
      <c r="BW43" s="53" t="str">
        <f t="shared" si="203"/>
        <v>0.0</v>
      </c>
      <c r="BX43" s="63">
        <v>2</v>
      </c>
      <c r="BY43" s="207">
        <v>2</v>
      </c>
      <c r="BZ43" s="210"/>
      <c r="CA43" s="57"/>
      <c r="CB43" s="58"/>
      <c r="CC43" s="66">
        <f t="shared" si="204"/>
        <v>0</v>
      </c>
      <c r="CD43" s="67">
        <f t="shared" si="205"/>
        <v>0</v>
      </c>
      <c r="CE43" s="67" t="str">
        <f t="shared" si="206"/>
        <v>0.0</v>
      </c>
      <c r="CF43" s="51" t="str">
        <f t="shared" si="207"/>
        <v>F</v>
      </c>
      <c r="CG43" s="60">
        <f t="shared" si="208"/>
        <v>0</v>
      </c>
      <c r="CH43" s="53" t="str">
        <f t="shared" si="209"/>
        <v>0.0</v>
      </c>
      <c r="CI43" s="63">
        <v>3</v>
      </c>
      <c r="CJ43" s="207">
        <v>3</v>
      </c>
      <c r="CK43" s="208">
        <f t="shared" si="210"/>
        <v>13</v>
      </c>
      <c r="CL43" s="72">
        <f t="shared" si="211"/>
        <v>0</v>
      </c>
      <c r="CM43" s="93" t="str">
        <f t="shared" si="212"/>
        <v>0.00</v>
      </c>
      <c r="CN43" s="72">
        <f t="shared" si="213"/>
        <v>0</v>
      </c>
      <c r="CO43" s="93" t="str">
        <f t="shared" si="214"/>
        <v>0.00</v>
      </c>
      <c r="CP43" s="257" t="str">
        <f t="shared" si="215"/>
        <v>Cảnh báo KQHT</v>
      </c>
      <c r="CQ43" s="257">
        <f t="shared" si="216"/>
        <v>10</v>
      </c>
      <c r="CR43" s="72">
        <f t="shared" si="217"/>
        <v>0</v>
      </c>
      <c r="CS43" s="257" t="str">
        <f t="shared" si="218"/>
        <v>0.00</v>
      </c>
      <c r="CT43" s="72">
        <f t="shared" si="219"/>
        <v>0</v>
      </c>
      <c r="CU43" s="257" t="str">
        <f t="shared" si="220"/>
        <v>0.00</v>
      </c>
      <c r="CV43" s="257" t="str">
        <f t="shared" si="221"/>
        <v>Cảnh báo KQHT</v>
      </c>
      <c r="CW43" s="66"/>
      <c r="CX43" s="257"/>
      <c r="CY43" s="257"/>
      <c r="CZ43" s="66">
        <f t="shared" si="225"/>
        <v>0</v>
      </c>
      <c r="DA43" s="67">
        <f t="shared" si="226"/>
        <v>0</v>
      </c>
      <c r="DB43" s="60" t="str">
        <f t="shared" si="227"/>
        <v>0.0</v>
      </c>
      <c r="DC43" s="51" t="str">
        <f t="shared" si="228"/>
        <v>F</v>
      </c>
      <c r="DD43" s="60">
        <f t="shared" si="229"/>
        <v>0</v>
      </c>
      <c r="DE43" s="60" t="str">
        <f t="shared" si="230"/>
        <v>0.0</v>
      </c>
      <c r="DF43" s="63"/>
      <c r="DG43" s="209"/>
      <c r="DH43" s="105"/>
      <c r="DI43" s="126"/>
      <c r="DJ43" s="126"/>
      <c r="DK43" s="66">
        <f t="shared" si="231"/>
        <v>0</v>
      </c>
      <c r="DL43" s="67">
        <f t="shared" si="232"/>
        <v>0</v>
      </c>
      <c r="DM43" s="60" t="str">
        <f t="shared" si="233"/>
        <v>0.0</v>
      </c>
      <c r="DN43" s="51" t="str">
        <f t="shared" si="234"/>
        <v>F</v>
      </c>
      <c r="DO43" s="60">
        <f t="shared" si="235"/>
        <v>0</v>
      </c>
      <c r="DP43" s="60" t="str">
        <f t="shared" si="236"/>
        <v>0.0</v>
      </c>
      <c r="DQ43" s="63"/>
      <c r="DR43" s="209"/>
      <c r="DS43" s="67">
        <f t="shared" si="237"/>
        <v>0</v>
      </c>
      <c r="DT43" s="60" t="str">
        <f t="shared" si="238"/>
        <v>0.0</v>
      </c>
      <c r="DU43" s="51" t="str">
        <f t="shared" si="239"/>
        <v>F</v>
      </c>
      <c r="DV43" s="60">
        <f t="shared" si="240"/>
        <v>0</v>
      </c>
      <c r="DW43" s="60" t="str">
        <f t="shared" si="241"/>
        <v>0.0</v>
      </c>
      <c r="DX43" s="63">
        <v>3</v>
      </c>
      <c r="DY43" s="209">
        <v>3</v>
      </c>
      <c r="DZ43" s="66"/>
      <c r="EA43" s="257"/>
      <c r="EB43" s="257"/>
      <c r="EC43" s="66">
        <f t="shared" si="242"/>
        <v>0</v>
      </c>
      <c r="ED43" s="67">
        <f t="shared" si="243"/>
        <v>0</v>
      </c>
      <c r="EE43" s="60" t="str">
        <f t="shared" si="244"/>
        <v>0.0</v>
      </c>
      <c r="EF43" s="51" t="str">
        <f t="shared" si="245"/>
        <v>F</v>
      </c>
      <c r="EG43" s="60">
        <f t="shared" si="246"/>
        <v>0</v>
      </c>
      <c r="EH43" s="60" t="str">
        <f t="shared" si="247"/>
        <v>0.0</v>
      </c>
      <c r="EI43" s="63">
        <v>3</v>
      </c>
      <c r="EJ43" s="209">
        <v>3</v>
      </c>
      <c r="EK43" s="210"/>
      <c r="EL43" s="57"/>
      <c r="EM43" s="257"/>
      <c r="EN43" s="66">
        <f t="shared" si="222"/>
        <v>0</v>
      </c>
      <c r="EO43" s="67">
        <f t="shared" si="223"/>
        <v>0</v>
      </c>
      <c r="EP43" s="60" t="str">
        <f t="shared" si="248"/>
        <v>0.0</v>
      </c>
      <c r="EQ43" s="51" t="str">
        <f t="shared" si="224"/>
        <v>F</v>
      </c>
      <c r="ER43" s="60">
        <f t="shared" si="249"/>
        <v>0</v>
      </c>
      <c r="ES43" s="60" t="str">
        <f t="shared" si="250"/>
        <v>0.0</v>
      </c>
      <c r="ET43" s="63">
        <v>3</v>
      </c>
      <c r="EU43" s="207">
        <v>3</v>
      </c>
      <c r="EV43" s="149"/>
      <c r="EW43" s="70"/>
      <c r="EX43" s="121"/>
      <c r="EY43" s="66">
        <f t="shared" si="251"/>
        <v>0</v>
      </c>
      <c r="EZ43" s="67">
        <f t="shared" si="252"/>
        <v>0</v>
      </c>
      <c r="FA43" s="67" t="str">
        <f t="shared" si="253"/>
        <v>0.0</v>
      </c>
      <c r="FB43" s="51" t="str">
        <f t="shared" si="254"/>
        <v>F</v>
      </c>
      <c r="FC43" s="60">
        <f t="shared" si="255"/>
        <v>0</v>
      </c>
      <c r="FD43" s="53" t="str">
        <f t="shared" si="256"/>
        <v>0.0</v>
      </c>
      <c r="FE43" s="63">
        <v>2</v>
      </c>
      <c r="FF43" s="207"/>
      <c r="FG43" s="66"/>
      <c r="FH43" s="257"/>
      <c r="FI43" s="104"/>
      <c r="FJ43" s="66">
        <f t="shared" si="257"/>
        <v>0</v>
      </c>
      <c r="FK43" s="67">
        <f t="shared" si="258"/>
        <v>0</v>
      </c>
      <c r="FL43" s="67" t="str">
        <f t="shared" si="259"/>
        <v>0.0</v>
      </c>
      <c r="FM43" s="51" t="str">
        <f t="shared" si="260"/>
        <v>F</v>
      </c>
      <c r="FN43" s="60">
        <f t="shared" si="261"/>
        <v>0</v>
      </c>
      <c r="FO43" s="53" t="str">
        <f t="shared" si="262"/>
        <v>0.0</v>
      </c>
      <c r="FP43" s="63">
        <v>2</v>
      </c>
      <c r="FQ43" s="207">
        <v>2</v>
      </c>
      <c r="FR43" s="66"/>
      <c r="FS43" s="257"/>
      <c r="FT43" s="257"/>
      <c r="FU43" s="66"/>
      <c r="FV43" s="67">
        <f t="shared" si="263"/>
        <v>0</v>
      </c>
      <c r="FW43" s="67" t="str">
        <f t="shared" si="264"/>
        <v>0.0</v>
      </c>
      <c r="FX43" s="51" t="str">
        <f t="shared" si="265"/>
        <v>F</v>
      </c>
      <c r="FY43" s="60">
        <f t="shared" si="266"/>
        <v>0</v>
      </c>
      <c r="FZ43" s="53" t="str">
        <f t="shared" si="267"/>
        <v>0.0</v>
      </c>
      <c r="GA43" s="63">
        <v>2</v>
      </c>
      <c r="GB43" s="207">
        <v>2</v>
      </c>
      <c r="GC43" s="149"/>
      <c r="GD43" s="70"/>
      <c r="GE43" s="121"/>
      <c r="GF43" s="149"/>
      <c r="GG43" s="67">
        <f t="shared" si="268"/>
        <v>0</v>
      </c>
      <c r="GH43" s="67" t="str">
        <f t="shared" si="269"/>
        <v>0.0</v>
      </c>
      <c r="GI43" s="51" t="str">
        <f t="shared" si="270"/>
        <v>F</v>
      </c>
      <c r="GJ43" s="60">
        <f t="shared" si="271"/>
        <v>0</v>
      </c>
      <c r="GK43" s="53" t="str">
        <f t="shared" si="272"/>
        <v>0.0</v>
      </c>
      <c r="GL43" s="63">
        <v>3</v>
      </c>
      <c r="GM43" s="207"/>
      <c r="GN43" s="211">
        <f t="shared" si="273"/>
        <v>18</v>
      </c>
      <c r="GO43" s="156">
        <f t="shared" si="274"/>
        <v>0</v>
      </c>
      <c r="GP43" s="158">
        <f t="shared" si="275"/>
        <v>0</v>
      </c>
      <c r="GQ43" s="157" t="str">
        <f t="shared" si="276"/>
        <v>0.00</v>
      </c>
      <c r="GR43" s="5" t="str">
        <f t="shared" si="277"/>
        <v>Cảnh báo KQHT</v>
      </c>
      <c r="GS43" s="212">
        <f t="shared" si="278"/>
        <v>13</v>
      </c>
      <c r="GT43" s="213">
        <f t="shared" si="279"/>
        <v>0</v>
      </c>
      <c r="GU43" s="214">
        <f t="shared" si="280"/>
        <v>0</v>
      </c>
      <c r="GV43" s="215">
        <f t="shared" si="281"/>
        <v>31</v>
      </c>
      <c r="GW43" s="211">
        <f t="shared" si="282"/>
        <v>23</v>
      </c>
      <c r="GX43" s="157">
        <f t="shared" si="283"/>
        <v>0</v>
      </c>
      <c r="GY43" s="158">
        <f t="shared" si="284"/>
        <v>0</v>
      </c>
      <c r="GZ43" s="157" t="str">
        <f t="shared" si="285"/>
        <v>0.00</v>
      </c>
      <c r="HA43" s="5" t="str">
        <f t="shared" si="286"/>
        <v>Cảnh báo KQHT</v>
      </c>
      <c r="HB43" s="105"/>
      <c r="HC43" s="103"/>
      <c r="HD43" s="104"/>
      <c r="HE43" s="105"/>
      <c r="HF43" s="67">
        <f t="shared" si="287"/>
        <v>0</v>
      </c>
      <c r="HG43" s="67" t="str">
        <f t="shared" si="288"/>
        <v>0.0</v>
      </c>
      <c r="HH43" s="51" t="str">
        <f t="shared" si="289"/>
        <v>F</v>
      </c>
      <c r="HI43" s="60">
        <f t="shared" si="290"/>
        <v>0</v>
      </c>
      <c r="HJ43" s="53" t="str">
        <f t="shared" si="291"/>
        <v>0.0</v>
      </c>
      <c r="HK43" s="63">
        <v>3</v>
      </c>
      <c r="HL43" s="207">
        <v>3</v>
      </c>
      <c r="HM43" s="149"/>
      <c r="HN43" s="70"/>
      <c r="HO43" s="121"/>
      <c r="HP43" s="149">
        <f t="shared" si="292"/>
        <v>0</v>
      </c>
      <c r="HQ43" s="110">
        <f t="shared" si="293"/>
        <v>0</v>
      </c>
      <c r="HR43" s="67" t="str">
        <f t="shared" si="294"/>
        <v>0.0</v>
      </c>
      <c r="HS43" s="111" t="str">
        <f t="shared" si="295"/>
        <v>F</v>
      </c>
      <c r="HT43" s="112">
        <f t="shared" si="296"/>
        <v>0</v>
      </c>
      <c r="HU43" s="113" t="str">
        <f t="shared" si="297"/>
        <v>0.0</v>
      </c>
      <c r="HV43" s="63">
        <v>1</v>
      </c>
      <c r="HW43" s="207"/>
      <c r="HX43" s="66">
        <f t="shared" si="298"/>
        <v>0</v>
      </c>
      <c r="HY43" s="167">
        <f t="shared" si="298"/>
        <v>0</v>
      </c>
      <c r="HZ43" s="53" t="str">
        <f t="shared" si="299"/>
        <v>0.0</v>
      </c>
      <c r="IA43" s="51" t="str">
        <f t="shared" si="300"/>
        <v>F</v>
      </c>
      <c r="IB43" s="60">
        <f t="shared" si="301"/>
        <v>0</v>
      </c>
      <c r="IC43" s="53" t="str">
        <f t="shared" si="302"/>
        <v>0.0</v>
      </c>
      <c r="ID43" s="220">
        <v>4</v>
      </c>
      <c r="IE43" s="221"/>
      <c r="IF43" s="210"/>
      <c r="IG43" s="57"/>
      <c r="IH43" s="58"/>
      <c r="II43" s="66">
        <f t="shared" si="303"/>
        <v>0</v>
      </c>
      <c r="IJ43" s="67">
        <f t="shared" si="304"/>
        <v>0</v>
      </c>
      <c r="IK43" s="67" t="str">
        <f t="shared" si="305"/>
        <v>0.0</v>
      </c>
      <c r="IL43" s="51" t="str">
        <f t="shared" si="306"/>
        <v>F</v>
      </c>
      <c r="IM43" s="60">
        <f t="shared" si="307"/>
        <v>0</v>
      </c>
      <c r="IN43" s="53" t="str">
        <f t="shared" si="308"/>
        <v>0.0</v>
      </c>
      <c r="IO43" s="63">
        <v>2</v>
      </c>
      <c r="IP43" s="207">
        <v>2</v>
      </c>
      <c r="IQ43" s="149"/>
      <c r="IR43" s="70"/>
      <c r="IS43" s="121"/>
      <c r="IT43" s="149">
        <f t="shared" si="309"/>
        <v>0</v>
      </c>
      <c r="IU43" s="67">
        <f t="shared" si="310"/>
        <v>0</v>
      </c>
      <c r="IV43" s="67" t="str">
        <f t="shared" si="311"/>
        <v>0.0</v>
      </c>
      <c r="IW43" s="51" t="str">
        <f t="shared" si="312"/>
        <v>F</v>
      </c>
      <c r="IX43" s="60">
        <f t="shared" si="313"/>
        <v>0</v>
      </c>
      <c r="IY43" s="53" t="str">
        <f t="shared" si="314"/>
        <v>0.0</v>
      </c>
      <c r="IZ43" s="63">
        <v>3</v>
      </c>
      <c r="JA43" s="207"/>
      <c r="JB43" s="65"/>
      <c r="JC43" s="57"/>
      <c r="JD43" s="58"/>
      <c r="JE43" s="66">
        <f t="shared" si="132"/>
        <v>0</v>
      </c>
      <c r="JF43" s="67">
        <f t="shared" si="133"/>
        <v>0</v>
      </c>
      <c r="JG43" s="50" t="str">
        <f t="shared" si="134"/>
        <v>0.0</v>
      </c>
      <c r="JH43" s="51" t="str">
        <f t="shared" si="135"/>
        <v>F</v>
      </c>
      <c r="JI43" s="60">
        <f t="shared" si="136"/>
        <v>0</v>
      </c>
      <c r="JJ43" s="53" t="str">
        <f t="shared" si="137"/>
        <v>0.0</v>
      </c>
      <c r="JK43" s="61">
        <v>2</v>
      </c>
      <c r="JL43" s="62">
        <v>2</v>
      </c>
    </row>
    <row r="44" spans="1:369" s="8" customFormat="1" ht="18">
      <c r="D44" s="234"/>
      <c r="E44" s="235"/>
      <c r="K44" s="206"/>
      <c r="L44" s="67" t="str">
        <f t="shared" si="167"/>
        <v>0.0</v>
      </c>
      <c r="M44" s="51" t="str">
        <f t="shared" si="168"/>
        <v>F</v>
      </c>
      <c r="N44" s="52">
        <f t="shared" si="169"/>
        <v>0</v>
      </c>
      <c r="O44" s="53" t="str">
        <f t="shared" si="170"/>
        <v>0.0</v>
      </c>
      <c r="P44" s="63"/>
      <c r="Q44" s="49"/>
      <c r="R44" s="67" t="str">
        <f t="shared" si="171"/>
        <v>0.0</v>
      </c>
      <c r="S44" s="8" t="str">
        <f t="shared" si="172"/>
        <v>F</v>
      </c>
      <c r="T44" s="52">
        <f t="shared" si="173"/>
        <v>0</v>
      </c>
      <c r="U44" s="53" t="str">
        <f t="shared" si="174"/>
        <v>0.0</v>
      </c>
      <c r="V44" s="63">
        <v>3</v>
      </c>
      <c r="W44" s="105"/>
      <c r="X44" s="103"/>
      <c r="Y44" s="58"/>
      <c r="Z44" s="66">
        <f t="shared" si="175"/>
        <v>0</v>
      </c>
      <c r="AA44" s="67">
        <f t="shared" si="176"/>
        <v>0</v>
      </c>
      <c r="AB44" s="67" t="str">
        <f t="shared" si="177"/>
        <v>0.0</v>
      </c>
      <c r="AC44" s="51" t="str">
        <f t="shared" si="178"/>
        <v>F</v>
      </c>
      <c r="AD44" s="60">
        <f t="shared" si="179"/>
        <v>0</v>
      </c>
      <c r="AE44" s="53" t="str">
        <f t="shared" si="180"/>
        <v>0.0</v>
      </c>
      <c r="AF44" s="63"/>
      <c r="AG44" s="207"/>
      <c r="AH44" s="210"/>
      <c r="AI44" s="57"/>
      <c r="AJ44" s="58"/>
      <c r="AK44" s="66">
        <f t="shared" si="181"/>
        <v>0</v>
      </c>
      <c r="AL44" s="67">
        <f t="shared" si="182"/>
        <v>0</v>
      </c>
      <c r="AM44" s="67" t="str">
        <f t="shared" si="183"/>
        <v>0.0</v>
      </c>
      <c r="AN44" s="51" t="str">
        <f t="shared" si="184"/>
        <v>F</v>
      </c>
      <c r="AO44" s="60">
        <f t="shared" si="185"/>
        <v>0</v>
      </c>
      <c r="AP44" s="53" t="str">
        <f t="shared" si="186"/>
        <v>0.0</v>
      </c>
      <c r="AQ44" s="63">
        <v>2</v>
      </c>
      <c r="AR44" s="207">
        <v>2</v>
      </c>
      <c r="AS44" s="66"/>
      <c r="AT44" s="257"/>
      <c r="AU44" s="257"/>
      <c r="AV44" s="66">
        <f t="shared" si="187"/>
        <v>0</v>
      </c>
      <c r="AW44" s="67">
        <f t="shared" si="188"/>
        <v>0</v>
      </c>
      <c r="AX44" s="67" t="str">
        <f t="shared" si="189"/>
        <v>0.0</v>
      </c>
      <c r="AY44" s="51" t="str">
        <f t="shared" si="190"/>
        <v>F</v>
      </c>
      <c r="AZ44" s="60">
        <f t="shared" si="191"/>
        <v>0</v>
      </c>
      <c r="BA44" s="53" t="str">
        <f t="shared" si="192"/>
        <v>0.0</v>
      </c>
      <c r="BB44" s="63">
        <v>3</v>
      </c>
      <c r="BC44" s="207"/>
      <c r="BD44" s="105"/>
      <c r="BE44" s="103"/>
      <c r="BF44" s="58"/>
      <c r="BG44" s="66">
        <f t="shared" si="193"/>
        <v>0</v>
      </c>
      <c r="BH44" s="67">
        <f t="shared" si="194"/>
        <v>0</v>
      </c>
      <c r="BI44" s="67" t="str">
        <f t="shared" si="195"/>
        <v>0.0</v>
      </c>
      <c r="BJ44" s="51" t="str">
        <f t="shared" si="196"/>
        <v>F</v>
      </c>
      <c r="BK44" s="60">
        <f t="shared" si="197"/>
        <v>0</v>
      </c>
      <c r="BL44" s="53" t="str">
        <f t="shared" si="198"/>
        <v>0.0</v>
      </c>
      <c r="BM44" s="63">
        <v>3</v>
      </c>
      <c r="BN44" s="207">
        <v>3</v>
      </c>
      <c r="BO44" s="210"/>
      <c r="BP44" s="57"/>
      <c r="BQ44" s="58"/>
      <c r="BR44" s="66"/>
      <c r="BS44" s="67">
        <f t="shared" si="199"/>
        <v>0</v>
      </c>
      <c r="BT44" s="67" t="str">
        <f t="shared" si="200"/>
        <v>0.0</v>
      </c>
      <c r="BU44" s="51" t="str">
        <f t="shared" si="201"/>
        <v>F</v>
      </c>
      <c r="BV44" s="68">
        <f t="shared" si="202"/>
        <v>0</v>
      </c>
      <c r="BW44" s="53" t="str">
        <f t="shared" si="203"/>
        <v>0.0</v>
      </c>
      <c r="BX44" s="63">
        <v>2</v>
      </c>
      <c r="BY44" s="207">
        <v>2</v>
      </c>
      <c r="BZ44" s="210"/>
      <c r="CA44" s="57"/>
      <c r="CB44" s="58"/>
      <c r="CC44" s="66">
        <f t="shared" si="204"/>
        <v>0</v>
      </c>
      <c r="CD44" s="67">
        <f t="shared" si="205"/>
        <v>0</v>
      </c>
      <c r="CE44" s="67" t="str">
        <f t="shared" si="206"/>
        <v>0.0</v>
      </c>
      <c r="CF44" s="51" t="str">
        <f t="shared" si="207"/>
        <v>F</v>
      </c>
      <c r="CG44" s="60">
        <f t="shared" si="208"/>
        <v>0</v>
      </c>
      <c r="CH44" s="53" t="str">
        <f t="shared" si="209"/>
        <v>0.0</v>
      </c>
      <c r="CI44" s="63">
        <v>3</v>
      </c>
      <c r="CJ44" s="207">
        <v>3</v>
      </c>
      <c r="CK44" s="208">
        <f t="shared" si="210"/>
        <v>13</v>
      </c>
      <c r="CL44" s="72">
        <f t="shared" si="211"/>
        <v>0</v>
      </c>
      <c r="CM44" s="93" t="str">
        <f t="shared" si="212"/>
        <v>0.00</v>
      </c>
      <c r="CN44" s="72">
        <f t="shared" si="213"/>
        <v>0</v>
      </c>
      <c r="CO44" s="93" t="str">
        <f t="shared" si="214"/>
        <v>0.00</v>
      </c>
      <c r="CP44" s="257" t="str">
        <f t="shared" si="215"/>
        <v>Cảnh báo KQHT</v>
      </c>
      <c r="CQ44" s="257">
        <f t="shared" si="216"/>
        <v>10</v>
      </c>
      <c r="CR44" s="72">
        <f t="shared" si="217"/>
        <v>0</v>
      </c>
      <c r="CS44" s="257" t="str">
        <f t="shared" si="218"/>
        <v>0.00</v>
      </c>
      <c r="CT44" s="72">
        <f t="shared" si="219"/>
        <v>0</v>
      </c>
      <c r="CU44" s="257" t="str">
        <f t="shared" si="220"/>
        <v>0.00</v>
      </c>
      <c r="CV44" s="257" t="str">
        <f t="shared" si="221"/>
        <v>Cảnh báo KQHT</v>
      </c>
      <c r="CW44" s="66"/>
      <c r="CX44" s="257"/>
      <c r="CY44" s="257"/>
      <c r="CZ44" s="66">
        <f t="shared" si="225"/>
        <v>0</v>
      </c>
      <c r="DA44" s="67">
        <f t="shared" si="226"/>
        <v>0</v>
      </c>
      <c r="DB44" s="60" t="str">
        <f t="shared" si="227"/>
        <v>0.0</v>
      </c>
      <c r="DC44" s="51" t="str">
        <f t="shared" si="228"/>
        <v>F</v>
      </c>
      <c r="DD44" s="60">
        <f t="shared" si="229"/>
        <v>0</v>
      </c>
      <c r="DE44" s="60" t="str">
        <f t="shared" si="230"/>
        <v>0.0</v>
      </c>
      <c r="DF44" s="63"/>
      <c r="DG44" s="209"/>
      <c r="DH44" s="105"/>
      <c r="DI44" s="126"/>
      <c r="DJ44" s="126"/>
      <c r="DK44" s="66">
        <f t="shared" si="231"/>
        <v>0</v>
      </c>
      <c r="DL44" s="67">
        <f t="shared" si="232"/>
        <v>0</v>
      </c>
      <c r="DM44" s="60" t="str">
        <f t="shared" si="233"/>
        <v>0.0</v>
      </c>
      <c r="DN44" s="51" t="str">
        <f t="shared" si="234"/>
        <v>F</v>
      </c>
      <c r="DO44" s="60">
        <f t="shared" si="235"/>
        <v>0</v>
      </c>
      <c r="DP44" s="60" t="str">
        <f t="shared" si="236"/>
        <v>0.0</v>
      </c>
      <c r="DQ44" s="63"/>
      <c r="DR44" s="209"/>
      <c r="DS44" s="67">
        <f t="shared" si="237"/>
        <v>0</v>
      </c>
      <c r="DT44" s="60" t="str">
        <f t="shared" si="238"/>
        <v>0.0</v>
      </c>
      <c r="DU44" s="51" t="str">
        <f t="shared" si="239"/>
        <v>F</v>
      </c>
      <c r="DV44" s="60">
        <f t="shared" si="240"/>
        <v>0</v>
      </c>
      <c r="DW44" s="60" t="str">
        <f t="shared" si="241"/>
        <v>0.0</v>
      </c>
      <c r="DX44" s="63">
        <v>3</v>
      </c>
      <c r="DY44" s="209">
        <v>3</v>
      </c>
      <c r="DZ44" s="66"/>
      <c r="EA44" s="257"/>
      <c r="EB44" s="257"/>
      <c r="EC44" s="66">
        <f t="shared" si="242"/>
        <v>0</v>
      </c>
      <c r="ED44" s="67">
        <f t="shared" si="243"/>
        <v>0</v>
      </c>
      <c r="EE44" s="60" t="str">
        <f t="shared" si="244"/>
        <v>0.0</v>
      </c>
      <c r="EF44" s="51" t="str">
        <f t="shared" si="245"/>
        <v>F</v>
      </c>
      <c r="EG44" s="60">
        <f t="shared" si="246"/>
        <v>0</v>
      </c>
      <c r="EH44" s="60" t="str">
        <f t="shared" si="247"/>
        <v>0.0</v>
      </c>
      <c r="EI44" s="63">
        <v>3</v>
      </c>
      <c r="EJ44" s="209">
        <v>3</v>
      </c>
      <c r="EK44" s="210"/>
      <c r="EL44" s="57"/>
      <c r="EM44" s="257"/>
      <c r="EN44" s="66">
        <f t="shared" si="222"/>
        <v>0</v>
      </c>
      <c r="EO44" s="67">
        <f t="shared" si="223"/>
        <v>0</v>
      </c>
      <c r="EP44" s="60" t="str">
        <f t="shared" si="248"/>
        <v>0.0</v>
      </c>
      <c r="EQ44" s="51" t="str">
        <f t="shared" si="224"/>
        <v>F</v>
      </c>
      <c r="ER44" s="60">
        <f t="shared" si="249"/>
        <v>0</v>
      </c>
      <c r="ES44" s="60" t="str">
        <f t="shared" si="250"/>
        <v>0.0</v>
      </c>
      <c r="ET44" s="63">
        <v>3</v>
      </c>
      <c r="EU44" s="207">
        <v>3</v>
      </c>
      <c r="EV44" s="149"/>
      <c r="EW44" s="70"/>
      <c r="EX44" s="121"/>
      <c r="EY44" s="66">
        <f t="shared" si="251"/>
        <v>0</v>
      </c>
      <c r="EZ44" s="67">
        <f t="shared" si="252"/>
        <v>0</v>
      </c>
      <c r="FA44" s="67" t="str">
        <f t="shared" si="253"/>
        <v>0.0</v>
      </c>
      <c r="FB44" s="51" t="str">
        <f t="shared" si="254"/>
        <v>F</v>
      </c>
      <c r="FC44" s="60">
        <f t="shared" si="255"/>
        <v>0</v>
      </c>
      <c r="FD44" s="53" t="str">
        <f t="shared" si="256"/>
        <v>0.0</v>
      </c>
      <c r="FE44" s="63">
        <v>2</v>
      </c>
      <c r="FF44" s="207"/>
      <c r="FG44" s="66"/>
      <c r="FH44" s="257"/>
      <c r="FI44" s="104"/>
      <c r="FJ44" s="66">
        <f t="shared" si="257"/>
        <v>0</v>
      </c>
      <c r="FK44" s="67">
        <f t="shared" si="258"/>
        <v>0</v>
      </c>
      <c r="FL44" s="67" t="str">
        <f t="shared" si="259"/>
        <v>0.0</v>
      </c>
      <c r="FM44" s="51" t="str">
        <f t="shared" si="260"/>
        <v>F</v>
      </c>
      <c r="FN44" s="60">
        <f t="shared" si="261"/>
        <v>0</v>
      </c>
      <c r="FO44" s="53" t="str">
        <f t="shared" si="262"/>
        <v>0.0</v>
      </c>
      <c r="FP44" s="63">
        <v>2</v>
      </c>
      <c r="FQ44" s="207">
        <v>2</v>
      </c>
      <c r="FR44" s="66"/>
      <c r="FS44" s="257"/>
      <c r="FT44" s="257"/>
      <c r="FU44" s="66"/>
      <c r="FV44" s="67">
        <f t="shared" si="263"/>
        <v>0</v>
      </c>
      <c r="FW44" s="67" t="str">
        <f t="shared" si="264"/>
        <v>0.0</v>
      </c>
      <c r="FX44" s="51" t="str">
        <f t="shared" si="265"/>
        <v>F</v>
      </c>
      <c r="FY44" s="60">
        <f t="shared" si="266"/>
        <v>0</v>
      </c>
      <c r="FZ44" s="53" t="str">
        <f t="shared" si="267"/>
        <v>0.0</v>
      </c>
      <c r="GA44" s="63">
        <v>2</v>
      </c>
      <c r="GB44" s="207">
        <v>2</v>
      </c>
      <c r="GC44" s="149"/>
      <c r="GD44" s="70"/>
      <c r="GE44" s="121"/>
      <c r="GF44" s="149"/>
      <c r="GG44" s="67">
        <f t="shared" si="268"/>
        <v>0</v>
      </c>
      <c r="GH44" s="67" t="str">
        <f t="shared" si="269"/>
        <v>0.0</v>
      </c>
      <c r="GI44" s="51" t="str">
        <f t="shared" si="270"/>
        <v>F</v>
      </c>
      <c r="GJ44" s="60">
        <f t="shared" si="271"/>
        <v>0</v>
      </c>
      <c r="GK44" s="53" t="str">
        <f t="shared" si="272"/>
        <v>0.0</v>
      </c>
      <c r="GL44" s="63">
        <v>3</v>
      </c>
      <c r="GM44" s="207"/>
      <c r="GN44" s="211">
        <f t="shared" si="273"/>
        <v>18</v>
      </c>
      <c r="GO44" s="156">
        <f t="shared" si="274"/>
        <v>0</v>
      </c>
      <c r="GP44" s="158">
        <f t="shared" si="275"/>
        <v>0</v>
      </c>
      <c r="GQ44" s="157" t="str">
        <f t="shared" si="276"/>
        <v>0.00</v>
      </c>
      <c r="GR44" s="5" t="str">
        <f t="shared" si="277"/>
        <v>Cảnh báo KQHT</v>
      </c>
      <c r="GS44" s="212">
        <f t="shared" si="278"/>
        <v>13</v>
      </c>
      <c r="GT44" s="213">
        <f t="shared" si="279"/>
        <v>0</v>
      </c>
      <c r="GU44" s="214">
        <f t="shared" si="280"/>
        <v>0</v>
      </c>
      <c r="GV44" s="215">
        <f t="shared" si="281"/>
        <v>31</v>
      </c>
      <c r="GW44" s="211">
        <f t="shared" si="282"/>
        <v>23</v>
      </c>
      <c r="GX44" s="157">
        <f t="shared" si="283"/>
        <v>0</v>
      </c>
      <c r="GY44" s="158">
        <f t="shared" si="284"/>
        <v>0</v>
      </c>
      <c r="GZ44" s="157" t="str">
        <f t="shared" si="285"/>
        <v>0.00</v>
      </c>
      <c r="HA44" s="5" t="str">
        <f t="shared" si="286"/>
        <v>Cảnh báo KQHT</v>
      </c>
      <c r="HB44" s="105"/>
      <c r="HC44" s="103"/>
      <c r="HD44" s="104"/>
      <c r="HE44" s="105"/>
      <c r="HF44" s="67">
        <f t="shared" si="287"/>
        <v>0</v>
      </c>
      <c r="HG44" s="67" t="str">
        <f t="shared" si="288"/>
        <v>0.0</v>
      </c>
      <c r="HH44" s="51" t="str">
        <f t="shared" si="289"/>
        <v>F</v>
      </c>
      <c r="HI44" s="60">
        <f t="shared" si="290"/>
        <v>0</v>
      </c>
      <c r="HJ44" s="53" t="str">
        <f t="shared" si="291"/>
        <v>0.0</v>
      </c>
      <c r="HK44" s="63">
        <v>3</v>
      </c>
      <c r="HL44" s="207">
        <v>3</v>
      </c>
      <c r="HM44" s="149"/>
      <c r="HN44" s="70"/>
      <c r="HO44" s="121"/>
      <c r="HP44" s="149">
        <f t="shared" si="292"/>
        <v>0</v>
      </c>
      <c r="HQ44" s="110">
        <f t="shared" si="293"/>
        <v>0</v>
      </c>
      <c r="HR44" s="67" t="str">
        <f t="shared" si="294"/>
        <v>0.0</v>
      </c>
      <c r="HS44" s="111" t="str">
        <f t="shared" si="295"/>
        <v>F</v>
      </c>
      <c r="HT44" s="112">
        <f t="shared" si="296"/>
        <v>0</v>
      </c>
      <c r="HU44" s="113" t="str">
        <f t="shared" si="297"/>
        <v>0.0</v>
      </c>
      <c r="HV44" s="63">
        <v>1</v>
      </c>
      <c r="HW44" s="207"/>
      <c r="HX44" s="66">
        <f t="shared" si="298"/>
        <v>0</v>
      </c>
      <c r="HY44" s="167">
        <f t="shared" si="298"/>
        <v>0</v>
      </c>
      <c r="HZ44" s="53" t="str">
        <f t="shared" si="299"/>
        <v>0.0</v>
      </c>
      <c r="IA44" s="51" t="str">
        <f t="shared" si="300"/>
        <v>F</v>
      </c>
      <c r="IB44" s="60">
        <f t="shared" si="301"/>
        <v>0</v>
      </c>
      <c r="IC44" s="53" t="str">
        <f t="shared" si="302"/>
        <v>0.0</v>
      </c>
      <c r="ID44" s="220">
        <v>4</v>
      </c>
      <c r="IE44" s="221"/>
      <c r="IF44" s="210"/>
      <c r="IG44" s="57"/>
      <c r="IH44" s="58"/>
      <c r="II44" s="66">
        <f t="shared" si="303"/>
        <v>0</v>
      </c>
      <c r="IJ44" s="67">
        <f t="shared" si="304"/>
        <v>0</v>
      </c>
      <c r="IK44" s="67" t="str">
        <f t="shared" si="305"/>
        <v>0.0</v>
      </c>
      <c r="IL44" s="51" t="str">
        <f t="shared" si="306"/>
        <v>F</v>
      </c>
      <c r="IM44" s="60">
        <f t="shared" si="307"/>
        <v>0</v>
      </c>
      <c r="IN44" s="53" t="str">
        <f t="shared" si="308"/>
        <v>0.0</v>
      </c>
      <c r="IO44" s="63">
        <v>2</v>
      </c>
      <c r="IP44" s="207">
        <v>2</v>
      </c>
      <c r="IQ44" s="149"/>
      <c r="IR44" s="70"/>
      <c r="IS44" s="121"/>
      <c r="IT44" s="149">
        <f t="shared" si="309"/>
        <v>0</v>
      </c>
      <c r="IU44" s="67">
        <f t="shared" si="310"/>
        <v>0</v>
      </c>
      <c r="IV44" s="67" t="str">
        <f t="shared" si="311"/>
        <v>0.0</v>
      </c>
      <c r="IW44" s="51" t="str">
        <f t="shared" si="312"/>
        <v>F</v>
      </c>
      <c r="IX44" s="60">
        <f t="shared" si="313"/>
        <v>0</v>
      </c>
      <c r="IY44" s="53" t="str">
        <f t="shared" si="314"/>
        <v>0.0</v>
      </c>
      <c r="IZ44" s="63">
        <v>3</v>
      </c>
      <c r="JA44" s="207"/>
      <c r="JB44" s="65"/>
      <c r="JC44" s="57"/>
      <c r="JD44" s="58"/>
      <c r="JE44" s="66">
        <f t="shared" si="132"/>
        <v>0</v>
      </c>
      <c r="JF44" s="67">
        <f t="shared" si="133"/>
        <v>0</v>
      </c>
      <c r="JG44" s="50" t="str">
        <f t="shared" si="134"/>
        <v>0.0</v>
      </c>
      <c r="JH44" s="51" t="str">
        <f t="shared" si="135"/>
        <v>F</v>
      </c>
      <c r="JI44" s="60">
        <f t="shared" si="136"/>
        <v>0</v>
      </c>
      <c r="JJ44" s="53" t="str">
        <f t="shared" si="137"/>
        <v>0.0</v>
      </c>
      <c r="JK44" s="61">
        <v>2</v>
      </c>
      <c r="JL44" s="62">
        <v>2</v>
      </c>
    </row>
    <row r="45" spans="1:369" s="8" customFormat="1">
      <c r="D45" s="234"/>
      <c r="E45" s="235"/>
      <c r="CQ45" s="7"/>
      <c r="CR45" s="7"/>
      <c r="CS45" s="7"/>
      <c r="CT45" s="7"/>
      <c r="CU45" s="7"/>
    </row>
    <row r="46" spans="1:369" s="8" customFormat="1">
      <c r="D46" s="234"/>
      <c r="E46" s="235"/>
      <c r="CQ46" s="7"/>
      <c r="CR46" s="7"/>
      <c r="CS46" s="7"/>
      <c r="CT46" s="7"/>
      <c r="CU46" s="7"/>
    </row>
    <row r="47" spans="1:369" s="8" customFormat="1">
      <c r="D47" s="234"/>
      <c r="E47" s="235"/>
      <c r="CQ47" s="7"/>
      <c r="CR47" s="7"/>
      <c r="CS47" s="7"/>
      <c r="CT47" s="7"/>
      <c r="CU47" s="7"/>
    </row>
    <row r="48" spans="1:369" s="8" customFormat="1">
      <c r="D48" s="234"/>
      <c r="E48" s="235"/>
      <c r="CQ48" s="7"/>
      <c r="CR48" s="7"/>
      <c r="CS48" s="7"/>
      <c r="CT48" s="7"/>
      <c r="CU48" s="7"/>
    </row>
    <row r="49" spans="1:329" s="8" customFormat="1">
      <c r="C49" s="431" t="s">
        <v>768</v>
      </c>
      <c r="D49" s="431"/>
      <c r="E49" s="431"/>
      <c r="F49" s="431"/>
      <c r="CQ49" s="7"/>
      <c r="CR49" s="7"/>
      <c r="CS49" s="7"/>
      <c r="CT49" s="7"/>
      <c r="CU49" s="7"/>
    </row>
    <row r="50" spans="1:329" s="8" customFormat="1">
      <c r="CQ50" s="7"/>
      <c r="CR50" s="7"/>
      <c r="CS50" s="7"/>
      <c r="CT50" s="7"/>
      <c r="CU50" s="7"/>
    </row>
    <row r="51" spans="1:329" s="8" customFormat="1" ht="18">
      <c r="A51" s="5">
        <v>7</v>
      </c>
      <c r="B51" s="9" t="s">
        <v>11</v>
      </c>
      <c r="C51" s="10" t="s">
        <v>219</v>
      </c>
      <c r="D51" s="205" t="s">
        <v>208</v>
      </c>
      <c r="E51" s="205" t="s">
        <v>218</v>
      </c>
      <c r="G51" s="47" t="s">
        <v>559</v>
      </c>
      <c r="H51" s="132" t="s">
        <v>427</v>
      </c>
      <c r="I51" s="132" t="s">
        <v>602</v>
      </c>
      <c r="J51" s="48" t="s">
        <v>629</v>
      </c>
      <c r="K51" s="98">
        <v>0</v>
      </c>
      <c r="L51" s="67" t="str">
        <f t="shared" ref="L51:L57" si="315">TEXT(K51,"0.0")</f>
        <v>0.0</v>
      </c>
      <c r="M51" s="51" t="str">
        <f t="shared" ref="M51:M57" si="316">IF(K51&gt;=8.5,"A",IF(K51&gt;=8,"B+",IF(K51&gt;=7,"B",IF(K51&gt;=6.5,"C+",IF(K51&gt;=5.5,"C",IF(K51&gt;=5,"D+",IF(K51&gt;=4,"D","F")))))))</f>
        <v>F</v>
      </c>
      <c r="N51" s="52">
        <f t="shared" ref="N51:N57" si="317">IF(M51="A",4,IF(M51="B+",3.5,IF(M51="B",3,IF(M51="C+",2.5,IF(M51="C",2,IF(M51="D+",1.5,IF(M51="D",1,0)))))))</f>
        <v>0</v>
      </c>
      <c r="O51" s="53" t="str">
        <f t="shared" ref="O51:O57" si="318">TEXT(N51,"0.0")</f>
        <v>0.0</v>
      </c>
      <c r="P51" s="63">
        <v>2</v>
      </c>
      <c r="Q51" s="49"/>
      <c r="R51" s="67" t="str">
        <f t="shared" ref="R51:R57" si="319">TEXT(Q51,"0.0")</f>
        <v>0.0</v>
      </c>
      <c r="S51" s="51" t="str">
        <f t="shared" ref="S51:S57" si="320">IF(Q51&gt;=8.5,"A",IF(Q51&gt;=8,"B+",IF(Q51&gt;=7,"B",IF(Q51&gt;=6.5,"C+",IF(Q51&gt;=5.5,"C",IF(Q51&gt;=5,"D+",IF(Q51&gt;=4,"D","F")))))))</f>
        <v>F</v>
      </c>
      <c r="T51" s="52">
        <f t="shared" ref="T51:T57" si="321">IF(S51="A",4,IF(S51="B+",3.5,IF(S51="B",3,IF(S51="C+",2.5,IF(S51="C",2,IF(S51="D+",1.5,IF(S51="D",1,0)))))))</f>
        <v>0</v>
      </c>
      <c r="U51" s="53" t="str">
        <f t="shared" ref="U51:U57" si="322">TEXT(T51,"0.0")</f>
        <v>0.0</v>
      </c>
      <c r="V51" s="63">
        <v>3</v>
      </c>
      <c r="W51" s="149">
        <v>0</v>
      </c>
      <c r="X51" s="70"/>
      <c r="Y51" s="121"/>
      <c r="Z51" s="66">
        <f t="shared" ref="Z51:Z57" si="323">ROUND((W51*0.4+X51*0.6),1)</f>
        <v>0</v>
      </c>
      <c r="AA51" s="67">
        <f t="shared" ref="AA51:AA57" si="324">ROUND(MAX((W51*0.4+X51*0.6),(W51*0.4+Y51*0.6)),1)</f>
        <v>0</v>
      </c>
      <c r="AB51" s="67" t="str">
        <f t="shared" ref="AB51:AB57" si="325">TEXT(AA51,"0.0")</f>
        <v>0.0</v>
      </c>
      <c r="AC51" s="51" t="str">
        <f t="shared" ref="AC51:AC57" si="326">IF(AA51&gt;=8.5,"A",IF(AA51&gt;=8,"B+",IF(AA51&gt;=7,"B",IF(AA51&gt;=6.5,"C+",IF(AA51&gt;=5.5,"C",IF(AA51&gt;=5,"D+",IF(AA51&gt;=4,"D","F")))))))</f>
        <v>F</v>
      </c>
      <c r="AD51" s="60">
        <f t="shared" ref="AD51:AD57" si="327">IF(AC51="A",4,IF(AC51="B+",3.5,IF(AC51="B",3,IF(AC51="C+",2.5,IF(AC51="C",2,IF(AC51="D+",1.5,IF(AC51="D",1,0)))))))</f>
        <v>0</v>
      </c>
      <c r="AE51" s="53" t="str">
        <f t="shared" ref="AE51:AE57" si="328">TEXT(AD51,"0.0")</f>
        <v>0.0</v>
      </c>
      <c r="AF51" s="63">
        <v>4</v>
      </c>
      <c r="AG51" s="207"/>
      <c r="AH51" s="149">
        <v>0</v>
      </c>
      <c r="AI51" s="70"/>
      <c r="AJ51" s="121"/>
      <c r="AK51" s="66">
        <f t="shared" ref="AK51:AK57" si="329">ROUND((AH51*0.4+AI51*0.6),1)</f>
        <v>0</v>
      </c>
      <c r="AL51" s="67">
        <f t="shared" ref="AL51:AL57" si="330">ROUND(MAX((AH51*0.4+AI51*0.6),(AH51*0.4+AJ51*0.6)),1)</f>
        <v>0</v>
      </c>
      <c r="AM51" s="67" t="str">
        <f t="shared" ref="AM51:AM57" si="331">TEXT(AL51,"0.0")</f>
        <v>0.0</v>
      </c>
      <c r="AN51" s="51" t="str">
        <f t="shared" ref="AN51:AN57" si="332">IF(AL51&gt;=8.5,"A",IF(AL51&gt;=8,"B+",IF(AL51&gt;=7,"B",IF(AL51&gt;=6.5,"C+",IF(AL51&gt;=5.5,"C",IF(AL51&gt;=5,"D+",IF(AL51&gt;=4,"D","F")))))))</f>
        <v>F</v>
      </c>
      <c r="AO51" s="60">
        <f t="shared" ref="AO51:AO57" si="333">IF(AN51="A",4,IF(AN51="B+",3.5,IF(AN51="B",3,IF(AN51="C+",2.5,IF(AN51="C",2,IF(AN51="D+",1.5,IF(AN51="D",1,0)))))))</f>
        <v>0</v>
      </c>
      <c r="AP51" s="53" t="str">
        <f t="shared" ref="AP51:AP57" si="334">TEXT(AO51,"0.0")</f>
        <v>0.0</v>
      </c>
      <c r="AQ51" s="63">
        <v>2</v>
      </c>
      <c r="AR51" s="207"/>
      <c r="AS51" s="149">
        <v>0</v>
      </c>
      <c r="AT51" s="70"/>
      <c r="AU51" s="121"/>
      <c r="AV51" s="66">
        <f t="shared" ref="AV51:AV57" si="335">ROUND((AS51*0.4+AT51*0.6),1)</f>
        <v>0</v>
      </c>
      <c r="AW51" s="67">
        <f t="shared" ref="AW51:AW57" si="336">ROUND(MAX((AS51*0.4+AT51*0.6),(AS51*0.4+AU51*0.6)),1)</f>
        <v>0</v>
      </c>
      <c r="AX51" s="67" t="str">
        <f t="shared" ref="AX51:AX57" si="337">TEXT(AW51,"0.0")</f>
        <v>0.0</v>
      </c>
      <c r="AY51" s="51" t="str">
        <f t="shared" ref="AY51:AY57" si="338">IF(AW51&gt;=8.5,"A",IF(AW51&gt;=8,"B+",IF(AW51&gt;=7,"B",IF(AW51&gt;=6.5,"C+",IF(AW51&gt;=5.5,"C",IF(AW51&gt;=5,"D+",IF(AW51&gt;=4,"D","F")))))))</f>
        <v>F</v>
      </c>
      <c r="AZ51" s="60">
        <f t="shared" ref="AZ51:AZ57" si="339">IF(AY51="A",4,IF(AY51="B+",3.5,IF(AY51="B",3,IF(AY51="C+",2.5,IF(AY51="C",2,IF(AY51="D+",1.5,IF(AY51="D",1,0)))))))</f>
        <v>0</v>
      </c>
      <c r="BA51" s="53" t="str">
        <f t="shared" ref="BA51:BA57" si="340">TEXT(AZ51,"0.0")</f>
        <v>0.0</v>
      </c>
      <c r="BB51" s="63">
        <v>3</v>
      </c>
      <c r="BC51" s="207"/>
      <c r="BD51" s="149">
        <v>0</v>
      </c>
      <c r="BE51" s="70"/>
      <c r="BF51" s="121"/>
      <c r="BG51" s="66">
        <f t="shared" ref="BG51:BG57" si="341">ROUND((BD51*0.4+BE51*0.6),1)</f>
        <v>0</v>
      </c>
      <c r="BH51" s="67">
        <f t="shared" ref="BH51:BH57" si="342">ROUND(MAX((BD51*0.4+BE51*0.6),(BD51*0.4+BF51*0.6)),1)</f>
        <v>0</v>
      </c>
      <c r="BI51" s="67" t="str">
        <f t="shared" ref="BI51:BI57" si="343">TEXT(BH51,"0.0")</f>
        <v>0.0</v>
      </c>
      <c r="BJ51" s="51" t="str">
        <f t="shared" ref="BJ51:BJ57" si="344">IF(BH51&gt;=8.5,"A",IF(BH51&gt;=8,"B+",IF(BH51&gt;=7,"B",IF(BH51&gt;=6.5,"C+",IF(BH51&gt;=5.5,"C",IF(BH51&gt;=5,"D+",IF(BH51&gt;=4,"D","F")))))))</f>
        <v>F</v>
      </c>
      <c r="BK51" s="60">
        <f t="shared" ref="BK51:BK57" si="345">IF(BJ51="A",4,IF(BJ51="B+",3.5,IF(BJ51="B",3,IF(BJ51="C+",2.5,IF(BJ51="C",2,IF(BJ51="D+",1.5,IF(BJ51="D",1,0)))))))</f>
        <v>0</v>
      </c>
      <c r="BL51" s="53" t="str">
        <f t="shared" ref="BL51:BL57" si="346">TEXT(BK51,"0.0")</f>
        <v>0.0</v>
      </c>
      <c r="BM51" s="63">
        <v>3</v>
      </c>
      <c r="BN51" s="207"/>
      <c r="BO51" s="105">
        <v>0</v>
      </c>
      <c r="BP51" s="103">
        <v>0</v>
      </c>
      <c r="BQ51" s="104"/>
      <c r="BR51" s="66">
        <f t="shared" ref="BR51:BR57" si="347">ROUND((BO51*0.4+BP51*0.6),1)</f>
        <v>0</v>
      </c>
      <c r="BS51" s="67">
        <f t="shared" ref="BS51:BS57" si="348">ROUND(MAX((BO51*0.4+BP51*0.6),(BO51*0.4+BQ51*0.6)),1)</f>
        <v>0</v>
      </c>
      <c r="BT51" s="67" t="str">
        <f t="shared" ref="BT51:BT57" si="349">TEXT(BS51,"0.0")</f>
        <v>0.0</v>
      </c>
      <c r="BU51" s="51" t="str">
        <f t="shared" ref="BU51:BU57" si="350">IF(BS51&gt;=8.5,"A",IF(BS51&gt;=8,"B+",IF(BS51&gt;=7,"B",IF(BS51&gt;=6.5,"C+",IF(BS51&gt;=5.5,"C",IF(BS51&gt;=5,"D+",IF(BS51&gt;=4,"D","F")))))))</f>
        <v>F</v>
      </c>
      <c r="BV51" s="68">
        <f t="shared" ref="BV51:BV57" si="351">IF(BU51="A",4,IF(BU51="B+",3.5,IF(BU51="B",3,IF(BU51="C+",2.5,IF(BU51="C",2,IF(BU51="D+",1.5,IF(BU51="D",1,0)))))))</f>
        <v>0</v>
      </c>
      <c r="BW51" s="53" t="str">
        <f t="shared" ref="BW51:BW57" si="352">TEXT(BV51,"0.0")</f>
        <v>0.0</v>
      </c>
      <c r="BX51" s="63">
        <v>2</v>
      </c>
      <c r="BY51" s="207"/>
      <c r="BZ51" s="105">
        <v>0</v>
      </c>
      <c r="CA51" s="103"/>
      <c r="CB51" s="104"/>
      <c r="CC51" s="105"/>
      <c r="CD51" s="67">
        <f t="shared" ref="CD51:CD57" si="353">ROUND(MAX((BZ51*0.4+CA51*0.6),(BZ51*0.4+CB51*0.6)),1)</f>
        <v>0</v>
      </c>
      <c r="CE51" s="67" t="str">
        <f t="shared" ref="CE51:CE57" si="354">TEXT(CD51,"0.0")</f>
        <v>0.0</v>
      </c>
      <c r="CF51" s="51" t="str">
        <f t="shared" ref="CF51:CF57" si="355">IF(CD51&gt;=8.5,"A",IF(CD51&gt;=8,"B+",IF(CD51&gt;=7,"B",IF(CD51&gt;=6.5,"C+",IF(CD51&gt;=5.5,"C",IF(CD51&gt;=5,"D+",IF(CD51&gt;=4,"D","F")))))))</f>
        <v>F</v>
      </c>
      <c r="CG51" s="60">
        <f t="shared" ref="CG51:CG57" si="356">IF(CF51="A",4,IF(CF51="B+",3.5,IF(CF51="B",3,IF(CF51="C+",2.5,IF(CF51="C",2,IF(CF51="D+",1.5,IF(CF51="D",1,0)))))))</f>
        <v>0</v>
      </c>
      <c r="CH51" s="53" t="str">
        <f t="shared" ref="CH51:CH57" si="357">TEXT(CG51,"0.0")</f>
        <v>0.0</v>
      </c>
      <c r="CI51" s="63">
        <v>3</v>
      </c>
      <c r="CJ51" s="207"/>
      <c r="CK51" s="208">
        <f t="shared" ref="CK51:CK57" si="358">AQ51+BB51+BM51+BX51+CI51+AF51</f>
        <v>17</v>
      </c>
      <c r="CL51" s="72">
        <f t="shared" ref="CL51:CL57" si="359">(AL51*AQ51+AA51*AF51+AW51*BB51+BH51*BM51+BS51*BX51+CD51*CI51)/CK51</f>
        <v>0</v>
      </c>
      <c r="CM51" s="93" t="str">
        <f t="shared" ref="CM51:CM57" si="360">TEXT(CL51,"0.00")</f>
        <v>0.00</v>
      </c>
      <c r="CN51" s="72">
        <f t="shared" ref="CN51:CN57" si="361">(AO51*AQ51+AD51*AF51+AZ51*BB51+BK51*BM51+BV51*BX51+CG51*CI51)/CK51</f>
        <v>0</v>
      </c>
      <c r="CO51" s="93" t="str">
        <f t="shared" ref="CO51:CO57" si="362">TEXT(CN51,"0.00")</f>
        <v>0.00</v>
      </c>
      <c r="CP51" s="7" t="str">
        <f t="shared" ref="CP51:CP57" si="363">IF(AND(CN51&lt;0.8),"Cảnh báo KQHT","Lên lớp")</f>
        <v>Cảnh báo KQHT</v>
      </c>
      <c r="CQ51" s="7">
        <f t="shared" ref="CQ51:CQ57" si="364">CJ51+BY51+BN51+BC51+AG51+AR51</f>
        <v>0</v>
      </c>
      <c r="CR51" s="72">
        <v>0</v>
      </c>
      <c r="CS51" s="7" t="str">
        <f t="shared" ref="CS51:CS57" si="365">TEXT(CR51,"0.00")</f>
        <v>0.00</v>
      </c>
      <c r="CT51" s="72">
        <v>0</v>
      </c>
      <c r="CU51" s="7" t="str">
        <f t="shared" ref="CU51:CU57" si="366">TEXT(CT51,"0.00")</f>
        <v>0.00</v>
      </c>
      <c r="CV51" s="7" t="str">
        <f t="shared" ref="CV51:CV57" si="367">IF(AND(CT51&lt;1.2),"Cảnh báo KQHT","Lên lớp")</f>
        <v>Cảnh báo KQHT</v>
      </c>
      <c r="CW51" s="66"/>
      <c r="CX51" s="7"/>
      <c r="CY51" s="7"/>
      <c r="CZ51" s="66">
        <f t="shared" ref="CZ51:CZ57" si="368">ROUND((CW51*0.4+CX51*0.6),1)</f>
        <v>0</v>
      </c>
      <c r="DA51" s="67">
        <f t="shared" ref="DA51:DA57" si="369">ROUND(MAX((CW51*0.4+CX51*0.6),(CW51*0.4+CY51*0.6)),1)</f>
        <v>0</v>
      </c>
      <c r="DB51" s="60" t="str">
        <f t="shared" ref="DB51:DB57" si="370">TEXT(DA51,"0.0")</f>
        <v>0.0</v>
      </c>
      <c r="DC51" s="51" t="str">
        <f t="shared" ref="DC51:DC57" si="371">IF(DA51&gt;=8.5,"A",IF(DA51&gt;=8,"B+",IF(DA51&gt;=7,"B",IF(DA51&gt;=6.5,"C+",IF(DA51&gt;=5.5,"C",IF(DA51&gt;=5,"D+",IF(DA51&gt;=4,"D","F")))))))</f>
        <v>F</v>
      </c>
      <c r="DD51" s="60">
        <f t="shared" ref="DD51:DD57" si="372">IF(DC51="A",4,IF(DC51="B+",3.5,IF(DC51="B",3,IF(DC51="C+",2.5,IF(DC51="C",2,IF(DC51="D+",1.5,IF(DC51="D",1,0)))))))</f>
        <v>0</v>
      </c>
      <c r="DE51" s="60" t="str">
        <f t="shared" ref="DE51:DE57" si="373">TEXT(DD51,"0.0")</f>
        <v>0.0</v>
      </c>
      <c r="DF51" s="63"/>
      <c r="DG51" s="209"/>
      <c r="DH51" s="105"/>
      <c r="DI51" s="126"/>
      <c r="DJ51" s="126"/>
      <c r="DK51" s="66">
        <f t="shared" ref="DK51:DK57" si="374">ROUND((DH51*0.4+DI51*0.6),1)</f>
        <v>0</v>
      </c>
      <c r="DL51" s="67">
        <f t="shared" ref="DL51:DL57" si="375">ROUND(MAX((DH51*0.4+DI51*0.6),(DH51*0.4+DJ51*0.6)),1)</f>
        <v>0</v>
      </c>
      <c r="DM51" s="60" t="str">
        <f t="shared" ref="DM51:DM57" si="376">TEXT(DL51,"0.0")</f>
        <v>0.0</v>
      </c>
      <c r="DN51" s="51" t="str">
        <f t="shared" ref="DN51:DN57" si="377">IF(DL51&gt;=8.5,"A",IF(DL51&gt;=8,"B+",IF(DL51&gt;=7,"B",IF(DL51&gt;=6.5,"C+",IF(DL51&gt;=5.5,"C",IF(DL51&gt;=5,"D+",IF(DL51&gt;=4,"D","F")))))))</f>
        <v>F</v>
      </c>
      <c r="DO51" s="60">
        <f t="shared" ref="DO51:DO57" si="378">IF(DN51="A",4,IF(DN51="B+",3.5,IF(DN51="B",3,IF(DN51="C+",2.5,IF(DN51="C",2,IF(DN51="D+",1.5,IF(DN51="D",1,0)))))))</f>
        <v>0</v>
      </c>
      <c r="DP51" s="60" t="str">
        <f t="shared" ref="DP51:DP57" si="379">TEXT(DO51,"0.0")</f>
        <v>0.0</v>
      </c>
      <c r="DQ51" s="63"/>
      <c r="DR51" s="209"/>
      <c r="DS51" s="67">
        <f t="shared" ref="DS51:DS57" si="380">(DA51+DL51)/2</f>
        <v>0</v>
      </c>
      <c r="DT51" s="60" t="str">
        <f t="shared" ref="DT51:DT57" si="381">TEXT(DS51,"0.0")</f>
        <v>0.0</v>
      </c>
      <c r="DU51" s="51" t="str">
        <f t="shared" ref="DU51:DU57" si="382">IF(DS51&gt;=8.5,"A",IF(DS51&gt;=8,"B+",IF(DS51&gt;=7,"B",IF(DS51&gt;=6.5,"C+",IF(DS51&gt;=5.5,"C",IF(DS51&gt;=5,"D+",IF(DS51&gt;=4,"D","F")))))))</f>
        <v>F</v>
      </c>
      <c r="DV51" s="60">
        <f t="shared" ref="DV51:DV57" si="383">IF(DU51="A",4,IF(DU51="B+",3.5,IF(DU51="B",3,IF(DU51="C+",2.5,IF(DU51="C",2,IF(DU51="D+",1.5,IF(DU51="D",1,0)))))))</f>
        <v>0</v>
      </c>
      <c r="DW51" s="60" t="str">
        <f t="shared" ref="DW51:DW57" si="384">TEXT(DV51,"0.0")</f>
        <v>0.0</v>
      </c>
      <c r="DX51" s="63">
        <v>3</v>
      </c>
      <c r="DY51" s="209">
        <v>3</v>
      </c>
    </row>
    <row r="52" spans="1:329" s="8" customFormat="1" ht="18">
      <c r="A52" s="5">
        <v>19</v>
      </c>
      <c r="B52" s="9" t="s">
        <v>11</v>
      </c>
      <c r="C52" s="10" t="s">
        <v>301</v>
      </c>
      <c r="D52" s="205" t="s">
        <v>302</v>
      </c>
      <c r="E52" s="205" t="s">
        <v>303</v>
      </c>
      <c r="G52" s="47" t="s">
        <v>571</v>
      </c>
      <c r="H52" s="132" t="s">
        <v>427</v>
      </c>
      <c r="I52" s="132" t="s">
        <v>610</v>
      </c>
      <c r="J52" s="48" t="s">
        <v>610</v>
      </c>
      <c r="K52" s="98">
        <v>0</v>
      </c>
      <c r="L52" s="67" t="str">
        <f t="shared" si="315"/>
        <v>0.0</v>
      </c>
      <c r="M52" s="51" t="str">
        <f t="shared" si="316"/>
        <v>F</v>
      </c>
      <c r="N52" s="52">
        <f t="shared" si="317"/>
        <v>0</v>
      </c>
      <c r="O52" s="53" t="str">
        <f t="shared" si="318"/>
        <v>0.0</v>
      </c>
      <c r="P52" s="63">
        <v>2</v>
      </c>
      <c r="Q52" s="49"/>
      <c r="R52" s="67" t="str">
        <f t="shared" si="319"/>
        <v>0.0</v>
      </c>
      <c r="S52" s="51" t="str">
        <f t="shared" si="320"/>
        <v>F</v>
      </c>
      <c r="T52" s="52">
        <f t="shared" si="321"/>
        <v>0</v>
      </c>
      <c r="U52" s="53" t="str">
        <f t="shared" si="322"/>
        <v>0.0</v>
      </c>
      <c r="V52" s="63">
        <v>3</v>
      </c>
      <c r="W52" s="149">
        <v>0</v>
      </c>
      <c r="X52" s="70"/>
      <c r="Y52" s="121"/>
      <c r="Z52" s="66">
        <f t="shared" si="323"/>
        <v>0</v>
      </c>
      <c r="AA52" s="67">
        <f t="shared" si="324"/>
        <v>0</v>
      </c>
      <c r="AB52" s="67" t="str">
        <f t="shared" si="325"/>
        <v>0.0</v>
      </c>
      <c r="AC52" s="51" t="str">
        <f t="shared" si="326"/>
        <v>F</v>
      </c>
      <c r="AD52" s="60">
        <f t="shared" si="327"/>
        <v>0</v>
      </c>
      <c r="AE52" s="53" t="str">
        <f t="shared" si="328"/>
        <v>0.0</v>
      </c>
      <c r="AF52" s="63">
        <v>4</v>
      </c>
      <c r="AG52" s="207"/>
      <c r="AH52" s="149">
        <v>0</v>
      </c>
      <c r="AI52" s="70"/>
      <c r="AJ52" s="121"/>
      <c r="AK52" s="66">
        <f t="shared" si="329"/>
        <v>0</v>
      </c>
      <c r="AL52" s="67">
        <f t="shared" si="330"/>
        <v>0</v>
      </c>
      <c r="AM52" s="67" t="str">
        <f t="shared" si="331"/>
        <v>0.0</v>
      </c>
      <c r="AN52" s="51" t="str">
        <f t="shared" si="332"/>
        <v>F</v>
      </c>
      <c r="AO52" s="60">
        <f t="shared" si="333"/>
        <v>0</v>
      </c>
      <c r="AP52" s="53" t="str">
        <f t="shared" si="334"/>
        <v>0.0</v>
      </c>
      <c r="AQ52" s="63">
        <v>2</v>
      </c>
      <c r="AR52" s="207"/>
      <c r="AS52" s="149">
        <v>0</v>
      </c>
      <c r="AT52" s="70"/>
      <c r="AU52" s="121"/>
      <c r="AV52" s="66">
        <f t="shared" si="335"/>
        <v>0</v>
      </c>
      <c r="AW52" s="67">
        <f t="shared" si="336"/>
        <v>0</v>
      </c>
      <c r="AX52" s="67" t="str">
        <f t="shared" si="337"/>
        <v>0.0</v>
      </c>
      <c r="AY52" s="51" t="str">
        <f t="shared" si="338"/>
        <v>F</v>
      </c>
      <c r="AZ52" s="60">
        <f t="shared" si="339"/>
        <v>0</v>
      </c>
      <c r="BA52" s="53" t="str">
        <f t="shared" si="340"/>
        <v>0.0</v>
      </c>
      <c r="BB52" s="63">
        <v>3</v>
      </c>
      <c r="BC52" s="207"/>
      <c r="BD52" s="149">
        <v>0</v>
      </c>
      <c r="BE52" s="70"/>
      <c r="BF52" s="121"/>
      <c r="BG52" s="66">
        <f t="shared" si="341"/>
        <v>0</v>
      </c>
      <c r="BH52" s="67">
        <f t="shared" si="342"/>
        <v>0</v>
      </c>
      <c r="BI52" s="67" t="str">
        <f t="shared" si="343"/>
        <v>0.0</v>
      </c>
      <c r="BJ52" s="51" t="str">
        <f t="shared" si="344"/>
        <v>F</v>
      </c>
      <c r="BK52" s="60">
        <f t="shared" si="345"/>
        <v>0</v>
      </c>
      <c r="BL52" s="53" t="str">
        <f t="shared" si="346"/>
        <v>0.0</v>
      </c>
      <c r="BM52" s="63">
        <v>3</v>
      </c>
      <c r="BN52" s="207"/>
      <c r="BO52" s="105">
        <v>0</v>
      </c>
      <c r="BP52" s="103">
        <v>0</v>
      </c>
      <c r="BQ52" s="104"/>
      <c r="BR52" s="66">
        <f t="shared" si="347"/>
        <v>0</v>
      </c>
      <c r="BS52" s="67">
        <f t="shared" si="348"/>
        <v>0</v>
      </c>
      <c r="BT52" s="67" t="str">
        <f t="shared" si="349"/>
        <v>0.0</v>
      </c>
      <c r="BU52" s="51" t="str">
        <f t="shared" si="350"/>
        <v>F</v>
      </c>
      <c r="BV52" s="68">
        <f t="shared" si="351"/>
        <v>0</v>
      </c>
      <c r="BW52" s="53" t="str">
        <f t="shared" si="352"/>
        <v>0.0</v>
      </c>
      <c r="BX52" s="63">
        <v>2</v>
      </c>
      <c r="BY52" s="207"/>
      <c r="BZ52" s="105">
        <v>0</v>
      </c>
      <c r="CA52" s="103"/>
      <c r="CB52" s="104"/>
      <c r="CC52" s="105"/>
      <c r="CD52" s="67">
        <f t="shared" si="353"/>
        <v>0</v>
      </c>
      <c r="CE52" s="67" t="str">
        <f t="shared" si="354"/>
        <v>0.0</v>
      </c>
      <c r="CF52" s="51" t="str">
        <f t="shared" si="355"/>
        <v>F</v>
      </c>
      <c r="CG52" s="60">
        <f t="shared" si="356"/>
        <v>0</v>
      </c>
      <c r="CH52" s="53" t="str">
        <f t="shared" si="357"/>
        <v>0.0</v>
      </c>
      <c r="CI52" s="63">
        <v>3</v>
      </c>
      <c r="CJ52" s="207"/>
      <c r="CK52" s="208">
        <f t="shared" si="358"/>
        <v>17</v>
      </c>
      <c r="CL52" s="72">
        <f t="shared" si="359"/>
        <v>0</v>
      </c>
      <c r="CM52" s="93" t="str">
        <f t="shared" si="360"/>
        <v>0.00</v>
      </c>
      <c r="CN52" s="72">
        <f t="shared" si="361"/>
        <v>0</v>
      </c>
      <c r="CO52" s="93" t="str">
        <f t="shared" si="362"/>
        <v>0.00</v>
      </c>
      <c r="CP52" s="7" t="str">
        <f t="shared" si="363"/>
        <v>Cảnh báo KQHT</v>
      </c>
      <c r="CQ52" s="7">
        <f t="shared" si="364"/>
        <v>0</v>
      </c>
      <c r="CR52" s="72">
        <v>0</v>
      </c>
      <c r="CS52" s="7" t="str">
        <f t="shared" si="365"/>
        <v>0.00</v>
      </c>
      <c r="CT52" s="72">
        <v>0</v>
      </c>
      <c r="CU52" s="7" t="str">
        <f t="shared" si="366"/>
        <v>0.00</v>
      </c>
      <c r="CV52" s="7" t="str">
        <f t="shared" si="367"/>
        <v>Cảnh báo KQHT</v>
      </c>
      <c r="CW52" s="66"/>
      <c r="CX52" s="7"/>
      <c r="CY52" s="7"/>
      <c r="CZ52" s="66">
        <f t="shared" si="368"/>
        <v>0</v>
      </c>
      <c r="DA52" s="67">
        <f t="shared" si="369"/>
        <v>0</v>
      </c>
      <c r="DB52" s="60" t="str">
        <f t="shared" si="370"/>
        <v>0.0</v>
      </c>
      <c r="DC52" s="51" t="str">
        <f t="shared" si="371"/>
        <v>F</v>
      </c>
      <c r="DD52" s="60">
        <f t="shared" si="372"/>
        <v>0</v>
      </c>
      <c r="DE52" s="60" t="str">
        <f t="shared" si="373"/>
        <v>0.0</v>
      </c>
      <c r="DF52" s="63"/>
      <c r="DG52" s="209"/>
      <c r="DH52" s="105">
        <v>0</v>
      </c>
      <c r="DI52" s="126"/>
      <c r="DJ52" s="126"/>
      <c r="DK52" s="66">
        <f t="shared" si="374"/>
        <v>0</v>
      </c>
      <c r="DL52" s="67">
        <f t="shared" si="375"/>
        <v>0</v>
      </c>
      <c r="DM52" s="60" t="str">
        <f t="shared" si="376"/>
        <v>0.0</v>
      </c>
      <c r="DN52" s="51" t="str">
        <f t="shared" si="377"/>
        <v>F</v>
      </c>
      <c r="DO52" s="60">
        <f t="shared" si="378"/>
        <v>0</v>
      </c>
      <c r="DP52" s="60" t="str">
        <f t="shared" si="379"/>
        <v>0.0</v>
      </c>
      <c r="DQ52" s="63"/>
      <c r="DR52" s="209"/>
      <c r="DS52" s="67">
        <f t="shared" si="380"/>
        <v>0</v>
      </c>
      <c r="DT52" s="60" t="str">
        <f t="shared" si="381"/>
        <v>0.0</v>
      </c>
      <c r="DU52" s="51" t="str">
        <f t="shared" si="382"/>
        <v>F</v>
      </c>
      <c r="DV52" s="60">
        <f t="shared" si="383"/>
        <v>0</v>
      </c>
      <c r="DW52" s="60" t="str">
        <f t="shared" si="384"/>
        <v>0.0</v>
      </c>
      <c r="DX52" s="63">
        <v>3</v>
      </c>
      <c r="DY52" s="209">
        <v>3</v>
      </c>
    </row>
    <row r="53" spans="1:329" s="8" customFormat="1" ht="18">
      <c r="A53" s="5">
        <v>14</v>
      </c>
      <c r="B53" s="9" t="s">
        <v>11</v>
      </c>
      <c r="C53" s="10" t="s">
        <v>293</v>
      </c>
      <c r="D53" s="205" t="s">
        <v>294</v>
      </c>
      <c r="E53" s="205" t="s">
        <v>295</v>
      </c>
      <c r="G53" s="47" t="s">
        <v>567</v>
      </c>
      <c r="H53" s="132" t="s">
        <v>427</v>
      </c>
      <c r="I53" s="132" t="s">
        <v>607</v>
      </c>
      <c r="J53" s="48" t="s">
        <v>525</v>
      </c>
      <c r="K53" s="98">
        <v>8</v>
      </c>
      <c r="L53" s="67" t="str">
        <f t="shared" si="315"/>
        <v>8.0</v>
      </c>
      <c r="M53" s="51" t="str">
        <f t="shared" si="316"/>
        <v>B+</v>
      </c>
      <c r="N53" s="52">
        <f t="shared" si="317"/>
        <v>3.5</v>
      </c>
      <c r="O53" s="53" t="str">
        <f t="shared" si="318"/>
        <v>3.5</v>
      </c>
      <c r="P53" s="63">
        <v>2</v>
      </c>
      <c r="Q53" s="49"/>
      <c r="R53" s="67" t="str">
        <f t="shared" si="319"/>
        <v>0.0</v>
      </c>
      <c r="S53" s="51" t="str">
        <f t="shared" si="320"/>
        <v>F</v>
      </c>
      <c r="T53" s="52">
        <f t="shared" si="321"/>
        <v>0</v>
      </c>
      <c r="U53" s="53" t="str">
        <f t="shared" si="322"/>
        <v>0.0</v>
      </c>
      <c r="V53" s="63">
        <v>3</v>
      </c>
      <c r="W53" s="105">
        <v>7.8</v>
      </c>
      <c r="X53" s="103">
        <v>7</v>
      </c>
      <c r="Y53" s="104"/>
      <c r="Z53" s="66">
        <f t="shared" si="323"/>
        <v>7.3</v>
      </c>
      <c r="AA53" s="67">
        <f t="shared" si="324"/>
        <v>7.3</v>
      </c>
      <c r="AB53" s="67" t="str">
        <f t="shared" si="325"/>
        <v>7.3</v>
      </c>
      <c r="AC53" s="51" t="str">
        <f t="shared" si="326"/>
        <v>B</v>
      </c>
      <c r="AD53" s="60">
        <f t="shared" si="327"/>
        <v>3</v>
      </c>
      <c r="AE53" s="53" t="str">
        <f t="shared" si="328"/>
        <v>3.0</v>
      </c>
      <c r="AF53" s="63">
        <v>4</v>
      </c>
      <c r="AG53" s="207">
        <v>4</v>
      </c>
      <c r="AH53" s="105">
        <v>7.7</v>
      </c>
      <c r="AI53" s="103">
        <v>7</v>
      </c>
      <c r="AJ53" s="104"/>
      <c r="AK53" s="66">
        <f t="shared" si="329"/>
        <v>7.3</v>
      </c>
      <c r="AL53" s="67">
        <f t="shared" si="330"/>
        <v>7.3</v>
      </c>
      <c r="AM53" s="67" t="str">
        <f t="shared" si="331"/>
        <v>7.3</v>
      </c>
      <c r="AN53" s="51" t="str">
        <f t="shared" si="332"/>
        <v>B</v>
      </c>
      <c r="AO53" s="60">
        <f t="shared" si="333"/>
        <v>3</v>
      </c>
      <c r="AP53" s="53" t="str">
        <f t="shared" si="334"/>
        <v>3.0</v>
      </c>
      <c r="AQ53" s="63">
        <v>2</v>
      </c>
      <c r="AR53" s="207">
        <v>2</v>
      </c>
      <c r="AS53" s="171">
        <v>5</v>
      </c>
      <c r="AT53" s="122">
        <v>3</v>
      </c>
      <c r="AU53" s="123">
        <v>4</v>
      </c>
      <c r="AV53" s="66">
        <f t="shared" si="335"/>
        <v>3.8</v>
      </c>
      <c r="AW53" s="67">
        <f t="shared" si="336"/>
        <v>4.4000000000000004</v>
      </c>
      <c r="AX53" s="67" t="str">
        <f t="shared" si="337"/>
        <v>4.4</v>
      </c>
      <c r="AY53" s="51" t="str">
        <f t="shared" si="338"/>
        <v>D</v>
      </c>
      <c r="AZ53" s="60">
        <f t="shared" si="339"/>
        <v>1</v>
      </c>
      <c r="BA53" s="53" t="str">
        <f t="shared" si="340"/>
        <v>1.0</v>
      </c>
      <c r="BB53" s="63">
        <v>3</v>
      </c>
      <c r="BC53" s="207">
        <v>3</v>
      </c>
      <c r="BD53" s="105">
        <v>5.8</v>
      </c>
      <c r="BE53" s="103">
        <v>5</v>
      </c>
      <c r="BF53" s="104"/>
      <c r="BG53" s="66">
        <f t="shared" si="341"/>
        <v>5.3</v>
      </c>
      <c r="BH53" s="67">
        <f t="shared" si="342"/>
        <v>5.3</v>
      </c>
      <c r="BI53" s="67" t="str">
        <f t="shared" si="343"/>
        <v>5.3</v>
      </c>
      <c r="BJ53" s="51" t="str">
        <f t="shared" si="344"/>
        <v>D+</v>
      </c>
      <c r="BK53" s="60">
        <f t="shared" si="345"/>
        <v>1.5</v>
      </c>
      <c r="BL53" s="53" t="str">
        <f t="shared" si="346"/>
        <v>1.5</v>
      </c>
      <c r="BM53" s="63">
        <v>3</v>
      </c>
      <c r="BN53" s="207">
        <v>3</v>
      </c>
      <c r="BO53" s="105">
        <v>6.5</v>
      </c>
      <c r="BP53" s="103">
        <v>6</v>
      </c>
      <c r="BQ53" s="104"/>
      <c r="BR53" s="66">
        <f t="shared" si="347"/>
        <v>6.2</v>
      </c>
      <c r="BS53" s="67">
        <f t="shared" si="348"/>
        <v>6.2</v>
      </c>
      <c r="BT53" s="67" t="str">
        <f t="shared" si="349"/>
        <v>6.2</v>
      </c>
      <c r="BU53" s="51" t="str">
        <f t="shared" si="350"/>
        <v>C</v>
      </c>
      <c r="BV53" s="68">
        <f t="shared" si="351"/>
        <v>2</v>
      </c>
      <c r="BW53" s="53" t="str">
        <f t="shared" si="352"/>
        <v>2.0</v>
      </c>
      <c r="BX53" s="63">
        <v>2</v>
      </c>
      <c r="BY53" s="207">
        <v>2</v>
      </c>
      <c r="BZ53" s="105">
        <v>6.3</v>
      </c>
      <c r="CA53" s="103">
        <v>7</v>
      </c>
      <c r="CB53" s="104"/>
      <c r="CC53" s="105"/>
      <c r="CD53" s="67">
        <f t="shared" si="353"/>
        <v>6.7</v>
      </c>
      <c r="CE53" s="67" t="str">
        <f t="shared" si="354"/>
        <v>6.7</v>
      </c>
      <c r="CF53" s="51" t="str">
        <f t="shared" si="355"/>
        <v>C+</v>
      </c>
      <c r="CG53" s="60">
        <f t="shared" si="356"/>
        <v>2.5</v>
      </c>
      <c r="CH53" s="53" t="str">
        <f t="shared" si="357"/>
        <v>2.5</v>
      </c>
      <c r="CI53" s="63">
        <v>3</v>
      </c>
      <c r="CJ53" s="207">
        <v>3</v>
      </c>
      <c r="CK53" s="208">
        <f t="shared" si="358"/>
        <v>17</v>
      </c>
      <c r="CL53" s="72">
        <f t="shared" si="359"/>
        <v>6.2</v>
      </c>
      <c r="CM53" s="93" t="str">
        <f t="shared" si="360"/>
        <v>6.20</v>
      </c>
      <c r="CN53" s="72">
        <f t="shared" si="361"/>
        <v>2.1764705882352939</v>
      </c>
      <c r="CO53" s="93" t="str">
        <f t="shared" si="362"/>
        <v>2.18</v>
      </c>
      <c r="CP53" s="7" t="str">
        <f t="shared" si="363"/>
        <v>Lên lớp</v>
      </c>
      <c r="CQ53" s="7">
        <f t="shared" si="364"/>
        <v>17</v>
      </c>
      <c r="CR53" s="72">
        <f>(AL53*AR53+AA53*AG53+AW53*BC53+BH53*BN53+BS53*BY53+CD53*CJ53)/CQ53</f>
        <v>6.2</v>
      </c>
      <c r="CS53" s="7" t="str">
        <f t="shared" si="365"/>
        <v>6.20</v>
      </c>
      <c r="CT53" s="72">
        <f>(AO53*AR53+AD53*AG53+AZ53*BC53+BK53*BN53+BV53*BY53+CG53*CJ53)/CQ53</f>
        <v>2.1764705882352939</v>
      </c>
      <c r="CU53" s="7" t="str">
        <f t="shared" si="366"/>
        <v>2.18</v>
      </c>
      <c r="CV53" s="7" t="str">
        <f t="shared" si="367"/>
        <v>Lên lớp</v>
      </c>
      <c r="CW53" s="149">
        <v>0</v>
      </c>
      <c r="CX53" s="145"/>
      <c r="CY53" s="145"/>
      <c r="CZ53" s="66">
        <f t="shared" si="368"/>
        <v>0</v>
      </c>
      <c r="DA53" s="67">
        <f t="shared" si="369"/>
        <v>0</v>
      </c>
      <c r="DB53" s="60" t="str">
        <f t="shared" si="370"/>
        <v>0.0</v>
      </c>
      <c r="DC53" s="51" t="str">
        <f t="shared" si="371"/>
        <v>F</v>
      </c>
      <c r="DD53" s="60">
        <f t="shared" si="372"/>
        <v>0</v>
      </c>
      <c r="DE53" s="60" t="str">
        <f t="shared" si="373"/>
        <v>0.0</v>
      </c>
      <c r="DF53" s="63"/>
      <c r="DG53" s="209"/>
      <c r="DH53" s="149">
        <v>0</v>
      </c>
      <c r="DI53" s="145"/>
      <c r="DJ53" s="145"/>
      <c r="DK53" s="66">
        <f t="shared" si="374"/>
        <v>0</v>
      </c>
      <c r="DL53" s="67">
        <f t="shared" si="375"/>
        <v>0</v>
      </c>
      <c r="DM53" s="60" t="str">
        <f t="shared" si="376"/>
        <v>0.0</v>
      </c>
      <c r="DN53" s="51" t="str">
        <f t="shared" si="377"/>
        <v>F</v>
      </c>
      <c r="DO53" s="60">
        <f t="shared" si="378"/>
        <v>0</v>
      </c>
      <c r="DP53" s="60" t="str">
        <f t="shared" si="379"/>
        <v>0.0</v>
      </c>
      <c r="DQ53" s="63"/>
      <c r="DR53" s="209"/>
      <c r="DS53" s="67">
        <f t="shared" si="380"/>
        <v>0</v>
      </c>
      <c r="DT53" s="60" t="str">
        <f t="shared" si="381"/>
        <v>0.0</v>
      </c>
      <c r="DU53" s="51" t="str">
        <f t="shared" si="382"/>
        <v>F</v>
      </c>
      <c r="DV53" s="60">
        <f t="shared" si="383"/>
        <v>0</v>
      </c>
      <c r="DW53" s="60" t="str">
        <f t="shared" si="384"/>
        <v>0.0</v>
      </c>
      <c r="DX53" s="63">
        <v>3</v>
      </c>
      <c r="DY53" s="209">
        <v>3</v>
      </c>
      <c r="DZ53" s="149">
        <v>0</v>
      </c>
      <c r="EA53" s="70"/>
      <c r="EB53" s="121"/>
      <c r="EC53" s="66">
        <f>ROUND((DZ53*0.4+EA53*0.6),1)</f>
        <v>0</v>
      </c>
      <c r="ED53" s="67">
        <f>ROUND(MAX((DZ53*0.4+EA53*0.6),(DZ53*0.4+EB53*0.6)),1)</f>
        <v>0</v>
      </c>
      <c r="EE53" s="67" t="str">
        <f>TEXT(ED53,"0.0")</f>
        <v>0.0</v>
      </c>
      <c r="EF53" s="51" t="str">
        <f>IF(ED53&gt;=8.5,"A",IF(ED53&gt;=8,"B+",IF(ED53&gt;=7,"B",IF(ED53&gt;=6.5,"C+",IF(ED53&gt;=5.5,"C",IF(ED53&gt;=5,"D+",IF(ED53&gt;=4,"D","F")))))))</f>
        <v>F</v>
      </c>
      <c r="EG53" s="68">
        <f>IF(EF53="A",4,IF(EF53="B+",3.5,IF(EF53="B",3,IF(EF53="C+",2.5,IF(EF53="C",2,IF(EF53="D+",1.5,IF(EF53="D",1,0)))))))</f>
        <v>0</v>
      </c>
      <c r="EH53" s="53" t="str">
        <f>TEXT(EG53,"0.0")</f>
        <v>0.0</v>
      </c>
      <c r="EI53" s="63">
        <v>3</v>
      </c>
      <c r="EJ53" s="207">
        <v>3</v>
      </c>
      <c r="EK53" s="149">
        <v>0</v>
      </c>
      <c r="EL53" s="70"/>
      <c r="EM53" s="121"/>
      <c r="EN53" s="66">
        <f>ROUND((EK53*0.4+EL53*0.6),1)</f>
        <v>0</v>
      </c>
      <c r="EO53" s="67">
        <f>ROUND(MAX((EK53*0.4+EL53*0.6),(EK53*0.4+EM53*0.6)),1)</f>
        <v>0</v>
      </c>
      <c r="EP53" s="67" t="str">
        <f>TEXT(EO53,"0.0")</f>
        <v>0.0</v>
      </c>
      <c r="EQ53" s="51" t="str">
        <f>IF(EO53&gt;=8.5,"A",IF(EO53&gt;=8,"B+",IF(EO53&gt;=7,"B",IF(EO53&gt;=6.5,"C+",IF(EO53&gt;=5.5,"C",IF(EO53&gt;=5,"D+",IF(EO53&gt;=4,"D","F")))))))</f>
        <v>F</v>
      </c>
      <c r="ER53" s="60">
        <f>IF(EQ53="A",4,IF(EQ53="B+",3.5,IF(EQ53="B",3,IF(EQ53="C+",2.5,IF(EQ53="C",2,IF(EQ53="D+",1.5,IF(EQ53="D",1,0)))))))</f>
        <v>0</v>
      </c>
      <c r="ES53" s="53" t="str">
        <f>TEXT(ER53,"0.0")</f>
        <v>0.0</v>
      </c>
      <c r="ET53" s="63">
        <v>3</v>
      </c>
      <c r="EU53" s="207">
        <v>3</v>
      </c>
      <c r="EV53" s="149">
        <v>0</v>
      </c>
      <c r="EW53" s="70"/>
      <c r="EX53" s="121"/>
      <c r="EY53" s="66">
        <f>ROUND((EV53*0.4+EW53*0.6),1)</f>
        <v>0</v>
      </c>
      <c r="EZ53" s="67">
        <f>ROUND(MAX((EV53*0.4+EW53*0.6),(EV53*0.4+EX53*0.6)),1)</f>
        <v>0</v>
      </c>
      <c r="FA53" s="67" t="str">
        <f>TEXT(EZ53,"0.0")</f>
        <v>0.0</v>
      </c>
      <c r="FB53" s="51" t="str">
        <f>IF(EZ53&gt;=8.5,"A",IF(EZ53&gt;=8,"B+",IF(EZ53&gt;=7,"B",IF(EZ53&gt;=6.5,"C+",IF(EZ53&gt;=5.5,"C",IF(EZ53&gt;=5,"D+",IF(EZ53&gt;=4,"D","F")))))))</f>
        <v>F</v>
      </c>
      <c r="FC53" s="60">
        <f>IF(FB53="A",4,IF(FB53="B+",3.5,IF(FB53="B",3,IF(FB53="C+",2.5,IF(FB53="C",2,IF(FB53="D+",1.5,IF(FB53="D",1,0)))))))</f>
        <v>0</v>
      </c>
      <c r="FD53" s="53" t="str">
        <f>TEXT(FC53,"0.0")</f>
        <v>0.0</v>
      </c>
      <c r="FE53" s="63">
        <v>2</v>
      </c>
      <c r="FF53" s="207">
        <v>2</v>
      </c>
      <c r="FG53" s="149">
        <v>0</v>
      </c>
      <c r="FH53" s="70"/>
      <c r="FI53" s="121"/>
      <c r="FJ53" s="66">
        <f>ROUND((FG53*0.4+FH53*0.6),1)</f>
        <v>0</v>
      </c>
      <c r="FK53" s="67">
        <f>ROUND(MAX((FG53*0.4+FH53*0.6),(FG53*0.4+FI53*0.6)),1)</f>
        <v>0</v>
      </c>
      <c r="FL53" s="67" t="str">
        <f>TEXT(FK53,"0.0")</f>
        <v>0.0</v>
      </c>
      <c r="FM53" s="51" t="str">
        <f>IF(FK53&gt;=8.5,"A",IF(FK53&gt;=8,"B+",IF(FK53&gt;=7,"B",IF(FK53&gt;=6.5,"C+",IF(FK53&gt;=5.5,"C",IF(FK53&gt;=5,"D+",IF(FK53&gt;=4,"D","F")))))))</f>
        <v>F</v>
      </c>
      <c r="FN53" s="60">
        <f>IF(FM53="A",4,IF(FM53="B+",3.5,IF(FM53="B",3,IF(FM53="C+",2.5,IF(FM53="C",2,IF(FM53="D+",1.5,IF(FM53="D",1,0)))))))</f>
        <v>0</v>
      </c>
      <c r="FO53" s="53" t="str">
        <f>TEXT(FN53,"0.0")</f>
        <v>0.0</v>
      </c>
      <c r="FP53" s="63">
        <v>2</v>
      </c>
      <c r="FQ53" s="207">
        <v>2</v>
      </c>
      <c r="FR53" s="149">
        <v>0</v>
      </c>
      <c r="FS53" s="70"/>
      <c r="FT53" s="121"/>
      <c r="FU53" s="149"/>
      <c r="FV53" s="67">
        <f>ROUND(MAX((FR53*0.4+FS53*0.6),(FR53*0.4+FT53*0.6)),1)</f>
        <v>0</v>
      </c>
      <c r="FW53" s="67" t="str">
        <f>TEXT(FV53,"0.0")</f>
        <v>0.0</v>
      </c>
      <c r="FX53" s="51" t="str">
        <f>IF(FV53&gt;=8.5,"A",IF(FV53&gt;=8,"B+",IF(FV53&gt;=7,"B",IF(FV53&gt;=6.5,"C+",IF(FV53&gt;=5.5,"C",IF(FV53&gt;=5,"D+",IF(FV53&gt;=4,"D","F")))))))</f>
        <v>F</v>
      </c>
      <c r="FY53" s="60">
        <f>IF(FX53="A",4,IF(FX53="B+",3.5,IF(FX53="B",3,IF(FX53="C+",2.5,IF(FX53="C",2,IF(FX53="D+",1.5,IF(FX53="D",1,0)))))))</f>
        <v>0</v>
      </c>
      <c r="FZ53" s="53" t="str">
        <f>TEXT(FY53,"0.0")</f>
        <v>0.0</v>
      </c>
      <c r="GA53" s="63">
        <v>2</v>
      </c>
      <c r="GB53" s="207">
        <v>2</v>
      </c>
      <c r="GC53" s="149">
        <v>0</v>
      </c>
      <c r="GD53" s="70"/>
      <c r="GE53" s="121"/>
      <c r="GF53" s="149"/>
      <c r="GG53" s="67">
        <f>ROUND(MAX((GC53*0.4+GD53*0.6),(GC53*0.4+GE53*0.6)),1)</f>
        <v>0</v>
      </c>
      <c r="GH53" s="67" t="str">
        <f>TEXT(GG53,"0.0")</f>
        <v>0.0</v>
      </c>
      <c r="GI53" s="51" t="str">
        <f>IF(GG53&gt;=8.5,"A",IF(GG53&gt;=8,"B+",IF(GG53&gt;=7,"B",IF(GG53&gt;=6.5,"C+",IF(GG53&gt;=5.5,"C",IF(GG53&gt;=5,"D+",IF(GG53&gt;=4,"D","F")))))))</f>
        <v>F</v>
      </c>
      <c r="GJ53" s="60">
        <f>IF(GI53="A",4,IF(GI53="B+",3.5,IF(GI53="B",3,IF(GI53="C+",2.5,IF(GI53="C",2,IF(GI53="D+",1.5,IF(GI53="D",1,0)))))))</f>
        <v>0</v>
      </c>
      <c r="GK53" s="53" t="str">
        <f>TEXT(GJ53,"0.0")</f>
        <v>0.0</v>
      </c>
      <c r="GL53" s="63">
        <v>3</v>
      </c>
      <c r="GM53" s="207">
        <v>3</v>
      </c>
    </row>
    <row r="54" spans="1:329" s="8" customFormat="1" ht="18">
      <c r="A54" s="5">
        <v>34</v>
      </c>
      <c r="B54" s="9" t="s">
        <v>11</v>
      </c>
      <c r="C54" s="10" t="s">
        <v>346</v>
      </c>
      <c r="D54" s="205" t="s">
        <v>347</v>
      </c>
      <c r="E54" s="205" t="s">
        <v>348</v>
      </c>
      <c r="F54" s="6"/>
      <c r="G54" s="47" t="s">
        <v>588</v>
      </c>
      <c r="H54" s="132" t="s">
        <v>427</v>
      </c>
      <c r="I54" s="143" t="s">
        <v>621</v>
      </c>
      <c r="J54" s="48" t="s">
        <v>635</v>
      </c>
      <c r="K54" s="98">
        <v>6</v>
      </c>
      <c r="L54" s="67" t="str">
        <f t="shared" si="315"/>
        <v>6.0</v>
      </c>
      <c r="M54" s="51" t="str">
        <f t="shared" si="316"/>
        <v>C</v>
      </c>
      <c r="N54" s="52">
        <f t="shared" si="317"/>
        <v>2</v>
      </c>
      <c r="O54" s="53" t="str">
        <f t="shared" si="318"/>
        <v>2.0</v>
      </c>
      <c r="P54" s="63">
        <v>2</v>
      </c>
      <c r="Q54" s="49"/>
      <c r="R54" s="67" t="str">
        <f t="shared" si="319"/>
        <v>0.0</v>
      </c>
      <c r="S54" s="51" t="str">
        <f t="shared" si="320"/>
        <v>F</v>
      </c>
      <c r="T54" s="52">
        <f t="shared" si="321"/>
        <v>0</v>
      </c>
      <c r="U54" s="53" t="str">
        <f t="shared" si="322"/>
        <v>0.0</v>
      </c>
      <c r="V54" s="63">
        <v>3</v>
      </c>
      <c r="W54" s="105">
        <v>8</v>
      </c>
      <c r="X54" s="103">
        <v>6</v>
      </c>
      <c r="Y54" s="104"/>
      <c r="Z54" s="66">
        <f t="shared" si="323"/>
        <v>6.8</v>
      </c>
      <c r="AA54" s="67">
        <f t="shared" si="324"/>
        <v>6.8</v>
      </c>
      <c r="AB54" s="67" t="str">
        <f t="shared" si="325"/>
        <v>6.8</v>
      </c>
      <c r="AC54" s="51" t="str">
        <f t="shared" si="326"/>
        <v>C+</v>
      </c>
      <c r="AD54" s="60">
        <f t="shared" si="327"/>
        <v>2.5</v>
      </c>
      <c r="AE54" s="53" t="str">
        <f t="shared" si="328"/>
        <v>2.5</v>
      </c>
      <c r="AF54" s="63">
        <v>4</v>
      </c>
      <c r="AG54" s="207">
        <v>4</v>
      </c>
      <c r="AH54" s="105">
        <v>7.7</v>
      </c>
      <c r="AI54" s="103">
        <v>7</v>
      </c>
      <c r="AJ54" s="104"/>
      <c r="AK54" s="66">
        <f t="shared" si="329"/>
        <v>7.3</v>
      </c>
      <c r="AL54" s="67">
        <f t="shared" si="330"/>
        <v>7.3</v>
      </c>
      <c r="AM54" s="67" t="str">
        <f t="shared" si="331"/>
        <v>7.3</v>
      </c>
      <c r="AN54" s="51" t="str">
        <f t="shared" si="332"/>
        <v>B</v>
      </c>
      <c r="AO54" s="60">
        <f t="shared" si="333"/>
        <v>3</v>
      </c>
      <c r="AP54" s="53" t="str">
        <f t="shared" si="334"/>
        <v>3.0</v>
      </c>
      <c r="AQ54" s="63">
        <v>2</v>
      </c>
      <c r="AR54" s="207">
        <v>2</v>
      </c>
      <c r="AS54" s="171">
        <v>5.9</v>
      </c>
      <c r="AT54" s="122">
        <v>0</v>
      </c>
      <c r="AU54" s="123">
        <v>0</v>
      </c>
      <c r="AV54" s="66">
        <f t="shared" si="335"/>
        <v>2.4</v>
      </c>
      <c r="AW54" s="67">
        <f t="shared" si="336"/>
        <v>2.4</v>
      </c>
      <c r="AX54" s="67" t="str">
        <f t="shared" si="337"/>
        <v>2.4</v>
      </c>
      <c r="AY54" s="51" t="str">
        <f t="shared" si="338"/>
        <v>F</v>
      </c>
      <c r="AZ54" s="60">
        <f t="shared" si="339"/>
        <v>0</v>
      </c>
      <c r="BA54" s="53" t="str">
        <f t="shared" si="340"/>
        <v>0.0</v>
      </c>
      <c r="BB54" s="63">
        <v>3</v>
      </c>
      <c r="BC54" s="207"/>
      <c r="BD54" s="105">
        <v>5.0999999999999996</v>
      </c>
      <c r="BE54" s="103">
        <v>7</v>
      </c>
      <c r="BF54" s="104"/>
      <c r="BG54" s="66">
        <f t="shared" si="341"/>
        <v>6.2</v>
      </c>
      <c r="BH54" s="67">
        <f t="shared" si="342"/>
        <v>6.2</v>
      </c>
      <c r="BI54" s="67" t="str">
        <f t="shared" si="343"/>
        <v>6.2</v>
      </c>
      <c r="BJ54" s="51" t="str">
        <f t="shared" si="344"/>
        <v>C</v>
      </c>
      <c r="BK54" s="60">
        <f t="shared" si="345"/>
        <v>2</v>
      </c>
      <c r="BL54" s="53" t="str">
        <f t="shared" si="346"/>
        <v>2.0</v>
      </c>
      <c r="BM54" s="63">
        <v>3</v>
      </c>
      <c r="BN54" s="207">
        <v>3</v>
      </c>
      <c r="BO54" s="105">
        <v>7.1</v>
      </c>
      <c r="BP54" s="103">
        <v>5</v>
      </c>
      <c r="BQ54" s="104"/>
      <c r="BR54" s="66">
        <f t="shared" si="347"/>
        <v>5.8</v>
      </c>
      <c r="BS54" s="67">
        <f t="shared" si="348"/>
        <v>5.8</v>
      </c>
      <c r="BT54" s="67" t="str">
        <f t="shared" si="349"/>
        <v>5.8</v>
      </c>
      <c r="BU54" s="51" t="str">
        <f t="shared" si="350"/>
        <v>C</v>
      </c>
      <c r="BV54" s="68">
        <f t="shared" si="351"/>
        <v>2</v>
      </c>
      <c r="BW54" s="53" t="str">
        <f t="shared" si="352"/>
        <v>2.0</v>
      </c>
      <c r="BX54" s="63">
        <v>2</v>
      </c>
      <c r="BY54" s="207">
        <v>2</v>
      </c>
      <c r="BZ54" s="105">
        <v>6.8</v>
      </c>
      <c r="CA54" s="103">
        <v>0</v>
      </c>
      <c r="CB54" s="104">
        <v>7</v>
      </c>
      <c r="CC54" s="105"/>
      <c r="CD54" s="67">
        <f t="shared" si="353"/>
        <v>6.9</v>
      </c>
      <c r="CE54" s="67" t="str">
        <f t="shared" si="354"/>
        <v>6.9</v>
      </c>
      <c r="CF54" s="51" t="str">
        <f t="shared" si="355"/>
        <v>C+</v>
      </c>
      <c r="CG54" s="60">
        <f t="shared" si="356"/>
        <v>2.5</v>
      </c>
      <c r="CH54" s="53" t="str">
        <f t="shared" si="357"/>
        <v>2.5</v>
      </c>
      <c r="CI54" s="63">
        <v>3</v>
      </c>
      <c r="CJ54" s="207">
        <v>3</v>
      </c>
      <c r="CK54" s="208">
        <f t="shared" si="358"/>
        <v>17</v>
      </c>
      <c r="CL54" s="72">
        <f t="shared" si="359"/>
        <v>5.8764705882352937</v>
      </c>
      <c r="CM54" s="93" t="str">
        <f t="shared" si="360"/>
        <v>5.88</v>
      </c>
      <c r="CN54" s="72">
        <f t="shared" si="361"/>
        <v>1.9705882352941178</v>
      </c>
      <c r="CO54" s="93" t="str">
        <f t="shared" si="362"/>
        <v>1.97</v>
      </c>
      <c r="CP54" s="7" t="str">
        <f t="shared" si="363"/>
        <v>Lên lớp</v>
      </c>
      <c r="CQ54" s="7">
        <f t="shared" si="364"/>
        <v>14</v>
      </c>
      <c r="CR54" s="72">
        <f>(AL54*AR54+AA54*AG54+AW54*BC54+BH54*BN54+BS54*BY54+CD54*CJ54)/CQ54</f>
        <v>6.6214285714285719</v>
      </c>
      <c r="CS54" s="7" t="str">
        <f t="shared" si="365"/>
        <v>6.62</v>
      </c>
      <c r="CT54" s="72">
        <f>(AO54*AR54+AD54*AG54+AZ54*BC54+BK54*BN54+BV54*BY54+CG54*CJ54)/CQ54</f>
        <v>2.3928571428571428</v>
      </c>
      <c r="CU54" s="7" t="str">
        <f t="shared" si="366"/>
        <v>2.39</v>
      </c>
      <c r="CV54" s="7" t="str">
        <f t="shared" si="367"/>
        <v>Lên lớp</v>
      </c>
      <c r="CW54" s="149">
        <v>0</v>
      </c>
      <c r="CX54" s="145"/>
      <c r="CY54" s="145"/>
      <c r="CZ54" s="66">
        <f t="shared" si="368"/>
        <v>0</v>
      </c>
      <c r="DA54" s="67">
        <f t="shared" si="369"/>
        <v>0</v>
      </c>
      <c r="DB54" s="60" t="str">
        <f t="shared" si="370"/>
        <v>0.0</v>
      </c>
      <c r="DC54" s="51" t="str">
        <f t="shared" si="371"/>
        <v>F</v>
      </c>
      <c r="DD54" s="60">
        <f t="shared" si="372"/>
        <v>0</v>
      </c>
      <c r="DE54" s="60" t="str">
        <f t="shared" si="373"/>
        <v>0.0</v>
      </c>
      <c r="DF54" s="63"/>
      <c r="DG54" s="209"/>
      <c r="DH54" s="149">
        <v>0</v>
      </c>
      <c r="DI54" s="145"/>
      <c r="DJ54" s="145"/>
      <c r="DK54" s="66">
        <f t="shared" si="374"/>
        <v>0</v>
      </c>
      <c r="DL54" s="67">
        <f t="shared" si="375"/>
        <v>0</v>
      </c>
      <c r="DM54" s="60" t="str">
        <f t="shared" si="376"/>
        <v>0.0</v>
      </c>
      <c r="DN54" s="51" t="str">
        <f t="shared" si="377"/>
        <v>F</v>
      </c>
      <c r="DO54" s="60">
        <f t="shared" si="378"/>
        <v>0</v>
      </c>
      <c r="DP54" s="60" t="str">
        <f t="shared" si="379"/>
        <v>0.0</v>
      </c>
      <c r="DQ54" s="63"/>
      <c r="DR54" s="209"/>
      <c r="DS54" s="67">
        <f t="shared" si="380"/>
        <v>0</v>
      </c>
      <c r="DT54" s="60" t="str">
        <f t="shared" si="381"/>
        <v>0.0</v>
      </c>
      <c r="DU54" s="51" t="str">
        <f t="shared" si="382"/>
        <v>F</v>
      </c>
      <c r="DV54" s="60">
        <f t="shared" si="383"/>
        <v>0</v>
      </c>
      <c r="DW54" s="60" t="str">
        <f t="shared" si="384"/>
        <v>0.0</v>
      </c>
      <c r="DX54" s="63">
        <v>3</v>
      </c>
      <c r="DY54" s="209">
        <v>3</v>
      </c>
      <c r="DZ54" s="149">
        <v>0</v>
      </c>
      <c r="EA54" s="70"/>
      <c r="EB54" s="121"/>
      <c r="EC54" s="66">
        <f>ROUND((DZ54*0.4+EA54*0.6),1)</f>
        <v>0</v>
      </c>
      <c r="ED54" s="67">
        <f>ROUND(MAX((DZ54*0.4+EA54*0.6),(DZ54*0.4+EB54*0.6)),1)</f>
        <v>0</v>
      </c>
      <c r="EE54" s="67" t="str">
        <f>TEXT(ED54,"0.0")</f>
        <v>0.0</v>
      </c>
      <c r="EF54" s="51" t="str">
        <f>IF(ED54&gt;=8.5,"A",IF(ED54&gt;=8,"B+",IF(ED54&gt;=7,"B",IF(ED54&gt;=6.5,"C+",IF(ED54&gt;=5.5,"C",IF(ED54&gt;=5,"D+",IF(ED54&gt;=4,"D","F")))))))</f>
        <v>F</v>
      </c>
      <c r="EG54" s="68">
        <f>IF(EF54="A",4,IF(EF54="B+",3.5,IF(EF54="B",3,IF(EF54="C+",2.5,IF(EF54="C",2,IF(EF54="D+",1.5,IF(EF54="D",1,0)))))))</f>
        <v>0</v>
      </c>
      <c r="EH54" s="53" t="str">
        <f>TEXT(EG54,"0.0")</f>
        <v>0.0</v>
      </c>
      <c r="EI54" s="63">
        <v>3</v>
      </c>
      <c r="EJ54" s="207">
        <v>3</v>
      </c>
      <c r="EK54" s="149">
        <v>0</v>
      </c>
      <c r="EL54" s="70"/>
      <c r="EM54" s="121"/>
      <c r="EN54" s="66">
        <f>ROUND((EK54*0.4+EL54*0.6),1)</f>
        <v>0</v>
      </c>
      <c r="EO54" s="67">
        <f>ROUND(MAX((EK54*0.4+EL54*0.6),(EK54*0.4+EM54*0.6)),1)</f>
        <v>0</v>
      </c>
      <c r="EP54" s="67" t="str">
        <f>TEXT(EO54,"0.0")</f>
        <v>0.0</v>
      </c>
      <c r="EQ54" s="51" t="str">
        <f>IF(EO54&gt;=8.5,"A",IF(EO54&gt;=8,"B+",IF(EO54&gt;=7,"B",IF(EO54&gt;=6.5,"C+",IF(EO54&gt;=5.5,"C",IF(EO54&gt;=5,"D+",IF(EO54&gt;=4,"D","F")))))))</f>
        <v>F</v>
      </c>
      <c r="ER54" s="60">
        <f>IF(EQ54="A",4,IF(EQ54="B+",3.5,IF(EQ54="B",3,IF(EQ54="C+",2.5,IF(EQ54="C",2,IF(EQ54="D+",1.5,IF(EQ54="D",1,0)))))))</f>
        <v>0</v>
      </c>
      <c r="ES54" s="53" t="str">
        <f>TEXT(ER54,"0.0")</f>
        <v>0.0</v>
      </c>
      <c r="ET54" s="63">
        <v>3</v>
      </c>
      <c r="EU54" s="207">
        <v>3</v>
      </c>
      <c r="EV54" s="149">
        <v>0</v>
      </c>
      <c r="EW54" s="70"/>
      <c r="EX54" s="121"/>
      <c r="EY54" s="66">
        <f>ROUND((EV54*0.4+EW54*0.6),1)</f>
        <v>0</v>
      </c>
      <c r="EZ54" s="67">
        <f>ROUND(MAX((EV54*0.4+EW54*0.6),(EV54*0.4+EX54*0.6)),1)</f>
        <v>0</v>
      </c>
      <c r="FA54" s="67" t="str">
        <f>TEXT(EZ54,"0.0")</f>
        <v>0.0</v>
      </c>
      <c r="FB54" s="51" t="str">
        <f>IF(EZ54&gt;=8.5,"A",IF(EZ54&gt;=8,"B+",IF(EZ54&gt;=7,"B",IF(EZ54&gt;=6.5,"C+",IF(EZ54&gt;=5.5,"C",IF(EZ54&gt;=5,"D+",IF(EZ54&gt;=4,"D","F")))))))</f>
        <v>F</v>
      </c>
      <c r="FC54" s="60">
        <f>IF(FB54="A",4,IF(FB54="B+",3.5,IF(FB54="B",3,IF(FB54="C+",2.5,IF(FB54="C",2,IF(FB54="D+",1.5,IF(FB54="D",1,0)))))))</f>
        <v>0</v>
      </c>
      <c r="FD54" s="53" t="str">
        <f>TEXT(FC54,"0.0")</f>
        <v>0.0</v>
      </c>
      <c r="FE54" s="63">
        <v>2</v>
      </c>
      <c r="FF54" s="207">
        <v>2</v>
      </c>
      <c r="FG54" s="149">
        <v>0</v>
      </c>
      <c r="FH54" s="70"/>
      <c r="FI54" s="121"/>
      <c r="FJ54" s="66">
        <f>ROUND((FG54*0.4+FH54*0.6),1)</f>
        <v>0</v>
      </c>
      <c r="FK54" s="67">
        <f>ROUND(MAX((FG54*0.4+FH54*0.6),(FG54*0.4+FI54*0.6)),1)</f>
        <v>0</v>
      </c>
      <c r="FL54" s="67" t="str">
        <f>TEXT(FK54,"0.0")</f>
        <v>0.0</v>
      </c>
      <c r="FM54" s="51" t="str">
        <f>IF(FK54&gt;=8.5,"A",IF(FK54&gt;=8,"B+",IF(FK54&gt;=7,"B",IF(FK54&gt;=6.5,"C+",IF(FK54&gt;=5.5,"C",IF(FK54&gt;=5,"D+",IF(FK54&gt;=4,"D","F")))))))</f>
        <v>F</v>
      </c>
      <c r="FN54" s="60">
        <f>IF(FM54="A",4,IF(FM54="B+",3.5,IF(FM54="B",3,IF(FM54="C+",2.5,IF(FM54="C",2,IF(FM54="D+",1.5,IF(FM54="D",1,0)))))))</f>
        <v>0</v>
      </c>
      <c r="FO54" s="53" t="str">
        <f>TEXT(FN54,"0.0")</f>
        <v>0.0</v>
      </c>
      <c r="FP54" s="63">
        <v>2</v>
      </c>
      <c r="FQ54" s="207">
        <v>2</v>
      </c>
      <c r="FR54" s="149">
        <v>0</v>
      </c>
      <c r="FS54" s="70"/>
      <c r="FT54" s="121"/>
      <c r="FU54" s="149"/>
      <c r="FV54" s="67">
        <f>ROUND(MAX((FR54*0.4+FS54*0.6),(FR54*0.4+FT54*0.6)),1)</f>
        <v>0</v>
      </c>
      <c r="FW54" s="67" t="str">
        <f>TEXT(FV54,"0.0")</f>
        <v>0.0</v>
      </c>
      <c r="FX54" s="51" t="str">
        <f>IF(FV54&gt;=8.5,"A",IF(FV54&gt;=8,"B+",IF(FV54&gt;=7,"B",IF(FV54&gt;=6.5,"C+",IF(FV54&gt;=5.5,"C",IF(FV54&gt;=5,"D+",IF(FV54&gt;=4,"D","F")))))))</f>
        <v>F</v>
      </c>
      <c r="FY54" s="60">
        <f>IF(FX54="A",4,IF(FX54="B+",3.5,IF(FX54="B",3,IF(FX54="C+",2.5,IF(FX54="C",2,IF(FX54="D+",1.5,IF(FX54="D",1,0)))))))</f>
        <v>0</v>
      </c>
      <c r="FZ54" s="53" t="str">
        <f>TEXT(FY54,"0.0")</f>
        <v>0.0</v>
      </c>
      <c r="GA54" s="63">
        <v>2</v>
      </c>
      <c r="GB54" s="207">
        <v>2</v>
      </c>
      <c r="GC54" s="149">
        <v>0.9</v>
      </c>
      <c r="GD54" s="70"/>
      <c r="GE54" s="121"/>
      <c r="GF54" s="149"/>
      <c r="GG54" s="67">
        <f>ROUND(MAX((GC54*0.4+GD54*0.6),(GC54*0.4+GE54*0.6)),1)</f>
        <v>0.4</v>
      </c>
      <c r="GH54" s="67" t="str">
        <f>TEXT(GG54,"0.0")</f>
        <v>0.4</v>
      </c>
      <c r="GI54" s="51" t="str">
        <f>IF(GG54&gt;=8.5,"A",IF(GG54&gt;=8,"B+",IF(GG54&gt;=7,"B",IF(GG54&gt;=6.5,"C+",IF(GG54&gt;=5.5,"C",IF(GG54&gt;=5,"D+",IF(GG54&gt;=4,"D","F")))))))</f>
        <v>F</v>
      </c>
      <c r="GJ54" s="60">
        <f>IF(GI54="A",4,IF(GI54="B+",3.5,IF(GI54="B",3,IF(GI54="C+",2.5,IF(GI54="C",2,IF(GI54="D+",1.5,IF(GI54="D",1,0)))))))</f>
        <v>0</v>
      </c>
      <c r="GK54" s="53" t="str">
        <f>TEXT(GJ54,"0.0")</f>
        <v>0.0</v>
      </c>
      <c r="GL54" s="63">
        <v>3</v>
      </c>
      <c r="GM54" s="207">
        <v>3</v>
      </c>
    </row>
    <row r="55" spans="1:329" s="8" customFormat="1" ht="18">
      <c r="A55" s="5">
        <v>11</v>
      </c>
      <c r="B55" s="9" t="s">
        <v>814</v>
      </c>
      <c r="C55" s="10" t="s">
        <v>504</v>
      </c>
      <c r="D55" s="205" t="s">
        <v>503</v>
      </c>
      <c r="E55" s="205" t="s">
        <v>326</v>
      </c>
      <c r="F55" s="6" t="s">
        <v>815</v>
      </c>
      <c r="G55" s="47" t="s">
        <v>592</v>
      </c>
      <c r="H55" s="6" t="s">
        <v>427</v>
      </c>
      <c r="I55" s="48" t="s">
        <v>593</v>
      </c>
      <c r="J55" s="48" t="s">
        <v>594</v>
      </c>
      <c r="K55" s="175"/>
      <c r="L55" s="67" t="str">
        <f t="shared" si="315"/>
        <v>0.0</v>
      </c>
      <c r="M55" s="51" t="str">
        <f t="shared" si="316"/>
        <v>F</v>
      </c>
      <c r="N55" s="52">
        <f t="shared" si="317"/>
        <v>0</v>
      </c>
      <c r="O55" s="53" t="str">
        <f t="shared" si="318"/>
        <v>0.0</v>
      </c>
      <c r="P55" s="63"/>
      <c r="Q55" s="49">
        <v>7</v>
      </c>
      <c r="R55" s="67" t="str">
        <f t="shared" si="319"/>
        <v>7.0</v>
      </c>
      <c r="S55" s="51" t="str">
        <f t="shared" si="320"/>
        <v>B</v>
      </c>
      <c r="T55" s="52">
        <f t="shared" si="321"/>
        <v>3</v>
      </c>
      <c r="U55" s="53" t="str">
        <f t="shared" si="322"/>
        <v>3.0</v>
      </c>
      <c r="V55" s="63">
        <v>3</v>
      </c>
      <c r="W55" s="210">
        <v>5.3</v>
      </c>
      <c r="X55" s="57">
        <v>2</v>
      </c>
      <c r="Y55" s="58"/>
      <c r="Z55" s="66">
        <f t="shared" si="323"/>
        <v>3.3</v>
      </c>
      <c r="AA55" s="67">
        <f t="shared" si="324"/>
        <v>3.3</v>
      </c>
      <c r="AB55" s="67" t="str">
        <f t="shared" si="325"/>
        <v>3.3</v>
      </c>
      <c r="AC55" s="51" t="str">
        <f t="shared" si="326"/>
        <v>F</v>
      </c>
      <c r="AD55" s="60">
        <f t="shared" si="327"/>
        <v>0</v>
      </c>
      <c r="AE55" s="53" t="str">
        <f t="shared" si="328"/>
        <v>0.0</v>
      </c>
      <c r="AF55" s="63">
        <v>4</v>
      </c>
      <c r="AG55" s="207"/>
      <c r="AH55" s="149">
        <v>1.7</v>
      </c>
      <c r="AI55" s="57"/>
      <c r="AJ55" s="58"/>
      <c r="AK55" s="66">
        <f t="shared" si="329"/>
        <v>0.7</v>
      </c>
      <c r="AL55" s="67">
        <f t="shared" si="330"/>
        <v>0.7</v>
      </c>
      <c r="AM55" s="67" t="str">
        <f t="shared" si="331"/>
        <v>0.7</v>
      </c>
      <c r="AN55" s="51" t="str">
        <f t="shared" si="332"/>
        <v>F</v>
      </c>
      <c r="AO55" s="60">
        <f t="shared" si="333"/>
        <v>0</v>
      </c>
      <c r="AP55" s="53" t="str">
        <f t="shared" si="334"/>
        <v>0.0</v>
      </c>
      <c r="AQ55" s="63">
        <v>2</v>
      </c>
      <c r="AR55" s="207"/>
      <c r="AS55" s="210">
        <v>5</v>
      </c>
      <c r="AT55" s="57">
        <v>5</v>
      </c>
      <c r="AU55" s="58"/>
      <c r="AV55" s="66">
        <f t="shared" si="335"/>
        <v>5</v>
      </c>
      <c r="AW55" s="67">
        <f t="shared" si="336"/>
        <v>5</v>
      </c>
      <c r="AX55" s="67" t="str">
        <f t="shared" si="337"/>
        <v>5.0</v>
      </c>
      <c r="AY55" s="51" t="str">
        <f t="shared" si="338"/>
        <v>D+</v>
      </c>
      <c r="AZ55" s="60">
        <f t="shared" si="339"/>
        <v>1.5</v>
      </c>
      <c r="BA55" s="53" t="str">
        <f t="shared" si="340"/>
        <v>1.5</v>
      </c>
      <c r="BB55" s="63">
        <v>3</v>
      </c>
      <c r="BC55" s="207">
        <v>3</v>
      </c>
      <c r="BD55" s="149">
        <v>0.8</v>
      </c>
      <c r="BE55" s="70"/>
      <c r="BF55" s="58"/>
      <c r="BG55" s="66">
        <f t="shared" si="341"/>
        <v>0.3</v>
      </c>
      <c r="BH55" s="67">
        <f t="shared" si="342"/>
        <v>0.3</v>
      </c>
      <c r="BI55" s="67" t="str">
        <f t="shared" si="343"/>
        <v>0.3</v>
      </c>
      <c r="BJ55" s="51" t="str">
        <f t="shared" si="344"/>
        <v>F</v>
      </c>
      <c r="BK55" s="60">
        <f t="shared" si="345"/>
        <v>0</v>
      </c>
      <c r="BL55" s="53" t="str">
        <f t="shared" si="346"/>
        <v>0.0</v>
      </c>
      <c r="BM55" s="63">
        <v>3</v>
      </c>
      <c r="BN55" s="207"/>
      <c r="BO55" s="149">
        <v>1.8</v>
      </c>
      <c r="BP55" s="70"/>
      <c r="BQ55" s="58"/>
      <c r="BR55" s="66">
        <f t="shared" si="347"/>
        <v>0.7</v>
      </c>
      <c r="BS55" s="67">
        <f t="shared" si="348"/>
        <v>0.7</v>
      </c>
      <c r="BT55" s="67" t="str">
        <f t="shared" si="349"/>
        <v>0.7</v>
      </c>
      <c r="BU55" s="51" t="str">
        <f t="shared" si="350"/>
        <v>F</v>
      </c>
      <c r="BV55" s="68">
        <f t="shared" si="351"/>
        <v>0</v>
      </c>
      <c r="BW55" s="53" t="str">
        <f t="shared" si="352"/>
        <v>0.0</v>
      </c>
      <c r="BX55" s="63">
        <v>2</v>
      </c>
      <c r="BY55" s="207"/>
      <c r="BZ55" s="150">
        <v>6</v>
      </c>
      <c r="CA55" s="124"/>
      <c r="CB55" s="123">
        <v>6</v>
      </c>
      <c r="CC55" s="66">
        <f>ROUND((BZ55*0.4+CA55*0.6),1)</f>
        <v>2.4</v>
      </c>
      <c r="CD55" s="67">
        <f t="shared" si="353"/>
        <v>6</v>
      </c>
      <c r="CE55" s="67" t="str">
        <f t="shared" si="354"/>
        <v>6.0</v>
      </c>
      <c r="CF55" s="51" t="str">
        <f t="shared" si="355"/>
        <v>C</v>
      </c>
      <c r="CG55" s="60">
        <f t="shared" si="356"/>
        <v>2</v>
      </c>
      <c r="CH55" s="53" t="str">
        <f t="shared" si="357"/>
        <v>2.0</v>
      </c>
      <c r="CI55" s="63">
        <v>3</v>
      </c>
      <c r="CJ55" s="207">
        <v>3</v>
      </c>
      <c r="CK55" s="208">
        <f t="shared" si="358"/>
        <v>17</v>
      </c>
      <c r="CL55" s="72">
        <f t="shared" si="359"/>
        <v>2.9352941176470586</v>
      </c>
      <c r="CM55" s="93" t="str">
        <f t="shared" si="360"/>
        <v>2.94</v>
      </c>
      <c r="CN55" s="72">
        <f t="shared" si="361"/>
        <v>0.61764705882352944</v>
      </c>
      <c r="CO55" s="93" t="str">
        <f t="shared" si="362"/>
        <v>0.62</v>
      </c>
      <c r="CP55" s="7" t="str">
        <f t="shared" si="363"/>
        <v>Cảnh báo KQHT</v>
      </c>
      <c r="CQ55" s="7">
        <f t="shared" si="364"/>
        <v>6</v>
      </c>
      <c r="CR55" s="72">
        <f>(AL55*AR55+AA55*AG55+AW55*BC55+BH55*BN55+BS55*BY55+CD55*CJ55)/CQ55</f>
        <v>5.5</v>
      </c>
      <c r="CS55" s="7" t="str">
        <f t="shared" si="365"/>
        <v>5.50</v>
      </c>
      <c r="CT55" s="72">
        <f>(AO55*AR55+AD55*AG55+AZ55*BC55+BK55*BN55+BV55*BY55+CG55*CJ55)/CQ55</f>
        <v>1.75</v>
      </c>
      <c r="CU55" s="7" t="str">
        <f t="shared" si="366"/>
        <v>1.75</v>
      </c>
      <c r="CV55" s="7" t="str">
        <f t="shared" si="367"/>
        <v>Lên lớp</v>
      </c>
      <c r="CW55" s="66">
        <v>5</v>
      </c>
      <c r="CX55" s="7">
        <v>5</v>
      </c>
      <c r="CY55" s="7"/>
      <c r="CZ55" s="66">
        <f t="shared" si="368"/>
        <v>5</v>
      </c>
      <c r="DA55" s="67">
        <f t="shared" si="369"/>
        <v>5</v>
      </c>
      <c r="DB55" s="60" t="str">
        <f t="shared" si="370"/>
        <v>5.0</v>
      </c>
      <c r="DC55" s="51" t="str">
        <f t="shared" si="371"/>
        <v>D+</v>
      </c>
      <c r="DD55" s="60">
        <f t="shared" si="372"/>
        <v>1.5</v>
      </c>
      <c r="DE55" s="60" t="str">
        <f t="shared" si="373"/>
        <v>1.5</v>
      </c>
      <c r="DF55" s="63"/>
      <c r="DG55" s="209"/>
      <c r="DH55" s="105">
        <v>0</v>
      </c>
      <c r="DI55" s="126"/>
      <c r="DJ55" s="126"/>
      <c r="DK55" s="66">
        <f t="shared" si="374"/>
        <v>0</v>
      </c>
      <c r="DL55" s="67">
        <f t="shared" si="375"/>
        <v>0</v>
      </c>
      <c r="DM55" s="60" t="str">
        <f t="shared" si="376"/>
        <v>0.0</v>
      </c>
      <c r="DN55" s="51" t="str">
        <f t="shared" si="377"/>
        <v>F</v>
      </c>
      <c r="DO55" s="60">
        <f t="shared" si="378"/>
        <v>0</v>
      </c>
      <c r="DP55" s="60" t="str">
        <f t="shared" si="379"/>
        <v>0.0</v>
      </c>
      <c r="DQ55" s="63"/>
      <c r="DR55" s="209"/>
      <c r="DS55" s="67">
        <f t="shared" si="380"/>
        <v>2.5</v>
      </c>
      <c r="DT55" s="60" t="str">
        <f t="shared" si="381"/>
        <v>2.5</v>
      </c>
      <c r="DU55" s="51" t="str">
        <f t="shared" si="382"/>
        <v>F</v>
      </c>
      <c r="DV55" s="60">
        <f t="shared" si="383"/>
        <v>0</v>
      </c>
      <c r="DW55" s="60" t="str">
        <f t="shared" si="384"/>
        <v>0.0</v>
      </c>
      <c r="DX55" s="63">
        <v>3</v>
      </c>
      <c r="DY55" s="209"/>
      <c r="DZ55" s="66">
        <v>5</v>
      </c>
      <c r="EA55" s="7">
        <v>1</v>
      </c>
      <c r="EB55" s="7">
        <v>2</v>
      </c>
      <c r="EC55" s="66">
        <f>ROUND((DZ55*0.4+EA55*0.6),1)</f>
        <v>2.6</v>
      </c>
      <c r="ED55" s="67">
        <f>ROUND(MAX((DZ55*0.4+EA55*0.6),(DZ55*0.4+EB55*0.6)),1)</f>
        <v>3.2</v>
      </c>
      <c r="EE55" s="60" t="str">
        <f>TEXT(ED55,"0.0")</f>
        <v>3.2</v>
      </c>
      <c r="EF55" s="51" t="str">
        <f>IF(ED55&gt;=8.5,"A",IF(ED55&gt;=8,"B+",IF(ED55&gt;=7,"B",IF(ED55&gt;=6.5,"C+",IF(ED55&gt;=5.5,"C",IF(ED55&gt;=5,"D+",IF(ED55&gt;=4,"D","F")))))))</f>
        <v>F</v>
      </c>
      <c r="EG55" s="60">
        <f>IF(EF55="A",4,IF(EF55="B+",3.5,IF(EF55="B",3,IF(EF55="C+",2.5,IF(EF55="C",2,IF(EF55="D+",1.5,IF(EF55="D",1,0)))))))</f>
        <v>0</v>
      </c>
      <c r="EH55" s="60" t="str">
        <f>TEXT(EG55,"0.0")</f>
        <v>0.0</v>
      </c>
      <c r="EI55" s="63">
        <v>3</v>
      </c>
      <c r="EJ55" s="209"/>
      <c r="EK55" s="66">
        <v>5.6</v>
      </c>
      <c r="EL55" s="7">
        <v>3</v>
      </c>
      <c r="EM55" s="7"/>
      <c r="EN55" s="66">
        <f>ROUND((EK55*0.4+EL55*0.6),1)</f>
        <v>4</v>
      </c>
      <c r="EO55" s="67">
        <f>ROUND(MAX((EK55*0.4+EL55*0.6),(EK55*0.4+EM55*0.6)),1)</f>
        <v>4</v>
      </c>
      <c r="EP55" s="60" t="str">
        <f>TEXT(EO55,"0.0")</f>
        <v>4.0</v>
      </c>
      <c r="EQ55" s="51" t="str">
        <f>IF(EO55&gt;=8.5,"A",IF(EO55&gt;=8,"B+",IF(EO55&gt;=7,"B",IF(EO55&gt;=6.5,"C+",IF(EO55&gt;=5.5,"C",IF(EO55&gt;=5,"D+",IF(EO55&gt;=4,"D","F")))))))</f>
        <v>D</v>
      </c>
      <c r="ER55" s="60">
        <f>IF(EQ55="A",4,IF(EQ55="B+",3.5,IF(EQ55="B",3,IF(EQ55="C+",2.5,IF(EQ55="C",2,IF(EQ55="D+",1.5,IF(EQ55="D",1,0)))))))</f>
        <v>1</v>
      </c>
      <c r="ES55" s="60" t="str">
        <f>TEXT(ER55,"0.0")</f>
        <v>1.0</v>
      </c>
      <c r="ET55" s="63">
        <v>3</v>
      </c>
      <c r="EU55" s="209">
        <v>3</v>
      </c>
      <c r="EV55" s="66">
        <v>0</v>
      </c>
      <c r="EW55" s="7"/>
      <c r="EX55" s="7"/>
      <c r="EY55" s="66">
        <f>ROUND((EV55*0.4+EW55*0.6),1)</f>
        <v>0</v>
      </c>
      <c r="EZ55" s="67">
        <f>ROUND(MAX((EV55*0.4+EW55*0.6),(EV55*0.4+EX55*0.6)),1)</f>
        <v>0</v>
      </c>
      <c r="FA55" s="60" t="str">
        <f>TEXT(EZ55,"0.0")</f>
        <v>0.0</v>
      </c>
      <c r="FB55" s="51" t="str">
        <f>IF(EZ55&gt;=8.5,"A",IF(EZ55&gt;=8,"B+",IF(EZ55&gt;=7,"B",IF(EZ55&gt;=6.5,"C+",IF(EZ55&gt;=5.5,"C",IF(EZ55&gt;=5,"D+",IF(EZ55&gt;=4,"D","F")))))))</f>
        <v>F</v>
      </c>
      <c r="FC55" s="60">
        <f>IF(FB55="A",4,IF(FB55="B+",3.5,IF(FB55="B",3,IF(FB55="C+",2.5,IF(FB55="C",2,IF(FB55="D+",1.5,IF(FB55="D",1,0)))))))</f>
        <v>0</v>
      </c>
      <c r="FD55" s="60" t="str">
        <f>TEXT(FC55,"0.0")</f>
        <v>0.0</v>
      </c>
      <c r="FE55" s="63">
        <v>2</v>
      </c>
      <c r="FF55" s="209"/>
      <c r="FG55" s="105">
        <v>5.9</v>
      </c>
      <c r="FH55" s="126"/>
      <c r="FI55" s="126">
        <v>1</v>
      </c>
      <c r="FJ55" s="66">
        <f>ROUND((FG55*0.4+FH55*0.6),1)</f>
        <v>2.4</v>
      </c>
      <c r="FK55" s="67">
        <f>ROUND(MAX((FG55*0.4+FH55*0.6),(FG55*0.4+FI55*0.6)),1)</f>
        <v>3</v>
      </c>
      <c r="FL55" s="60" t="str">
        <f>TEXT(FK55,"0.0")</f>
        <v>3.0</v>
      </c>
      <c r="FM55" s="51" t="str">
        <f>IF(FK55&gt;=8.5,"A",IF(FK55&gt;=8,"B+",IF(FK55&gt;=7,"B",IF(FK55&gt;=6.5,"C+",IF(FK55&gt;=5.5,"C",IF(FK55&gt;=5,"D+",IF(FK55&gt;=4,"D","F")))))))</f>
        <v>F</v>
      </c>
      <c r="FN55" s="60">
        <f>IF(FM55="A",4,IF(FM55="B+",3.5,IF(FM55="B",3,IF(FM55="C+",2.5,IF(FM55="C",2,IF(FM55="D+",1.5,IF(FM55="D",1,0)))))))</f>
        <v>0</v>
      </c>
      <c r="FO55" s="60" t="str">
        <f>TEXT(FN55,"0.0")</f>
        <v>0.0</v>
      </c>
      <c r="FP55" s="63">
        <v>3</v>
      </c>
      <c r="FQ55" s="209"/>
      <c r="FR55" s="105">
        <v>7</v>
      </c>
      <c r="FS55" s="7">
        <v>8</v>
      </c>
      <c r="FT55" s="7"/>
      <c r="FU55" s="66">
        <f>ROUND((FR55*0.4+FS55*0.6),1)</f>
        <v>7.6</v>
      </c>
      <c r="FV55" s="67">
        <f>ROUND(MAX((FR55*0.4+FS55*0.6),(FR55*0.4+FT55*0.6)),1)</f>
        <v>7.6</v>
      </c>
      <c r="FW55" s="60" t="str">
        <f>TEXT(FV55,"0.0")</f>
        <v>7.6</v>
      </c>
      <c r="FX55" s="51" t="str">
        <f>IF(FV55&gt;=8.5,"A",IF(FV55&gt;=8,"B+",IF(FV55&gt;=7,"B",IF(FV55&gt;=6.5,"C+",IF(FV55&gt;=5.5,"C",IF(FV55&gt;=5,"D+",IF(FV55&gt;=4,"D","F")))))))</f>
        <v>B</v>
      </c>
      <c r="FY55" s="60">
        <f>IF(FX55="A",4,IF(FX55="B+",3.5,IF(FX55="B",3,IF(FX55="C+",2.5,IF(FX55="C",2,IF(FX55="D+",1.5,IF(FX55="D",1,0)))))))</f>
        <v>3</v>
      </c>
      <c r="FZ55" s="60" t="str">
        <f>TEXT(FY55,"0.0")</f>
        <v>3.0</v>
      </c>
      <c r="GA55" s="63">
        <v>2</v>
      </c>
      <c r="GB55" s="209">
        <v>2</v>
      </c>
      <c r="GC55" s="66">
        <v>6.3</v>
      </c>
      <c r="GD55" s="7">
        <v>4</v>
      </c>
      <c r="GE55" s="7"/>
      <c r="GF55" s="66">
        <f>ROUND((GC55*0.4+GD55*0.6),1)</f>
        <v>4.9000000000000004</v>
      </c>
      <c r="GG55" s="67">
        <f>ROUND(MAX((GC55*0.4+GD55*0.6),(GC55*0.4+GE55*0.6)),1)</f>
        <v>4.9000000000000004</v>
      </c>
      <c r="GH55" s="60" t="str">
        <f>TEXT(GG55,"0.0")</f>
        <v>4.9</v>
      </c>
      <c r="GI55" s="51" t="str">
        <f>IF(GG55&gt;=8.5,"A",IF(GG55&gt;=8,"B+",IF(GG55&gt;=7,"B",IF(GG55&gt;=6.5,"C+",IF(GG55&gt;=5.5,"C",IF(GG55&gt;=5,"D+",IF(GG55&gt;=4,"D","F")))))))</f>
        <v>D</v>
      </c>
      <c r="GJ55" s="60">
        <f>IF(GI55="A",4,IF(GI55="B+",3.5,IF(GI55="B",3,IF(GI55="C+",2.5,IF(GI55="C",2,IF(GI55="D+",1.5,IF(GI55="D",1,0)))))))</f>
        <v>1</v>
      </c>
      <c r="GK55" s="60" t="str">
        <f>TEXT(GJ55,"0.0")</f>
        <v>1.0</v>
      </c>
      <c r="GL55" s="63">
        <v>2</v>
      </c>
      <c r="GM55" s="209">
        <v>2</v>
      </c>
      <c r="GN55" s="66">
        <v>5.3</v>
      </c>
      <c r="GO55" s="7">
        <v>5</v>
      </c>
      <c r="GP55" s="7"/>
      <c r="GQ55" s="66">
        <f>ROUND((GN55*0.4+GO55*0.6),1)</f>
        <v>5.0999999999999996</v>
      </c>
      <c r="GR55" s="67">
        <f>ROUND(MAX((GN55*0.4+GO55*0.6),(GN55*0.4+GP55*0.6)),1)</f>
        <v>5.0999999999999996</v>
      </c>
      <c r="GS55" s="60" t="str">
        <f>TEXT(GR55,"0,0")</f>
        <v>05</v>
      </c>
      <c r="GT55" s="51" t="str">
        <f>IF(GR55&gt;=8.5,"A",IF(GR55&gt;=8,"B+",IF(GR55&gt;=7,"B",IF(GR55&gt;=6.5,"C+",IF(GR55&gt;=5.5,"C",IF(GR55&gt;=5,"D+",IF(GR55&gt;=4,"D","F")))))))</f>
        <v>D+</v>
      </c>
      <c r="GU55" s="60">
        <f>IF(GT55="A",4,IF(GT55="B+",3.5,IF(GT55="B",3,IF(GT55="C+",2.5,IF(GT55="C",2,IF(GT55="D+",1.5,IF(GT55="D",1,0)))))))</f>
        <v>1.5</v>
      </c>
      <c r="GV55" s="60" t="str">
        <f>TEXT(GU55,"0.0")</f>
        <v>1.5</v>
      </c>
      <c r="GW55" s="63">
        <v>2</v>
      </c>
      <c r="GX55" s="209">
        <v>2</v>
      </c>
      <c r="GY55" s="208">
        <f>DX55+EI55+FE55+ET55+FP55+GA55+GL55+GW55</f>
        <v>20</v>
      </c>
      <c r="GZ55" s="72">
        <f>(DS55*DX55+ED55*EI55+EZ55*FE55+EO55*ET55+FK55*FP55+FV55*GA55+GG55*GL55+GR55*GW55)/GY55</f>
        <v>3.665</v>
      </c>
      <c r="HA55" s="93" t="str">
        <f>TEXT(GZ55,"0.00")</f>
        <v>3.67</v>
      </c>
      <c r="HB55" s="72">
        <f>(DV55*DX55+EG55*EI55+FC55*FE55+ER55*ET55+FN55*FP55+FY55*GA55+GJ55*GL55+GU55*GW55)/GY55</f>
        <v>0.7</v>
      </c>
      <c r="HC55" s="93" t="str">
        <f>TEXT(HB55,"0.00")</f>
        <v>0.70</v>
      </c>
      <c r="HD55" s="7" t="str">
        <f>IF(AND(HB55&lt;1),"Cảnh báo KQHT","Lên lớp")</f>
        <v>Cảnh báo KQHT</v>
      </c>
      <c r="HE55" s="7">
        <f>DY55+EJ55+GX55+GM55+GB55+FQ55+EU55+FF55</f>
        <v>9</v>
      </c>
      <c r="HF55" s="72">
        <f>(DS55*DY55+ED55*EJ55+EZ55*FF55+EO55*EU55+FK55*FQ55+FV55*GB55+GG55*GM55+GR55*GX55)/HE55</f>
        <v>5.2444444444444445</v>
      </c>
      <c r="HG55" s="7" t="str">
        <f>TEXT(HF55,"0.00")</f>
        <v>5.24</v>
      </c>
      <c r="HH55" s="72">
        <f>(DV55*DY55+EG55*EJ55+FC55*FF55+ER55*EU55+FN55*FQ55+FY55*GB55+GJ55*GM55+GU55*GX55)/HE55</f>
        <v>1.5555555555555556</v>
      </c>
      <c r="HI55" s="7" t="str">
        <f>TEXT(HH55,"0.00")</f>
        <v>1.56</v>
      </c>
      <c r="HJ55" s="225">
        <f>GY55+CK55</f>
        <v>37</v>
      </c>
      <c r="HK55" s="8">
        <f>HE55+CQ55</f>
        <v>15</v>
      </c>
      <c r="HL55" s="176">
        <f>(HF55*HE55+CR55*CQ55)/HK55</f>
        <v>5.3466666666666667</v>
      </c>
      <c r="HM55" s="7" t="str">
        <f>TEXT(HL55,"0.00")</f>
        <v>5.35</v>
      </c>
      <c r="HN55" s="176">
        <f>(HH55*HE55+CT55*CQ55)/HK55</f>
        <v>1.6333333333333333</v>
      </c>
      <c r="HO55" s="7" t="str">
        <f>TEXT(HN55,"0.00")</f>
        <v>1.63</v>
      </c>
      <c r="HP55" s="7" t="str">
        <f>IF(AND(HN55&lt;1.2),"Cảnh báo KQHT","Lên lớp")</f>
        <v>Lên lớp</v>
      </c>
      <c r="HQ55" s="8" t="s">
        <v>816</v>
      </c>
      <c r="LM55" s="208">
        <f>IL55+IW55+JS55+JH55+KD55+KO55+KZ55+LK55</f>
        <v>0</v>
      </c>
      <c r="LN55" s="72" t="e">
        <f>(IG55*IL55+IR55*IW55+JN55*JS55+JC55*JH55+JY55*KD55+KJ55*KO55+KU55*KZ55+LF55*LK55)/LM55</f>
        <v>#DIV/0!</v>
      </c>
      <c r="LO55" s="93" t="e">
        <f>TEXT(LN55,"0.00")</f>
        <v>#DIV/0!</v>
      </c>
      <c r="LP55" s="72" t="e">
        <f>(IJ55*IL55+IU55*IW55+JQ55*JS55+JF55*JH55+KB55*KD55+KM55*KO55+KX55*KZ55+LI55*LK55)/LM55</f>
        <v>#DIV/0!</v>
      </c>
      <c r="LQ55" s="93" t="e">
        <f>TEXT(LP55,"0.00")</f>
        <v>#DIV/0!</v>
      </c>
    </row>
    <row r="56" spans="1:329" s="8" customFormat="1" ht="18">
      <c r="A56" s="5">
        <v>18</v>
      </c>
      <c r="B56" s="9" t="s">
        <v>11</v>
      </c>
      <c r="C56" s="10" t="s">
        <v>307</v>
      </c>
      <c r="D56" s="11" t="s">
        <v>308</v>
      </c>
      <c r="E56" s="12" t="s">
        <v>280</v>
      </c>
      <c r="F56" s="8" t="s">
        <v>920</v>
      </c>
      <c r="G56" s="47" t="s">
        <v>573</v>
      </c>
      <c r="H56" s="132" t="s">
        <v>427</v>
      </c>
      <c r="I56" s="132" t="s">
        <v>596</v>
      </c>
      <c r="J56" s="48" t="s">
        <v>525</v>
      </c>
      <c r="K56" s="98">
        <v>0</v>
      </c>
      <c r="L56" s="67" t="str">
        <f t="shared" si="315"/>
        <v>0.0</v>
      </c>
      <c r="M56" s="51" t="str">
        <f t="shared" si="316"/>
        <v>F</v>
      </c>
      <c r="N56" s="52">
        <f t="shared" si="317"/>
        <v>0</v>
      </c>
      <c r="O56" s="53" t="str">
        <f t="shared" si="318"/>
        <v>0.0</v>
      </c>
      <c r="P56" s="63"/>
      <c r="Q56" s="49"/>
      <c r="R56" s="67" t="str">
        <f t="shared" si="319"/>
        <v>0.0</v>
      </c>
      <c r="S56" s="51" t="str">
        <f t="shared" si="320"/>
        <v>F</v>
      </c>
      <c r="T56" s="52">
        <f t="shared" si="321"/>
        <v>0</v>
      </c>
      <c r="U56" s="53" t="str">
        <f t="shared" si="322"/>
        <v>0.0</v>
      </c>
      <c r="V56" s="63"/>
      <c r="W56" s="150">
        <v>8.5</v>
      </c>
      <c r="X56" s="124">
        <v>0</v>
      </c>
      <c r="Y56" s="125">
        <v>0</v>
      </c>
      <c r="Z56" s="66">
        <f t="shared" si="323"/>
        <v>3.4</v>
      </c>
      <c r="AA56" s="67">
        <f t="shared" si="324"/>
        <v>3.4</v>
      </c>
      <c r="AB56" s="67" t="str">
        <f t="shared" si="325"/>
        <v>3.4</v>
      </c>
      <c r="AC56" s="51" t="str">
        <f t="shared" si="326"/>
        <v>F</v>
      </c>
      <c r="AD56" s="60">
        <f t="shared" si="327"/>
        <v>0</v>
      </c>
      <c r="AE56" s="53" t="str">
        <f t="shared" si="328"/>
        <v>0.0</v>
      </c>
      <c r="AF56" s="63">
        <v>4</v>
      </c>
      <c r="AG56" s="207"/>
      <c r="AH56" s="105">
        <v>7</v>
      </c>
      <c r="AI56" s="103">
        <v>7</v>
      </c>
      <c r="AJ56" s="104"/>
      <c r="AK56" s="66">
        <f t="shared" si="329"/>
        <v>7</v>
      </c>
      <c r="AL56" s="67">
        <f t="shared" si="330"/>
        <v>7</v>
      </c>
      <c r="AM56" s="67" t="str">
        <f t="shared" si="331"/>
        <v>7.0</v>
      </c>
      <c r="AN56" s="51" t="str">
        <f t="shared" si="332"/>
        <v>B</v>
      </c>
      <c r="AO56" s="60">
        <f t="shared" si="333"/>
        <v>3</v>
      </c>
      <c r="AP56" s="53" t="str">
        <f t="shared" si="334"/>
        <v>3.0</v>
      </c>
      <c r="AQ56" s="63">
        <v>2</v>
      </c>
      <c r="AR56" s="207">
        <v>2</v>
      </c>
      <c r="AS56" s="171">
        <v>5</v>
      </c>
      <c r="AT56" s="122">
        <v>0</v>
      </c>
      <c r="AU56" s="123">
        <v>0</v>
      </c>
      <c r="AV56" s="66">
        <f t="shared" si="335"/>
        <v>2</v>
      </c>
      <c r="AW56" s="67">
        <f t="shared" si="336"/>
        <v>2</v>
      </c>
      <c r="AX56" s="67" t="str">
        <f t="shared" si="337"/>
        <v>2.0</v>
      </c>
      <c r="AY56" s="51" t="str">
        <f t="shared" si="338"/>
        <v>F</v>
      </c>
      <c r="AZ56" s="60">
        <f t="shared" si="339"/>
        <v>0</v>
      </c>
      <c r="BA56" s="53" t="str">
        <f t="shared" si="340"/>
        <v>0.0</v>
      </c>
      <c r="BB56" s="63">
        <v>3</v>
      </c>
      <c r="BC56" s="207"/>
      <c r="BD56" s="105">
        <v>6.4</v>
      </c>
      <c r="BE56" s="103">
        <v>3</v>
      </c>
      <c r="BF56" s="104"/>
      <c r="BG56" s="66">
        <f t="shared" si="341"/>
        <v>4.4000000000000004</v>
      </c>
      <c r="BH56" s="67">
        <f t="shared" si="342"/>
        <v>4.4000000000000004</v>
      </c>
      <c r="BI56" s="67" t="str">
        <f t="shared" si="343"/>
        <v>4.4</v>
      </c>
      <c r="BJ56" s="51" t="str">
        <f t="shared" si="344"/>
        <v>D</v>
      </c>
      <c r="BK56" s="60">
        <f t="shared" si="345"/>
        <v>1</v>
      </c>
      <c r="BL56" s="53" t="str">
        <f t="shared" si="346"/>
        <v>1.0</v>
      </c>
      <c r="BM56" s="63">
        <v>3</v>
      </c>
      <c r="BN56" s="207">
        <v>3</v>
      </c>
      <c r="BO56" s="105">
        <v>7.1</v>
      </c>
      <c r="BP56" s="103">
        <v>5</v>
      </c>
      <c r="BQ56" s="104"/>
      <c r="BR56" s="66">
        <f t="shared" si="347"/>
        <v>5.8</v>
      </c>
      <c r="BS56" s="67">
        <f t="shared" si="348"/>
        <v>5.8</v>
      </c>
      <c r="BT56" s="67" t="str">
        <f t="shared" si="349"/>
        <v>5.8</v>
      </c>
      <c r="BU56" s="51" t="str">
        <f t="shared" si="350"/>
        <v>C</v>
      </c>
      <c r="BV56" s="68">
        <f t="shared" si="351"/>
        <v>2</v>
      </c>
      <c r="BW56" s="53" t="str">
        <f t="shared" si="352"/>
        <v>2.0</v>
      </c>
      <c r="BX56" s="63">
        <v>2</v>
      </c>
      <c r="BY56" s="207">
        <v>2</v>
      </c>
      <c r="BZ56" s="105">
        <v>5.7</v>
      </c>
      <c r="CA56" s="103">
        <v>3</v>
      </c>
      <c r="CB56" s="104"/>
      <c r="CC56" s="105"/>
      <c r="CD56" s="67">
        <f t="shared" si="353"/>
        <v>4.0999999999999996</v>
      </c>
      <c r="CE56" s="67" t="str">
        <f t="shared" si="354"/>
        <v>4.1</v>
      </c>
      <c r="CF56" s="51" t="str">
        <f t="shared" si="355"/>
        <v>D</v>
      </c>
      <c r="CG56" s="60">
        <f t="shared" si="356"/>
        <v>1</v>
      </c>
      <c r="CH56" s="53" t="str">
        <f t="shared" si="357"/>
        <v>1.0</v>
      </c>
      <c r="CI56" s="63">
        <v>3</v>
      </c>
      <c r="CJ56" s="207">
        <v>3</v>
      </c>
      <c r="CK56" s="208">
        <f t="shared" si="358"/>
        <v>17</v>
      </c>
      <c r="CL56" s="72">
        <f t="shared" si="359"/>
        <v>4.158823529411765</v>
      </c>
      <c r="CM56" s="93" t="str">
        <f t="shared" si="360"/>
        <v>4.16</v>
      </c>
      <c r="CN56" s="72">
        <f t="shared" si="361"/>
        <v>0.94117647058823528</v>
      </c>
      <c r="CO56" s="93" t="str">
        <f t="shared" si="362"/>
        <v>0.94</v>
      </c>
      <c r="CP56" s="7" t="str">
        <f t="shared" si="363"/>
        <v>Lên lớp</v>
      </c>
      <c r="CQ56" s="7">
        <f t="shared" si="364"/>
        <v>10</v>
      </c>
      <c r="CR56" s="72">
        <f>(AL56*AR56+AA56*AG56+AW56*BC56+BH56*BN56+BS56*BY56+CD56*CJ56)/CQ56</f>
        <v>5.1100000000000003</v>
      </c>
      <c r="CS56" s="7" t="str">
        <f t="shared" si="365"/>
        <v>5.11</v>
      </c>
      <c r="CT56" s="72">
        <f>(AO56*AR56+AD56*AG56+AZ56*BC56+BK56*BN56+BV56*BY56+CG56*CJ56)/CQ56</f>
        <v>1.6</v>
      </c>
      <c r="CU56" s="7" t="str">
        <f t="shared" si="366"/>
        <v>1.60</v>
      </c>
      <c r="CV56" s="7" t="str">
        <f t="shared" si="367"/>
        <v>Lên lớp</v>
      </c>
      <c r="CW56" s="149">
        <v>0</v>
      </c>
      <c r="CX56" s="145"/>
      <c r="CY56" s="145"/>
      <c r="CZ56" s="66">
        <f t="shared" si="368"/>
        <v>0</v>
      </c>
      <c r="DA56" s="67">
        <f t="shared" si="369"/>
        <v>0</v>
      </c>
      <c r="DB56" s="60" t="str">
        <f t="shared" si="370"/>
        <v>0.0</v>
      </c>
      <c r="DC56" s="51" t="str">
        <f t="shared" si="371"/>
        <v>F</v>
      </c>
      <c r="DD56" s="60">
        <f t="shared" si="372"/>
        <v>0</v>
      </c>
      <c r="DE56" s="60" t="str">
        <f t="shared" si="373"/>
        <v>0.0</v>
      </c>
      <c r="DF56" s="63"/>
      <c r="DG56" s="209"/>
      <c r="DH56" s="149">
        <v>0</v>
      </c>
      <c r="DI56" s="145"/>
      <c r="DJ56" s="145"/>
      <c r="DK56" s="66">
        <f t="shared" si="374"/>
        <v>0</v>
      </c>
      <c r="DL56" s="67">
        <f t="shared" si="375"/>
        <v>0</v>
      </c>
      <c r="DM56" s="60" t="str">
        <f t="shared" si="376"/>
        <v>0.0</v>
      </c>
      <c r="DN56" s="51" t="str">
        <f t="shared" si="377"/>
        <v>F</v>
      </c>
      <c r="DO56" s="60">
        <f t="shared" si="378"/>
        <v>0</v>
      </c>
      <c r="DP56" s="60" t="str">
        <f t="shared" si="379"/>
        <v>0.0</v>
      </c>
      <c r="DQ56" s="63"/>
      <c r="DR56" s="209"/>
      <c r="DS56" s="67">
        <f t="shared" si="380"/>
        <v>0</v>
      </c>
      <c r="DT56" s="60" t="str">
        <f t="shared" si="381"/>
        <v>0.0</v>
      </c>
      <c r="DU56" s="51" t="str">
        <f t="shared" si="382"/>
        <v>F</v>
      </c>
      <c r="DV56" s="60">
        <f t="shared" si="383"/>
        <v>0</v>
      </c>
      <c r="DW56" s="60" t="str">
        <f t="shared" si="384"/>
        <v>0.0</v>
      </c>
      <c r="DX56" s="63"/>
      <c r="DY56" s="209"/>
      <c r="DZ56" s="149">
        <v>0</v>
      </c>
      <c r="EA56" s="70"/>
      <c r="EB56" s="121"/>
      <c r="EC56" s="66">
        <f>ROUND((DZ56*0.4+EA56*0.6),1)</f>
        <v>0</v>
      </c>
      <c r="ED56" s="67">
        <f>ROUND(MAX((DZ56*0.4+EA56*0.6),(DZ56*0.4+EB56*0.6)),1)</f>
        <v>0</v>
      </c>
      <c r="EE56" s="67" t="str">
        <f>TEXT(ED56,"0.0")</f>
        <v>0.0</v>
      </c>
      <c r="EF56" s="51" t="str">
        <f>IF(ED56&gt;=8.5,"A",IF(ED56&gt;=8,"B+",IF(ED56&gt;=7,"B",IF(ED56&gt;=6.5,"C+",IF(ED56&gt;=5.5,"C",IF(ED56&gt;=5,"D+",IF(ED56&gt;=4,"D","F")))))))</f>
        <v>F</v>
      </c>
      <c r="EG56" s="68">
        <f>IF(EF56="A",4,IF(EF56="B+",3.5,IF(EF56="B",3,IF(EF56="C+",2.5,IF(EF56="C",2,IF(EF56="D+",1.5,IF(EF56="D",1,0)))))))</f>
        <v>0</v>
      </c>
      <c r="EH56" s="53" t="str">
        <f>TEXT(EG56,"0.0")</f>
        <v>0.0</v>
      </c>
      <c r="EI56" s="63">
        <v>3</v>
      </c>
      <c r="EJ56" s="207"/>
      <c r="EK56" s="149">
        <v>0</v>
      </c>
      <c r="EL56" s="70"/>
      <c r="EM56" s="121"/>
      <c r="EN56" s="66">
        <f>ROUND((EK56*0.4+EL56*0.6),1)</f>
        <v>0</v>
      </c>
      <c r="EO56" s="67">
        <f>ROUND(MAX((EK56*0.4+EL56*0.6),(EK56*0.4+EM56*0.6)),1)</f>
        <v>0</v>
      </c>
      <c r="EP56" s="67" t="str">
        <f>TEXT(EO56,"0.0")</f>
        <v>0.0</v>
      </c>
      <c r="EQ56" s="51" t="str">
        <f>IF(EO56&gt;=8.5,"A",IF(EO56&gt;=8,"B+",IF(EO56&gt;=7,"B",IF(EO56&gt;=6.5,"C+",IF(EO56&gt;=5.5,"C",IF(EO56&gt;=5,"D+",IF(EO56&gt;=4,"D","F")))))))</f>
        <v>F</v>
      </c>
      <c r="ER56" s="60">
        <f>IF(EQ56="A",4,IF(EQ56="B+",3.5,IF(EQ56="B",3,IF(EQ56="C+",2.5,IF(EQ56="C",2,IF(EQ56="D+",1.5,IF(EQ56="D",1,0)))))))</f>
        <v>0</v>
      </c>
      <c r="ES56" s="53" t="str">
        <f>TEXT(ER56,"0.0")</f>
        <v>0.0</v>
      </c>
      <c r="ET56" s="63">
        <v>3</v>
      </c>
      <c r="EU56" s="207"/>
      <c r="EV56" s="149"/>
      <c r="EW56" s="70"/>
      <c r="EX56" s="121"/>
      <c r="EY56" s="66">
        <f>ROUND((EV56*0.4+EW56*0.6),1)</f>
        <v>0</v>
      </c>
      <c r="EZ56" s="67">
        <f>ROUND(MAX((EV56*0.4+EW56*0.6),(EV56*0.4+EX56*0.6)),1)</f>
        <v>0</v>
      </c>
      <c r="FA56" s="67" t="str">
        <f>TEXT(EZ56,"0.0")</f>
        <v>0.0</v>
      </c>
      <c r="FB56" s="51" t="str">
        <f>IF(EZ56&gt;=8.5,"A",IF(EZ56&gt;=8,"B+",IF(EZ56&gt;=7,"B",IF(EZ56&gt;=6.5,"C+",IF(EZ56&gt;=5.5,"C",IF(EZ56&gt;=5,"D+",IF(EZ56&gt;=4,"D","F")))))))</f>
        <v>F</v>
      </c>
      <c r="FC56" s="60">
        <f>IF(FB56="A",4,IF(FB56="B+",3.5,IF(FB56="B",3,IF(FB56="C+",2.5,IF(FB56="C",2,IF(FB56="D+",1.5,IF(FB56="D",1,0)))))))</f>
        <v>0</v>
      </c>
      <c r="FD56" s="53" t="str">
        <f>TEXT(FC56,"0.0")</f>
        <v>0.0</v>
      </c>
      <c r="FE56" s="63">
        <v>2</v>
      </c>
      <c r="FF56" s="207"/>
      <c r="FG56" s="149">
        <v>0</v>
      </c>
      <c r="FH56" s="70"/>
      <c r="FI56" s="121"/>
      <c r="FJ56" s="66">
        <f>ROUND((FG56*0.4+FH56*0.6),1)</f>
        <v>0</v>
      </c>
      <c r="FK56" s="67">
        <f>ROUND(MAX((FG56*0.4+FH56*0.6),(FG56*0.4+FI56*0.6)),1)</f>
        <v>0</v>
      </c>
      <c r="FL56" s="67" t="str">
        <f>TEXT(FK56,"0.0")</f>
        <v>0.0</v>
      </c>
      <c r="FM56" s="51" t="str">
        <f>IF(FK56&gt;=8.5,"A",IF(FK56&gt;=8,"B+",IF(FK56&gt;=7,"B",IF(FK56&gt;=6.5,"C+",IF(FK56&gt;=5.5,"C",IF(FK56&gt;=5,"D+",IF(FK56&gt;=4,"D","F")))))))</f>
        <v>F</v>
      </c>
      <c r="FN56" s="60">
        <f>IF(FM56="A",4,IF(FM56="B+",3.5,IF(FM56="B",3,IF(FM56="C+",2.5,IF(FM56="C",2,IF(FM56="D+",1.5,IF(FM56="D",1,0)))))))</f>
        <v>0</v>
      </c>
      <c r="FO56" s="53" t="str">
        <f>TEXT(FN56,"0.0")</f>
        <v>0.0</v>
      </c>
      <c r="FP56" s="63">
        <v>2</v>
      </c>
      <c r="FQ56" s="207"/>
      <c r="FR56" s="149">
        <v>0</v>
      </c>
      <c r="FS56" s="70"/>
      <c r="FT56" s="121"/>
      <c r="FU56" s="149"/>
      <c r="FV56" s="67">
        <f>ROUND(MAX((FR56*0.4+FS56*0.6),(FR56*0.4+FT56*0.6)),1)</f>
        <v>0</v>
      </c>
      <c r="FW56" s="67" t="str">
        <f>TEXT(FV56,"0.0")</f>
        <v>0.0</v>
      </c>
      <c r="FX56" s="51" t="str">
        <f>IF(FV56&gt;=8.5,"A",IF(FV56&gt;=8,"B+",IF(FV56&gt;=7,"B",IF(FV56&gt;=6.5,"C+",IF(FV56&gt;=5.5,"C",IF(FV56&gt;=5,"D+",IF(FV56&gt;=4,"D","F")))))))</f>
        <v>F</v>
      </c>
      <c r="FY56" s="60">
        <f>IF(FX56="A",4,IF(FX56="B+",3.5,IF(FX56="B",3,IF(FX56="C+",2.5,IF(FX56="C",2,IF(FX56="D+",1.5,IF(FX56="D",1,0)))))))</f>
        <v>0</v>
      </c>
      <c r="FZ56" s="53" t="str">
        <f>TEXT(FY56,"0.0")</f>
        <v>0.0</v>
      </c>
      <c r="GA56" s="63">
        <v>2</v>
      </c>
      <c r="GB56" s="207"/>
      <c r="GC56" s="149">
        <v>0</v>
      </c>
      <c r="GD56" s="70"/>
      <c r="GE56" s="121"/>
      <c r="GF56" s="149"/>
      <c r="GG56" s="67">
        <f>ROUND(MAX((GC56*0.4+GD56*0.6),(GC56*0.4+GE56*0.6)),1)</f>
        <v>0</v>
      </c>
      <c r="GH56" s="67" t="str">
        <f>TEXT(GG56,"0.0")</f>
        <v>0.0</v>
      </c>
      <c r="GI56" s="51" t="str">
        <f>IF(GG56&gt;=8.5,"A",IF(GG56&gt;=8,"B+",IF(GG56&gt;=7,"B",IF(GG56&gt;=6.5,"C+",IF(GG56&gt;=5.5,"C",IF(GG56&gt;=5,"D+",IF(GG56&gt;=4,"D","F")))))))</f>
        <v>F</v>
      </c>
      <c r="GJ56" s="60">
        <f>IF(GI56="A",4,IF(GI56="B+",3.5,IF(GI56="B",3,IF(GI56="C+",2.5,IF(GI56="C",2,IF(GI56="D+",1.5,IF(GI56="D",1,0)))))))</f>
        <v>0</v>
      </c>
      <c r="GK56" s="53" t="str">
        <f>TEXT(GJ56,"0.0")</f>
        <v>0.0</v>
      </c>
      <c r="GL56" s="63">
        <v>3</v>
      </c>
      <c r="GM56" s="207"/>
      <c r="GN56" s="211">
        <f>DX56+EI56+ET56+FE56+FP56+GA56+GL56</f>
        <v>15</v>
      </c>
      <c r="GO56" s="156">
        <f>(DS56*DX56+ED56*EI56+EO56*ET56+EZ56*FE56+FK56*FP56+FV56*GA56+GG56*GL56)/GN56</f>
        <v>0</v>
      </c>
      <c r="GP56" s="158">
        <f>(DV56*DX56+EG56*EI56+ER56*ET56+FC56*FE56+FN56*FP56+FY56*GA56+GJ56*GL56)/GN56</f>
        <v>0</v>
      </c>
      <c r="GQ56" s="157" t="str">
        <f>TEXT(GP56,"0.00")</f>
        <v>0.00</v>
      </c>
      <c r="GR56" s="5" t="str">
        <f>IF(AND(GP56&lt;1),"Cảnh báo KQHT","Lên lớp")</f>
        <v>Cảnh báo KQHT</v>
      </c>
      <c r="GS56" s="212">
        <f>DY56+EJ56+EU56+FF56+FQ56+GB56+GM56</f>
        <v>0</v>
      </c>
      <c r="GT56" s="213">
        <v>0</v>
      </c>
      <c r="GU56" s="214">
        <v>0</v>
      </c>
      <c r="GV56" s="215">
        <f>CK56+GN56</f>
        <v>32</v>
      </c>
      <c r="GW56" s="211">
        <f>CQ56+GS56</f>
        <v>10</v>
      </c>
      <c r="GX56" s="157">
        <f>(CQ56*CR56+GT56*GS56)/GW56</f>
        <v>5.1100000000000003</v>
      </c>
      <c r="GY56" s="158">
        <f>(CT56*CQ56+GU56*GS56)/GW56</f>
        <v>1.6</v>
      </c>
      <c r="GZ56" s="157" t="str">
        <f>TEXT(GY56,"0.00")</f>
        <v>1.60</v>
      </c>
      <c r="HA56" s="5" t="str">
        <f>IF(AND(GY56&lt;1.2),"Cảnh báo KQHT","Lên lớp")</f>
        <v>Lên lớp</v>
      </c>
      <c r="HB56" s="105"/>
      <c r="HC56" s="103"/>
      <c r="HD56" s="104"/>
      <c r="HE56" s="105"/>
      <c r="HF56" s="67">
        <f>ROUND(MAX((HB56*0.4+HC56*0.6),(HB56*0.4+HD56*0.6)),1)</f>
        <v>0</v>
      </c>
      <c r="HG56" s="67" t="str">
        <f>TEXT(HF56,"0.0")</f>
        <v>0.0</v>
      </c>
      <c r="HH56" s="51" t="str">
        <f>IF(HF56&gt;=8.5,"A",IF(HF56&gt;=8,"B+",IF(HF56&gt;=7,"B",IF(HF56&gt;=6.5,"C+",IF(HF56&gt;=5.5,"C",IF(HF56&gt;=5,"D+",IF(HF56&gt;=4,"D","F")))))))</f>
        <v>F</v>
      </c>
      <c r="HI56" s="60">
        <f>IF(HH56="A",4,IF(HH56="B+",3.5,IF(HH56="B",3,IF(HH56="C+",2.5,IF(HH56="C",2,IF(HH56="D+",1.5,IF(HH56="D",1,0)))))))</f>
        <v>0</v>
      </c>
      <c r="HJ56" s="53" t="str">
        <f>TEXT(HI56,"0.0")</f>
        <v>0.0</v>
      </c>
      <c r="HK56" s="63">
        <v>3</v>
      </c>
      <c r="HL56" s="207">
        <v>3</v>
      </c>
      <c r="HM56" s="149"/>
      <c r="HN56" s="70"/>
      <c r="HO56" s="121"/>
      <c r="HP56" s="149">
        <f>ROUND((HM56*0.4+HN56*0.6),1)</f>
        <v>0</v>
      </c>
      <c r="HQ56" s="110">
        <f>ROUND(MAX((HM56*0.4+HN56*0.6),(HM56*0.4+HO56*0.6)),1)</f>
        <v>0</v>
      </c>
      <c r="HR56" s="67" t="str">
        <f>TEXT(HQ56,"0.0")</f>
        <v>0.0</v>
      </c>
      <c r="HS56" s="111" t="str">
        <f>IF(HQ56&gt;=8.5,"A",IF(HQ56&gt;=8,"B+",IF(HQ56&gt;=7,"B",IF(HQ56&gt;=6.5,"C+",IF(HQ56&gt;=5.5,"C",IF(HQ56&gt;=5,"D+",IF(HQ56&gt;=4,"D","F")))))))</f>
        <v>F</v>
      </c>
      <c r="HT56" s="112">
        <f>IF(HS56="A",4,IF(HS56="B+",3.5,IF(HS56="B",3,IF(HS56="C+",2.5,IF(HS56="C",2,IF(HS56="D+",1.5,IF(HS56="D",1,0)))))))</f>
        <v>0</v>
      </c>
      <c r="HU56" s="113" t="str">
        <f>TEXT(HT56,"0.0")</f>
        <v>0.0</v>
      </c>
      <c r="HV56" s="63">
        <v>1</v>
      </c>
      <c r="HW56" s="207">
        <v>1</v>
      </c>
      <c r="HX56" s="66">
        <f>ROUND((HE56*0.7+HP56*0.3),1)</f>
        <v>0</v>
      </c>
      <c r="HY56" s="167">
        <f>ROUND((HF56*0.7+HQ56*0.3),1)</f>
        <v>0</v>
      </c>
      <c r="HZ56" s="53" t="str">
        <f>TEXT(HY56,"0.0")</f>
        <v>0.0</v>
      </c>
      <c r="IA56" s="51" t="str">
        <f>IF(HY56&gt;=8.5,"A",IF(HY56&gt;=8,"B+",IF(HY56&gt;=7,"B",IF(HY56&gt;=6.5,"C+",IF(HY56&gt;=5.5,"C",IF(HY56&gt;=5,"D+",IF(HY56&gt;=4,"D","F")))))))</f>
        <v>F</v>
      </c>
      <c r="IB56" s="60">
        <f>IF(IA56="A",4,IF(IA56="B+",3.5,IF(IA56="B",3,IF(IA56="C+",2.5,IF(IA56="C",2,IF(IA56="D+",1.5,IF(IA56="D",1,0)))))))</f>
        <v>0</v>
      </c>
      <c r="IC56" s="53" t="str">
        <f>TEXT(IB56,"0.0")</f>
        <v>0.0</v>
      </c>
      <c r="ID56" s="220">
        <v>4</v>
      </c>
      <c r="IE56" s="221">
        <v>4</v>
      </c>
      <c r="IF56" s="210"/>
      <c r="IG56" s="57"/>
      <c r="IH56" s="58"/>
      <c r="II56" s="66">
        <f>ROUND((IF56*0.4+IG56*0.6),1)</f>
        <v>0</v>
      </c>
      <c r="IJ56" s="67">
        <f>ROUND(MAX((IF56*0.4+IG56*0.6),(IF56*0.4+IH56*0.6)),1)</f>
        <v>0</v>
      </c>
      <c r="IK56" s="67" t="str">
        <f>TEXT(IJ56,"0.0")</f>
        <v>0.0</v>
      </c>
      <c r="IL56" s="51" t="str">
        <f>IF(IJ56&gt;=8.5,"A",IF(IJ56&gt;=8,"B+",IF(IJ56&gt;=7,"B",IF(IJ56&gt;=6.5,"C+",IF(IJ56&gt;=5.5,"C",IF(IJ56&gt;=5,"D+",IF(IJ56&gt;=4,"D","F")))))))</f>
        <v>F</v>
      </c>
      <c r="IM56" s="60">
        <f>IF(IL56="A",4,IF(IL56="B+",3.5,IF(IL56="B",3,IF(IL56="C+",2.5,IF(IL56="C",2,IF(IL56="D+",1.5,IF(IL56="D",1,0)))))))</f>
        <v>0</v>
      </c>
      <c r="IN56" s="53" t="str">
        <f>TEXT(IM56,"0.0")</f>
        <v>0.0</v>
      </c>
      <c r="IO56" s="63">
        <v>2</v>
      </c>
      <c r="IP56" s="207">
        <v>2</v>
      </c>
      <c r="IQ56" s="149"/>
      <c r="IR56" s="70"/>
      <c r="IS56" s="121"/>
      <c r="IT56" s="149">
        <f>ROUND((IQ56*0.4+IR56*0.6),1)</f>
        <v>0</v>
      </c>
      <c r="IU56" s="67">
        <f>ROUND(MAX((IQ56*0.4+IR56*0.6),(IQ56*0.4+IS56*0.6)),1)</f>
        <v>0</v>
      </c>
      <c r="IV56" s="67" t="str">
        <f>TEXT(IU56,"0.0")</f>
        <v>0.0</v>
      </c>
      <c r="IW56" s="51" t="str">
        <f>IF(IU56&gt;=8.5,"A",IF(IU56&gt;=8,"B+",IF(IU56&gt;=7,"B",IF(IU56&gt;=6.5,"C+",IF(IU56&gt;=5.5,"C",IF(IU56&gt;=5,"D+",IF(IU56&gt;=4,"D","F")))))))</f>
        <v>F</v>
      </c>
      <c r="IX56" s="60">
        <f>IF(IW56="A",4,IF(IW56="B+",3.5,IF(IW56="B",3,IF(IW56="C+",2.5,IF(IW56="C",2,IF(IW56="D+",1.5,IF(IW56="D",1,0)))))))</f>
        <v>0</v>
      </c>
      <c r="IY56" s="53" t="str">
        <f>TEXT(IX56,"0.0")</f>
        <v>0.0</v>
      </c>
      <c r="IZ56" s="63">
        <v>3</v>
      </c>
      <c r="JA56" s="207">
        <v>3</v>
      </c>
      <c r="JB56" s="56"/>
      <c r="JC56" s="70"/>
      <c r="JD56" s="121"/>
      <c r="JE56" s="149">
        <f>ROUND((JB56*0.4+JC56*0.6),1)</f>
        <v>0</v>
      </c>
      <c r="JF56" s="67">
        <f>ROUND(MAX((JB56*0.4+JC56*0.6),(JB56*0.4+JD56*0.6)),1)</f>
        <v>0</v>
      </c>
      <c r="JG56" s="50" t="str">
        <f>TEXT(JF56,"0.0")</f>
        <v>0.0</v>
      </c>
      <c r="JH56" s="51" t="str">
        <f>IF(JF56&gt;=8.5,"A",IF(JF56&gt;=8,"B+",IF(JF56&gt;=7,"B",IF(JF56&gt;=6.5,"C+",IF(JF56&gt;=5.5,"C",IF(JF56&gt;=5,"D+",IF(JF56&gt;=4,"D","F")))))))</f>
        <v>F</v>
      </c>
      <c r="JI56" s="60">
        <f>IF(JH56="A",4,IF(JH56="B+",3.5,IF(JH56="B",3,IF(JH56="C+",2.5,IF(JH56="C",2,IF(JH56="D+",1.5,IF(JH56="D",1,0)))))))</f>
        <v>0</v>
      </c>
      <c r="JJ56" s="53" t="str">
        <f>TEXT(JI56,"0.0")</f>
        <v>0.0</v>
      </c>
      <c r="JK56" s="61">
        <v>2</v>
      </c>
      <c r="JL56" s="62">
        <v>2</v>
      </c>
      <c r="JM56" s="56"/>
      <c r="JN56" s="70"/>
      <c r="JO56" s="121"/>
      <c r="JP56" s="149">
        <f>ROUND((JM56*0.4+JN56*0.6),1)</f>
        <v>0</v>
      </c>
      <c r="JQ56" s="67">
        <f>ROUND(MAX((JM56*0.4+JN56*0.6),(JM56*0.4+JO56*0.6)),1)</f>
        <v>0</v>
      </c>
      <c r="JR56" s="50" t="str">
        <f>TEXT(JQ56,"0.0")</f>
        <v>0.0</v>
      </c>
      <c r="JS56" s="51" t="str">
        <f>IF(JQ56&gt;=8.5,"A",IF(JQ56&gt;=8,"B+",IF(JQ56&gt;=7,"B",IF(JQ56&gt;=6.5,"C+",IF(JQ56&gt;=5.5,"C",IF(JQ56&gt;=5,"D+",IF(JQ56&gt;=4,"D","F")))))))</f>
        <v>F</v>
      </c>
      <c r="JT56" s="60">
        <f>IF(JS56="A",4,IF(JS56="B+",3.5,IF(JS56="B",3,IF(JS56="C+",2.5,IF(JS56="C",2,IF(JS56="D+",1.5,IF(JS56="D",1,0)))))))</f>
        <v>0</v>
      </c>
      <c r="JU56" s="53" t="str">
        <f>TEXT(JT56,"0.0")</f>
        <v>0.0</v>
      </c>
      <c r="JV56" s="61">
        <v>1</v>
      </c>
      <c r="JW56" s="62">
        <v>1</v>
      </c>
    </row>
    <row r="57" spans="1:329" s="8" customFormat="1" ht="18">
      <c r="A57" s="5">
        <v>26</v>
      </c>
      <c r="B57" s="9" t="s">
        <v>11</v>
      </c>
      <c r="C57" s="10" t="s">
        <v>328</v>
      </c>
      <c r="D57" s="11" t="s">
        <v>208</v>
      </c>
      <c r="E57" s="12" t="s">
        <v>329</v>
      </c>
      <c r="F57" s="8" t="s">
        <v>920</v>
      </c>
      <c r="G57" s="47" t="s">
        <v>581</v>
      </c>
      <c r="H57" s="132" t="s">
        <v>427</v>
      </c>
      <c r="I57" s="132" t="s">
        <v>598</v>
      </c>
      <c r="J57" s="48" t="s">
        <v>525</v>
      </c>
      <c r="K57" s="98">
        <v>5.7</v>
      </c>
      <c r="L57" s="67" t="str">
        <f t="shared" si="315"/>
        <v>5.7</v>
      </c>
      <c r="M57" s="51" t="str">
        <f t="shared" si="316"/>
        <v>C</v>
      </c>
      <c r="N57" s="52">
        <f t="shared" si="317"/>
        <v>2</v>
      </c>
      <c r="O57" s="53" t="str">
        <f t="shared" si="318"/>
        <v>2.0</v>
      </c>
      <c r="P57" s="63">
        <v>2</v>
      </c>
      <c r="Q57" s="49">
        <v>7</v>
      </c>
      <c r="R57" s="67" t="str">
        <f t="shared" si="319"/>
        <v>7.0</v>
      </c>
      <c r="S57" s="51" t="str">
        <f t="shared" si="320"/>
        <v>B</v>
      </c>
      <c r="T57" s="52">
        <f t="shared" si="321"/>
        <v>3</v>
      </c>
      <c r="U57" s="53" t="str">
        <f t="shared" si="322"/>
        <v>3.0</v>
      </c>
      <c r="V57" s="63">
        <v>3</v>
      </c>
      <c r="W57" s="105">
        <v>8.3000000000000007</v>
      </c>
      <c r="X57" s="103">
        <v>6</v>
      </c>
      <c r="Y57" s="104"/>
      <c r="Z57" s="66">
        <f t="shared" si="323"/>
        <v>6.9</v>
      </c>
      <c r="AA57" s="67">
        <f t="shared" si="324"/>
        <v>6.9</v>
      </c>
      <c r="AB57" s="67" t="str">
        <f t="shared" si="325"/>
        <v>6.9</v>
      </c>
      <c r="AC57" s="51" t="str">
        <f t="shared" si="326"/>
        <v>C+</v>
      </c>
      <c r="AD57" s="60">
        <f t="shared" si="327"/>
        <v>2.5</v>
      </c>
      <c r="AE57" s="53" t="str">
        <f t="shared" si="328"/>
        <v>2.5</v>
      </c>
      <c r="AF57" s="63">
        <v>4</v>
      </c>
      <c r="AG57" s="207">
        <v>4</v>
      </c>
      <c r="AH57" s="105">
        <v>7</v>
      </c>
      <c r="AI57" s="103">
        <v>5</v>
      </c>
      <c r="AJ57" s="104"/>
      <c r="AK57" s="66">
        <f t="shared" si="329"/>
        <v>5.8</v>
      </c>
      <c r="AL57" s="67">
        <f t="shared" si="330"/>
        <v>5.8</v>
      </c>
      <c r="AM57" s="67" t="str">
        <f t="shared" si="331"/>
        <v>5.8</v>
      </c>
      <c r="AN57" s="51" t="str">
        <f t="shared" si="332"/>
        <v>C</v>
      </c>
      <c r="AO57" s="60">
        <f t="shared" si="333"/>
        <v>2</v>
      </c>
      <c r="AP57" s="53" t="str">
        <f t="shared" si="334"/>
        <v>2.0</v>
      </c>
      <c r="AQ57" s="63">
        <v>2</v>
      </c>
      <c r="AR57" s="207">
        <v>2</v>
      </c>
      <c r="AS57" s="105">
        <v>5.4</v>
      </c>
      <c r="AT57" s="103">
        <v>3</v>
      </c>
      <c r="AU57" s="104"/>
      <c r="AV57" s="66">
        <f t="shared" si="335"/>
        <v>4</v>
      </c>
      <c r="AW57" s="67">
        <f t="shared" si="336"/>
        <v>4</v>
      </c>
      <c r="AX57" s="67" t="str">
        <f t="shared" si="337"/>
        <v>4.0</v>
      </c>
      <c r="AY57" s="51" t="str">
        <f t="shared" si="338"/>
        <v>D</v>
      </c>
      <c r="AZ57" s="60">
        <f t="shared" si="339"/>
        <v>1</v>
      </c>
      <c r="BA57" s="53" t="str">
        <f t="shared" si="340"/>
        <v>1.0</v>
      </c>
      <c r="BB57" s="63">
        <v>3</v>
      </c>
      <c r="BC57" s="207">
        <v>3</v>
      </c>
      <c r="BD57" s="105">
        <v>6.2</v>
      </c>
      <c r="BE57" s="103">
        <v>6</v>
      </c>
      <c r="BF57" s="104"/>
      <c r="BG57" s="66">
        <f t="shared" si="341"/>
        <v>6.1</v>
      </c>
      <c r="BH57" s="67">
        <f t="shared" si="342"/>
        <v>6.1</v>
      </c>
      <c r="BI57" s="67" t="str">
        <f t="shared" si="343"/>
        <v>6.1</v>
      </c>
      <c r="BJ57" s="51" t="str">
        <f t="shared" si="344"/>
        <v>C</v>
      </c>
      <c r="BK57" s="60">
        <f t="shared" si="345"/>
        <v>2</v>
      </c>
      <c r="BL57" s="53" t="str">
        <f t="shared" si="346"/>
        <v>2.0</v>
      </c>
      <c r="BM57" s="63">
        <v>3</v>
      </c>
      <c r="BN57" s="207">
        <v>3</v>
      </c>
      <c r="BO57" s="105">
        <v>6.9</v>
      </c>
      <c r="BP57" s="103">
        <v>3</v>
      </c>
      <c r="BQ57" s="104"/>
      <c r="BR57" s="66">
        <f t="shared" si="347"/>
        <v>4.5999999999999996</v>
      </c>
      <c r="BS57" s="67">
        <f t="shared" si="348"/>
        <v>4.5999999999999996</v>
      </c>
      <c r="BT57" s="67" t="str">
        <f t="shared" si="349"/>
        <v>4.6</v>
      </c>
      <c r="BU57" s="51" t="str">
        <f t="shared" si="350"/>
        <v>D</v>
      </c>
      <c r="BV57" s="68">
        <f t="shared" si="351"/>
        <v>1</v>
      </c>
      <c r="BW57" s="53" t="str">
        <f t="shared" si="352"/>
        <v>1.0</v>
      </c>
      <c r="BX57" s="63">
        <v>2</v>
      </c>
      <c r="BY57" s="207">
        <v>2</v>
      </c>
      <c r="BZ57" s="105">
        <v>7.2</v>
      </c>
      <c r="CA57" s="103">
        <v>9</v>
      </c>
      <c r="CB57" s="104"/>
      <c r="CC57" s="105"/>
      <c r="CD57" s="67">
        <f t="shared" si="353"/>
        <v>8.3000000000000007</v>
      </c>
      <c r="CE57" s="67" t="str">
        <f t="shared" si="354"/>
        <v>8.3</v>
      </c>
      <c r="CF57" s="51" t="str">
        <f t="shared" si="355"/>
        <v>B+</v>
      </c>
      <c r="CG57" s="60">
        <f t="shared" si="356"/>
        <v>3.5</v>
      </c>
      <c r="CH57" s="53" t="str">
        <f t="shared" si="357"/>
        <v>3.5</v>
      </c>
      <c r="CI57" s="63">
        <v>3</v>
      </c>
      <c r="CJ57" s="207">
        <v>3</v>
      </c>
      <c r="CK57" s="208">
        <f t="shared" si="358"/>
        <v>17</v>
      </c>
      <c r="CL57" s="72">
        <f t="shared" si="359"/>
        <v>6.0941176470588241</v>
      </c>
      <c r="CM57" s="93" t="str">
        <f t="shared" si="360"/>
        <v>6.09</v>
      </c>
      <c r="CN57" s="72">
        <f t="shared" si="361"/>
        <v>2.0882352941176472</v>
      </c>
      <c r="CO57" s="93" t="str">
        <f t="shared" si="362"/>
        <v>2.09</v>
      </c>
      <c r="CP57" s="7" t="str">
        <f t="shared" si="363"/>
        <v>Lên lớp</v>
      </c>
      <c r="CQ57" s="7">
        <f t="shared" si="364"/>
        <v>17</v>
      </c>
      <c r="CR57" s="72">
        <f>(AL57*AR57+AA57*AG57+AW57*BC57+BH57*BN57+BS57*BY57+CD57*CJ57)/CQ57</f>
        <v>6.0941176470588241</v>
      </c>
      <c r="CS57" s="7" t="str">
        <f t="shared" si="365"/>
        <v>6.09</v>
      </c>
      <c r="CT57" s="72">
        <f>(AO57*AR57+AD57*AG57+AZ57*BC57+BK57*BN57+BV57*BY57+CG57*CJ57)/CQ57</f>
        <v>2.0882352941176472</v>
      </c>
      <c r="CU57" s="7" t="str">
        <f t="shared" si="366"/>
        <v>2.09</v>
      </c>
      <c r="CV57" s="7" t="str">
        <f t="shared" si="367"/>
        <v>Lên lớp</v>
      </c>
      <c r="CW57" s="66">
        <v>7</v>
      </c>
      <c r="CX57" s="7">
        <v>2</v>
      </c>
      <c r="CY57" s="7"/>
      <c r="CZ57" s="66">
        <f t="shared" si="368"/>
        <v>4</v>
      </c>
      <c r="DA57" s="67">
        <f t="shared" si="369"/>
        <v>4</v>
      </c>
      <c r="DB57" s="60" t="str">
        <f t="shared" si="370"/>
        <v>4.0</v>
      </c>
      <c r="DC57" s="51" t="str">
        <f t="shared" si="371"/>
        <v>D</v>
      </c>
      <c r="DD57" s="60">
        <f t="shared" si="372"/>
        <v>1</v>
      </c>
      <c r="DE57" s="60" t="str">
        <f t="shared" si="373"/>
        <v>1.0</v>
      </c>
      <c r="DF57" s="63"/>
      <c r="DG57" s="209"/>
      <c r="DH57" s="105">
        <v>7.6</v>
      </c>
      <c r="DI57" s="126">
        <v>5</v>
      </c>
      <c r="DJ57" s="126"/>
      <c r="DK57" s="66">
        <f t="shared" si="374"/>
        <v>6</v>
      </c>
      <c r="DL57" s="67">
        <f t="shared" si="375"/>
        <v>6</v>
      </c>
      <c r="DM57" s="60" t="str">
        <f t="shared" si="376"/>
        <v>6.0</v>
      </c>
      <c r="DN57" s="51" t="str">
        <f t="shared" si="377"/>
        <v>C</v>
      </c>
      <c r="DO57" s="60">
        <f t="shared" si="378"/>
        <v>2</v>
      </c>
      <c r="DP57" s="60" t="str">
        <f t="shared" si="379"/>
        <v>2.0</v>
      </c>
      <c r="DQ57" s="63"/>
      <c r="DR57" s="209"/>
      <c r="DS57" s="67">
        <f t="shared" si="380"/>
        <v>5</v>
      </c>
      <c r="DT57" s="60" t="str">
        <f t="shared" si="381"/>
        <v>5.0</v>
      </c>
      <c r="DU57" s="51" t="str">
        <f t="shared" si="382"/>
        <v>D+</v>
      </c>
      <c r="DV57" s="60">
        <f t="shared" si="383"/>
        <v>1.5</v>
      </c>
      <c r="DW57" s="60" t="str">
        <f t="shared" si="384"/>
        <v>1.5</v>
      </c>
      <c r="DX57" s="63">
        <v>3</v>
      </c>
      <c r="DY57" s="209">
        <v>3</v>
      </c>
      <c r="DZ57" s="210">
        <v>5.4</v>
      </c>
      <c r="EA57" s="57">
        <v>5</v>
      </c>
      <c r="EB57" s="58"/>
      <c r="EC57" s="66">
        <f>ROUND((DZ57*0.4+EA57*0.6),1)</f>
        <v>5.2</v>
      </c>
      <c r="ED57" s="67">
        <f>ROUND(MAX((DZ57*0.4+EA57*0.6),(DZ57*0.4+EB57*0.6)),1)</f>
        <v>5.2</v>
      </c>
      <c r="EE57" s="67" t="str">
        <f>TEXT(ED57,"0.0")</f>
        <v>5.2</v>
      </c>
      <c r="EF57" s="51" t="str">
        <f>IF(ED57&gt;=8.5,"A",IF(ED57&gt;=8,"B+",IF(ED57&gt;=7,"B",IF(ED57&gt;=6.5,"C+",IF(ED57&gt;=5.5,"C",IF(ED57&gt;=5,"D+",IF(ED57&gt;=4,"D","F")))))))</f>
        <v>D+</v>
      </c>
      <c r="EG57" s="68">
        <f>IF(EF57="A",4,IF(EF57="B+",3.5,IF(EF57="B",3,IF(EF57="C+",2.5,IF(EF57="C",2,IF(EF57="D+",1.5,IF(EF57="D",1,0)))))))</f>
        <v>1.5</v>
      </c>
      <c r="EH57" s="53" t="str">
        <f>TEXT(EG57,"0.0")</f>
        <v>1.5</v>
      </c>
      <c r="EI57" s="63">
        <v>3</v>
      </c>
      <c r="EJ57" s="207">
        <v>3</v>
      </c>
      <c r="EK57" s="149">
        <v>4.2</v>
      </c>
      <c r="EL57" s="70"/>
      <c r="EM57" s="121"/>
      <c r="EN57" s="66">
        <f>ROUND((EK57*0.4+EL57*0.6),1)</f>
        <v>1.7</v>
      </c>
      <c r="EO57" s="67">
        <f>ROUND(MAX((EK57*0.4+EL57*0.6),(EK57*0.4+EM57*0.6)),1)</f>
        <v>1.7</v>
      </c>
      <c r="EP57" s="67" t="str">
        <f>TEXT(EO57,"0.0")</f>
        <v>1.7</v>
      </c>
      <c r="EQ57" s="51" t="str">
        <f>IF(EO57&gt;=8.5,"A",IF(EO57&gt;=8,"B+",IF(EO57&gt;=7,"B",IF(EO57&gt;=6.5,"C+",IF(EO57&gt;=5.5,"C",IF(EO57&gt;=5,"D+",IF(EO57&gt;=4,"D","F")))))))</f>
        <v>F</v>
      </c>
      <c r="ER57" s="60">
        <f>IF(EQ57="A",4,IF(EQ57="B+",3.5,IF(EQ57="B",3,IF(EQ57="C+",2.5,IF(EQ57="C",2,IF(EQ57="D+",1.5,IF(EQ57="D",1,0)))))))</f>
        <v>0</v>
      </c>
      <c r="ES57" s="53" t="str">
        <f>TEXT(ER57,"0.0")</f>
        <v>0.0</v>
      </c>
      <c r="ET57" s="63">
        <v>3</v>
      </c>
      <c r="EU57" s="207"/>
      <c r="EV57" s="149">
        <v>1</v>
      </c>
      <c r="EW57" s="70"/>
      <c r="EX57" s="121"/>
      <c r="EY57" s="66">
        <f>ROUND((EV57*0.4+EW57*0.6),1)</f>
        <v>0.4</v>
      </c>
      <c r="EZ57" s="67">
        <f>ROUND(MAX((EV57*0.4+EW57*0.6),(EV57*0.4+EX57*0.6)),1)</f>
        <v>0.4</v>
      </c>
      <c r="FA57" s="67" t="str">
        <f>TEXT(EZ57,"0.0")</f>
        <v>0.4</v>
      </c>
      <c r="FB57" s="51" t="str">
        <f>IF(EZ57&gt;=8.5,"A",IF(EZ57&gt;=8,"B+",IF(EZ57&gt;=7,"B",IF(EZ57&gt;=6.5,"C+",IF(EZ57&gt;=5.5,"C",IF(EZ57&gt;=5,"D+",IF(EZ57&gt;=4,"D","F")))))))</f>
        <v>F</v>
      </c>
      <c r="FC57" s="60">
        <f>IF(FB57="A",4,IF(FB57="B+",3.5,IF(FB57="B",3,IF(FB57="C+",2.5,IF(FB57="C",2,IF(FB57="D+",1.5,IF(FB57="D",1,0)))))))</f>
        <v>0</v>
      </c>
      <c r="FD57" s="53" t="str">
        <f>TEXT(FC57,"0.0")</f>
        <v>0.0</v>
      </c>
      <c r="FE57" s="63">
        <v>2</v>
      </c>
      <c r="FF57" s="207"/>
      <c r="FG57" s="105">
        <v>7.7</v>
      </c>
      <c r="FH57" s="103">
        <v>6</v>
      </c>
      <c r="FI57" s="104"/>
      <c r="FJ57" s="66">
        <f>ROUND((FG57*0.4+FH57*0.6),1)</f>
        <v>6.7</v>
      </c>
      <c r="FK57" s="67">
        <f>ROUND(MAX((FG57*0.4+FH57*0.6),(FG57*0.4+FI57*0.6)),1)</f>
        <v>6.7</v>
      </c>
      <c r="FL57" s="67" t="str">
        <f>TEXT(FK57,"0.0")</f>
        <v>6.7</v>
      </c>
      <c r="FM57" s="51" t="str">
        <f>IF(FK57&gt;=8.5,"A",IF(FK57&gt;=8,"B+",IF(FK57&gt;=7,"B",IF(FK57&gt;=6.5,"C+",IF(FK57&gt;=5.5,"C",IF(FK57&gt;=5,"D+",IF(FK57&gt;=4,"D","F")))))))</f>
        <v>C+</v>
      </c>
      <c r="FN57" s="60">
        <f>IF(FM57="A",4,IF(FM57="B+",3.5,IF(FM57="B",3,IF(FM57="C+",2.5,IF(FM57="C",2,IF(FM57="D+",1.5,IF(FM57="D",1,0)))))))</f>
        <v>2.5</v>
      </c>
      <c r="FO57" s="53" t="str">
        <f>TEXT(FN57,"0.0")</f>
        <v>2.5</v>
      </c>
      <c r="FP57" s="63">
        <v>2</v>
      </c>
      <c r="FQ57" s="207">
        <v>2</v>
      </c>
      <c r="FR57" s="105">
        <v>6.8</v>
      </c>
      <c r="FS57" s="103">
        <v>4</v>
      </c>
      <c r="FT57" s="104"/>
      <c r="FU57" s="66"/>
      <c r="FV57" s="67">
        <f>ROUND(MAX((FR57*0.4+FS57*0.6),(FR57*0.4+FT57*0.6)),1)</f>
        <v>5.0999999999999996</v>
      </c>
      <c r="FW57" s="67" t="str">
        <f>TEXT(FV57,"0.0")</f>
        <v>5.1</v>
      </c>
      <c r="FX57" s="51" t="str">
        <f>IF(FV57&gt;=8.5,"A",IF(FV57&gt;=8,"B+",IF(FV57&gt;=7,"B",IF(FV57&gt;=6.5,"C+",IF(FV57&gt;=5.5,"C",IF(FV57&gt;=5,"D+",IF(FV57&gt;=4,"D","F")))))))</f>
        <v>D+</v>
      </c>
      <c r="FY57" s="60">
        <f>IF(FX57="A",4,IF(FX57="B+",3.5,IF(FX57="B",3,IF(FX57="C+",2.5,IF(FX57="C",2,IF(FX57="D+",1.5,IF(FX57="D",1,0)))))))</f>
        <v>1.5</v>
      </c>
      <c r="FZ57" s="53" t="str">
        <f>TEXT(FY57,"0.0")</f>
        <v>1.5</v>
      </c>
      <c r="GA57" s="63">
        <v>2</v>
      </c>
      <c r="GB57" s="207">
        <v>2</v>
      </c>
      <c r="GC57" s="150">
        <v>6.3</v>
      </c>
      <c r="GD57" s="124">
        <v>1</v>
      </c>
      <c r="GE57" s="125"/>
      <c r="GF57" s="150"/>
      <c r="GG57" s="67">
        <f>ROUND(MAX((GC57*0.4+GD57*0.6),(GC57*0.4+GE57*0.6)),1)</f>
        <v>3.1</v>
      </c>
      <c r="GH57" s="67" t="str">
        <f>TEXT(GG57,"0.0")</f>
        <v>3.1</v>
      </c>
      <c r="GI57" s="51" t="str">
        <f>IF(GG57&gt;=8.5,"A",IF(GG57&gt;=8,"B+",IF(GG57&gt;=7,"B",IF(GG57&gt;=6.5,"C+",IF(GG57&gt;=5.5,"C",IF(GG57&gt;=5,"D+",IF(GG57&gt;=4,"D","F")))))))</f>
        <v>F</v>
      </c>
      <c r="GJ57" s="60">
        <f>IF(GI57="A",4,IF(GI57="B+",3.5,IF(GI57="B",3,IF(GI57="C+",2.5,IF(GI57="C",2,IF(GI57="D+",1.5,IF(GI57="D",1,0)))))))</f>
        <v>0</v>
      </c>
      <c r="GK57" s="53" t="str">
        <f>TEXT(GJ57,"0.0")</f>
        <v>0.0</v>
      </c>
      <c r="GL57" s="63">
        <v>3</v>
      </c>
      <c r="GM57" s="207"/>
      <c r="GN57" s="211">
        <f>DX57+EI57+ET57+FE57+FP57+GA57+GL57</f>
        <v>18</v>
      </c>
      <c r="GO57" s="156">
        <f>(DS57*DX57+ED57*EI57+EO57*ET57+EZ57*FE57+FK57*FP57+FV57*GA57+GG57*GL57)/GN57</f>
        <v>3.8555555555555552</v>
      </c>
      <c r="GP57" s="158">
        <f>(DV57*DX57+EG57*EI57+ER57*ET57+FC57*FE57+FN57*FP57+FY57*GA57+GJ57*GL57)/GN57</f>
        <v>0.94444444444444442</v>
      </c>
      <c r="GQ57" s="157" t="str">
        <f>TEXT(GP57,"0.00")</f>
        <v>0.94</v>
      </c>
      <c r="GR57" s="5" t="str">
        <f>IF(AND(GP57&lt;1),"Cảnh báo KQHT","Lên lớp")</f>
        <v>Cảnh báo KQHT</v>
      </c>
      <c r="GS57" s="212">
        <f>DY57+EJ57+EU57+FF57+FQ57+GB57+GM57</f>
        <v>10</v>
      </c>
      <c r="GT57" s="213">
        <f xml:space="preserve"> (DS57*DY57+ED57*EJ57+EO57*EU57+EZ57*FF57+FK57*FQ57+FV57*GB57+GG57*GM57)/GS57</f>
        <v>5.42</v>
      </c>
      <c r="GU57" s="214">
        <f xml:space="preserve"> (DV57*DY57+EG57*EJ57+ER57*EU57+FC57*FF57+FN57*FQ57+FY57*GB57+GJ57*GM57)/GS57</f>
        <v>1.7</v>
      </c>
      <c r="GV57" s="215">
        <f>CK57+GN57</f>
        <v>35</v>
      </c>
      <c r="GW57" s="211">
        <f>CQ57+GS57</f>
        <v>27</v>
      </c>
      <c r="GX57" s="157">
        <f>(CQ57*CR57+GT57*GS57)/GW57</f>
        <v>5.844444444444445</v>
      </c>
      <c r="GY57" s="158">
        <f>(CT57*CQ57+GU57*GS57)/GW57</f>
        <v>1.9444444444444444</v>
      </c>
      <c r="GZ57" s="157" t="str">
        <f>TEXT(GY57,"0.00")</f>
        <v>1.94</v>
      </c>
      <c r="HA57" s="5" t="str">
        <f>IF(AND(GY57&lt;1.2),"Cảnh báo KQHT","Lên lớp")</f>
        <v>Lên lớp</v>
      </c>
      <c r="HB57" s="149">
        <v>0</v>
      </c>
      <c r="HC57" s="70"/>
      <c r="HD57" s="121"/>
      <c r="HE57" s="149"/>
      <c r="HF57" s="67">
        <f>ROUND(MAX((HB57*0.4+HC57*0.6),(HB57*0.4+HD57*0.6)),1)</f>
        <v>0</v>
      </c>
      <c r="HG57" s="67" t="str">
        <f>TEXT(HF57,"0.0")</f>
        <v>0.0</v>
      </c>
      <c r="HH57" s="51" t="str">
        <f>IF(HF57&gt;=8.5,"A",IF(HF57&gt;=8,"B+",IF(HF57&gt;=7,"B",IF(HF57&gt;=6.5,"C+",IF(HF57&gt;=5.5,"C",IF(HF57&gt;=5,"D+",IF(HF57&gt;=4,"D","F")))))))</f>
        <v>F</v>
      </c>
      <c r="HI57" s="60">
        <f>IF(HH57="A",4,IF(HH57="B+",3.5,IF(HH57="B",3,IF(HH57="C+",2.5,IF(HH57="C",2,IF(HH57="D+",1.5,IF(HH57="D",1,0)))))))</f>
        <v>0</v>
      </c>
      <c r="HJ57" s="53" t="str">
        <f>TEXT(HI57,"0.0")</f>
        <v>0.0</v>
      </c>
      <c r="HK57" s="63">
        <v>3</v>
      </c>
      <c r="HL57" s="207">
        <v>3</v>
      </c>
      <c r="HM57" s="149">
        <v>0</v>
      </c>
      <c r="HN57" s="70"/>
      <c r="HO57" s="121"/>
      <c r="HP57" s="149">
        <f>ROUND((HM57*0.4+HN57*0.6),1)</f>
        <v>0</v>
      </c>
      <c r="HQ57" s="110">
        <f>ROUND(MAX((HM57*0.4+HN57*0.6),(HM57*0.4+HO57*0.6)),1)</f>
        <v>0</v>
      </c>
      <c r="HR57" s="67" t="str">
        <f>TEXT(HQ57,"0.0")</f>
        <v>0.0</v>
      </c>
      <c r="HS57" s="111" t="str">
        <f>IF(HQ57&gt;=8.5,"A",IF(HQ57&gt;=8,"B+",IF(HQ57&gt;=7,"B",IF(HQ57&gt;=6.5,"C+",IF(HQ57&gt;=5.5,"C",IF(HQ57&gt;=5,"D+",IF(HQ57&gt;=4,"D","F")))))))</f>
        <v>F</v>
      </c>
      <c r="HT57" s="112">
        <f>IF(HS57="A",4,IF(HS57="B+",3.5,IF(HS57="B",3,IF(HS57="C+",2.5,IF(HS57="C",2,IF(HS57="D+",1.5,IF(HS57="D",1,0)))))))</f>
        <v>0</v>
      </c>
      <c r="HU57" s="113" t="str">
        <f>TEXT(HT57,"0.0")</f>
        <v>0.0</v>
      </c>
      <c r="HV57" s="63">
        <v>1</v>
      </c>
      <c r="HW57" s="207">
        <v>1</v>
      </c>
      <c r="HX57" s="66">
        <f>ROUND((HE57*0.7+HP57*0.3),1)</f>
        <v>0</v>
      </c>
      <c r="HY57" s="167">
        <f>ROUND((HF57*0.7+HQ57*0.3),1)</f>
        <v>0</v>
      </c>
      <c r="HZ57" s="53" t="str">
        <f>TEXT(HY57,"0.0")</f>
        <v>0.0</v>
      </c>
      <c r="IA57" s="51" t="str">
        <f>IF(HY57&gt;=8.5,"A",IF(HY57&gt;=8,"B+",IF(HY57&gt;=7,"B",IF(HY57&gt;=6.5,"C+",IF(HY57&gt;=5.5,"C",IF(HY57&gt;=5,"D+",IF(HY57&gt;=4,"D","F")))))))</f>
        <v>F</v>
      </c>
      <c r="IB57" s="60">
        <f>IF(IA57="A",4,IF(IA57="B+",3.5,IF(IA57="B",3,IF(IA57="C+",2.5,IF(IA57="C",2,IF(IA57="D+",1.5,IF(IA57="D",1,0)))))))</f>
        <v>0</v>
      </c>
      <c r="IC57" s="53" t="str">
        <f>TEXT(IB57,"0.0")</f>
        <v>0.0</v>
      </c>
      <c r="ID57" s="220">
        <v>4</v>
      </c>
      <c r="IE57" s="221">
        <v>4</v>
      </c>
      <c r="IF57" s="149">
        <v>0</v>
      </c>
      <c r="IG57" s="70"/>
      <c r="IH57" s="121"/>
      <c r="II57" s="66">
        <f>ROUND((IF57*0.4+IG57*0.6),1)</f>
        <v>0</v>
      </c>
      <c r="IJ57" s="67">
        <f>ROUND(MAX((IF57*0.4+IG57*0.6),(IF57*0.4+IH57*0.6)),1)</f>
        <v>0</v>
      </c>
      <c r="IK57" s="67" t="str">
        <f>TEXT(IJ57,"0.0")</f>
        <v>0.0</v>
      </c>
      <c r="IL57" s="51" t="str">
        <f>IF(IJ57&gt;=8.5,"A",IF(IJ57&gt;=8,"B+",IF(IJ57&gt;=7,"B",IF(IJ57&gt;=6.5,"C+",IF(IJ57&gt;=5.5,"C",IF(IJ57&gt;=5,"D+",IF(IJ57&gt;=4,"D","F")))))))</f>
        <v>F</v>
      </c>
      <c r="IM57" s="60">
        <f>IF(IL57="A",4,IF(IL57="B+",3.5,IF(IL57="B",3,IF(IL57="C+",2.5,IF(IL57="C",2,IF(IL57="D+",1.5,IF(IL57="D",1,0)))))))</f>
        <v>0</v>
      </c>
      <c r="IN57" s="53" t="str">
        <f>TEXT(IM57,"0.0")</f>
        <v>0.0</v>
      </c>
      <c r="IO57" s="63">
        <v>2</v>
      </c>
      <c r="IP57" s="207">
        <v>2</v>
      </c>
      <c r="IQ57" s="149"/>
      <c r="IR57" s="70"/>
      <c r="IS57" s="121"/>
      <c r="IT57" s="149">
        <f>ROUND((IQ57*0.4+IR57*0.6),1)</f>
        <v>0</v>
      </c>
      <c r="IU57" s="67">
        <f>ROUND(MAX((IQ57*0.4+IR57*0.6),(IQ57*0.4+IS57*0.6)),1)</f>
        <v>0</v>
      </c>
      <c r="IV57" s="67" t="str">
        <f>TEXT(IU57,"0.0")</f>
        <v>0.0</v>
      </c>
      <c r="IW57" s="51" t="str">
        <f>IF(IU57&gt;=8.5,"A",IF(IU57&gt;=8,"B+",IF(IU57&gt;=7,"B",IF(IU57&gt;=6.5,"C+",IF(IU57&gt;=5.5,"C",IF(IU57&gt;=5,"D+",IF(IU57&gt;=4,"D","F")))))))</f>
        <v>F</v>
      </c>
      <c r="IX57" s="60">
        <f>IF(IW57="A",4,IF(IW57="B+",3.5,IF(IW57="B",3,IF(IW57="C+",2.5,IF(IW57="C",2,IF(IW57="D+",1.5,IF(IW57="D",1,0)))))))</f>
        <v>0</v>
      </c>
      <c r="IY57" s="53" t="str">
        <f>TEXT(IX57,"0.0")</f>
        <v>0.0</v>
      </c>
      <c r="IZ57" s="63">
        <v>3</v>
      </c>
      <c r="JA57" s="207">
        <v>3</v>
      </c>
      <c r="JB57" s="56"/>
      <c r="JC57" s="70"/>
      <c r="JD57" s="121"/>
      <c r="JE57" s="149">
        <f>ROUND((JB57*0.4+JC57*0.6),1)</f>
        <v>0</v>
      </c>
      <c r="JF57" s="67">
        <f>ROUND(MAX((JB57*0.4+JC57*0.6),(JB57*0.4+JD57*0.6)),1)</f>
        <v>0</v>
      </c>
      <c r="JG57" s="50" t="str">
        <f>TEXT(JF57,"0.0")</f>
        <v>0.0</v>
      </c>
      <c r="JH57" s="51" t="str">
        <f>IF(JF57&gt;=8.5,"A",IF(JF57&gt;=8,"B+",IF(JF57&gt;=7,"B",IF(JF57&gt;=6.5,"C+",IF(JF57&gt;=5.5,"C",IF(JF57&gt;=5,"D+",IF(JF57&gt;=4,"D","F")))))))</f>
        <v>F</v>
      </c>
      <c r="JI57" s="60">
        <f>IF(JH57="A",4,IF(JH57="B+",3.5,IF(JH57="B",3,IF(JH57="C+",2.5,IF(JH57="C",2,IF(JH57="D+",1.5,IF(JH57="D",1,0)))))))</f>
        <v>0</v>
      </c>
      <c r="JJ57" s="53" t="str">
        <f>TEXT(JI57,"0.0")</f>
        <v>0.0</v>
      </c>
      <c r="JK57" s="61">
        <v>2</v>
      </c>
      <c r="JL57" s="62">
        <v>2</v>
      </c>
      <c r="JM57" s="56"/>
      <c r="JN57" s="70"/>
      <c r="JO57" s="121"/>
      <c r="JP57" s="149">
        <f>ROUND((JM57*0.4+JN57*0.6),1)</f>
        <v>0</v>
      </c>
      <c r="JQ57" s="67">
        <f>ROUND(MAX((JM57*0.4+JN57*0.6),(JM57*0.4+JO57*0.6)),1)</f>
        <v>0</v>
      </c>
      <c r="JR57" s="50" t="str">
        <f>TEXT(JQ57,"0.0")</f>
        <v>0.0</v>
      </c>
      <c r="JS57" s="51" t="str">
        <f>IF(JQ57&gt;=8.5,"A",IF(JQ57&gt;=8,"B+",IF(JQ57&gt;=7,"B",IF(JQ57&gt;=6.5,"C+",IF(JQ57&gt;=5.5,"C",IF(JQ57&gt;=5,"D+",IF(JQ57&gt;=4,"D","F")))))))</f>
        <v>F</v>
      </c>
      <c r="JT57" s="60">
        <f>IF(JS57="A",4,IF(JS57="B+",3.5,IF(JS57="B",3,IF(JS57="C+",2.5,IF(JS57="C",2,IF(JS57="D+",1.5,IF(JS57="D",1,0)))))))</f>
        <v>0</v>
      </c>
      <c r="JU57" s="53" t="str">
        <f>TEXT(JT57,"0.0")</f>
        <v>0.0</v>
      </c>
      <c r="JV57" s="61">
        <v>1</v>
      </c>
      <c r="JW57" s="62">
        <v>1</v>
      </c>
    </row>
    <row r="58" spans="1:329" s="8" customFormat="1">
      <c r="CQ58" s="7"/>
      <c r="CR58" s="7"/>
      <c r="CS58" s="7"/>
      <c r="CT58" s="7"/>
      <c r="CU58" s="7"/>
    </row>
    <row r="59" spans="1:329" s="8" customFormat="1">
      <c r="CQ59" s="7"/>
      <c r="CR59" s="7"/>
      <c r="CS59" s="7"/>
      <c r="CT59" s="7"/>
      <c r="CU59" s="7"/>
    </row>
    <row r="60" spans="1:329" s="8" customFormat="1">
      <c r="CQ60" s="7"/>
      <c r="CR60" s="7"/>
      <c r="CS60" s="7"/>
      <c r="CT60" s="7"/>
      <c r="CU60" s="7"/>
    </row>
    <row r="61" spans="1:329" s="8" customFormat="1">
      <c r="CQ61" s="7"/>
      <c r="CR61" s="7"/>
      <c r="CS61" s="7"/>
      <c r="CT61" s="7"/>
      <c r="CU61" s="7"/>
    </row>
    <row r="62" spans="1:329" s="8" customFormat="1">
      <c r="CQ62" s="7"/>
      <c r="CR62" s="7"/>
      <c r="CS62" s="7"/>
      <c r="CT62" s="7"/>
      <c r="CU62" s="7"/>
    </row>
    <row r="63" spans="1:329" s="8" customFormat="1">
      <c r="CQ63" s="7"/>
      <c r="CR63" s="7"/>
      <c r="CS63" s="7"/>
      <c r="CT63" s="7"/>
      <c r="CU63" s="7"/>
    </row>
    <row r="64" spans="1:329" s="8" customFormat="1">
      <c r="CQ64" s="7"/>
      <c r="CR64" s="7"/>
      <c r="CS64" s="7"/>
      <c r="CT64" s="7"/>
      <c r="CU64" s="7"/>
    </row>
    <row r="65" spans="95:99" s="8" customFormat="1">
      <c r="CQ65" s="7"/>
      <c r="CR65" s="7"/>
      <c r="CS65" s="7"/>
      <c r="CT65" s="7"/>
      <c r="CU65" s="7"/>
    </row>
    <row r="66" spans="95:99" s="8" customFormat="1">
      <c r="CQ66" s="7"/>
      <c r="CR66" s="7"/>
      <c r="CS66" s="7"/>
      <c r="CT66" s="7"/>
      <c r="CU66" s="7"/>
    </row>
    <row r="67" spans="95:99" s="8" customFormat="1">
      <c r="CQ67" s="7"/>
      <c r="CR67" s="7"/>
      <c r="CS67" s="7"/>
      <c r="CT67" s="7"/>
      <c r="CU67" s="7"/>
    </row>
    <row r="68" spans="95:99" s="8" customFormat="1">
      <c r="CQ68" s="7"/>
      <c r="CR68" s="7"/>
      <c r="CS68" s="7"/>
      <c r="CT68" s="7"/>
      <c r="CU68" s="7"/>
    </row>
    <row r="69" spans="95:99" s="8" customFormat="1">
      <c r="CQ69" s="7"/>
      <c r="CR69" s="7"/>
      <c r="CS69" s="7"/>
      <c r="CT69" s="7"/>
      <c r="CU69" s="7"/>
    </row>
    <row r="70" spans="95:99" s="8" customFormat="1">
      <c r="CQ70" s="7"/>
      <c r="CR70" s="7"/>
      <c r="CS70" s="7"/>
      <c r="CT70" s="7"/>
      <c r="CU70" s="7"/>
    </row>
    <row r="71" spans="95:99" s="8" customFormat="1">
      <c r="CQ71" s="7"/>
      <c r="CR71" s="7"/>
      <c r="CS71" s="7"/>
      <c r="CT71" s="7"/>
      <c r="CU71" s="7"/>
    </row>
    <row r="72" spans="95:99" s="8" customFormat="1">
      <c r="CQ72" s="7"/>
      <c r="CR72" s="7"/>
      <c r="CS72" s="7"/>
      <c r="CT72" s="7"/>
      <c r="CU72" s="7"/>
    </row>
    <row r="73" spans="95:99" s="8" customFormat="1">
      <c r="CQ73" s="7"/>
      <c r="CR73" s="7"/>
      <c r="CS73" s="7"/>
      <c r="CT73" s="7"/>
      <c r="CU73" s="7"/>
    </row>
    <row r="74" spans="95:99" s="8" customFormat="1">
      <c r="CQ74" s="7"/>
      <c r="CR74" s="7"/>
      <c r="CS74" s="7"/>
      <c r="CT74" s="7"/>
      <c r="CU74" s="7"/>
    </row>
    <row r="75" spans="95:99" s="8" customFormat="1">
      <c r="CQ75" s="7"/>
      <c r="CR75" s="7"/>
      <c r="CS75" s="7"/>
      <c r="CT75" s="7"/>
      <c r="CU75" s="7"/>
    </row>
    <row r="76" spans="95:99" s="8" customFormat="1">
      <c r="CQ76" s="7"/>
      <c r="CR76" s="7"/>
      <c r="CS76" s="7"/>
      <c r="CT76" s="7"/>
      <c r="CU76" s="7"/>
    </row>
    <row r="77" spans="95:99" s="8" customFormat="1">
      <c r="CQ77" s="7"/>
      <c r="CR77" s="7"/>
      <c r="CS77" s="7"/>
      <c r="CT77" s="7"/>
      <c r="CU77" s="7"/>
    </row>
    <row r="78" spans="95:99" s="8" customFormat="1">
      <c r="CQ78" s="7"/>
      <c r="CR78" s="7"/>
      <c r="CS78" s="7"/>
      <c r="CT78" s="7"/>
      <c r="CU78" s="7"/>
    </row>
    <row r="79" spans="95:99" s="8" customFormat="1">
      <c r="CQ79" s="7"/>
      <c r="CR79" s="7"/>
      <c r="CS79" s="7"/>
      <c r="CT79" s="7"/>
      <c r="CU79" s="7"/>
    </row>
    <row r="80" spans="95:99" s="8" customFormat="1">
      <c r="CQ80" s="7"/>
      <c r="CR80" s="7"/>
      <c r="CS80" s="7"/>
      <c r="CT80" s="7"/>
      <c r="CU80" s="7"/>
    </row>
    <row r="81" spans="95:99" s="8" customFormat="1">
      <c r="CQ81" s="7"/>
      <c r="CR81" s="7"/>
      <c r="CS81" s="7"/>
      <c r="CT81" s="7"/>
      <c r="CU81" s="7"/>
    </row>
    <row r="82" spans="95:99" s="8" customFormat="1">
      <c r="CQ82" s="7"/>
      <c r="CR82" s="7"/>
      <c r="CS82" s="7"/>
      <c r="CT82" s="7"/>
      <c r="CU82" s="7"/>
    </row>
    <row r="83" spans="95:99" s="8" customFormat="1">
      <c r="CQ83" s="7"/>
      <c r="CR83" s="7"/>
      <c r="CS83" s="7"/>
      <c r="CT83" s="7"/>
      <c r="CU83" s="7"/>
    </row>
    <row r="84" spans="95:99" s="8" customFormat="1">
      <c r="CQ84" s="7"/>
      <c r="CR84" s="7"/>
      <c r="CS84" s="7"/>
      <c r="CT84" s="7"/>
      <c r="CU84" s="7"/>
    </row>
    <row r="85" spans="95:99" s="8" customFormat="1">
      <c r="CQ85" s="7"/>
      <c r="CR85" s="7"/>
      <c r="CS85" s="7"/>
      <c r="CT85" s="7"/>
      <c r="CU85" s="7"/>
    </row>
    <row r="86" spans="95:99" s="8" customFormat="1">
      <c r="CQ86" s="7"/>
      <c r="CR86" s="7"/>
      <c r="CS86" s="7"/>
      <c r="CT86" s="7"/>
      <c r="CU86" s="7"/>
    </row>
    <row r="87" spans="95:99" s="8" customFormat="1">
      <c r="CQ87" s="7"/>
      <c r="CR87" s="7"/>
      <c r="CS87" s="7"/>
      <c r="CT87" s="7"/>
      <c r="CU87" s="7"/>
    </row>
    <row r="88" spans="95:99" s="8" customFormat="1">
      <c r="CQ88" s="7"/>
      <c r="CR88" s="7"/>
      <c r="CS88" s="7"/>
      <c r="CT88" s="7"/>
      <c r="CU88" s="7"/>
    </row>
    <row r="89" spans="95:99" s="8" customFormat="1">
      <c r="CQ89" s="7"/>
      <c r="CR89" s="7"/>
      <c r="CS89" s="7"/>
      <c r="CT89" s="7"/>
      <c r="CU89" s="7"/>
    </row>
    <row r="90" spans="95:99" s="8" customFormat="1">
      <c r="CQ90" s="7"/>
      <c r="CR90" s="7"/>
      <c r="CS90" s="7"/>
      <c r="CT90" s="7"/>
      <c r="CU90" s="7"/>
    </row>
    <row r="91" spans="95:99" s="8" customFormat="1">
      <c r="CQ91" s="7"/>
      <c r="CR91" s="7"/>
      <c r="CS91" s="7"/>
      <c r="CT91" s="7"/>
      <c r="CU91" s="7"/>
    </row>
    <row r="92" spans="95:99" s="8" customFormat="1">
      <c r="CQ92" s="7"/>
      <c r="CR92" s="7"/>
      <c r="CS92" s="7"/>
      <c r="CT92" s="7"/>
      <c r="CU92" s="7"/>
    </row>
    <row r="93" spans="95:99" s="8" customFormat="1">
      <c r="CQ93" s="7"/>
      <c r="CR93" s="7"/>
      <c r="CS93" s="7"/>
      <c r="CT93" s="7"/>
      <c r="CU93" s="7"/>
    </row>
    <row r="94" spans="95:99" s="8" customFormat="1">
      <c r="CQ94" s="7"/>
      <c r="CR94" s="7"/>
      <c r="CS94" s="7"/>
      <c r="CT94" s="7"/>
      <c r="CU94" s="7"/>
    </row>
    <row r="95" spans="95:99" s="8" customFormat="1">
      <c r="CQ95" s="7"/>
      <c r="CR95" s="7"/>
      <c r="CS95" s="7"/>
      <c r="CT95" s="7"/>
      <c r="CU95" s="7"/>
    </row>
    <row r="96" spans="95:99" s="8" customFormat="1">
      <c r="CQ96" s="7"/>
      <c r="CR96" s="7"/>
      <c r="CS96" s="7"/>
      <c r="CT96" s="7"/>
      <c r="CU96" s="7"/>
    </row>
    <row r="97" spans="95:99" s="8" customFormat="1">
      <c r="CQ97" s="7"/>
      <c r="CR97" s="7"/>
      <c r="CS97" s="7"/>
      <c r="CT97" s="7"/>
      <c r="CU97" s="7"/>
    </row>
    <row r="98" spans="95:99" s="8" customFormat="1">
      <c r="CQ98" s="7"/>
      <c r="CR98" s="7"/>
      <c r="CS98" s="7"/>
      <c r="CT98" s="7"/>
      <c r="CU98" s="7"/>
    </row>
    <row r="99" spans="95:99" s="8" customFormat="1">
      <c r="CQ99" s="7"/>
      <c r="CR99" s="7"/>
      <c r="CS99" s="7"/>
      <c r="CT99" s="7"/>
      <c r="CU99" s="7"/>
    </row>
    <row r="100" spans="95:99" s="8" customFormat="1">
      <c r="CQ100" s="7"/>
      <c r="CR100" s="7"/>
      <c r="CS100" s="7"/>
      <c r="CT100" s="7"/>
      <c r="CU100" s="7"/>
    </row>
    <row r="101" spans="95:99" s="8" customFormat="1">
      <c r="CQ101" s="7"/>
      <c r="CR101" s="7"/>
      <c r="CS101" s="7"/>
      <c r="CT101" s="7"/>
      <c r="CU101" s="7"/>
    </row>
    <row r="102" spans="95:99" s="8" customFormat="1">
      <c r="CQ102" s="7"/>
      <c r="CR102" s="7"/>
      <c r="CS102" s="7"/>
      <c r="CT102" s="7"/>
      <c r="CU102" s="7"/>
    </row>
    <row r="103" spans="95:99" s="8" customFormat="1">
      <c r="CQ103" s="7"/>
      <c r="CR103" s="7"/>
      <c r="CS103" s="7"/>
      <c r="CT103" s="7"/>
      <c r="CU103" s="7"/>
    </row>
    <row r="104" spans="95:99" s="8" customFormat="1">
      <c r="CQ104" s="7"/>
      <c r="CR104" s="7"/>
      <c r="CS104" s="7"/>
      <c r="CT104" s="7"/>
      <c r="CU104" s="7"/>
    </row>
    <row r="105" spans="95:99" s="8" customFormat="1">
      <c r="CQ105" s="7"/>
      <c r="CR105" s="7"/>
      <c r="CS105" s="7"/>
      <c r="CT105" s="7"/>
      <c r="CU105" s="7"/>
    </row>
    <row r="106" spans="95:99" s="8" customFormat="1">
      <c r="CQ106" s="7"/>
      <c r="CR106" s="7"/>
      <c r="CS106" s="7"/>
      <c r="CT106" s="7"/>
      <c r="CU106" s="7"/>
    </row>
    <row r="107" spans="95:99" s="8" customFormat="1">
      <c r="CQ107" s="7"/>
      <c r="CR107" s="7"/>
      <c r="CS107" s="7"/>
      <c r="CT107" s="7"/>
      <c r="CU107" s="7"/>
    </row>
    <row r="108" spans="95:99" s="8" customFormat="1">
      <c r="CQ108" s="7"/>
      <c r="CR108" s="7"/>
      <c r="CS108" s="7"/>
      <c r="CT108" s="7"/>
      <c r="CU108" s="7"/>
    </row>
    <row r="109" spans="95:99" s="8" customFormat="1">
      <c r="CQ109" s="7"/>
      <c r="CR109" s="7"/>
      <c r="CS109" s="7"/>
      <c r="CT109" s="7"/>
      <c r="CU109" s="7"/>
    </row>
    <row r="110" spans="95:99" s="8" customFormat="1">
      <c r="CQ110" s="7"/>
      <c r="CR110" s="7"/>
      <c r="CS110" s="7"/>
      <c r="CT110" s="7"/>
      <c r="CU110" s="7"/>
    </row>
    <row r="111" spans="95:99" s="8" customFormat="1">
      <c r="CQ111" s="7"/>
      <c r="CR111" s="7"/>
      <c r="CS111" s="7"/>
      <c r="CT111" s="7"/>
      <c r="CU111" s="7"/>
    </row>
    <row r="112" spans="95:99" s="8" customFormat="1">
      <c r="CQ112" s="7"/>
      <c r="CR112" s="7"/>
      <c r="CS112" s="7"/>
      <c r="CT112" s="7"/>
      <c r="CU112" s="7"/>
    </row>
    <row r="113" spans="1:369" s="226" customFormat="1">
      <c r="CQ113" s="227"/>
      <c r="CR113" s="227"/>
      <c r="CS113" s="227"/>
      <c r="CT113" s="227"/>
      <c r="CU113" s="227"/>
    </row>
    <row r="114" spans="1:369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70"/>
      <c r="CR114" s="170"/>
      <c r="CS114" s="170"/>
      <c r="CT114" s="170"/>
      <c r="CU114" s="170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</row>
    <row r="115" spans="1:369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8"/>
      <c r="CR115" s="118"/>
      <c r="CS115" s="118"/>
      <c r="CT115" s="118"/>
      <c r="CU115" s="118"/>
      <c r="CV115" s="119"/>
      <c r="CW115" s="119"/>
      <c r="CX115" s="119"/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19"/>
      <c r="DQ115" s="119"/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19"/>
      <c r="ER115" s="119"/>
      <c r="ES115" s="119"/>
      <c r="ET115" s="119"/>
      <c r="EU115" s="119"/>
      <c r="EV115" s="119"/>
      <c r="EW115" s="119"/>
      <c r="EX115" s="119"/>
      <c r="EY115" s="119"/>
      <c r="EZ115" s="119"/>
      <c r="FA115" s="119"/>
      <c r="FB115" s="119"/>
      <c r="FC115" s="119"/>
      <c r="FD115" s="119"/>
      <c r="FE115" s="119"/>
      <c r="FF115" s="119"/>
      <c r="FG115" s="119"/>
      <c r="FH115" s="119"/>
      <c r="FI115" s="119"/>
      <c r="FJ115" s="119"/>
      <c r="FK115" s="119"/>
      <c r="FL115" s="119"/>
      <c r="FM115" s="119"/>
      <c r="FN115" s="119"/>
      <c r="FO115" s="119"/>
      <c r="FP115" s="119"/>
      <c r="FQ115" s="119"/>
      <c r="FR115" s="119"/>
      <c r="FS115" s="119"/>
      <c r="FT115" s="119"/>
      <c r="FU115" s="119"/>
      <c r="FV115" s="119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  <c r="JH115" s="119"/>
      <c r="JI115" s="119"/>
      <c r="JJ115" s="119"/>
      <c r="JK115" s="119"/>
      <c r="JL115" s="119"/>
      <c r="JM115" s="119"/>
      <c r="JN115" s="119"/>
      <c r="JO115" s="119"/>
      <c r="JP115" s="119"/>
      <c r="JQ115" s="119"/>
      <c r="JR115" s="119"/>
      <c r="JS115" s="119"/>
      <c r="JT115" s="119"/>
      <c r="JU115" s="119"/>
      <c r="JV115" s="119"/>
      <c r="JW115" s="119"/>
      <c r="JX115" s="119"/>
      <c r="JY115" s="119"/>
      <c r="JZ115" s="119"/>
      <c r="KA115" s="119"/>
      <c r="KB115" s="119"/>
      <c r="KC115" s="119"/>
      <c r="KD115" s="119"/>
      <c r="KE115" s="119"/>
      <c r="KF115" s="119"/>
      <c r="KG115" s="119"/>
      <c r="KH115" s="119"/>
      <c r="KI115" s="119"/>
      <c r="KJ115" s="119"/>
      <c r="KK115" s="119"/>
      <c r="KL115" s="119"/>
      <c r="KM115" s="119"/>
      <c r="KN115" s="119"/>
      <c r="KO115" s="119"/>
      <c r="KP115" s="119"/>
      <c r="KQ115" s="119"/>
      <c r="KR115" s="119"/>
      <c r="KS115" s="119"/>
      <c r="KT115" s="119"/>
      <c r="KU115" s="119"/>
      <c r="KV115" s="119"/>
      <c r="KW115" s="119"/>
      <c r="KX115" s="119"/>
      <c r="KY115" s="119"/>
      <c r="KZ115" s="119"/>
      <c r="LA115" s="119"/>
      <c r="LB115" s="119"/>
      <c r="LC115" s="119"/>
      <c r="LD115" s="119"/>
      <c r="LE115" s="119"/>
      <c r="LF115" s="119"/>
      <c r="LG115" s="119"/>
      <c r="LH115" s="119"/>
      <c r="LI115" s="119"/>
      <c r="LJ115" s="119"/>
      <c r="LK115" s="119"/>
      <c r="LL115" s="119"/>
      <c r="LM115" s="119"/>
      <c r="LN115" s="119"/>
      <c r="LO115" s="119"/>
      <c r="LP115" s="119"/>
      <c r="LQ115" s="119"/>
      <c r="LR115" s="119"/>
      <c r="LS115" s="119"/>
      <c r="LT115" s="119"/>
      <c r="LU115" s="119"/>
      <c r="LV115" s="119"/>
      <c r="LW115" s="119"/>
      <c r="LX115" s="119"/>
      <c r="LY115" s="119"/>
      <c r="LZ115" s="119"/>
      <c r="MA115" s="119"/>
      <c r="MB115" s="119"/>
      <c r="MC115" s="119"/>
      <c r="MD115" s="119"/>
      <c r="ME115" s="119"/>
      <c r="MF115" s="119"/>
      <c r="MG115" s="119"/>
      <c r="MH115" s="119"/>
      <c r="MI115" s="119"/>
      <c r="MJ115" s="119"/>
      <c r="MK115" s="119"/>
      <c r="ML115" s="119"/>
      <c r="MM115" s="119"/>
      <c r="MN115" s="119"/>
      <c r="MO115" s="119"/>
      <c r="MP115" s="119"/>
      <c r="MQ115" s="119"/>
      <c r="MR115" s="119"/>
      <c r="MS115" s="119"/>
      <c r="MT115" s="119"/>
      <c r="MU115" s="119"/>
      <c r="MV115" s="119"/>
      <c r="MW115" s="119"/>
      <c r="MX115" s="119"/>
      <c r="MY115" s="119"/>
      <c r="MZ115" s="119"/>
      <c r="NA115" s="119"/>
      <c r="NB115" s="119"/>
      <c r="NC115" s="119"/>
      <c r="ND115" s="119"/>
      <c r="NE115" s="119"/>
    </row>
  </sheetData>
  <autoFilter ref="A1:NE44">
    <filterColumn colId="4"/>
  </autoFilter>
  <mergeCells count="1">
    <mergeCell ref="C49:F49"/>
  </mergeCells>
  <conditionalFormatting sqref="T39:T44 S51:T57 M51:N57 O1 M1:N44 S1:T38 U1">
    <cfRule type="cellIs" dxfId="207" priority="218" stopIfTrue="1" operator="lessThan">
      <formula>4.95</formula>
    </cfRule>
    <cfRule type="cellIs" dxfId="206" priority="219" stopIfTrue="1" operator="lessThan">
      <formula>4.95</formula>
    </cfRule>
    <cfRule type="cellIs" dxfId="205" priority="220" stopIfTrue="1" operator="lessThan">
      <formula>4.95</formula>
    </cfRule>
  </conditionalFormatting>
  <conditionalFormatting sqref="Q39:R44 T39:U44 K51:L57 Q51:U57 Q1:U38 K1:L44">
    <cfRule type="cellIs" dxfId="204" priority="217" stopIfTrue="1" operator="lessThan">
      <formula>4.95</formula>
    </cfRule>
  </conditionalFormatting>
  <conditionalFormatting sqref="BV51:BV57 EG53:EG57 EG1:EG36 BV1:BV44">
    <cfRule type="cellIs" dxfId="203" priority="215" operator="greaterThan">
      <formula>0</formula>
    </cfRule>
  </conditionalFormatting>
  <conditionalFormatting sqref="AO51:AO57 GJ53:GJ57 HI56:HI57 ER53:ER57 ER1:ER36 AO1:AO44 GJ1:GJ44 HI1:HI44 AD1:AD1048576 AZ1:AZ1048576 BK1:BK1048576 BV1:BV1048576 CG1:CG1048576">
    <cfRule type="cellIs" dxfId="202" priority="214" operator="lessThan">
      <formula>1</formula>
    </cfRule>
  </conditionalFormatting>
  <conditionalFormatting sqref="R51:R57 AL51:AM57 GG53:GH57 L51:L57 HF56:HG57 EO53:EP57 EO1:EP36 R2:R44 AL1:AM44 GG1:GH44 L2:L44 HF1:HG44 AA1:AB1048576 AW1:AX1048576 BH1:BI1048576 BS1:BT1048576 CD1:CE1048576">
    <cfRule type="cellIs" dxfId="201" priority="213" operator="lessThan">
      <formula>4</formula>
    </cfRule>
  </conditionalFormatting>
  <conditionalFormatting sqref="KE36:KE38 KP36:KP38 MI37:MI38 JF37:JF38 JQ37:JQ38 KB37:KB38 KM37:KM38 KX37:KX38 NB37:NB38 MQ37:MQ38 LX37:LX38 HY37:HY44 HQ36:HQ44 HF36:HF44 IJ37:IJ44 IU37:IU44 GJ53:GJ57 FC53:FC57 FN53:FN57 HI56:HI57 HT56:HT57 IB56:IB57 IM56:IM57 IX56:IX57 JI56:JI57 JT56:JT57 FY53:FY57 JU1 FY1:FY44 GJ1:GJ44 FC2:FC44 FN1:FN44 HI1:HI44 HU1 HT1:HT44 IB2:IB44 HI1:HJ1 IM1:IN1 IM2:IM44 IX2:IX44 JI1:JI44 JJ1 JT1:JT39">
    <cfRule type="cellIs" dxfId="200" priority="198" operator="lessThan">
      <formula>0</formula>
    </cfRule>
    <cfRule type="cellIs" dxfId="199" priority="199" operator="lessThan">
      <formula>0</formula>
    </cfRule>
    <cfRule type="cellIs" dxfId="198" priority="200" operator="greaterThan">
      <formula>0</formula>
    </cfRule>
    <cfRule type="cellIs" dxfId="197" priority="201" operator="lessThan">
      <formula>0</formula>
    </cfRule>
    <cfRule type="cellIs" dxfId="196" priority="202" operator="greaterThan">
      <formula>0</formula>
    </cfRule>
  </conditionalFormatting>
  <conditionalFormatting sqref="KE36:KE38 KP36:KP38 LX37:LX38 JF37:JF38 JQ37:JQ38 KB37:KB38 KM37:KM38 KX37:KX38 NB37:NB38 MQ37:MQ38 MI37:MI38 HY37:HY44 HQ36:HQ44 HF36:HF44 IJ37:IJ44 IU37:IU44 JT56:JT57 GJ53:GJ57 FC53:FC57 FN53:FN57 HI56:HI57 HT56:HT57 IB56:IB57 IM56:IM57 IX56:IX57 JI56:JI57 FY53:FY57 JT2:JT39 FY2:FY44 GJ2:GJ44 FC2:FC44 FN2:FN44 HI2:HI44 HT2:HT44 IB2:IB44 IM2:IM44 IX2:IX44 JI2:JI44">
    <cfRule type="cellIs" dxfId="195" priority="195" operator="equal">
      <formula>0</formula>
    </cfRule>
    <cfRule type="cellIs" dxfId="194" priority="196" operator="equal">
      <formula>0</formula>
    </cfRule>
    <cfRule type="cellIs" dxfId="193" priority="197" operator="lessThan">
      <formula>0</formula>
    </cfRule>
  </conditionalFormatting>
  <conditionalFormatting sqref="KP36:KP38 KX37:KX38 IX56:IX57 FC53:FC57 IX2:IX44 FC2:FC44">
    <cfRule type="cellIs" dxfId="192" priority="190" operator="lessThan">
      <formula>1</formula>
    </cfRule>
    <cfRule type="cellIs" dxfId="191" priority="191" operator="greaterThan">
      <formula>0</formula>
    </cfRule>
    <cfRule type="cellIs" dxfId="190" priority="192" operator="equal">
      <formula>0</formula>
    </cfRule>
    <cfRule type="cellIs" dxfId="189" priority="193" operator="equal">
      <formula>0</formula>
    </cfRule>
    <cfRule type="cellIs" dxfId="188" priority="194" operator="lessThan">
      <formula>0</formula>
    </cfRule>
  </conditionalFormatting>
  <conditionalFormatting sqref="KP36:KP38 KX37:KX38 IX56:IX57 IX2:IX44">
    <cfRule type="cellIs" dxfId="187" priority="189" operator="greaterThan">
      <formula>1</formula>
    </cfRule>
  </conditionalFormatting>
  <conditionalFormatting sqref="MQ37:MQ38 HY37:HY44 IB56:IB57 IB2:IB44">
    <cfRule type="cellIs" dxfId="186" priority="161" stopIfTrue="1" operator="lessThan">
      <formula>5</formula>
    </cfRule>
  </conditionalFormatting>
  <conditionalFormatting sqref="BH55:BI55 BS55:BT55 DL55 CD55:CE55 DS55 DA55 ED55 EO55 EZ55 FK55 FV55 GG55 GR55 L55 R55 AA55:AB55 AL55:AM55 AW55:AX55 HQ56:HR57 IJ56:IK57 IU56:IV57 JF56:JG57 JQ56:JR57 HF56:HG57 JQ1:JU1 HF2:HG44 HQ1:HU1 HQ2:HR44 HF1:HJ1 IJ1:IN1 IJ2:IK44 IU1:IV44 IW1:IY1 JF2:JG44 JF1:JJ1 JQ2:JR39">
    <cfRule type="cellIs" dxfId="185" priority="103" operator="lessThan">
      <formula>3.95</formula>
    </cfRule>
  </conditionalFormatting>
  <conditionalFormatting sqref="CE55 AX55 BI55 BT55 L55 AB55 AM55 R55 JQ56:JR57 HQ56:HR57 IJ56:IK57 IV56:IV57 JF56:JG57 HF56:HG57 JQ2:JR39 HF2:HG44 HQ2:HR44 IJ2:IK44 IV2:IV44 JF2:JG44">
    <cfRule type="cellIs" dxfId="184" priority="99" operator="lessThan">
      <formula>4</formula>
    </cfRule>
  </conditionalFormatting>
  <conditionalFormatting sqref="KF1 KE1:KE39">
    <cfRule type="cellIs" dxfId="183" priority="6" operator="lessThan">
      <formula>0</formula>
    </cfRule>
    <cfRule type="cellIs" dxfId="182" priority="7" operator="lessThan">
      <formula>0</formula>
    </cfRule>
    <cfRule type="cellIs" dxfId="181" priority="8" operator="greaterThan">
      <formula>0</formula>
    </cfRule>
    <cfRule type="cellIs" dxfId="180" priority="9" operator="lessThan">
      <formula>0</formula>
    </cfRule>
    <cfRule type="cellIs" dxfId="179" priority="10" operator="greaterThan">
      <formula>0</formula>
    </cfRule>
  </conditionalFormatting>
  <conditionalFormatting sqref="KE2:KE39">
    <cfRule type="cellIs" dxfId="178" priority="3" operator="equal">
      <formula>0</formula>
    </cfRule>
    <cfRule type="cellIs" dxfId="177" priority="4" operator="equal">
      <formula>0</formula>
    </cfRule>
    <cfRule type="cellIs" dxfId="176" priority="5" operator="lessThan">
      <formula>0</formula>
    </cfRule>
  </conditionalFormatting>
  <conditionalFormatting sqref="KB1:KF1 KB2:KC39">
    <cfRule type="cellIs" dxfId="175" priority="2" operator="lessThan">
      <formula>3.95</formula>
    </cfRule>
  </conditionalFormatting>
  <conditionalFormatting sqref="KB2:KC39">
    <cfRule type="cellIs" dxfId="174" priority="1" operator="lessThan">
      <formula>4</formula>
    </cfRule>
  </conditionalFormatting>
  <pageMargins left="0.7" right="0.7" top="0.75" bottom="0.75" header="0.3" footer="0.3"/>
  <pageSetup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KH113"/>
  <sheetViews>
    <sheetView workbookViewId="0">
      <pane xSplit="5" ySplit="1" topLeftCell="F33" activePane="bottomRight" state="frozen"/>
      <selection activeCell="A3" sqref="A3:XFD3"/>
      <selection pane="topRight" activeCell="A3" sqref="A3:XFD3"/>
      <selection pane="bottomLeft" activeCell="A3" sqref="A3:XFD3"/>
      <selection pane="bottomRight" activeCell="A3" sqref="A3:XFD3"/>
    </sheetView>
  </sheetViews>
  <sheetFormatPr defaultRowHeight="17.25"/>
  <cols>
    <col min="1" max="1" width="7.5703125" style="4" customWidth="1"/>
    <col min="2" max="2" width="10.28515625" style="4" customWidth="1"/>
    <col min="3" max="3" width="14.85546875" style="4" customWidth="1"/>
    <col min="4" max="4" width="23.28515625" style="4" customWidth="1"/>
    <col min="5" max="5" width="14.85546875" style="4" customWidth="1"/>
    <col min="6" max="6" width="10.7109375" style="4" customWidth="1"/>
    <col min="7" max="7" width="14.28515625" style="4" customWidth="1"/>
    <col min="8" max="8" width="9.85546875" style="4" customWidth="1"/>
    <col min="9" max="10" width="32.42578125" style="4" customWidth="1"/>
    <col min="11" max="12" width="5.7109375" style="4" customWidth="1"/>
    <col min="13" max="13" width="5" style="4" customWidth="1"/>
    <col min="14" max="14" width="6" style="4" customWidth="1"/>
    <col min="15" max="15" width="5.7109375" style="4" customWidth="1"/>
    <col min="16" max="18" width="5.140625" style="4" customWidth="1"/>
    <col min="19" max="19" width="4.85546875" style="4" customWidth="1"/>
    <col min="20" max="20" width="5.5703125" style="4" customWidth="1"/>
    <col min="21" max="21" width="6.42578125" style="4" customWidth="1"/>
    <col min="22" max="22" width="5.140625" style="4" customWidth="1"/>
    <col min="23" max="33" width="5.85546875" style="4" customWidth="1"/>
    <col min="34" max="44" width="5.140625" style="4" customWidth="1"/>
    <col min="45" max="55" width="5.85546875" style="4" customWidth="1"/>
    <col min="56" max="88" width="5.42578125" style="4" customWidth="1"/>
    <col min="89" max="89" width="5.28515625" style="4" customWidth="1"/>
    <col min="90" max="91" width="7.7109375" style="4" customWidth="1"/>
    <col min="92" max="92" width="6.7109375" style="4" customWidth="1"/>
    <col min="93" max="93" width="5.28515625" style="4" customWidth="1"/>
    <col min="94" max="94" width="21.42578125" style="4" customWidth="1"/>
    <col min="95" max="95" width="4.85546875" style="90" customWidth="1"/>
    <col min="96" max="98" width="5.7109375" style="90" customWidth="1"/>
    <col min="99" max="99" width="5.28515625" style="90" customWidth="1"/>
    <col min="100" max="100" width="22.28515625" style="4" customWidth="1"/>
    <col min="101" max="129" width="6.140625" style="4" customWidth="1"/>
    <col min="130" max="132" width="4.28515625" style="4" customWidth="1"/>
    <col min="133" max="139" width="5.5703125" style="4" customWidth="1"/>
    <col min="140" max="140" width="4.28515625" style="4" customWidth="1"/>
    <col min="141" max="151" width="5.7109375" style="4" customWidth="1"/>
    <col min="152" max="162" width="4.42578125" style="4" customWidth="1"/>
    <col min="163" max="184" width="4.7109375" style="4" customWidth="1"/>
    <col min="185" max="195" width="5.42578125" style="4" customWidth="1"/>
    <col min="196" max="199" width="7.7109375" style="4" customWidth="1"/>
    <col min="200" max="200" width="20.7109375" style="4" customWidth="1"/>
    <col min="201" max="209" width="7.7109375" style="4" customWidth="1"/>
    <col min="210" max="220" width="6.140625" style="4" customWidth="1"/>
    <col min="221" max="239" width="4.5703125" style="4" customWidth="1"/>
    <col min="240" max="250" width="4.42578125" style="4" customWidth="1"/>
    <col min="251" max="272" width="4.85546875" style="4" customWidth="1"/>
    <col min="273" max="283" width="4.42578125" style="4" customWidth="1"/>
    <col min="284" max="294" width="5.140625" style="4" customWidth="1"/>
    <col min="295" max="16384" width="9.140625" style="4"/>
  </cols>
  <sheetData>
    <row r="1" spans="1:294" s="204" customFormat="1" ht="171.75" customHeight="1">
      <c r="A1" s="177" t="s">
        <v>0</v>
      </c>
      <c r="B1" s="177" t="s">
        <v>2</v>
      </c>
      <c r="C1" s="177" t="s">
        <v>1</v>
      </c>
      <c r="D1" s="232" t="s">
        <v>3</v>
      </c>
      <c r="E1" s="233" t="s">
        <v>4</v>
      </c>
      <c r="F1" s="177" t="s">
        <v>5</v>
      </c>
      <c r="G1" s="177" t="s">
        <v>6</v>
      </c>
      <c r="H1" s="177" t="s">
        <v>8</v>
      </c>
      <c r="I1" s="177" t="s">
        <v>16</v>
      </c>
      <c r="J1" s="177" t="s">
        <v>7</v>
      </c>
      <c r="K1" s="178" t="s">
        <v>17</v>
      </c>
      <c r="L1" s="178" t="s">
        <v>18</v>
      </c>
      <c r="M1" s="179" t="s">
        <v>19</v>
      </c>
      <c r="N1" s="180" t="s">
        <v>20</v>
      </c>
      <c r="O1" s="180" t="s">
        <v>21</v>
      </c>
      <c r="P1" s="27" t="s">
        <v>22</v>
      </c>
      <c r="Q1" s="178" t="s">
        <v>23</v>
      </c>
      <c r="R1" s="178" t="s">
        <v>24</v>
      </c>
      <c r="S1" s="179" t="s">
        <v>25</v>
      </c>
      <c r="T1" s="180" t="s">
        <v>26</v>
      </c>
      <c r="U1" s="180" t="s">
        <v>27</v>
      </c>
      <c r="V1" s="27" t="s">
        <v>28</v>
      </c>
      <c r="W1" s="182" t="s">
        <v>29</v>
      </c>
      <c r="X1" s="182" t="s">
        <v>30</v>
      </c>
      <c r="Y1" s="182" t="s">
        <v>31</v>
      </c>
      <c r="Z1" s="183" t="s">
        <v>32</v>
      </c>
      <c r="AA1" s="184" t="s">
        <v>33</v>
      </c>
      <c r="AB1" s="185" t="s">
        <v>34</v>
      </c>
      <c r="AC1" s="179" t="s">
        <v>35</v>
      </c>
      <c r="AD1" s="180" t="s">
        <v>36</v>
      </c>
      <c r="AE1" s="186" t="s">
        <v>37</v>
      </c>
      <c r="AF1" s="27" t="s">
        <v>38</v>
      </c>
      <c r="AG1" s="187" t="s">
        <v>39</v>
      </c>
      <c r="AH1" s="182" t="s">
        <v>29</v>
      </c>
      <c r="AI1" s="182" t="s">
        <v>40</v>
      </c>
      <c r="AJ1" s="182" t="s">
        <v>41</v>
      </c>
      <c r="AK1" s="183" t="s">
        <v>42</v>
      </c>
      <c r="AL1" s="184" t="s">
        <v>43</v>
      </c>
      <c r="AM1" s="185" t="s">
        <v>44</v>
      </c>
      <c r="AN1" s="179" t="s">
        <v>45</v>
      </c>
      <c r="AO1" s="180" t="s">
        <v>46</v>
      </c>
      <c r="AP1" s="188" t="s">
        <v>47</v>
      </c>
      <c r="AQ1" s="27" t="s">
        <v>48</v>
      </c>
      <c r="AR1" s="189" t="s">
        <v>49</v>
      </c>
      <c r="AS1" s="182" t="s">
        <v>29</v>
      </c>
      <c r="AT1" s="182" t="s">
        <v>519</v>
      </c>
      <c r="AU1" s="182" t="s">
        <v>520</v>
      </c>
      <c r="AV1" s="183" t="s">
        <v>532</v>
      </c>
      <c r="AW1" s="184" t="s">
        <v>245</v>
      </c>
      <c r="AX1" s="185" t="s">
        <v>246</v>
      </c>
      <c r="AY1" s="179" t="s">
        <v>247</v>
      </c>
      <c r="AZ1" s="180" t="s">
        <v>248</v>
      </c>
      <c r="BA1" s="186" t="s">
        <v>249</v>
      </c>
      <c r="BB1" s="27" t="s">
        <v>250</v>
      </c>
      <c r="BC1" s="189" t="s">
        <v>251</v>
      </c>
      <c r="BD1" s="182" t="s">
        <v>29</v>
      </c>
      <c r="BE1" s="182" t="s">
        <v>60</v>
      </c>
      <c r="BF1" s="182" t="s">
        <v>61</v>
      </c>
      <c r="BG1" s="183" t="s">
        <v>62</v>
      </c>
      <c r="BH1" s="184" t="s">
        <v>63</v>
      </c>
      <c r="BI1" s="185" t="s">
        <v>64</v>
      </c>
      <c r="BJ1" s="179" t="s">
        <v>65</v>
      </c>
      <c r="BK1" s="180" t="s">
        <v>66</v>
      </c>
      <c r="BL1" s="186" t="s">
        <v>67</v>
      </c>
      <c r="BM1" s="27" t="s">
        <v>68</v>
      </c>
      <c r="BN1" s="189" t="s">
        <v>69</v>
      </c>
      <c r="BO1" s="182" t="s">
        <v>29</v>
      </c>
      <c r="BP1" s="182" t="s">
        <v>70</v>
      </c>
      <c r="BQ1" s="182" t="s">
        <v>71</v>
      </c>
      <c r="BR1" s="183" t="s">
        <v>72</v>
      </c>
      <c r="BS1" s="184" t="s">
        <v>73</v>
      </c>
      <c r="BT1" s="185" t="s">
        <v>74</v>
      </c>
      <c r="BU1" s="179" t="s">
        <v>75</v>
      </c>
      <c r="BV1" s="180" t="s">
        <v>76</v>
      </c>
      <c r="BW1" s="188" t="s">
        <v>77</v>
      </c>
      <c r="BX1" s="27" t="s">
        <v>78</v>
      </c>
      <c r="BY1" s="189" t="s">
        <v>79</v>
      </c>
      <c r="BZ1" s="182" t="s">
        <v>29</v>
      </c>
      <c r="CA1" s="182" t="s">
        <v>80</v>
      </c>
      <c r="CB1" s="182" t="s">
        <v>81</v>
      </c>
      <c r="CC1" s="183" t="s">
        <v>82</v>
      </c>
      <c r="CD1" s="184" t="s">
        <v>83</v>
      </c>
      <c r="CE1" s="185" t="s">
        <v>84</v>
      </c>
      <c r="CF1" s="179" t="s">
        <v>85</v>
      </c>
      <c r="CG1" s="180" t="s">
        <v>86</v>
      </c>
      <c r="CH1" s="186" t="s">
        <v>87</v>
      </c>
      <c r="CI1" s="27" t="s">
        <v>88</v>
      </c>
      <c r="CJ1" s="189" t="s">
        <v>89</v>
      </c>
      <c r="CK1" s="190" t="s">
        <v>90</v>
      </c>
      <c r="CL1" s="191" t="s">
        <v>91</v>
      </c>
      <c r="CM1" s="191" t="s">
        <v>92</v>
      </c>
      <c r="CN1" s="191" t="s">
        <v>93</v>
      </c>
      <c r="CO1" s="186" t="s">
        <v>94</v>
      </c>
      <c r="CP1" s="192" t="s">
        <v>95</v>
      </c>
      <c r="CQ1" s="193" t="s">
        <v>96</v>
      </c>
      <c r="CR1" s="193" t="s">
        <v>97</v>
      </c>
      <c r="CS1" s="193" t="s">
        <v>98</v>
      </c>
      <c r="CT1" s="193" t="s">
        <v>99</v>
      </c>
      <c r="CU1" s="193" t="s">
        <v>100</v>
      </c>
      <c r="CV1" s="192" t="s">
        <v>101</v>
      </c>
      <c r="CW1" s="182" t="s">
        <v>29</v>
      </c>
      <c r="CX1" s="182" t="s">
        <v>102</v>
      </c>
      <c r="CY1" s="182" t="s">
        <v>103</v>
      </c>
      <c r="CZ1" s="183" t="s">
        <v>104</v>
      </c>
      <c r="DA1" s="184" t="s">
        <v>105</v>
      </c>
      <c r="DB1" s="184" t="s">
        <v>106</v>
      </c>
      <c r="DC1" s="179" t="s">
        <v>107</v>
      </c>
      <c r="DD1" s="194" t="s">
        <v>108</v>
      </c>
      <c r="DE1" s="194" t="s">
        <v>109</v>
      </c>
      <c r="DF1" s="27" t="s">
        <v>110</v>
      </c>
      <c r="DG1" s="27" t="s">
        <v>111</v>
      </c>
      <c r="DH1" s="182" t="s">
        <v>29</v>
      </c>
      <c r="DI1" s="182" t="s">
        <v>112</v>
      </c>
      <c r="DJ1" s="182" t="s">
        <v>113</v>
      </c>
      <c r="DK1" s="183" t="s">
        <v>114</v>
      </c>
      <c r="DL1" s="184" t="s">
        <v>115</v>
      </c>
      <c r="DM1" s="184" t="s">
        <v>116</v>
      </c>
      <c r="DN1" s="179" t="s">
        <v>117</v>
      </c>
      <c r="DO1" s="194" t="s">
        <v>118</v>
      </c>
      <c r="DP1" s="194" t="s">
        <v>119</v>
      </c>
      <c r="DQ1" s="27" t="s">
        <v>120</v>
      </c>
      <c r="DR1" s="27" t="s">
        <v>121</v>
      </c>
      <c r="DS1" s="195" t="s">
        <v>122</v>
      </c>
      <c r="DT1" s="195" t="s">
        <v>123</v>
      </c>
      <c r="DU1" s="196" t="s">
        <v>124</v>
      </c>
      <c r="DV1" s="194" t="s">
        <v>125</v>
      </c>
      <c r="DW1" s="197" t="s">
        <v>126</v>
      </c>
      <c r="DX1" s="27" t="s">
        <v>127</v>
      </c>
      <c r="DY1" s="27" t="s">
        <v>128</v>
      </c>
      <c r="DZ1" s="182" t="s">
        <v>29</v>
      </c>
      <c r="EA1" s="182" t="s">
        <v>751</v>
      </c>
      <c r="EB1" s="182" t="s">
        <v>752</v>
      </c>
      <c r="EC1" s="183" t="s">
        <v>753</v>
      </c>
      <c r="ED1" s="184" t="s">
        <v>754</v>
      </c>
      <c r="EE1" s="184" t="s">
        <v>755</v>
      </c>
      <c r="EF1" s="179" t="s">
        <v>756</v>
      </c>
      <c r="EG1" s="180" t="s">
        <v>135</v>
      </c>
      <c r="EH1" s="188" t="s">
        <v>757</v>
      </c>
      <c r="EI1" s="27" t="s">
        <v>758</v>
      </c>
      <c r="EJ1" s="189" t="s">
        <v>758</v>
      </c>
      <c r="EK1" s="182" t="s">
        <v>29</v>
      </c>
      <c r="EL1" s="182" t="s">
        <v>50</v>
      </c>
      <c r="EM1" s="182" t="s">
        <v>51</v>
      </c>
      <c r="EN1" s="183" t="s">
        <v>52</v>
      </c>
      <c r="EO1" s="184" t="s">
        <v>53</v>
      </c>
      <c r="EP1" s="185" t="s">
        <v>54</v>
      </c>
      <c r="EQ1" s="179" t="s">
        <v>55</v>
      </c>
      <c r="ER1" s="180" t="s">
        <v>56</v>
      </c>
      <c r="ES1" s="186" t="s">
        <v>57</v>
      </c>
      <c r="ET1" s="27" t="s">
        <v>58</v>
      </c>
      <c r="EU1" s="189" t="s">
        <v>59</v>
      </c>
      <c r="EV1" s="182" t="s">
        <v>29</v>
      </c>
      <c r="EW1" s="182" t="s">
        <v>769</v>
      </c>
      <c r="EX1" s="182" t="s">
        <v>770</v>
      </c>
      <c r="EY1" s="183" t="s">
        <v>771</v>
      </c>
      <c r="EZ1" s="184" t="s">
        <v>772</v>
      </c>
      <c r="FA1" s="184" t="s">
        <v>773</v>
      </c>
      <c r="FB1" s="179" t="s">
        <v>774</v>
      </c>
      <c r="FC1" s="180" t="s">
        <v>775</v>
      </c>
      <c r="FD1" s="188" t="s">
        <v>776</v>
      </c>
      <c r="FE1" s="27" t="s">
        <v>772</v>
      </c>
      <c r="FF1" s="189" t="s">
        <v>777</v>
      </c>
      <c r="FG1" s="182" t="s">
        <v>29</v>
      </c>
      <c r="FH1" s="182" t="s">
        <v>778</v>
      </c>
      <c r="FI1" s="182" t="s">
        <v>779</v>
      </c>
      <c r="FJ1" s="183" t="s">
        <v>780</v>
      </c>
      <c r="FK1" s="184" t="s">
        <v>781</v>
      </c>
      <c r="FL1" s="184" t="s">
        <v>782</v>
      </c>
      <c r="FM1" s="179" t="s">
        <v>174</v>
      </c>
      <c r="FN1" s="180" t="s">
        <v>174</v>
      </c>
      <c r="FO1" s="188" t="s">
        <v>783</v>
      </c>
      <c r="FP1" s="27" t="s">
        <v>781</v>
      </c>
      <c r="FQ1" s="189" t="s">
        <v>781</v>
      </c>
      <c r="FR1" s="182" t="s">
        <v>29</v>
      </c>
      <c r="FS1" s="182" t="s">
        <v>784</v>
      </c>
      <c r="FT1" s="182" t="s">
        <v>785</v>
      </c>
      <c r="FU1" s="183" t="s">
        <v>786</v>
      </c>
      <c r="FV1" s="184" t="s">
        <v>787</v>
      </c>
      <c r="FW1" s="184" t="s">
        <v>788</v>
      </c>
      <c r="FX1" s="179" t="s">
        <v>154</v>
      </c>
      <c r="FY1" s="180" t="s">
        <v>154</v>
      </c>
      <c r="FZ1" s="188" t="s">
        <v>789</v>
      </c>
      <c r="GA1" s="27" t="s">
        <v>787</v>
      </c>
      <c r="GB1" s="189" t="s">
        <v>787</v>
      </c>
      <c r="GC1" s="182" t="s">
        <v>29</v>
      </c>
      <c r="GD1" s="182" t="s">
        <v>790</v>
      </c>
      <c r="GE1" s="182" t="s">
        <v>791</v>
      </c>
      <c r="GF1" s="183" t="s">
        <v>792</v>
      </c>
      <c r="GG1" s="184" t="s">
        <v>793</v>
      </c>
      <c r="GH1" s="185" t="s">
        <v>794</v>
      </c>
      <c r="GI1" s="179" t="s">
        <v>795</v>
      </c>
      <c r="GJ1" s="180" t="s">
        <v>796</v>
      </c>
      <c r="GK1" s="186" t="s">
        <v>797</v>
      </c>
      <c r="GL1" s="27" t="s">
        <v>798</v>
      </c>
      <c r="GM1" s="189" t="s">
        <v>799</v>
      </c>
      <c r="GN1" s="198" t="s">
        <v>199</v>
      </c>
      <c r="GO1" s="199" t="s">
        <v>801</v>
      </c>
      <c r="GP1" s="191" t="s">
        <v>802</v>
      </c>
      <c r="GQ1" s="186" t="s">
        <v>803</v>
      </c>
      <c r="GR1" s="172" t="s">
        <v>813</v>
      </c>
      <c r="GS1" s="200" t="s">
        <v>804</v>
      </c>
      <c r="GT1" s="186" t="s">
        <v>805</v>
      </c>
      <c r="GU1" s="201" t="s">
        <v>806</v>
      </c>
      <c r="GV1" s="202" t="s">
        <v>807</v>
      </c>
      <c r="GW1" s="198" t="s">
        <v>808</v>
      </c>
      <c r="GX1" s="203" t="s">
        <v>809</v>
      </c>
      <c r="GY1" s="191" t="s">
        <v>810</v>
      </c>
      <c r="GZ1" s="186" t="s">
        <v>811</v>
      </c>
      <c r="HA1" s="172" t="s">
        <v>812</v>
      </c>
      <c r="HB1" s="182" t="s">
        <v>29</v>
      </c>
      <c r="HC1" s="182" t="s">
        <v>225</v>
      </c>
      <c r="HD1" s="182" t="s">
        <v>226</v>
      </c>
      <c r="HE1" s="183" t="s">
        <v>227</v>
      </c>
      <c r="HF1" s="184" t="s">
        <v>228</v>
      </c>
      <c r="HG1" s="184" t="s">
        <v>229</v>
      </c>
      <c r="HH1" s="179" t="s">
        <v>230</v>
      </c>
      <c r="HI1" s="180" t="s">
        <v>231</v>
      </c>
      <c r="HJ1" s="180" t="s">
        <v>232</v>
      </c>
      <c r="HK1" s="27" t="s">
        <v>233</v>
      </c>
      <c r="HL1" s="27" t="s">
        <v>234</v>
      </c>
      <c r="HM1" s="182" t="s">
        <v>29</v>
      </c>
      <c r="HN1" s="182" t="s">
        <v>235</v>
      </c>
      <c r="HO1" s="182" t="s">
        <v>236</v>
      </c>
      <c r="HP1" s="183" t="s">
        <v>237</v>
      </c>
      <c r="HQ1" s="184" t="s">
        <v>238</v>
      </c>
      <c r="HR1" s="184" t="s">
        <v>239</v>
      </c>
      <c r="HS1" s="179" t="s">
        <v>240</v>
      </c>
      <c r="HT1" s="180" t="s">
        <v>241</v>
      </c>
      <c r="HU1" s="180" t="s">
        <v>242</v>
      </c>
      <c r="HV1" s="27" t="s">
        <v>243</v>
      </c>
      <c r="HW1" s="189" t="s">
        <v>244</v>
      </c>
      <c r="HX1" s="249" t="s">
        <v>869</v>
      </c>
      <c r="HY1" s="249" t="s">
        <v>870</v>
      </c>
      <c r="HZ1" s="249" t="s">
        <v>871</v>
      </c>
      <c r="IA1" s="250" t="s">
        <v>872</v>
      </c>
      <c r="IB1" s="251" t="s">
        <v>873</v>
      </c>
      <c r="IC1" s="252" t="s">
        <v>874</v>
      </c>
      <c r="ID1" s="253" t="s">
        <v>875</v>
      </c>
      <c r="IE1" s="253" t="s">
        <v>875</v>
      </c>
      <c r="IF1" s="182" t="s">
        <v>29</v>
      </c>
      <c r="IG1" s="182" t="s">
        <v>876</v>
      </c>
      <c r="IH1" s="182" t="s">
        <v>877</v>
      </c>
      <c r="II1" s="183" t="s">
        <v>878</v>
      </c>
      <c r="IJ1" s="184" t="s">
        <v>879</v>
      </c>
      <c r="IK1" s="184" t="s">
        <v>880</v>
      </c>
      <c r="IL1" s="179" t="s">
        <v>881</v>
      </c>
      <c r="IM1" s="180" t="s">
        <v>882</v>
      </c>
      <c r="IN1" s="180" t="s">
        <v>883</v>
      </c>
      <c r="IO1" s="27" t="s">
        <v>884</v>
      </c>
      <c r="IP1" s="189" t="s">
        <v>885</v>
      </c>
      <c r="IQ1" s="182" t="s">
        <v>29</v>
      </c>
      <c r="IR1" s="182" t="s">
        <v>886</v>
      </c>
      <c r="IS1" s="182" t="s">
        <v>887</v>
      </c>
      <c r="IT1" s="183" t="s">
        <v>888</v>
      </c>
      <c r="IU1" s="184" t="s">
        <v>891</v>
      </c>
      <c r="IV1" s="184" t="s">
        <v>892</v>
      </c>
      <c r="IW1" s="179" t="s">
        <v>889</v>
      </c>
      <c r="IX1" s="180" t="s">
        <v>890</v>
      </c>
      <c r="IY1" s="180" t="s">
        <v>893</v>
      </c>
      <c r="IZ1" s="27" t="s">
        <v>894</v>
      </c>
      <c r="JA1" s="189" t="s">
        <v>895</v>
      </c>
      <c r="JB1" s="263" t="s">
        <v>29</v>
      </c>
      <c r="JC1" s="264" t="s">
        <v>900</v>
      </c>
      <c r="JD1" s="264" t="s">
        <v>901</v>
      </c>
      <c r="JE1" s="264" t="s">
        <v>902</v>
      </c>
      <c r="JF1" s="265" t="s">
        <v>905</v>
      </c>
      <c r="JG1" s="265" t="s">
        <v>906</v>
      </c>
      <c r="JH1" s="266" t="s">
        <v>903</v>
      </c>
      <c r="JI1" s="267" t="s">
        <v>904</v>
      </c>
      <c r="JJ1" s="267" t="s">
        <v>907</v>
      </c>
      <c r="JK1" s="268" t="s">
        <v>908</v>
      </c>
      <c r="JL1" s="268" t="s">
        <v>909</v>
      </c>
      <c r="JM1" s="263" t="s">
        <v>29</v>
      </c>
      <c r="JN1" s="264" t="s">
        <v>910</v>
      </c>
      <c r="JO1" s="264" t="s">
        <v>911</v>
      </c>
      <c r="JP1" s="264" t="s">
        <v>912</v>
      </c>
      <c r="JQ1" s="265" t="s">
        <v>913</v>
      </c>
      <c r="JR1" s="265" t="s">
        <v>914</v>
      </c>
      <c r="JS1" s="266" t="s">
        <v>915</v>
      </c>
      <c r="JT1" s="267" t="s">
        <v>916</v>
      </c>
      <c r="JU1" s="267" t="s">
        <v>917</v>
      </c>
      <c r="JV1" s="268" t="s">
        <v>918</v>
      </c>
      <c r="JW1" s="268" t="s">
        <v>919</v>
      </c>
      <c r="JX1" s="263" t="s">
        <v>29</v>
      </c>
      <c r="JY1" s="264" t="s">
        <v>921</v>
      </c>
      <c r="JZ1" s="264" t="s">
        <v>922</v>
      </c>
      <c r="KA1" s="264" t="s">
        <v>923</v>
      </c>
      <c r="KB1" s="265" t="s">
        <v>924</v>
      </c>
      <c r="KC1" s="265" t="s">
        <v>925</v>
      </c>
      <c r="KD1" s="266" t="s">
        <v>926</v>
      </c>
      <c r="KE1" s="267" t="s">
        <v>927</v>
      </c>
      <c r="KF1" s="267" t="s">
        <v>928</v>
      </c>
      <c r="KG1" s="268" t="s">
        <v>929</v>
      </c>
      <c r="KH1" s="268" t="s">
        <v>930</v>
      </c>
    </row>
    <row r="2" spans="1:294" s="8" customFormat="1" ht="18">
      <c r="A2" s="5">
        <v>1</v>
      </c>
      <c r="B2" s="9" t="s">
        <v>356</v>
      </c>
      <c r="C2" s="10" t="s">
        <v>357</v>
      </c>
      <c r="D2" s="11" t="s">
        <v>358</v>
      </c>
      <c r="E2" s="12" t="s">
        <v>359</v>
      </c>
      <c r="F2" s="87"/>
      <c r="G2" s="47" t="s">
        <v>637</v>
      </c>
      <c r="H2" s="6" t="s">
        <v>427</v>
      </c>
      <c r="I2" s="48" t="s">
        <v>675</v>
      </c>
      <c r="J2" s="48" t="s">
        <v>525</v>
      </c>
      <c r="K2" s="98">
        <v>8</v>
      </c>
      <c r="L2" s="67" t="str">
        <f>TEXT(K2,"0.0")</f>
        <v>8.0</v>
      </c>
      <c r="M2" s="51" t="str">
        <f>IF(K2&gt;=8.5,"A",IF(K2&gt;=8,"B+",IF(K2&gt;=7,"B",IF(K2&gt;=6.5,"C+",IF(K2&gt;=5.5,"C",IF(K2&gt;=5,"D+",IF(K2&gt;=4,"D","F")))))))</f>
        <v>B+</v>
      </c>
      <c r="N2" s="52">
        <f>IF(M2="A",4,IF(M2="B+",3.5,IF(M2="B",3,IF(M2="C+",2.5,IF(M2="C",2,IF(M2="D+",1.5,IF(M2="D",1,0)))))))</f>
        <v>3.5</v>
      </c>
      <c r="O2" s="53" t="str">
        <f>TEXT(N2,"0.0")</f>
        <v>3.5</v>
      </c>
      <c r="P2" s="63">
        <v>2</v>
      </c>
      <c r="Q2" s="206">
        <v>7</v>
      </c>
      <c r="R2" s="67" t="str">
        <f>TEXT(Q2,"0.0")</f>
        <v>7.0</v>
      </c>
      <c r="S2" s="51" t="str">
        <f>IF(Q2&gt;=8.5,"A",IF(Q2&gt;=8,"B+",IF(Q2&gt;=7,"B",IF(Q2&gt;=6.5,"C+",IF(Q2&gt;=5.5,"C",IF(Q2&gt;=5,"D+",IF(Q2&gt;=4,"D","F")))))))</f>
        <v>B</v>
      </c>
      <c r="T2" s="52">
        <f>IF(S2="A",4,IF(S2="B+",3.5,IF(S2="B",3,IF(S2="C+",2.5,IF(S2="C",2,IF(S2="D+",1.5,IF(S2="D",1,0)))))))</f>
        <v>3</v>
      </c>
      <c r="U2" s="53" t="str">
        <f>TEXT(T2,"0.0")</f>
        <v>3.0</v>
      </c>
      <c r="V2" s="63">
        <v>3</v>
      </c>
      <c r="W2" s="105">
        <v>9.3000000000000007</v>
      </c>
      <c r="X2" s="103">
        <v>8</v>
      </c>
      <c r="Y2" s="104"/>
      <c r="Z2" s="66">
        <f t="shared" ref="Z2:Z33" si="0">ROUND((W2*0.4+X2*0.6),1)</f>
        <v>8.5</v>
      </c>
      <c r="AA2" s="67">
        <f t="shared" ref="AA2:AA33" si="1">ROUND(MAX((W2*0.4+X2*0.6),(W2*0.4+Y2*0.6)),1)</f>
        <v>8.5</v>
      </c>
      <c r="AB2" s="67" t="str">
        <f>TEXT(AA2,"0.0")</f>
        <v>8.5</v>
      </c>
      <c r="AC2" s="51" t="str">
        <f t="shared" ref="AC2:AC33" si="2">IF(AA2&gt;=8.5,"A",IF(AA2&gt;=8,"B+",IF(AA2&gt;=7,"B",IF(AA2&gt;=6.5,"C+",IF(AA2&gt;=5.5,"C",IF(AA2&gt;=5,"D+",IF(AA2&gt;=4,"D","F")))))))</f>
        <v>A</v>
      </c>
      <c r="AD2" s="60">
        <f>IF(AC2="A",4,IF(AC2="B+",3.5,IF(AC2="B",3,IF(AC2="C+",2.5,IF(AC2="C",2,IF(AC2="D+",1.5,IF(AC2="D",1,0)))))))</f>
        <v>4</v>
      </c>
      <c r="AE2" s="53" t="str">
        <f>TEXT(AD2,"0.0")</f>
        <v>4.0</v>
      </c>
      <c r="AF2" s="63">
        <v>4</v>
      </c>
      <c r="AG2" s="207">
        <v>4</v>
      </c>
      <c r="AH2" s="105">
        <v>9</v>
      </c>
      <c r="AI2" s="103">
        <v>9</v>
      </c>
      <c r="AJ2" s="104"/>
      <c r="AK2" s="66">
        <f t="shared" ref="AK2:AK33" si="3">ROUND((AH2*0.4+AI2*0.6),1)</f>
        <v>9</v>
      </c>
      <c r="AL2" s="67">
        <f t="shared" ref="AL2:AL33" si="4">ROUND(MAX((AH2*0.4+AI2*0.6),(AH2*0.4+AJ2*0.6)),1)</f>
        <v>9</v>
      </c>
      <c r="AM2" s="67" t="str">
        <f>TEXT(AL2,"0.0")</f>
        <v>9.0</v>
      </c>
      <c r="AN2" s="51" t="str">
        <f>IF(AL2&gt;=8.5,"A",IF(AL2&gt;=8,"B+",IF(AL2&gt;=7,"B",IF(AL2&gt;=6.5,"C+",IF(AL2&gt;=5.5,"C",IF(AL2&gt;=5,"D+",IF(AL2&gt;=4,"D","F")))))))</f>
        <v>A</v>
      </c>
      <c r="AO2" s="60">
        <f>IF(AN2="A",4,IF(AN2="B+",3.5,IF(AN2="B",3,IF(AN2="C+",2.5,IF(AN2="C",2,IF(AN2="D+",1.5,IF(AN2="D",1,0)))))))</f>
        <v>4</v>
      </c>
      <c r="AP2" s="53" t="str">
        <f>TEXT(AO2,"0.0")</f>
        <v>4.0</v>
      </c>
      <c r="AQ2" s="63">
        <v>2</v>
      </c>
      <c r="AR2" s="207">
        <v>2</v>
      </c>
      <c r="AS2" s="105">
        <v>8</v>
      </c>
      <c r="AT2" s="103">
        <v>7</v>
      </c>
      <c r="AU2" s="104"/>
      <c r="AV2" s="66">
        <f>ROUND((AS2*0.4+AT2*0.6),1)</f>
        <v>7.4</v>
      </c>
      <c r="AW2" s="67">
        <f>ROUND(MAX((AS2*0.4+AT2*0.6),(AS2*0.4+AU2*0.6)),1)</f>
        <v>7.4</v>
      </c>
      <c r="AX2" s="67" t="str">
        <f>TEXT(AW2,"0.0")</f>
        <v>7.4</v>
      </c>
      <c r="AY2" s="51" t="str">
        <f>IF(AW2&gt;=8.5,"A",IF(AW2&gt;=8,"B+",IF(AW2&gt;=7,"B",IF(AW2&gt;=6.5,"C+",IF(AW2&gt;=5.5,"C",IF(AW2&gt;=5,"D+",IF(AW2&gt;=4,"D","F")))))))</f>
        <v>B</v>
      </c>
      <c r="AZ2" s="60">
        <f>IF(AY2="A",4,IF(AY2="B+",3.5,IF(AY2="B",3,IF(AY2="C+",2.5,IF(AY2="C",2,IF(AY2="D+",1.5,IF(AY2="D",1,0)))))))</f>
        <v>3</v>
      </c>
      <c r="BA2" s="53" t="str">
        <f>TEXT(AZ2,"0.0")</f>
        <v>3.0</v>
      </c>
      <c r="BB2" s="63">
        <v>3</v>
      </c>
      <c r="BC2" s="207">
        <v>3</v>
      </c>
      <c r="BD2" s="105">
        <v>9</v>
      </c>
      <c r="BE2" s="103">
        <v>9</v>
      </c>
      <c r="BF2" s="104"/>
      <c r="BG2" s="66">
        <f>ROUND((BD2*0.4+BE2*0.6),1)</f>
        <v>9</v>
      </c>
      <c r="BH2" s="67">
        <f>ROUND(MAX((BD2*0.4+BE2*0.6),(BD2*0.4+BF2*0.6)),1)</f>
        <v>9</v>
      </c>
      <c r="BI2" s="67" t="str">
        <f>TEXT(BH2,"0.0")</f>
        <v>9.0</v>
      </c>
      <c r="BJ2" s="51" t="str">
        <f>IF(BH2&gt;=8.5,"A",IF(BH2&gt;=8,"B+",IF(BH2&gt;=7,"B",IF(BH2&gt;=6.5,"C+",IF(BH2&gt;=5.5,"C",IF(BH2&gt;=5,"D+",IF(BH2&gt;=4,"D","F")))))))</f>
        <v>A</v>
      </c>
      <c r="BK2" s="60">
        <f>IF(BJ2="A",4,IF(BJ2="B+",3.5,IF(BJ2="B",3,IF(BJ2="C+",2.5,IF(BJ2="C",2,IF(BJ2="D+",1.5,IF(BJ2="D",1,0)))))))</f>
        <v>4</v>
      </c>
      <c r="BL2" s="53" t="str">
        <f>TEXT(BK2,"0.0")</f>
        <v>4.0</v>
      </c>
      <c r="BM2" s="63">
        <v>3</v>
      </c>
      <c r="BN2" s="207">
        <v>3</v>
      </c>
      <c r="BO2" s="105">
        <v>8</v>
      </c>
      <c r="BP2" s="103">
        <v>6</v>
      </c>
      <c r="BQ2" s="104"/>
      <c r="BR2" s="66">
        <f t="shared" ref="BR2:BR33" si="5">ROUND((BO2*0.4+BP2*0.6),1)</f>
        <v>6.8</v>
      </c>
      <c r="BS2" s="67">
        <f t="shared" ref="BS2:BS33" si="6">ROUND(MAX((BO2*0.4+BP2*0.6),(BO2*0.4+BQ2*0.6)),1)</f>
        <v>6.8</v>
      </c>
      <c r="BT2" s="67" t="str">
        <f>TEXT(BS2,"0.0")</f>
        <v>6.8</v>
      </c>
      <c r="BU2" s="51" t="str">
        <f t="shared" ref="BU2:BU33" si="7">IF(BS2&gt;=8.5,"A",IF(BS2&gt;=8,"B+",IF(BS2&gt;=7,"B",IF(BS2&gt;=6.5,"C+",IF(BS2&gt;=5.5,"C",IF(BS2&gt;=5,"D+",IF(BS2&gt;=4,"D","F")))))))</f>
        <v>C+</v>
      </c>
      <c r="BV2" s="68">
        <f t="shared" ref="BV2:BV33" si="8">IF(BU2="A",4,IF(BU2="B+",3.5,IF(BU2="B",3,IF(BU2="C+",2.5,IF(BU2="C",2,IF(BU2="D+",1.5,IF(BU2="D",1,0)))))))</f>
        <v>2.5</v>
      </c>
      <c r="BW2" s="53" t="str">
        <f>TEXT(BV2,"0.0")</f>
        <v>2.5</v>
      </c>
      <c r="BX2" s="63">
        <v>2</v>
      </c>
      <c r="BY2" s="207">
        <v>2</v>
      </c>
      <c r="BZ2" s="105">
        <v>8.3000000000000007</v>
      </c>
      <c r="CA2" s="103">
        <v>9</v>
      </c>
      <c r="CB2" s="104"/>
      <c r="CC2" s="105"/>
      <c r="CD2" s="67">
        <f>ROUND(MAX((BZ2*0.4+CA2*0.6),(BZ2*0.4+CB2*0.6)),1)</f>
        <v>8.6999999999999993</v>
      </c>
      <c r="CE2" s="67" t="str">
        <f>TEXT(CD2,"0.0")</f>
        <v>8.7</v>
      </c>
      <c r="CF2" s="51" t="str">
        <f>IF(CD2&gt;=8.5,"A",IF(CD2&gt;=8,"B+",IF(CD2&gt;=7,"B",IF(CD2&gt;=6.5,"C+",IF(CD2&gt;=5.5,"C",IF(CD2&gt;=5,"D+",IF(CD2&gt;=4,"D","F")))))))</f>
        <v>A</v>
      </c>
      <c r="CG2" s="60">
        <f>IF(CF2="A",4,IF(CF2="B+",3.5,IF(CF2="B",3,IF(CF2="C+",2.5,IF(CF2="C",2,IF(CF2="D+",1.5,IF(CF2="D",1,0)))))))</f>
        <v>4</v>
      </c>
      <c r="CH2" s="53" t="str">
        <f>TEXT(CG2,"0.0")</f>
        <v>4.0</v>
      </c>
      <c r="CI2" s="63">
        <v>3</v>
      </c>
      <c r="CJ2" s="207">
        <v>3</v>
      </c>
      <c r="CK2" s="208">
        <f>AQ2+AF2+BB2+BM2+BX2+CI2</f>
        <v>17</v>
      </c>
      <c r="CL2" s="72">
        <f t="shared" ref="CL2:CL33" si="9">(AL2*AQ2+AA2*AF2+AW2*BB2+BH2*BM2+BS2*BX2+CD2*CI2)/CK2</f>
        <v>8.2882352941176478</v>
      </c>
      <c r="CM2" s="93" t="str">
        <f>TEXT(CL2,"0.00")</f>
        <v>8.29</v>
      </c>
      <c r="CN2" s="72">
        <f t="shared" ref="CN2:CN33" si="10">(AO2*AQ2+AD2*AF2+AZ2*BB2+BK2*BM2+BV2*BX2+CG2*CI2)/CK2</f>
        <v>3.6470588235294117</v>
      </c>
      <c r="CO2" s="93" t="str">
        <f>TEXT(CN2,"0.00")</f>
        <v>3.65</v>
      </c>
      <c r="CP2" s="7" t="str">
        <f>IF(AND(CN2&lt;0.8),"Cảnh báo KQHT","Lên lớp")</f>
        <v>Lên lớp</v>
      </c>
      <c r="CQ2" s="7">
        <f t="shared" ref="CQ2:CQ33" si="11">CJ2+BY2+BN2+BC2+AG2+AR2</f>
        <v>17</v>
      </c>
      <c r="CR2" s="72">
        <f t="shared" ref="CR2:CR33" si="12">(AL2*AR2+AA2*AG2+AW2*BC2+BH2*BN2+BS2*BY2+CD2*CJ2)/CQ2</f>
        <v>8.2882352941176478</v>
      </c>
      <c r="CS2" s="7" t="str">
        <f>TEXT(CR2,"0.00")</f>
        <v>8.29</v>
      </c>
      <c r="CT2" s="72">
        <f t="shared" ref="CT2:CT33" si="13">(AO2*AR2+AD2*AG2+AZ2*BC2+BK2*BN2+BV2*BY2+CG2*CJ2)/CQ2</f>
        <v>3.6470588235294117</v>
      </c>
      <c r="CU2" s="7" t="str">
        <f>TEXT(CT2,"0.00")</f>
        <v>3.65</v>
      </c>
      <c r="CV2" s="7" t="str">
        <f>IF(AND(CT2&lt;1.2),"Cảnh báo KQHT","Lên lớp")</f>
        <v>Lên lớp</v>
      </c>
      <c r="CW2" s="66">
        <v>8</v>
      </c>
      <c r="CX2" s="7">
        <v>6</v>
      </c>
      <c r="CY2" s="7"/>
      <c r="CZ2" s="66">
        <f>ROUND((CW2*0.4+CX2*0.6),1)</f>
        <v>6.8</v>
      </c>
      <c r="DA2" s="67">
        <f>ROUND(MAX((CW2*0.4+CX2*0.6),(CW2*0.4+CY2*0.6)),1)</f>
        <v>6.8</v>
      </c>
      <c r="DB2" s="60" t="str">
        <f>TEXT(DA2,"0.0")</f>
        <v>6.8</v>
      </c>
      <c r="DC2" s="51" t="str">
        <f>IF(DA2&gt;=8.5,"A",IF(DA2&gt;=8,"B+",IF(DA2&gt;=7,"B",IF(DA2&gt;=6.5,"C+",IF(DA2&gt;=5.5,"C",IF(DA2&gt;=5,"D+",IF(DA2&gt;=4,"D","F")))))))</f>
        <v>C+</v>
      </c>
      <c r="DD2" s="60">
        <f>IF(DC2="A",4,IF(DC2="B+",3.5,IF(DC2="B",3,IF(DC2="C+",2.5,IF(DC2="C",2,IF(DC2="D+",1.5,IF(DC2="D",1,0)))))))</f>
        <v>2.5</v>
      </c>
      <c r="DE2" s="60" t="str">
        <f>TEXT(DD2,"0.0")</f>
        <v>2.5</v>
      </c>
      <c r="DF2" s="63"/>
      <c r="DG2" s="209"/>
      <c r="DH2" s="105">
        <v>8.6</v>
      </c>
      <c r="DI2" s="126">
        <v>4</v>
      </c>
      <c r="DJ2" s="126"/>
      <c r="DK2" s="66">
        <f>ROUND((DH2*0.4+DI2*0.6),1)</f>
        <v>5.8</v>
      </c>
      <c r="DL2" s="67">
        <f>ROUND(MAX((DH2*0.4+DI2*0.6),(DH2*0.4+DJ2*0.6)),1)</f>
        <v>5.8</v>
      </c>
      <c r="DM2" s="60" t="str">
        <f>TEXT(DL2,"0.0")</f>
        <v>5.8</v>
      </c>
      <c r="DN2" s="51" t="str">
        <f>IF(DL2&gt;=8.5,"A",IF(DL2&gt;=8,"B+",IF(DL2&gt;=7,"B",IF(DL2&gt;=6.5,"C+",IF(DL2&gt;=5.5,"C",IF(DL2&gt;=5,"D+",IF(DL2&gt;=4,"D","F")))))))</f>
        <v>C</v>
      </c>
      <c r="DO2" s="60">
        <f>IF(DN2="A",4,IF(DN2="B+",3.5,IF(DN2="B",3,IF(DN2="C+",2.5,IF(DN2="C",2,IF(DN2="D+",1.5,IF(DN2="D",1,0)))))))</f>
        <v>2</v>
      </c>
      <c r="DP2" s="60" t="str">
        <f>TEXT(DO2,"0.0")</f>
        <v>2.0</v>
      </c>
      <c r="DQ2" s="63"/>
      <c r="DR2" s="209"/>
      <c r="DS2" s="67">
        <f>(DA2+DL2)/2</f>
        <v>6.3</v>
      </c>
      <c r="DT2" s="60" t="str">
        <f>TEXT(DS2,"0.0")</f>
        <v>6.3</v>
      </c>
      <c r="DU2" s="51" t="str">
        <f>IF(DS2&gt;=8.5,"A",IF(DS2&gt;=8,"B+",IF(DS2&gt;=7,"B",IF(DS2&gt;=6.5,"C+",IF(DS2&gt;=5.5,"C",IF(DS2&gt;=5,"D+",IF(DS2&gt;=4,"D","F")))))))</f>
        <v>C</v>
      </c>
      <c r="DV2" s="60">
        <f>IF(DU2="A",4,IF(DU2="B+",3.5,IF(DU2="B",3,IF(DU2="C+",2.5,IF(DU2="C",2,IF(DU2="D+",1.5,IF(DU2="D",1,0)))))))</f>
        <v>2</v>
      </c>
      <c r="DW2" s="60" t="str">
        <f>TEXT(DV2,"0.0")</f>
        <v>2.0</v>
      </c>
      <c r="DX2" s="63">
        <v>3</v>
      </c>
      <c r="DY2" s="209">
        <v>3</v>
      </c>
      <c r="DZ2" s="210">
        <v>7.3</v>
      </c>
      <c r="EA2" s="57">
        <v>8</v>
      </c>
      <c r="EB2" s="58"/>
      <c r="EC2" s="66">
        <f>ROUND((DZ2*0.4+EA2*0.6),1)</f>
        <v>7.7</v>
      </c>
      <c r="ED2" s="67">
        <f>ROUND(MAX((DZ2*0.4+EA2*0.6),(DZ2*0.4+EB2*0.6)),1)</f>
        <v>7.7</v>
      </c>
      <c r="EE2" s="67" t="str">
        <f>TEXT(ED2,"0.0")</f>
        <v>7.7</v>
      </c>
      <c r="EF2" s="51" t="str">
        <f>IF(ED2&gt;=8.5,"A",IF(ED2&gt;=8,"B+",IF(ED2&gt;=7,"B",IF(ED2&gt;=6.5,"C+",IF(ED2&gt;=5.5,"C",IF(ED2&gt;=5,"D+",IF(ED2&gt;=4,"D","F")))))))</f>
        <v>B</v>
      </c>
      <c r="EG2" s="68">
        <f>IF(EF2="A",4,IF(EF2="B+",3.5,IF(EF2="B",3,IF(EF2="C+",2.5,IF(EF2="C",2,IF(EF2="D+",1.5,IF(EF2="D",1,0)))))))</f>
        <v>3</v>
      </c>
      <c r="EH2" s="53" t="str">
        <f>TEXT(EG2,"0.0")</f>
        <v>3.0</v>
      </c>
      <c r="EI2" s="63">
        <v>3</v>
      </c>
      <c r="EJ2" s="207">
        <v>3</v>
      </c>
      <c r="EK2" s="210">
        <v>8</v>
      </c>
      <c r="EL2" s="57">
        <v>4</v>
      </c>
      <c r="EM2" s="58"/>
      <c r="EN2" s="66">
        <f>ROUND((EK2*0.4+EL2*0.6),1)</f>
        <v>5.6</v>
      </c>
      <c r="EO2" s="67">
        <f>ROUND(MAX((EK2*0.4+EL2*0.6),(EK2*0.4+EM2*0.6)),1)</f>
        <v>5.6</v>
      </c>
      <c r="EP2" s="67" t="str">
        <f>TEXT(EO2,"0.0")</f>
        <v>5.6</v>
      </c>
      <c r="EQ2" s="51" t="str">
        <f>IF(EO2&gt;=8.5,"A",IF(EO2&gt;=8,"B+",IF(EO2&gt;=7,"B",IF(EO2&gt;=6.5,"C+",IF(EO2&gt;=5.5,"C",IF(EO2&gt;=5,"D+",IF(EO2&gt;=4,"D","F")))))))</f>
        <v>C</v>
      </c>
      <c r="ER2" s="60">
        <f>IF(EQ2="A",4,IF(EQ2="B+",3.5,IF(EQ2="B",3,IF(EQ2="C+",2.5,IF(EQ2="C",2,IF(EQ2="D+",1.5,IF(EQ2="D",1,0)))))))</f>
        <v>2</v>
      </c>
      <c r="ES2" s="53" t="str">
        <f>TEXT(ER2,"0.0")</f>
        <v>2.0</v>
      </c>
      <c r="ET2" s="63">
        <v>3</v>
      </c>
      <c r="EU2" s="207">
        <v>3</v>
      </c>
      <c r="EV2" s="171">
        <v>5</v>
      </c>
      <c r="EW2" s="122">
        <v>1</v>
      </c>
      <c r="EX2" s="123">
        <v>4</v>
      </c>
      <c r="EY2" s="66">
        <f>ROUND((EV2*0.4+EW2*0.6),1)</f>
        <v>2.6</v>
      </c>
      <c r="EZ2" s="67">
        <f>ROUND(MAX((EV2*0.4+EW2*0.6),(EV2*0.4+EX2*0.6)),1)</f>
        <v>4.4000000000000004</v>
      </c>
      <c r="FA2" s="67" t="str">
        <f>TEXT(EZ2,"0.0")</f>
        <v>4.4</v>
      </c>
      <c r="FB2" s="51" t="str">
        <f>IF(EZ2&gt;=8.5,"A",IF(EZ2&gt;=8,"B+",IF(EZ2&gt;=7,"B",IF(EZ2&gt;=6.5,"C+",IF(EZ2&gt;=5.5,"C",IF(EZ2&gt;=5,"D+",IF(EZ2&gt;=4,"D","F")))))))</f>
        <v>D</v>
      </c>
      <c r="FC2" s="60">
        <f>IF(FB2="A",4,IF(FB2="B+",3.5,IF(FB2="B",3,IF(FB2="C+",2.5,IF(FB2="C",2,IF(FB2="D+",1.5,IF(FB2="D",1,0)))))))</f>
        <v>1</v>
      </c>
      <c r="FD2" s="53" t="str">
        <f>TEXT(FC2,"0.0")</f>
        <v>1.0</v>
      </c>
      <c r="FE2" s="63">
        <v>2</v>
      </c>
      <c r="FF2" s="207">
        <v>2</v>
      </c>
      <c r="FG2" s="105">
        <v>8</v>
      </c>
      <c r="FH2" s="103">
        <v>9</v>
      </c>
      <c r="FI2" s="104"/>
      <c r="FJ2" s="66">
        <f>ROUND((FG2*0.4+FH2*0.6),1)</f>
        <v>8.6</v>
      </c>
      <c r="FK2" s="67">
        <f>ROUND(MAX((FG2*0.4+FH2*0.6),(FG2*0.4+FI2*0.6)),1)</f>
        <v>8.6</v>
      </c>
      <c r="FL2" s="67" t="str">
        <f>TEXT(FK2,"0.0")</f>
        <v>8.6</v>
      </c>
      <c r="FM2" s="51" t="str">
        <f>IF(FK2&gt;=8.5,"A",IF(FK2&gt;=8,"B+",IF(FK2&gt;=7,"B",IF(FK2&gt;=6.5,"C+",IF(FK2&gt;=5.5,"C",IF(FK2&gt;=5,"D+",IF(FK2&gt;=4,"D","F")))))))</f>
        <v>A</v>
      </c>
      <c r="FN2" s="60">
        <f>IF(FM2="A",4,IF(FM2="B+",3.5,IF(FM2="B",3,IF(FM2="C+",2.5,IF(FM2="C",2,IF(FM2="D+",1.5,IF(FM2="D",1,0)))))))</f>
        <v>4</v>
      </c>
      <c r="FO2" s="53" t="str">
        <f>TEXT(FN2,"0.0")</f>
        <v>4.0</v>
      </c>
      <c r="FP2" s="63">
        <v>2</v>
      </c>
      <c r="FQ2" s="207">
        <v>2</v>
      </c>
      <c r="FR2" s="105">
        <v>6.6</v>
      </c>
      <c r="FS2" s="103">
        <v>5</v>
      </c>
      <c r="FT2" s="104"/>
      <c r="FU2" s="66"/>
      <c r="FV2" s="67">
        <f>ROUND(MAX((FR2*0.4+FS2*0.6),(FR2*0.4+FT2*0.6)),1)</f>
        <v>5.6</v>
      </c>
      <c r="FW2" s="67" t="str">
        <f>TEXT(FV2,"0.0")</f>
        <v>5.6</v>
      </c>
      <c r="FX2" s="51" t="str">
        <f>IF(FV2&gt;=8.5,"A",IF(FV2&gt;=8,"B+",IF(FV2&gt;=7,"B",IF(FV2&gt;=6.5,"C+",IF(FV2&gt;=5.5,"C",IF(FV2&gt;=5,"D+",IF(FV2&gt;=4,"D","F")))))))</f>
        <v>C</v>
      </c>
      <c r="FY2" s="60">
        <f>IF(FX2="A",4,IF(FX2="B+",3.5,IF(FX2="B",3,IF(FX2="C+",2.5,IF(FX2="C",2,IF(FX2="D+",1.5,IF(FX2="D",1,0)))))))</f>
        <v>2</v>
      </c>
      <c r="FZ2" s="53" t="str">
        <f>TEXT(FY2,"0.0")</f>
        <v>2.0</v>
      </c>
      <c r="GA2" s="63">
        <v>2</v>
      </c>
      <c r="GB2" s="207">
        <v>2</v>
      </c>
      <c r="GC2" s="105">
        <v>7.7</v>
      </c>
      <c r="GD2" s="103">
        <v>7</v>
      </c>
      <c r="GE2" s="104"/>
      <c r="GF2" s="105"/>
      <c r="GG2" s="67">
        <f>ROUND(MAX((GC2*0.4+GD2*0.6),(GC2*0.4+GE2*0.6)),1)</f>
        <v>7.3</v>
      </c>
      <c r="GH2" s="67" t="str">
        <f>TEXT(GG2,"0.0")</f>
        <v>7.3</v>
      </c>
      <c r="GI2" s="51" t="str">
        <f>IF(GG2&gt;=8.5,"A",IF(GG2&gt;=8,"B+",IF(GG2&gt;=7,"B",IF(GG2&gt;=6.5,"C+",IF(GG2&gt;=5.5,"C",IF(GG2&gt;=5,"D+",IF(GG2&gt;=4,"D","F")))))))</f>
        <v>B</v>
      </c>
      <c r="GJ2" s="60">
        <f>IF(GI2="A",4,IF(GI2="B+",3.5,IF(GI2="B",3,IF(GI2="C+",2.5,IF(GI2="C",2,IF(GI2="D+",1.5,IF(GI2="D",1,0)))))))</f>
        <v>3</v>
      </c>
      <c r="GK2" s="53" t="str">
        <f>TEXT(GJ2,"0.0")</f>
        <v>3.0</v>
      </c>
      <c r="GL2" s="63">
        <v>3</v>
      </c>
      <c r="GM2" s="207">
        <v>3</v>
      </c>
      <c r="GN2" s="211">
        <f>DX2+EI2+ET2+FE2+FP2+GA2+GL2</f>
        <v>18</v>
      </c>
      <c r="GO2" s="156">
        <f>(DS2*DX2+ED2*EI2+EO2*ET2+EZ2*FE2+FK2*FP2+FV2*GA2+GG2*GL2)/GN2</f>
        <v>6.5500000000000007</v>
      </c>
      <c r="GP2" s="158">
        <f>(DV2*DX2+EG2*EI2+ER2*ET2+FC2*FE2+FN2*FP2+FY2*GA2+GJ2*GL2)/GN2</f>
        <v>2.4444444444444446</v>
      </c>
      <c r="GQ2" s="157" t="str">
        <f>TEXT(GP2,"0.00")</f>
        <v>2.44</v>
      </c>
      <c r="GR2" s="5" t="str">
        <f>IF(AND(GP2&lt;1),"Cảnh báo KQHT","Lên lớp")</f>
        <v>Lên lớp</v>
      </c>
      <c r="GS2" s="212">
        <f>DY2+EJ2+EU2+FF2+FQ2+GB2+GM2</f>
        <v>18</v>
      </c>
      <c r="GT2" s="213">
        <f xml:space="preserve"> (DS2*DY2+ED2*EJ2+EO2*EU2+EZ2*FF2+FK2*FQ2+FV2*GB2+GG2*GM2)/GS2</f>
        <v>6.5500000000000007</v>
      </c>
      <c r="GU2" s="214">
        <f xml:space="preserve"> (DV2*DY2+EG2*EJ2+ER2*EU2+FC2*FF2+FN2*FQ2+FY2*GB2+GJ2*GM2)/GS2</f>
        <v>2.4444444444444446</v>
      </c>
      <c r="GV2" s="215">
        <f>CK2+GN2</f>
        <v>35</v>
      </c>
      <c r="GW2" s="211">
        <f>CQ2+GS2</f>
        <v>35</v>
      </c>
      <c r="GX2" s="157">
        <f>(CQ2*CR2+GT2*GS2)/GW2</f>
        <v>7.394285714285715</v>
      </c>
      <c r="GY2" s="158">
        <f>(CT2*CQ2+GU2*GS2)/GW2</f>
        <v>3.0285714285714285</v>
      </c>
      <c r="GZ2" s="157" t="str">
        <f>TEXT(GY2,"0.00")</f>
        <v>3.03</v>
      </c>
      <c r="HA2" s="5" t="str">
        <f>IF(AND(GY2&lt;1.2),"Cảnh báo KQHT","Lên lớp")</f>
        <v>Lên lớp</v>
      </c>
      <c r="HB2" s="105">
        <v>7.4</v>
      </c>
      <c r="HC2" s="103">
        <v>7</v>
      </c>
      <c r="HD2" s="104"/>
      <c r="HE2" s="105"/>
      <c r="HF2" s="67">
        <f>ROUND(MAX((HB2*0.4+HC2*0.6),(HB2*0.4+HD2*0.6)),1)</f>
        <v>7.2</v>
      </c>
      <c r="HG2" s="67" t="str">
        <f>TEXT(HF2,"0.0")</f>
        <v>7.2</v>
      </c>
      <c r="HH2" s="51" t="str">
        <f>IF(HF2&gt;=8.5,"A",IF(HF2&gt;=8,"B+",IF(HF2&gt;=7,"B",IF(HF2&gt;=6.5,"C+",IF(HF2&gt;=5.5,"C",IF(HF2&gt;=5,"D+",IF(HF2&gt;=4,"D","F")))))))</f>
        <v>B</v>
      </c>
      <c r="HI2" s="60">
        <f>IF(HH2="A",4,IF(HH2="B+",3.5,IF(HH2="B",3,IF(HH2="C+",2.5,IF(HH2="C",2,IF(HH2="D+",1.5,IF(HH2="D",1,0)))))))</f>
        <v>3</v>
      </c>
      <c r="HJ2" s="53" t="str">
        <f>TEXT(HI2,"0.0")</f>
        <v>3.0</v>
      </c>
      <c r="HK2" s="63">
        <v>3</v>
      </c>
      <c r="HL2" s="207">
        <v>3</v>
      </c>
      <c r="HM2" s="210">
        <v>8.3000000000000007</v>
      </c>
      <c r="HN2" s="57">
        <v>6</v>
      </c>
      <c r="HO2" s="58"/>
      <c r="HP2" s="66">
        <f>ROUND((HM2*0.4+HN2*0.6),1)</f>
        <v>6.9</v>
      </c>
      <c r="HQ2" s="110">
        <f>ROUND(MAX((HM2*0.4+HN2*0.6),(HM2*0.4+HO2*0.6)),1)</f>
        <v>6.9</v>
      </c>
      <c r="HR2" s="67" t="str">
        <f>TEXT(HQ2,"0.0")</f>
        <v>6.9</v>
      </c>
      <c r="HS2" s="111" t="str">
        <f>IF(HQ2&gt;=8.5,"A",IF(HQ2&gt;=8,"B+",IF(HQ2&gt;=7,"B",IF(HQ2&gt;=6.5,"C+",IF(HQ2&gt;=5.5,"C",IF(HQ2&gt;=5,"D+",IF(HQ2&gt;=4,"D","F")))))))</f>
        <v>C+</v>
      </c>
      <c r="HT2" s="112">
        <f>IF(HS2="A",4,IF(HS2="B+",3.5,IF(HS2="B",3,IF(HS2="C+",2.5,IF(HS2="C",2,IF(HS2="D+",1.5,IF(HS2="D",1,0)))))))</f>
        <v>2.5</v>
      </c>
      <c r="HU2" s="113" t="str">
        <f>TEXT(HT2,"0.0")</f>
        <v>2.5</v>
      </c>
      <c r="HV2" s="63">
        <v>1</v>
      </c>
      <c r="HW2" s="207">
        <v>1</v>
      </c>
      <c r="HX2" s="66">
        <f>ROUND((HE2*0.7+HP2*0.3),1)</f>
        <v>2.1</v>
      </c>
      <c r="HY2" s="167">
        <f>ROUND((HF2*0.7+HQ2*0.3),1)</f>
        <v>7.1</v>
      </c>
      <c r="HZ2" s="53" t="str">
        <f>TEXT(HY2,"0.0")</f>
        <v>7.1</v>
      </c>
      <c r="IA2" s="51" t="str">
        <f>IF(HY2&gt;=8.5,"A",IF(HY2&gt;=8,"B+",IF(HY2&gt;=7,"B",IF(HY2&gt;=6.5,"C+",IF(HY2&gt;=5.5,"C",IF(HY2&gt;=5,"D+",IF(HY2&gt;=4,"D","F")))))))</f>
        <v>B</v>
      </c>
      <c r="IB2" s="60">
        <f>IF(IA2="A",4,IF(IA2="B+",3.5,IF(IA2="B",3,IF(IA2="C+",2.5,IF(IA2="C",2,IF(IA2="D+",1.5,IF(IA2="D",1,0)))))))</f>
        <v>3</v>
      </c>
      <c r="IC2" s="53" t="str">
        <f>TEXT(IB2,"0.0")</f>
        <v>3.0</v>
      </c>
      <c r="ID2" s="220">
        <v>4</v>
      </c>
      <c r="IE2" s="221">
        <v>4</v>
      </c>
      <c r="IF2" s="210">
        <v>7</v>
      </c>
      <c r="IG2" s="57">
        <v>6</v>
      </c>
      <c r="IH2" s="58"/>
      <c r="II2" s="66">
        <f>ROUND((IF2*0.4+IG2*0.6),1)</f>
        <v>6.4</v>
      </c>
      <c r="IJ2" s="67">
        <f>ROUND(MAX((IF2*0.4+IG2*0.6),(IF2*0.4+IH2*0.6)),1)</f>
        <v>6.4</v>
      </c>
      <c r="IK2" s="67" t="str">
        <f>TEXT(IJ2,"0.0")</f>
        <v>6.4</v>
      </c>
      <c r="IL2" s="51" t="str">
        <f>IF(IJ2&gt;=8.5,"A",IF(IJ2&gt;=8,"B+",IF(IJ2&gt;=7,"B",IF(IJ2&gt;=6.5,"C+",IF(IJ2&gt;=5.5,"C",IF(IJ2&gt;=5,"D+",IF(IJ2&gt;=4,"D","F")))))))</f>
        <v>C</v>
      </c>
      <c r="IM2" s="60">
        <f>IF(IL2="A",4,IF(IL2="B+",3.5,IF(IL2="B",3,IF(IL2="C+",2.5,IF(IL2="C",2,IF(IL2="D+",1.5,IF(IL2="D",1,0)))))))</f>
        <v>2</v>
      </c>
      <c r="IN2" s="53" t="str">
        <f>TEXT(IM2,"0.0")</f>
        <v>2.0</v>
      </c>
      <c r="IO2" s="63">
        <v>2</v>
      </c>
      <c r="IP2" s="207">
        <v>2</v>
      </c>
      <c r="IQ2" s="210">
        <v>8.6999999999999993</v>
      </c>
      <c r="IR2" s="57">
        <v>6</v>
      </c>
      <c r="IS2" s="58"/>
      <c r="IT2" s="66">
        <f>ROUND((IQ2*0.4+IR2*0.6),1)</f>
        <v>7.1</v>
      </c>
      <c r="IU2" s="67">
        <f>ROUND(MAX((IQ2*0.4+IR2*0.6),(IQ2*0.4+IS2*0.6)),1)</f>
        <v>7.1</v>
      </c>
      <c r="IV2" s="67" t="str">
        <f>TEXT(IU2,"0.0")</f>
        <v>7.1</v>
      </c>
      <c r="IW2" s="51" t="str">
        <f>IF(IU2&gt;=8.5,"A",IF(IU2&gt;=8,"B+",IF(IU2&gt;=7,"B",IF(IU2&gt;=6.5,"C+",IF(IU2&gt;=5.5,"C",IF(IU2&gt;=5,"D+",IF(IU2&gt;=4,"D","F")))))))</f>
        <v>B</v>
      </c>
      <c r="IX2" s="60">
        <f>IF(IW2="A",4,IF(IW2="B+",3.5,IF(IW2="B",3,IF(IW2="C+",2.5,IF(IW2="C",2,IF(IW2="D+",1.5,IF(IW2="D",1,0)))))))</f>
        <v>3</v>
      </c>
      <c r="IY2" s="53" t="str">
        <f>TEXT(IX2,"0.0")</f>
        <v>3.0</v>
      </c>
      <c r="IZ2" s="63">
        <v>3</v>
      </c>
      <c r="JA2" s="207">
        <v>3</v>
      </c>
      <c r="JB2" s="65">
        <v>8</v>
      </c>
      <c r="JC2" s="57">
        <v>8</v>
      </c>
      <c r="JD2" s="58"/>
      <c r="JE2" s="66">
        <f>ROUND((JB2*0.4+JC2*0.6),1)</f>
        <v>8</v>
      </c>
      <c r="JF2" s="67">
        <f>ROUND(MAX((JB2*0.4+JC2*0.6),(JB2*0.4+JD2*0.6)),1)</f>
        <v>8</v>
      </c>
      <c r="JG2" s="50" t="str">
        <f>TEXT(JF2,"0.0")</f>
        <v>8.0</v>
      </c>
      <c r="JH2" s="51" t="str">
        <f>IF(JF2&gt;=8.5,"A",IF(JF2&gt;=8,"B+",IF(JF2&gt;=7,"B",IF(JF2&gt;=6.5,"C+",IF(JF2&gt;=5.5,"C",IF(JF2&gt;=5,"D+",IF(JF2&gt;=4,"D","F")))))))</f>
        <v>B+</v>
      </c>
      <c r="JI2" s="60">
        <f>IF(JH2="A",4,IF(JH2="B+",3.5,IF(JH2="B",3,IF(JH2="C+",2.5,IF(JH2="C",2,IF(JH2="D+",1.5,IF(JH2="D",1,0)))))))</f>
        <v>3.5</v>
      </c>
      <c r="JJ2" s="53" t="str">
        <f>TEXT(JI2,"0.0")</f>
        <v>3.5</v>
      </c>
      <c r="JK2" s="61">
        <v>2</v>
      </c>
      <c r="JL2" s="62">
        <v>2</v>
      </c>
      <c r="JM2" s="65">
        <v>7.2</v>
      </c>
      <c r="JN2" s="57">
        <v>6</v>
      </c>
      <c r="JO2" s="58"/>
      <c r="JP2" s="66">
        <f>ROUND((JM2*0.4+JN2*0.6),1)</f>
        <v>6.5</v>
      </c>
      <c r="JQ2" s="67">
        <f>ROUND(MAX((JM2*0.4+JN2*0.6),(JM2*0.4+JO2*0.6)),1)</f>
        <v>6.5</v>
      </c>
      <c r="JR2" s="50" t="str">
        <f>TEXT(JQ2,"0.0")</f>
        <v>6.5</v>
      </c>
      <c r="JS2" s="51" t="str">
        <f>IF(JQ2&gt;=8.5,"A",IF(JQ2&gt;=8,"B+",IF(JQ2&gt;=7,"B",IF(JQ2&gt;=6.5,"C+",IF(JQ2&gt;=5.5,"C",IF(JQ2&gt;=5,"D+",IF(JQ2&gt;=4,"D","F")))))))</f>
        <v>C+</v>
      </c>
      <c r="JT2" s="60">
        <f>IF(JS2="A",4,IF(JS2="B+",3.5,IF(JS2="B",3,IF(JS2="C+",2.5,IF(JS2="C",2,IF(JS2="D+",1.5,IF(JS2="D",1,0)))))))</f>
        <v>2.5</v>
      </c>
      <c r="JU2" s="53" t="str">
        <f>TEXT(JT2,"0.0")</f>
        <v>2.5</v>
      </c>
      <c r="JV2" s="61">
        <v>1</v>
      </c>
      <c r="JW2" s="62">
        <v>1</v>
      </c>
      <c r="JX2" s="65">
        <v>8</v>
      </c>
      <c r="JY2" s="57">
        <v>7</v>
      </c>
      <c r="JZ2" s="58"/>
      <c r="KA2" s="66">
        <f>ROUND((JX2*0.4+JY2*0.6),1)</f>
        <v>7.4</v>
      </c>
      <c r="KB2" s="67">
        <f>ROUND(MAX((JX2*0.4+JY2*0.6),(JX2*0.4+JZ2*0.6)),1)</f>
        <v>7.4</v>
      </c>
      <c r="KC2" s="50" t="str">
        <f>TEXT(KB2,"0.0")</f>
        <v>7.4</v>
      </c>
      <c r="KD2" s="51" t="str">
        <f>IF(KB2&gt;=8.5,"A",IF(KB2&gt;=8,"B+",IF(KB2&gt;=7,"B",IF(KB2&gt;=6.5,"C+",IF(KB2&gt;=5.5,"C",IF(KB2&gt;=5,"D+",IF(KB2&gt;=4,"D","F")))))))</f>
        <v>B</v>
      </c>
      <c r="KE2" s="60">
        <f>IF(KD2="A",4,IF(KD2="B+",3.5,IF(KD2="B",3,IF(KD2="C+",2.5,IF(KD2="C",2,IF(KD2="D+",1.5,IF(KD2="D",1,0)))))))</f>
        <v>3</v>
      </c>
      <c r="KF2" s="53" t="str">
        <f>TEXT(KE2,"0.0")</f>
        <v>3.0</v>
      </c>
      <c r="KG2" s="61">
        <v>2</v>
      </c>
      <c r="KH2" s="62">
        <v>2</v>
      </c>
    </row>
    <row r="3" spans="1:294" s="8" customFormat="1" ht="18">
      <c r="A3" s="5">
        <v>2</v>
      </c>
      <c r="B3" s="9" t="s">
        <v>356</v>
      </c>
      <c r="C3" s="10" t="s">
        <v>360</v>
      </c>
      <c r="D3" s="11" t="s">
        <v>361</v>
      </c>
      <c r="E3" s="12" t="s">
        <v>206</v>
      </c>
      <c r="F3" s="87"/>
      <c r="G3" s="47" t="s">
        <v>638</v>
      </c>
      <c r="H3" s="6" t="s">
        <v>427</v>
      </c>
      <c r="I3" s="48" t="s">
        <v>676</v>
      </c>
      <c r="J3" s="48" t="s">
        <v>629</v>
      </c>
      <c r="K3" s="98">
        <v>6</v>
      </c>
      <c r="L3" s="67" t="str">
        <f t="shared" ref="L3:L33" si="14">TEXT(K3,"0.0")</f>
        <v>6.0</v>
      </c>
      <c r="M3" s="51" t="str">
        <f>IF(K3&gt;=8.5,"A",IF(K3&gt;=8,"B+",IF(K3&gt;=7,"B",IF(K3&gt;=6.5,"C+",IF(K3&gt;=5.5,"C",IF(K3&gt;=5,"D+",IF(K3&gt;=4,"D","F")))))))</f>
        <v>C</v>
      </c>
      <c r="N3" s="52">
        <f>IF(M3="A",4,IF(M3="B+",3.5,IF(M3="B",3,IF(M3="C+",2.5,IF(M3="C",2,IF(M3="D+",1.5,IF(M3="D",1,0)))))))</f>
        <v>2</v>
      </c>
      <c r="O3" s="53" t="str">
        <f t="shared" ref="O3:O33" si="15">TEXT(N3,"0.0")</f>
        <v>2.0</v>
      </c>
      <c r="P3" s="63">
        <v>2</v>
      </c>
      <c r="Q3" s="206">
        <v>6</v>
      </c>
      <c r="R3" s="67" t="str">
        <f t="shared" ref="R3:R33" si="16">TEXT(Q3,"0.0")</f>
        <v>6.0</v>
      </c>
      <c r="S3" s="51" t="str">
        <f>IF(Q3&gt;=8.5,"A",IF(Q3&gt;=8,"B+",IF(Q3&gt;=7,"B",IF(Q3&gt;=6.5,"C+",IF(Q3&gt;=5.5,"C",IF(Q3&gt;=5,"D+",IF(Q3&gt;=4,"D","F")))))))</f>
        <v>C</v>
      </c>
      <c r="T3" s="52">
        <f>IF(S3="A",4,IF(S3="B+",3.5,IF(S3="B",3,IF(S3="C+",2.5,IF(S3="C",2,IF(S3="D+",1.5,IF(S3="D",1,0)))))))</f>
        <v>2</v>
      </c>
      <c r="U3" s="53" t="str">
        <f t="shared" ref="U3:U33" si="17">TEXT(T3,"0.0")</f>
        <v>2.0</v>
      </c>
      <c r="V3" s="63">
        <v>3</v>
      </c>
      <c r="W3" s="105">
        <v>7.2</v>
      </c>
      <c r="X3" s="103">
        <v>7</v>
      </c>
      <c r="Y3" s="104"/>
      <c r="Z3" s="66">
        <f t="shared" si="0"/>
        <v>7.1</v>
      </c>
      <c r="AA3" s="67">
        <f t="shared" si="1"/>
        <v>7.1</v>
      </c>
      <c r="AB3" s="67" t="str">
        <f t="shared" ref="AB3:AB33" si="18">TEXT(AA3,"0.0")</f>
        <v>7.1</v>
      </c>
      <c r="AC3" s="51" t="str">
        <f t="shared" si="2"/>
        <v>B</v>
      </c>
      <c r="AD3" s="60">
        <f>IF(AC3="A",4,IF(AC3="B+",3.5,IF(AC3="B",3,IF(AC3="C+",2.5,IF(AC3="C",2,IF(AC3="D+",1.5,IF(AC3="D",1,0)))))))</f>
        <v>3</v>
      </c>
      <c r="AE3" s="53" t="str">
        <f t="shared" ref="AE3:AE33" si="19">TEXT(AD3,"0.0")</f>
        <v>3.0</v>
      </c>
      <c r="AF3" s="63">
        <v>4</v>
      </c>
      <c r="AG3" s="207">
        <v>4</v>
      </c>
      <c r="AH3" s="105">
        <v>8</v>
      </c>
      <c r="AI3" s="103">
        <v>7</v>
      </c>
      <c r="AJ3" s="104"/>
      <c r="AK3" s="66">
        <f t="shared" si="3"/>
        <v>7.4</v>
      </c>
      <c r="AL3" s="67">
        <f t="shared" si="4"/>
        <v>7.4</v>
      </c>
      <c r="AM3" s="67" t="str">
        <f t="shared" ref="AM3:AM33" si="20">TEXT(AL3,"0.0")</f>
        <v>7.4</v>
      </c>
      <c r="AN3" s="51" t="str">
        <f>IF(AL3&gt;=8.5,"A",IF(AL3&gt;=8,"B+",IF(AL3&gt;=7,"B",IF(AL3&gt;=6.5,"C+",IF(AL3&gt;=5.5,"C",IF(AL3&gt;=5,"D+",IF(AL3&gt;=4,"D","F")))))))</f>
        <v>B</v>
      </c>
      <c r="AO3" s="60">
        <f>IF(AN3="A",4,IF(AN3="B+",3.5,IF(AN3="B",3,IF(AN3="C+",2.5,IF(AN3="C",2,IF(AN3="D+",1.5,IF(AN3="D",1,0)))))))</f>
        <v>3</v>
      </c>
      <c r="AP3" s="53" t="str">
        <f t="shared" ref="AP3:AP33" si="21">TEXT(AO3,"0.0")</f>
        <v>3.0</v>
      </c>
      <c r="AQ3" s="63">
        <v>2</v>
      </c>
      <c r="AR3" s="207">
        <v>2</v>
      </c>
      <c r="AS3" s="105">
        <v>7</v>
      </c>
      <c r="AT3" s="103">
        <v>5</v>
      </c>
      <c r="AU3" s="104"/>
      <c r="AV3" s="66">
        <f t="shared" ref="AV3:AV33" si="22">ROUND((AS3*0.4+AT3*0.6),1)</f>
        <v>5.8</v>
      </c>
      <c r="AW3" s="67">
        <f t="shared" ref="AW3:AW33" si="23">ROUND(MAX((AS3*0.4+AT3*0.6),(AS3*0.4+AU3*0.6)),1)</f>
        <v>5.8</v>
      </c>
      <c r="AX3" s="67" t="str">
        <f t="shared" ref="AX3:AX33" si="24">TEXT(AW3,"0.0")</f>
        <v>5.8</v>
      </c>
      <c r="AY3" s="51" t="str">
        <f t="shared" ref="AY3:AY33" si="25">IF(AW3&gt;=8.5,"A",IF(AW3&gt;=8,"B+",IF(AW3&gt;=7,"B",IF(AW3&gt;=6.5,"C+",IF(AW3&gt;=5.5,"C",IF(AW3&gt;=5,"D+",IF(AW3&gt;=4,"D","F")))))))</f>
        <v>C</v>
      </c>
      <c r="AZ3" s="60">
        <f>IF(AY3="A",4,IF(AY3="B+",3.5,IF(AY3="B",3,IF(AY3="C+",2.5,IF(AY3="C",2,IF(AY3="D+",1.5,IF(AY3="D",1,0)))))))</f>
        <v>2</v>
      </c>
      <c r="BA3" s="53" t="str">
        <f t="shared" ref="BA3:BA33" si="26">TEXT(AZ3,"0.0")</f>
        <v>2.0</v>
      </c>
      <c r="BB3" s="63">
        <v>3</v>
      </c>
      <c r="BC3" s="207">
        <v>3</v>
      </c>
      <c r="BD3" s="105">
        <v>6.2</v>
      </c>
      <c r="BE3" s="103">
        <v>6</v>
      </c>
      <c r="BF3" s="104"/>
      <c r="BG3" s="66">
        <f>ROUND((BD3*0.4+BE3*0.6),1)</f>
        <v>6.1</v>
      </c>
      <c r="BH3" s="67">
        <f>ROUND(MAX((BD3*0.4+BE3*0.6),(BD3*0.4+BF3*0.6)),1)</f>
        <v>6.1</v>
      </c>
      <c r="BI3" s="67" t="str">
        <f t="shared" ref="BI3:BI33" si="27">TEXT(BH3,"0.0")</f>
        <v>6.1</v>
      </c>
      <c r="BJ3" s="51" t="str">
        <f>IF(BH3&gt;=8.5,"A",IF(BH3&gt;=8,"B+",IF(BH3&gt;=7,"B",IF(BH3&gt;=6.5,"C+",IF(BH3&gt;=5.5,"C",IF(BH3&gt;=5,"D+",IF(BH3&gt;=4,"D","F")))))))</f>
        <v>C</v>
      </c>
      <c r="BK3" s="60">
        <f>IF(BJ3="A",4,IF(BJ3="B+",3.5,IF(BJ3="B",3,IF(BJ3="C+",2.5,IF(BJ3="C",2,IF(BJ3="D+",1.5,IF(BJ3="D",1,0)))))))</f>
        <v>2</v>
      </c>
      <c r="BL3" s="53" t="str">
        <f t="shared" ref="BL3:BL33" si="28">TEXT(BK3,"0.0")</f>
        <v>2.0</v>
      </c>
      <c r="BM3" s="63">
        <v>3</v>
      </c>
      <c r="BN3" s="207">
        <v>3</v>
      </c>
      <c r="BO3" s="105">
        <v>5.2</v>
      </c>
      <c r="BP3" s="103">
        <v>5</v>
      </c>
      <c r="BQ3" s="104"/>
      <c r="BR3" s="66">
        <f t="shared" si="5"/>
        <v>5.0999999999999996</v>
      </c>
      <c r="BS3" s="67">
        <f t="shared" si="6"/>
        <v>5.0999999999999996</v>
      </c>
      <c r="BT3" s="67" t="str">
        <f t="shared" ref="BT3:BT33" si="29">TEXT(BS3,"0.0")</f>
        <v>5.1</v>
      </c>
      <c r="BU3" s="51" t="str">
        <f t="shared" si="7"/>
        <v>D+</v>
      </c>
      <c r="BV3" s="68">
        <f t="shared" si="8"/>
        <v>1.5</v>
      </c>
      <c r="BW3" s="53" t="str">
        <f t="shared" ref="BW3:BW33" si="30">TEXT(BV3,"0.0")</f>
        <v>1.5</v>
      </c>
      <c r="BX3" s="63">
        <v>2</v>
      </c>
      <c r="BY3" s="207">
        <v>2</v>
      </c>
      <c r="BZ3" s="105">
        <v>5.2</v>
      </c>
      <c r="CA3" s="103">
        <v>6</v>
      </c>
      <c r="CB3" s="104"/>
      <c r="CC3" s="105"/>
      <c r="CD3" s="67">
        <f>ROUND(MAX((BZ3*0.4+CA3*0.6),(BZ3*0.4+CB3*0.6)),1)</f>
        <v>5.7</v>
      </c>
      <c r="CE3" s="67" t="str">
        <f t="shared" ref="CE3:CE33" si="31">TEXT(CD3,"0.0")</f>
        <v>5.7</v>
      </c>
      <c r="CF3" s="51" t="str">
        <f>IF(CD3&gt;=8.5,"A",IF(CD3&gt;=8,"B+",IF(CD3&gt;=7,"B",IF(CD3&gt;=6.5,"C+",IF(CD3&gt;=5.5,"C",IF(CD3&gt;=5,"D+",IF(CD3&gt;=4,"D","F")))))))</f>
        <v>C</v>
      </c>
      <c r="CG3" s="60">
        <f>IF(CF3="A",4,IF(CF3="B+",3.5,IF(CF3="B",3,IF(CF3="C+",2.5,IF(CF3="C",2,IF(CF3="D+",1.5,IF(CF3="D",1,0)))))))</f>
        <v>2</v>
      </c>
      <c r="CH3" s="53" t="str">
        <f t="shared" ref="CH3:CH33" si="32">TEXT(CG3,"0.0")</f>
        <v>2.0</v>
      </c>
      <c r="CI3" s="63">
        <v>3</v>
      </c>
      <c r="CJ3" s="207">
        <v>3</v>
      </c>
      <c r="CK3" s="208">
        <f t="shared" ref="CK3:CK33" si="33">AQ3+BB3+BM3+BX3+CI3+AF3</f>
        <v>17</v>
      </c>
      <c r="CL3" s="72">
        <f t="shared" si="9"/>
        <v>6.2470588235294127</v>
      </c>
      <c r="CM3" s="93" t="str">
        <f t="shared" ref="CM3:CM33" si="34">TEXT(CL3,"0.00")</f>
        <v>6.25</v>
      </c>
      <c r="CN3" s="72">
        <f t="shared" si="10"/>
        <v>2.2941176470588234</v>
      </c>
      <c r="CO3" s="93" t="str">
        <f t="shared" ref="CO3:CO33" si="35">TEXT(CN3,"0.00")</f>
        <v>2.29</v>
      </c>
      <c r="CP3" s="7" t="str">
        <f>IF(AND(CN3&lt;0.8),"Cảnh báo KQHT","Lên lớp")</f>
        <v>Lên lớp</v>
      </c>
      <c r="CQ3" s="7">
        <f t="shared" si="11"/>
        <v>17</v>
      </c>
      <c r="CR3" s="72">
        <f t="shared" si="12"/>
        <v>6.2470588235294127</v>
      </c>
      <c r="CS3" s="7" t="str">
        <f t="shared" ref="CS3:CS33" si="36">TEXT(CR3,"0.00")</f>
        <v>6.25</v>
      </c>
      <c r="CT3" s="72">
        <f t="shared" si="13"/>
        <v>2.2941176470588234</v>
      </c>
      <c r="CU3" s="7" t="str">
        <f t="shared" ref="CU3:CU33" si="37">TEXT(CT3,"0.00")</f>
        <v>2.29</v>
      </c>
      <c r="CV3" s="7" t="str">
        <f>IF(AND(CT3&lt;1.2),"Cảnh báo KQHT","Lên lớp")</f>
        <v>Lên lớp</v>
      </c>
      <c r="CW3" s="66">
        <v>6</v>
      </c>
      <c r="CX3" s="7">
        <v>5</v>
      </c>
      <c r="CY3" s="7"/>
      <c r="CZ3" s="66">
        <f t="shared" ref="CZ3:CZ34" si="38">ROUND((CW3*0.4+CX3*0.6),1)</f>
        <v>5.4</v>
      </c>
      <c r="DA3" s="67">
        <f t="shared" ref="DA3:DA34" si="39">ROUND(MAX((CW3*0.4+CX3*0.6),(CW3*0.4+CY3*0.6)),1)</f>
        <v>5.4</v>
      </c>
      <c r="DB3" s="60" t="str">
        <f t="shared" ref="DB3:DB34" si="40">TEXT(DA3,"0.0")</f>
        <v>5.4</v>
      </c>
      <c r="DC3" s="51" t="str">
        <f t="shared" ref="DC3:DC34" si="41">IF(DA3&gt;=8.5,"A",IF(DA3&gt;=8,"B+",IF(DA3&gt;=7,"B",IF(DA3&gt;=6.5,"C+",IF(DA3&gt;=5.5,"C",IF(DA3&gt;=5,"D+",IF(DA3&gt;=4,"D","F")))))))</f>
        <v>D+</v>
      </c>
      <c r="DD3" s="60">
        <f t="shared" ref="DD3:DD34" si="42">IF(DC3="A",4,IF(DC3="B+",3.5,IF(DC3="B",3,IF(DC3="C+",2.5,IF(DC3="C",2,IF(DC3="D+",1.5,IF(DC3="D",1,0)))))))</f>
        <v>1.5</v>
      </c>
      <c r="DE3" s="60" t="str">
        <f t="shared" ref="DE3:DE34" si="43">TEXT(DD3,"0.0")</f>
        <v>1.5</v>
      </c>
      <c r="DF3" s="63"/>
      <c r="DG3" s="209"/>
      <c r="DH3" s="105">
        <v>5.6</v>
      </c>
      <c r="DI3" s="126">
        <v>6</v>
      </c>
      <c r="DJ3" s="126"/>
      <c r="DK3" s="66">
        <f t="shared" ref="DK3:DK34" si="44">ROUND((DH3*0.4+DI3*0.6),1)</f>
        <v>5.8</v>
      </c>
      <c r="DL3" s="67">
        <f t="shared" ref="DL3:DL34" si="45">ROUND(MAX((DH3*0.4+DI3*0.6),(DH3*0.4+DJ3*0.6)),1)</f>
        <v>5.8</v>
      </c>
      <c r="DM3" s="60" t="str">
        <f t="shared" ref="DM3:DM34" si="46">TEXT(DL3,"0.0")</f>
        <v>5.8</v>
      </c>
      <c r="DN3" s="51" t="str">
        <f t="shared" ref="DN3:DN34" si="47">IF(DL3&gt;=8.5,"A",IF(DL3&gt;=8,"B+",IF(DL3&gt;=7,"B",IF(DL3&gt;=6.5,"C+",IF(DL3&gt;=5.5,"C",IF(DL3&gt;=5,"D+",IF(DL3&gt;=4,"D","F")))))))</f>
        <v>C</v>
      </c>
      <c r="DO3" s="60">
        <f t="shared" ref="DO3:DO34" si="48">IF(DN3="A",4,IF(DN3="B+",3.5,IF(DN3="B",3,IF(DN3="C+",2.5,IF(DN3="C",2,IF(DN3="D+",1.5,IF(DN3="D",1,0)))))))</f>
        <v>2</v>
      </c>
      <c r="DP3" s="60" t="str">
        <f t="shared" ref="DP3:DP34" si="49">TEXT(DO3,"0.0")</f>
        <v>2.0</v>
      </c>
      <c r="DQ3" s="63"/>
      <c r="DR3" s="209"/>
      <c r="DS3" s="67">
        <f t="shared" ref="DS3:DS34" si="50">(DA3+DL3)/2</f>
        <v>5.6</v>
      </c>
      <c r="DT3" s="60" t="str">
        <f t="shared" ref="DT3:DT34" si="51">TEXT(DS3,"0.0")</f>
        <v>5.6</v>
      </c>
      <c r="DU3" s="51" t="str">
        <f t="shared" ref="DU3:DU34" si="52">IF(DS3&gt;=8.5,"A",IF(DS3&gt;=8,"B+",IF(DS3&gt;=7,"B",IF(DS3&gt;=6.5,"C+",IF(DS3&gt;=5.5,"C",IF(DS3&gt;=5,"D+",IF(DS3&gt;=4,"D","F")))))))</f>
        <v>C</v>
      </c>
      <c r="DV3" s="60">
        <f t="shared" ref="DV3:DV34" si="53">IF(DU3="A",4,IF(DU3="B+",3.5,IF(DU3="B",3,IF(DU3="C+",2.5,IF(DU3="C",2,IF(DU3="D+",1.5,IF(DU3="D",1,0)))))))</f>
        <v>2</v>
      </c>
      <c r="DW3" s="60" t="str">
        <f t="shared" ref="DW3:DW34" si="54">TEXT(DV3,"0.0")</f>
        <v>2.0</v>
      </c>
      <c r="DX3" s="63">
        <v>3</v>
      </c>
      <c r="DY3" s="209">
        <v>3</v>
      </c>
      <c r="DZ3" s="210">
        <v>5</v>
      </c>
      <c r="EA3" s="57">
        <v>4</v>
      </c>
      <c r="EB3" s="58"/>
      <c r="EC3" s="66">
        <f t="shared" ref="EC3:EC34" si="55">ROUND((DZ3*0.4+EA3*0.6),1)</f>
        <v>4.4000000000000004</v>
      </c>
      <c r="ED3" s="67">
        <f t="shared" ref="ED3:ED34" si="56">ROUND(MAX((DZ3*0.4+EA3*0.6),(DZ3*0.4+EB3*0.6)),1)</f>
        <v>4.4000000000000004</v>
      </c>
      <c r="EE3" s="67" t="str">
        <f t="shared" ref="EE3:EE34" si="57">TEXT(ED3,"0.0")</f>
        <v>4.4</v>
      </c>
      <c r="EF3" s="51" t="str">
        <f t="shared" ref="EF3:EF34" si="58">IF(ED3&gt;=8.5,"A",IF(ED3&gt;=8,"B+",IF(ED3&gt;=7,"B",IF(ED3&gt;=6.5,"C+",IF(ED3&gt;=5.5,"C",IF(ED3&gt;=5,"D+",IF(ED3&gt;=4,"D","F")))))))</f>
        <v>D</v>
      </c>
      <c r="EG3" s="68">
        <f t="shared" ref="EG3:EG34" si="59">IF(EF3="A",4,IF(EF3="B+",3.5,IF(EF3="B",3,IF(EF3="C+",2.5,IF(EF3="C",2,IF(EF3="D+",1.5,IF(EF3="D",1,0)))))))</f>
        <v>1</v>
      </c>
      <c r="EH3" s="53" t="str">
        <f t="shared" ref="EH3:EH34" si="60">TEXT(EG3,"0.0")</f>
        <v>1.0</v>
      </c>
      <c r="EI3" s="63">
        <v>3</v>
      </c>
      <c r="EJ3" s="207">
        <v>3</v>
      </c>
      <c r="EK3" s="210">
        <v>5.5</v>
      </c>
      <c r="EL3" s="57">
        <v>3</v>
      </c>
      <c r="EM3" s="58"/>
      <c r="EN3" s="66">
        <f t="shared" ref="EN3:EN37" si="61">ROUND((EK3*0.4+EL3*0.6),1)</f>
        <v>4</v>
      </c>
      <c r="EO3" s="67">
        <f t="shared" ref="EO3:EO37" si="62">ROUND(MAX((EK3*0.4+EL3*0.6),(EK3*0.4+EM3*0.6)),1)</f>
        <v>4</v>
      </c>
      <c r="EP3" s="67" t="str">
        <f t="shared" ref="EP3:EP38" si="63">TEXT(EO3,"0.0")</f>
        <v>4.0</v>
      </c>
      <c r="EQ3" s="51" t="str">
        <f t="shared" ref="EQ3:EQ37" si="64">IF(EO3&gt;=8.5,"A",IF(EO3&gt;=8,"B+",IF(EO3&gt;=7,"B",IF(EO3&gt;=6.5,"C+",IF(EO3&gt;=5.5,"C",IF(EO3&gt;=5,"D+",IF(EO3&gt;=4,"D","F")))))))</f>
        <v>D</v>
      </c>
      <c r="ER3" s="60">
        <f t="shared" ref="ER3:ER38" si="65">IF(EQ3="A",4,IF(EQ3="B+",3.5,IF(EQ3="B",3,IF(EQ3="C+",2.5,IF(EQ3="C",2,IF(EQ3="D+",1.5,IF(EQ3="D",1,0)))))))</f>
        <v>1</v>
      </c>
      <c r="ES3" s="53" t="str">
        <f t="shared" ref="ES3:ES38" si="66">TEXT(ER3,"0.0")</f>
        <v>1.0</v>
      </c>
      <c r="ET3" s="63">
        <v>3</v>
      </c>
      <c r="EU3" s="207">
        <v>3</v>
      </c>
      <c r="EV3" s="171">
        <v>5</v>
      </c>
      <c r="EW3" s="122">
        <v>0</v>
      </c>
      <c r="EX3" s="123">
        <v>4</v>
      </c>
      <c r="EY3" s="66">
        <f t="shared" ref="EY3:EY40" si="67">ROUND((EV3*0.4+EW3*0.6),1)</f>
        <v>2</v>
      </c>
      <c r="EZ3" s="67">
        <f t="shared" ref="EZ3:EZ40" si="68">ROUND(MAX((EV3*0.4+EW3*0.6),(EV3*0.4+EX3*0.6)),1)</f>
        <v>4.4000000000000004</v>
      </c>
      <c r="FA3" s="67" t="str">
        <f t="shared" ref="FA3:FA40" si="69">TEXT(EZ3,"0.0")</f>
        <v>4.4</v>
      </c>
      <c r="FB3" s="51" t="str">
        <f t="shared" ref="FB3:FB40" si="70">IF(EZ3&gt;=8.5,"A",IF(EZ3&gt;=8,"B+",IF(EZ3&gt;=7,"B",IF(EZ3&gt;=6.5,"C+",IF(EZ3&gt;=5.5,"C",IF(EZ3&gt;=5,"D+",IF(EZ3&gt;=4,"D","F")))))))</f>
        <v>D</v>
      </c>
      <c r="FC3" s="60">
        <f t="shared" ref="FC3:FC40" si="71">IF(FB3="A",4,IF(FB3="B+",3.5,IF(FB3="B",3,IF(FB3="C+",2.5,IF(FB3="C",2,IF(FB3="D+",1.5,IF(FB3="D",1,0)))))))</f>
        <v>1</v>
      </c>
      <c r="FD3" s="53" t="str">
        <f t="shared" ref="FD3:FD40" si="72">TEXT(FC3,"0.0")</f>
        <v>1.0</v>
      </c>
      <c r="FE3" s="63">
        <v>2</v>
      </c>
      <c r="FF3" s="207">
        <v>2</v>
      </c>
      <c r="FG3" s="105">
        <v>6.3</v>
      </c>
      <c r="FH3" s="103">
        <v>7</v>
      </c>
      <c r="FI3" s="104"/>
      <c r="FJ3" s="66">
        <f t="shared" ref="FJ3:FJ40" si="73">ROUND((FG3*0.4+FH3*0.6),1)</f>
        <v>6.7</v>
      </c>
      <c r="FK3" s="67">
        <f t="shared" ref="FK3:FK40" si="74">ROUND(MAX((FG3*0.4+FH3*0.6),(FG3*0.4+FI3*0.6)),1)</f>
        <v>6.7</v>
      </c>
      <c r="FL3" s="67" t="str">
        <f t="shared" ref="FL3:FL40" si="75">TEXT(FK3,"0.0")</f>
        <v>6.7</v>
      </c>
      <c r="FM3" s="51" t="str">
        <f t="shared" ref="FM3:FM40" si="76">IF(FK3&gt;=8.5,"A",IF(FK3&gt;=8,"B+",IF(FK3&gt;=7,"B",IF(FK3&gt;=6.5,"C+",IF(FK3&gt;=5.5,"C",IF(FK3&gt;=5,"D+",IF(FK3&gt;=4,"D","F")))))))</f>
        <v>C+</v>
      </c>
      <c r="FN3" s="60">
        <f t="shared" ref="FN3:FN40" si="77">IF(FM3="A",4,IF(FM3="B+",3.5,IF(FM3="B",3,IF(FM3="C+",2.5,IF(FM3="C",2,IF(FM3="D+",1.5,IF(FM3="D",1,0)))))))</f>
        <v>2.5</v>
      </c>
      <c r="FO3" s="53" t="str">
        <f t="shared" ref="FO3:FO40" si="78">TEXT(FN3,"0.0")</f>
        <v>2.5</v>
      </c>
      <c r="FP3" s="63">
        <v>2</v>
      </c>
      <c r="FQ3" s="207">
        <v>2</v>
      </c>
      <c r="FR3" s="105">
        <v>6.6</v>
      </c>
      <c r="FS3" s="103">
        <v>5</v>
      </c>
      <c r="FT3" s="104"/>
      <c r="FU3" s="66"/>
      <c r="FV3" s="67">
        <f t="shared" ref="FV3:FV33" si="79">ROUND(MAX((FR3*0.4+FS3*0.6),(FR3*0.4+FT3*0.6)),1)</f>
        <v>5.6</v>
      </c>
      <c r="FW3" s="67" t="str">
        <f t="shared" ref="FW3:FW33" si="80">TEXT(FV3,"0.0")</f>
        <v>5.6</v>
      </c>
      <c r="FX3" s="51" t="str">
        <f t="shared" ref="FX3:FX33" si="81">IF(FV3&gt;=8.5,"A",IF(FV3&gt;=8,"B+",IF(FV3&gt;=7,"B",IF(FV3&gt;=6.5,"C+",IF(FV3&gt;=5.5,"C",IF(FV3&gt;=5,"D+",IF(FV3&gt;=4,"D","F")))))))</f>
        <v>C</v>
      </c>
      <c r="FY3" s="60">
        <f t="shared" ref="FY3:FY33" si="82">IF(FX3="A",4,IF(FX3="B+",3.5,IF(FX3="B",3,IF(FX3="C+",2.5,IF(FX3="C",2,IF(FX3="D+",1.5,IF(FX3="D",1,0)))))))</f>
        <v>2</v>
      </c>
      <c r="FZ3" s="53" t="str">
        <f t="shared" ref="FZ3:FZ33" si="83">TEXT(FY3,"0.0")</f>
        <v>2.0</v>
      </c>
      <c r="GA3" s="63">
        <v>2</v>
      </c>
      <c r="GB3" s="207">
        <v>2</v>
      </c>
      <c r="GC3" s="105">
        <v>6.1</v>
      </c>
      <c r="GD3" s="103">
        <v>5</v>
      </c>
      <c r="GE3" s="104"/>
      <c r="GF3" s="105"/>
      <c r="GG3" s="67">
        <f t="shared" ref="GG3:GG40" si="84">ROUND(MAX((GC3*0.4+GD3*0.6),(GC3*0.4+GE3*0.6)),1)</f>
        <v>5.4</v>
      </c>
      <c r="GH3" s="67" t="str">
        <f t="shared" ref="GH3:GH40" si="85">TEXT(GG3,"0.0")</f>
        <v>5.4</v>
      </c>
      <c r="GI3" s="51" t="str">
        <f t="shared" ref="GI3:GI40" si="86">IF(GG3&gt;=8.5,"A",IF(GG3&gt;=8,"B+",IF(GG3&gt;=7,"B",IF(GG3&gt;=6.5,"C+",IF(GG3&gt;=5.5,"C",IF(GG3&gt;=5,"D+",IF(GG3&gt;=4,"D","F")))))))</f>
        <v>D+</v>
      </c>
      <c r="GJ3" s="60">
        <f t="shared" ref="GJ3:GJ40" si="87">IF(GI3="A",4,IF(GI3="B+",3.5,IF(GI3="B",3,IF(GI3="C+",2.5,IF(GI3="C",2,IF(GI3="D+",1.5,IF(GI3="D",1,0)))))))</f>
        <v>1.5</v>
      </c>
      <c r="GK3" s="53" t="str">
        <f t="shared" ref="GK3:GK40" si="88">TEXT(GJ3,"0.0")</f>
        <v>1.5</v>
      </c>
      <c r="GL3" s="63">
        <v>3</v>
      </c>
      <c r="GM3" s="207">
        <v>3</v>
      </c>
      <c r="GN3" s="211">
        <f t="shared" ref="GN3:GN33" si="89">DX3+EI3+ET3+FE3+FP3+GA3+GL3</f>
        <v>18</v>
      </c>
      <c r="GO3" s="156">
        <f t="shared" ref="GO3:GO33" si="90">(DS3*DX3+ED3*EI3+EO3*ET3+EZ3*FE3+FK3*FP3+FV3*GA3+GG3*GL3)/GN3</f>
        <v>5.0888888888888895</v>
      </c>
      <c r="GP3" s="158">
        <f t="shared" ref="GP3:GP33" si="91">(DV3*DX3+EG3*EI3+ER3*ET3+FC3*FE3+FN3*FP3+FY3*GA3+GJ3*GL3)/GN3</f>
        <v>1.5277777777777777</v>
      </c>
      <c r="GQ3" s="157" t="str">
        <f t="shared" ref="GQ3:GQ33" si="92">TEXT(GP3,"0.00")</f>
        <v>1.53</v>
      </c>
      <c r="GR3" s="5" t="str">
        <f t="shared" ref="GR3:GR33" si="93">IF(AND(GP3&lt;1),"Cảnh báo KQHT","Lên lớp")</f>
        <v>Lên lớp</v>
      </c>
      <c r="GS3" s="212">
        <f t="shared" ref="GS3:GS33" si="94">DY3+EJ3+EU3+FF3+FQ3+GB3+GM3</f>
        <v>18</v>
      </c>
      <c r="GT3" s="213">
        <f t="shared" ref="GT3:GT33" si="95" xml:space="preserve"> (DS3*DY3+ED3*EJ3+EO3*EU3+EZ3*FF3+FK3*FQ3+FV3*GB3+GG3*GM3)/GS3</f>
        <v>5.0888888888888895</v>
      </c>
      <c r="GU3" s="214">
        <f t="shared" ref="GU3:GU33" si="96" xml:space="preserve"> (DV3*DY3+EG3*EJ3+ER3*EU3+FC3*FF3+FN3*FQ3+FY3*GB3+GJ3*GM3)/GS3</f>
        <v>1.5277777777777777</v>
      </c>
      <c r="GV3" s="215">
        <f t="shared" ref="GV3:GV33" si="97">CK3+GN3</f>
        <v>35</v>
      </c>
      <c r="GW3" s="211">
        <f t="shared" ref="GW3:GW33" si="98">CQ3+GS3</f>
        <v>35</v>
      </c>
      <c r="GX3" s="157">
        <f t="shared" ref="GX3:GX33" si="99">(CQ3*CR3+GT3*GS3)/GW3</f>
        <v>5.6514285714285721</v>
      </c>
      <c r="GY3" s="158">
        <f t="shared" ref="GY3:GY33" si="100">(CT3*CQ3+GU3*GS3)/GW3</f>
        <v>1.9</v>
      </c>
      <c r="GZ3" s="157" t="str">
        <f t="shared" ref="GZ3:GZ33" si="101">TEXT(GY3,"0.00")</f>
        <v>1.90</v>
      </c>
      <c r="HA3" s="5" t="str">
        <f t="shared" ref="HA3:HA33" si="102">IF(AND(GY3&lt;1.2),"Cảnh báo KQHT","Lên lớp")</f>
        <v>Lên lớp</v>
      </c>
      <c r="HB3" s="105">
        <v>8</v>
      </c>
      <c r="HC3" s="103">
        <v>6</v>
      </c>
      <c r="HD3" s="104"/>
      <c r="HE3" s="105"/>
      <c r="HF3" s="67">
        <f t="shared" ref="HF3:HF40" si="103">ROUND(MAX((HB3*0.4+HC3*0.6),(HB3*0.4+HD3*0.6)),1)</f>
        <v>6.8</v>
      </c>
      <c r="HG3" s="67" t="str">
        <f t="shared" ref="HG3:HG40" si="104">TEXT(HF3,"0.0")</f>
        <v>6.8</v>
      </c>
      <c r="HH3" s="51" t="str">
        <f t="shared" ref="HH3:HH40" si="105">IF(HF3&gt;=8.5,"A",IF(HF3&gt;=8,"B+",IF(HF3&gt;=7,"B",IF(HF3&gt;=6.5,"C+",IF(HF3&gt;=5.5,"C",IF(HF3&gt;=5,"D+",IF(HF3&gt;=4,"D","F")))))))</f>
        <v>C+</v>
      </c>
      <c r="HI3" s="60">
        <f t="shared" ref="HI3:HI40" si="106">IF(HH3="A",4,IF(HH3="B+",3.5,IF(HH3="B",3,IF(HH3="C+",2.5,IF(HH3="C",2,IF(HH3="D+",1.5,IF(HH3="D",1,0)))))))</f>
        <v>2.5</v>
      </c>
      <c r="HJ3" s="53" t="str">
        <f t="shared" ref="HJ3:HJ40" si="107">TEXT(HI3,"0.0")</f>
        <v>2.5</v>
      </c>
      <c r="HK3" s="63">
        <v>3</v>
      </c>
      <c r="HL3" s="207">
        <v>3</v>
      </c>
      <c r="HM3" s="210">
        <v>8.3000000000000007</v>
      </c>
      <c r="HN3" s="57">
        <v>6</v>
      </c>
      <c r="HO3" s="58"/>
      <c r="HP3" s="66">
        <f t="shared" ref="HP3:HP40" si="108">ROUND((HM3*0.4+HN3*0.6),1)</f>
        <v>6.9</v>
      </c>
      <c r="HQ3" s="110">
        <f t="shared" ref="HQ3:HQ40" si="109">ROUND(MAX((HM3*0.4+HN3*0.6),(HM3*0.4+HO3*0.6)),1)</f>
        <v>6.9</v>
      </c>
      <c r="HR3" s="67" t="str">
        <f t="shared" ref="HR3:HR40" si="110">TEXT(HQ3,"0.0")</f>
        <v>6.9</v>
      </c>
      <c r="HS3" s="111" t="str">
        <f t="shared" ref="HS3:HS40" si="111">IF(HQ3&gt;=8.5,"A",IF(HQ3&gt;=8,"B+",IF(HQ3&gt;=7,"B",IF(HQ3&gt;=6.5,"C+",IF(HQ3&gt;=5.5,"C",IF(HQ3&gt;=5,"D+",IF(HQ3&gt;=4,"D","F")))))))</f>
        <v>C+</v>
      </c>
      <c r="HT3" s="112">
        <f t="shared" ref="HT3:HT40" si="112">IF(HS3="A",4,IF(HS3="B+",3.5,IF(HS3="B",3,IF(HS3="C+",2.5,IF(HS3="C",2,IF(HS3="D+",1.5,IF(HS3="D",1,0)))))))</f>
        <v>2.5</v>
      </c>
      <c r="HU3" s="113" t="str">
        <f t="shared" ref="HU3:HU40" si="113">TEXT(HT3,"0.0")</f>
        <v>2.5</v>
      </c>
      <c r="HV3" s="63">
        <v>1</v>
      </c>
      <c r="HW3" s="207">
        <v>1</v>
      </c>
      <c r="HX3" s="66">
        <f t="shared" ref="HX3:HX40" si="114">ROUND((HE3*0.7+HP3*0.3),1)</f>
        <v>2.1</v>
      </c>
      <c r="HY3" s="167">
        <f t="shared" ref="HY3:HY40" si="115">ROUND((HF3*0.7+HQ3*0.3),1)</f>
        <v>6.8</v>
      </c>
      <c r="HZ3" s="53" t="str">
        <f t="shared" ref="HZ3:HZ40" si="116">TEXT(HY3,"0.0")</f>
        <v>6.8</v>
      </c>
      <c r="IA3" s="51" t="str">
        <f t="shared" ref="IA3:IA40" si="117">IF(HY3&gt;=8.5,"A",IF(HY3&gt;=8,"B+",IF(HY3&gt;=7,"B",IF(HY3&gt;=6.5,"C+",IF(HY3&gt;=5.5,"C",IF(HY3&gt;=5,"D+",IF(HY3&gt;=4,"D","F")))))))</f>
        <v>C+</v>
      </c>
      <c r="IB3" s="60">
        <f t="shared" ref="IB3:IB40" si="118">IF(IA3="A",4,IF(IA3="B+",3.5,IF(IA3="B",3,IF(IA3="C+",2.5,IF(IA3="C",2,IF(IA3="D+",1.5,IF(IA3="D",1,0)))))))</f>
        <v>2.5</v>
      </c>
      <c r="IC3" s="53" t="str">
        <f t="shared" ref="IC3:IC40" si="119">TEXT(IB3,"0.0")</f>
        <v>2.5</v>
      </c>
      <c r="ID3" s="220">
        <v>4</v>
      </c>
      <c r="IE3" s="221">
        <v>4</v>
      </c>
      <c r="IF3" s="210">
        <v>5</v>
      </c>
      <c r="IG3" s="57">
        <v>4</v>
      </c>
      <c r="IH3" s="58"/>
      <c r="II3" s="66">
        <f t="shared" ref="II3:II40" si="120">ROUND((IF3*0.4+IG3*0.6),1)</f>
        <v>4.4000000000000004</v>
      </c>
      <c r="IJ3" s="67">
        <f t="shared" ref="IJ3:IJ40" si="121">ROUND(MAX((IF3*0.4+IG3*0.6),(IF3*0.4+IH3*0.6)),1)</f>
        <v>4.4000000000000004</v>
      </c>
      <c r="IK3" s="67" t="str">
        <f t="shared" ref="IK3:IK40" si="122">TEXT(IJ3,"0.0")</f>
        <v>4.4</v>
      </c>
      <c r="IL3" s="51" t="str">
        <f t="shared" ref="IL3:IL40" si="123">IF(IJ3&gt;=8.5,"A",IF(IJ3&gt;=8,"B+",IF(IJ3&gt;=7,"B",IF(IJ3&gt;=6.5,"C+",IF(IJ3&gt;=5.5,"C",IF(IJ3&gt;=5,"D+",IF(IJ3&gt;=4,"D","F")))))))</f>
        <v>D</v>
      </c>
      <c r="IM3" s="60">
        <f t="shared" ref="IM3:IM40" si="124">IF(IL3="A",4,IF(IL3="B+",3.5,IF(IL3="B",3,IF(IL3="C+",2.5,IF(IL3="C",2,IF(IL3="D+",1.5,IF(IL3="D",1,0)))))))</f>
        <v>1</v>
      </c>
      <c r="IN3" s="53" t="str">
        <f t="shared" ref="IN3:IN40" si="125">TEXT(IM3,"0.0")</f>
        <v>1.0</v>
      </c>
      <c r="IO3" s="63">
        <v>2</v>
      </c>
      <c r="IP3" s="207">
        <v>2</v>
      </c>
      <c r="IQ3" s="210">
        <v>7.3</v>
      </c>
      <c r="IR3" s="57">
        <v>4</v>
      </c>
      <c r="IS3" s="58"/>
      <c r="IT3" s="66">
        <f t="shared" ref="IT3:IT40" si="126">ROUND((IQ3*0.4+IR3*0.6),1)</f>
        <v>5.3</v>
      </c>
      <c r="IU3" s="67">
        <f t="shared" ref="IU3:IU40" si="127">ROUND(MAX((IQ3*0.4+IR3*0.6),(IQ3*0.4+IS3*0.6)),1)</f>
        <v>5.3</v>
      </c>
      <c r="IV3" s="67" t="str">
        <f t="shared" ref="IV3:IV40" si="128">TEXT(IU3,"0.0")</f>
        <v>5.3</v>
      </c>
      <c r="IW3" s="51" t="str">
        <f t="shared" ref="IW3:IW40" si="129">IF(IU3&gt;=8.5,"A",IF(IU3&gt;=8,"B+",IF(IU3&gt;=7,"B",IF(IU3&gt;=6.5,"C+",IF(IU3&gt;=5.5,"C",IF(IU3&gt;=5,"D+",IF(IU3&gt;=4,"D","F")))))))</f>
        <v>D+</v>
      </c>
      <c r="IX3" s="60">
        <f t="shared" ref="IX3:IX40" si="130">IF(IW3="A",4,IF(IW3="B+",3.5,IF(IW3="B",3,IF(IW3="C+",2.5,IF(IW3="C",2,IF(IW3="D+",1.5,IF(IW3="D",1,0)))))))</f>
        <v>1.5</v>
      </c>
      <c r="IY3" s="53" t="str">
        <f t="shared" ref="IY3:IY40" si="131">TEXT(IX3,"0.0")</f>
        <v>1.5</v>
      </c>
      <c r="IZ3" s="63">
        <v>3</v>
      </c>
      <c r="JA3" s="207">
        <v>3</v>
      </c>
      <c r="JB3" s="65">
        <v>6.8</v>
      </c>
      <c r="JC3" s="57">
        <v>3</v>
      </c>
      <c r="JD3" s="58"/>
      <c r="JE3" s="66">
        <f t="shared" ref="JE3:JE46" si="132">ROUND((JB3*0.4+JC3*0.6),1)</f>
        <v>4.5</v>
      </c>
      <c r="JF3" s="67">
        <f t="shared" ref="JF3:JF46" si="133">ROUND(MAX((JB3*0.4+JC3*0.6),(JB3*0.4+JD3*0.6)),1)</f>
        <v>4.5</v>
      </c>
      <c r="JG3" s="50" t="str">
        <f t="shared" ref="JG3:JG46" si="134">TEXT(JF3,"0.0")</f>
        <v>4.5</v>
      </c>
      <c r="JH3" s="51" t="str">
        <f t="shared" ref="JH3:JH46" si="135">IF(JF3&gt;=8.5,"A",IF(JF3&gt;=8,"B+",IF(JF3&gt;=7,"B",IF(JF3&gt;=6.5,"C+",IF(JF3&gt;=5.5,"C",IF(JF3&gt;=5,"D+",IF(JF3&gt;=4,"D","F")))))))</f>
        <v>D</v>
      </c>
      <c r="JI3" s="60">
        <f t="shared" ref="JI3:JI46" si="136">IF(JH3="A",4,IF(JH3="B+",3.5,IF(JH3="B",3,IF(JH3="C+",2.5,IF(JH3="C",2,IF(JH3="D+",1.5,IF(JH3="D",1,0)))))))</f>
        <v>1</v>
      </c>
      <c r="JJ3" s="53" t="str">
        <f t="shared" ref="JJ3:JJ46" si="137">TEXT(JI3,"0.0")</f>
        <v>1.0</v>
      </c>
      <c r="JK3" s="61">
        <v>2</v>
      </c>
      <c r="JL3" s="62">
        <v>2</v>
      </c>
      <c r="JM3" s="65">
        <v>6.4</v>
      </c>
      <c r="JN3" s="57">
        <v>6</v>
      </c>
      <c r="JO3" s="58"/>
      <c r="JP3" s="66">
        <f t="shared" ref="JP3:JP41" si="138">ROUND((JM3*0.4+JN3*0.6),1)</f>
        <v>6.2</v>
      </c>
      <c r="JQ3" s="67">
        <f t="shared" ref="JQ3:JQ41" si="139">ROUND(MAX((JM3*0.4+JN3*0.6),(JM3*0.4+JO3*0.6)),1)</f>
        <v>6.2</v>
      </c>
      <c r="JR3" s="50" t="str">
        <f t="shared" ref="JR3:JR41" si="140">TEXT(JQ3,"0.0")</f>
        <v>6.2</v>
      </c>
      <c r="JS3" s="51" t="str">
        <f t="shared" ref="JS3:JS41" si="141">IF(JQ3&gt;=8.5,"A",IF(JQ3&gt;=8,"B+",IF(JQ3&gt;=7,"B",IF(JQ3&gt;=6.5,"C+",IF(JQ3&gt;=5.5,"C",IF(JQ3&gt;=5,"D+",IF(JQ3&gt;=4,"D","F")))))))</f>
        <v>C</v>
      </c>
      <c r="JT3" s="60">
        <f t="shared" ref="JT3:JT41" si="142">IF(JS3="A",4,IF(JS3="B+",3.5,IF(JS3="B",3,IF(JS3="C+",2.5,IF(JS3="C",2,IF(JS3="D+",1.5,IF(JS3="D",1,0)))))))</f>
        <v>2</v>
      </c>
      <c r="JU3" s="53" t="str">
        <f t="shared" ref="JU3:JU41" si="143">TEXT(JT3,"0.0")</f>
        <v>2.0</v>
      </c>
      <c r="JV3" s="61">
        <v>1</v>
      </c>
      <c r="JW3" s="62">
        <v>1</v>
      </c>
      <c r="JX3" s="271">
        <v>5</v>
      </c>
      <c r="JY3" s="122">
        <v>2</v>
      </c>
      <c r="JZ3" s="123">
        <v>5</v>
      </c>
      <c r="KA3" s="171">
        <f t="shared" ref="KA3:KA39" si="144">ROUND((JX3*0.4+JY3*0.6),1)</f>
        <v>3.2</v>
      </c>
      <c r="KB3" s="67">
        <f t="shared" ref="KB3:KB39" si="145">ROUND(MAX((JX3*0.4+JY3*0.6),(JX3*0.4+JZ3*0.6)),1)</f>
        <v>5</v>
      </c>
      <c r="KC3" s="50" t="str">
        <f t="shared" ref="KC3:KC39" si="146">TEXT(KB3,"0.0")</f>
        <v>5.0</v>
      </c>
      <c r="KD3" s="51" t="str">
        <f t="shared" ref="KD3:KD39" si="147">IF(KB3&gt;=8.5,"A",IF(KB3&gt;=8,"B+",IF(KB3&gt;=7,"B",IF(KB3&gt;=6.5,"C+",IF(KB3&gt;=5.5,"C",IF(KB3&gt;=5,"D+",IF(KB3&gt;=4,"D","F")))))))</f>
        <v>D+</v>
      </c>
      <c r="KE3" s="60">
        <f t="shared" ref="KE3:KE39" si="148">IF(KD3="A",4,IF(KD3="B+",3.5,IF(KD3="B",3,IF(KD3="C+",2.5,IF(KD3="C",2,IF(KD3="D+",1.5,IF(KD3="D",1,0)))))))</f>
        <v>1.5</v>
      </c>
      <c r="KF3" s="53" t="str">
        <f t="shared" ref="KF3:KF39" si="149">TEXT(KE3,"0.0")</f>
        <v>1.5</v>
      </c>
      <c r="KG3" s="61">
        <v>2</v>
      </c>
      <c r="KH3" s="62">
        <v>2</v>
      </c>
    </row>
    <row r="4" spans="1:294" s="8" customFormat="1" ht="18">
      <c r="A4" s="5">
        <v>3</v>
      </c>
      <c r="B4" s="9" t="s">
        <v>356</v>
      </c>
      <c r="C4" s="10" t="s">
        <v>367</v>
      </c>
      <c r="D4" s="11" t="s">
        <v>368</v>
      </c>
      <c r="E4" s="12" t="s">
        <v>369</v>
      </c>
      <c r="G4" s="47" t="s">
        <v>641</v>
      </c>
      <c r="H4" s="6" t="s">
        <v>427</v>
      </c>
      <c r="I4" s="48" t="s">
        <v>679</v>
      </c>
      <c r="J4" s="48" t="s">
        <v>525</v>
      </c>
      <c r="K4" s="98">
        <v>8</v>
      </c>
      <c r="L4" s="67" t="str">
        <f t="shared" si="14"/>
        <v>8.0</v>
      </c>
      <c r="M4" s="51" t="str">
        <f t="shared" ref="M4:M33" si="150">IF(K4&gt;=8.5,"A",IF(K4&gt;=8,"B+",IF(K4&gt;=7,"B",IF(K4&gt;=6.5,"C+",IF(K4&gt;=5.5,"C",IF(K4&gt;=5,"D+",IF(K4&gt;=4,"D","F")))))))</f>
        <v>B+</v>
      </c>
      <c r="N4" s="52">
        <f t="shared" ref="N4:N33" si="151">IF(M4="A",4,IF(M4="B+",3.5,IF(M4="B",3,IF(M4="C+",2.5,IF(M4="C",2,IF(M4="D+",1.5,IF(M4="D",1,0)))))))</f>
        <v>3.5</v>
      </c>
      <c r="O4" s="53" t="str">
        <f t="shared" si="15"/>
        <v>3.5</v>
      </c>
      <c r="P4" s="63">
        <v>2</v>
      </c>
      <c r="Q4" s="49">
        <v>7</v>
      </c>
      <c r="R4" s="67" t="str">
        <f t="shared" si="16"/>
        <v>7.0</v>
      </c>
      <c r="S4" s="51" t="str">
        <f t="shared" ref="S4:S33" si="152">IF(Q4&gt;=8.5,"A",IF(Q4&gt;=8,"B+",IF(Q4&gt;=7,"B",IF(Q4&gt;=6.5,"C+",IF(Q4&gt;=5.5,"C",IF(Q4&gt;=5,"D+",IF(Q4&gt;=4,"D","F")))))))</f>
        <v>B</v>
      </c>
      <c r="T4" s="52">
        <f t="shared" ref="T4:T33" si="153">IF(S4="A",4,IF(S4="B+",3.5,IF(S4="B",3,IF(S4="C+",2.5,IF(S4="C",2,IF(S4="D+",1.5,IF(S4="D",1,0)))))))</f>
        <v>3</v>
      </c>
      <c r="U4" s="53" t="str">
        <f t="shared" si="17"/>
        <v>3.0</v>
      </c>
      <c r="V4" s="63">
        <v>3</v>
      </c>
      <c r="W4" s="105">
        <v>8</v>
      </c>
      <c r="X4" s="103">
        <v>9</v>
      </c>
      <c r="Y4" s="104"/>
      <c r="Z4" s="66">
        <f t="shared" si="0"/>
        <v>8.6</v>
      </c>
      <c r="AA4" s="67">
        <f t="shared" si="1"/>
        <v>8.6</v>
      </c>
      <c r="AB4" s="67" t="str">
        <f t="shared" si="18"/>
        <v>8.6</v>
      </c>
      <c r="AC4" s="51" t="str">
        <f t="shared" si="2"/>
        <v>A</v>
      </c>
      <c r="AD4" s="60">
        <f t="shared" ref="AD4:AD33" si="154">IF(AC4="A",4,IF(AC4="B+",3.5,IF(AC4="B",3,IF(AC4="C+",2.5,IF(AC4="C",2,IF(AC4="D+",1.5,IF(AC4="D",1,0)))))))</f>
        <v>4</v>
      </c>
      <c r="AE4" s="53" t="str">
        <f t="shared" si="19"/>
        <v>4.0</v>
      </c>
      <c r="AF4" s="63">
        <v>4</v>
      </c>
      <c r="AG4" s="207">
        <v>4</v>
      </c>
      <c r="AH4" s="105">
        <v>9</v>
      </c>
      <c r="AI4" s="103">
        <v>7</v>
      </c>
      <c r="AJ4" s="104"/>
      <c r="AK4" s="66">
        <f t="shared" si="3"/>
        <v>7.8</v>
      </c>
      <c r="AL4" s="67">
        <f t="shared" si="4"/>
        <v>7.8</v>
      </c>
      <c r="AM4" s="67" t="str">
        <f t="shared" si="20"/>
        <v>7.8</v>
      </c>
      <c r="AN4" s="51" t="str">
        <f t="shared" ref="AN4:AN33" si="155">IF(AL4&gt;=8.5,"A",IF(AL4&gt;=8,"B+",IF(AL4&gt;=7,"B",IF(AL4&gt;=6.5,"C+",IF(AL4&gt;=5.5,"C",IF(AL4&gt;=5,"D+",IF(AL4&gt;=4,"D","F")))))))</f>
        <v>B</v>
      </c>
      <c r="AO4" s="60">
        <f t="shared" ref="AO4:AO33" si="156">IF(AN4="A",4,IF(AN4="B+",3.5,IF(AN4="B",3,IF(AN4="C+",2.5,IF(AN4="C",2,IF(AN4="D+",1.5,IF(AN4="D",1,0)))))))</f>
        <v>3</v>
      </c>
      <c r="AP4" s="53" t="str">
        <f t="shared" si="21"/>
        <v>3.0</v>
      </c>
      <c r="AQ4" s="63">
        <v>2</v>
      </c>
      <c r="AR4" s="207">
        <v>2</v>
      </c>
      <c r="AS4" s="105">
        <v>7.3</v>
      </c>
      <c r="AT4" s="103">
        <v>6</v>
      </c>
      <c r="AU4" s="104"/>
      <c r="AV4" s="66">
        <f t="shared" si="22"/>
        <v>6.5</v>
      </c>
      <c r="AW4" s="67">
        <f t="shared" si="23"/>
        <v>6.5</v>
      </c>
      <c r="AX4" s="67" t="str">
        <f t="shared" si="24"/>
        <v>6.5</v>
      </c>
      <c r="AY4" s="51" t="str">
        <f t="shared" si="25"/>
        <v>C+</v>
      </c>
      <c r="AZ4" s="60">
        <f t="shared" ref="AZ4:AZ33" si="157">IF(AY4="A",4,IF(AY4="B+",3.5,IF(AY4="B",3,IF(AY4="C+",2.5,IF(AY4="C",2,IF(AY4="D+",1.5,IF(AY4="D",1,0)))))))</f>
        <v>2.5</v>
      </c>
      <c r="BA4" s="53" t="str">
        <f t="shared" si="26"/>
        <v>2.5</v>
      </c>
      <c r="BB4" s="63">
        <v>3</v>
      </c>
      <c r="BC4" s="207">
        <v>3</v>
      </c>
      <c r="BD4" s="105">
        <v>8.6</v>
      </c>
      <c r="BE4" s="103">
        <v>9</v>
      </c>
      <c r="BF4" s="104"/>
      <c r="BG4" s="66">
        <f t="shared" ref="BG4:BG33" si="158">ROUND((BD4*0.4+BE4*0.6),1)</f>
        <v>8.8000000000000007</v>
      </c>
      <c r="BH4" s="67">
        <f t="shared" ref="BH4:BH33" si="159">ROUND(MAX((BD4*0.4+BE4*0.6),(BD4*0.4+BF4*0.6)),1)</f>
        <v>8.8000000000000007</v>
      </c>
      <c r="BI4" s="67" t="str">
        <f t="shared" si="27"/>
        <v>8.8</v>
      </c>
      <c r="BJ4" s="51" t="str">
        <f t="shared" ref="BJ4:BJ33" si="160">IF(BH4&gt;=8.5,"A",IF(BH4&gt;=8,"B+",IF(BH4&gt;=7,"B",IF(BH4&gt;=6.5,"C+",IF(BH4&gt;=5.5,"C",IF(BH4&gt;=5,"D+",IF(BH4&gt;=4,"D","F")))))))</f>
        <v>A</v>
      </c>
      <c r="BK4" s="60">
        <f t="shared" ref="BK4:BK33" si="161">IF(BJ4="A",4,IF(BJ4="B+",3.5,IF(BJ4="B",3,IF(BJ4="C+",2.5,IF(BJ4="C",2,IF(BJ4="D+",1.5,IF(BJ4="D",1,0)))))))</f>
        <v>4</v>
      </c>
      <c r="BL4" s="53" t="str">
        <f t="shared" si="28"/>
        <v>4.0</v>
      </c>
      <c r="BM4" s="63">
        <v>3</v>
      </c>
      <c r="BN4" s="207">
        <v>3</v>
      </c>
      <c r="BO4" s="105">
        <v>7</v>
      </c>
      <c r="BP4" s="103">
        <v>5</v>
      </c>
      <c r="BQ4" s="104"/>
      <c r="BR4" s="66">
        <f t="shared" si="5"/>
        <v>5.8</v>
      </c>
      <c r="BS4" s="67">
        <f t="shared" si="6"/>
        <v>5.8</v>
      </c>
      <c r="BT4" s="67" t="str">
        <f t="shared" si="29"/>
        <v>5.8</v>
      </c>
      <c r="BU4" s="51" t="str">
        <f t="shared" si="7"/>
        <v>C</v>
      </c>
      <c r="BV4" s="68">
        <f t="shared" si="8"/>
        <v>2</v>
      </c>
      <c r="BW4" s="53" t="str">
        <f t="shared" si="30"/>
        <v>2.0</v>
      </c>
      <c r="BX4" s="63">
        <v>2</v>
      </c>
      <c r="BY4" s="207">
        <v>2</v>
      </c>
      <c r="BZ4" s="105">
        <v>8</v>
      </c>
      <c r="CA4" s="103">
        <v>8</v>
      </c>
      <c r="CB4" s="104"/>
      <c r="CC4" s="105"/>
      <c r="CD4" s="67">
        <f t="shared" ref="CD4:CD33" si="162">ROUND(MAX((BZ4*0.4+CA4*0.6),(BZ4*0.4+CB4*0.6)),1)</f>
        <v>8</v>
      </c>
      <c r="CE4" s="67" t="str">
        <f t="shared" si="31"/>
        <v>8.0</v>
      </c>
      <c r="CF4" s="51" t="str">
        <f t="shared" ref="CF4:CF33" si="163">IF(CD4&gt;=8.5,"A",IF(CD4&gt;=8,"B+",IF(CD4&gt;=7,"B",IF(CD4&gt;=6.5,"C+",IF(CD4&gt;=5.5,"C",IF(CD4&gt;=5,"D+",IF(CD4&gt;=4,"D","F")))))))</f>
        <v>B+</v>
      </c>
      <c r="CG4" s="60">
        <f t="shared" ref="CG4:CG33" si="164">IF(CF4="A",4,IF(CF4="B+",3.5,IF(CF4="B",3,IF(CF4="C+",2.5,IF(CF4="C",2,IF(CF4="D+",1.5,IF(CF4="D",1,0)))))))</f>
        <v>3.5</v>
      </c>
      <c r="CH4" s="53" t="str">
        <f t="shared" si="32"/>
        <v>3.5</v>
      </c>
      <c r="CI4" s="63">
        <v>3</v>
      </c>
      <c r="CJ4" s="207">
        <v>3</v>
      </c>
      <c r="CK4" s="208">
        <f t="shared" si="33"/>
        <v>17</v>
      </c>
      <c r="CL4" s="72">
        <f t="shared" si="9"/>
        <v>7.7352941176470589</v>
      </c>
      <c r="CM4" s="93" t="str">
        <f t="shared" si="34"/>
        <v>7.74</v>
      </c>
      <c r="CN4" s="72">
        <f t="shared" si="10"/>
        <v>3.2941176470588234</v>
      </c>
      <c r="CO4" s="93" t="str">
        <f t="shared" si="35"/>
        <v>3.29</v>
      </c>
      <c r="CP4" s="7" t="str">
        <f t="shared" ref="CP4:CP33" si="165">IF(AND(CN4&lt;0.8),"Cảnh báo KQHT","Lên lớp")</f>
        <v>Lên lớp</v>
      </c>
      <c r="CQ4" s="7">
        <f t="shared" si="11"/>
        <v>17</v>
      </c>
      <c r="CR4" s="72">
        <f t="shared" si="12"/>
        <v>7.7352941176470589</v>
      </c>
      <c r="CS4" s="7" t="str">
        <f t="shared" si="36"/>
        <v>7.74</v>
      </c>
      <c r="CT4" s="72">
        <f t="shared" si="13"/>
        <v>3.2941176470588234</v>
      </c>
      <c r="CU4" s="7" t="str">
        <f t="shared" si="37"/>
        <v>3.29</v>
      </c>
      <c r="CV4" s="7" t="str">
        <f t="shared" ref="CV4:CV33" si="166">IF(AND(CT4&lt;1.2),"Cảnh báo KQHT","Lên lớp")</f>
        <v>Lên lớp</v>
      </c>
      <c r="CW4" s="66">
        <v>7.6</v>
      </c>
      <c r="CX4" s="7">
        <v>7</v>
      </c>
      <c r="CY4" s="7"/>
      <c r="CZ4" s="66">
        <f t="shared" si="38"/>
        <v>7.2</v>
      </c>
      <c r="DA4" s="67">
        <f t="shared" si="39"/>
        <v>7.2</v>
      </c>
      <c r="DB4" s="60" t="str">
        <f t="shared" si="40"/>
        <v>7.2</v>
      </c>
      <c r="DC4" s="51" t="str">
        <f t="shared" si="41"/>
        <v>B</v>
      </c>
      <c r="DD4" s="60">
        <f t="shared" si="42"/>
        <v>3</v>
      </c>
      <c r="DE4" s="60" t="str">
        <f t="shared" si="43"/>
        <v>3.0</v>
      </c>
      <c r="DF4" s="63"/>
      <c r="DG4" s="209"/>
      <c r="DH4" s="105">
        <v>8.4</v>
      </c>
      <c r="DI4" s="126">
        <v>7</v>
      </c>
      <c r="DJ4" s="126"/>
      <c r="DK4" s="66">
        <f t="shared" si="44"/>
        <v>7.6</v>
      </c>
      <c r="DL4" s="67">
        <f t="shared" si="45"/>
        <v>7.6</v>
      </c>
      <c r="DM4" s="60" t="str">
        <f t="shared" si="46"/>
        <v>7.6</v>
      </c>
      <c r="DN4" s="51" t="str">
        <f t="shared" si="47"/>
        <v>B</v>
      </c>
      <c r="DO4" s="60">
        <f t="shared" si="48"/>
        <v>3</v>
      </c>
      <c r="DP4" s="60" t="str">
        <f t="shared" si="49"/>
        <v>3.0</v>
      </c>
      <c r="DQ4" s="63"/>
      <c r="DR4" s="209"/>
      <c r="DS4" s="67">
        <f t="shared" si="50"/>
        <v>7.4</v>
      </c>
      <c r="DT4" s="60" t="str">
        <f t="shared" si="51"/>
        <v>7.4</v>
      </c>
      <c r="DU4" s="51" t="str">
        <f t="shared" si="52"/>
        <v>B</v>
      </c>
      <c r="DV4" s="60">
        <f t="shared" si="53"/>
        <v>3</v>
      </c>
      <c r="DW4" s="60" t="str">
        <f t="shared" si="54"/>
        <v>3.0</v>
      </c>
      <c r="DX4" s="63">
        <v>3</v>
      </c>
      <c r="DY4" s="209">
        <v>3</v>
      </c>
      <c r="DZ4" s="210">
        <v>8.4</v>
      </c>
      <c r="EA4" s="57">
        <v>8</v>
      </c>
      <c r="EB4" s="58"/>
      <c r="EC4" s="66">
        <f t="shared" si="55"/>
        <v>8.1999999999999993</v>
      </c>
      <c r="ED4" s="67">
        <f t="shared" si="56"/>
        <v>8.1999999999999993</v>
      </c>
      <c r="EE4" s="67" t="str">
        <f t="shared" si="57"/>
        <v>8.2</v>
      </c>
      <c r="EF4" s="51" t="str">
        <f t="shared" si="58"/>
        <v>B+</v>
      </c>
      <c r="EG4" s="68">
        <f t="shared" si="59"/>
        <v>3.5</v>
      </c>
      <c r="EH4" s="53" t="str">
        <f t="shared" si="60"/>
        <v>3.5</v>
      </c>
      <c r="EI4" s="63">
        <v>3</v>
      </c>
      <c r="EJ4" s="207">
        <v>3</v>
      </c>
      <c r="EK4" s="210">
        <v>6.3</v>
      </c>
      <c r="EL4" s="57">
        <v>8</v>
      </c>
      <c r="EM4" s="58"/>
      <c r="EN4" s="66">
        <f t="shared" si="61"/>
        <v>7.3</v>
      </c>
      <c r="EO4" s="67">
        <f t="shared" si="62"/>
        <v>7.3</v>
      </c>
      <c r="EP4" s="67" t="str">
        <f t="shared" si="63"/>
        <v>7.3</v>
      </c>
      <c r="EQ4" s="51" t="str">
        <f t="shared" si="64"/>
        <v>B</v>
      </c>
      <c r="ER4" s="60">
        <f t="shared" si="65"/>
        <v>3</v>
      </c>
      <c r="ES4" s="53" t="str">
        <f t="shared" si="66"/>
        <v>3.0</v>
      </c>
      <c r="ET4" s="63">
        <v>3</v>
      </c>
      <c r="EU4" s="207">
        <v>3</v>
      </c>
      <c r="EV4" s="171">
        <v>6</v>
      </c>
      <c r="EW4" s="122">
        <v>1</v>
      </c>
      <c r="EX4" s="123">
        <v>6</v>
      </c>
      <c r="EY4" s="66">
        <f t="shared" si="67"/>
        <v>3</v>
      </c>
      <c r="EZ4" s="67">
        <f t="shared" si="68"/>
        <v>6</v>
      </c>
      <c r="FA4" s="67" t="str">
        <f t="shared" si="69"/>
        <v>6.0</v>
      </c>
      <c r="FB4" s="51" t="str">
        <f t="shared" si="70"/>
        <v>C</v>
      </c>
      <c r="FC4" s="60">
        <f t="shared" si="71"/>
        <v>2</v>
      </c>
      <c r="FD4" s="53" t="str">
        <f t="shared" si="72"/>
        <v>2.0</v>
      </c>
      <c r="FE4" s="63">
        <v>2</v>
      </c>
      <c r="FF4" s="207">
        <v>2</v>
      </c>
      <c r="FG4" s="105">
        <v>7</v>
      </c>
      <c r="FH4" s="103">
        <v>7</v>
      </c>
      <c r="FI4" s="104"/>
      <c r="FJ4" s="66">
        <f t="shared" si="73"/>
        <v>7</v>
      </c>
      <c r="FK4" s="67">
        <f t="shared" si="74"/>
        <v>7</v>
      </c>
      <c r="FL4" s="67" t="str">
        <f t="shared" si="75"/>
        <v>7.0</v>
      </c>
      <c r="FM4" s="51" t="str">
        <f t="shared" si="76"/>
        <v>B</v>
      </c>
      <c r="FN4" s="60">
        <f t="shared" si="77"/>
        <v>3</v>
      </c>
      <c r="FO4" s="53" t="str">
        <f t="shared" si="78"/>
        <v>3.0</v>
      </c>
      <c r="FP4" s="63">
        <v>2</v>
      </c>
      <c r="FQ4" s="207">
        <v>2</v>
      </c>
      <c r="FR4" s="105">
        <v>9</v>
      </c>
      <c r="FS4" s="103">
        <v>9</v>
      </c>
      <c r="FT4" s="104"/>
      <c r="FU4" s="66"/>
      <c r="FV4" s="67">
        <f t="shared" si="79"/>
        <v>9</v>
      </c>
      <c r="FW4" s="67" t="str">
        <f t="shared" si="80"/>
        <v>9.0</v>
      </c>
      <c r="FX4" s="51" t="str">
        <f t="shared" si="81"/>
        <v>A</v>
      </c>
      <c r="FY4" s="60">
        <f t="shared" si="82"/>
        <v>4</v>
      </c>
      <c r="FZ4" s="53" t="str">
        <f t="shared" si="83"/>
        <v>4.0</v>
      </c>
      <c r="GA4" s="63">
        <v>2</v>
      </c>
      <c r="GB4" s="207">
        <v>2</v>
      </c>
      <c r="GC4" s="105">
        <v>8.3000000000000007</v>
      </c>
      <c r="GD4" s="103">
        <v>6</v>
      </c>
      <c r="GE4" s="104"/>
      <c r="GF4" s="105"/>
      <c r="GG4" s="67">
        <f t="shared" si="84"/>
        <v>6.9</v>
      </c>
      <c r="GH4" s="67" t="str">
        <f t="shared" si="85"/>
        <v>6.9</v>
      </c>
      <c r="GI4" s="51" t="str">
        <f t="shared" si="86"/>
        <v>C+</v>
      </c>
      <c r="GJ4" s="60">
        <f t="shared" si="87"/>
        <v>2.5</v>
      </c>
      <c r="GK4" s="53" t="str">
        <f t="shared" si="88"/>
        <v>2.5</v>
      </c>
      <c r="GL4" s="63">
        <v>3</v>
      </c>
      <c r="GM4" s="207">
        <v>3</v>
      </c>
      <c r="GN4" s="211">
        <f t="shared" si="89"/>
        <v>18</v>
      </c>
      <c r="GO4" s="156">
        <f t="shared" si="90"/>
        <v>7.4111111111111097</v>
      </c>
      <c r="GP4" s="158">
        <f t="shared" si="91"/>
        <v>3</v>
      </c>
      <c r="GQ4" s="157" t="str">
        <f t="shared" si="92"/>
        <v>3.00</v>
      </c>
      <c r="GR4" s="5" t="str">
        <f t="shared" si="93"/>
        <v>Lên lớp</v>
      </c>
      <c r="GS4" s="212">
        <f t="shared" si="94"/>
        <v>18</v>
      </c>
      <c r="GT4" s="213">
        <f t="shared" si="95"/>
        <v>7.4111111111111097</v>
      </c>
      <c r="GU4" s="214">
        <f t="shared" si="96"/>
        <v>3</v>
      </c>
      <c r="GV4" s="215">
        <f t="shared" si="97"/>
        <v>35</v>
      </c>
      <c r="GW4" s="211">
        <f t="shared" si="98"/>
        <v>35</v>
      </c>
      <c r="GX4" s="157">
        <f t="shared" si="99"/>
        <v>7.5685714285714276</v>
      </c>
      <c r="GY4" s="158">
        <f t="shared" si="100"/>
        <v>3.1428571428571428</v>
      </c>
      <c r="GZ4" s="157" t="str">
        <f t="shared" si="101"/>
        <v>3.14</v>
      </c>
      <c r="HA4" s="5" t="str">
        <f t="shared" si="102"/>
        <v>Lên lớp</v>
      </c>
      <c r="HB4" s="105">
        <v>8</v>
      </c>
      <c r="HC4" s="103">
        <v>6</v>
      </c>
      <c r="HD4" s="104"/>
      <c r="HE4" s="105"/>
      <c r="HF4" s="67">
        <f t="shared" si="103"/>
        <v>6.8</v>
      </c>
      <c r="HG4" s="67" t="str">
        <f t="shared" si="104"/>
        <v>6.8</v>
      </c>
      <c r="HH4" s="51" t="str">
        <f t="shared" si="105"/>
        <v>C+</v>
      </c>
      <c r="HI4" s="60">
        <f t="shared" si="106"/>
        <v>2.5</v>
      </c>
      <c r="HJ4" s="53" t="str">
        <f t="shared" si="107"/>
        <v>2.5</v>
      </c>
      <c r="HK4" s="63">
        <v>3</v>
      </c>
      <c r="HL4" s="207">
        <v>3</v>
      </c>
      <c r="HM4" s="210">
        <v>8.3000000000000007</v>
      </c>
      <c r="HN4" s="57">
        <v>6</v>
      </c>
      <c r="HO4" s="58"/>
      <c r="HP4" s="66">
        <f t="shared" si="108"/>
        <v>6.9</v>
      </c>
      <c r="HQ4" s="110">
        <f t="shared" si="109"/>
        <v>6.9</v>
      </c>
      <c r="HR4" s="67" t="str">
        <f t="shared" si="110"/>
        <v>6.9</v>
      </c>
      <c r="HS4" s="111" t="str">
        <f t="shared" si="111"/>
        <v>C+</v>
      </c>
      <c r="HT4" s="112">
        <f t="shared" si="112"/>
        <v>2.5</v>
      </c>
      <c r="HU4" s="113" t="str">
        <f t="shared" si="113"/>
        <v>2.5</v>
      </c>
      <c r="HV4" s="63">
        <v>1</v>
      </c>
      <c r="HW4" s="207">
        <v>1</v>
      </c>
      <c r="HX4" s="66">
        <f t="shared" si="114"/>
        <v>2.1</v>
      </c>
      <c r="HY4" s="167">
        <f t="shared" si="115"/>
        <v>6.8</v>
      </c>
      <c r="HZ4" s="53" t="str">
        <f t="shared" si="116"/>
        <v>6.8</v>
      </c>
      <c r="IA4" s="51" t="str">
        <f t="shared" si="117"/>
        <v>C+</v>
      </c>
      <c r="IB4" s="60">
        <f t="shared" si="118"/>
        <v>2.5</v>
      </c>
      <c r="IC4" s="53" t="str">
        <f t="shared" si="119"/>
        <v>2.5</v>
      </c>
      <c r="ID4" s="220">
        <v>4</v>
      </c>
      <c r="IE4" s="221">
        <v>4</v>
      </c>
      <c r="IF4" s="210">
        <v>5</v>
      </c>
      <c r="IG4" s="57">
        <v>6</v>
      </c>
      <c r="IH4" s="58"/>
      <c r="II4" s="66">
        <f t="shared" si="120"/>
        <v>5.6</v>
      </c>
      <c r="IJ4" s="67">
        <f t="shared" si="121"/>
        <v>5.6</v>
      </c>
      <c r="IK4" s="67" t="str">
        <f t="shared" si="122"/>
        <v>5.6</v>
      </c>
      <c r="IL4" s="51" t="str">
        <f t="shared" si="123"/>
        <v>C</v>
      </c>
      <c r="IM4" s="60">
        <f t="shared" si="124"/>
        <v>2</v>
      </c>
      <c r="IN4" s="53" t="str">
        <f t="shared" si="125"/>
        <v>2.0</v>
      </c>
      <c r="IO4" s="63">
        <v>2</v>
      </c>
      <c r="IP4" s="207">
        <v>2</v>
      </c>
      <c r="IQ4" s="210">
        <v>7.8</v>
      </c>
      <c r="IR4" s="57">
        <v>3</v>
      </c>
      <c r="IS4" s="58"/>
      <c r="IT4" s="66">
        <f t="shared" si="126"/>
        <v>4.9000000000000004</v>
      </c>
      <c r="IU4" s="67">
        <f t="shared" si="127"/>
        <v>4.9000000000000004</v>
      </c>
      <c r="IV4" s="67" t="str">
        <f t="shared" si="128"/>
        <v>4.9</v>
      </c>
      <c r="IW4" s="51" t="str">
        <f t="shared" si="129"/>
        <v>D</v>
      </c>
      <c r="IX4" s="60">
        <f t="shared" si="130"/>
        <v>1</v>
      </c>
      <c r="IY4" s="53" t="str">
        <f t="shared" si="131"/>
        <v>1.0</v>
      </c>
      <c r="IZ4" s="63">
        <v>3</v>
      </c>
      <c r="JA4" s="207">
        <v>3</v>
      </c>
      <c r="JB4" s="65">
        <v>8</v>
      </c>
      <c r="JC4" s="57">
        <v>7</v>
      </c>
      <c r="JD4" s="58"/>
      <c r="JE4" s="66">
        <f t="shared" si="132"/>
        <v>7.4</v>
      </c>
      <c r="JF4" s="67">
        <f t="shared" si="133"/>
        <v>7.4</v>
      </c>
      <c r="JG4" s="50" t="str">
        <f t="shared" si="134"/>
        <v>7.4</v>
      </c>
      <c r="JH4" s="51" t="str">
        <f t="shared" si="135"/>
        <v>B</v>
      </c>
      <c r="JI4" s="60">
        <f t="shared" si="136"/>
        <v>3</v>
      </c>
      <c r="JJ4" s="53" t="str">
        <f t="shared" si="137"/>
        <v>3.0</v>
      </c>
      <c r="JK4" s="61">
        <v>2</v>
      </c>
      <c r="JL4" s="62">
        <v>2</v>
      </c>
      <c r="JM4" s="65">
        <v>8.6</v>
      </c>
      <c r="JN4" s="57">
        <v>5</v>
      </c>
      <c r="JO4" s="58"/>
      <c r="JP4" s="66">
        <f t="shared" si="138"/>
        <v>6.4</v>
      </c>
      <c r="JQ4" s="67">
        <f t="shared" si="139"/>
        <v>6.4</v>
      </c>
      <c r="JR4" s="50" t="str">
        <f t="shared" si="140"/>
        <v>6.4</v>
      </c>
      <c r="JS4" s="51" t="str">
        <f t="shared" si="141"/>
        <v>C</v>
      </c>
      <c r="JT4" s="60">
        <f t="shared" si="142"/>
        <v>2</v>
      </c>
      <c r="JU4" s="53" t="str">
        <f t="shared" si="143"/>
        <v>2.0</v>
      </c>
      <c r="JV4" s="61">
        <v>1</v>
      </c>
      <c r="JW4" s="62">
        <v>1</v>
      </c>
      <c r="JX4" s="65">
        <v>6</v>
      </c>
      <c r="JY4" s="57">
        <v>6</v>
      </c>
      <c r="JZ4" s="58"/>
      <c r="KA4" s="66">
        <f t="shared" si="144"/>
        <v>6</v>
      </c>
      <c r="KB4" s="67">
        <f t="shared" si="145"/>
        <v>6</v>
      </c>
      <c r="KC4" s="50" t="str">
        <f t="shared" si="146"/>
        <v>6.0</v>
      </c>
      <c r="KD4" s="51" t="str">
        <f t="shared" si="147"/>
        <v>C</v>
      </c>
      <c r="KE4" s="60">
        <f t="shared" si="148"/>
        <v>2</v>
      </c>
      <c r="KF4" s="53" t="str">
        <f t="shared" si="149"/>
        <v>2.0</v>
      </c>
      <c r="KG4" s="61">
        <v>2</v>
      </c>
      <c r="KH4" s="62">
        <v>2</v>
      </c>
    </row>
    <row r="5" spans="1:294" s="8" customFormat="1" ht="18">
      <c r="A5" s="5">
        <v>4</v>
      </c>
      <c r="B5" s="9" t="s">
        <v>356</v>
      </c>
      <c r="C5" s="10" t="s">
        <v>370</v>
      </c>
      <c r="D5" s="11" t="s">
        <v>371</v>
      </c>
      <c r="E5" s="12" t="s">
        <v>372</v>
      </c>
      <c r="G5" s="47" t="s">
        <v>642</v>
      </c>
      <c r="H5" s="6" t="s">
        <v>427</v>
      </c>
      <c r="I5" s="48" t="s">
        <v>679</v>
      </c>
      <c r="J5" s="48" t="s">
        <v>525</v>
      </c>
      <c r="K5" s="98">
        <v>8</v>
      </c>
      <c r="L5" s="67" t="str">
        <f t="shared" si="14"/>
        <v>8.0</v>
      </c>
      <c r="M5" s="51" t="str">
        <f t="shared" si="150"/>
        <v>B+</v>
      </c>
      <c r="N5" s="52">
        <f t="shared" si="151"/>
        <v>3.5</v>
      </c>
      <c r="O5" s="53" t="str">
        <f t="shared" si="15"/>
        <v>3.5</v>
      </c>
      <c r="P5" s="63">
        <v>2</v>
      </c>
      <c r="Q5" s="49">
        <v>6</v>
      </c>
      <c r="R5" s="67" t="str">
        <f t="shared" si="16"/>
        <v>6.0</v>
      </c>
      <c r="S5" s="51" t="str">
        <f t="shared" si="152"/>
        <v>C</v>
      </c>
      <c r="T5" s="52">
        <f t="shared" si="153"/>
        <v>2</v>
      </c>
      <c r="U5" s="53" t="str">
        <f t="shared" si="17"/>
        <v>2.0</v>
      </c>
      <c r="V5" s="63">
        <v>3</v>
      </c>
      <c r="W5" s="105">
        <v>9.1999999999999993</v>
      </c>
      <c r="X5" s="103">
        <v>6</v>
      </c>
      <c r="Y5" s="104"/>
      <c r="Z5" s="66">
        <f t="shared" si="0"/>
        <v>7.3</v>
      </c>
      <c r="AA5" s="67">
        <f t="shared" si="1"/>
        <v>7.3</v>
      </c>
      <c r="AB5" s="67" t="str">
        <f t="shared" si="18"/>
        <v>7.3</v>
      </c>
      <c r="AC5" s="51" t="str">
        <f t="shared" si="2"/>
        <v>B</v>
      </c>
      <c r="AD5" s="60">
        <f t="shared" si="154"/>
        <v>3</v>
      </c>
      <c r="AE5" s="53" t="str">
        <f t="shared" si="19"/>
        <v>3.0</v>
      </c>
      <c r="AF5" s="63">
        <v>4</v>
      </c>
      <c r="AG5" s="207">
        <v>4</v>
      </c>
      <c r="AH5" s="105">
        <v>9</v>
      </c>
      <c r="AI5" s="103">
        <v>8</v>
      </c>
      <c r="AJ5" s="104"/>
      <c r="AK5" s="66">
        <f t="shared" si="3"/>
        <v>8.4</v>
      </c>
      <c r="AL5" s="67">
        <f t="shared" si="4"/>
        <v>8.4</v>
      </c>
      <c r="AM5" s="67" t="str">
        <f t="shared" si="20"/>
        <v>8.4</v>
      </c>
      <c r="AN5" s="51" t="str">
        <f t="shared" si="155"/>
        <v>B+</v>
      </c>
      <c r="AO5" s="60">
        <f t="shared" si="156"/>
        <v>3.5</v>
      </c>
      <c r="AP5" s="53" t="str">
        <f t="shared" si="21"/>
        <v>3.5</v>
      </c>
      <c r="AQ5" s="63">
        <v>2</v>
      </c>
      <c r="AR5" s="207">
        <v>2</v>
      </c>
      <c r="AS5" s="105">
        <v>7</v>
      </c>
      <c r="AT5" s="103">
        <v>6</v>
      </c>
      <c r="AU5" s="104"/>
      <c r="AV5" s="66">
        <f t="shared" si="22"/>
        <v>6.4</v>
      </c>
      <c r="AW5" s="67">
        <f t="shared" si="23"/>
        <v>6.4</v>
      </c>
      <c r="AX5" s="67" t="str">
        <f t="shared" si="24"/>
        <v>6.4</v>
      </c>
      <c r="AY5" s="51" t="str">
        <f t="shared" si="25"/>
        <v>C</v>
      </c>
      <c r="AZ5" s="60">
        <f t="shared" si="157"/>
        <v>2</v>
      </c>
      <c r="BA5" s="53" t="str">
        <f t="shared" si="26"/>
        <v>2.0</v>
      </c>
      <c r="BB5" s="63">
        <v>3</v>
      </c>
      <c r="BC5" s="207">
        <v>3</v>
      </c>
      <c r="BD5" s="105">
        <v>5.4</v>
      </c>
      <c r="BE5" s="103">
        <v>9</v>
      </c>
      <c r="BF5" s="104"/>
      <c r="BG5" s="66">
        <f t="shared" si="158"/>
        <v>7.6</v>
      </c>
      <c r="BH5" s="67">
        <f t="shared" si="159"/>
        <v>7.6</v>
      </c>
      <c r="BI5" s="67" t="str">
        <f t="shared" si="27"/>
        <v>7.6</v>
      </c>
      <c r="BJ5" s="51" t="str">
        <f t="shared" si="160"/>
        <v>B</v>
      </c>
      <c r="BK5" s="60">
        <f t="shared" si="161"/>
        <v>3</v>
      </c>
      <c r="BL5" s="53" t="str">
        <f t="shared" si="28"/>
        <v>3.0</v>
      </c>
      <c r="BM5" s="63">
        <v>3</v>
      </c>
      <c r="BN5" s="207">
        <v>3</v>
      </c>
      <c r="BO5" s="105">
        <v>6.3</v>
      </c>
      <c r="BP5" s="103">
        <v>6</v>
      </c>
      <c r="BQ5" s="104"/>
      <c r="BR5" s="66">
        <f t="shared" si="5"/>
        <v>6.1</v>
      </c>
      <c r="BS5" s="67">
        <f t="shared" si="6"/>
        <v>6.1</v>
      </c>
      <c r="BT5" s="67" t="str">
        <f t="shared" si="29"/>
        <v>6.1</v>
      </c>
      <c r="BU5" s="51" t="str">
        <f t="shared" si="7"/>
        <v>C</v>
      </c>
      <c r="BV5" s="68">
        <f t="shared" si="8"/>
        <v>2</v>
      </c>
      <c r="BW5" s="53" t="str">
        <f t="shared" si="30"/>
        <v>2.0</v>
      </c>
      <c r="BX5" s="63">
        <v>2</v>
      </c>
      <c r="BY5" s="207">
        <v>2</v>
      </c>
      <c r="BZ5" s="105">
        <v>7.8</v>
      </c>
      <c r="CA5" s="103">
        <v>7</v>
      </c>
      <c r="CB5" s="104"/>
      <c r="CC5" s="105"/>
      <c r="CD5" s="67">
        <f t="shared" si="162"/>
        <v>7.3</v>
      </c>
      <c r="CE5" s="67" t="str">
        <f t="shared" si="31"/>
        <v>7.3</v>
      </c>
      <c r="CF5" s="51" t="str">
        <f t="shared" si="163"/>
        <v>B</v>
      </c>
      <c r="CG5" s="60">
        <f t="shared" si="164"/>
        <v>3</v>
      </c>
      <c r="CH5" s="53" t="str">
        <f t="shared" si="32"/>
        <v>3.0</v>
      </c>
      <c r="CI5" s="63">
        <v>3</v>
      </c>
      <c r="CJ5" s="207">
        <v>3</v>
      </c>
      <c r="CK5" s="208">
        <f t="shared" si="33"/>
        <v>17</v>
      </c>
      <c r="CL5" s="72">
        <f t="shared" si="9"/>
        <v>7.1823529411764699</v>
      </c>
      <c r="CM5" s="93" t="str">
        <f t="shared" si="34"/>
        <v>7.18</v>
      </c>
      <c r="CN5" s="72">
        <f t="shared" si="10"/>
        <v>2.7647058823529411</v>
      </c>
      <c r="CO5" s="93" t="str">
        <f t="shared" si="35"/>
        <v>2.76</v>
      </c>
      <c r="CP5" s="7" t="str">
        <f t="shared" si="165"/>
        <v>Lên lớp</v>
      </c>
      <c r="CQ5" s="7">
        <f t="shared" si="11"/>
        <v>17</v>
      </c>
      <c r="CR5" s="72">
        <f t="shared" si="12"/>
        <v>7.1823529411764699</v>
      </c>
      <c r="CS5" s="7" t="str">
        <f t="shared" si="36"/>
        <v>7.18</v>
      </c>
      <c r="CT5" s="72">
        <f t="shared" si="13"/>
        <v>2.7647058823529411</v>
      </c>
      <c r="CU5" s="7" t="str">
        <f t="shared" si="37"/>
        <v>2.76</v>
      </c>
      <c r="CV5" s="7" t="str">
        <f t="shared" si="166"/>
        <v>Lên lớp</v>
      </c>
      <c r="CW5" s="66">
        <v>6.2</v>
      </c>
      <c r="CX5" s="7">
        <v>5</v>
      </c>
      <c r="CY5" s="7"/>
      <c r="CZ5" s="66">
        <f t="shared" si="38"/>
        <v>5.5</v>
      </c>
      <c r="DA5" s="67">
        <f t="shared" si="39"/>
        <v>5.5</v>
      </c>
      <c r="DB5" s="60" t="str">
        <f t="shared" si="40"/>
        <v>5.5</v>
      </c>
      <c r="DC5" s="51" t="str">
        <f t="shared" si="41"/>
        <v>C</v>
      </c>
      <c r="DD5" s="60">
        <f t="shared" si="42"/>
        <v>2</v>
      </c>
      <c r="DE5" s="60" t="str">
        <f t="shared" si="43"/>
        <v>2.0</v>
      </c>
      <c r="DF5" s="63"/>
      <c r="DG5" s="209"/>
      <c r="DH5" s="105">
        <v>7.8</v>
      </c>
      <c r="DI5" s="126">
        <v>4</v>
      </c>
      <c r="DJ5" s="126"/>
      <c r="DK5" s="66">
        <f t="shared" si="44"/>
        <v>5.5</v>
      </c>
      <c r="DL5" s="67">
        <f t="shared" si="45"/>
        <v>5.5</v>
      </c>
      <c r="DM5" s="60" t="str">
        <f t="shared" si="46"/>
        <v>5.5</v>
      </c>
      <c r="DN5" s="51" t="str">
        <f t="shared" si="47"/>
        <v>C</v>
      </c>
      <c r="DO5" s="60">
        <f t="shared" si="48"/>
        <v>2</v>
      </c>
      <c r="DP5" s="60" t="str">
        <f t="shared" si="49"/>
        <v>2.0</v>
      </c>
      <c r="DQ5" s="63"/>
      <c r="DR5" s="209"/>
      <c r="DS5" s="67">
        <f t="shared" si="50"/>
        <v>5.5</v>
      </c>
      <c r="DT5" s="60" t="str">
        <f t="shared" si="51"/>
        <v>5.5</v>
      </c>
      <c r="DU5" s="51" t="str">
        <f t="shared" si="52"/>
        <v>C</v>
      </c>
      <c r="DV5" s="60">
        <f t="shared" si="53"/>
        <v>2</v>
      </c>
      <c r="DW5" s="60" t="str">
        <f t="shared" si="54"/>
        <v>2.0</v>
      </c>
      <c r="DX5" s="63">
        <v>3</v>
      </c>
      <c r="DY5" s="209">
        <v>3</v>
      </c>
      <c r="DZ5" s="210">
        <v>6.4</v>
      </c>
      <c r="EA5" s="57">
        <v>7</v>
      </c>
      <c r="EB5" s="58"/>
      <c r="EC5" s="66">
        <f t="shared" si="55"/>
        <v>6.8</v>
      </c>
      <c r="ED5" s="67">
        <f t="shared" si="56"/>
        <v>6.8</v>
      </c>
      <c r="EE5" s="67" t="str">
        <f t="shared" si="57"/>
        <v>6.8</v>
      </c>
      <c r="EF5" s="51" t="str">
        <f t="shared" si="58"/>
        <v>C+</v>
      </c>
      <c r="EG5" s="68">
        <f t="shared" si="59"/>
        <v>2.5</v>
      </c>
      <c r="EH5" s="53" t="str">
        <f t="shared" si="60"/>
        <v>2.5</v>
      </c>
      <c r="EI5" s="63">
        <v>3</v>
      </c>
      <c r="EJ5" s="207">
        <v>3</v>
      </c>
      <c r="EK5" s="210">
        <v>7.2</v>
      </c>
      <c r="EL5" s="57">
        <v>9</v>
      </c>
      <c r="EM5" s="58"/>
      <c r="EN5" s="66">
        <f t="shared" si="61"/>
        <v>8.3000000000000007</v>
      </c>
      <c r="EO5" s="67">
        <f t="shared" si="62"/>
        <v>8.3000000000000007</v>
      </c>
      <c r="EP5" s="67" t="str">
        <f t="shared" si="63"/>
        <v>8.3</v>
      </c>
      <c r="EQ5" s="51" t="str">
        <f t="shared" si="64"/>
        <v>B+</v>
      </c>
      <c r="ER5" s="60">
        <f t="shared" si="65"/>
        <v>3.5</v>
      </c>
      <c r="ES5" s="53" t="str">
        <f t="shared" si="66"/>
        <v>3.5</v>
      </c>
      <c r="ET5" s="63">
        <v>3</v>
      </c>
      <c r="EU5" s="207">
        <v>3</v>
      </c>
      <c r="EV5" s="171">
        <v>6.7</v>
      </c>
      <c r="EW5" s="122">
        <v>1</v>
      </c>
      <c r="EX5" s="123">
        <v>6</v>
      </c>
      <c r="EY5" s="66">
        <f t="shared" si="67"/>
        <v>3.3</v>
      </c>
      <c r="EZ5" s="67">
        <f t="shared" si="68"/>
        <v>6.3</v>
      </c>
      <c r="FA5" s="67" t="str">
        <f t="shared" si="69"/>
        <v>6.3</v>
      </c>
      <c r="FB5" s="51" t="str">
        <f t="shared" si="70"/>
        <v>C</v>
      </c>
      <c r="FC5" s="60">
        <f t="shared" si="71"/>
        <v>2</v>
      </c>
      <c r="FD5" s="53" t="str">
        <f t="shared" si="72"/>
        <v>2.0</v>
      </c>
      <c r="FE5" s="63">
        <v>2</v>
      </c>
      <c r="FF5" s="207">
        <v>2</v>
      </c>
      <c r="FG5" s="105">
        <v>7.7</v>
      </c>
      <c r="FH5" s="103">
        <v>6</v>
      </c>
      <c r="FI5" s="104"/>
      <c r="FJ5" s="66">
        <f t="shared" si="73"/>
        <v>6.7</v>
      </c>
      <c r="FK5" s="67">
        <f t="shared" si="74"/>
        <v>6.7</v>
      </c>
      <c r="FL5" s="67" t="str">
        <f t="shared" si="75"/>
        <v>6.7</v>
      </c>
      <c r="FM5" s="51" t="str">
        <f t="shared" si="76"/>
        <v>C+</v>
      </c>
      <c r="FN5" s="60">
        <f t="shared" si="77"/>
        <v>2.5</v>
      </c>
      <c r="FO5" s="53" t="str">
        <f t="shared" si="78"/>
        <v>2.5</v>
      </c>
      <c r="FP5" s="63">
        <v>2</v>
      </c>
      <c r="FQ5" s="207">
        <v>2</v>
      </c>
      <c r="FR5" s="105">
        <v>8</v>
      </c>
      <c r="FS5" s="103">
        <v>8</v>
      </c>
      <c r="FT5" s="104"/>
      <c r="FU5" s="66"/>
      <c r="FV5" s="67">
        <f t="shared" si="79"/>
        <v>8</v>
      </c>
      <c r="FW5" s="67" t="str">
        <f t="shared" si="80"/>
        <v>8.0</v>
      </c>
      <c r="FX5" s="51" t="str">
        <f t="shared" si="81"/>
        <v>B+</v>
      </c>
      <c r="FY5" s="60">
        <f t="shared" si="82"/>
        <v>3.5</v>
      </c>
      <c r="FZ5" s="53" t="str">
        <f t="shared" si="83"/>
        <v>3.5</v>
      </c>
      <c r="GA5" s="63">
        <v>2</v>
      </c>
      <c r="GB5" s="207">
        <v>2</v>
      </c>
      <c r="GC5" s="105">
        <v>7.1</v>
      </c>
      <c r="GD5" s="103">
        <v>7</v>
      </c>
      <c r="GE5" s="104"/>
      <c r="GF5" s="105"/>
      <c r="GG5" s="67">
        <f t="shared" si="84"/>
        <v>7</v>
      </c>
      <c r="GH5" s="67" t="str">
        <f t="shared" si="85"/>
        <v>7.0</v>
      </c>
      <c r="GI5" s="51" t="str">
        <f t="shared" si="86"/>
        <v>B</v>
      </c>
      <c r="GJ5" s="60">
        <f t="shared" si="87"/>
        <v>3</v>
      </c>
      <c r="GK5" s="53" t="str">
        <f t="shared" si="88"/>
        <v>3.0</v>
      </c>
      <c r="GL5" s="63">
        <v>3</v>
      </c>
      <c r="GM5" s="207">
        <v>3</v>
      </c>
      <c r="GN5" s="211">
        <f t="shared" si="89"/>
        <v>18</v>
      </c>
      <c r="GO5" s="156">
        <f t="shared" si="90"/>
        <v>6.9333333333333336</v>
      </c>
      <c r="GP5" s="158">
        <f t="shared" si="91"/>
        <v>2.7222222222222223</v>
      </c>
      <c r="GQ5" s="157" t="str">
        <f t="shared" si="92"/>
        <v>2.72</v>
      </c>
      <c r="GR5" s="5" t="str">
        <f t="shared" si="93"/>
        <v>Lên lớp</v>
      </c>
      <c r="GS5" s="212">
        <f t="shared" si="94"/>
        <v>18</v>
      </c>
      <c r="GT5" s="213">
        <f t="shared" si="95"/>
        <v>6.9333333333333336</v>
      </c>
      <c r="GU5" s="214">
        <f t="shared" si="96"/>
        <v>2.7222222222222223</v>
      </c>
      <c r="GV5" s="215">
        <f t="shared" si="97"/>
        <v>35</v>
      </c>
      <c r="GW5" s="211">
        <f t="shared" si="98"/>
        <v>35</v>
      </c>
      <c r="GX5" s="157">
        <f t="shared" si="99"/>
        <v>7.0542857142857143</v>
      </c>
      <c r="GY5" s="158">
        <f t="shared" si="100"/>
        <v>2.7428571428571429</v>
      </c>
      <c r="GZ5" s="157" t="str">
        <f t="shared" si="101"/>
        <v>2.74</v>
      </c>
      <c r="HA5" s="5" t="str">
        <f t="shared" si="102"/>
        <v>Lên lớp</v>
      </c>
      <c r="HB5" s="105">
        <v>7.3</v>
      </c>
      <c r="HC5" s="103">
        <v>5</v>
      </c>
      <c r="HD5" s="104"/>
      <c r="HE5" s="105"/>
      <c r="HF5" s="67">
        <f t="shared" si="103"/>
        <v>5.9</v>
      </c>
      <c r="HG5" s="67" t="str">
        <f t="shared" si="104"/>
        <v>5.9</v>
      </c>
      <c r="HH5" s="51" t="str">
        <f t="shared" si="105"/>
        <v>C</v>
      </c>
      <c r="HI5" s="60">
        <f t="shared" si="106"/>
        <v>2</v>
      </c>
      <c r="HJ5" s="53" t="str">
        <f t="shared" si="107"/>
        <v>2.0</v>
      </c>
      <c r="HK5" s="63">
        <v>3</v>
      </c>
      <c r="HL5" s="207">
        <v>3</v>
      </c>
      <c r="HM5" s="210">
        <v>8.3000000000000007</v>
      </c>
      <c r="HN5" s="57">
        <v>5</v>
      </c>
      <c r="HO5" s="58"/>
      <c r="HP5" s="66">
        <f t="shared" si="108"/>
        <v>6.3</v>
      </c>
      <c r="HQ5" s="110">
        <f t="shared" si="109"/>
        <v>6.3</v>
      </c>
      <c r="HR5" s="67" t="str">
        <f t="shared" si="110"/>
        <v>6.3</v>
      </c>
      <c r="HS5" s="111" t="str">
        <f t="shared" si="111"/>
        <v>C</v>
      </c>
      <c r="HT5" s="112">
        <f t="shared" si="112"/>
        <v>2</v>
      </c>
      <c r="HU5" s="113" t="str">
        <f t="shared" si="113"/>
        <v>2.0</v>
      </c>
      <c r="HV5" s="63">
        <v>1</v>
      </c>
      <c r="HW5" s="207">
        <v>1</v>
      </c>
      <c r="HX5" s="66">
        <f t="shared" si="114"/>
        <v>1.9</v>
      </c>
      <c r="HY5" s="167">
        <f t="shared" si="115"/>
        <v>6</v>
      </c>
      <c r="HZ5" s="53" t="str">
        <f t="shared" si="116"/>
        <v>6.0</v>
      </c>
      <c r="IA5" s="51" t="str">
        <f t="shared" si="117"/>
        <v>C</v>
      </c>
      <c r="IB5" s="60">
        <f t="shared" si="118"/>
        <v>2</v>
      </c>
      <c r="IC5" s="53" t="str">
        <f t="shared" si="119"/>
        <v>2.0</v>
      </c>
      <c r="ID5" s="220">
        <v>4</v>
      </c>
      <c r="IE5" s="221">
        <v>4</v>
      </c>
      <c r="IF5" s="210">
        <v>5.7</v>
      </c>
      <c r="IG5" s="57">
        <v>8</v>
      </c>
      <c r="IH5" s="58"/>
      <c r="II5" s="66">
        <f t="shared" si="120"/>
        <v>7.1</v>
      </c>
      <c r="IJ5" s="67">
        <f t="shared" si="121"/>
        <v>7.1</v>
      </c>
      <c r="IK5" s="67" t="str">
        <f t="shared" si="122"/>
        <v>7.1</v>
      </c>
      <c r="IL5" s="51" t="str">
        <f t="shared" si="123"/>
        <v>B</v>
      </c>
      <c r="IM5" s="60">
        <f t="shared" si="124"/>
        <v>3</v>
      </c>
      <c r="IN5" s="53" t="str">
        <f t="shared" si="125"/>
        <v>3.0</v>
      </c>
      <c r="IO5" s="63">
        <v>2</v>
      </c>
      <c r="IP5" s="207">
        <v>2</v>
      </c>
      <c r="IQ5" s="210">
        <v>8</v>
      </c>
      <c r="IR5" s="57">
        <v>6</v>
      </c>
      <c r="IS5" s="58"/>
      <c r="IT5" s="66">
        <f t="shared" si="126"/>
        <v>6.8</v>
      </c>
      <c r="IU5" s="67">
        <f t="shared" si="127"/>
        <v>6.8</v>
      </c>
      <c r="IV5" s="67" t="str">
        <f t="shared" si="128"/>
        <v>6.8</v>
      </c>
      <c r="IW5" s="51" t="str">
        <f t="shared" si="129"/>
        <v>C+</v>
      </c>
      <c r="IX5" s="60">
        <f t="shared" si="130"/>
        <v>2.5</v>
      </c>
      <c r="IY5" s="53" t="str">
        <f t="shared" si="131"/>
        <v>2.5</v>
      </c>
      <c r="IZ5" s="63">
        <v>3</v>
      </c>
      <c r="JA5" s="207">
        <v>3</v>
      </c>
      <c r="JB5" s="65">
        <v>8</v>
      </c>
      <c r="JC5" s="57">
        <v>8</v>
      </c>
      <c r="JD5" s="58"/>
      <c r="JE5" s="66">
        <f t="shared" si="132"/>
        <v>8</v>
      </c>
      <c r="JF5" s="67">
        <f t="shared" si="133"/>
        <v>8</v>
      </c>
      <c r="JG5" s="50" t="str">
        <f t="shared" si="134"/>
        <v>8.0</v>
      </c>
      <c r="JH5" s="51" t="str">
        <f t="shared" si="135"/>
        <v>B+</v>
      </c>
      <c r="JI5" s="60">
        <f t="shared" si="136"/>
        <v>3.5</v>
      </c>
      <c r="JJ5" s="53" t="str">
        <f t="shared" si="137"/>
        <v>3.5</v>
      </c>
      <c r="JK5" s="61">
        <v>2</v>
      </c>
      <c r="JL5" s="62">
        <v>2</v>
      </c>
      <c r="JM5" s="65">
        <v>7.4</v>
      </c>
      <c r="JN5" s="57">
        <v>5</v>
      </c>
      <c r="JO5" s="58"/>
      <c r="JP5" s="66">
        <f t="shared" si="138"/>
        <v>6</v>
      </c>
      <c r="JQ5" s="67">
        <f t="shared" si="139"/>
        <v>6</v>
      </c>
      <c r="JR5" s="50" t="str">
        <f t="shared" si="140"/>
        <v>6.0</v>
      </c>
      <c r="JS5" s="51" t="str">
        <f t="shared" si="141"/>
        <v>C</v>
      </c>
      <c r="JT5" s="60">
        <f t="shared" si="142"/>
        <v>2</v>
      </c>
      <c r="JU5" s="53" t="str">
        <f t="shared" si="143"/>
        <v>2.0</v>
      </c>
      <c r="JV5" s="61">
        <v>1</v>
      </c>
      <c r="JW5" s="62">
        <v>1</v>
      </c>
      <c r="JX5" s="65">
        <v>7.7</v>
      </c>
      <c r="JY5" s="57">
        <v>6</v>
      </c>
      <c r="JZ5" s="58"/>
      <c r="KA5" s="66">
        <f t="shared" si="144"/>
        <v>6.7</v>
      </c>
      <c r="KB5" s="67">
        <f t="shared" si="145"/>
        <v>6.7</v>
      </c>
      <c r="KC5" s="50" t="str">
        <f t="shared" si="146"/>
        <v>6.7</v>
      </c>
      <c r="KD5" s="51" t="str">
        <f t="shared" si="147"/>
        <v>C+</v>
      </c>
      <c r="KE5" s="60">
        <f t="shared" si="148"/>
        <v>2.5</v>
      </c>
      <c r="KF5" s="53" t="str">
        <f t="shared" si="149"/>
        <v>2.5</v>
      </c>
      <c r="KG5" s="61">
        <v>2</v>
      </c>
      <c r="KH5" s="62">
        <v>2</v>
      </c>
    </row>
    <row r="6" spans="1:294" s="8" customFormat="1" ht="18">
      <c r="A6" s="5">
        <v>5</v>
      </c>
      <c r="B6" s="9" t="s">
        <v>356</v>
      </c>
      <c r="C6" s="10" t="s">
        <v>373</v>
      </c>
      <c r="D6" s="11" t="s">
        <v>279</v>
      </c>
      <c r="E6" s="12" t="s">
        <v>374</v>
      </c>
      <c r="G6" s="47" t="s">
        <v>643</v>
      </c>
      <c r="H6" s="6" t="s">
        <v>427</v>
      </c>
      <c r="I6" s="48" t="s">
        <v>680</v>
      </c>
      <c r="J6" s="48" t="s">
        <v>635</v>
      </c>
      <c r="K6" s="98">
        <v>7</v>
      </c>
      <c r="L6" s="67" t="str">
        <f t="shared" si="14"/>
        <v>7.0</v>
      </c>
      <c r="M6" s="51" t="str">
        <f t="shared" si="150"/>
        <v>B</v>
      </c>
      <c r="N6" s="52">
        <f t="shared" si="151"/>
        <v>3</v>
      </c>
      <c r="O6" s="53" t="str">
        <f t="shared" si="15"/>
        <v>3.0</v>
      </c>
      <c r="P6" s="63">
        <v>2</v>
      </c>
      <c r="Q6" s="49">
        <v>7</v>
      </c>
      <c r="R6" s="67" t="str">
        <f t="shared" si="16"/>
        <v>7.0</v>
      </c>
      <c r="S6" s="51" t="str">
        <f t="shared" si="152"/>
        <v>B</v>
      </c>
      <c r="T6" s="52">
        <f t="shared" si="153"/>
        <v>3</v>
      </c>
      <c r="U6" s="53" t="str">
        <f t="shared" si="17"/>
        <v>3.0</v>
      </c>
      <c r="V6" s="63">
        <v>3</v>
      </c>
      <c r="W6" s="105">
        <v>8</v>
      </c>
      <c r="X6" s="103">
        <v>7</v>
      </c>
      <c r="Y6" s="104"/>
      <c r="Z6" s="66">
        <f t="shared" si="0"/>
        <v>7.4</v>
      </c>
      <c r="AA6" s="67">
        <f t="shared" si="1"/>
        <v>7.4</v>
      </c>
      <c r="AB6" s="67" t="str">
        <f t="shared" si="18"/>
        <v>7.4</v>
      </c>
      <c r="AC6" s="51" t="str">
        <f t="shared" si="2"/>
        <v>B</v>
      </c>
      <c r="AD6" s="60">
        <f t="shared" si="154"/>
        <v>3</v>
      </c>
      <c r="AE6" s="53" t="str">
        <f t="shared" si="19"/>
        <v>3.0</v>
      </c>
      <c r="AF6" s="63">
        <v>4</v>
      </c>
      <c r="AG6" s="207">
        <v>4</v>
      </c>
      <c r="AH6" s="105">
        <v>8</v>
      </c>
      <c r="AI6" s="103">
        <v>8</v>
      </c>
      <c r="AJ6" s="104"/>
      <c r="AK6" s="66">
        <f t="shared" si="3"/>
        <v>8</v>
      </c>
      <c r="AL6" s="67">
        <f t="shared" si="4"/>
        <v>8</v>
      </c>
      <c r="AM6" s="67" t="str">
        <f t="shared" si="20"/>
        <v>8.0</v>
      </c>
      <c r="AN6" s="51" t="str">
        <f t="shared" si="155"/>
        <v>B+</v>
      </c>
      <c r="AO6" s="60">
        <f t="shared" si="156"/>
        <v>3.5</v>
      </c>
      <c r="AP6" s="53" t="str">
        <f t="shared" si="21"/>
        <v>3.5</v>
      </c>
      <c r="AQ6" s="63">
        <v>2</v>
      </c>
      <c r="AR6" s="207">
        <v>2</v>
      </c>
      <c r="AS6" s="105">
        <v>6.6</v>
      </c>
      <c r="AT6" s="103">
        <v>6</v>
      </c>
      <c r="AU6" s="104"/>
      <c r="AV6" s="66">
        <f t="shared" si="22"/>
        <v>6.2</v>
      </c>
      <c r="AW6" s="67">
        <f t="shared" si="23"/>
        <v>6.2</v>
      </c>
      <c r="AX6" s="67" t="str">
        <f t="shared" si="24"/>
        <v>6.2</v>
      </c>
      <c r="AY6" s="51" t="str">
        <f t="shared" si="25"/>
        <v>C</v>
      </c>
      <c r="AZ6" s="60">
        <f t="shared" si="157"/>
        <v>2</v>
      </c>
      <c r="BA6" s="53" t="str">
        <f t="shared" si="26"/>
        <v>2.0</v>
      </c>
      <c r="BB6" s="63">
        <v>3</v>
      </c>
      <c r="BC6" s="207">
        <v>3</v>
      </c>
      <c r="BD6" s="105">
        <v>5.8</v>
      </c>
      <c r="BE6" s="103">
        <v>8</v>
      </c>
      <c r="BF6" s="104"/>
      <c r="BG6" s="66">
        <f t="shared" si="158"/>
        <v>7.1</v>
      </c>
      <c r="BH6" s="67">
        <f t="shared" si="159"/>
        <v>7.1</v>
      </c>
      <c r="BI6" s="67" t="str">
        <f t="shared" si="27"/>
        <v>7.1</v>
      </c>
      <c r="BJ6" s="51" t="str">
        <f t="shared" si="160"/>
        <v>B</v>
      </c>
      <c r="BK6" s="60">
        <f t="shared" si="161"/>
        <v>3</v>
      </c>
      <c r="BL6" s="53" t="str">
        <f t="shared" si="28"/>
        <v>3.0</v>
      </c>
      <c r="BM6" s="63">
        <v>3</v>
      </c>
      <c r="BN6" s="207">
        <v>3</v>
      </c>
      <c r="BO6" s="105">
        <v>8.1</v>
      </c>
      <c r="BP6" s="103">
        <v>4</v>
      </c>
      <c r="BQ6" s="104"/>
      <c r="BR6" s="66">
        <f t="shared" si="5"/>
        <v>5.6</v>
      </c>
      <c r="BS6" s="67">
        <f t="shared" si="6"/>
        <v>5.6</v>
      </c>
      <c r="BT6" s="67" t="str">
        <f t="shared" si="29"/>
        <v>5.6</v>
      </c>
      <c r="BU6" s="51" t="str">
        <f t="shared" si="7"/>
        <v>C</v>
      </c>
      <c r="BV6" s="68">
        <f t="shared" si="8"/>
        <v>2</v>
      </c>
      <c r="BW6" s="53" t="str">
        <f t="shared" si="30"/>
        <v>2.0</v>
      </c>
      <c r="BX6" s="63">
        <v>2</v>
      </c>
      <c r="BY6" s="207">
        <v>2</v>
      </c>
      <c r="BZ6" s="105">
        <v>8.5</v>
      </c>
      <c r="CA6" s="103">
        <v>8</v>
      </c>
      <c r="CB6" s="104"/>
      <c r="CC6" s="105"/>
      <c r="CD6" s="67">
        <f t="shared" si="162"/>
        <v>8.1999999999999993</v>
      </c>
      <c r="CE6" s="67" t="str">
        <f t="shared" si="31"/>
        <v>8.2</v>
      </c>
      <c r="CF6" s="51" t="str">
        <f t="shared" si="163"/>
        <v>B+</v>
      </c>
      <c r="CG6" s="60">
        <f t="shared" si="164"/>
        <v>3.5</v>
      </c>
      <c r="CH6" s="53" t="str">
        <f t="shared" si="32"/>
        <v>3.5</v>
      </c>
      <c r="CI6" s="63">
        <v>3</v>
      </c>
      <c r="CJ6" s="207">
        <v>3</v>
      </c>
      <c r="CK6" s="208">
        <f t="shared" si="33"/>
        <v>17</v>
      </c>
      <c r="CL6" s="72">
        <f t="shared" si="9"/>
        <v>7.1352941176470583</v>
      </c>
      <c r="CM6" s="93" t="str">
        <f t="shared" si="34"/>
        <v>7.14</v>
      </c>
      <c r="CN6" s="72">
        <f t="shared" si="10"/>
        <v>2.8529411764705883</v>
      </c>
      <c r="CO6" s="93" t="str">
        <f t="shared" si="35"/>
        <v>2.85</v>
      </c>
      <c r="CP6" s="7" t="str">
        <f t="shared" si="165"/>
        <v>Lên lớp</v>
      </c>
      <c r="CQ6" s="7">
        <f t="shared" si="11"/>
        <v>17</v>
      </c>
      <c r="CR6" s="72">
        <f t="shared" si="12"/>
        <v>7.1352941176470583</v>
      </c>
      <c r="CS6" s="7" t="str">
        <f t="shared" si="36"/>
        <v>7.14</v>
      </c>
      <c r="CT6" s="72">
        <f t="shared" si="13"/>
        <v>2.8529411764705883</v>
      </c>
      <c r="CU6" s="7" t="str">
        <f t="shared" si="37"/>
        <v>2.85</v>
      </c>
      <c r="CV6" s="7" t="str">
        <f t="shared" si="166"/>
        <v>Lên lớp</v>
      </c>
      <c r="CW6" s="66">
        <v>7</v>
      </c>
      <c r="CX6" s="7">
        <v>6</v>
      </c>
      <c r="CY6" s="7"/>
      <c r="CZ6" s="66">
        <f t="shared" si="38"/>
        <v>6.4</v>
      </c>
      <c r="DA6" s="67">
        <f t="shared" si="39"/>
        <v>6.4</v>
      </c>
      <c r="DB6" s="60" t="str">
        <f t="shared" si="40"/>
        <v>6.4</v>
      </c>
      <c r="DC6" s="51" t="str">
        <f t="shared" si="41"/>
        <v>C</v>
      </c>
      <c r="DD6" s="60">
        <f t="shared" si="42"/>
        <v>2</v>
      </c>
      <c r="DE6" s="60" t="str">
        <f t="shared" si="43"/>
        <v>2.0</v>
      </c>
      <c r="DF6" s="63"/>
      <c r="DG6" s="209"/>
      <c r="DH6" s="105">
        <v>8.8000000000000007</v>
      </c>
      <c r="DI6" s="126">
        <v>7</v>
      </c>
      <c r="DJ6" s="126"/>
      <c r="DK6" s="66">
        <f t="shared" si="44"/>
        <v>7.7</v>
      </c>
      <c r="DL6" s="67">
        <f t="shared" si="45"/>
        <v>7.7</v>
      </c>
      <c r="DM6" s="60" t="str">
        <f t="shared" si="46"/>
        <v>7.7</v>
      </c>
      <c r="DN6" s="51" t="str">
        <f t="shared" si="47"/>
        <v>B</v>
      </c>
      <c r="DO6" s="60">
        <f t="shared" si="48"/>
        <v>3</v>
      </c>
      <c r="DP6" s="60" t="str">
        <f t="shared" si="49"/>
        <v>3.0</v>
      </c>
      <c r="DQ6" s="63"/>
      <c r="DR6" s="209"/>
      <c r="DS6" s="67">
        <f t="shared" si="50"/>
        <v>7.0500000000000007</v>
      </c>
      <c r="DT6" s="60" t="str">
        <f t="shared" si="51"/>
        <v>7.1</v>
      </c>
      <c r="DU6" s="51" t="str">
        <f t="shared" si="52"/>
        <v>B</v>
      </c>
      <c r="DV6" s="60">
        <f t="shared" si="53"/>
        <v>3</v>
      </c>
      <c r="DW6" s="60" t="str">
        <f t="shared" si="54"/>
        <v>3.0</v>
      </c>
      <c r="DX6" s="63">
        <v>3</v>
      </c>
      <c r="DY6" s="209">
        <v>3</v>
      </c>
      <c r="DZ6" s="210">
        <v>6.6</v>
      </c>
      <c r="EA6" s="57">
        <v>8</v>
      </c>
      <c r="EB6" s="58"/>
      <c r="EC6" s="66">
        <f t="shared" si="55"/>
        <v>7.4</v>
      </c>
      <c r="ED6" s="67">
        <f t="shared" si="56"/>
        <v>7.4</v>
      </c>
      <c r="EE6" s="67" t="str">
        <f t="shared" si="57"/>
        <v>7.4</v>
      </c>
      <c r="EF6" s="51" t="str">
        <f t="shared" si="58"/>
        <v>B</v>
      </c>
      <c r="EG6" s="68">
        <f t="shared" si="59"/>
        <v>3</v>
      </c>
      <c r="EH6" s="53" t="str">
        <f t="shared" si="60"/>
        <v>3.0</v>
      </c>
      <c r="EI6" s="63">
        <v>3</v>
      </c>
      <c r="EJ6" s="207">
        <v>3</v>
      </c>
      <c r="EK6" s="210">
        <v>5.3</v>
      </c>
      <c r="EL6" s="57">
        <v>8</v>
      </c>
      <c r="EM6" s="58"/>
      <c r="EN6" s="66">
        <f t="shared" si="61"/>
        <v>6.9</v>
      </c>
      <c r="EO6" s="67">
        <f t="shared" si="62"/>
        <v>6.9</v>
      </c>
      <c r="EP6" s="67" t="str">
        <f t="shared" si="63"/>
        <v>6.9</v>
      </c>
      <c r="EQ6" s="51" t="str">
        <f t="shared" si="64"/>
        <v>C+</v>
      </c>
      <c r="ER6" s="60">
        <f t="shared" si="65"/>
        <v>2.5</v>
      </c>
      <c r="ES6" s="53" t="str">
        <f t="shared" si="66"/>
        <v>2.5</v>
      </c>
      <c r="ET6" s="63">
        <v>3</v>
      </c>
      <c r="EU6" s="207">
        <v>3</v>
      </c>
      <c r="EV6" s="171">
        <v>5.7</v>
      </c>
      <c r="EW6" s="122">
        <v>1</v>
      </c>
      <c r="EX6" s="123">
        <v>5</v>
      </c>
      <c r="EY6" s="66">
        <f t="shared" si="67"/>
        <v>2.9</v>
      </c>
      <c r="EZ6" s="67">
        <f t="shared" si="68"/>
        <v>5.3</v>
      </c>
      <c r="FA6" s="67" t="str">
        <f t="shared" si="69"/>
        <v>5.3</v>
      </c>
      <c r="FB6" s="51" t="str">
        <f t="shared" si="70"/>
        <v>D+</v>
      </c>
      <c r="FC6" s="60">
        <f t="shared" si="71"/>
        <v>1.5</v>
      </c>
      <c r="FD6" s="53" t="str">
        <f t="shared" si="72"/>
        <v>1.5</v>
      </c>
      <c r="FE6" s="63">
        <v>2</v>
      </c>
      <c r="FF6" s="207">
        <v>2</v>
      </c>
      <c r="FG6" s="105">
        <v>8.3000000000000007</v>
      </c>
      <c r="FH6" s="103">
        <v>9</v>
      </c>
      <c r="FI6" s="104"/>
      <c r="FJ6" s="66">
        <f t="shared" si="73"/>
        <v>8.6999999999999993</v>
      </c>
      <c r="FK6" s="67">
        <f t="shared" si="74"/>
        <v>8.6999999999999993</v>
      </c>
      <c r="FL6" s="67" t="str">
        <f t="shared" si="75"/>
        <v>8.7</v>
      </c>
      <c r="FM6" s="51" t="str">
        <f t="shared" si="76"/>
        <v>A</v>
      </c>
      <c r="FN6" s="60">
        <f t="shared" si="77"/>
        <v>4</v>
      </c>
      <c r="FO6" s="53" t="str">
        <f t="shared" si="78"/>
        <v>4.0</v>
      </c>
      <c r="FP6" s="63">
        <v>2</v>
      </c>
      <c r="FQ6" s="207">
        <v>2</v>
      </c>
      <c r="FR6" s="105">
        <v>8</v>
      </c>
      <c r="FS6" s="103">
        <v>8</v>
      </c>
      <c r="FT6" s="104"/>
      <c r="FU6" s="66"/>
      <c r="FV6" s="67">
        <f t="shared" si="79"/>
        <v>8</v>
      </c>
      <c r="FW6" s="67" t="str">
        <f t="shared" si="80"/>
        <v>8.0</v>
      </c>
      <c r="FX6" s="51" t="str">
        <f t="shared" si="81"/>
        <v>B+</v>
      </c>
      <c r="FY6" s="60">
        <f t="shared" si="82"/>
        <v>3.5</v>
      </c>
      <c r="FZ6" s="53" t="str">
        <f t="shared" si="83"/>
        <v>3.5</v>
      </c>
      <c r="GA6" s="63">
        <v>2</v>
      </c>
      <c r="GB6" s="207">
        <v>2</v>
      </c>
      <c r="GC6" s="171">
        <v>7.1</v>
      </c>
      <c r="GD6" s="122">
        <v>1</v>
      </c>
      <c r="GE6" s="123">
        <v>5</v>
      </c>
      <c r="GF6" s="171"/>
      <c r="GG6" s="67">
        <f t="shared" si="84"/>
        <v>5.8</v>
      </c>
      <c r="GH6" s="67" t="str">
        <f t="shared" si="85"/>
        <v>5.8</v>
      </c>
      <c r="GI6" s="51" t="str">
        <f t="shared" si="86"/>
        <v>C</v>
      </c>
      <c r="GJ6" s="60">
        <f t="shared" si="87"/>
        <v>2</v>
      </c>
      <c r="GK6" s="53" t="str">
        <f t="shared" si="88"/>
        <v>2.0</v>
      </c>
      <c r="GL6" s="63">
        <v>3</v>
      </c>
      <c r="GM6" s="207">
        <v>3</v>
      </c>
      <c r="GN6" s="211">
        <f t="shared" si="89"/>
        <v>18</v>
      </c>
      <c r="GO6" s="156">
        <f t="shared" si="90"/>
        <v>6.969444444444445</v>
      </c>
      <c r="GP6" s="158">
        <f t="shared" si="91"/>
        <v>2.75</v>
      </c>
      <c r="GQ6" s="157" t="str">
        <f t="shared" si="92"/>
        <v>2.75</v>
      </c>
      <c r="GR6" s="5" t="str">
        <f t="shared" si="93"/>
        <v>Lên lớp</v>
      </c>
      <c r="GS6" s="212">
        <f t="shared" si="94"/>
        <v>18</v>
      </c>
      <c r="GT6" s="213">
        <f t="shared" si="95"/>
        <v>6.969444444444445</v>
      </c>
      <c r="GU6" s="214">
        <f t="shared" si="96"/>
        <v>2.75</v>
      </c>
      <c r="GV6" s="215">
        <f t="shared" si="97"/>
        <v>35</v>
      </c>
      <c r="GW6" s="211">
        <f t="shared" si="98"/>
        <v>35</v>
      </c>
      <c r="GX6" s="157">
        <f t="shared" si="99"/>
        <v>7.05</v>
      </c>
      <c r="GY6" s="158">
        <f t="shared" si="100"/>
        <v>2.8</v>
      </c>
      <c r="GZ6" s="157" t="str">
        <f t="shared" si="101"/>
        <v>2.80</v>
      </c>
      <c r="HA6" s="5" t="str">
        <f t="shared" si="102"/>
        <v>Lên lớp</v>
      </c>
      <c r="HB6" s="105">
        <v>7.1</v>
      </c>
      <c r="HC6" s="103">
        <v>5</v>
      </c>
      <c r="HD6" s="104"/>
      <c r="HE6" s="105"/>
      <c r="HF6" s="67">
        <f t="shared" si="103"/>
        <v>5.8</v>
      </c>
      <c r="HG6" s="67" t="str">
        <f t="shared" si="104"/>
        <v>5.8</v>
      </c>
      <c r="HH6" s="51" t="str">
        <f t="shared" si="105"/>
        <v>C</v>
      </c>
      <c r="HI6" s="60">
        <f t="shared" si="106"/>
        <v>2</v>
      </c>
      <c r="HJ6" s="53" t="str">
        <f t="shared" si="107"/>
        <v>2.0</v>
      </c>
      <c r="HK6" s="63">
        <v>3</v>
      </c>
      <c r="HL6" s="207">
        <v>3</v>
      </c>
      <c r="HM6" s="210">
        <v>8.3000000000000007</v>
      </c>
      <c r="HN6" s="57">
        <v>6</v>
      </c>
      <c r="HO6" s="58"/>
      <c r="HP6" s="66">
        <f t="shared" si="108"/>
        <v>6.9</v>
      </c>
      <c r="HQ6" s="110">
        <f t="shared" si="109"/>
        <v>6.9</v>
      </c>
      <c r="HR6" s="67" t="str">
        <f t="shared" si="110"/>
        <v>6.9</v>
      </c>
      <c r="HS6" s="111" t="str">
        <f t="shared" si="111"/>
        <v>C+</v>
      </c>
      <c r="HT6" s="112">
        <f t="shared" si="112"/>
        <v>2.5</v>
      </c>
      <c r="HU6" s="113" t="str">
        <f t="shared" si="113"/>
        <v>2.5</v>
      </c>
      <c r="HV6" s="63">
        <v>1</v>
      </c>
      <c r="HW6" s="207">
        <v>1</v>
      </c>
      <c r="HX6" s="66">
        <f t="shared" si="114"/>
        <v>2.1</v>
      </c>
      <c r="HY6" s="167">
        <f t="shared" si="115"/>
        <v>6.1</v>
      </c>
      <c r="HZ6" s="53" t="str">
        <f t="shared" si="116"/>
        <v>6.1</v>
      </c>
      <c r="IA6" s="51" t="str">
        <f t="shared" si="117"/>
        <v>C</v>
      </c>
      <c r="IB6" s="60">
        <f t="shared" si="118"/>
        <v>2</v>
      </c>
      <c r="IC6" s="53" t="str">
        <f t="shared" si="119"/>
        <v>2.0</v>
      </c>
      <c r="ID6" s="220">
        <v>4</v>
      </c>
      <c r="IE6" s="221">
        <v>4</v>
      </c>
      <c r="IF6" s="210">
        <v>5.7</v>
      </c>
      <c r="IG6" s="57">
        <v>6</v>
      </c>
      <c r="IH6" s="58"/>
      <c r="II6" s="66">
        <f t="shared" si="120"/>
        <v>5.9</v>
      </c>
      <c r="IJ6" s="67">
        <f t="shared" si="121"/>
        <v>5.9</v>
      </c>
      <c r="IK6" s="67" t="str">
        <f t="shared" si="122"/>
        <v>5.9</v>
      </c>
      <c r="IL6" s="51" t="str">
        <f t="shared" si="123"/>
        <v>C</v>
      </c>
      <c r="IM6" s="60">
        <f t="shared" si="124"/>
        <v>2</v>
      </c>
      <c r="IN6" s="53" t="str">
        <f t="shared" si="125"/>
        <v>2.0</v>
      </c>
      <c r="IO6" s="63">
        <v>2</v>
      </c>
      <c r="IP6" s="207">
        <v>2</v>
      </c>
      <c r="IQ6" s="210">
        <v>7.7</v>
      </c>
      <c r="IR6" s="57">
        <v>6</v>
      </c>
      <c r="IS6" s="58"/>
      <c r="IT6" s="66">
        <f t="shared" si="126"/>
        <v>6.7</v>
      </c>
      <c r="IU6" s="67">
        <f t="shared" si="127"/>
        <v>6.7</v>
      </c>
      <c r="IV6" s="67" t="str">
        <f t="shared" si="128"/>
        <v>6.7</v>
      </c>
      <c r="IW6" s="51" t="str">
        <f t="shared" si="129"/>
        <v>C+</v>
      </c>
      <c r="IX6" s="60">
        <f t="shared" si="130"/>
        <v>2.5</v>
      </c>
      <c r="IY6" s="53" t="str">
        <f t="shared" si="131"/>
        <v>2.5</v>
      </c>
      <c r="IZ6" s="63">
        <v>3</v>
      </c>
      <c r="JA6" s="207">
        <v>3</v>
      </c>
      <c r="JB6" s="65">
        <v>8.4</v>
      </c>
      <c r="JC6" s="57">
        <v>7</v>
      </c>
      <c r="JD6" s="58"/>
      <c r="JE6" s="66">
        <f t="shared" si="132"/>
        <v>7.6</v>
      </c>
      <c r="JF6" s="67">
        <f t="shared" si="133"/>
        <v>7.6</v>
      </c>
      <c r="JG6" s="50" t="str">
        <f t="shared" si="134"/>
        <v>7.6</v>
      </c>
      <c r="JH6" s="51" t="str">
        <f t="shared" si="135"/>
        <v>B</v>
      </c>
      <c r="JI6" s="60">
        <f t="shared" si="136"/>
        <v>3</v>
      </c>
      <c r="JJ6" s="53" t="str">
        <f t="shared" si="137"/>
        <v>3.0</v>
      </c>
      <c r="JK6" s="61">
        <v>2</v>
      </c>
      <c r="JL6" s="62">
        <v>2</v>
      </c>
      <c r="JM6" s="65">
        <v>8</v>
      </c>
      <c r="JN6" s="57">
        <v>6</v>
      </c>
      <c r="JO6" s="58"/>
      <c r="JP6" s="66">
        <f t="shared" si="138"/>
        <v>6.8</v>
      </c>
      <c r="JQ6" s="67">
        <f t="shared" si="139"/>
        <v>6.8</v>
      </c>
      <c r="JR6" s="50" t="str">
        <f t="shared" si="140"/>
        <v>6.8</v>
      </c>
      <c r="JS6" s="51" t="str">
        <f t="shared" si="141"/>
        <v>C+</v>
      </c>
      <c r="JT6" s="60">
        <f t="shared" si="142"/>
        <v>2.5</v>
      </c>
      <c r="JU6" s="53" t="str">
        <f t="shared" si="143"/>
        <v>2.5</v>
      </c>
      <c r="JV6" s="61">
        <v>1</v>
      </c>
      <c r="JW6" s="62">
        <v>1</v>
      </c>
      <c r="JX6" s="65">
        <v>5.7</v>
      </c>
      <c r="JY6" s="57">
        <v>5</v>
      </c>
      <c r="JZ6" s="58"/>
      <c r="KA6" s="66">
        <f t="shared" si="144"/>
        <v>5.3</v>
      </c>
      <c r="KB6" s="67">
        <f t="shared" si="145"/>
        <v>5.3</v>
      </c>
      <c r="KC6" s="50" t="str">
        <f t="shared" si="146"/>
        <v>5.3</v>
      </c>
      <c r="KD6" s="51" t="str">
        <f t="shared" si="147"/>
        <v>D+</v>
      </c>
      <c r="KE6" s="60">
        <f t="shared" si="148"/>
        <v>1.5</v>
      </c>
      <c r="KF6" s="53" t="str">
        <f t="shared" si="149"/>
        <v>1.5</v>
      </c>
      <c r="KG6" s="61">
        <v>2</v>
      </c>
      <c r="KH6" s="62">
        <v>2</v>
      </c>
    </row>
    <row r="7" spans="1:294" s="130" customFormat="1" ht="18">
      <c r="A7" s="5">
        <v>6</v>
      </c>
      <c r="B7" s="9" t="s">
        <v>356</v>
      </c>
      <c r="C7" s="10" t="s">
        <v>375</v>
      </c>
      <c r="D7" s="11" t="s">
        <v>376</v>
      </c>
      <c r="E7" s="12" t="s">
        <v>377</v>
      </c>
      <c r="G7" s="47" t="s">
        <v>644</v>
      </c>
      <c r="H7" s="151" t="s">
        <v>427</v>
      </c>
      <c r="I7" s="152" t="s">
        <v>681</v>
      </c>
      <c r="J7" s="152" t="s">
        <v>627</v>
      </c>
      <c r="K7" s="98">
        <v>6.7</v>
      </c>
      <c r="L7" s="120" t="str">
        <f t="shared" si="14"/>
        <v>6.7</v>
      </c>
      <c r="M7" s="127" t="str">
        <f t="shared" si="150"/>
        <v>C+</v>
      </c>
      <c r="N7" s="153">
        <f t="shared" si="151"/>
        <v>2.5</v>
      </c>
      <c r="O7" s="131" t="str">
        <f t="shared" si="15"/>
        <v>2.5</v>
      </c>
      <c r="P7" s="128">
        <v>2</v>
      </c>
      <c r="Q7" s="98">
        <v>8</v>
      </c>
      <c r="R7" s="120" t="str">
        <f t="shared" si="16"/>
        <v>8.0</v>
      </c>
      <c r="S7" s="127" t="str">
        <f t="shared" si="152"/>
        <v>B+</v>
      </c>
      <c r="T7" s="153">
        <f t="shared" si="153"/>
        <v>3.5</v>
      </c>
      <c r="U7" s="131" t="str">
        <f t="shared" si="17"/>
        <v>3.5</v>
      </c>
      <c r="V7" s="128">
        <v>3</v>
      </c>
      <c r="W7" s="105">
        <v>7.8</v>
      </c>
      <c r="X7" s="103">
        <v>7</v>
      </c>
      <c r="Y7" s="104"/>
      <c r="Z7" s="105">
        <f t="shared" si="0"/>
        <v>7.3</v>
      </c>
      <c r="AA7" s="120">
        <f t="shared" si="1"/>
        <v>7.3</v>
      </c>
      <c r="AB7" s="120" t="str">
        <f t="shared" si="18"/>
        <v>7.3</v>
      </c>
      <c r="AC7" s="127" t="str">
        <f t="shared" si="2"/>
        <v>B</v>
      </c>
      <c r="AD7" s="120">
        <f t="shared" si="154"/>
        <v>3</v>
      </c>
      <c r="AE7" s="131" t="str">
        <f t="shared" si="19"/>
        <v>3.0</v>
      </c>
      <c r="AF7" s="128">
        <v>4</v>
      </c>
      <c r="AG7" s="128">
        <v>4</v>
      </c>
      <c r="AH7" s="105">
        <v>8.3000000000000007</v>
      </c>
      <c r="AI7" s="103">
        <v>9</v>
      </c>
      <c r="AJ7" s="104"/>
      <c r="AK7" s="105">
        <f t="shared" si="3"/>
        <v>8.6999999999999993</v>
      </c>
      <c r="AL7" s="120">
        <f t="shared" si="4"/>
        <v>8.6999999999999993</v>
      </c>
      <c r="AM7" s="120" t="str">
        <f t="shared" si="20"/>
        <v>8.7</v>
      </c>
      <c r="AN7" s="127" t="str">
        <f t="shared" si="155"/>
        <v>A</v>
      </c>
      <c r="AO7" s="120">
        <f t="shared" si="156"/>
        <v>4</v>
      </c>
      <c r="AP7" s="131" t="str">
        <f t="shared" si="21"/>
        <v>4.0</v>
      </c>
      <c r="AQ7" s="128">
        <v>2</v>
      </c>
      <c r="AR7" s="128">
        <v>2</v>
      </c>
      <c r="AS7" s="105">
        <v>6.9</v>
      </c>
      <c r="AT7" s="103">
        <v>1</v>
      </c>
      <c r="AU7" s="104">
        <v>5</v>
      </c>
      <c r="AV7" s="105">
        <f t="shared" si="22"/>
        <v>3.4</v>
      </c>
      <c r="AW7" s="120">
        <f t="shared" si="23"/>
        <v>5.8</v>
      </c>
      <c r="AX7" s="120" t="str">
        <f t="shared" si="24"/>
        <v>5.8</v>
      </c>
      <c r="AY7" s="127" t="str">
        <f t="shared" si="25"/>
        <v>C</v>
      </c>
      <c r="AZ7" s="120">
        <f t="shared" si="157"/>
        <v>2</v>
      </c>
      <c r="BA7" s="131" t="str">
        <f t="shared" si="26"/>
        <v>2.0</v>
      </c>
      <c r="BB7" s="128">
        <v>3</v>
      </c>
      <c r="BC7" s="128">
        <v>3</v>
      </c>
      <c r="BD7" s="105">
        <v>6.2</v>
      </c>
      <c r="BE7" s="103">
        <v>6</v>
      </c>
      <c r="BF7" s="104"/>
      <c r="BG7" s="105">
        <f t="shared" si="158"/>
        <v>6.1</v>
      </c>
      <c r="BH7" s="120">
        <f t="shared" si="159"/>
        <v>6.1</v>
      </c>
      <c r="BI7" s="120" t="str">
        <f t="shared" si="27"/>
        <v>6.1</v>
      </c>
      <c r="BJ7" s="127" t="str">
        <f t="shared" si="160"/>
        <v>C</v>
      </c>
      <c r="BK7" s="120">
        <f t="shared" si="161"/>
        <v>2</v>
      </c>
      <c r="BL7" s="131" t="str">
        <f t="shared" si="28"/>
        <v>2.0</v>
      </c>
      <c r="BM7" s="128">
        <v>3</v>
      </c>
      <c r="BN7" s="128">
        <v>3</v>
      </c>
      <c r="BO7" s="105">
        <v>7.4</v>
      </c>
      <c r="BP7" s="103">
        <v>3</v>
      </c>
      <c r="BQ7" s="104"/>
      <c r="BR7" s="105">
        <f t="shared" si="5"/>
        <v>4.8</v>
      </c>
      <c r="BS7" s="120">
        <f t="shared" si="6"/>
        <v>4.8</v>
      </c>
      <c r="BT7" s="120" t="str">
        <f t="shared" si="29"/>
        <v>4.8</v>
      </c>
      <c r="BU7" s="127" t="str">
        <f t="shared" si="7"/>
        <v>D</v>
      </c>
      <c r="BV7" s="154">
        <f t="shared" si="8"/>
        <v>1</v>
      </c>
      <c r="BW7" s="131" t="str">
        <f t="shared" si="30"/>
        <v>1.0</v>
      </c>
      <c r="BX7" s="128">
        <v>2</v>
      </c>
      <c r="BY7" s="128">
        <v>2</v>
      </c>
      <c r="BZ7" s="105">
        <v>8.1999999999999993</v>
      </c>
      <c r="CA7" s="103">
        <v>9</v>
      </c>
      <c r="CB7" s="104"/>
      <c r="CC7" s="105"/>
      <c r="CD7" s="120">
        <f t="shared" si="162"/>
        <v>8.6999999999999993</v>
      </c>
      <c r="CE7" s="120" t="str">
        <f t="shared" si="31"/>
        <v>8.7</v>
      </c>
      <c r="CF7" s="127" t="str">
        <f t="shared" si="163"/>
        <v>A</v>
      </c>
      <c r="CG7" s="120">
        <f t="shared" si="164"/>
        <v>4</v>
      </c>
      <c r="CH7" s="131" t="str">
        <f t="shared" si="32"/>
        <v>4.0</v>
      </c>
      <c r="CI7" s="128">
        <v>3</v>
      </c>
      <c r="CJ7" s="128">
        <v>3</v>
      </c>
      <c r="CK7" s="217">
        <f t="shared" si="33"/>
        <v>17</v>
      </c>
      <c r="CL7" s="129">
        <f t="shared" si="9"/>
        <v>6.9411764705882337</v>
      </c>
      <c r="CM7" s="218" t="str">
        <f t="shared" si="34"/>
        <v>6.94</v>
      </c>
      <c r="CN7" s="129">
        <f t="shared" si="10"/>
        <v>2.7058823529411766</v>
      </c>
      <c r="CO7" s="218" t="str">
        <f t="shared" si="35"/>
        <v>2.71</v>
      </c>
      <c r="CP7" s="126" t="str">
        <f t="shared" si="165"/>
        <v>Lên lớp</v>
      </c>
      <c r="CQ7" s="126">
        <f t="shared" si="11"/>
        <v>17</v>
      </c>
      <c r="CR7" s="129">
        <f t="shared" si="12"/>
        <v>6.9411764705882337</v>
      </c>
      <c r="CS7" s="126" t="str">
        <f t="shared" si="36"/>
        <v>6.94</v>
      </c>
      <c r="CT7" s="129">
        <f t="shared" si="13"/>
        <v>2.7058823529411766</v>
      </c>
      <c r="CU7" s="126" t="str">
        <f t="shared" si="37"/>
        <v>2.71</v>
      </c>
      <c r="CV7" s="126" t="str">
        <f t="shared" si="166"/>
        <v>Lên lớp</v>
      </c>
      <c r="CW7" s="105">
        <v>5.8</v>
      </c>
      <c r="CX7" s="126">
        <v>3</v>
      </c>
      <c r="CY7" s="126"/>
      <c r="CZ7" s="105">
        <f t="shared" si="38"/>
        <v>4.0999999999999996</v>
      </c>
      <c r="DA7" s="120">
        <f t="shared" si="39"/>
        <v>4.0999999999999996</v>
      </c>
      <c r="DB7" s="120" t="str">
        <f t="shared" si="40"/>
        <v>4.1</v>
      </c>
      <c r="DC7" s="127" t="str">
        <f t="shared" si="41"/>
        <v>D</v>
      </c>
      <c r="DD7" s="120">
        <f t="shared" si="42"/>
        <v>1</v>
      </c>
      <c r="DE7" s="120" t="str">
        <f t="shared" si="43"/>
        <v>1.0</v>
      </c>
      <c r="DF7" s="128"/>
      <c r="DG7" s="128"/>
      <c r="DH7" s="105">
        <v>7.6</v>
      </c>
      <c r="DI7" s="126">
        <v>6</v>
      </c>
      <c r="DJ7" s="126"/>
      <c r="DK7" s="105">
        <f t="shared" si="44"/>
        <v>6.6</v>
      </c>
      <c r="DL7" s="120">
        <f t="shared" si="45"/>
        <v>6.6</v>
      </c>
      <c r="DM7" s="120" t="str">
        <f t="shared" si="46"/>
        <v>6.6</v>
      </c>
      <c r="DN7" s="127" t="str">
        <f t="shared" si="47"/>
        <v>C+</v>
      </c>
      <c r="DO7" s="120">
        <f t="shared" si="48"/>
        <v>2.5</v>
      </c>
      <c r="DP7" s="120" t="str">
        <f t="shared" si="49"/>
        <v>2.5</v>
      </c>
      <c r="DQ7" s="128"/>
      <c r="DR7" s="128"/>
      <c r="DS7" s="120">
        <f t="shared" si="50"/>
        <v>5.35</v>
      </c>
      <c r="DT7" s="120" t="str">
        <f t="shared" si="51"/>
        <v>5.4</v>
      </c>
      <c r="DU7" s="127" t="str">
        <f t="shared" si="52"/>
        <v>D+</v>
      </c>
      <c r="DV7" s="120">
        <f t="shared" si="53"/>
        <v>1.5</v>
      </c>
      <c r="DW7" s="120" t="str">
        <f t="shared" si="54"/>
        <v>1.5</v>
      </c>
      <c r="DX7" s="128">
        <v>3</v>
      </c>
      <c r="DY7" s="128">
        <v>3</v>
      </c>
      <c r="DZ7" s="105">
        <v>6.4</v>
      </c>
      <c r="EA7" s="103">
        <v>7</v>
      </c>
      <c r="EB7" s="104"/>
      <c r="EC7" s="105">
        <f t="shared" si="55"/>
        <v>6.8</v>
      </c>
      <c r="ED7" s="120">
        <f t="shared" si="56"/>
        <v>6.8</v>
      </c>
      <c r="EE7" s="120" t="str">
        <f t="shared" si="57"/>
        <v>6.8</v>
      </c>
      <c r="EF7" s="127" t="str">
        <f t="shared" si="58"/>
        <v>C+</v>
      </c>
      <c r="EG7" s="154">
        <f t="shared" si="59"/>
        <v>2.5</v>
      </c>
      <c r="EH7" s="131" t="str">
        <f t="shared" si="60"/>
        <v>2.5</v>
      </c>
      <c r="EI7" s="128">
        <v>3</v>
      </c>
      <c r="EJ7" s="128">
        <v>3</v>
      </c>
      <c r="EK7" s="210">
        <v>6</v>
      </c>
      <c r="EL7" s="57">
        <v>6</v>
      </c>
      <c r="EM7" s="58"/>
      <c r="EN7" s="66">
        <f t="shared" si="61"/>
        <v>6</v>
      </c>
      <c r="EO7" s="67">
        <f t="shared" si="62"/>
        <v>6</v>
      </c>
      <c r="EP7" s="67" t="str">
        <f t="shared" si="63"/>
        <v>6.0</v>
      </c>
      <c r="EQ7" s="51" t="str">
        <f t="shared" si="64"/>
        <v>C</v>
      </c>
      <c r="ER7" s="60">
        <f t="shared" si="65"/>
        <v>2</v>
      </c>
      <c r="ES7" s="53" t="str">
        <f t="shared" si="66"/>
        <v>2.0</v>
      </c>
      <c r="ET7" s="63">
        <v>3</v>
      </c>
      <c r="EU7" s="207">
        <v>3</v>
      </c>
      <c r="EV7" s="171">
        <v>5</v>
      </c>
      <c r="EW7" s="122">
        <v>0</v>
      </c>
      <c r="EX7" s="123"/>
      <c r="EY7" s="66">
        <f t="shared" si="67"/>
        <v>2</v>
      </c>
      <c r="EZ7" s="67">
        <f t="shared" si="68"/>
        <v>2</v>
      </c>
      <c r="FA7" s="67" t="str">
        <f t="shared" si="69"/>
        <v>2.0</v>
      </c>
      <c r="FB7" s="51" t="str">
        <f t="shared" si="70"/>
        <v>F</v>
      </c>
      <c r="FC7" s="60">
        <f t="shared" si="71"/>
        <v>0</v>
      </c>
      <c r="FD7" s="53" t="str">
        <f t="shared" si="72"/>
        <v>0.0</v>
      </c>
      <c r="FE7" s="63">
        <v>2</v>
      </c>
      <c r="FF7" s="207"/>
      <c r="FG7" s="105">
        <v>7.3</v>
      </c>
      <c r="FH7" s="103">
        <v>6</v>
      </c>
      <c r="FI7" s="104"/>
      <c r="FJ7" s="66">
        <f t="shared" si="73"/>
        <v>6.5</v>
      </c>
      <c r="FK7" s="67">
        <f t="shared" si="74"/>
        <v>6.5</v>
      </c>
      <c r="FL7" s="67" t="str">
        <f t="shared" si="75"/>
        <v>6.5</v>
      </c>
      <c r="FM7" s="51" t="str">
        <f t="shared" si="76"/>
        <v>C+</v>
      </c>
      <c r="FN7" s="60">
        <f t="shared" si="77"/>
        <v>2.5</v>
      </c>
      <c r="FO7" s="53" t="str">
        <f t="shared" si="78"/>
        <v>2.5</v>
      </c>
      <c r="FP7" s="63">
        <v>2</v>
      </c>
      <c r="FQ7" s="207">
        <v>2</v>
      </c>
      <c r="FR7" s="105">
        <v>8.1999999999999993</v>
      </c>
      <c r="FS7" s="103">
        <v>7</v>
      </c>
      <c r="FT7" s="104"/>
      <c r="FU7" s="66"/>
      <c r="FV7" s="67">
        <f t="shared" si="79"/>
        <v>7.5</v>
      </c>
      <c r="FW7" s="67" t="str">
        <f t="shared" si="80"/>
        <v>7.5</v>
      </c>
      <c r="FX7" s="51" t="str">
        <f t="shared" si="81"/>
        <v>B</v>
      </c>
      <c r="FY7" s="60">
        <f t="shared" si="82"/>
        <v>3</v>
      </c>
      <c r="FZ7" s="53" t="str">
        <f t="shared" si="83"/>
        <v>3.0</v>
      </c>
      <c r="GA7" s="63">
        <v>2</v>
      </c>
      <c r="GB7" s="207">
        <v>2</v>
      </c>
      <c r="GC7" s="105">
        <v>8</v>
      </c>
      <c r="GD7" s="103">
        <v>7</v>
      </c>
      <c r="GE7" s="104"/>
      <c r="GF7" s="105"/>
      <c r="GG7" s="67">
        <f t="shared" si="84"/>
        <v>7.4</v>
      </c>
      <c r="GH7" s="67" t="str">
        <f t="shared" si="85"/>
        <v>7.4</v>
      </c>
      <c r="GI7" s="51" t="str">
        <f t="shared" si="86"/>
        <v>B</v>
      </c>
      <c r="GJ7" s="60">
        <f t="shared" si="87"/>
        <v>3</v>
      </c>
      <c r="GK7" s="53" t="str">
        <f t="shared" si="88"/>
        <v>3.0</v>
      </c>
      <c r="GL7" s="63">
        <v>3</v>
      </c>
      <c r="GM7" s="207">
        <v>3</v>
      </c>
      <c r="GN7" s="211">
        <f t="shared" si="89"/>
        <v>18</v>
      </c>
      <c r="GO7" s="156">
        <f t="shared" si="90"/>
        <v>6.0361111111111105</v>
      </c>
      <c r="GP7" s="158">
        <f t="shared" si="91"/>
        <v>2.1111111111111112</v>
      </c>
      <c r="GQ7" s="157" t="str">
        <f t="shared" si="92"/>
        <v>2.11</v>
      </c>
      <c r="GR7" s="5" t="str">
        <f t="shared" si="93"/>
        <v>Lên lớp</v>
      </c>
      <c r="GS7" s="212">
        <f t="shared" si="94"/>
        <v>16</v>
      </c>
      <c r="GT7" s="213">
        <f t="shared" si="95"/>
        <v>6.5406249999999995</v>
      </c>
      <c r="GU7" s="214">
        <f t="shared" si="96"/>
        <v>2.375</v>
      </c>
      <c r="GV7" s="215">
        <f t="shared" si="97"/>
        <v>35</v>
      </c>
      <c r="GW7" s="211">
        <f t="shared" si="98"/>
        <v>33</v>
      </c>
      <c r="GX7" s="157">
        <f t="shared" si="99"/>
        <v>6.7469696969696962</v>
      </c>
      <c r="GY7" s="158">
        <f t="shared" si="100"/>
        <v>2.5454545454545454</v>
      </c>
      <c r="GZ7" s="157" t="str">
        <f t="shared" si="101"/>
        <v>2.55</v>
      </c>
      <c r="HA7" s="5" t="str">
        <f t="shared" si="102"/>
        <v>Lên lớp</v>
      </c>
      <c r="HB7" s="105">
        <v>8.6</v>
      </c>
      <c r="HC7" s="103">
        <v>6</v>
      </c>
      <c r="HD7" s="104"/>
      <c r="HE7" s="105"/>
      <c r="HF7" s="67">
        <f t="shared" si="103"/>
        <v>7</v>
      </c>
      <c r="HG7" s="67" t="str">
        <f t="shared" si="104"/>
        <v>7.0</v>
      </c>
      <c r="HH7" s="51" t="str">
        <f t="shared" si="105"/>
        <v>B</v>
      </c>
      <c r="HI7" s="60">
        <f t="shared" si="106"/>
        <v>3</v>
      </c>
      <c r="HJ7" s="53" t="str">
        <f t="shared" si="107"/>
        <v>3.0</v>
      </c>
      <c r="HK7" s="63">
        <v>3</v>
      </c>
      <c r="HL7" s="207">
        <v>3</v>
      </c>
      <c r="HM7" s="210">
        <v>8.3000000000000007</v>
      </c>
      <c r="HN7" s="57">
        <v>4</v>
      </c>
      <c r="HO7" s="58"/>
      <c r="HP7" s="66">
        <f t="shared" si="108"/>
        <v>5.7</v>
      </c>
      <c r="HQ7" s="110">
        <f t="shared" si="109"/>
        <v>5.7</v>
      </c>
      <c r="HR7" s="67" t="str">
        <f t="shared" si="110"/>
        <v>5.7</v>
      </c>
      <c r="HS7" s="111" t="str">
        <f t="shared" si="111"/>
        <v>C</v>
      </c>
      <c r="HT7" s="112">
        <f t="shared" si="112"/>
        <v>2</v>
      </c>
      <c r="HU7" s="113" t="str">
        <f t="shared" si="113"/>
        <v>2.0</v>
      </c>
      <c r="HV7" s="63">
        <v>1</v>
      </c>
      <c r="HW7" s="207">
        <v>1</v>
      </c>
      <c r="HX7" s="66">
        <f t="shared" si="114"/>
        <v>1.7</v>
      </c>
      <c r="HY7" s="167">
        <f t="shared" si="115"/>
        <v>6.6</v>
      </c>
      <c r="HZ7" s="53" t="str">
        <f t="shared" si="116"/>
        <v>6.6</v>
      </c>
      <c r="IA7" s="51" t="str">
        <f t="shared" si="117"/>
        <v>C+</v>
      </c>
      <c r="IB7" s="60">
        <f t="shared" si="118"/>
        <v>2.5</v>
      </c>
      <c r="IC7" s="53" t="str">
        <f t="shared" si="119"/>
        <v>2.5</v>
      </c>
      <c r="ID7" s="220">
        <v>4</v>
      </c>
      <c r="IE7" s="221">
        <v>4</v>
      </c>
      <c r="IF7" s="210">
        <v>5</v>
      </c>
      <c r="IG7" s="57">
        <v>6</v>
      </c>
      <c r="IH7" s="58"/>
      <c r="II7" s="66">
        <f t="shared" si="120"/>
        <v>5.6</v>
      </c>
      <c r="IJ7" s="67">
        <f t="shared" si="121"/>
        <v>5.6</v>
      </c>
      <c r="IK7" s="67" t="str">
        <f t="shared" si="122"/>
        <v>5.6</v>
      </c>
      <c r="IL7" s="51" t="str">
        <f t="shared" si="123"/>
        <v>C</v>
      </c>
      <c r="IM7" s="60">
        <f t="shared" si="124"/>
        <v>2</v>
      </c>
      <c r="IN7" s="53" t="str">
        <f t="shared" si="125"/>
        <v>2.0</v>
      </c>
      <c r="IO7" s="63">
        <v>2</v>
      </c>
      <c r="IP7" s="207">
        <v>2</v>
      </c>
      <c r="IQ7" s="210">
        <v>5.9</v>
      </c>
      <c r="IR7" s="57">
        <v>4</v>
      </c>
      <c r="IS7" s="58"/>
      <c r="IT7" s="66">
        <f t="shared" si="126"/>
        <v>4.8</v>
      </c>
      <c r="IU7" s="67">
        <f t="shared" si="127"/>
        <v>4.8</v>
      </c>
      <c r="IV7" s="67" t="str">
        <f t="shared" si="128"/>
        <v>4.8</v>
      </c>
      <c r="IW7" s="51" t="str">
        <f t="shared" si="129"/>
        <v>D</v>
      </c>
      <c r="IX7" s="60">
        <f t="shared" si="130"/>
        <v>1</v>
      </c>
      <c r="IY7" s="53" t="str">
        <f t="shared" si="131"/>
        <v>1.0</v>
      </c>
      <c r="IZ7" s="63">
        <v>3</v>
      </c>
      <c r="JA7" s="207">
        <v>3</v>
      </c>
      <c r="JB7" s="65">
        <v>7.2</v>
      </c>
      <c r="JC7" s="57">
        <v>8</v>
      </c>
      <c r="JD7" s="58"/>
      <c r="JE7" s="66">
        <f t="shared" si="132"/>
        <v>7.7</v>
      </c>
      <c r="JF7" s="67">
        <f t="shared" si="133"/>
        <v>7.7</v>
      </c>
      <c r="JG7" s="50" t="str">
        <f t="shared" si="134"/>
        <v>7.7</v>
      </c>
      <c r="JH7" s="51" t="str">
        <f t="shared" si="135"/>
        <v>B</v>
      </c>
      <c r="JI7" s="60">
        <f t="shared" si="136"/>
        <v>3</v>
      </c>
      <c r="JJ7" s="53" t="str">
        <f t="shared" si="137"/>
        <v>3.0</v>
      </c>
      <c r="JK7" s="61">
        <v>2</v>
      </c>
      <c r="JL7" s="62">
        <v>2</v>
      </c>
      <c r="JM7" s="65">
        <v>7.6</v>
      </c>
      <c r="JN7" s="57">
        <v>6</v>
      </c>
      <c r="JO7" s="58"/>
      <c r="JP7" s="66">
        <f t="shared" si="138"/>
        <v>6.6</v>
      </c>
      <c r="JQ7" s="67">
        <f t="shared" si="139"/>
        <v>6.6</v>
      </c>
      <c r="JR7" s="50" t="str">
        <f t="shared" si="140"/>
        <v>6.6</v>
      </c>
      <c r="JS7" s="51" t="str">
        <f t="shared" si="141"/>
        <v>C+</v>
      </c>
      <c r="JT7" s="60">
        <f t="shared" si="142"/>
        <v>2.5</v>
      </c>
      <c r="JU7" s="53" t="str">
        <f t="shared" si="143"/>
        <v>2.5</v>
      </c>
      <c r="JV7" s="61">
        <v>1</v>
      </c>
      <c r="JW7" s="62">
        <v>1</v>
      </c>
      <c r="JX7" s="65">
        <v>5.7</v>
      </c>
      <c r="JY7" s="57">
        <v>5</v>
      </c>
      <c r="JZ7" s="58"/>
      <c r="KA7" s="66">
        <f t="shared" si="144"/>
        <v>5.3</v>
      </c>
      <c r="KB7" s="67">
        <f t="shared" si="145"/>
        <v>5.3</v>
      </c>
      <c r="KC7" s="50" t="str">
        <f t="shared" si="146"/>
        <v>5.3</v>
      </c>
      <c r="KD7" s="51" t="str">
        <f t="shared" si="147"/>
        <v>D+</v>
      </c>
      <c r="KE7" s="60">
        <f t="shared" si="148"/>
        <v>1.5</v>
      </c>
      <c r="KF7" s="53" t="str">
        <f t="shared" si="149"/>
        <v>1.5</v>
      </c>
      <c r="KG7" s="61">
        <v>2</v>
      </c>
      <c r="KH7" s="62">
        <v>2</v>
      </c>
    </row>
    <row r="8" spans="1:294" s="8" customFormat="1" ht="18">
      <c r="A8" s="5">
        <v>7</v>
      </c>
      <c r="B8" s="9" t="s">
        <v>356</v>
      </c>
      <c r="C8" s="10" t="s">
        <v>378</v>
      </c>
      <c r="D8" s="11" t="s">
        <v>379</v>
      </c>
      <c r="E8" s="12" t="s">
        <v>380</v>
      </c>
      <c r="G8" s="47" t="s">
        <v>645</v>
      </c>
      <c r="H8" s="6" t="s">
        <v>427</v>
      </c>
      <c r="I8" s="48" t="s">
        <v>682</v>
      </c>
      <c r="J8" s="48" t="s">
        <v>703</v>
      </c>
      <c r="K8" s="98">
        <v>7</v>
      </c>
      <c r="L8" s="67" t="str">
        <f t="shared" si="14"/>
        <v>7.0</v>
      </c>
      <c r="M8" s="51" t="str">
        <f t="shared" si="150"/>
        <v>B</v>
      </c>
      <c r="N8" s="52">
        <f t="shared" si="151"/>
        <v>3</v>
      </c>
      <c r="O8" s="53" t="str">
        <f t="shared" si="15"/>
        <v>3.0</v>
      </c>
      <c r="P8" s="63">
        <v>2</v>
      </c>
      <c r="Q8" s="49">
        <v>6</v>
      </c>
      <c r="R8" s="67" t="str">
        <f t="shared" si="16"/>
        <v>6.0</v>
      </c>
      <c r="S8" s="51" t="str">
        <f t="shared" si="152"/>
        <v>C</v>
      </c>
      <c r="T8" s="52">
        <f t="shared" si="153"/>
        <v>2</v>
      </c>
      <c r="U8" s="53" t="str">
        <f t="shared" si="17"/>
        <v>2.0</v>
      </c>
      <c r="V8" s="63">
        <v>3</v>
      </c>
      <c r="W8" s="105">
        <v>6.3</v>
      </c>
      <c r="X8" s="103">
        <v>9</v>
      </c>
      <c r="Y8" s="104"/>
      <c r="Z8" s="66">
        <f t="shared" si="0"/>
        <v>7.9</v>
      </c>
      <c r="AA8" s="67">
        <f t="shared" si="1"/>
        <v>7.9</v>
      </c>
      <c r="AB8" s="67" t="str">
        <f t="shared" si="18"/>
        <v>7.9</v>
      </c>
      <c r="AC8" s="51" t="str">
        <f t="shared" si="2"/>
        <v>B</v>
      </c>
      <c r="AD8" s="60">
        <f t="shared" si="154"/>
        <v>3</v>
      </c>
      <c r="AE8" s="53" t="str">
        <f t="shared" si="19"/>
        <v>3.0</v>
      </c>
      <c r="AF8" s="63">
        <v>4</v>
      </c>
      <c r="AG8" s="207">
        <v>4</v>
      </c>
      <c r="AH8" s="105">
        <v>8.3000000000000007</v>
      </c>
      <c r="AI8" s="103">
        <v>8</v>
      </c>
      <c r="AJ8" s="104"/>
      <c r="AK8" s="66">
        <f t="shared" si="3"/>
        <v>8.1</v>
      </c>
      <c r="AL8" s="67">
        <f t="shared" si="4"/>
        <v>8.1</v>
      </c>
      <c r="AM8" s="67" t="str">
        <f t="shared" si="20"/>
        <v>8.1</v>
      </c>
      <c r="AN8" s="51" t="str">
        <f t="shared" si="155"/>
        <v>B+</v>
      </c>
      <c r="AO8" s="60">
        <f t="shared" si="156"/>
        <v>3.5</v>
      </c>
      <c r="AP8" s="53" t="str">
        <f t="shared" si="21"/>
        <v>3.5</v>
      </c>
      <c r="AQ8" s="63">
        <v>2</v>
      </c>
      <c r="AR8" s="207">
        <v>2</v>
      </c>
      <c r="AS8" s="105">
        <v>6</v>
      </c>
      <c r="AT8" s="103">
        <v>7</v>
      </c>
      <c r="AU8" s="104"/>
      <c r="AV8" s="66">
        <f t="shared" si="22"/>
        <v>6.6</v>
      </c>
      <c r="AW8" s="67">
        <f t="shared" si="23"/>
        <v>6.6</v>
      </c>
      <c r="AX8" s="67" t="str">
        <f t="shared" si="24"/>
        <v>6.6</v>
      </c>
      <c r="AY8" s="51" t="str">
        <f t="shared" si="25"/>
        <v>C+</v>
      </c>
      <c r="AZ8" s="60">
        <f t="shared" si="157"/>
        <v>2.5</v>
      </c>
      <c r="BA8" s="53" t="str">
        <f t="shared" si="26"/>
        <v>2.5</v>
      </c>
      <c r="BB8" s="63">
        <v>3</v>
      </c>
      <c r="BC8" s="207">
        <v>3</v>
      </c>
      <c r="BD8" s="105">
        <v>5.2</v>
      </c>
      <c r="BE8" s="103">
        <v>8</v>
      </c>
      <c r="BF8" s="104"/>
      <c r="BG8" s="66">
        <f t="shared" si="158"/>
        <v>6.9</v>
      </c>
      <c r="BH8" s="67">
        <f t="shared" si="159"/>
        <v>6.9</v>
      </c>
      <c r="BI8" s="67" t="str">
        <f t="shared" si="27"/>
        <v>6.9</v>
      </c>
      <c r="BJ8" s="51" t="str">
        <f t="shared" si="160"/>
        <v>C+</v>
      </c>
      <c r="BK8" s="60">
        <f t="shared" si="161"/>
        <v>2.5</v>
      </c>
      <c r="BL8" s="53" t="str">
        <f t="shared" si="28"/>
        <v>2.5</v>
      </c>
      <c r="BM8" s="63">
        <v>3</v>
      </c>
      <c r="BN8" s="207">
        <v>3</v>
      </c>
      <c r="BO8" s="105">
        <v>6.9</v>
      </c>
      <c r="BP8" s="103">
        <v>5</v>
      </c>
      <c r="BQ8" s="104"/>
      <c r="BR8" s="66">
        <f t="shared" si="5"/>
        <v>5.8</v>
      </c>
      <c r="BS8" s="67">
        <f t="shared" si="6"/>
        <v>5.8</v>
      </c>
      <c r="BT8" s="67" t="str">
        <f t="shared" si="29"/>
        <v>5.8</v>
      </c>
      <c r="BU8" s="51" t="str">
        <f t="shared" si="7"/>
        <v>C</v>
      </c>
      <c r="BV8" s="68">
        <f t="shared" si="8"/>
        <v>2</v>
      </c>
      <c r="BW8" s="53" t="str">
        <f t="shared" si="30"/>
        <v>2.0</v>
      </c>
      <c r="BX8" s="63">
        <v>2</v>
      </c>
      <c r="BY8" s="207">
        <v>2</v>
      </c>
      <c r="BZ8" s="105">
        <v>7.5</v>
      </c>
      <c r="CA8" s="103">
        <v>8</v>
      </c>
      <c r="CB8" s="104"/>
      <c r="CC8" s="105"/>
      <c r="CD8" s="67">
        <f t="shared" si="162"/>
        <v>7.8</v>
      </c>
      <c r="CE8" s="67" t="str">
        <f t="shared" si="31"/>
        <v>7.8</v>
      </c>
      <c r="CF8" s="51" t="str">
        <f t="shared" si="163"/>
        <v>B</v>
      </c>
      <c r="CG8" s="60">
        <f t="shared" si="164"/>
        <v>3</v>
      </c>
      <c r="CH8" s="53" t="str">
        <f t="shared" si="32"/>
        <v>3.0</v>
      </c>
      <c r="CI8" s="63">
        <v>3</v>
      </c>
      <c r="CJ8" s="207">
        <v>3</v>
      </c>
      <c r="CK8" s="208">
        <f t="shared" si="33"/>
        <v>17</v>
      </c>
      <c r="CL8" s="72">
        <f t="shared" si="9"/>
        <v>7.2529411764705873</v>
      </c>
      <c r="CM8" s="93" t="str">
        <f t="shared" si="34"/>
        <v>7.25</v>
      </c>
      <c r="CN8" s="72">
        <f t="shared" si="10"/>
        <v>2.7647058823529411</v>
      </c>
      <c r="CO8" s="93" t="str">
        <f t="shared" si="35"/>
        <v>2.76</v>
      </c>
      <c r="CP8" s="7" t="str">
        <f t="shared" si="165"/>
        <v>Lên lớp</v>
      </c>
      <c r="CQ8" s="7">
        <f t="shared" si="11"/>
        <v>17</v>
      </c>
      <c r="CR8" s="72">
        <f t="shared" si="12"/>
        <v>7.2529411764705873</v>
      </c>
      <c r="CS8" s="7" t="str">
        <f t="shared" si="36"/>
        <v>7.25</v>
      </c>
      <c r="CT8" s="72">
        <f t="shared" si="13"/>
        <v>2.7647058823529411</v>
      </c>
      <c r="CU8" s="7" t="str">
        <f t="shared" si="37"/>
        <v>2.76</v>
      </c>
      <c r="CV8" s="7" t="str">
        <f t="shared" si="166"/>
        <v>Lên lớp</v>
      </c>
      <c r="CW8" s="66">
        <v>5.6</v>
      </c>
      <c r="CX8" s="7">
        <v>6</v>
      </c>
      <c r="CY8" s="7"/>
      <c r="CZ8" s="66">
        <f t="shared" si="38"/>
        <v>5.8</v>
      </c>
      <c r="DA8" s="67">
        <f t="shared" si="39"/>
        <v>5.8</v>
      </c>
      <c r="DB8" s="60" t="str">
        <f t="shared" si="40"/>
        <v>5.8</v>
      </c>
      <c r="DC8" s="51" t="str">
        <f t="shared" si="41"/>
        <v>C</v>
      </c>
      <c r="DD8" s="60">
        <f t="shared" si="42"/>
        <v>2</v>
      </c>
      <c r="DE8" s="60" t="str">
        <f t="shared" si="43"/>
        <v>2.0</v>
      </c>
      <c r="DF8" s="63"/>
      <c r="DG8" s="209"/>
      <c r="DH8" s="105">
        <v>8</v>
      </c>
      <c r="DI8" s="126">
        <v>6</v>
      </c>
      <c r="DJ8" s="126"/>
      <c r="DK8" s="66">
        <f t="shared" si="44"/>
        <v>6.8</v>
      </c>
      <c r="DL8" s="67">
        <f t="shared" si="45"/>
        <v>6.8</v>
      </c>
      <c r="DM8" s="60" t="str">
        <f t="shared" si="46"/>
        <v>6.8</v>
      </c>
      <c r="DN8" s="51" t="str">
        <f t="shared" si="47"/>
        <v>C+</v>
      </c>
      <c r="DO8" s="60">
        <f t="shared" si="48"/>
        <v>2.5</v>
      </c>
      <c r="DP8" s="60" t="str">
        <f t="shared" si="49"/>
        <v>2.5</v>
      </c>
      <c r="DQ8" s="63"/>
      <c r="DR8" s="209"/>
      <c r="DS8" s="67">
        <f t="shared" si="50"/>
        <v>6.3</v>
      </c>
      <c r="DT8" s="60" t="str">
        <f t="shared" si="51"/>
        <v>6.3</v>
      </c>
      <c r="DU8" s="51" t="str">
        <f t="shared" si="52"/>
        <v>C</v>
      </c>
      <c r="DV8" s="60">
        <f t="shared" si="53"/>
        <v>2</v>
      </c>
      <c r="DW8" s="60" t="str">
        <f t="shared" si="54"/>
        <v>2.0</v>
      </c>
      <c r="DX8" s="63">
        <v>3</v>
      </c>
      <c r="DY8" s="209">
        <v>3</v>
      </c>
      <c r="DZ8" s="210">
        <v>5.3</v>
      </c>
      <c r="EA8" s="57">
        <v>5</v>
      </c>
      <c r="EB8" s="58"/>
      <c r="EC8" s="66">
        <f t="shared" si="55"/>
        <v>5.0999999999999996</v>
      </c>
      <c r="ED8" s="67">
        <f t="shared" si="56"/>
        <v>5.0999999999999996</v>
      </c>
      <c r="EE8" s="67" t="str">
        <f t="shared" si="57"/>
        <v>5.1</v>
      </c>
      <c r="EF8" s="51" t="str">
        <f t="shared" si="58"/>
        <v>D+</v>
      </c>
      <c r="EG8" s="68">
        <f t="shared" si="59"/>
        <v>1.5</v>
      </c>
      <c r="EH8" s="53" t="str">
        <f t="shared" si="60"/>
        <v>1.5</v>
      </c>
      <c r="EI8" s="63">
        <v>3</v>
      </c>
      <c r="EJ8" s="207">
        <v>3</v>
      </c>
      <c r="EK8" s="210">
        <v>6.3</v>
      </c>
      <c r="EL8" s="57">
        <v>3</v>
      </c>
      <c r="EM8" s="58"/>
      <c r="EN8" s="66">
        <f t="shared" si="61"/>
        <v>4.3</v>
      </c>
      <c r="EO8" s="67">
        <f t="shared" si="62"/>
        <v>4.3</v>
      </c>
      <c r="EP8" s="67" t="str">
        <f t="shared" si="63"/>
        <v>4.3</v>
      </c>
      <c r="EQ8" s="51" t="str">
        <f t="shared" si="64"/>
        <v>D</v>
      </c>
      <c r="ER8" s="60">
        <f t="shared" si="65"/>
        <v>1</v>
      </c>
      <c r="ES8" s="53" t="str">
        <f t="shared" si="66"/>
        <v>1.0</v>
      </c>
      <c r="ET8" s="63">
        <v>3</v>
      </c>
      <c r="EU8" s="207">
        <v>3</v>
      </c>
      <c r="EV8" s="149">
        <v>0</v>
      </c>
      <c r="EW8" s="70"/>
      <c r="EX8" s="121"/>
      <c r="EY8" s="66">
        <f t="shared" si="67"/>
        <v>0</v>
      </c>
      <c r="EZ8" s="67">
        <f t="shared" si="68"/>
        <v>0</v>
      </c>
      <c r="FA8" s="67" t="str">
        <f t="shared" si="69"/>
        <v>0.0</v>
      </c>
      <c r="FB8" s="51" t="str">
        <f t="shared" si="70"/>
        <v>F</v>
      </c>
      <c r="FC8" s="60">
        <f t="shared" si="71"/>
        <v>0</v>
      </c>
      <c r="FD8" s="53" t="str">
        <f t="shared" si="72"/>
        <v>0.0</v>
      </c>
      <c r="FE8" s="63">
        <v>2</v>
      </c>
      <c r="FF8" s="207"/>
      <c r="FG8" s="105">
        <v>7</v>
      </c>
      <c r="FH8" s="103">
        <v>6</v>
      </c>
      <c r="FI8" s="104"/>
      <c r="FJ8" s="66">
        <f t="shared" si="73"/>
        <v>6.4</v>
      </c>
      <c r="FK8" s="67">
        <f t="shared" si="74"/>
        <v>6.4</v>
      </c>
      <c r="FL8" s="67" t="str">
        <f t="shared" si="75"/>
        <v>6.4</v>
      </c>
      <c r="FM8" s="51" t="str">
        <f t="shared" si="76"/>
        <v>C</v>
      </c>
      <c r="FN8" s="60">
        <f t="shared" si="77"/>
        <v>2</v>
      </c>
      <c r="FO8" s="53" t="str">
        <f t="shared" si="78"/>
        <v>2.0</v>
      </c>
      <c r="FP8" s="63">
        <v>2</v>
      </c>
      <c r="FQ8" s="207">
        <v>2</v>
      </c>
      <c r="FR8" s="150">
        <v>5.2</v>
      </c>
      <c r="FS8" s="124">
        <v>3</v>
      </c>
      <c r="FT8" s="125">
        <v>6</v>
      </c>
      <c r="FU8" s="150"/>
      <c r="FV8" s="67">
        <f t="shared" si="79"/>
        <v>5.7</v>
      </c>
      <c r="FW8" s="67" t="str">
        <f t="shared" si="80"/>
        <v>5.7</v>
      </c>
      <c r="FX8" s="51" t="str">
        <f t="shared" si="81"/>
        <v>C</v>
      </c>
      <c r="FY8" s="60">
        <f t="shared" si="82"/>
        <v>2</v>
      </c>
      <c r="FZ8" s="53" t="str">
        <f t="shared" si="83"/>
        <v>2.0</v>
      </c>
      <c r="GA8" s="63">
        <v>2</v>
      </c>
      <c r="GB8" s="207">
        <v>2</v>
      </c>
      <c r="GC8" s="171">
        <v>5</v>
      </c>
      <c r="GD8" s="122">
        <v>0</v>
      </c>
      <c r="GE8" s="123">
        <v>4</v>
      </c>
      <c r="GF8" s="171"/>
      <c r="GG8" s="67">
        <f t="shared" si="84"/>
        <v>4.4000000000000004</v>
      </c>
      <c r="GH8" s="67" t="str">
        <f t="shared" si="85"/>
        <v>4.4</v>
      </c>
      <c r="GI8" s="51" t="str">
        <f t="shared" si="86"/>
        <v>D</v>
      </c>
      <c r="GJ8" s="60">
        <f t="shared" si="87"/>
        <v>1</v>
      </c>
      <c r="GK8" s="53" t="str">
        <f t="shared" si="88"/>
        <v>1.0</v>
      </c>
      <c r="GL8" s="63">
        <v>3</v>
      </c>
      <c r="GM8" s="207">
        <v>3</v>
      </c>
      <c r="GN8" s="211">
        <f t="shared" si="89"/>
        <v>18</v>
      </c>
      <c r="GO8" s="156">
        <f t="shared" si="90"/>
        <v>4.6944444444444446</v>
      </c>
      <c r="GP8" s="158">
        <f t="shared" si="91"/>
        <v>1.3611111111111112</v>
      </c>
      <c r="GQ8" s="157" t="str">
        <f t="shared" si="92"/>
        <v>1.36</v>
      </c>
      <c r="GR8" s="5" t="str">
        <f t="shared" si="93"/>
        <v>Lên lớp</v>
      </c>
      <c r="GS8" s="212">
        <f t="shared" si="94"/>
        <v>16</v>
      </c>
      <c r="GT8" s="213">
        <f t="shared" si="95"/>
        <v>5.28125</v>
      </c>
      <c r="GU8" s="214">
        <f t="shared" si="96"/>
        <v>1.53125</v>
      </c>
      <c r="GV8" s="215">
        <f t="shared" si="97"/>
        <v>35</v>
      </c>
      <c r="GW8" s="211">
        <f t="shared" si="98"/>
        <v>33</v>
      </c>
      <c r="GX8" s="157">
        <f t="shared" si="99"/>
        <v>6.2969696969696969</v>
      </c>
      <c r="GY8" s="158">
        <f t="shared" si="100"/>
        <v>2.1666666666666665</v>
      </c>
      <c r="GZ8" s="157" t="str">
        <f t="shared" si="101"/>
        <v>2.17</v>
      </c>
      <c r="HA8" s="5" t="str">
        <f t="shared" si="102"/>
        <v>Lên lớp</v>
      </c>
      <c r="HB8" s="105">
        <v>6.4</v>
      </c>
      <c r="HC8" s="103">
        <v>5</v>
      </c>
      <c r="HD8" s="104"/>
      <c r="HE8" s="105"/>
      <c r="HF8" s="67">
        <f t="shared" si="103"/>
        <v>5.6</v>
      </c>
      <c r="HG8" s="67" t="str">
        <f t="shared" si="104"/>
        <v>5.6</v>
      </c>
      <c r="HH8" s="51" t="str">
        <f t="shared" si="105"/>
        <v>C</v>
      </c>
      <c r="HI8" s="60">
        <f t="shared" si="106"/>
        <v>2</v>
      </c>
      <c r="HJ8" s="53" t="str">
        <f t="shared" si="107"/>
        <v>2.0</v>
      </c>
      <c r="HK8" s="63">
        <v>3</v>
      </c>
      <c r="HL8" s="207">
        <v>3</v>
      </c>
      <c r="HM8" s="210">
        <v>7</v>
      </c>
      <c r="HN8" s="57">
        <v>6</v>
      </c>
      <c r="HO8" s="58"/>
      <c r="HP8" s="66">
        <f t="shared" si="108"/>
        <v>6.4</v>
      </c>
      <c r="HQ8" s="110">
        <f t="shared" si="109"/>
        <v>6.4</v>
      </c>
      <c r="HR8" s="67" t="str">
        <f t="shared" si="110"/>
        <v>6.4</v>
      </c>
      <c r="HS8" s="111" t="str">
        <f t="shared" si="111"/>
        <v>C</v>
      </c>
      <c r="HT8" s="112">
        <f t="shared" si="112"/>
        <v>2</v>
      </c>
      <c r="HU8" s="113" t="str">
        <f t="shared" si="113"/>
        <v>2.0</v>
      </c>
      <c r="HV8" s="63">
        <v>1</v>
      </c>
      <c r="HW8" s="207">
        <v>1</v>
      </c>
      <c r="HX8" s="66">
        <f t="shared" si="114"/>
        <v>1.9</v>
      </c>
      <c r="HY8" s="167">
        <f t="shared" si="115"/>
        <v>5.8</v>
      </c>
      <c r="HZ8" s="53" t="str">
        <f t="shared" si="116"/>
        <v>5.8</v>
      </c>
      <c r="IA8" s="51" t="str">
        <f t="shared" si="117"/>
        <v>C</v>
      </c>
      <c r="IB8" s="60">
        <f t="shared" si="118"/>
        <v>2</v>
      </c>
      <c r="IC8" s="53" t="str">
        <f t="shared" si="119"/>
        <v>2.0</v>
      </c>
      <c r="ID8" s="220">
        <v>4</v>
      </c>
      <c r="IE8" s="221">
        <v>4</v>
      </c>
      <c r="IF8" s="210">
        <v>5</v>
      </c>
      <c r="IG8" s="57">
        <v>5</v>
      </c>
      <c r="IH8" s="58"/>
      <c r="II8" s="66">
        <f t="shared" si="120"/>
        <v>5</v>
      </c>
      <c r="IJ8" s="67">
        <f t="shared" si="121"/>
        <v>5</v>
      </c>
      <c r="IK8" s="67" t="str">
        <f t="shared" si="122"/>
        <v>5.0</v>
      </c>
      <c r="IL8" s="51" t="str">
        <f t="shared" si="123"/>
        <v>D+</v>
      </c>
      <c r="IM8" s="60">
        <f t="shared" si="124"/>
        <v>1.5</v>
      </c>
      <c r="IN8" s="53" t="str">
        <f t="shared" si="125"/>
        <v>1.5</v>
      </c>
      <c r="IO8" s="63">
        <v>2</v>
      </c>
      <c r="IP8" s="207">
        <v>2</v>
      </c>
      <c r="IQ8" s="210">
        <v>6.2</v>
      </c>
      <c r="IR8" s="57">
        <v>4</v>
      </c>
      <c r="IS8" s="58"/>
      <c r="IT8" s="66">
        <f t="shared" si="126"/>
        <v>4.9000000000000004</v>
      </c>
      <c r="IU8" s="67">
        <f t="shared" si="127"/>
        <v>4.9000000000000004</v>
      </c>
      <c r="IV8" s="67" t="str">
        <f t="shared" si="128"/>
        <v>4.9</v>
      </c>
      <c r="IW8" s="51" t="str">
        <f t="shared" si="129"/>
        <v>D</v>
      </c>
      <c r="IX8" s="60">
        <f t="shared" si="130"/>
        <v>1</v>
      </c>
      <c r="IY8" s="53" t="str">
        <f t="shared" si="131"/>
        <v>1.0</v>
      </c>
      <c r="IZ8" s="63">
        <v>3</v>
      </c>
      <c r="JA8" s="207">
        <v>3</v>
      </c>
      <c r="JB8" s="65">
        <v>7.2</v>
      </c>
      <c r="JC8" s="57">
        <v>9</v>
      </c>
      <c r="JD8" s="58"/>
      <c r="JE8" s="66">
        <f t="shared" si="132"/>
        <v>8.3000000000000007</v>
      </c>
      <c r="JF8" s="67">
        <f t="shared" si="133"/>
        <v>8.3000000000000007</v>
      </c>
      <c r="JG8" s="50" t="str">
        <f t="shared" si="134"/>
        <v>8.3</v>
      </c>
      <c r="JH8" s="51" t="str">
        <f t="shared" si="135"/>
        <v>B+</v>
      </c>
      <c r="JI8" s="60">
        <f t="shared" si="136"/>
        <v>3.5</v>
      </c>
      <c r="JJ8" s="53" t="str">
        <f t="shared" si="137"/>
        <v>3.5</v>
      </c>
      <c r="JK8" s="61">
        <v>2</v>
      </c>
      <c r="JL8" s="62">
        <v>2</v>
      </c>
      <c r="JM8" s="65">
        <v>5</v>
      </c>
      <c r="JN8" s="57">
        <v>5</v>
      </c>
      <c r="JO8" s="58"/>
      <c r="JP8" s="66">
        <f t="shared" si="138"/>
        <v>5</v>
      </c>
      <c r="JQ8" s="67">
        <f t="shared" si="139"/>
        <v>5</v>
      </c>
      <c r="JR8" s="50" t="str">
        <f t="shared" si="140"/>
        <v>5.0</v>
      </c>
      <c r="JS8" s="51" t="str">
        <f t="shared" si="141"/>
        <v>D+</v>
      </c>
      <c r="JT8" s="60">
        <f t="shared" si="142"/>
        <v>1.5</v>
      </c>
      <c r="JU8" s="53" t="str">
        <f t="shared" si="143"/>
        <v>1.5</v>
      </c>
      <c r="JV8" s="61">
        <v>1</v>
      </c>
      <c r="JW8" s="62">
        <v>1</v>
      </c>
      <c r="JX8" s="65">
        <v>5.7</v>
      </c>
      <c r="JY8" s="57">
        <v>5</v>
      </c>
      <c r="JZ8" s="58"/>
      <c r="KA8" s="66">
        <f t="shared" si="144"/>
        <v>5.3</v>
      </c>
      <c r="KB8" s="67">
        <f t="shared" si="145"/>
        <v>5.3</v>
      </c>
      <c r="KC8" s="50" t="str">
        <f t="shared" si="146"/>
        <v>5.3</v>
      </c>
      <c r="KD8" s="51" t="str">
        <f t="shared" si="147"/>
        <v>D+</v>
      </c>
      <c r="KE8" s="60">
        <f t="shared" si="148"/>
        <v>1.5</v>
      </c>
      <c r="KF8" s="53" t="str">
        <f t="shared" si="149"/>
        <v>1.5</v>
      </c>
      <c r="KG8" s="61">
        <v>2</v>
      </c>
      <c r="KH8" s="62">
        <v>2</v>
      </c>
    </row>
    <row r="9" spans="1:294" s="8" customFormat="1" ht="18">
      <c r="A9" s="5">
        <v>8</v>
      </c>
      <c r="B9" s="9" t="s">
        <v>356</v>
      </c>
      <c r="C9" s="10" t="s">
        <v>381</v>
      </c>
      <c r="D9" s="11" t="s">
        <v>382</v>
      </c>
      <c r="E9" s="12" t="s">
        <v>383</v>
      </c>
      <c r="G9" s="47" t="s">
        <v>646</v>
      </c>
      <c r="H9" s="6" t="s">
        <v>427</v>
      </c>
      <c r="I9" s="48" t="s">
        <v>683</v>
      </c>
      <c r="J9" s="48" t="s">
        <v>704</v>
      </c>
      <c r="K9" s="98">
        <v>6</v>
      </c>
      <c r="L9" s="67" t="str">
        <f t="shared" si="14"/>
        <v>6.0</v>
      </c>
      <c r="M9" s="51" t="str">
        <f t="shared" si="150"/>
        <v>C</v>
      </c>
      <c r="N9" s="52">
        <f t="shared" si="151"/>
        <v>2</v>
      </c>
      <c r="O9" s="53" t="str">
        <f t="shared" si="15"/>
        <v>2.0</v>
      </c>
      <c r="P9" s="63">
        <v>2</v>
      </c>
      <c r="Q9" s="49">
        <v>6</v>
      </c>
      <c r="R9" s="67" t="str">
        <f t="shared" si="16"/>
        <v>6.0</v>
      </c>
      <c r="S9" s="51" t="str">
        <f t="shared" si="152"/>
        <v>C</v>
      </c>
      <c r="T9" s="52">
        <f t="shared" si="153"/>
        <v>2</v>
      </c>
      <c r="U9" s="53" t="str">
        <f t="shared" si="17"/>
        <v>2.0</v>
      </c>
      <c r="V9" s="63">
        <v>3</v>
      </c>
      <c r="W9" s="105">
        <v>7.5</v>
      </c>
      <c r="X9" s="103">
        <v>7</v>
      </c>
      <c r="Y9" s="104"/>
      <c r="Z9" s="66">
        <f t="shared" si="0"/>
        <v>7.2</v>
      </c>
      <c r="AA9" s="67">
        <f t="shared" si="1"/>
        <v>7.2</v>
      </c>
      <c r="AB9" s="67" t="str">
        <f t="shared" si="18"/>
        <v>7.2</v>
      </c>
      <c r="AC9" s="51" t="str">
        <f t="shared" si="2"/>
        <v>B</v>
      </c>
      <c r="AD9" s="60">
        <f t="shared" si="154"/>
        <v>3</v>
      </c>
      <c r="AE9" s="53" t="str">
        <f t="shared" si="19"/>
        <v>3.0</v>
      </c>
      <c r="AF9" s="63">
        <v>4</v>
      </c>
      <c r="AG9" s="207">
        <v>4</v>
      </c>
      <c r="AH9" s="105">
        <v>7.3</v>
      </c>
      <c r="AI9" s="103">
        <v>8</v>
      </c>
      <c r="AJ9" s="104"/>
      <c r="AK9" s="66">
        <f t="shared" si="3"/>
        <v>7.7</v>
      </c>
      <c r="AL9" s="67">
        <f t="shared" si="4"/>
        <v>7.7</v>
      </c>
      <c r="AM9" s="67" t="str">
        <f t="shared" si="20"/>
        <v>7.7</v>
      </c>
      <c r="AN9" s="51" t="str">
        <f t="shared" si="155"/>
        <v>B</v>
      </c>
      <c r="AO9" s="60">
        <f t="shared" si="156"/>
        <v>3</v>
      </c>
      <c r="AP9" s="53" t="str">
        <f t="shared" si="21"/>
        <v>3.0</v>
      </c>
      <c r="AQ9" s="63">
        <v>2</v>
      </c>
      <c r="AR9" s="207">
        <v>2</v>
      </c>
      <c r="AS9" s="105">
        <v>7.1</v>
      </c>
      <c r="AT9" s="103">
        <v>1</v>
      </c>
      <c r="AU9" s="104">
        <v>6</v>
      </c>
      <c r="AV9" s="66">
        <f t="shared" si="22"/>
        <v>3.4</v>
      </c>
      <c r="AW9" s="67">
        <f t="shared" si="23"/>
        <v>6.4</v>
      </c>
      <c r="AX9" s="67" t="str">
        <f t="shared" si="24"/>
        <v>6.4</v>
      </c>
      <c r="AY9" s="51" t="str">
        <f t="shared" si="25"/>
        <v>C</v>
      </c>
      <c r="AZ9" s="60">
        <f t="shared" si="157"/>
        <v>2</v>
      </c>
      <c r="BA9" s="53" t="str">
        <f t="shared" si="26"/>
        <v>2.0</v>
      </c>
      <c r="BB9" s="63">
        <v>3</v>
      </c>
      <c r="BC9" s="207">
        <v>3</v>
      </c>
      <c r="BD9" s="105">
        <v>6.2</v>
      </c>
      <c r="BE9" s="103">
        <v>6</v>
      </c>
      <c r="BF9" s="104"/>
      <c r="BG9" s="66">
        <f t="shared" si="158"/>
        <v>6.1</v>
      </c>
      <c r="BH9" s="67">
        <f t="shared" si="159"/>
        <v>6.1</v>
      </c>
      <c r="BI9" s="67" t="str">
        <f t="shared" si="27"/>
        <v>6.1</v>
      </c>
      <c r="BJ9" s="51" t="str">
        <f t="shared" si="160"/>
        <v>C</v>
      </c>
      <c r="BK9" s="60">
        <f t="shared" si="161"/>
        <v>2</v>
      </c>
      <c r="BL9" s="53" t="str">
        <f t="shared" si="28"/>
        <v>2.0</v>
      </c>
      <c r="BM9" s="63">
        <v>3</v>
      </c>
      <c r="BN9" s="207">
        <v>3</v>
      </c>
      <c r="BO9" s="105">
        <v>7</v>
      </c>
      <c r="BP9" s="103">
        <v>4</v>
      </c>
      <c r="BQ9" s="104"/>
      <c r="BR9" s="66">
        <f t="shared" si="5"/>
        <v>5.2</v>
      </c>
      <c r="BS9" s="67">
        <f t="shared" si="6"/>
        <v>5.2</v>
      </c>
      <c r="BT9" s="67" t="str">
        <f t="shared" si="29"/>
        <v>5.2</v>
      </c>
      <c r="BU9" s="51" t="str">
        <f t="shared" si="7"/>
        <v>D+</v>
      </c>
      <c r="BV9" s="68">
        <f t="shared" si="8"/>
        <v>1.5</v>
      </c>
      <c r="BW9" s="53" t="str">
        <f t="shared" si="30"/>
        <v>1.5</v>
      </c>
      <c r="BX9" s="63">
        <v>2</v>
      </c>
      <c r="BY9" s="207">
        <v>2</v>
      </c>
      <c r="BZ9" s="105">
        <v>8.1999999999999993</v>
      </c>
      <c r="CA9" s="103">
        <v>6</v>
      </c>
      <c r="CB9" s="104"/>
      <c r="CC9" s="105"/>
      <c r="CD9" s="67">
        <f t="shared" si="162"/>
        <v>6.9</v>
      </c>
      <c r="CE9" s="67" t="str">
        <f t="shared" si="31"/>
        <v>6.9</v>
      </c>
      <c r="CF9" s="51" t="str">
        <f t="shared" si="163"/>
        <v>C+</v>
      </c>
      <c r="CG9" s="60">
        <f t="shared" si="164"/>
        <v>2.5</v>
      </c>
      <c r="CH9" s="53" t="str">
        <f t="shared" si="32"/>
        <v>2.5</v>
      </c>
      <c r="CI9" s="63">
        <v>3</v>
      </c>
      <c r="CJ9" s="207">
        <v>3</v>
      </c>
      <c r="CK9" s="208">
        <f t="shared" si="33"/>
        <v>17</v>
      </c>
      <c r="CL9" s="72">
        <f t="shared" si="9"/>
        <v>6.6352941176470592</v>
      </c>
      <c r="CM9" s="93" t="str">
        <f t="shared" si="34"/>
        <v>6.64</v>
      </c>
      <c r="CN9" s="72">
        <f t="shared" si="10"/>
        <v>2.3823529411764706</v>
      </c>
      <c r="CO9" s="93" t="str">
        <f t="shared" si="35"/>
        <v>2.38</v>
      </c>
      <c r="CP9" s="7" t="str">
        <f t="shared" si="165"/>
        <v>Lên lớp</v>
      </c>
      <c r="CQ9" s="7">
        <f t="shared" si="11"/>
        <v>17</v>
      </c>
      <c r="CR9" s="72">
        <f t="shared" si="12"/>
        <v>6.6352941176470592</v>
      </c>
      <c r="CS9" s="7" t="str">
        <f t="shared" si="36"/>
        <v>6.64</v>
      </c>
      <c r="CT9" s="72">
        <f t="shared" si="13"/>
        <v>2.3823529411764706</v>
      </c>
      <c r="CU9" s="7" t="str">
        <f t="shared" si="37"/>
        <v>2.38</v>
      </c>
      <c r="CV9" s="7" t="str">
        <f t="shared" si="166"/>
        <v>Lên lớp</v>
      </c>
      <c r="CW9" s="66">
        <v>6.2</v>
      </c>
      <c r="CX9" s="7">
        <v>3</v>
      </c>
      <c r="CY9" s="7"/>
      <c r="CZ9" s="66">
        <f t="shared" si="38"/>
        <v>4.3</v>
      </c>
      <c r="DA9" s="67">
        <f t="shared" si="39"/>
        <v>4.3</v>
      </c>
      <c r="DB9" s="60" t="str">
        <f t="shared" si="40"/>
        <v>4.3</v>
      </c>
      <c r="DC9" s="51" t="str">
        <f t="shared" si="41"/>
        <v>D</v>
      </c>
      <c r="DD9" s="60">
        <f t="shared" si="42"/>
        <v>1</v>
      </c>
      <c r="DE9" s="60" t="str">
        <f t="shared" si="43"/>
        <v>1.0</v>
      </c>
      <c r="DF9" s="63"/>
      <c r="DG9" s="209"/>
      <c r="DH9" s="105">
        <v>7</v>
      </c>
      <c r="DI9" s="126">
        <v>4</v>
      </c>
      <c r="DJ9" s="126"/>
      <c r="DK9" s="66">
        <f t="shared" si="44"/>
        <v>5.2</v>
      </c>
      <c r="DL9" s="67">
        <f t="shared" si="45"/>
        <v>5.2</v>
      </c>
      <c r="DM9" s="60" t="str">
        <f t="shared" si="46"/>
        <v>5.2</v>
      </c>
      <c r="DN9" s="51" t="str">
        <f t="shared" si="47"/>
        <v>D+</v>
      </c>
      <c r="DO9" s="60">
        <f t="shared" si="48"/>
        <v>1.5</v>
      </c>
      <c r="DP9" s="60" t="str">
        <f t="shared" si="49"/>
        <v>1.5</v>
      </c>
      <c r="DQ9" s="63"/>
      <c r="DR9" s="209"/>
      <c r="DS9" s="67">
        <f t="shared" si="50"/>
        <v>4.75</v>
      </c>
      <c r="DT9" s="60" t="str">
        <f t="shared" si="51"/>
        <v>4.8</v>
      </c>
      <c r="DU9" s="51" t="str">
        <f t="shared" si="52"/>
        <v>D</v>
      </c>
      <c r="DV9" s="60">
        <f t="shared" si="53"/>
        <v>1</v>
      </c>
      <c r="DW9" s="60" t="str">
        <f t="shared" si="54"/>
        <v>1.0</v>
      </c>
      <c r="DX9" s="63">
        <v>3</v>
      </c>
      <c r="DY9" s="209">
        <v>3</v>
      </c>
      <c r="DZ9" s="210">
        <v>6.3</v>
      </c>
      <c r="EA9" s="57">
        <v>2</v>
      </c>
      <c r="EB9" s="58">
        <v>3</v>
      </c>
      <c r="EC9" s="66">
        <f t="shared" si="55"/>
        <v>3.7</v>
      </c>
      <c r="ED9" s="67">
        <f t="shared" si="56"/>
        <v>4.3</v>
      </c>
      <c r="EE9" s="67" t="str">
        <f t="shared" si="57"/>
        <v>4.3</v>
      </c>
      <c r="EF9" s="51" t="str">
        <f t="shared" si="58"/>
        <v>D</v>
      </c>
      <c r="EG9" s="68">
        <f t="shared" si="59"/>
        <v>1</v>
      </c>
      <c r="EH9" s="53" t="str">
        <f t="shared" si="60"/>
        <v>1.0</v>
      </c>
      <c r="EI9" s="63">
        <v>3</v>
      </c>
      <c r="EJ9" s="207">
        <v>3</v>
      </c>
      <c r="EK9" s="150">
        <v>5.3</v>
      </c>
      <c r="EL9" s="124"/>
      <c r="EM9" s="125">
        <v>4</v>
      </c>
      <c r="EN9" s="66">
        <f t="shared" si="61"/>
        <v>2.1</v>
      </c>
      <c r="EO9" s="67">
        <f t="shared" si="62"/>
        <v>4.5</v>
      </c>
      <c r="EP9" s="67" t="str">
        <f t="shared" si="63"/>
        <v>4.5</v>
      </c>
      <c r="EQ9" s="51" t="str">
        <f t="shared" si="64"/>
        <v>D</v>
      </c>
      <c r="ER9" s="60">
        <f t="shared" si="65"/>
        <v>1</v>
      </c>
      <c r="ES9" s="53" t="str">
        <f t="shared" si="66"/>
        <v>1.0</v>
      </c>
      <c r="ET9" s="63">
        <v>3</v>
      </c>
      <c r="EU9" s="207">
        <v>3</v>
      </c>
      <c r="EV9" s="171">
        <v>5</v>
      </c>
      <c r="EW9" s="122">
        <v>0</v>
      </c>
      <c r="EX9" s="123"/>
      <c r="EY9" s="66">
        <f t="shared" si="67"/>
        <v>2</v>
      </c>
      <c r="EZ9" s="67">
        <f t="shared" si="68"/>
        <v>2</v>
      </c>
      <c r="FA9" s="67" t="str">
        <f t="shared" si="69"/>
        <v>2.0</v>
      </c>
      <c r="FB9" s="51" t="str">
        <f t="shared" si="70"/>
        <v>F</v>
      </c>
      <c r="FC9" s="60">
        <f t="shared" si="71"/>
        <v>0</v>
      </c>
      <c r="FD9" s="53" t="str">
        <f t="shared" si="72"/>
        <v>0.0</v>
      </c>
      <c r="FE9" s="63">
        <v>2</v>
      </c>
      <c r="FF9" s="207"/>
      <c r="FG9" s="105">
        <v>7.7</v>
      </c>
      <c r="FH9" s="103">
        <v>6</v>
      </c>
      <c r="FI9" s="104"/>
      <c r="FJ9" s="66">
        <f t="shared" si="73"/>
        <v>6.7</v>
      </c>
      <c r="FK9" s="67">
        <f t="shared" si="74"/>
        <v>6.7</v>
      </c>
      <c r="FL9" s="67" t="str">
        <f t="shared" si="75"/>
        <v>6.7</v>
      </c>
      <c r="FM9" s="51" t="str">
        <f t="shared" si="76"/>
        <v>C+</v>
      </c>
      <c r="FN9" s="60">
        <f t="shared" si="77"/>
        <v>2.5</v>
      </c>
      <c r="FO9" s="53" t="str">
        <f t="shared" si="78"/>
        <v>2.5</v>
      </c>
      <c r="FP9" s="63">
        <v>2</v>
      </c>
      <c r="FQ9" s="207">
        <v>2</v>
      </c>
      <c r="FR9" s="149">
        <v>0</v>
      </c>
      <c r="FS9" s="70"/>
      <c r="FT9" s="121"/>
      <c r="FU9" s="149"/>
      <c r="FV9" s="67">
        <f t="shared" si="79"/>
        <v>0</v>
      </c>
      <c r="FW9" s="67" t="str">
        <f t="shared" si="80"/>
        <v>0.0</v>
      </c>
      <c r="FX9" s="51" t="str">
        <f t="shared" si="81"/>
        <v>F</v>
      </c>
      <c r="FY9" s="60">
        <f t="shared" si="82"/>
        <v>0</v>
      </c>
      <c r="FZ9" s="53" t="str">
        <f t="shared" si="83"/>
        <v>0.0</v>
      </c>
      <c r="GA9" s="63">
        <v>2</v>
      </c>
      <c r="GB9" s="207"/>
      <c r="GC9" s="171">
        <v>5.3</v>
      </c>
      <c r="GD9" s="122">
        <v>0</v>
      </c>
      <c r="GE9" s="123"/>
      <c r="GF9" s="171"/>
      <c r="GG9" s="67">
        <f t="shared" si="84"/>
        <v>2.1</v>
      </c>
      <c r="GH9" s="67" t="str">
        <f t="shared" si="85"/>
        <v>2.1</v>
      </c>
      <c r="GI9" s="51" t="str">
        <f t="shared" si="86"/>
        <v>F</v>
      </c>
      <c r="GJ9" s="60">
        <f t="shared" si="87"/>
        <v>0</v>
      </c>
      <c r="GK9" s="53" t="str">
        <f t="shared" si="88"/>
        <v>0.0</v>
      </c>
      <c r="GL9" s="63">
        <v>3</v>
      </c>
      <c r="GM9" s="207"/>
      <c r="GN9" s="211">
        <f t="shared" si="89"/>
        <v>18</v>
      </c>
      <c r="GO9" s="156">
        <f t="shared" si="90"/>
        <v>3.5749999999999997</v>
      </c>
      <c r="GP9" s="158">
        <f t="shared" si="91"/>
        <v>0.77777777777777779</v>
      </c>
      <c r="GQ9" s="157" t="str">
        <f t="shared" si="92"/>
        <v>0.78</v>
      </c>
      <c r="GR9" s="5" t="str">
        <f t="shared" si="93"/>
        <v>Cảnh báo KQHT</v>
      </c>
      <c r="GS9" s="212">
        <f>DY9+EJ9+EU9+FF9+FQ9+GB9+GM9</f>
        <v>11</v>
      </c>
      <c r="GT9" s="213">
        <f t="shared" si="95"/>
        <v>4.9136363636363631</v>
      </c>
      <c r="GU9" s="214">
        <f t="shared" si="96"/>
        <v>1.2727272727272727</v>
      </c>
      <c r="GV9" s="215">
        <f t="shared" si="97"/>
        <v>35</v>
      </c>
      <c r="GW9" s="211">
        <f t="shared" si="98"/>
        <v>28</v>
      </c>
      <c r="GX9" s="157">
        <f t="shared" si="99"/>
        <v>5.9589285714285722</v>
      </c>
      <c r="GY9" s="158">
        <f t="shared" si="100"/>
        <v>1.9464285714285714</v>
      </c>
      <c r="GZ9" s="157" t="str">
        <f t="shared" si="101"/>
        <v>1.95</v>
      </c>
      <c r="HA9" s="5" t="str">
        <f t="shared" si="102"/>
        <v>Lên lớp</v>
      </c>
      <c r="HB9" s="105">
        <v>6</v>
      </c>
      <c r="HC9" s="103">
        <v>3</v>
      </c>
      <c r="HD9" s="104"/>
      <c r="HE9" s="105"/>
      <c r="HF9" s="67">
        <f t="shared" si="103"/>
        <v>4.2</v>
      </c>
      <c r="HG9" s="67" t="str">
        <f t="shared" si="104"/>
        <v>4.2</v>
      </c>
      <c r="HH9" s="51" t="str">
        <f t="shared" si="105"/>
        <v>D</v>
      </c>
      <c r="HI9" s="60">
        <f t="shared" si="106"/>
        <v>1</v>
      </c>
      <c r="HJ9" s="53" t="str">
        <f t="shared" si="107"/>
        <v>1.0</v>
      </c>
      <c r="HK9" s="63">
        <v>3</v>
      </c>
      <c r="HL9" s="207">
        <v>3</v>
      </c>
      <c r="HM9" s="210">
        <v>8</v>
      </c>
      <c r="HN9" s="57">
        <v>5</v>
      </c>
      <c r="HO9" s="58"/>
      <c r="HP9" s="66">
        <f t="shared" si="108"/>
        <v>6.2</v>
      </c>
      <c r="HQ9" s="110">
        <f t="shared" si="109"/>
        <v>6.2</v>
      </c>
      <c r="HR9" s="67" t="str">
        <f t="shared" si="110"/>
        <v>6.2</v>
      </c>
      <c r="HS9" s="111" t="str">
        <f t="shared" si="111"/>
        <v>C</v>
      </c>
      <c r="HT9" s="112">
        <f t="shared" si="112"/>
        <v>2</v>
      </c>
      <c r="HU9" s="113" t="str">
        <f t="shared" si="113"/>
        <v>2.0</v>
      </c>
      <c r="HV9" s="63">
        <v>1</v>
      </c>
      <c r="HW9" s="207">
        <v>1</v>
      </c>
      <c r="HX9" s="66">
        <f t="shared" si="114"/>
        <v>1.9</v>
      </c>
      <c r="HY9" s="167">
        <f t="shared" si="115"/>
        <v>4.8</v>
      </c>
      <c r="HZ9" s="53" t="str">
        <f t="shared" si="116"/>
        <v>4.8</v>
      </c>
      <c r="IA9" s="51" t="str">
        <f t="shared" si="117"/>
        <v>D</v>
      </c>
      <c r="IB9" s="60">
        <f t="shared" si="118"/>
        <v>1</v>
      </c>
      <c r="IC9" s="53" t="str">
        <f t="shared" si="119"/>
        <v>1.0</v>
      </c>
      <c r="ID9" s="220">
        <v>4</v>
      </c>
      <c r="IE9" s="221">
        <v>4</v>
      </c>
      <c r="IF9" s="210">
        <v>5</v>
      </c>
      <c r="IG9" s="57">
        <v>5</v>
      </c>
      <c r="IH9" s="58"/>
      <c r="II9" s="66">
        <f t="shared" si="120"/>
        <v>5</v>
      </c>
      <c r="IJ9" s="67">
        <f t="shared" si="121"/>
        <v>5</v>
      </c>
      <c r="IK9" s="67" t="str">
        <f t="shared" si="122"/>
        <v>5.0</v>
      </c>
      <c r="IL9" s="51" t="str">
        <f t="shared" si="123"/>
        <v>D+</v>
      </c>
      <c r="IM9" s="60">
        <f t="shared" si="124"/>
        <v>1.5</v>
      </c>
      <c r="IN9" s="53" t="str">
        <f t="shared" si="125"/>
        <v>1.5</v>
      </c>
      <c r="IO9" s="63">
        <v>2</v>
      </c>
      <c r="IP9" s="207">
        <v>2</v>
      </c>
      <c r="IQ9" s="210">
        <v>6.3</v>
      </c>
      <c r="IR9" s="57">
        <v>3</v>
      </c>
      <c r="IS9" s="58"/>
      <c r="IT9" s="66">
        <f t="shared" si="126"/>
        <v>4.3</v>
      </c>
      <c r="IU9" s="67">
        <f t="shared" si="127"/>
        <v>4.3</v>
      </c>
      <c r="IV9" s="67" t="str">
        <f t="shared" si="128"/>
        <v>4.3</v>
      </c>
      <c r="IW9" s="51" t="str">
        <f t="shared" si="129"/>
        <v>D</v>
      </c>
      <c r="IX9" s="60">
        <f t="shared" si="130"/>
        <v>1</v>
      </c>
      <c r="IY9" s="53" t="str">
        <f t="shared" si="131"/>
        <v>1.0</v>
      </c>
      <c r="IZ9" s="63">
        <v>3</v>
      </c>
      <c r="JA9" s="207">
        <v>3</v>
      </c>
      <c r="JB9" s="65">
        <v>6.8</v>
      </c>
      <c r="JC9" s="57">
        <v>6</v>
      </c>
      <c r="JD9" s="58"/>
      <c r="JE9" s="66">
        <f t="shared" si="132"/>
        <v>6.3</v>
      </c>
      <c r="JF9" s="67">
        <f t="shared" si="133"/>
        <v>6.3</v>
      </c>
      <c r="JG9" s="50" t="str">
        <f t="shared" si="134"/>
        <v>6.3</v>
      </c>
      <c r="JH9" s="51" t="str">
        <f t="shared" si="135"/>
        <v>C</v>
      </c>
      <c r="JI9" s="60">
        <f t="shared" si="136"/>
        <v>2</v>
      </c>
      <c r="JJ9" s="53" t="str">
        <f t="shared" si="137"/>
        <v>2.0</v>
      </c>
      <c r="JK9" s="61">
        <v>2</v>
      </c>
      <c r="JL9" s="62">
        <v>2</v>
      </c>
      <c r="JM9" s="65">
        <v>5.8</v>
      </c>
      <c r="JN9" s="57">
        <v>5</v>
      </c>
      <c r="JO9" s="58"/>
      <c r="JP9" s="66">
        <f t="shared" si="138"/>
        <v>5.3</v>
      </c>
      <c r="JQ9" s="67">
        <f t="shared" si="139"/>
        <v>5.3</v>
      </c>
      <c r="JR9" s="50" t="str">
        <f t="shared" si="140"/>
        <v>5.3</v>
      </c>
      <c r="JS9" s="51" t="str">
        <f t="shared" si="141"/>
        <v>D+</v>
      </c>
      <c r="JT9" s="60">
        <f t="shared" si="142"/>
        <v>1.5</v>
      </c>
      <c r="JU9" s="53" t="str">
        <f t="shared" si="143"/>
        <v>1.5</v>
      </c>
      <c r="JV9" s="61">
        <v>1</v>
      </c>
      <c r="JW9" s="62">
        <v>1</v>
      </c>
      <c r="JX9" s="271">
        <v>5</v>
      </c>
      <c r="JY9" s="122">
        <v>2</v>
      </c>
      <c r="JZ9" s="123">
        <v>5</v>
      </c>
      <c r="KA9" s="171">
        <f t="shared" si="144"/>
        <v>3.2</v>
      </c>
      <c r="KB9" s="67">
        <f t="shared" si="145"/>
        <v>5</v>
      </c>
      <c r="KC9" s="50" t="str">
        <f t="shared" si="146"/>
        <v>5.0</v>
      </c>
      <c r="KD9" s="51" t="str">
        <f t="shared" si="147"/>
        <v>D+</v>
      </c>
      <c r="KE9" s="60">
        <f t="shared" si="148"/>
        <v>1.5</v>
      </c>
      <c r="KF9" s="53" t="str">
        <f t="shared" si="149"/>
        <v>1.5</v>
      </c>
      <c r="KG9" s="61">
        <v>2</v>
      </c>
      <c r="KH9" s="62">
        <v>2</v>
      </c>
    </row>
    <row r="10" spans="1:294" s="8" customFormat="1" ht="18">
      <c r="A10" s="5">
        <v>9</v>
      </c>
      <c r="B10" s="9" t="s">
        <v>356</v>
      </c>
      <c r="C10" s="10" t="s">
        <v>384</v>
      </c>
      <c r="D10" s="11" t="s">
        <v>385</v>
      </c>
      <c r="E10" s="12" t="s">
        <v>386</v>
      </c>
      <c r="G10" s="47" t="s">
        <v>647</v>
      </c>
      <c r="H10" s="6" t="s">
        <v>427</v>
      </c>
      <c r="I10" s="48" t="s">
        <v>684</v>
      </c>
      <c r="J10" s="48" t="s">
        <v>705</v>
      </c>
      <c r="K10" s="98">
        <v>7</v>
      </c>
      <c r="L10" s="67" t="str">
        <f t="shared" si="14"/>
        <v>7.0</v>
      </c>
      <c r="M10" s="51" t="str">
        <f t="shared" si="150"/>
        <v>B</v>
      </c>
      <c r="N10" s="52">
        <f t="shared" si="151"/>
        <v>3</v>
      </c>
      <c r="O10" s="53" t="str">
        <f t="shared" si="15"/>
        <v>3.0</v>
      </c>
      <c r="P10" s="63">
        <v>2</v>
      </c>
      <c r="Q10" s="49">
        <v>6</v>
      </c>
      <c r="R10" s="67" t="str">
        <f t="shared" si="16"/>
        <v>6.0</v>
      </c>
      <c r="S10" s="51" t="str">
        <f t="shared" si="152"/>
        <v>C</v>
      </c>
      <c r="T10" s="52">
        <f t="shared" si="153"/>
        <v>2</v>
      </c>
      <c r="U10" s="53" t="str">
        <f t="shared" si="17"/>
        <v>2.0</v>
      </c>
      <c r="V10" s="63">
        <v>3</v>
      </c>
      <c r="W10" s="105">
        <v>7.8</v>
      </c>
      <c r="X10" s="103">
        <v>7</v>
      </c>
      <c r="Y10" s="104"/>
      <c r="Z10" s="66">
        <f t="shared" si="0"/>
        <v>7.3</v>
      </c>
      <c r="AA10" s="67">
        <f t="shared" si="1"/>
        <v>7.3</v>
      </c>
      <c r="AB10" s="67" t="str">
        <f t="shared" si="18"/>
        <v>7.3</v>
      </c>
      <c r="AC10" s="51" t="str">
        <f t="shared" si="2"/>
        <v>B</v>
      </c>
      <c r="AD10" s="60">
        <f t="shared" si="154"/>
        <v>3</v>
      </c>
      <c r="AE10" s="53" t="str">
        <f t="shared" si="19"/>
        <v>3.0</v>
      </c>
      <c r="AF10" s="63">
        <v>4</v>
      </c>
      <c r="AG10" s="207">
        <v>4</v>
      </c>
      <c r="AH10" s="105">
        <v>8</v>
      </c>
      <c r="AI10" s="103">
        <v>9</v>
      </c>
      <c r="AJ10" s="104"/>
      <c r="AK10" s="66">
        <f t="shared" si="3"/>
        <v>8.6</v>
      </c>
      <c r="AL10" s="67">
        <f t="shared" si="4"/>
        <v>8.6</v>
      </c>
      <c r="AM10" s="67" t="str">
        <f t="shared" si="20"/>
        <v>8.6</v>
      </c>
      <c r="AN10" s="51" t="str">
        <f t="shared" si="155"/>
        <v>A</v>
      </c>
      <c r="AO10" s="60">
        <f t="shared" si="156"/>
        <v>4</v>
      </c>
      <c r="AP10" s="53" t="str">
        <f t="shared" si="21"/>
        <v>4.0</v>
      </c>
      <c r="AQ10" s="63">
        <v>2</v>
      </c>
      <c r="AR10" s="207">
        <v>2</v>
      </c>
      <c r="AS10" s="105">
        <v>7.1</v>
      </c>
      <c r="AT10" s="103">
        <v>6</v>
      </c>
      <c r="AU10" s="104"/>
      <c r="AV10" s="66">
        <f t="shared" si="22"/>
        <v>6.4</v>
      </c>
      <c r="AW10" s="67">
        <f t="shared" si="23"/>
        <v>6.4</v>
      </c>
      <c r="AX10" s="67" t="str">
        <f t="shared" si="24"/>
        <v>6.4</v>
      </c>
      <c r="AY10" s="51" t="str">
        <f t="shared" si="25"/>
        <v>C</v>
      </c>
      <c r="AZ10" s="60">
        <f t="shared" si="157"/>
        <v>2</v>
      </c>
      <c r="BA10" s="53" t="str">
        <f t="shared" si="26"/>
        <v>2.0</v>
      </c>
      <c r="BB10" s="63">
        <v>3</v>
      </c>
      <c r="BC10" s="207">
        <v>3</v>
      </c>
      <c r="BD10" s="105">
        <v>6.6</v>
      </c>
      <c r="BE10" s="103">
        <v>7</v>
      </c>
      <c r="BF10" s="104"/>
      <c r="BG10" s="66">
        <f t="shared" si="158"/>
        <v>6.8</v>
      </c>
      <c r="BH10" s="67">
        <f t="shared" si="159"/>
        <v>6.8</v>
      </c>
      <c r="BI10" s="67" t="str">
        <f t="shared" si="27"/>
        <v>6.8</v>
      </c>
      <c r="BJ10" s="51" t="str">
        <f t="shared" si="160"/>
        <v>C+</v>
      </c>
      <c r="BK10" s="60">
        <f t="shared" si="161"/>
        <v>2.5</v>
      </c>
      <c r="BL10" s="53" t="str">
        <f t="shared" si="28"/>
        <v>2.5</v>
      </c>
      <c r="BM10" s="63">
        <v>3</v>
      </c>
      <c r="BN10" s="207">
        <v>3</v>
      </c>
      <c r="BO10" s="105">
        <v>6.4</v>
      </c>
      <c r="BP10" s="103">
        <v>5</v>
      </c>
      <c r="BQ10" s="104"/>
      <c r="BR10" s="66">
        <f t="shared" si="5"/>
        <v>5.6</v>
      </c>
      <c r="BS10" s="67">
        <f t="shared" si="6"/>
        <v>5.6</v>
      </c>
      <c r="BT10" s="67" t="str">
        <f t="shared" si="29"/>
        <v>5.6</v>
      </c>
      <c r="BU10" s="51" t="str">
        <f t="shared" si="7"/>
        <v>C</v>
      </c>
      <c r="BV10" s="68">
        <f t="shared" si="8"/>
        <v>2</v>
      </c>
      <c r="BW10" s="53" t="str">
        <f t="shared" si="30"/>
        <v>2.0</v>
      </c>
      <c r="BX10" s="63">
        <v>2</v>
      </c>
      <c r="BY10" s="207">
        <v>2</v>
      </c>
      <c r="BZ10" s="105">
        <v>8</v>
      </c>
      <c r="CA10" s="103">
        <v>7</v>
      </c>
      <c r="CB10" s="104"/>
      <c r="CC10" s="105"/>
      <c r="CD10" s="67">
        <f t="shared" si="162"/>
        <v>7.4</v>
      </c>
      <c r="CE10" s="67" t="str">
        <f t="shared" si="31"/>
        <v>7.4</v>
      </c>
      <c r="CF10" s="51" t="str">
        <f t="shared" si="163"/>
        <v>B</v>
      </c>
      <c r="CG10" s="60">
        <f t="shared" si="164"/>
        <v>3</v>
      </c>
      <c r="CH10" s="53" t="str">
        <f t="shared" si="32"/>
        <v>3.0</v>
      </c>
      <c r="CI10" s="63">
        <v>3</v>
      </c>
      <c r="CJ10" s="207">
        <v>3</v>
      </c>
      <c r="CK10" s="208">
        <f t="shared" si="33"/>
        <v>17</v>
      </c>
      <c r="CL10" s="72">
        <f t="shared" si="9"/>
        <v>7.0235294117647058</v>
      </c>
      <c r="CM10" s="93" t="str">
        <f t="shared" si="34"/>
        <v>7.02</v>
      </c>
      <c r="CN10" s="72">
        <f t="shared" si="10"/>
        <v>2.7352941176470589</v>
      </c>
      <c r="CO10" s="93" t="str">
        <f t="shared" si="35"/>
        <v>2.74</v>
      </c>
      <c r="CP10" s="7" t="str">
        <f t="shared" si="165"/>
        <v>Lên lớp</v>
      </c>
      <c r="CQ10" s="7">
        <f t="shared" si="11"/>
        <v>17</v>
      </c>
      <c r="CR10" s="72">
        <f t="shared" si="12"/>
        <v>7.0235294117647058</v>
      </c>
      <c r="CS10" s="7" t="str">
        <f t="shared" si="36"/>
        <v>7.02</v>
      </c>
      <c r="CT10" s="72">
        <f t="shared" si="13"/>
        <v>2.7352941176470589</v>
      </c>
      <c r="CU10" s="7" t="str">
        <f t="shared" si="37"/>
        <v>2.74</v>
      </c>
      <c r="CV10" s="7" t="str">
        <f t="shared" si="166"/>
        <v>Lên lớp</v>
      </c>
      <c r="CW10" s="66">
        <v>7</v>
      </c>
      <c r="CX10" s="7">
        <v>5</v>
      </c>
      <c r="CY10" s="7"/>
      <c r="CZ10" s="66">
        <f t="shared" si="38"/>
        <v>5.8</v>
      </c>
      <c r="DA10" s="67">
        <f t="shared" si="39"/>
        <v>5.8</v>
      </c>
      <c r="DB10" s="60" t="str">
        <f t="shared" si="40"/>
        <v>5.8</v>
      </c>
      <c r="DC10" s="51" t="str">
        <f t="shared" si="41"/>
        <v>C</v>
      </c>
      <c r="DD10" s="60">
        <f t="shared" si="42"/>
        <v>2</v>
      </c>
      <c r="DE10" s="60" t="str">
        <f t="shared" si="43"/>
        <v>2.0</v>
      </c>
      <c r="DF10" s="63"/>
      <c r="DG10" s="209"/>
      <c r="DH10" s="105">
        <v>7</v>
      </c>
      <c r="DI10" s="126">
        <v>5</v>
      </c>
      <c r="DJ10" s="126"/>
      <c r="DK10" s="66">
        <f t="shared" si="44"/>
        <v>5.8</v>
      </c>
      <c r="DL10" s="67">
        <f t="shared" si="45"/>
        <v>5.8</v>
      </c>
      <c r="DM10" s="60" t="str">
        <f t="shared" si="46"/>
        <v>5.8</v>
      </c>
      <c r="DN10" s="51" t="str">
        <f t="shared" si="47"/>
        <v>C</v>
      </c>
      <c r="DO10" s="60">
        <f t="shared" si="48"/>
        <v>2</v>
      </c>
      <c r="DP10" s="60" t="str">
        <f t="shared" si="49"/>
        <v>2.0</v>
      </c>
      <c r="DQ10" s="63"/>
      <c r="DR10" s="209"/>
      <c r="DS10" s="67">
        <f t="shared" si="50"/>
        <v>5.8</v>
      </c>
      <c r="DT10" s="60" t="str">
        <f t="shared" si="51"/>
        <v>5.8</v>
      </c>
      <c r="DU10" s="51" t="str">
        <f t="shared" si="52"/>
        <v>C</v>
      </c>
      <c r="DV10" s="60">
        <f t="shared" si="53"/>
        <v>2</v>
      </c>
      <c r="DW10" s="60" t="str">
        <f t="shared" si="54"/>
        <v>2.0</v>
      </c>
      <c r="DX10" s="63">
        <v>3</v>
      </c>
      <c r="DY10" s="209">
        <v>3</v>
      </c>
      <c r="DZ10" s="210">
        <v>6.1</v>
      </c>
      <c r="EA10" s="57">
        <v>3</v>
      </c>
      <c r="EB10" s="58"/>
      <c r="EC10" s="66">
        <f t="shared" si="55"/>
        <v>4.2</v>
      </c>
      <c r="ED10" s="67">
        <f t="shared" si="56"/>
        <v>4.2</v>
      </c>
      <c r="EE10" s="67" t="str">
        <f t="shared" si="57"/>
        <v>4.2</v>
      </c>
      <c r="EF10" s="51" t="str">
        <f t="shared" si="58"/>
        <v>D</v>
      </c>
      <c r="EG10" s="68">
        <f t="shared" si="59"/>
        <v>1</v>
      </c>
      <c r="EH10" s="53" t="str">
        <f t="shared" si="60"/>
        <v>1.0</v>
      </c>
      <c r="EI10" s="63">
        <v>3</v>
      </c>
      <c r="EJ10" s="207">
        <v>3</v>
      </c>
      <c r="EK10" s="210">
        <v>6.8</v>
      </c>
      <c r="EL10" s="57">
        <v>5</v>
      </c>
      <c r="EM10" s="58"/>
      <c r="EN10" s="66">
        <f t="shared" si="61"/>
        <v>5.7</v>
      </c>
      <c r="EO10" s="67">
        <f t="shared" si="62"/>
        <v>5.7</v>
      </c>
      <c r="EP10" s="67" t="str">
        <f t="shared" si="63"/>
        <v>5.7</v>
      </c>
      <c r="EQ10" s="51" t="str">
        <f t="shared" si="64"/>
        <v>C</v>
      </c>
      <c r="ER10" s="60">
        <f t="shared" si="65"/>
        <v>2</v>
      </c>
      <c r="ES10" s="53" t="str">
        <f t="shared" si="66"/>
        <v>2.0</v>
      </c>
      <c r="ET10" s="63">
        <v>3</v>
      </c>
      <c r="EU10" s="207">
        <v>3</v>
      </c>
      <c r="EV10" s="171">
        <v>5</v>
      </c>
      <c r="EW10" s="122">
        <v>0</v>
      </c>
      <c r="EX10" s="123">
        <v>4</v>
      </c>
      <c r="EY10" s="66">
        <f t="shared" si="67"/>
        <v>2</v>
      </c>
      <c r="EZ10" s="67">
        <f t="shared" si="68"/>
        <v>4.4000000000000004</v>
      </c>
      <c r="FA10" s="67" t="str">
        <f t="shared" si="69"/>
        <v>4.4</v>
      </c>
      <c r="FB10" s="51" t="str">
        <f t="shared" si="70"/>
        <v>D</v>
      </c>
      <c r="FC10" s="60">
        <f t="shared" si="71"/>
        <v>1</v>
      </c>
      <c r="FD10" s="53" t="str">
        <f t="shared" si="72"/>
        <v>1.0</v>
      </c>
      <c r="FE10" s="63">
        <v>2</v>
      </c>
      <c r="FF10" s="207">
        <v>2</v>
      </c>
      <c r="FG10" s="105">
        <v>6.7</v>
      </c>
      <c r="FH10" s="103">
        <v>7</v>
      </c>
      <c r="FI10" s="104"/>
      <c r="FJ10" s="66">
        <f t="shared" si="73"/>
        <v>6.9</v>
      </c>
      <c r="FK10" s="67">
        <f t="shared" si="74"/>
        <v>6.9</v>
      </c>
      <c r="FL10" s="67" t="str">
        <f t="shared" si="75"/>
        <v>6.9</v>
      </c>
      <c r="FM10" s="51" t="str">
        <f t="shared" si="76"/>
        <v>C+</v>
      </c>
      <c r="FN10" s="60">
        <f t="shared" si="77"/>
        <v>2.5</v>
      </c>
      <c r="FO10" s="53" t="str">
        <f t="shared" si="78"/>
        <v>2.5</v>
      </c>
      <c r="FP10" s="63">
        <v>2</v>
      </c>
      <c r="FQ10" s="207">
        <v>2</v>
      </c>
      <c r="FR10" s="105">
        <v>7</v>
      </c>
      <c r="FS10" s="103">
        <v>3</v>
      </c>
      <c r="FT10" s="104"/>
      <c r="FU10" s="66"/>
      <c r="FV10" s="67">
        <f t="shared" si="79"/>
        <v>4.5999999999999996</v>
      </c>
      <c r="FW10" s="67" t="str">
        <f t="shared" si="80"/>
        <v>4.6</v>
      </c>
      <c r="FX10" s="51" t="str">
        <f t="shared" si="81"/>
        <v>D</v>
      </c>
      <c r="FY10" s="60">
        <f t="shared" si="82"/>
        <v>1</v>
      </c>
      <c r="FZ10" s="53" t="str">
        <f t="shared" si="83"/>
        <v>1.0</v>
      </c>
      <c r="GA10" s="63">
        <v>2</v>
      </c>
      <c r="GB10" s="207">
        <v>2</v>
      </c>
      <c r="GC10" s="105">
        <v>7.7</v>
      </c>
      <c r="GD10" s="103">
        <v>8</v>
      </c>
      <c r="GE10" s="104"/>
      <c r="GF10" s="105"/>
      <c r="GG10" s="67">
        <f t="shared" si="84"/>
        <v>7.9</v>
      </c>
      <c r="GH10" s="67" t="str">
        <f t="shared" si="85"/>
        <v>7.9</v>
      </c>
      <c r="GI10" s="51" t="str">
        <f t="shared" si="86"/>
        <v>B</v>
      </c>
      <c r="GJ10" s="60">
        <f t="shared" si="87"/>
        <v>3</v>
      </c>
      <c r="GK10" s="53" t="str">
        <f t="shared" si="88"/>
        <v>3.0</v>
      </c>
      <c r="GL10" s="63">
        <v>3</v>
      </c>
      <c r="GM10" s="207">
        <v>3</v>
      </c>
      <c r="GN10" s="211">
        <f t="shared" si="89"/>
        <v>18</v>
      </c>
      <c r="GO10" s="156">
        <f t="shared" si="90"/>
        <v>5.7</v>
      </c>
      <c r="GP10" s="158">
        <f t="shared" si="91"/>
        <v>1.8333333333333333</v>
      </c>
      <c r="GQ10" s="157" t="str">
        <f t="shared" si="92"/>
        <v>1.83</v>
      </c>
      <c r="GR10" s="5" t="str">
        <f t="shared" si="93"/>
        <v>Lên lớp</v>
      </c>
      <c r="GS10" s="212">
        <f t="shared" si="94"/>
        <v>18</v>
      </c>
      <c r="GT10" s="213">
        <f t="shared" si="95"/>
        <v>5.7</v>
      </c>
      <c r="GU10" s="214">
        <f t="shared" si="96"/>
        <v>1.8333333333333333</v>
      </c>
      <c r="GV10" s="215">
        <f t="shared" si="97"/>
        <v>35</v>
      </c>
      <c r="GW10" s="211">
        <f t="shared" si="98"/>
        <v>35</v>
      </c>
      <c r="GX10" s="157">
        <f t="shared" si="99"/>
        <v>6.3428571428571425</v>
      </c>
      <c r="GY10" s="158">
        <f t="shared" si="100"/>
        <v>2.2714285714285714</v>
      </c>
      <c r="GZ10" s="157" t="str">
        <f t="shared" si="101"/>
        <v>2.27</v>
      </c>
      <c r="HA10" s="5" t="str">
        <f t="shared" si="102"/>
        <v>Lên lớp</v>
      </c>
      <c r="HB10" s="105">
        <v>7</v>
      </c>
      <c r="HC10" s="103">
        <v>7</v>
      </c>
      <c r="HD10" s="104"/>
      <c r="HE10" s="105"/>
      <c r="HF10" s="67">
        <f t="shared" si="103"/>
        <v>7</v>
      </c>
      <c r="HG10" s="67" t="str">
        <f t="shared" si="104"/>
        <v>7.0</v>
      </c>
      <c r="HH10" s="51" t="str">
        <f t="shared" si="105"/>
        <v>B</v>
      </c>
      <c r="HI10" s="60">
        <f t="shared" si="106"/>
        <v>3</v>
      </c>
      <c r="HJ10" s="53" t="str">
        <f t="shared" si="107"/>
        <v>3.0</v>
      </c>
      <c r="HK10" s="63">
        <v>3</v>
      </c>
      <c r="HL10" s="207">
        <v>3</v>
      </c>
      <c r="HM10" s="210">
        <v>8.3000000000000007</v>
      </c>
      <c r="HN10" s="57">
        <v>6</v>
      </c>
      <c r="HO10" s="58"/>
      <c r="HP10" s="66">
        <f t="shared" si="108"/>
        <v>6.9</v>
      </c>
      <c r="HQ10" s="110">
        <f t="shared" si="109"/>
        <v>6.9</v>
      </c>
      <c r="HR10" s="67" t="str">
        <f t="shared" si="110"/>
        <v>6.9</v>
      </c>
      <c r="HS10" s="111" t="str">
        <f t="shared" si="111"/>
        <v>C+</v>
      </c>
      <c r="HT10" s="112">
        <f t="shared" si="112"/>
        <v>2.5</v>
      </c>
      <c r="HU10" s="113" t="str">
        <f t="shared" si="113"/>
        <v>2.5</v>
      </c>
      <c r="HV10" s="63">
        <v>1</v>
      </c>
      <c r="HW10" s="207">
        <v>1</v>
      </c>
      <c r="HX10" s="66">
        <f t="shared" si="114"/>
        <v>2.1</v>
      </c>
      <c r="HY10" s="167">
        <f t="shared" si="115"/>
        <v>7</v>
      </c>
      <c r="HZ10" s="53" t="str">
        <f t="shared" si="116"/>
        <v>7.0</v>
      </c>
      <c r="IA10" s="51" t="str">
        <f t="shared" si="117"/>
        <v>B</v>
      </c>
      <c r="IB10" s="60">
        <f t="shared" si="118"/>
        <v>3</v>
      </c>
      <c r="IC10" s="53" t="str">
        <f t="shared" si="119"/>
        <v>3.0</v>
      </c>
      <c r="ID10" s="220">
        <v>4</v>
      </c>
      <c r="IE10" s="221">
        <v>4</v>
      </c>
      <c r="IF10" s="210">
        <v>7</v>
      </c>
      <c r="IG10" s="57">
        <v>5</v>
      </c>
      <c r="IH10" s="58"/>
      <c r="II10" s="66">
        <f t="shared" si="120"/>
        <v>5.8</v>
      </c>
      <c r="IJ10" s="67">
        <f t="shared" si="121"/>
        <v>5.8</v>
      </c>
      <c r="IK10" s="67" t="str">
        <f t="shared" si="122"/>
        <v>5.8</v>
      </c>
      <c r="IL10" s="51" t="str">
        <f t="shared" si="123"/>
        <v>C</v>
      </c>
      <c r="IM10" s="60">
        <f t="shared" si="124"/>
        <v>2</v>
      </c>
      <c r="IN10" s="53" t="str">
        <f t="shared" si="125"/>
        <v>2.0</v>
      </c>
      <c r="IO10" s="63">
        <v>2</v>
      </c>
      <c r="IP10" s="207">
        <v>2</v>
      </c>
      <c r="IQ10" s="210">
        <v>6.4</v>
      </c>
      <c r="IR10" s="57">
        <v>3</v>
      </c>
      <c r="IS10" s="58"/>
      <c r="IT10" s="66">
        <f t="shared" si="126"/>
        <v>4.4000000000000004</v>
      </c>
      <c r="IU10" s="67">
        <f t="shared" si="127"/>
        <v>4.4000000000000004</v>
      </c>
      <c r="IV10" s="67" t="str">
        <f t="shared" si="128"/>
        <v>4.4</v>
      </c>
      <c r="IW10" s="51" t="str">
        <f t="shared" si="129"/>
        <v>D</v>
      </c>
      <c r="IX10" s="60">
        <f t="shared" si="130"/>
        <v>1</v>
      </c>
      <c r="IY10" s="53" t="str">
        <f t="shared" si="131"/>
        <v>1.0</v>
      </c>
      <c r="IZ10" s="63">
        <v>3</v>
      </c>
      <c r="JA10" s="207">
        <v>3</v>
      </c>
      <c r="JB10" s="65">
        <v>6.8</v>
      </c>
      <c r="JC10" s="57">
        <v>8</v>
      </c>
      <c r="JD10" s="58"/>
      <c r="JE10" s="66">
        <f t="shared" si="132"/>
        <v>7.5</v>
      </c>
      <c r="JF10" s="67">
        <f t="shared" si="133"/>
        <v>7.5</v>
      </c>
      <c r="JG10" s="50" t="str">
        <f t="shared" si="134"/>
        <v>7.5</v>
      </c>
      <c r="JH10" s="51" t="str">
        <f t="shared" si="135"/>
        <v>B</v>
      </c>
      <c r="JI10" s="60">
        <f t="shared" si="136"/>
        <v>3</v>
      </c>
      <c r="JJ10" s="53" t="str">
        <f t="shared" si="137"/>
        <v>3.0</v>
      </c>
      <c r="JK10" s="61">
        <v>2</v>
      </c>
      <c r="JL10" s="62">
        <v>2</v>
      </c>
      <c r="JM10" s="65">
        <v>6.2</v>
      </c>
      <c r="JN10" s="57">
        <v>5</v>
      </c>
      <c r="JO10" s="58"/>
      <c r="JP10" s="66">
        <f t="shared" si="138"/>
        <v>5.5</v>
      </c>
      <c r="JQ10" s="67">
        <f t="shared" si="139"/>
        <v>5.5</v>
      </c>
      <c r="JR10" s="50" t="str">
        <f t="shared" si="140"/>
        <v>5.5</v>
      </c>
      <c r="JS10" s="51" t="str">
        <f t="shared" si="141"/>
        <v>C</v>
      </c>
      <c r="JT10" s="60">
        <f t="shared" si="142"/>
        <v>2</v>
      </c>
      <c r="JU10" s="53" t="str">
        <f t="shared" si="143"/>
        <v>2.0</v>
      </c>
      <c r="JV10" s="61">
        <v>1</v>
      </c>
      <c r="JW10" s="62">
        <v>1</v>
      </c>
      <c r="JX10" s="271">
        <v>5.3</v>
      </c>
      <c r="JY10" s="122">
        <v>2</v>
      </c>
      <c r="JZ10" s="123">
        <v>5</v>
      </c>
      <c r="KA10" s="171">
        <f t="shared" si="144"/>
        <v>3.3</v>
      </c>
      <c r="KB10" s="67">
        <f t="shared" si="145"/>
        <v>5.0999999999999996</v>
      </c>
      <c r="KC10" s="50" t="str">
        <f t="shared" si="146"/>
        <v>5.1</v>
      </c>
      <c r="KD10" s="51" t="str">
        <f t="shared" si="147"/>
        <v>D+</v>
      </c>
      <c r="KE10" s="60">
        <f t="shared" si="148"/>
        <v>1.5</v>
      </c>
      <c r="KF10" s="53" t="str">
        <f t="shared" si="149"/>
        <v>1.5</v>
      </c>
      <c r="KG10" s="61">
        <v>2</v>
      </c>
      <c r="KH10" s="62">
        <v>2</v>
      </c>
    </row>
    <row r="11" spans="1:294" s="8" customFormat="1" ht="18">
      <c r="A11" s="5">
        <v>10</v>
      </c>
      <c r="B11" s="9" t="s">
        <v>356</v>
      </c>
      <c r="C11" s="10" t="s">
        <v>387</v>
      </c>
      <c r="D11" s="11" t="s">
        <v>388</v>
      </c>
      <c r="E11" s="12" t="s">
        <v>389</v>
      </c>
      <c r="G11" s="47" t="s">
        <v>648</v>
      </c>
      <c r="H11" s="6" t="s">
        <v>427</v>
      </c>
      <c r="I11" s="48" t="s">
        <v>626</v>
      </c>
      <c r="J11" s="48" t="s">
        <v>525</v>
      </c>
      <c r="K11" s="98">
        <v>6.3</v>
      </c>
      <c r="L11" s="67" t="str">
        <f t="shared" si="14"/>
        <v>6.3</v>
      </c>
      <c r="M11" s="51" t="str">
        <f t="shared" si="150"/>
        <v>C</v>
      </c>
      <c r="N11" s="52">
        <f t="shared" si="151"/>
        <v>2</v>
      </c>
      <c r="O11" s="53" t="str">
        <f t="shared" si="15"/>
        <v>2.0</v>
      </c>
      <c r="P11" s="63">
        <v>2</v>
      </c>
      <c r="Q11" s="49"/>
      <c r="R11" s="67" t="str">
        <f t="shared" si="16"/>
        <v>0.0</v>
      </c>
      <c r="S11" s="51" t="str">
        <f t="shared" si="152"/>
        <v>F</v>
      </c>
      <c r="T11" s="52">
        <f t="shared" si="153"/>
        <v>0</v>
      </c>
      <c r="U11" s="53" t="str">
        <f t="shared" si="17"/>
        <v>0.0</v>
      </c>
      <c r="V11" s="63"/>
      <c r="W11" s="105">
        <v>7.2</v>
      </c>
      <c r="X11" s="103">
        <v>6</v>
      </c>
      <c r="Y11" s="104"/>
      <c r="Z11" s="66">
        <f t="shared" si="0"/>
        <v>6.5</v>
      </c>
      <c r="AA11" s="67">
        <f t="shared" si="1"/>
        <v>6.5</v>
      </c>
      <c r="AB11" s="67" t="str">
        <f t="shared" si="18"/>
        <v>6.5</v>
      </c>
      <c r="AC11" s="51" t="str">
        <f t="shared" si="2"/>
        <v>C+</v>
      </c>
      <c r="AD11" s="60">
        <f t="shared" si="154"/>
        <v>2.5</v>
      </c>
      <c r="AE11" s="53" t="str">
        <f t="shared" si="19"/>
        <v>2.5</v>
      </c>
      <c r="AF11" s="63">
        <v>4</v>
      </c>
      <c r="AG11" s="207">
        <v>4</v>
      </c>
      <c r="AH11" s="105">
        <v>9</v>
      </c>
      <c r="AI11" s="103">
        <v>8</v>
      </c>
      <c r="AJ11" s="104"/>
      <c r="AK11" s="66">
        <f t="shared" si="3"/>
        <v>8.4</v>
      </c>
      <c r="AL11" s="67">
        <f t="shared" si="4"/>
        <v>8.4</v>
      </c>
      <c r="AM11" s="67" t="str">
        <f t="shared" si="20"/>
        <v>8.4</v>
      </c>
      <c r="AN11" s="51" t="str">
        <f t="shared" si="155"/>
        <v>B+</v>
      </c>
      <c r="AO11" s="60">
        <f t="shared" si="156"/>
        <v>3.5</v>
      </c>
      <c r="AP11" s="53" t="str">
        <f t="shared" si="21"/>
        <v>3.5</v>
      </c>
      <c r="AQ11" s="63">
        <v>2</v>
      </c>
      <c r="AR11" s="207">
        <v>2</v>
      </c>
      <c r="AS11" s="105">
        <v>7.4</v>
      </c>
      <c r="AT11" s="103">
        <v>6</v>
      </c>
      <c r="AU11" s="104"/>
      <c r="AV11" s="66">
        <f t="shared" si="22"/>
        <v>6.6</v>
      </c>
      <c r="AW11" s="67">
        <f t="shared" si="23"/>
        <v>6.6</v>
      </c>
      <c r="AX11" s="67" t="str">
        <f t="shared" si="24"/>
        <v>6.6</v>
      </c>
      <c r="AY11" s="51" t="str">
        <f t="shared" si="25"/>
        <v>C+</v>
      </c>
      <c r="AZ11" s="60">
        <f t="shared" si="157"/>
        <v>2.5</v>
      </c>
      <c r="BA11" s="53" t="str">
        <f t="shared" si="26"/>
        <v>2.5</v>
      </c>
      <c r="BB11" s="63">
        <v>3</v>
      </c>
      <c r="BC11" s="207">
        <v>3</v>
      </c>
      <c r="BD11" s="105">
        <v>5.4</v>
      </c>
      <c r="BE11" s="103">
        <v>5</v>
      </c>
      <c r="BF11" s="104"/>
      <c r="BG11" s="66">
        <f t="shared" si="158"/>
        <v>5.2</v>
      </c>
      <c r="BH11" s="67">
        <f t="shared" si="159"/>
        <v>5.2</v>
      </c>
      <c r="BI11" s="67" t="str">
        <f t="shared" si="27"/>
        <v>5.2</v>
      </c>
      <c r="BJ11" s="51" t="str">
        <f t="shared" si="160"/>
        <v>D+</v>
      </c>
      <c r="BK11" s="60">
        <f t="shared" si="161"/>
        <v>1.5</v>
      </c>
      <c r="BL11" s="53" t="str">
        <f t="shared" si="28"/>
        <v>1.5</v>
      </c>
      <c r="BM11" s="63">
        <v>3</v>
      </c>
      <c r="BN11" s="207">
        <v>3</v>
      </c>
      <c r="BO11" s="105">
        <v>5.6</v>
      </c>
      <c r="BP11" s="103">
        <v>4</v>
      </c>
      <c r="BQ11" s="104"/>
      <c r="BR11" s="66">
        <f t="shared" si="5"/>
        <v>4.5999999999999996</v>
      </c>
      <c r="BS11" s="67">
        <f t="shared" si="6"/>
        <v>4.5999999999999996</v>
      </c>
      <c r="BT11" s="67" t="str">
        <f t="shared" si="29"/>
        <v>4.6</v>
      </c>
      <c r="BU11" s="51" t="str">
        <f t="shared" si="7"/>
        <v>D</v>
      </c>
      <c r="BV11" s="68">
        <f t="shared" si="8"/>
        <v>1</v>
      </c>
      <c r="BW11" s="53" t="str">
        <f t="shared" si="30"/>
        <v>1.0</v>
      </c>
      <c r="BX11" s="63">
        <v>2</v>
      </c>
      <c r="BY11" s="207">
        <v>2</v>
      </c>
      <c r="BZ11" s="105">
        <v>6.5</v>
      </c>
      <c r="CA11" s="103">
        <v>9</v>
      </c>
      <c r="CB11" s="104"/>
      <c r="CC11" s="105"/>
      <c r="CD11" s="67">
        <f t="shared" si="162"/>
        <v>8</v>
      </c>
      <c r="CE11" s="67" t="str">
        <f t="shared" si="31"/>
        <v>8.0</v>
      </c>
      <c r="CF11" s="51" t="str">
        <f t="shared" si="163"/>
        <v>B+</v>
      </c>
      <c r="CG11" s="60">
        <f t="shared" si="164"/>
        <v>3.5</v>
      </c>
      <c r="CH11" s="53" t="str">
        <f t="shared" si="32"/>
        <v>3.5</v>
      </c>
      <c r="CI11" s="63">
        <v>3</v>
      </c>
      <c r="CJ11" s="207">
        <v>3</v>
      </c>
      <c r="CK11" s="208">
        <f t="shared" si="33"/>
        <v>17</v>
      </c>
      <c r="CL11" s="72">
        <f t="shared" si="9"/>
        <v>6.552941176470588</v>
      </c>
      <c r="CM11" s="93" t="str">
        <f t="shared" si="34"/>
        <v>6.55</v>
      </c>
      <c r="CN11" s="72">
        <f t="shared" si="10"/>
        <v>2.4411764705882355</v>
      </c>
      <c r="CO11" s="93" t="str">
        <f t="shared" si="35"/>
        <v>2.44</v>
      </c>
      <c r="CP11" s="7" t="str">
        <f t="shared" si="165"/>
        <v>Lên lớp</v>
      </c>
      <c r="CQ11" s="7">
        <f t="shared" si="11"/>
        <v>17</v>
      </c>
      <c r="CR11" s="72">
        <f t="shared" si="12"/>
        <v>6.552941176470588</v>
      </c>
      <c r="CS11" s="7" t="str">
        <f t="shared" si="36"/>
        <v>6.55</v>
      </c>
      <c r="CT11" s="72">
        <f t="shared" si="13"/>
        <v>2.4411764705882355</v>
      </c>
      <c r="CU11" s="7" t="str">
        <f t="shared" si="37"/>
        <v>2.44</v>
      </c>
      <c r="CV11" s="7" t="str">
        <f t="shared" si="166"/>
        <v>Lên lớp</v>
      </c>
      <c r="CW11" s="66">
        <v>7</v>
      </c>
      <c r="CX11" s="7">
        <v>5</v>
      </c>
      <c r="CY11" s="7"/>
      <c r="CZ11" s="66">
        <f t="shared" si="38"/>
        <v>5.8</v>
      </c>
      <c r="DA11" s="67">
        <f t="shared" si="39"/>
        <v>5.8</v>
      </c>
      <c r="DB11" s="60" t="str">
        <f t="shared" si="40"/>
        <v>5.8</v>
      </c>
      <c r="DC11" s="51" t="str">
        <f t="shared" si="41"/>
        <v>C</v>
      </c>
      <c r="DD11" s="60">
        <f t="shared" si="42"/>
        <v>2</v>
      </c>
      <c r="DE11" s="60" t="str">
        <f t="shared" si="43"/>
        <v>2.0</v>
      </c>
      <c r="DF11" s="63"/>
      <c r="DG11" s="209"/>
      <c r="DH11" s="105">
        <v>6</v>
      </c>
      <c r="DI11" s="126">
        <v>5</v>
      </c>
      <c r="DJ11" s="126"/>
      <c r="DK11" s="66">
        <f t="shared" si="44"/>
        <v>5.4</v>
      </c>
      <c r="DL11" s="67">
        <f t="shared" si="45"/>
        <v>5.4</v>
      </c>
      <c r="DM11" s="60" t="str">
        <f t="shared" si="46"/>
        <v>5.4</v>
      </c>
      <c r="DN11" s="51" t="str">
        <f t="shared" si="47"/>
        <v>D+</v>
      </c>
      <c r="DO11" s="60">
        <f t="shared" si="48"/>
        <v>1.5</v>
      </c>
      <c r="DP11" s="60" t="str">
        <f t="shared" si="49"/>
        <v>1.5</v>
      </c>
      <c r="DQ11" s="63"/>
      <c r="DR11" s="209"/>
      <c r="DS11" s="67">
        <f t="shared" si="50"/>
        <v>5.6</v>
      </c>
      <c r="DT11" s="60" t="str">
        <f t="shared" si="51"/>
        <v>5.6</v>
      </c>
      <c r="DU11" s="51" t="str">
        <f t="shared" si="52"/>
        <v>C</v>
      </c>
      <c r="DV11" s="60">
        <f t="shared" si="53"/>
        <v>2</v>
      </c>
      <c r="DW11" s="60" t="str">
        <f t="shared" si="54"/>
        <v>2.0</v>
      </c>
      <c r="DX11" s="63">
        <v>3</v>
      </c>
      <c r="DY11" s="209">
        <v>3</v>
      </c>
      <c r="DZ11" s="210">
        <v>5.3</v>
      </c>
      <c r="EA11" s="57">
        <v>3</v>
      </c>
      <c r="EB11" s="58">
        <v>3</v>
      </c>
      <c r="EC11" s="66">
        <f t="shared" si="55"/>
        <v>3.9</v>
      </c>
      <c r="ED11" s="67">
        <f t="shared" si="56"/>
        <v>3.9</v>
      </c>
      <c r="EE11" s="67" t="str">
        <f t="shared" si="57"/>
        <v>3.9</v>
      </c>
      <c r="EF11" s="51" t="str">
        <f t="shared" si="58"/>
        <v>F</v>
      </c>
      <c r="EG11" s="68">
        <f t="shared" si="59"/>
        <v>0</v>
      </c>
      <c r="EH11" s="53" t="str">
        <f t="shared" si="60"/>
        <v>0.0</v>
      </c>
      <c r="EI11" s="63">
        <v>3</v>
      </c>
      <c r="EJ11" s="207"/>
      <c r="EK11" s="210">
        <v>6.5</v>
      </c>
      <c r="EL11" s="57">
        <v>4</v>
      </c>
      <c r="EM11" s="58"/>
      <c r="EN11" s="66">
        <f t="shared" si="61"/>
        <v>5</v>
      </c>
      <c r="EO11" s="67">
        <f t="shared" si="62"/>
        <v>5</v>
      </c>
      <c r="EP11" s="67" t="str">
        <f t="shared" si="63"/>
        <v>5.0</v>
      </c>
      <c r="EQ11" s="51" t="str">
        <f t="shared" si="64"/>
        <v>D+</v>
      </c>
      <c r="ER11" s="60">
        <f t="shared" si="65"/>
        <v>1.5</v>
      </c>
      <c r="ES11" s="53" t="str">
        <f t="shared" si="66"/>
        <v>1.5</v>
      </c>
      <c r="ET11" s="63">
        <v>3</v>
      </c>
      <c r="EU11" s="207">
        <v>3</v>
      </c>
      <c r="EV11" s="171">
        <v>5</v>
      </c>
      <c r="EW11" s="122">
        <v>0</v>
      </c>
      <c r="EX11" s="123"/>
      <c r="EY11" s="66">
        <f t="shared" si="67"/>
        <v>2</v>
      </c>
      <c r="EZ11" s="67">
        <f t="shared" si="68"/>
        <v>2</v>
      </c>
      <c r="FA11" s="67" t="str">
        <f t="shared" si="69"/>
        <v>2.0</v>
      </c>
      <c r="FB11" s="51" t="str">
        <f t="shared" si="70"/>
        <v>F</v>
      </c>
      <c r="FC11" s="60">
        <f t="shared" si="71"/>
        <v>0</v>
      </c>
      <c r="FD11" s="53" t="str">
        <f t="shared" si="72"/>
        <v>0.0</v>
      </c>
      <c r="FE11" s="63">
        <v>2</v>
      </c>
      <c r="FF11" s="207"/>
      <c r="FG11" s="105">
        <v>7</v>
      </c>
      <c r="FH11" s="103">
        <v>5</v>
      </c>
      <c r="FI11" s="104"/>
      <c r="FJ11" s="66">
        <f t="shared" si="73"/>
        <v>5.8</v>
      </c>
      <c r="FK11" s="67">
        <f t="shared" si="74"/>
        <v>5.8</v>
      </c>
      <c r="FL11" s="67" t="str">
        <f t="shared" si="75"/>
        <v>5.8</v>
      </c>
      <c r="FM11" s="51" t="str">
        <f t="shared" si="76"/>
        <v>C</v>
      </c>
      <c r="FN11" s="60">
        <f t="shared" si="77"/>
        <v>2</v>
      </c>
      <c r="FO11" s="53" t="str">
        <f t="shared" si="78"/>
        <v>2.0</v>
      </c>
      <c r="FP11" s="63">
        <v>2</v>
      </c>
      <c r="FQ11" s="207">
        <v>2</v>
      </c>
      <c r="FR11" s="149">
        <v>0</v>
      </c>
      <c r="FS11" s="70"/>
      <c r="FT11" s="121"/>
      <c r="FU11" s="149"/>
      <c r="FV11" s="67">
        <f t="shared" si="79"/>
        <v>0</v>
      </c>
      <c r="FW11" s="67" t="str">
        <f t="shared" si="80"/>
        <v>0.0</v>
      </c>
      <c r="FX11" s="51" t="str">
        <f t="shared" si="81"/>
        <v>F</v>
      </c>
      <c r="FY11" s="60">
        <f t="shared" si="82"/>
        <v>0</v>
      </c>
      <c r="FZ11" s="53" t="str">
        <f t="shared" si="83"/>
        <v>0.0</v>
      </c>
      <c r="GA11" s="63">
        <v>2</v>
      </c>
      <c r="GB11" s="207"/>
      <c r="GC11" s="171">
        <v>6.9</v>
      </c>
      <c r="GD11" s="122">
        <v>0</v>
      </c>
      <c r="GE11" s="123"/>
      <c r="GF11" s="171"/>
      <c r="GG11" s="67">
        <f t="shared" si="84"/>
        <v>2.8</v>
      </c>
      <c r="GH11" s="67" t="str">
        <f t="shared" si="85"/>
        <v>2.8</v>
      </c>
      <c r="GI11" s="51" t="str">
        <f t="shared" si="86"/>
        <v>F</v>
      </c>
      <c r="GJ11" s="60">
        <f t="shared" si="87"/>
        <v>0</v>
      </c>
      <c r="GK11" s="53" t="str">
        <f t="shared" si="88"/>
        <v>0.0</v>
      </c>
      <c r="GL11" s="63">
        <v>3</v>
      </c>
      <c r="GM11" s="207"/>
      <c r="GN11" s="211">
        <f t="shared" si="89"/>
        <v>18</v>
      </c>
      <c r="GO11" s="156">
        <f t="shared" si="90"/>
        <v>3.75</v>
      </c>
      <c r="GP11" s="158">
        <f t="shared" si="91"/>
        <v>0.80555555555555558</v>
      </c>
      <c r="GQ11" s="157" t="str">
        <f t="shared" si="92"/>
        <v>0.81</v>
      </c>
      <c r="GR11" s="5" t="str">
        <f t="shared" si="93"/>
        <v>Cảnh báo KQHT</v>
      </c>
      <c r="GS11" s="212">
        <f t="shared" si="94"/>
        <v>8</v>
      </c>
      <c r="GT11" s="213">
        <f t="shared" si="95"/>
        <v>5.4249999999999998</v>
      </c>
      <c r="GU11" s="214">
        <f t="shared" si="96"/>
        <v>1.8125</v>
      </c>
      <c r="GV11" s="215">
        <f t="shared" si="97"/>
        <v>35</v>
      </c>
      <c r="GW11" s="211">
        <f t="shared" si="98"/>
        <v>25</v>
      </c>
      <c r="GX11" s="157">
        <f t="shared" si="99"/>
        <v>6.1919999999999993</v>
      </c>
      <c r="GY11" s="158">
        <f t="shared" si="100"/>
        <v>2.2400000000000002</v>
      </c>
      <c r="GZ11" s="157" t="str">
        <f t="shared" si="101"/>
        <v>2.24</v>
      </c>
      <c r="HA11" s="5" t="str">
        <f t="shared" si="102"/>
        <v>Lên lớp</v>
      </c>
      <c r="HB11" s="149"/>
      <c r="HC11" s="70"/>
      <c r="HD11" s="121"/>
      <c r="HE11" s="149"/>
      <c r="HF11" s="67">
        <f t="shared" si="103"/>
        <v>0</v>
      </c>
      <c r="HG11" s="67" t="str">
        <f t="shared" si="104"/>
        <v>0.0</v>
      </c>
      <c r="HH11" s="51" t="str">
        <f t="shared" si="105"/>
        <v>F</v>
      </c>
      <c r="HI11" s="60">
        <f t="shared" si="106"/>
        <v>0</v>
      </c>
      <c r="HJ11" s="53" t="str">
        <f t="shared" si="107"/>
        <v>0.0</v>
      </c>
      <c r="HK11" s="63">
        <v>3</v>
      </c>
      <c r="HL11" s="207">
        <v>3</v>
      </c>
      <c r="HM11" s="149"/>
      <c r="HN11" s="70"/>
      <c r="HO11" s="121"/>
      <c r="HP11" s="149">
        <f t="shared" si="108"/>
        <v>0</v>
      </c>
      <c r="HQ11" s="110">
        <f t="shared" si="109"/>
        <v>0</v>
      </c>
      <c r="HR11" s="67" t="str">
        <f t="shared" si="110"/>
        <v>0.0</v>
      </c>
      <c r="HS11" s="111" t="str">
        <f t="shared" si="111"/>
        <v>F</v>
      </c>
      <c r="HT11" s="112">
        <f t="shared" si="112"/>
        <v>0</v>
      </c>
      <c r="HU11" s="113" t="str">
        <f t="shared" si="113"/>
        <v>0.0</v>
      </c>
      <c r="HV11" s="63">
        <v>1</v>
      </c>
      <c r="HW11" s="207">
        <v>1</v>
      </c>
      <c r="HX11" s="66">
        <f t="shared" si="114"/>
        <v>0</v>
      </c>
      <c r="HY11" s="167">
        <f t="shared" si="115"/>
        <v>0</v>
      </c>
      <c r="HZ11" s="53" t="str">
        <f t="shared" si="116"/>
        <v>0.0</v>
      </c>
      <c r="IA11" s="51" t="str">
        <f t="shared" si="117"/>
        <v>F</v>
      </c>
      <c r="IB11" s="60">
        <f t="shared" si="118"/>
        <v>0</v>
      </c>
      <c r="IC11" s="53" t="str">
        <f t="shared" si="119"/>
        <v>0.0</v>
      </c>
      <c r="ID11" s="220">
        <v>4</v>
      </c>
      <c r="IE11" s="221">
        <v>4</v>
      </c>
      <c r="IF11" s="210"/>
      <c r="IG11" s="57"/>
      <c r="IH11" s="58"/>
      <c r="II11" s="66">
        <f t="shared" si="120"/>
        <v>0</v>
      </c>
      <c r="IJ11" s="67">
        <f t="shared" si="121"/>
        <v>0</v>
      </c>
      <c r="IK11" s="67" t="str">
        <f t="shared" si="122"/>
        <v>0.0</v>
      </c>
      <c r="IL11" s="51" t="str">
        <f t="shared" si="123"/>
        <v>F</v>
      </c>
      <c r="IM11" s="60">
        <f t="shared" si="124"/>
        <v>0</v>
      </c>
      <c r="IN11" s="53" t="str">
        <f t="shared" si="125"/>
        <v>0.0</v>
      </c>
      <c r="IO11" s="63">
        <v>2</v>
      </c>
      <c r="IP11" s="207">
        <v>2</v>
      </c>
      <c r="IQ11" s="149"/>
      <c r="IR11" s="70"/>
      <c r="IS11" s="121"/>
      <c r="IT11" s="149">
        <f t="shared" si="126"/>
        <v>0</v>
      </c>
      <c r="IU11" s="67">
        <f t="shared" si="127"/>
        <v>0</v>
      </c>
      <c r="IV11" s="67" t="str">
        <f t="shared" si="128"/>
        <v>0.0</v>
      </c>
      <c r="IW11" s="51" t="str">
        <f t="shared" si="129"/>
        <v>F</v>
      </c>
      <c r="IX11" s="60">
        <f t="shared" si="130"/>
        <v>0</v>
      </c>
      <c r="IY11" s="53" t="str">
        <f t="shared" si="131"/>
        <v>0.0</v>
      </c>
      <c r="IZ11" s="63">
        <v>3</v>
      </c>
      <c r="JA11" s="207">
        <v>3</v>
      </c>
      <c r="JB11" s="272"/>
      <c r="JC11" s="273"/>
      <c r="JD11" s="274"/>
      <c r="JE11" s="275">
        <f t="shared" si="132"/>
        <v>0</v>
      </c>
      <c r="JF11" s="67">
        <f t="shared" si="133"/>
        <v>0</v>
      </c>
      <c r="JG11" s="50" t="str">
        <f t="shared" si="134"/>
        <v>0.0</v>
      </c>
      <c r="JH11" s="51" t="str">
        <f t="shared" si="135"/>
        <v>F</v>
      </c>
      <c r="JI11" s="60">
        <f t="shared" si="136"/>
        <v>0</v>
      </c>
      <c r="JJ11" s="53" t="str">
        <f t="shared" si="137"/>
        <v>0.0</v>
      </c>
      <c r="JK11" s="61">
        <v>2</v>
      </c>
      <c r="JL11" s="62">
        <v>2</v>
      </c>
      <c r="JM11" s="56"/>
      <c r="JN11" s="70"/>
      <c r="JO11" s="121"/>
      <c r="JP11" s="149">
        <f t="shared" si="138"/>
        <v>0</v>
      </c>
      <c r="JQ11" s="67">
        <f t="shared" si="139"/>
        <v>0</v>
      </c>
      <c r="JR11" s="50" t="str">
        <f t="shared" si="140"/>
        <v>0.0</v>
      </c>
      <c r="JS11" s="51" t="str">
        <f t="shared" si="141"/>
        <v>F</v>
      </c>
      <c r="JT11" s="60">
        <f t="shared" si="142"/>
        <v>0</v>
      </c>
      <c r="JU11" s="53" t="str">
        <f t="shared" si="143"/>
        <v>0.0</v>
      </c>
      <c r="JV11" s="61">
        <v>1</v>
      </c>
      <c r="JW11" s="62">
        <v>1</v>
      </c>
      <c r="JX11" s="56"/>
      <c r="JY11" s="70"/>
      <c r="JZ11" s="121"/>
      <c r="KA11" s="149">
        <f t="shared" si="144"/>
        <v>0</v>
      </c>
      <c r="KB11" s="67">
        <f t="shared" si="145"/>
        <v>0</v>
      </c>
      <c r="KC11" s="50" t="str">
        <f t="shared" si="146"/>
        <v>0.0</v>
      </c>
      <c r="KD11" s="51" t="str">
        <f t="shared" si="147"/>
        <v>F</v>
      </c>
      <c r="KE11" s="60">
        <f t="shared" si="148"/>
        <v>0</v>
      </c>
      <c r="KF11" s="53" t="str">
        <f t="shared" si="149"/>
        <v>0.0</v>
      </c>
      <c r="KG11" s="61">
        <v>2</v>
      </c>
      <c r="KH11" s="62">
        <v>2</v>
      </c>
    </row>
    <row r="12" spans="1:294" s="8" customFormat="1" ht="18">
      <c r="A12" s="5">
        <v>11</v>
      </c>
      <c r="B12" s="9" t="s">
        <v>356</v>
      </c>
      <c r="C12" s="10" t="s">
        <v>390</v>
      </c>
      <c r="D12" s="11" t="s">
        <v>391</v>
      </c>
      <c r="E12" s="12" t="s">
        <v>377</v>
      </c>
      <c r="G12" s="47" t="s">
        <v>649</v>
      </c>
      <c r="H12" s="6" t="s">
        <v>427</v>
      </c>
      <c r="I12" s="48" t="s">
        <v>685</v>
      </c>
      <c r="J12" s="48" t="s">
        <v>706</v>
      </c>
      <c r="K12" s="98">
        <v>5</v>
      </c>
      <c r="L12" s="67" t="str">
        <f t="shared" si="14"/>
        <v>5.0</v>
      </c>
      <c r="M12" s="51" t="str">
        <f t="shared" si="150"/>
        <v>D+</v>
      </c>
      <c r="N12" s="52">
        <f t="shared" si="151"/>
        <v>1.5</v>
      </c>
      <c r="O12" s="53" t="str">
        <f t="shared" si="15"/>
        <v>1.5</v>
      </c>
      <c r="P12" s="63">
        <v>2</v>
      </c>
      <c r="Q12" s="49">
        <v>6</v>
      </c>
      <c r="R12" s="67" t="str">
        <f t="shared" si="16"/>
        <v>6.0</v>
      </c>
      <c r="S12" s="51" t="str">
        <f t="shared" si="152"/>
        <v>C</v>
      </c>
      <c r="T12" s="52">
        <f t="shared" si="153"/>
        <v>2</v>
      </c>
      <c r="U12" s="53" t="str">
        <f t="shared" si="17"/>
        <v>2.0</v>
      </c>
      <c r="V12" s="63">
        <v>3</v>
      </c>
      <c r="W12" s="105">
        <v>8.1999999999999993</v>
      </c>
      <c r="X12" s="103">
        <v>6</v>
      </c>
      <c r="Y12" s="104"/>
      <c r="Z12" s="66">
        <f t="shared" si="0"/>
        <v>6.9</v>
      </c>
      <c r="AA12" s="67">
        <f t="shared" si="1"/>
        <v>6.9</v>
      </c>
      <c r="AB12" s="67" t="str">
        <f t="shared" si="18"/>
        <v>6.9</v>
      </c>
      <c r="AC12" s="51" t="str">
        <f t="shared" si="2"/>
        <v>C+</v>
      </c>
      <c r="AD12" s="60">
        <f t="shared" si="154"/>
        <v>2.5</v>
      </c>
      <c r="AE12" s="53" t="str">
        <f t="shared" si="19"/>
        <v>2.5</v>
      </c>
      <c r="AF12" s="63">
        <v>4</v>
      </c>
      <c r="AG12" s="207">
        <v>4</v>
      </c>
      <c r="AH12" s="105">
        <v>8.3000000000000007</v>
      </c>
      <c r="AI12" s="103">
        <v>8</v>
      </c>
      <c r="AJ12" s="104"/>
      <c r="AK12" s="66">
        <f t="shared" si="3"/>
        <v>8.1</v>
      </c>
      <c r="AL12" s="67">
        <f t="shared" si="4"/>
        <v>8.1</v>
      </c>
      <c r="AM12" s="67" t="str">
        <f t="shared" si="20"/>
        <v>8.1</v>
      </c>
      <c r="AN12" s="51" t="str">
        <f t="shared" si="155"/>
        <v>B+</v>
      </c>
      <c r="AO12" s="60">
        <f t="shared" si="156"/>
        <v>3.5</v>
      </c>
      <c r="AP12" s="53" t="str">
        <f t="shared" si="21"/>
        <v>3.5</v>
      </c>
      <c r="AQ12" s="63">
        <v>2</v>
      </c>
      <c r="AR12" s="207">
        <v>2</v>
      </c>
      <c r="AS12" s="105">
        <v>6.7</v>
      </c>
      <c r="AT12" s="103">
        <v>2</v>
      </c>
      <c r="AU12" s="104">
        <v>5</v>
      </c>
      <c r="AV12" s="66">
        <f t="shared" si="22"/>
        <v>3.9</v>
      </c>
      <c r="AW12" s="67">
        <f t="shared" si="23"/>
        <v>5.7</v>
      </c>
      <c r="AX12" s="67" t="str">
        <f t="shared" si="24"/>
        <v>5.7</v>
      </c>
      <c r="AY12" s="51" t="str">
        <f t="shared" si="25"/>
        <v>C</v>
      </c>
      <c r="AZ12" s="60">
        <f t="shared" si="157"/>
        <v>2</v>
      </c>
      <c r="BA12" s="53" t="str">
        <f t="shared" si="26"/>
        <v>2.0</v>
      </c>
      <c r="BB12" s="63">
        <v>3</v>
      </c>
      <c r="BC12" s="207">
        <v>3</v>
      </c>
      <c r="BD12" s="105">
        <v>6</v>
      </c>
      <c r="BE12" s="103">
        <v>5</v>
      </c>
      <c r="BF12" s="104"/>
      <c r="BG12" s="66">
        <f t="shared" si="158"/>
        <v>5.4</v>
      </c>
      <c r="BH12" s="67">
        <f t="shared" si="159"/>
        <v>5.4</v>
      </c>
      <c r="BI12" s="67" t="str">
        <f t="shared" si="27"/>
        <v>5.4</v>
      </c>
      <c r="BJ12" s="51" t="str">
        <f t="shared" si="160"/>
        <v>D+</v>
      </c>
      <c r="BK12" s="60">
        <f t="shared" si="161"/>
        <v>1.5</v>
      </c>
      <c r="BL12" s="53" t="str">
        <f t="shared" si="28"/>
        <v>1.5</v>
      </c>
      <c r="BM12" s="63">
        <v>3</v>
      </c>
      <c r="BN12" s="207">
        <v>3</v>
      </c>
      <c r="BO12" s="105">
        <v>6.4</v>
      </c>
      <c r="BP12" s="103">
        <v>5</v>
      </c>
      <c r="BQ12" s="104"/>
      <c r="BR12" s="66">
        <f t="shared" si="5"/>
        <v>5.6</v>
      </c>
      <c r="BS12" s="67">
        <f t="shared" si="6"/>
        <v>5.6</v>
      </c>
      <c r="BT12" s="67" t="str">
        <f t="shared" si="29"/>
        <v>5.6</v>
      </c>
      <c r="BU12" s="51" t="str">
        <f t="shared" si="7"/>
        <v>C</v>
      </c>
      <c r="BV12" s="68">
        <f t="shared" si="8"/>
        <v>2</v>
      </c>
      <c r="BW12" s="53" t="str">
        <f t="shared" si="30"/>
        <v>2.0</v>
      </c>
      <c r="BX12" s="63">
        <v>2</v>
      </c>
      <c r="BY12" s="207">
        <v>2</v>
      </c>
      <c r="BZ12" s="105">
        <v>6.3</v>
      </c>
      <c r="CA12" s="103">
        <v>7</v>
      </c>
      <c r="CB12" s="104"/>
      <c r="CC12" s="105"/>
      <c r="CD12" s="67">
        <f t="shared" si="162"/>
        <v>6.7</v>
      </c>
      <c r="CE12" s="67" t="str">
        <f t="shared" si="31"/>
        <v>6.7</v>
      </c>
      <c r="CF12" s="51" t="str">
        <f t="shared" si="163"/>
        <v>C+</v>
      </c>
      <c r="CG12" s="60">
        <f t="shared" si="164"/>
        <v>2.5</v>
      </c>
      <c r="CH12" s="53" t="str">
        <f t="shared" si="32"/>
        <v>2.5</v>
      </c>
      <c r="CI12" s="63">
        <v>3</v>
      </c>
      <c r="CJ12" s="207">
        <v>3</v>
      </c>
      <c r="CK12" s="208">
        <f t="shared" si="33"/>
        <v>17</v>
      </c>
      <c r="CL12" s="72">
        <f t="shared" si="9"/>
        <v>6.3764705882352946</v>
      </c>
      <c r="CM12" s="93" t="str">
        <f t="shared" si="34"/>
        <v>6.38</v>
      </c>
      <c r="CN12" s="72">
        <f t="shared" si="10"/>
        <v>2.2941176470588234</v>
      </c>
      <c r="CO12" s="93" t="str">
        <f t="shared" si="35"/>
        <v>2.29</v>
      </c>
      <c r="CP12" s="7" t="str">
        <f t="shared" si="165"/>
        <v>Lên lớp</v>
      </c>
      <c r="CQ12" s="7">
        <f t="shared" si="11"/>
        <v>17</v>
      </c>
      <c r="CR12" s="72">
        <f t="shared" si="12"/>
        <v>6.3764705882352946</v>
      </c>
      <c r="CS12" s="7" t="str">
        <f t="shared" si="36"/>
        <v>6.38</v>
      </c>
      <c r="CT12" s="72">
        <f t="shared" si="13"/>
        <v>2.2941176470588234</v>
      </c>
      <c r="CU12" s="7" t="str">
        <f t="shared" si="37"/>
        <v>2.29</v>
      </c>
      <c r="CV12" s="7" t="str">
        <f t="shared" si="166"/>
        <v>Lên lớp</v>
      </c>
      <c r="CW12" s="66">
        <v>6.4</v>
      </c>
      <c r="CX12" s="7">
        <v>4</v>
      </c>
      <c r="CY12" s="7"/>
      <c r="CZ12" s="66">
        <f t="shared" si="38"/>
        <v>5</v>
      </c>
      <c r="DA12" s="67">
        <f t="shared" si="39"/>
        <v>5</v>
      </c>
      <c r="DB12" s="60" t="str">
        <f t="shared" si="40"/>
        <v>5.0</v>
      </c>
      <c r="DC12" s="51" t="str">
        <f t="shared" si="41"/>
        <v>D+</v>
      </c>
      <c r="DD12" s="60">
        <f t="shared" si="42"/>
        <v>1.5</v>
      </c>
      <c r="DE12" s="60" t="str">
        <f t="shared" si="43"/>
        <v>1.5</v>
      </c>
      <c r="DF12" s="63"/>
      <c r="DG12" s="209"/>
      <c r="DH12" s="105">
        <v>7</v>
      </c>
      <c r="DI12" s="126">
        <v>3</v>
      </c>
      <c r="DJ12" s="126"/>
      <c r="DK12" s="66">
        <f t="shared" si="44"/>
        <v>4.5999999999999996</v>
      </c>
      <c r="DL12" s="67">
        <f t="shared" si="45"/>
        <v>4.5999999999999996</v>
      </c>
      <c r="DM12" s="60" t="str">
        <f t="shared" si="46"/>
        <v>4.6</v>
      </c>
      <c r="DN12" s="51" t="str">
        <f t="shared" si="47"/>
        <v>D</v>
      </c>
      <c r="DO12" s="60">
        <f t="shared" si="48"/>
        <v>1</v>
      </c>
      <c r="DP12" s="60" t="str">
        <f t="shared" si="49"/>
        <v>1.0</v>
      </c>
      <c r="DQ12" s="63"/>
      <c r="DR12" s="209"/>
      <c r="DS12" s="67">
        <f t="shared" si="50"/>
        <v>4.8</v>
      </c>
      <c r="DT12" s="60" t="str">
        <f t="shared" si="51"/>
        <v>4.8</v>
      </c>
      <c r="DU12" s="51" t="str">
        <f t="shared" si="52"/>
        <v>D</v>
      </c>
      <c r="DV12" s="60">
        <f t="shared" si="53"/>
        <v>1</v>
      </c>
      <c r="DW12" s="60" t="str">
        <f t="shared" si="54"/>
        <v>1.0</v>
      </c>
      <c r="DX12" s="63">
        <v>3</v>
      </c>
      <c r="DY12" s="209">
        <v>3</v>
      </c>
      <c r="DZ12" s="210">
        <v>5</v>
      </c>
      <c r="EA12" s="57">
        <v>8</v>
      </c>
      <c r="EB12" s="58"/>
      <c r="EC12" s="66">
        <f t="shared" si="55"/>
        <v>6.8</v>
      </c>
      <c r="ED12" s="67">
        <f t="shared" si="56"/>
        <v>6.8</v>
      </c>
      <c r="EE12" s="67" t="str">
        <f t="shared" si="57"/>
        <v>6.8</v>
      </c>
      <c r="EF12" s="51" t="str">
        <f t="shared" si="58"/>
        <v>C+</v>
      </c>
      <c r="EG12" s="68">
        <f t="shared" si="59"/>
        <v>2.5</v>
      </c>
      <c r="EH12" s="53" t="str">
        <f t="shared" si="60"/>
        <v>2.5</v>
      </c>
      <c r="EI12" s="63">
        <v>3</v>
      </c>
      <c r="EJ12" s="207">
        <v>3</v>
      </c>
      <c r="EK12" s="210">
        <v>5.5</v>
      </c>
      <c r="EL12" s="57">
        <v>7</v>
      </c>
      <c r="EM12" s="58"/>
      <c r="EN12" s="66">
        <f t="shared" si="61"/>
        <v>6.4</v>
      </c>
      <c r="EO12" s="67">
        <f t="shared" si="62"/>
        <v>6.4</v>
      </c>
      <c r="EP12" s="67" t="str">
        <f t="shared" si="63"/>
        <v>6.4</v>
      </c>
      <c r="EQ12" s="51" t="str">
        <f t="shared" si="64"/>
        <v>C</v>
      </c>
      <c r="ER12" s="60">
        <f t="shared" si="65"/>
        <v>2</v>
      </c>
      <c r="ES12" s="53" t="str">
        <f t="shared" si="66"/>
        <v>2.0</v>
      </c>
      <c r="ET12" s="63">
        <v>3</v>
      </c>
      <c r="EU12" s="207">
        <v>3</v>
      </c>
      <c r="EV12" s="149">
        <v>0</v>
      </c>
      <c r="EW12" s="70"/>
      <c r="EX12" s="121"/>
      <c r="EY12" s="66">
        <f t="shared" si="67"/>
        <v>0</v>
      </c>
      <c r="EZ12" s="67">
        <f t="shared" si="68"/>
        <v>0</v>
      </c>
      <c r="FA12" s="67" t="str">
        <f t="shared" si="69"/>
        <v>0.0</v>
      </c>
      <c r="FB12" s="51" t="str">
        <f t="shared" si="70"/>
        <v>F</v>
      </c>
      <c r="FC12" s="60">
        <f t="shared" si="71"/>
        <v>0</v>
      </c>
      <c r="FD12" s="53" t="str">
        <f t="shared" si="72"/>
        <v>0.0</v>
      </c>
      <c r="FE12" s="63">
        <v>2</v>
      </c>
      <c r="FF12" s="207"/>
      <c r="FG12" s="105">
        <v>6</v>
      </c>
      <c r="FH12" s="103">
        <v>7</v>
      </c>
      <c r="FI12" s="104"/>
      <c r="FJ12" s="66">
        <f t="shared" si="73"/>
        <v>6.6</v>
      </c>
      <c r="FK12" s="67">
        <f t="shared" si="74"/>
        <v>6.6</v>
      </c>
      <c r="FL12" s="67" t="str">
        <f t="shared" si="75"/>
        <v>6.6</v>
      </c>
      <c r="FM12" s="51" t="str">
        <f t="shared" si="76"/>
        <v>C+</v>
      </c>
      <c r="FN12" s="60">
        <f t="shared" si="77"/>
        <v>2.5</v>
      </c>
      <c r="FO12" s="53" t="str">
        <f t="shared" si="78"/>
        <v>2.5</v>
      </c>
      <c r="FP12" s="63">
        <v>2</v>
      </c>
      <c r="FQ12" s="207">
        <v>2</v>
      </c>
      <c r="FR12" s="149">
        <v>0</v>
      </c>
      <c r="FS12" s="70"/>
      <c r="FT12" s="121"/>
      <c r="FU12" s="149"/>
      <c r="FV12" s="67">
        <f t="shared" si="79"/>
        <v>0</v>
      </c>
      <c r="FW12" s="67" t="str">
        <f t="shared" si="80"/>
        <v>0.0</v>
      </c>
      <c r="FX12" s="51" t="str">
        <f t="shared" si="81"/>
        <v>F</v>
      </c>
      <c r="FY12" s="60">
        <f t="shared" si="82"/>
        <v>0</v>
      </c>
      <c r="FZ12" s="53" t="str">
        <f t="shared" si="83"/>
        <v>0.0</v>
      </c>
      <c r="GA12" s="63">
        <v>2</v>
      </c>
      <c r="GB12" s="207"/>
      <c r="GC12" s="105">
        <v>6.4</v>
      </c>
      <c r="GD12" s="103">
        <v>7</v>
      </c>
      <c r="GE12" s="104"/>
      <c r="GF12" s="105"/>
      <c r="GG12" s="67">
        <f t="shared" si="84"/>
        <v>6.8</v>
      </c>
      <c r="GH12" s="67" t="str">
        <f t="shared" si="85"/>
        <v>6.8</v>
      </c>
      <c r="GI12" s="51" t="str">
        <f t="shared" si="86"/>
        <v>C+</v>
      </c>
      <c r="GJ12" s="60">
        <f t="shared" si="87"/>
        <v>2.5</v>
      </c>
      <c r="GK12" s="53" t="str">
        <f t="shared" si="88"/>
        <v>2.5</v>
      </c>
      <c r="GL12" s="63">
        <v>3</v>
      </c>
      <c r="GM12" s="207">
        <v>3</v>
      </c>
      <c r="GN12" s="211">
        <f t="shared" si="89"/>
        <v>18</v>
      </c>
      <c r="GO12" s="156">
        <f t="shared" si="90"/>
        <v>4.8666666666666663</v>
      </c>
      <c r="GP12" s="158">
        <f t="shared" si="91"/>
        <v>1.6111111111111112</v>
      </c>
      <c r="GQ12" s="157" t="str">
        <f t="shared" si="92"/>
        <v>1.61</v>
      </c>
      <c r="GR12" s="5" t="str">
        <f t="shared" si="93"/>
        <v>Lên lớp</v>
      </c>
      <c r="GS12" s="212">
        <f t="shared" si="94"/>
        <v>14</v>
      </c>
      <c r="GT12" s="213">
        <f t="shared" si="95"/>
        <v>6.2571428571428571</v>
      </c>
      <c r="GU12" s="214">
        <f t="shared" si="96"/>
        <v>2.0714285714285716</v>
      </c>
      <c r="GV12" s="215">
        <f t="shared" si="97"/>
        <v>35</v>
      </c>
      <c r="GW12" s="211">
        <f t="shared" si="98"/>
        <v>31</v>
      </c>
      <c r="GX12" s="157">
        <f t="shared" si="99"/>
        <v>6.32258064516129</v>
      </c>
      <c r="GY12" s="158">
        <f t="shared" si="100"/>
        <v>2.193548387096774</v>
      </c>
      <c r="GZ12" s="157" t="str">
        <f t="shared" si="101"/>
        <v>2.19</v>
      </c>
      <c r="HA12" s="5" t="str">
        <f t="shared" si="102"/>
        <v>Lên lớp</v>
      </c>
      <c r="HB12" s="105">
        <v>6.4</v>
      </c>
      <c r="HC12" s="103">
        <v>7</v>
      </c>
      <c r="HD12" s="104"/>
      <c r="HE12" s="105"/>
      <c r="HF12" s="67">
        <f t="shared" si="103"/>
        <v>6.8</v>
      </c>
      <c r="HG12" s="67" t="str">
        <f t="shared" si="104"/>
        <v>6.8</v>
      </c>
      <c r="HH12" s="51" t="str">
        <f t="shared" si="105"/>
        <v>C+</v>
      </c>
      <c r="HI12" s="60">
        <f t="shared" si="106"/>
        <v>2.5</v>
      </c>
      <c r="HJ12" s="53" t="str">
        <f t="shared" si="107"/>
        <v>2.5</v>
      </c>
      <c r="HK12" s="63">
        <v>3</v>
      </c>
      <c r="HL12" s="207">
        <v>3</v>
      </c>
      <c r="HM12" s="210">
        <v>7.3</v>
      </c>
      <c r="HN12" s="57">
        <v>7</v>
      </c>
      <c r="HO12" s="58"/>
      <c r="HP12" s="66">
        <f t="shared" si="108"/>
        <v>7.1</v>
      </c>
      <c r="HQ12" s="110">
        <f t="shared" si="109"/>
        <v>7.1</v>
      </c>
      <c r="HR12" s="67" t="str">
        <f t="shared" si="110"/>
        <v>7.1</v>
      </c>
      <c r="HS12" s="111" t="str">
        <f t="shared" si="111"/>
        <v>B</v>
      </c>
      <c r="HT12" s="112">
        <f t="shared" si="112"/>
        <v>3</v>
      </c>
      <c r="HU12" s="113" t="str">
        <f t="shared" si="113"/>
        <v>3.0</v>
      </c>
      <c r="HV12" s="63">
        <v>1</v>
      </c>
      <c r="HW12" s="207">
        <v>1</v>
      </c>
      <c r="HX12" s="66">
        <f t="shared" si="114"/>
        <v>2.1</v>
      </c>
      <c r="HY12" s="167">
        <f t="shared" si="115"/>
        <v>6.9</v>
      </c>
      <c r="HZ12" s="53" t="str">
        <f t="shared" si="116"/>
        <v>6.9</v>
      </c>
      <c r="IA12" s="51" t="str">
        <f t="shared" si="117"/>
        <v>C+</v>
      </c>
      <c r="IB12" s="60">
        <f t="shared" si="118"/>
        <v>2.5</v>
      </c>
      <c r="IC12" s="53" t="str">
        <f t="shared" si="119"/>
        <v>2.5</v>
      </c>
      <c r="ID12" s="220">
        <v>4</v>
      </c>
      <c r="IE12" s="221">
        <v>4</v>
      </c>
      <c r="IF12" s="210">
        <v>6</v>
      </c>
      <c r="IG12" s="57">
        <v>4</v>
      </c>
      <c r="IH12" s="58"/>
      <c r="II12" s="66">
        <f t="shared" si="120"/>
        <v>4.8</v>
      </c>
      <c r="IJ12" s="67">
        <f t="shared" si="121"/>
        <v>4.8</v>
      </c>
      <c r="IK12" s="67" t="str">
        <f t="shared" si="122"/>
        <v>4.8</v>
      </c>
      <c r="IL12" s="51" t="str">
        <f t="shared" si="123"/>
        <v>D</v>
      </c>
      <c r="IM12" s="60">
        <f t="shared" si="124"/>
        <v>1</v>
      </c>
      <c r="IN12" s="53" t="str">
        <f t="shared" si="125"/>
        <v>1.0</v>
      </c>
      <c r="IO12" s="63">
        <v>2</v>
      </c>
      <c r="IP12" s="207">
        <v>2</v>
      </c>
      <c r="IQ12" s="210">
        <v>6.2</v>
      </c>
      <c r="IR12" s="57">
        <v>3</v>
      </c>
      <c r="IS12" s="58"/>
      <c r="IT12" s="66">
        <f t="shared" si="126"/>
        <v>4.3</v>
      </c>
      <c r="IU12" s="67">
        <f t="shared" si="127"/>
        <v>4.3</v>
      </c>
      <c r="IV12" s="67" t="str">
        <f t="shared" si="128"/>
        <v>4.3</v>
      </c>
      <c r="IW12" s="51" t="str">
        <f t="shared" si="129"/>
        <v>D</v>
      </c>
      <c r="IX12" s="60">
        <f t="shared" si="130"/>
        <v>1</v>
      </c>
      <c r="IY12" s="53" t="str">
        <f t="shared" si="131"/>
        <v>1.0</v>
      </c>
      <c r="IZ12" s="63">
        <v>3</v>
      </c>
      <c r="JA12" s="207">
        <v>3</v>
      </c>
      <c r="JB12" s="65">
        <v>7</v>
      </c>
      <c r="JC12" s="57">
        <v>6</v>
      </c>
      <c r="JD12" s="58"/>
      <c r="JE12" s="66">
        <f t="shared" si="132"/>
        <v>6.4</v>
      </c>
      <c r="JF12" s="67">
        <f t="shared" si="133"/>
        <v>6.4</v>
      </c>
      <c r="JG12" s="50" t="str">
        <f t="shared" si="134"/>
        <v>6.4</v>
      </c>
      <c r="JH12" s="51" t="str">
        <f t="shared" si="135"/>
        <v>C</v>
      </c>
      <c r="JI12" s="60">
        <f t="shared" si="136"/>
        <v>2</v>
      </c>
      <c r="JJ12" s="53" t="str">
        <f t="shared" si="137"/>
        <v>2.0</v>
      </c>
      <c r="JK12" s="61">
        <v>2</v>
      </c>
      <c r="JL12" s="62">
        <v>2</v>
      </c>
      <c r="JM12" s="65">
        <v>5.8</v>
      </c>
      <c r="JN12" s="57">
        <v>4</v>
      </c>
      <c r="JO12" s="58"/>
      <c r="JP12" s="66">
        <f t="shared" si="138"/>
        <v>4.7</v>
      </c>
      <c r="JQ12" s="67">
        <f t="shared" si="139"/>
        <v>4.7</v>
      </c>
      <c r="JR12" s="50" t="str">
        <f t="shared" si="140"/>
        <v>4.7</v>
      </c>
      <c r="JS12" s="51" t="str">
        <f t="shared" si="141"/>
        <v>D</v>
      </c>
      <c r="JT12" s="60">
        <f t="shared" si="142"/>
        <v>1</v>
      </c>
      <c r="JU12" s="53" t="str">
        <f t="shared" si="143"/>
        <v>1.0</v>
      </c>
      <c r="JV12" s="61">
        <v>1</v>
      </c>
      <c r="JW12" s="62">
        <v>1</v>
      </c>
      <c r="JX12" s="271">
        <v>5.3</v>
      </c>
      <c r="JY12" s="122"/>
      <c r="JZ12" s="123">
        <v>5</v>
      </c>
      <c r="KA12" s="171">
        <f t="shared" si="144"/>
        <v>2.1</v>
      </c>
      <c r="KB12" s="67">
        <f t="shared" si="145"/>
        <v>5.0999999999999996</v>
      </c>
      <c r="KC12" s="50" t="str">
        <f t="shared" si="146"/>
        <v>5.1</v>
      </c>
      <c r="KD12" s="51" t="str">
        <f t="shared" si="147"/>
        <v>D+</v>
      </c>
      <c r="KE12" s="60">
        <f t="shared" si="148"/>
        <v>1.5</v>
      </c>
      <c r="KF12" s="53" t="str">
        <f t="shared" si="149"/>
        <v>1.5</v>
      </c>
      <c r="KG12" s="61">
        <v>2</v>
      </c>
      <c r="KH12" s="62">
        <v>2</v>
      </c>
    </row>
    <row r="13" spans="1:294" s="8" customFormat="1" ht="18">
      <c r="A13" s="5">
        <v>12</v>
      </c>
      <c r="B13" s="9" t="s">
        <v>356</v>
      </c>
      <c r="C13" s="10" t="s">
        <v>392</v>
      </c>
      <c r="D13" s="11" t="s">
        <v>393</v>
      </c>
      <c r="E13" s="12" t="s">
        <v>394</v>
      </c>
      <c r="G13" s="47" t="s">
        <v>650</v>
      </c>
      <c r="H13" s="6" t="s">
        <v>427</v>
      </c>
      <c r="I13" s="48" t="s">
        <v>686</v>
      </c>
      <c r="J13" s="48" t="s">
        <v>705</v>
      </c>
      <c r="K13" s="98">
        <v>5.3</v>
      </c>
      <c r="L13" s="67" t="str">
        <f t="shared" si="14"/>
        <v>5.3</v>
      </c>
      <c r="M13" s="51" t="str">
        <f t="shared" si="150"/>
        <v>D+</v>
      </c>
      <c r="N13" s="52">
        <f t="shared" si="151"/>
        <v>1.5</v>
      </c>
      <c r="O13" s="53" t="str">
        <f t="shared" si="15"/>
        <v>1.5</v>
      </c>
      <c r="P13" s="63">
        <v>2</v>
      </c>
      <c r="Q13" s="49">
        <v>6</v>
      </c>
      <c r="R13" s="67" t="str">
        <f t="shared" si="16"/>
        <v>6.0</v>
      </c>
      <c r="S13" s="51" t="str">
        <f t="shared" si="152"/>
        <v>C</v>
      </c>
      <c r="T13" s="52">
        <f t="shared" si="153"/>
        <v>2</v>
      </c>
      <c r="U13" s="53" t="str">
        <f t="shared" si="17"/>
        <v>2.0</v>
      </c>
      <c r="V13" s="63">
        <v>3</v>
      </c>
      <c r="W13" s="105">
        <v>6.5</v>
      </c>
      <c r="X13" s="103">
        <v>9</v>
      </c>
      <c r="Y13" s="104"/>
      <c r="Z13" s="66">
        <f t="shared" si="0"/>
        <v>8</v>
      </c>
      <c r="AA13" s="67">
        <f t="shared" si="1"/>
        <v>8</v>
      </c>
      <c r="AB13" s="67" t="str">
        <f t="shared" si="18"/>
        <v>8.0</v>
      </c>
      <c r="AC13" s="51" t="str">
        <f t="shared" si="2"/>
        <v>B+</v>
      </c>
      <c r="AD13" s="60">
        <f t="shared" si="154"/>
        <v>3.5</v>
      </c>
      <c r="AE13" s="53" t="str">
        <f t="shared" si="19"/>
        <v>3.5</v>
      </c>
      <c r="AF13" s="63">
        <v>4</v>
      </c>
      <c r="AG13" s="207">
        <v>4</v>
      </c>
      <c r="AH13" s="105">
        <v>8.3000000000000007</v>
      </c>
      <c r="AI13" s="103">
        <v>8</v>
      </c>
      <c r="AJ13" s="104"/>
      <c r="AK13" s="66">
        <f t="shared" si="3"/>
        <v>8.1</v>
      </c>
      <c r="AL13" s="67">
        <f t="shared" si="4"/>
        <v>8.1</v>
      </c>
      <c r="AM13" s="67" t="str">
        <f t="shared" si="20"/>
        <v>8.1</v>
      </c>
      <c r="AN13" s="51" t="str">
        <f t="shared" si="155"/>
        <v>B+</v>
      </c>
      <c r="AO13" s="60">
        <f t="shared" si="156"/>
        <v>3.5</v>
      </c>
      <c r="AP13" s="53" t="str">
        <f t="shared" si="21"/>
        <v>3.5</v>
      </c>
      <c r="AQ13" s="63">
        <v>2</v>
      </c>
      <c r="AR13" s="207">
        <v>2</v>
      </c>
      <c r="AS13" s="105">
        <v>7</v>
      </c>
      <c r="AT13" s="103">
        <v>2</v>
      </c>
      <c r="AU13" s="104"/>
      <c r="AV13" s="66">
        <f t="shared" si="22"/>
        <v>4</v>
      </c>
      <c r="AW13" s="67">
        <f t="shared" si="23"/>
        <v>4</v>
      </c>
      <c r="AX13" s="67" t="str">
        <f t="shared" si="24"/>
        <v>4.0</v>
      </c>
      <c r="AY13" s="51" t="str">
        <f t="shared" si="25"/>
        <v>D</v>
      </c>
      <c r="AZ13" s="60">
        <f t="shared" si="157"/>
        <v>1</v>
      </c>
      <c r="BA13" s="53" t="str">
        <f t="shared" si="26"/>
        <v>1.0</v>
      </c>
      <c r="BB13" s="63">
        <v>3</v>
      </c>
      <c r="BC13" s="207">
        <v>3</v>
      </c>
      <c r="BD13" s="105">
        <v>6.8</v>
      </c>
      <c r="BE13" s="103">
        <v>7</v>
      </c>
      <c r="BF13" s="104"/>
      <c r="BG13" s="66">
        <f t="shared" si="158"/>
        <v>6.9</v>
      </c>
      <c r="BH13" s="67">
        <f t="shared" si="159"/>
        <v>6.9</v>
      </c>
      <c r="BI13" s="67" t="str">
        <f t="shared" si="27"/>
        <v>6.9</v>
      </c>
      <c r="BJ13" s="51" t="str">
        <f t="shared" si="160"/>
        <v>C+</v>
      </c>
      <c r="BK13" s="60">
        <f t="shared" si="161"/>
        <v>2.5</v>
      </c>
      <c r="BL13" s="53" t="str">
        <f t="shared" si="28"/>
        <v>2.5</v>
      </c>
      <c r="BM13" s="63">
        <v>3</v>
      </c>
      <c r="BN13" s="207">
        <v>3</v>
      </c>
      <c r="BO13" s="105">
        <v>7.5</v>
      </c>
      <c r="BP13" s="103">
        <v>6</v>
      </c>
      <c r="BQ13" s="104"/>
      <c r="BR13" s="66">
        <f t="shared" si="5"/>
        <v>6.6</v>
      </c>
      <c r="BS13" s="67">
        <f t="shared" si="6"/>
        <v>6.6</v>
      </c>
      <c r="BT13" s="67" t="str">
        <f t="shared" si="29"/>
        <v>6.6</v>
      </c>
      <c r="BU13" s="51" t="str">
        <f t="shared" si="7"/>
        <v>C+</v>
      </c>
      <c r="BV13" s="68">
        <f t="shared" si="8"/>
        <v>2.5</v>
      </c>
      <c r="BW13" s="53" t="str">
        <f t="shared" si="30"/>
        <v>2.5</v>
      </c>
      <c r="BX13" s="63">
        <v>2</v>
      </c>
      <c r="BY13" s="207">
        <v>2</v>
      </c>
      <c r="BZ13" s="105">
        <v>5.7</v>
      </c>
      <c r="CA13" s="103">
        <v>8</v>
      </c>
      <c r="CB13" s="104"/>
      <c r="CC13" s="105"/>
      <c r="CD13" s="67">
        <f t="shared" si="162"/>
        <v>7.1</v>
      </c>
      <c r="CE13" s="67" t="str">
        <f t="shared" si="31"/>
        <v>7.1</v>
      </c>
      <c r="CF13" s="51" t="str">
        <f t="shared" si="163"/>
        <v>B</v>
      </c>
      <c r="CG13" s="60">
        <f t="shared" si="164"/>
        <v>3</v>
      </c>
      <c r="CH13" s="53" t="str">
        <f t="shared" si="32"/>
        <v>3.0</v>
      </c>
      <c r="CI13" s="63">
        <v>3</v>
      </c>
      <c r="CJ13" s="207">
        <v>3</v>
      </c>
      <c r="CK13" s="208">
        <f t="shared" si="33"/>
        <v>17</v>
      </c>
      <c r="CL13" s="72">
        <f t="shared" si="9"/>
        <v>6.7882352941176478</v>
      </c>
      <c r="CM13" s="93" t="str">
        <f t="shared" si="34"/>
        <v>6.79</v>
      </c>
      <c r="CN13" s="72">
        <f t="shared" si="10"/>
        <v>2.6764705882352939</v>
      </c>
      <c r="CO13" s="93" t="str">
        <f t="shared" si="35"/>
        <v>2.68</v>
      </c>
      <c r="CP13" s="7" t="str">
        <f t="shared" si="165"/>
        <v>Lên lớp</v>
      </c>
      <c r="CQ13" s="7">
        <f t="shared" si="11"/>
        <v>17</v>
      </c>
      <c r="CR13" s="72">
        <f t="shared" si="12"/>
        <v>6.7882352941176478</v>
      </c>
      <c r="CS13" s="7" t="str">
        <f t="shared" si="36"/>
        <v>6.79</v>
      </c>
      <c r="CT13" s="72">
        <f t="shared" si="13"/>
        <v>2.6764705882352939</v>
      </c>
      <c r="CU13" s="7" t="str">
        <f t="shared" si="37"/>
        <v>2.68</v>
      </c>
      <c r="CV13" s="7" t="str">
        <f t="shared" si="166"/>
        <v>Lên lớp</v>
      </c>
      <c r="CW13" s="66">
        <v>7</v>
      </c>
      <c r="CX13" s="7">
        <v>4</v>
      </c>
      <c r="CY13" s="7"/>
      <c r="CZ13" s="66">
        <f t="shared" si="38"/>
        <v>5.2</v>
      </c>
      <c r="DA13" s="67">
        <f t="shared" si="39"/>
        <v>5.2</v>
      </c>
      <c r="DB13" s="60" t="str">
        <f t="shared" si="40"/>
        <v>5.2</v>
      </c>
      <c r="DC13" s="51" t="str">
        <f t="shared" si="41"/>
        <v>D+</v>
      </c>
      <c r="DD13" s="60">
        <f t="shared" si="42"/>
        <v>1.5</v>
      </c>
      <c r="DE13" s="60" t="str">
        <f t="shared" si="43"/>
        <v>1.5</v>
      </c>
      <c r="DF13" s="63"/>
      <c r="DG13" s="209"/>
      <c r="DH13" s="105">
        <v>7.6</v>
      </c>
      <c r="DI13" s="126">
        <v>4</v>
      </c>
      <c r="DJ13" s="126"/>
      <c r="DK13" s="66">
        <f t="shared" si="44"/>
        <v>5.4</v>
      </c>
      <c r="DL13" s="67">
        <f t="shared" si="45"/>
        <v>5.4</v>
      </c>
      <c r="DM13" s="60" t="str">
        <f t="shared" si="46"/>
        <v>5.4</v>
      </c>
      <c r="DN13" s="51" t="str">
        <f t="shared" si="47"/>
        <v>D+</v>
      </c>
      <c r="DO13" s="60">
        <f t="shared" si="48"/>
        <v>1.5</v>
      </c>
      <c r="DP13" s="60" t="str">
        <f t="shared" si="49"/>
        <v>1.5</v>
      </c>
      <c r="DQ13" s="63"/>
      <c r="DR13" s="209"/>
      <c r="DS13" s="67">
        <f t="shared" si="50"/>
        <v>5.3000000000000007</v>
      </c>
      <c r="DT13" s="60" t="str">
        <f t="shared" si="51"/>
        <v>5.3</v>
      </c>
      <c r="DU13" s="51" t="str">
        <f t="shared" si="52"/>
        <v>D+</v>
      </c>
      <c r="DV13" s="60">
        <f t="shared" si="53"/>
        <v>1.5</v>
      </c>
      <c r="DW13" s="60" t="str">
        <f t="shared" si="54"/>
        <v>1.5</v>
      </c>
      <c r="DX13" s="63">
        <v>3</v>
      </c>
      <c r="DY13" s="209">
        <v>3</v>
      </c>
      <c r="DZ13" s="210">
        <v>5.6</v>
      </c>
      <c r="EA13" s="57">
        <v>6</v>
      </c>
      <c r="EB13" s="58"/>
      <c r="EC13" s="66">
        <f t="shared" si="55"/>
        <v>5.8</v>
      </c>
      <c r="ED13" s="67">
        <f t="shared" si="56"/>
        <v>5.8</v>
      </c>
      <c r="EE13" s="67" t="str">
        <f t="shared" si="57"/>
        <v>5.8</v>
      </c>
      <c r="EF13" s="51" t="str">
        <f t="shared" si="58"/>
        <v>C</v>
      </c>
      <c r="EG13" s="68">
        <f t="shared" si="59"/>
        <v>2</v>
      </c>
      <c r="EH13" s="53" t="str">
        <f t="shared" si="60"/>
        <v>2.0</v>
      </c>
      <c r="EI13" s="63">
        <v>3</v>
      </c>
      <c r="EJ13" s="207">
        <v>3</v>
      </c>
      <c r="EK13" s="150">
        <v>5.3</v>
      </c>
      <c r="EL13" s="124">
        <v>3</v>
      </c>
      <c r="EM13" s="125">
        <v>4</v>
      </c>
      <c r="EN13" s="66">
        <f t="shared" si="61"/>
        <v>3.9</v>
      </c>
      <c r="EO13" s="67">
        <f t="shared" si="62"/>
        <v>4.5</v>
      </c>
      <c r="EP13" s="67" t="str">
        <f t="shared" si="63"/>
        <v>4.5</v>
      </c>
      <c r="EQ13" s="51" t="str">
        <f t="shared" si="64"/>
        <v>D</v>
      </c>
      <c r="ER13" s="60">
        <f t="shared" si="65"/>
        <v>1</v>
      </c>
      <c r="ES13" s="53" t="str">
        <f t="shared" si="66"/>
        <v>1.0</v>
      </c>
      <c r="ET13" s="63">
        <v>3</v>
      </c>
      <c r="EU13" s="207">
        <v>3</v>
      </c>
      <c r="EV13" s="210">
        <v>5</v>
      </c>
      <c r="EW13" s="57">
        <v>5</v>
      </c>
      <c r="EX13" s="58"/>
      <c r="EY13" s="66">
        <f t="shared" si="67"/>
        <v>5</v>
      </c>
      <c r="EZ13" s="67">
        <f t="shared" si="68"/>
        <v>5</v>
      </c>
      <c r="FA13" s="67" t="str">
        <f t="shared" si="69"/>
        <v>5.0</v>
      </c>
      <c r="FB13" s="51" t="str">
        <f t="shared" si="70"/>
        <v>D+</v>
      </c>
      <c r="FC13" s="60">
        <f t="shared" si="71"/>
        <v>1.5</v>
      </c>
      <c r="FD13" s="53" t="str">
        <f t="shared" si="72"/>
        <v>1.5</v>
      </c>
      <c r="FE13" s="63">
        <v>2</v>
      </c>
      <c r="FF13" s="207">
        <v>2</v>
      </c>
      <c r="FG13" s="105">
        <v>6.7</v>
      </c>
      <c r="FH13" s="103">
        <v>7</v>
      </c>
      <c r="FI13" s="104"/>
      <c r="FJ13" s="66">
        <f t="shared" si="73"/>
        <v>6.9</v>
      </c>
      <c r="FK13" s="67">
        <f t="shared" si="74"/>
        <v>6.9</v>
      </c>
      <c r="FL13" s="67" t="str">
        <f t="shared" si="75"/>
        <v>6.9</v>
      </c>
      <c r="FM13" s="51" t="str">
        <f t="shared" si="76"/>
        <v>C+</v>
      </c>
      <c r="FN13" s="60">
        <f t="shared" si="77"/>
        <v>2.5</v>
      </c>
      <c r="FO13" s="53" t="str">
        <f t="shared" si="78"/>
        <v>2.5</v>
      </c>
      <c r="FP13" s="63">
        <v>2</v>
      </c>
      <c r="FQ13" s="207">
        <v>2</v>
      </c>
      <c r="FR13" s="105">
        <v>5.4</v>
      </c>
      <c r="FS13" s="103">
        <v>5</v>
      </c>
      <c r="FT13" s="104"/>
      <c r="FU13" s="66"/>
      <c r="FV13" s="67">
        <f t="shared" si="79"/>
        <v>5.2</v>
      </c>
      <c r="FW13" s="67" t="str">
        <f t="shared" si="80"/>
        <v>5.2</v>
      </c>
      <c r="FX13" s="51" t="str">
        <f t="shared" si="81"/>
        <v>D+</v>
      </c>
      <c r="FY13" s="60">
        <f t="shared" si="82"/>
        <v>1.5</v>
      </c>
      <c r="FZ13" s="53" t="str">
        <f t="shared" si="83"/>
        <v>1.5</v>
      </c>
      <c r="GA13" s="63">
        <v>2</v>
      </c>
      <c r="GB13" s="207">
        <v>2</v>
      </c>
      <c r="GC13" s="105">
        <v>7.9</v>
      </c>
      <c r="GD13" s="103">
        <v>8</v>
      </c>
      <c r="GE13" s="104"/>
      <c r="GF13" s="105"/>
      <c r="GG13" s="67">
        <f t="shared" si="84"/>
        <v>8</v>
      </c>
      <c r="GH13" s="67" t="str">
        <f t="shared" si="85"/>
        <v>8.0</v>
      </c>
      <c r="GI13" s="51" t="str">
        <f t="shared" si="86"/>
        <v>B+</v>
      </c>
      <c r="GJ13" s="60">
        <f t="shared" si="87"/>
        <v>3.5</v>
      </c>
      <c r="GK13" s="53" t="str">
        <f t="shared" si="88"/>
        <v>3.5</v>
      </c>
      <c r="GL13" s="63">
        <v>3</v>
      </c>
      <c r="GM13" s="207">
        <v>3</v>
      </c>
      <c r="GN13" s="211">
        <f t="shared" si="89"/>
        <v>18</v>
      </c>
      <c r="GO13" s="156">
        <f t="shared" si="90"/>
        <v>5.833333333333333</v>
      </c>
      <c r="GP13" s="158">
        <f t="shared" si="91"/>
        <v>1.9444444444444444</v>
      </c>
      <c r="GQ13" s="157" t="str">
        <f t="shared" si="92"/>
        <v>1.94</v>
      </c>
      <c r="GR13" s="5" t="str">
        <f t="shared" si="93"/>
        <v>Lên lớp</v>
      </c>
      <c r="GS13" s="212">
        <f t="shared" si="94"/>
        <v>18</v>
      </c>
      <c r="GT13" s="213">
        <f t="shared" si="95"/>
        <v>5.833333333333333</v>
      </c>
      <c r="GU13" s="214">
        <f t="shared" si="96"/>
        <v>1.9444444444444444</v>
      </c>
      <c r="GV13" s="215">
        <f t="shared" si="97"/>
        <v>35</v>
      </c>
      <c r="GW13" s="211">
        <f t="shared" si="98"/>
        <v>35</v>
      </c>
      <c r="GX13" s="157">
        <f t="shared" si="99"/>
        <v>6.2971428571428572</v>
      </c>
      <c r="GY13" s="158">
        <f t="shared" si="100"/>
        <v>2.2999999999999998</v>
      </c>
      <c r="GZ13" s="157" t="str">
        <f t="shared" si="101"/>
        <v>2.30</v>
      </c>
      <c r="HA13" s="5" t="str">
        <f t="shared" si="102"/>
        <v>Lên lớp</v>
      </c>
      <c r="HB13" s="105">
        <v>7.6</v>
      </c>
      <c r="HC13" s="103">
        <v>7</v>
      </c>
      <c r="HD13" s="104"/>
      <c r="HE13" s="105"/>
      <c r="HF13" s="67">
        <f t="shared" si="103"/>
        <v>7.2</v>
      </c>
      <c r="HG13" s="67" t="str">
        <f t="shared" si="104"/>
        <v>7.2</v>
      </c>
      <c r="HH13" s="51" t="str">
        <f t="shared" si="105"/>
        <v>B</v>
      </c>
      <c r="HI13" s="60">
        <f t="shared" si="106"/>
        <v>3</v>
      </c>
      <c r="HJ13" s="53" t="str">
        <f t="shared" si="107"/>
        <v>3.0</v>
      </c>
      <c r="HK13" s="63">
        <v>3</v>
      </c>
      <c r="HL13" s="207">
        <v>3</v>
      </c>
      <c r="HM13" s="210">
        <v>7.7</v>
      </c>
      <c r="HN13" s="57">
        <v>4</v>
      </c>
      <c r="HO13" s="58"/>
      <c r="HP13" s="66">
        <f t="shared" si="108"/>
        <v>5.5</v>
      </c>
      <c r="HQ13" s="110">
        <f t="shared" si="109"/>
        <v>5.5</v>
      </c>
      <c r="HR13" s="67" t="str">
        <f t="shared" si="110"/>
        <v>5.5</v>
      </c>
      <c r="HS13" s="111" t="str">
        <f t="shared" si="111"/>
        <v>C</v>
      </c>
      <c r="HT13" s="112">
        <f t="shared" si="112"/>
        <v>2</v>
      </c>
      <c r="HU13" s="113" t="str">
        <f t="shared" si="113"/>
        <v>2.0</v>
      </c>
      <c r="HV13" s="63">
        <v>1</v>
      </c>
      <c r="HW13" s="207">
        <v>1</v>
      </c>
      <c r="HX13" s="66">
        <f t="shared" si="114"/>
        <v>1.7</v>
      </c>
      <c r="HY13" s="167">
        <f t="shared" si="115"/>
        <v>6.7</v>
      </c>
      <c r="HZ13" s="53" t="str">
        <f t="shared" si="116"/>
        <v>6.7</v>
      </c>
      <c r="IA13" s="51" t="str">
        <f t="shared" si="117"/>
        <v>C+</v>
      </c>
      <c r="IB13" s="60">
        <f t="shared" si="118"/>
        <v>2.5</v>
      </c>
      <c r="IC13" s="53" t="str">
        <f t="shared" si="119"/>
        <v>2.5</v>
      </c>
      <c r="ID13" s="220">
        <v>4</v>
      </c>
      <c r="IE13" s="221">
        <v>4</v>
      </c>
      <c r="IF13" s="210">
        <v>6</v>
      </c>
      <c r="IG13" s="57">
        <v>7</v>
      </c>
      <c r="IH13" s="58"/>
      <c r="II13" s="66">
        <f t="shared" si="120"/>
        <v>6.6</v>
      </c>
      <c r="IJ13" s="67">
        <f t="shared" si="121"/>
        <v>6.6</v>
      </c>
      <c r="IK13" s="67" t="str">
        <f t="shared" si="122"/>
        <v>6.6</v>
      </c>
      <c r="IL13" s="51" t="str">
        <f t="shared" si="123"/>
        <v>C+</v>
      </c>
      <c r="IM13" s="60">
        <f t="shared" si="124"/>
        <v>2.5</v>
      </c>
      <c r="IN13" s="53" t="str">
        <f t="shared" si="125"/>
        <v>2.5</v>
      </c>
      <c r="IO13" s="63">
        <v>2</v>
      </c>
      <c r="IP13" s="207">
        <v>2</v>
      </c>
      <c r="IQ13" s="210">
        <v>6.2</v>
      </c>
      <c r="IR13" s="57">
        <v>3</v>
      </c>
      <c r="IS13" s="58"/>
      <c r="IT13" s="66">
        <f t="shared" si="126"/>
        <v>4.3</v>
      </c>
      <c r="IU13" s="67">
        <f t="shared" si="127"/>
        <v>4.3</v>
      </c>
      <c r="IV13" s="67" t="str">
        <f t="shared" si="128"/>
        <v>4.3</v>
      </c>
      <c r="IW13" s="51" t="str">
        <f t="shared" si="129"/>
        <v>D</v>
      </c>
      <c r="IX13" s="60">
        <f t="shared" si="130"/>
        <v>1</v>
      </c>
      <c r="IY13" s="53" t="str">
        <f t="shared" si="131"/>
        <v>1.0</v>
      </c>
      <c r="IZ13" s="63">
        <v>3</v>
      </c>
      <c r="JA13" s="207">
        <v>3</v>
      </c>
      <c r="JB13" s="65">
        <v>7.8</v>
      </c>
      <c r="JC13" s="57">
        <v>9</v>
      </c>
      <c r="JD13" s="58"/>
      <c r="JE13" s="66">
        <f t="shared" si="132"/>
        <v>8.5</v>
      </c>
      <c r="JF13" s="67">
        <f t="shared" si="133"/>
        <v>8.5</v>
      </c>
      <c r="JG13" s="50" t="str">
        <f t="shared" si="134"/>
        <v>8.5</v>
      </c>
      <c r="JH13" s="51" t="str">
        <f t="shared" si="135"/>
        <v>A</v>
      </c>
      <c r="JI13" s="60">
        <f t="shared" si="136"/>
        <v>4</v>
      </c>
      <c r="JJ13" s="53" t="str">
        <f t="shared" si="137"/>
        <v>4.0</v>
      </c>
      <c r="JK13" s="61">
        <v>2</v>
      </c>
      <c r="JL13" s="62">
        <v>2</v>
      </c>
      <c r="JM13" s="65">
        <v>5.4</v>
      </c>
      <c r="JN13" s="57">
        <v>5</v>
      </c>
      <c r="JO13" s="58"/>
      <c r="JP13" s="66">
        <f t="shared" si="138"/>
        <v>5.2</v>
      </c>
      <c r="JQ13" s="67">
        <f t="shared" si="139"/>
        <v>5.2</v>
      </c>
      <c r="JR13" s="50" t="str">
        <f t="shared" si="140"/>
        <v>5.2</v>
      </c>
      <c r="JS13" s="51" t="str">
        <f t="shared" si="141"/>
        <v>D+</v>
      </c>
      <c r="JT13" s="60">
        <f t="shared" si="142"/>
        <v>1.5</v>
      </c>
      <c r="JU13" s="53" t="str">
        <f t="shared" si="143"/>
        <v>1.5</v>
      </c>
      <c r="JV13" s="61">
        <v>1</v>
      </c>
      <c r="JW13" s="62">
        <v>1</v>
      </c>
      <c r="JX13" s="271">
        <v>5</v>
      </c>
      <c r="JY13" s="122">
        <v>3</v>
      </c>
      <c r="JZ13" s="123">
        <v>5</v>
      </c>
      <c r="KA13" s="171">
        <f t="shared" si="144"/>
        <v>3.8</v>
      </c>
      <c r="KB13" s="67">
        <f t="shared" si="145"/>
        <v>5</v>
      </c>
      <c r="KC13" s="50" t="str">
        <f t="shared" si="146"/>
        <v>5.0</v>
      </c>
      <c r="KD13" s="51" t="str">
        <f t="shared" si="147"/>
        <v>D+</v>
      </c>
      <c r="KE13" s="60">
        <f t="shared" si="148"/>
        <v>1.5</v>
      </c>
      <c r="KF13" s="53" t="str">
        <f t="shared" si="149"/>
        <v>1.5</v>
      </c>
      <c r="KG13" s="61">
        <v>2</v>
      </c>
      <c r="KH13" s="62">
        <v>2</v>
      </c>
    </row>
    <row r="14" spans="1:294" s="8" customFormat="1" ht="18">
      <c r="A14" s="5">
        <v>13</v>
      </c>
      <c r="B14" s="9" t="s">
        <v>356</v>
      </c>
      <c r="C14" s="10" t="s">
        <v>395</v>
      </c>
      <c r="D14" s="11" t="s">
        <v>396</v>
      </c>
      <c r="E14" s="12" t="s">
        <v>218</v>
      </c>
      <c r="G14" s="47" t="s">
        <v>651</v>
      </c>
      <c r="H14" s="6" t="s">
        <v>427</v>
      </c>
      <c r="I14" s="48" t="s">
        <v>687</v>
      </c>
      <c r="J14" s="48" t="s">
        <v>631</v>
      </c>
      <c r="K14" s="98">
        <v>7.3</v>
      </c>
      <c r="L14" s="67" t="str">
        <f t="shared" si="14"/>
        <v>7.3</v>
      </c>
      <c r="M14" s="51" t="str">
        <f t="shared" si="150"/>
        <v>B</v>
      </c>
      <c r="N14" s="52">
        <f t="shared" si="151"/>
        <v>3</v>
      </c>
      <c r="O14" s="53" t="str">
        <f t="shared" si="15"/>
        <v>3.0</v>
      </c>
      <c r="P14" s="63">
        <v>2</v>
      </c>
      <c r="Q14" s="49">
        <v>6</v>
      </c>
      <c r="R14" s="67" t="str">
        <f t="shared" si="16"/>
        <v>6.0</v>
      </c>
      <c r="S14" s="51" t="str">
        <f t="shared" si="152"/>
        <v>C</v>
      </c>
      <c r="T14" s="52">
        <f t="shared" si="153"/>
        <v>2</v>
      </c>
      <c r="U14" s="53" t="str">
        <f t="shared" si="17"/>
        <v>2.0</v>
      </c>
      <c r="V14" s="63">
        <v>3</v>
      </c>
      <c r="W14" s="105">
        <v>9</v>
      </c>
      <c r="X14" s="103">
        <v>7</v>
      </c>
      <c r="Y14" s="104"/>
      <c r="Z14" s="66">
        <f t="shared" si="0"/>
        <v>7.8</v>
      </c>
      <c r="AA14" s="67">
        <f t="shared" si="1"/>
        <v>7.8</v>
      </c>
      <c r="AB14" s="67" t="str">
        <f t="shared" si="18"/>
        <v>7.8</v>
      </c>
      <c r="AC14" s="51" t="str">
        <f t="shared" si="2"/>
        <v>B</v>
      </c>
      <c r="AD14" s="60">
        <f t="shared" si="154"/>
        <v>3</v>
      </c>
      <c r="AE14" s="53" t="str">
        <f t="shared" si="19"/>
        <v>3.0</v>
      </c>
      <c r="AF14" s="63">
        <v>4</v>
      </c>
      <c r="AG14" s="207">
        <v>4</v>
      </c>
      <c r="AH14" s="105">
        <v>8.3000000000000007</v>
      </c>
      <c r="AI14" s="103">
        <v>8</v>
      </c>
      <c r="AJ14" s="104"/>
      <c r="AK14" s="66">
        <f t="shared" si="3"/>
        <v>8.1</v>
      </c>
      <c r="AL14" s="67">
        <f t="shared" si="4"/>
        <v>8.1</v>
      </c>
      <c r="AM14" s="67" t="str">
        <f t="shared" si="20"/>
        <v>8.1</v>
      </c>
      <c r="AN14" s="51" t="str">
        <f t="shared" si="155"/>
        <v>B+</v>
      </c>
      <c r="AO14" s="60">
        <f t="shared" si="156"/>
        <v>3.5</v>
      </c>
      <c r="AP14" s="53" t="str">
        <f t="shared" si="21"/>
        <v>3.5</v>
      </c>
      <c r="AQ14" s="63">
        <v>2</v>
      </c>
      <c r="AR14" s="207">
        <v>2</v>
      </c>
      <c r="AS14" s="105">
        <v>7.3</v>
      </c>
      <c r="AT14" s="103">
        <v>6</v>
      </c>
      <c r="AU14" s="104"/>
      <c r="AV14" s="66">
        <f t="shared" si="22"/>
        <v>6.5</v>
      </c>
      <c r="AW14" s="67">
        <f t="shared" si="23"/>
        <v>6.5</v>
      </c>
      <c r="AX14" s="67" t="str">
        <f t="shared" si="24"/>
        <v>6.5</v>
      </c>
      <c r="AY14" s="51" t="str">
        <f t="shared" si="25"/>
        <v>C+</v>
      </c>
      <c r="AZ14" s="60">
        <f t="shared" si="157"/>
        <v>2.5</v>
      </c>
      <c r="BA14" s="53" t="str">
        <f t="shared" si="26"/>
        <v>2.5</v>
      </c>
      <c r="BB14" s="63">
        <v>3</v>
      </c>
      <c r="BC14" s="207">
        <v>3</v>
      </c>
      <c r="BD14" s="105">
        <v>7.6</v>
      </c>
      <c r="BE14" s="103">
        <v>8</v>
      </c>
      <c r="BF14" s="104"/>
      <c r="BG14" s="66">
        <f t="shared" si="158"/>
        <v>7.8</v>
      </c>
      <c r="BH14" s="67">
        <f t="shared" si="159"/>
        <v>7.8</v>
      </c>
      <c r="BI14" s="67" t="str">
        <f t="shared" si="27"/>
        <v>7.8</v>
      </c>
      <c r="BJ14" s="51" t="str">
        <f t="shared" si="160"/>
        <v>B</v>
      </c>
      <c r="BK14" s="60">
        <f t="shared" si="161"/>
        <v>3</v>
      </c>
      <c r="BL14" s="53" t="str">
        <f t="shared" si="28"/>
        <v>3.0</v>
      </c>
      <c r="BM14" s="63">
        <v>3</v>
      </c>
      <c r="BN14" s="207">
        <v>3</v>
      </c>
      <c r="BO14" s="105">
        <v>7.8</v>
      </c>
      <c r="BP14" s="103">
        <v>9</v>
      </c>
      <c r="BQ14" s="104"/>
      <c r="BR14" s="66">
        <f t="shared" si="5"/>
        <v>8.5</v>
      </c>
      <c r="BS14" s="67">
        <f t="shared" si="6"/>
        <v>8.5</v>
      </c>
      <c r="BT14" s="67" t="str">
        <f t="shared" si="29"/>
        <v>8.5</v>
      </c>
      <c r="BU14" s="51" t="str">
        <f t="shared" si="7"/>
        <v>A</v>
      </c>
      <c r="BV14" s="68">
        <f t="shared" si="8"/>
        <v>4</v>
      </c>
      <c r="BW14" s="53" t="str">
        <f t="shared" si="30"/>
        <v>4.0</v>
      </c>
      <c r="BX14" s="63">
        <v>2</v>
      </c>
      <c r="BY14" s="207">
        <v>2</v>
      </c>
      <c r="BZ14" s="105">
        <v>7</v>
      </c>
      <c r="CA14" s="103">
        <v>8</v>
      </c>
      <c r="CB14" s="104"/>
      <c r="CC14" s="105"/>
      <c r="CD14" s="67">
        <f t="shared" si="162"/>
        <v>7.6</v>
      </c>
      <c r="CE14" s="67" t="str">
        <f t="shared" si="31"/>
        <v>7.6</v>
      </c>
      <c r="CF14" s="51" t="str">
        <f t="shared" si="163"/>
        <v>B</v>
      </c>
      <c r="CG14" s="60">
        <f t="shared" si="164"/>
        <v>3</v>
      </c>
      <c r="CH14" s="53" t="str">
        <f t="shared" si="32"/>
        <v>3.0</v>
      </c>
      <c r="CI14" s="63">
        <v>3</v>
      </c>
      <c r="CJ14" s="207">
        <v>3</v>
      </c>
      <c r="CK14" s="208">
        <f t="shared" si="33"/>
        <v>17</v>
      </c>
      <c r="CL14" s="72">
        <f t="shared" si="9"/>
        <v>7.6529411764705895</v>
      </c>
      <c r="CM14" s="93" t="str">
        <f t="shared" si="34"/>
        <v>7.65</v>
      </c>
      <c r="CN14" s="72">
        <f t="shared" si="10"/>
        <v>3.0882352941176472</v>
      </c>
      <c r="CO14" s="93" t="str">
        <f t="shared" si="35"/>
        <v>3.09</v>
      </c>
      <c r="CP14" s="7" t="str">
        <f t="shared" si="165"/>
        <v>Lên lớp</v>
      </c>
      <c r="CQ14" s="7">
        <f t="shared" si="11"/>
        <v>17</v>
      </c>
      <c r="CR14" s="72">
        <f t="shared" si="12"/>
        <v>7.6529411764705895</v>
      </c>
      <c r="CS14" s="7" t="str">
        <f t="shared" si="36"/>
        <v>7.65</v>
      </c>
      <c r="CT14" s="72">
        <f t="shared" si="13"/>
        <v>3.0882352941176472</v>
      </c>
      <c r="CU14" s="7" t="str">
        <f t="shared" si="37"/>
        <v>3.09</v>
      </c>
      <c r="CV14" s="7" t="str">
        <f t="shared" si="166"/>
        <v>Lên lớp</v>
      </c>
      <c r="CW14" s="66">
        <v>6.6</v>
      </c>
      <c r="CX14" s="7">
        <v>6</v>
      </c>
      <c r="CY14" s="7"/>
      <c r="CZ14" s="66">
        <f t="shared" si="38"/>
        <v>6.2</v>
      </c>
      <c r="DA14" s="67">
        <f t="shared" si="39"/>
        <v>6.2</v>
      </c>
      <c r="DB14" s="60" t="str">
        <f t="shared" si="40"/>
        <v>6.2</v>
      </c>
      <c r="DC14" s="51" t="str">
        <f t="shared" si="41"/>
        <v>C</v>
      </c>
      <c r="DD14" s="60">
        <f t="shared" si="42"/>
        <v>2</v>
      </c>
      <c r="DE14" s="60" t="str">
        <f t="shared" si="43"/>
        <v>2.0</v>
      </c>
      <c r="DF14" s="63"/>
      <c r="DG14" s="209"/>
      <c r="DH14" s="105">
        <v>8</v>
      </c>
      <c r="DI14" s="126">
        <v>6</v>
      </c>
      <c r="DJ14" s="126"/>
      <c r="DK14" s="66">
        <f t="shared" si="44"/>
        <v>6.8</v>
      </c>
      <c r="DL14" s="67">
        <f t="shared" si="45"/>
        <v>6.8</v>
      </c>
      <c r="DM14" s="60" t="str">
        <f t="shared" si="46"/>
        <v>6.8</v>
      </c>
      <c r="DN14" s="51" t="str">
        <f t="shared" si="47"/>
        <v>C+</v>
      </c>
      <c r="DO14" s="60">
        <f t="shared" si="48"/>
        <v>2.5</v>
      </c>
      <c r="DP14" s="60" t="str">
        <f t="shared" si="49"/>
        <v>2.5</v>
      </c>
      <c r="DQ14" s="63"/>
      <c r="DR14" s="209"/>
      <c r="DS14" s="67">
        <f t="shared" si="50"/>
        <v>6.5</v>
      </c>
      <c r="DT14" s="60" t="str">
        <f t="shared" si="51"/>
        <v>6.5</v>
      </c>
      <c r="DU14" s="51" t="str">
        <f t="shared" si="52"/>
        <v>C+</v>
      </c>
      <c r="DV14" s="60">
        <f t="shared" si="53"/>
        <v>2.5</v>
      </c>
      <c r="DW14" s="60" t="str">
        <f t="shared" si="54"/>
        <v>2.5</v>
      </c>
      <c r="DX14" s="63">
        <v>3</v>
      </c>
      <c r="DY14" s="209">
        <v>3</v>
      </c>
      <c r="DZ14" s="210">
        <v>6.9</v>
      </c>
      <c r="EA14" s="57">
        <v>7</v>
      </c>
      <c r="EB14" s="58"/>
      <c r="EC14" s="66">
        <f t="shared" si="55"/>
        <v>7</v>
      </c>
      <c r="ED14" s="67">
        <f t="shared" si="56"/>
        <v>7</v>
      </c>
      <c r="EE14" s="67" t="str">
        <f t="shared" si="57"/>
        <v>7.0</v>
      </c>
      <c r="EF14" s="51" t="str">
        <f t="shared" si="58"/>
        <v>B</v>
      </c>
      <c r="EG14" s="68">
        <f t="shared" si="59"/>
        <v>3</v>
      </c>
      <c r="EH14" s="53" t="str">
        <f t="shared" si="60"/>
        <v>3.0</v>
      </c>
      <c r="EI14" s="63">
        <v>3</v>
      </c>
      <c r="EJ14" s="207">
        <v>3</v>
      </c>
      <c r="EK14" s="210">
        <v>6.7</v>
      </c>
      <c r="EL14" s="57">
        <v>9</v>
      </c>
      <c r="EM14" s="58"/>
      <c r="EN14" s="66">
        <f t="shared" si="61"/>
        <v>8.1</v>
      </c>
      <c r="EO14" s="67">
        <f t="shared" si="62"/>
        <v>8.1</v>
      </c>
      <c r="EP14" s="67" t="str">
        <f t="shared" si="63"/>
        <v>8.1</v>
      </c>
      <c r="EQ14" s="51" t="str">
        <f t="shared" si="64"/>
        <v>B+</v>
      </c>
      <c r="ER14" s="60">
        <f t="shared" si="65"/>
        <v>3.5</v>
      </c>
      <c r="ES14" s="53" t="str">
        <f t="shared" si="66"/>
        <v>3.5</v>
      </c>
      <c r="ET14" s="63">
        <v>3</v>
      </c>
      <c r="EU14" s="207">
        <v>3</v>
      </c>
      <c r="EV14" s="171">
        <v>5</v>
      </c>
      <c r="EW14" s="122">
        <v>0</v>
      </c>
      <c r="EX14" s="123">
        <v>7</v>
      </c>
      <c r="EY14" s="66">
        <f t="shared" si="67"/>
        <v>2</v>
      </c>
      <c r="EZ14" s="67">
        <f t="shared" si="68"/>
        <v>6.2</v>
      </c>
      <c r="FA14" s="67" t="str">
        <f t="shared" si="69"/>
        <v>6.2</v>
      </c>
      <c r="FB14" s="51" t="str">
        <f t="shared" si="70"/>
        <v>C</v>
      </c>
      <c r="FC14" s="60">
        <f t="shared" si="71"/>
        <v>2</v>
      </c>
      <c r="FD14" s="53" t="str">
        <f t="shared" si="72"/>
        <v>2.0</v>
      </c>
      <c r="FE14" s="63">
        <v>2</v>
      </c>
      <c r="FF14" s="207">
        <v>2</v>
      </c>
      <c r="FG14" s="105">
        <v>7</v>
      </c>
      <c r="FH14" s="103">
        <v>8</v>
      </c>
      <c r="FI14" s="104"/>
      <c r="FJ14" s="66">
        <f t="shared" si="73"/>
        <v>7.6</v>
      </c>
      <c r="FK14" s="67">
        <f t="shared" si="74"/>
        <v>7.6</v>
      </c>
      <c r="FL14" s="67" t="str">
        <f t="shared" si="75"/>
        <v>7.6</v>
      </c>
      <c r="FM14" s="51" t="str">
        <f t="shared" si="76"/>
        <v>B</v>
      </c>
      <c r="FN14" s="60">
        <f t="shared" si="77"/>
        <v>3</v>
      </c>
      <c r="FO14" s="53" t="str">
        <f t="shared" si="78"/>
        <v>3.0</v>
      </c>
      <c r="FP14" s="63">
        <v>2</v>
      </c>
      <c r="FQ14" s="207">
        <v>2</v>
      </c>
      <c r="FR14" s="105">
        <v>8.4</v>
      </c>
      <c r="FS14" s="103">
        <v>8</v>
      </c>
      <c r="FT14" s="104"/>
      <c r="FU14" s="66"/>
      <c r="FV14" s="67">
        <f t="shared" si="79"/>
        <v>8.1999999999999993</v>
      </c>
      <c r="FW14" s="67" t="str">
        <f t="shared" si="80"/>
        <v>8.2</v>
      </c>
      <c r="FX14" s="51" t="str">
        <f t="shared" si="81"/>
        <v>B+</v>
      </c>
      <c r="FY14" s="60">
        <f t="shared" si="82"/>
        <v>3.5</v>
      </c>
      <c r="FZ14" s="53" t="str">
        <f t="shared" si="83"/>
        <v>3.5</v>
      </c>
      <c r="GA14" s="63">
        <v>2</v>
      </c>
      <c r="GB14" s="207">
        <v>2</v>
      </c>
      <c r="GC14" s="105">
        <v>6.9</v>
      </c>
      <c r="GD14" s="103">
        <v>7</v>
      </c>
      <c r="GE14" s="104"/>
      <c r="GF14" s="105"/>
      <c r="GG14" s="67">
        <f t="shared" si="84"/>
        <v>7</v>
      </c>
      <c r="GH14" s="67" t="str">
        <f t="shared" si="85"/>
        <v>7.0</v>
      </c>
      <c r="GI14" s="51" t="str">
        <f t="shared" si="86"/>
        <v>B</v>
      </c>
      <c r="GJ14" s="60">
        <f t="shared" si="87"/>
        <v>3</v>
      </c>
      <c r="GK14" s="53" t="str">
        <f t="shared" si="88"/>
        <v>3.0</v>
      </c>
      <c r="GL14" s="63">
        <v>3</v>
      </c>
      <c r="GM14" s="207">
        <v>3</v>
      </c>
      <c r="GN14" s="211">
        <f t="shared" si="89"/>
        <v>18</v>
      </c>
      <c r="GO14" s="156">
        <f t="shared" si="90"/>
        <v>7.2111111111111121</v>
      </c>
      <c r="GP14" s="158">
        <f t="shared" si="91"/>
        <v>2.9444444444444446</v>
      </c>
      <c r="GQ14" s="157" t="str">
        <f t="shared" si="92"/>
        <v>2.94</v>
      </c>
      <c r="GR14" s="5" t="str">
        <f t="shared" si="93"/>
        <v>Lên lớp</v>
      </c>
      <c r="GS14" s="212">
        <f t="shared" si="94"/>
        <v>18</v>
      </c>
      <c r="GT14" s="213">
        <f t="shared" si="95"/>
        <v>7.2111111111111121</v>
      </c>
      <c r="GU14" s="214">
        <f t="shared" si="96"/>
        <v>2.9444444444444446</v>
      </c>
      <c r="GV14" s="215">
        <f t="shared" si="97"/>
        <v>35</v>
      </c>
      <c r="GW14" s="211">
        <f t="shared" si="98"/>
        <v>35</v>
      </c>
      <c r="GX14" s="157">
        <f t="shared" si="99"/>
        <v>7.425714285714287</v>
      </c>
      <c r="GY14" s="158">
        <f t="shared" si="100"/>
        <v>3.0142857142857142</v>
      </c>
      <c r="GZ14" s="157" t="str">
        <f t="shared" si="101"/>
        <v>3.01</v>
      </c>
      <c r="HA14" s="5" t="str">
        <f t="shared" si="102"/>
        <v>Lên lớp</v>
      </c>
      <c r="HB14" s="105">
        <v>8.3000000000000007</v>
      </c>
      <c r="HC14" s="103">
        <v>8</v>
      </c>
      <c r="HD14" s="104"/>
      <c r="HE14" s="105"/>
      <c r="HF14" s="67">
        <f t="shared" si="103"/>
        <v>8.1</v>
      </c>
      <c r="HG14" s="67" t="str">
        <f t="shared" si="104"/>
        <v>8.1</v>
      </c>
      <c r="HH14" s="51" t="str">
        <f t="shared" si="105"/>
        <v>B+</v>
      </c>
      <c r="HI14" s="60">
        <f t="shared" si="106"/>
        <v>3.5</v>
      </c>
      <c r="HJ14" s="53" t="str">
        <f t="shared" si="107"/>
        <v>3.5</v>
      </c>
      <c r="HK14" s="63">
        <v>3</v>
      </c>
      <c r="HL14" s="207">
        <v>3</v>
      </c>
      <c r="HM14" s="210">
        <v>8.6999999999999993</v>
      </c>
      <c r="HN14" s="57">
        <v>6</v>
      </c>
      <c r="HO14" s="58"/>
      <c r="HP14" s="66">
        <f t="shared" si="108"/>
        <v>7.1</v>
      </c>
      <c r="HQ14" s="110">
        <f t="shared" si="109"/>
        <v>7.1</v>
      </c>
      <c r="HR14" s="67" t="str">
        <f t="shared" si="110"/>
        <v>7.1</v>
      </c>
      <c r="HS14" s="111" t="str">
        <f t="shared" si="111"/>
        <v>B</v>
      </c>
      <c r="HT14" s="112">
        <f t="shared" si="112"/>
        <v>3</v>
      </c>
      <c r="HU14" s="113" t="str">
        <f t="shared" si="113"/>
        <v>3.0</v>
      </c>
      <c r="HV14" s="63">
        <v>1</v>
      </c>
      <c r="HW14" s="207">
        <v>1</v>
      </c>
      <c r="HX14" s="66">
        <f t="shared" si="114"/>
        <v>2.1</v>
      </c>
      <c r="HY14" s="167">
        <f t="shared" si="115"/>
        <v>7.8</v>
      </c>
      <c r="HZ14" s="53" t="str">
        <f t="shared" si="116"/>
        <v>7.8</v>
      </c>
      <c r="IA14" s="51" t="str">
        <f t="shared" si="117"/>
        <v>B</v>
      </c>
      <c r="IB14" s="60">
        <f t="shared" si="118"/>
        <v>3</v>
      </c>
      <c r="IC14" s="53" t="str">
        <f t="shared" si="119"/>
        <v>3.0</v>
      </c>
      <c r="ID14" s="220">
        <v>4</v>
      </c>
      <c r="IE14" s="221">
        <v>4</v>
      </c>
      <c r="IF14" s="210">
        <v>7.7</v>
      </c>
      <c r="IG14" s="57">
        <v>7</v>
      </c>
      <c r="IH14" s="58"/>
      <c r="II14" s="66">
        <f t="shared" si="120"/>
        <v>7.3</v>
      </c>
      <c r="IJ14" s="67">
        <f t="shared" si="121"/>
        <v>7.3</v>
      </c>
      <c r="IK14" s="67" t="str">
        <f t="shared" si="122"/>
        <v>7.3</v>
      </c>
      <c r="IL14" s="51" t="str">
        <f t="shared" si="123"/>
        <v>B</v>
      </c>
      <c r="IM14" s="60">
        <f t="shared" si="124"/>
        <v>3</v>
      </c>
      <c r="IN14" s="53" t="str">
        <f t="shared" si="125"/>
        <v>3.0</v>
      </c>
      <c r="IO14" s="63">
        <v>2</v>
      </c>
      <c r="IP14" s="207">
        <v>2</v>
      </c>
      <c r="IQ14" s="210">
        <v>5.8</v>
      </c>
      <c r="IR14" s="57">
        <v>4</v>
      </c>
      <c r="IS14" s="58"/>
      <c r="IT14" s="66">
        <f t="shared" si="126"/>
        <v>4.7</v>
      </c>
      <c r="IU14" s="67">
        <f t="shared" si="127"/>
        <v>4.7</v>
      </c>
      <c r="IV14" s="67" t="str">
        <f t="shared" si="128"/>
        <v>4.7</v>
      </c>
      <c r="IW14" s="51" t="str">
        <f t="shared" si="129"/>
        <v>D</v>
      </c>
      <c r="IX14" s="60">
        <f t="shared" si="130"/>
        <v>1</v>
      </c>
      <c r="IY14" s="53" t="str">
        <f t="shared" si="131"/>
        <v>1.0</v>
      </c>
      <c r="IZ14" s="63">
        <v>3</v>
      </c>
      <c r="JA14" s="207">
        <v>3</v>
      </c>
      <c r="JB14" s="65">
        <v>7.4</v>
      </c>
      <c r="JC14" s="57">
        <v>7</v>
      </c>
      <c r="JD14" s="58"/>
      <c r="JE14" s="66">
        <f t="shared" si="132"/>
        <v>7.2</v>
      </c>
      <c r="JF14" s="67">
        <f t="shared" si="133"/>
        <v>7.2</v>
      </c>
      <c r="JG14" s="50" t="str">
        <f t="shared" si="134"/>
        <v>7.2</v>
      </c>
      <c r="JH14" s="51" t="str">
        <f t="shared" si="135"/>
        <v>B</v>
      </c>
      <c r="JI14" s="60">
        <f t="shared" si="136"/>
        <v>3</v>
      </c>
      <c r="JJ14" s="53" t="str">
        <f t="shared" si="137"/>
        <v>3.0</v>
      </c>
      <c r="JK14" s="61">
        <v>2</v>
      </c>
      <c r="JL14" s="62">
        <v>2</v>
      </c>
      <c r="JM14" s="65">
        <v>7.2</v>
      </c>
      <c r="JN14" s="57">
        <v>5</v>
      </c>
      <c r="JO14" s="58"/>
      <c r="JP14" s="66">
        <f t="shared" si="138"/>
        <v>5.9</v>
      </c>
      <c r="JQ14" s="67">
        <f t="shared" si="139"/>
        <v>5.9</v>
      </c>
      <c r="JR14" s="50" t="str">
        <f t="shared" si="140"/>
        <v>5.9</v>
      </c>
      <c r="JS14" s="51" t="str">
        <f t="shared" si="141"/>
        <v>C</v>
      </c>
      <c r="JT14" s="60">
        <f t="shared" si="142"/>
        <v>2</v>
      </c>
      <c r="JU14" s="53" t="str">
        <f t="shared" si="143"/>
        <v>2.0</v>
      </c>
      <c r="JV14" s="61">
        <v>1</v>
      </c>
      <c r="JW14" s="62">
        <v>1</v>
      </c>
      <c r="JX14" s="65">
        <v>7</v>
      </c>
      <c r="JY14" s="57">
        <v>6</v>
      </c>
      <c r="JZ14" s="58"/>
      <c r="KA14" s="66">
        <f t="shared" si="144"/>
        <v>6.4</v>
      </c>
      <c r="KB14" s="67">
        <f t="shared" si="145"/>
        <v>6.4</v>
      </c>
      <c r="KC14" s="50" t="str">
        <f t="shared" si="146"/>
        <v>6.4</v>
      </c>
      <c r="KD14" s="51" t="str">
        <f t="shared" si="147"/>
        <v>C</v>
      </c>
      <c r="KE14" s="60">
        <f t="shared" si="148"/>
        <v>2</v>
      </c>
      <c r="KF14" s="53" t="str">
        <f t="shared" si="149"/>
        <v>2.0</v>
      </c>
      <c r="KG14" s="61">
        <v>2</v>
      </c>
      <c r="KH14" s="62">
        <v>2</v>
      </c>
    </row>
    <row r="15" spans="1:294" s="8" customFormat="1" ht="18">
      <c r="A15" s="5">
        <v>14</v>
      </c>
      <c r="B15" s="9" t="s">
        <v>356</v>
      </c>
      <c r="C15" s="10" t="s">
        <v>397</v>
      </c>
      <c r="D15" s="11" t="s">
        <v>398</v>
      </c>
      <c r="E15" s="12" t="s">
        <v>218</v>
      </c>
      <c r="G15" s="47" t="s">
        <v>652</v>
      </c>
      <c r="H15" s="6" t="s">
        <v>427</v>
      </c>
      <c r="I15" s="48" t="s">
        <v>688</v>
      </c>
      <c r="J15" s="48" t="s">
        <v>707</v>
      </c>
      <c r="K15" s="98">
        <v>8</v>
      </c>
      <c r="L15" s="67" t="str">
        <f t="shared" si="14"/>
        <v>8.0</v>
      </c>
      <c r="M15" s="51" t="str">
        <f t="shared" si="150"/>
        <v>B+</v>
      </c>
      <c r="N15" s="52">
        <f t="shared" si="151"/>
        <v>3.5</v>
      </c>
      <c r="O15" s="53" t="str">
        <f t="shared" si="15"/>
        <v>3.5</v>
      </c>
      <c r="P15" s="63">
        <v>2</v>
      </c>
      <c r="Q15" s="49">
        <v>5</v>
      </c>
      <c r="R15" s="67" t="str">
        <f t="shared" si="16"/>
        <v>5.0</v>
      </c>
      <c r="S15" s="51" t="str">
        <f t="shared" si="152"/>
        <v>D+</v>
      </c>
      <c r="T15" s="52">
        <f t="shared" si="153"/>
        <v>1.5</v>
      </c>
      <c r="U15" s="53" t="str">
        <f t="shared" si="17"/>
        <v>1.5</v>
      </c>
      <c r="V15" s="63">
        <v>3</v>
      </c>
      <c r="W15" s="105">
        <v>8.3000000000000007</v>
      </c>
      <c r="X15" s="103">
        <v>7</v>
      </c>
      <c r="Y15" s="104"/>
      <c r="Z15" s="66">
        <f t="shared" si="0"/>
        <v>7.5</v>
      </c>
      <c r="AA15" s="67">
        <f t="shared" si="1"/>
        <v>7.5</v>
      </c>
      <c r="AB15" s="67" t="str">
        <f t="shared" si="18"/>
        <v>7.5</v>
      </c>
      <c r="AC15" s="51" t="str">
        <f t="shared" si="2"/>
        <v>B</v>
      </c>
      <c r="AD15" s="60">
        <f t="shared" si="154"/>
        <v>3</v>
      </c>
      <c r="AE15" s="53" t="str">
        <f t="shared" si="19"/>
        <v>3.0</v>
      </c>
      <c r="AF15" s="63">
        <v>4</v>
      </c>
      <c r="AG15" s="207">
        <v>4</v>
      </c>
      <c r="AH15" s="105">
        <v>8.3000000000000007</v>
      </c>
      <c r="AI15" s="103">
        <v>9</v>
      </c>
      <c r="AJ15" s="104"/>
      <c r="AK15" s="66">
        <f t="shared" si="3"/>
        <v>8.6999999999999993</v>
      </c>
      <c r="AL15" s="67">
        <f t="shared" si="4"/>
        <v>8.6999999999999993</v>
      </c>
      <c r="AM15" s="67" t="str">
        <f t="shared" si="20"/>
        <v>8.7</v>
      </c>
      <c r="AN15" s="51" t="str">
        <f t="shared" si="155"/>
        <v>A</v>
      </c>
      <c r="AO15" s="60">
        <f t="shared" si="156"/>
        <v>4</v>
      </c>
      <c r="AP15" s="53" t="str">
        <f t="shared" si="21"/>
        <v>4.0</v>
      </c>
      <c r="AQ15" s="63">
        <v>2</v>
      </c>
      <c r="AR15" s="207">
        <v>2</v>
      </c>
      <c r="AS15" s="105">
        <v>7</v>
      </c>
      <c r="AT15" s="103">
        <v>1</v>
      </c>
      <c r="AU15" s="104">
        <v>6</v>
      </c>
      <c r="AV15" s="66">
        <f t="shared" si="22"/>
        <v>3.4</v>
      </c>
      <c r="AW15" s="67">
        <f t="shared" si="23"/>
        <v>6.4</v>
      </c>
      <c r="AX15" s="67" t="str">
        <f t="shared" si="24"/>
        <v>6.4</v>
      </c>
      <c r="AY15" s="51" t="str">
        <f t="shared" si="25"/>
        <v>C</v>
      </c>
      <c r="AZ15" s="60">
        <f t="shared" si="157"/>
        <v>2</v>
      </c>
      <c r="BA15" s="53" t="str">
        <f t="shared" si="26"/>
        <v>2.0</v>
      </c>
      <c r="BB15" s="63">
        <v>3</v>
      </c>
      <c r="BC15" s="207">
        <v>3</v>
      </c>
      <c r="BD15" s="105">
        <v>7.4</v>
      </c>
      <c r="BE15" s="103">
        <v>5</v>
      </c>
      <c r="BF15" s="104"/>
      <c r="BG15" s="66">
        <f t="shared" si="158"/>
        <v>6</v>
      </c>
      <c r="BH15" s="67">
        <f t="shared" si="159"/>
        <v>6</v>
      </c>
      <c r="BI15" s="67" t="str">
        <f t="shared" si="27"/>
        <v>6.0</v>
      </c>
      <c r="BJ15" s="51" t="str">
        <f t="shared" si="160"/>
        <v>C</v>
      </c>
      <c r="BK15" s="60">
        <f t="shared" si="161"/>
        <v>2</v>
      </c>
      <c r="BL15" s="53" t="str">
        <f t="shared" si="28"/>
        <v>2.0</v>
      </c>
      <c r="BM15" s="63">
        <v>3</v>
      </c>
      <c r="BN15" s="207">
        <v>3</v>
      </c>
      <c r="BO15" s="105">
        <v>7.2</v>
      </c>
      <c r="BP15" s="103">
        <v>4</v>
      </c>
      <c r="BQ15" s="104"/>
      <c r="BR15" s="66">
        <f t="shared" si="5"/>
        <v>5.3</v>
      </c>
      <c r="BS15" s="67">
        <f t="shared" si="6"/>
        <v>5.3</v>
      </c>
      <c r="BT15" s="67" t="str">
        <f t="shared" si="29"/>
        <v>5.3</v>
      </c>
      <c r="BU15" s="51" t="str">
        <f t="shared" si="7"/>
        <v>D+</v>
      </c>
      <c r="BV15" s="68">
        <f t="shared" si="8"/>
        <v>1.5</v>
      </c>
      <c r="BW15" s="53" t="str">
        <f t="shared" si="30"/>
        <v>1.5</v>
      </c>
      <c r="BX15" s="63">
        <v>2</v>
      </c>
      <c r="BY15" s="207">
        <v>2</v>
      </c>
      <c r="BZ15" s="105">
        <v>8.5</v>
      </c>
      <c r="CA15" s="103">
        <v>5</v>
      </c>
      <c r="CB15" s="104"/>
      <c r="CC15" s="105"/>
      <c r="CD15" s="67">
        <f t="shared" si="162"/>
        <v>6.4</v>
      </c>
      <c r="CE15" s="67" t="str">
        <f t="shared" si="31"/>
        <v>6.4</v>
      </c>
      <c r="CF15" s="51" t="str">
        <f t="shared" si="163"/>
        <v>C</v>
      </c>
      <c r="CG15" s="60">
        <f t="shared" si="164"/>
        <v>2</v>
      </c>
      <c r="CH15" s="53" t="str">
        <f t="shared" si="32"/>
        <v>2.0</v>
      </c>
      <c r="CI15" s="63">
        <v>3</v>
      </c>
      <c r="CJ15" s="207">
        <v>3</v>
      </c>
      <c r="CK15" s="208">
        <f t="shared" si="33"/>
        <v>17</v>
      </c>
      <c r="CL15" s="72">
        <f t="shared" si="9"/>
        <v>6.7294117647058815</v>
      </c>
      <c r="CM15" s="93" t="str">
        <f t="shared" si="34"/>
        <v>6.73</v>
      </c>
      <c r="CN15" s="72">
        <f t="shared" si="10"/>
        <v>2.4117647058823528</v>
      </c>
      <c r="CO15" s="93" t="str">
        <f t="shared" si="35"/>
        <v>2.41</v>
      </c>
      <c r="CP15" s="7" t="str">
        <f t="shared" si="165"/>
        <v>Lên lớp</v>
      </c>
      <c r="CQ15" s="7">
        <f t="shared" si="11"/>
        <v>17</v>
      </c>
      <c r="CR15" s="72">
        <f t="shared" si="12"/>
        <v>6.7294117647058815</v>
      </c>
      <c r="CS15" s="7" t="str">
        <f t="shared" si="36"/>
        <v>6.73</v>
      </c>
      <c r="CT15" s="72">
        <f t="shared" si="13"/>
        <v>2.4117647058823528</v>
      </c>
      <c r="CU15" s="7" t="str">
        <f t="shared" si="37"/>
        <v>2.41</v>
      </c>
      <c r="CV15" s="7" t="str">
        <f t="shared" si="166"/>
        <v>Lên lớp</v>
      </c>
      <c r="CW15" s="66">
        <v>5.4</v>
      </c>
      <c r="CX15" s="7">
        <v>5</v>
      </c>
      <c r="CY15" s="7"/>
      <c r="CZ15" s="66">
        <f t="shared" si="38"/>
        <v>5.2</v>
      </c>
      <c r="DA15" s="67">
        <f t="shared" si="39"/>
        <v>5.2</v>
      </c>
      <c r="DB15" s="60" t="str">
        <f t="shared" si="40"/>
        <v>5.2</v>
      </c>
      <c r="DC15" s="51" t="str">
        <f t="shared" si="41"/>
        <v>D+</v>
      </c>
      <c r="DD15" s="60">
        <f t="shared" si="42"/>
        <v>1.5</v>
      </c>
      <c r="DE15" s="60" t="str">
        <f t="shared" si="43"/>
        <v>1.5</v>
      </c>
      <c r="DF15" s="63"/>
      <c r="DG15" s="209"/>
      <c r="DH15" s="105">
        <v>8.4</v>
      </c>
      <c r="DI15" s="126">
        <v>4</v>
      </c>
      <c r="DJ15" s="126"/>
      <c r="DK15" s="66">
        <f t="shared" si="44"/>
        <v>5.8</v>
      </c>
      <c r="DL15" s="67">
        <f t="shared" si="45"/>
        <v>5.8</v>
      </c>
      <c r="DM15" s="60" t="str">
        <f t="shared" si="46"/>
        <v>5.8</v>
      </c>
      <c r="DN15" s="51" t="str">
        <f t="shared" si="47"/>
        <v>C</v>
      </c>
      <c r="DO15" s="60">
        <f t="shared" si="48"/>
        <v>2</v>
      </c>
      <c r="DP15" s="60" t="str">
        <f t="shared" si="49"/>
        <v>2.0</v>
      </c>
      <c r="DQ15" s="63"/>
      <c r="DR15" s="209"/>
      <c r="DS15" s="67">
        <f t="shared" si="50"/>
        <v>5.5</v>
      </c>
      <c r="DT15" s="60" t="str">
        <f t="shared" si="51"/>
        <v>5.5</v>
      </c>
      <c r="DU15" s="51" t="str">
        <f t="shared" si="52"/>
        <v>C</v>
      </c>
      <c r="DV15" s="60">
        <f t="shared" si="53"/>
        <v>2</v>
      </c>
      <c r="DW15" s="60" t="str">
        <f t="shared" si="54"/>
        <v>2.0</v>
      </c>
      <c r="DX15" s="63">
        <v>3</v>
      </c>
      <c r="DY15" s="209">
        <v>3</v>
      </c>
      <c r="DZ15" s="171">
        <v>5.6</v>
      </c>
      <c r="EA15" s="122">
        <v>1</v>
      </c>
      <c r="EB15" s="123">
        <v>3</v>
      </c>
      <c r="EC15" s="66">
        <f t="shared" si="55"/>
        <v>2.8</v>
      </c>
      <c r="ED15" s="67">
        <f t="shared" si="56"/>
        <v>4</v>
      </c>
      <c r="EE15" s="67" t="str">
        <f t="shared" si="57"/>
        <v>4.0</v>
      </c>
      <c r="EF15" s="51" t="str">
        <f t="shared" si="58"/>
        <v>D</v>
      </c>
      <c r="EG15" s="68">
        <f t="shared" si="59"/>
        <v>1</v>
      </c>
      <c r="EH15" s="53" t="str">
        <f t="shared" si="60"/>
        <v>1.0</v>
      </c>
      <c r="EI15" s="63">
        <v>3</v>
      </c>
      <c r="EJ15" s="207">
        <v>3</v>
      </c>
      <c r="EK15" s="150">
        <v>6.8</v>
      </c>
      <c r="EL15" s="124">
        <v>0</v>
      </c>
      <c r="EM15" s="125">
        <v>4</v>
      </c>
      <c r="EN15" s="66">
        <f t="shared" si="61"/>
        <v>2.7</v>
      </c>
      <c r="EO15" s="67">
        <f t="shared" si="62"/>
        <v>5.0999999999999996</v>
      </c>
      <c r="EP15" s="67" t="str">
        <f t="shared" si="63"/>
        <v>5.1</v>
      </c>
      <c r="EQ15" s="51" t="str">
        <f t="shared" si="64"/>
        <v>D+</v>
      </c>
      <c r="ER15" s="60">
        <f t="shared" si="65"/>
        <v>1.5</v>
      </c>
      <c r="ES15" s="53" t="str">
        <f t="shared" si="66"/>
        <v>1.5</v>
      </c>
      <c r="ET15" s="63">
        <v>3</v>
      </c>
      <c r="EU15" s="207">
        <v>3</v>
      </c>
      <c r="EV15" s="171">
        <v>5</v>
      </c>
      <c r="EW15" s="122">
        <v>0</v>
      </c>
      <c r="EX15" s="123">
        <v>4</v>
      </c>
      <c r="EY15" s="66">
        <f t="shared" si="67"/>
        <v>2</v>
      </c>
      <c r="EZ15" s="67">
        <f t="shared" si="68"/>
        <v>4.4000000000000004</v>
      </c>
      <c r="FA15" s="67" t="str">
        <f t="shared" si="69"/>
        <v>4.4</v>
      </c>
      <c r="FB15" s="51" t="str">
        <f t="shared" si="70"/>
        <v>D</v>
      </c>
      <c r="FC15" s="60">
        <f t="shared" si="71"/>
        <v>1</v>
      </c>
      <c r="FD15" s="53" t="str">
        <f t="shared" si="72"/>
        <v>1.0</v>
      </c>
      <c r="FE15" s="63">
        <v>2</v>
      </c>
      <c r="FF15" s="207">
        <v>2</v>
      </c>
      <c r="FG15" s="105">
        <v>5.7</v>
      </c>
      <c r="FH15" s="103">
        <v>9</v>
      </c>
      <c r="FI15" s="104"/>
      <c r="FJ15" s="66">
        <f t="shared" si="73"/>
        <v>7.7</v>
      </c>
      <c r="FK15" s="67">
        <f t="shared" si="74"/>
        <v>7.7</v>
      </c>
      <c r="FL15" s="67" t="str">
        <f t="shared" si="75"/>
        <v>7.7</v>
      </c>
      <c r="FM15" s="51" t="str">
        <f t="shared" si="76"/>
        <v>B</v>
      </c>
      <c r="FN15" s="60">
        <f t="shared" si="77"/>
        <v>3</v>
      </c>
      <c r="FO15" s="53" t="str">
        <f t="shared" si="78"/>
        <v>3.0</v>
      </c>
      <c r="FP15" s="63">
        <v>2</v>
      </c>
      <c r="FQ15" s="207">
        <v>2</v>
      </c>
      <c r="FR15" s="105">
        <v>5</v>
      </c>
      <c r="FS15" s="103">
        <v>4</v>
      </c>
      <c r="FT15" s="104"/>
      <c r="FU15" s="66"/>
      <c r="FV15" s="67">
        <f t="shared" si="79"/>
        <v>4.4000000000000004</v>
      </c>
      <c r="FW15" s="67" t="str">
        <f t="shared" si="80"/>
        <v>4.4</v>
      </c>
      <c r="FX15" s="51" t="str">
        <f t="shared" si="81"/>
        <v>D</v>
      </c>
      <c r="FY15" s="60">
        <f t="shared" si="82"/>
        <v>1</v>
      </c>
      <c r="FZ15" s="53" t="str">
        <f t="shared" si="83"/>
        <v>1.0</v>
      </c>
      <c r="GA15" s="63">
        <v>2</v>
      </c>
      <c r="GB15" s="207">
        <v>2</v>
      </c>
      <c r="GC15" s="171">
        <v>5.6</v>
      </c>
      <c r="GD15" s="122">
        <v>0</v>
      </c>
      <c r="GE15" s="123">
        <v>5</v>
      </c>
      <c r="GF15" s="171"/>
      <c r="GG15" s="67">
        <f t="shared" si="84"/>
        <v>5.2</v>
      </c>
      <c r="GH15" s="67" t="str">
        <f t="shared" si="85"/>
        <v>5.2</v>
      </c>
      <c r="GI15" s="51" t="str">
        <f t="shared" si="86"/>
        <v>D+</v>
      </c>
      <c r="GJ15" s="60">
        <f t="shared" si="87"/>
        <v>1.5</v>
      </c>
      <c r="GK15" s="53" t="str">
        <f t="shared" si="88"/>
        <v>1.5</v>
      </c>
      <c r="GL15" s="63">
        <v>3</v>
      </c>
      <c r="GM15" s="207">
        <v>3</v>
      </c>
      <c r="GN15" s="211">
        <f t="shared" si="89"/>
        <v>18</v>
      </c>
      <c r="GO15" s="156">
        <f t="shared" si="90"/>
        <v>5.1333333333333337</v>
      </c>
      <c r="GP15" s="158">
        <f t="shared" si="91"/>
        <v>1.5555555555555556</v>
      </c>
      <c r="GQ15" s="157" t="str">
        <f t="shared" si="92"/>
        <v>1.56</v>
      </c>
      <c r="GR15" s="5" t="str">
        <f t="shared" si="93"/>
        <v>Lên lớp</v>
      </c>
      <c r="GS15" s="212">
        <f t="shared" si="94"/>
        <v>18</v>
      </c>
      <c r="GT15" s="213">
        <f t="shared" si="95"/>
        <v>5.1333333333333337</v>
      </c>
      <c r="GU15" s="214">
        <f t="shared" si="96"/>
        <v>1.5555555555555556</v>
      </c>
      <c r="GV15" s="215">
        <f t="shared" si="97"/>
        <v>35</v>
      </c>
      <c r="GW15" s="211">
        <f t="shared" si="98"/>
        <v>35</v>
      </c>
      <c r="GX15" s="157">
        <f t="shared" si="99"/>
        <v>5.9085714285714293</v>
      </c>
      <c r="GY15" s="158">
        <f t="shared" si="100"/>
        <v>1.9714285714285715</v>
      </c>
      <c r="GZ15" s="157" t="str">
        <f t="shared" si="101"/>
        <v>1.97</v>
      </c>
      <c r="HA15" s="5" t="str">
        <f t="shared" si="102"/>
        <v>Lên lớp</v>
      </c>
      <c r="HB15" s="105">
        <v>6.3</v>
      </c>
      <c r="HC15" s="103">
        <v>3</v>
      </c>
      <c r="HD15" s="104"/>
      <c r="HE15" s="105"/>
      <c r="HF15" s="67">
        <f t="shared" si="103"/>
        <v>4.3</v>
      </c>
      <c r="HG15" s="67" t="str">
        <f t="shared" si="104"/>
        <v>4.3</v>
      </c>
      <c r="HH15" s="51" t="str">
        <f t="shared" si="105"/>
        <v>D</v>
      </c>
      <c r="HI15" s="60">
        <f t="shared" si="106"/>
        <v>1</v>
      </c>
      <c r="HJ15" s="53" t="str">
        <f t="shared" si="107"/>
        <v>1.0</v>
      </c>
      <c r="HK15" s="63">
        <v>3</v>
      </c>
      <c r="HL15" s="207">
        <v>3</v>
      </c>
      <c r="HM15" s="210">
        <v>7.3</v>
      </c>
      <c r="HN15" s="57">
        <v>3</v>
      </c>
      <c r="HO15" s="58"/>
      <c r="HP15" s="66">
        <f t="shared" si="108"/>
        <v>4.7</v>
      </c>
      <c r="HQ15" s="110">
        <f t="shared" si="109"/>
        <v>4.7</v>
      </c>
      <c r="HR15" s="67" t="str">
        <f t="shared" si="110"/>
        <v>4.7</v>
      </c>
      <c r="HS15" s="111" t="str">
        <f t="shared" si="111"/>
        <v>D</v>
      </c>
      <c r="HT15" s="112">
        <f t="shared" si="112"/>
        <v>1</v>
      </c>
      <c r="HU15" s="113" t="str">
        <f t="shared" si="113"/>
        <v>1.0</v>
      </c>
      <c r="HV15" s="63">
        <v>1</v>
      </c>
      <c r="HW15" s="207">
        <v>1</v>
      </c>
      <c r="HX15" s="66">
        <f t="shared" si="114"/>
        <v>1.4</v>
      </c>
      <c r="HY15" s="167">
        <f t="shared" si="115"/>
        <v>4.4000000000000004</v>
      </c>
      <c r="HZ15" s="53" t="str">
        <f t="shared" si="116"/>
        <v>4.4</v>
      </c>
      <c r="IA15" s="51" t="str">
        <f t="shared" si="117"/>
        <v>D</v>
      </c>
      <c r="IB15" s="60">
        <f t="shared" si="118"/>
        <v>1</v>
      </c>
      <c r="IC15" s="53" t="str">
        <f t="shared" si="119"/>
        <v>1.0</v>
      </c>
      <c r="ID15" s="220">
        <v>4</v>
      </c>
      <c r="IE15" s="221">
        <v>4</v>
      </c>
      <c r="IF15" s="210">
        <v>5</v>
      </c>
      <c r="IG15" s="57">
        <v>4</v>
      </c>
      <c r="IH15" s="58"/>
      <c r="II15" s="66">
        <f t="shared" si="120"/>
        <v>4.4000000000000004</v>
      </c>
      <c r="IJ15" s="67">
        <f t="shared" si="121"/>
        <v>4.4000000000000004</v>
      </c>
      <c r="IK15" s="67" t="str">
        <f t="shared" si="122"/>
        <v>4.4</v>
      </c>
      <c r="IL15" s="51" t="str">
        <f t="shared" si="123"/>
        <v>D</v>
      </c>
      <c r="IM15" s="60">
        <f t="shared" si="124"/>
        <v>1</v>
      </c>
      <c r="IN15" s="53" t="str">
        <f t="shared" si="125"/>
        <v>1.0</v>
      </c>
      <c r="IO15" s="63">
        <v>2</v>
      </c>
      <c r="IP15" s="207">
        <v>2</v>
      </c>
      <c r="IQ15" s="210">
        <v>5.8</v>
      </c>
      <c r="IR15" s="57">
        <v>4</v>
      </c>
      <c r="IS15" s="58"/>
      <c r="IT15" s="66">
        <f t="shared" si="126"/>
        <v>4.7</v>
      </c>
      <c r="IU15" s="67">
        <f t="shared" si="127"/>
        <v>4.7</v>
      </c>
      <c r="IV15" s="67" t="str">
        <f t="shared" si="128"/>
        <v>4.7</v>
      </c>
      <c r="IW15" s="51" t="str">
        <f t="shared" si="129"/>
        <v>D</v>
      </c>
      <c r="IX15" s="60">
        <f t="shared" si="130"/>
        <v>1</v>
      </c>
      <c r="IY15" s="53" t="str">
        <f t="shared" si="131"/>
        <v>1.0</v>
      </c>
      <c r="IZ15" s="63">
        <v>3</v>
      </c>
      <c r="JA15" s="207">
        <v>3</v>
      </c>
      <c r="JB15" s="65">
        <v>7.4</v>
      </c>
      <c r="JC15" s="57">
        <v>5</v>
      </c>
      <c r="JD15" s="58"/>
      <c r="JE15" s="66">
        <f t="shared" si="132"/>
        <v>6</v>
      </c>
      <c r="JF15" s="67">
        <f t="shared" si="133"/>
        <v>6</v>
      </c>
      <c r="JG15" s="50" t="str">
        <f t="shared" si="134"/>
        <v>6.0</v>
      </c>
      <c r="JH15" s="51" t="str">
        <f t="shared" si="135"/>
        <v>C</v>
      </c>
      <c r="JI15" s="60">
        <f t="shared" si="136"/>
        <v>2</v>
      </c>
      <c r="JJ15" s="53" t="str">
        <f t="shared" si="137"/>
        <v>2.0</v>
      </c>
      <c r="JK15" s="61">
        <v>2</v>
      </c>
      <c r="JL15" s="62">
        <v>2</v>
      </c>
      <c r="JM15" s="65">
        <v>6.8</v>
      </c>
      <c r="JN15" s="57">
        <v>5</v>
      </c>
      <c r="JO15" s="58"/>
      <c r="JP15" s="66">
        <f t="shared" si="138"/>
        <v>5.7</v>
      </c>
      <c r="JQ15" s="67">
        <f t="shared" si="139"/>
        <v>5.7</v>
      </c>
      <c r="JR15" s="50" t="str">
        <f t="shared" si="140"/>
        <v>5.7</v>
      </c>
      <c r="JS15" s="51" t="str">
        <f t="shared" si="141"/>
        <v>C</v>
      </c>
      <c r="JT15" s="60">
        <f t="shared" si="142"/>
        <v>2</v>
      </c>
      <c r="JU15" s="53" t="str">
        <f t="shared" si="143"/>
        <v>2.0</v>
      </c>
      <c r="JV15" s="61">
        <v>1</v>
      </c>
      <c r="JW15" s="62">
        <v>1</v>
      </c>
      <c r="JX15" s="271">
        <v>5.3</v>
      </c>
      <c r="JY15" s="122">
        <v>2</v>
      </c>
      <c r="JZ15" s="123">
        <v>4</v>
      </c>
      <c r="KA15" s="171">
        <f t="shared" si="144"/>
        <v>3.3</v>
      </c>
      <c r="KB15" s="67">
        <f t="shared" si="145"/>
        <v>4.5</v>
      </c>
      <c r="KC15" s="50" t="str">
        <f t="shared" si="146"/>
        <v>4.5</v>
      </c>
      <c r="KD15" s="51" t="str">
        <f t="shared" si="147"/>
        <v>D</v>
      </c>
      <c r="KE15" s="60">
        <f t="shared" si="148"/>
        <v>1</v>
      </c>
      <c r="KF15" s="53" t="str">
        <f t="shared" si="149"/>
        <v>1.0</v>
      </c>
      <c r="KG15" s="61">
        <v>2</v>
      </c>
      <c r="KH15" s="62">
        <v>2</v>
      </c>
    </row>
    <row r="16" spans="1:294" s="8" customFormat="1" ht="18">
      <c r="A16" s="5">
        <v>15</v>
      </c>
      <c r="B16" s="9" t="s">
        <v>356</v>
      </c>
      <c r="C16" s="10" t="s">
        <v>399</v>
      </c>
      <c r="D16" s="11" t="s">
        <v>400</v>
      </c>
      <c r="E16" s="12" t="s">
        <v>401</v>
      </c>
      <c r="G16" s="47" t="s">
        <v>586</v>
      </c>
      <c r="H16" s="6" t="s">
        <v>427</v>
      </c>
      <c r="I16" s="48" t="s">
        <v>610</v>
      </c>
      <c r="J16" s="48" t="s">
        <v>610</v>
      </c>
      <c r="K16" s="98">
        <v>8</v>
      </c>
      <c r="L16" s="67" t="str">
        <f t="shared" si="14"/>
        <v>8.0</v>
      </c>
      <c r="M16" s="51" t="str">
        <f t="shared" si="150"/>
        <v>B+</v>
      </c>
      <c r="N16" s="52">
        <f t="shared" si="151"/>
        <v>3.5</v>
      </c>
      <c r="O16" s="53" t="str">
        <f t="shared" si="15"/>
        <v>3.5</v>
      </c>
      <c r="P16" s="63">
        <v>2</v>
      </c>
      <c r="Q16" s="49">
        <v>6</v>
      </c>
      <c r="R16" s="67" t="str">
        <f t="shared" si="16"/>
        <v>6.0</v>
      </c>
      <c r="S16" s="51" t="str">
        <f t="shared" si="152"/>
        <v>C</v>
      </c>
      <c r="T16" s="52">
        <f t="shared" si="153"/>
        <v>2</v>
      </c>
      <c r="U16" s="53" t="str">
        <f t="shared" si="17"/>
        <v>2.0</v>
      </c>
      <c r="V16" s="63">
        <v>3</v>
      </c>
      <c r="W16" s="105">
        <v>8.1999999999999993</v>
      </c>
      <c r="X16" s="103">
        <v>7</v>
      </c>
      <c r="Y16" s="104"/>
      <c r="Z16" s="66">
        <f t="shared" si="0"/>
        <v>7.5</v>
      </c>
      <c r="AA16" s="67">
        <f t="shared" si="1"/>
        <v>7.5</v>
      </c>
      <c r="AB16" s="67" t="str">
        <f t="shared" si="18"/>
        <v>7.5</v>
      </c>
      <c r="AC16" s="51" t="str">
        <f t="shared" si="2"/>
        <v>B</v>
      </c>
      <c r="AD16" s="60">
        <f t="shared" si="154"/>
        <v>3</v>
      </c>
      <c r="AE16" s="53" t="str">
        <f t="shared" si="19"/>
        <v>3.0</v>
      </c>
      <c r="AF16" s="63">
        <v>4</v>
      </c>
      <c r="AG16" s="207">
        <v>4</v>
      </c>
      <c r="AH16" s="105">
        <v>8</v>
      </c>
      <c r="AI16" s="103">
        <v>9</v>
      </c>
      <c r="AJ16" s="104"/>
      <c r="AK16" s="66">
        <f t="shared" si="3"/>
        <v>8.6</v>
      </c>
      <c r="AL16" s="67">
        <f t="shared" si="4"/>
        <v>8.6</v>
      </c>
      <c r="AM16" s="67" t="str">
        <f t="shared" si="20"/>
        <v>8.6</v>
      </c>
      <c r="AN16" s="51" t="str">
        <f t="shared" si="155"/>
        <v>A</v>
      </c>
      <c r="AO16" s="60">
        <f t="shared" si="156"/>
        <v>4</v>
      </c>
      <c r="AP16" s="53" t="str">
        <f t="shared" si="21"/>
        <v>4.0</v>
      </c>
      <c r="AQ16" s="63">
        <v>2</v>
      </c>
      <c r="AR16" s="207">
        <v>2</v>
      </c>
      <c r="AS16" s="105">
        <v>6.9</v>
      </c>
      <c r="AT16" s="103">
        <v>5</v>
      </c>
      <c r="AU16" s="104"/>
      <c r="AV16" s="66">
        <f t="shared" si="22"/>
        <v>5.8</v>
      </c>
      <c r="AW16" s="67">
        <f t="shared" si="23"/>
        <v>5.8</v>
      </c>
      <c r="AX16" s="67" t="str">
        <f t="shared" si="24"/>
        <v>5.8</v>
      </c>
      <c r="AY16" s="51" t="str">
        <f t="shared" si="25"/>
        <v>C</v>
      </c>
      <c r="AZ16" s="60">
        <f t="shared" si="157"/>
        <v>2</v>
      </c>
      <c r="BA16" s="53" t="str">
        <f t="shared" si="26"/>
        <v>2.0</v>
      </c>
      <c r="BB16" s="63">
        <v>3</v>
      </c>
      <c r="BC16" s="207">
        <v>3</v>
      </c>
      <c r="BD16" s="105">
        <v>6.6</v>
      </c>
      <c r="BE16" s="103">
        <v>8</v>
      </c>
      <c r="BF16" s="104"/>
      <c r="BG16" s="66">
        <f t="shared" si="158"/>
        <v>7.4</v>
      </c>
      <c r="BH16" s="67">
        <f t="shared" si="159"/>
        <v>7.4</v>
      </c>
      <c r="BI16" s="67" t="str">
        <f t="shared" si="27"/>
        <v>7.4</v>
      </c>
      <c r="BJ16" s="51" t="str">
        <f t="shared" si="160"/>
        <v>B</v>
      </c>
      <c r="BK16" s="60">
        <f t="shared" si="161"/>
        <v>3</v>
      </c>
      <c r="BL16" s="53" t="str">
        <f t="shared" si="28"/>
        <v>3.0</v>
      </c>
      <c r="BM16" s="63">
        <v>3</v>
      </c>
      <c r="BN16" s="207">
        <v>3</v>
      </c>
      <c r="BO16" s="105">
        <v>8.1999999999999993</v>
      </c>
      <c r="BP16" s="103">
        <v>5</v>
      </c>
      <c r="BQ16" s="104"/>
      <c r="BR16" s="66">
        <f t="shared" si="5"/>
        <v>6.3</v>
      </c>
      <c r="BS16" s="67">
        <f t="shared" si="6"/>
        <v>6.3</v>
      </c>
      <c r="BT16" s="67" t="str">
        <f t="shared" si="29"/>
        <v>6.3</v>
      </c>
      <c r="BU16" s="51" t="str">
        <f t="shared" si="7"/>
        <v>C</v>
      </c>
      <c r="BV16" s="68">
        <f t="shared" si="8"/>
        <v>2</v>
      </c>
      <c r="BW16" s="53" t="str">
        <f t="shared" si="30"/>
        <v>2.0</v>
      </c>
      <c r="BX16" s="63">
        <v>2</v>
      </c>
      <c r="BY16" s="207">
        <v>2</v>
      </c>
      <c r="BZ16" s="105">
        <v>7.5</v>
      </c>
      <c r="CA16" s="103">
        <v>8</v>
      </c>
      <c r="CB16" s="104"/>
      <c r="CC16" s="105"/>
      <c r="CD16" s="67">
        <f t="shared" si="162"/>
        <v>7.8</v>
      </c>
      <c r="CE16" s="67" t="str">
        <f t="shared" si="31"/>
        <v>7.8</v>
      </c>
      <c r="CF16" s="51" t="str">
        <f t="shared" si="163"/>
        <v>B</v>
      </c>
      <c r="CG16" s="60">
        <f t="shared" si="164"/>
        <v>3</v>
      </c>
      <c r="CH16" s="53" t="str">
        <f t="shared" si="32"/>
        <v>3.0</v>
      </c>
      <c r="CI16" s="63">
        <v>3</v>
      </c>
      <c r="CJ16" s="207">
        <v>3</v>
      </c>
      <c r="CK16" s="208">
        <f t="shared" si="33"/>
        <v>17</v>
      </c>
      <c r="CL16" s="72">
        <f t="shared" si="9"/>
        <v>7.2235294117647051</v>
      </c>
      <c r="CM16" s="93" t="str">
        <f t="shared" si="34"/>
        <v>7.22</v>
      </c>
      <c r="CN16" s="72">
        <f t="shared" si="10"/>
        <v>2.8235294117647061</v>
      </c>
      <c r="CO16" s="93" t="str">
        <f t="shared" si="35"/>
        <v>2.82</v>
      </c>
      <c r="CP16" s="7" t="str">
        <f t="shared" si="165"/>
        <v>Lên lớp</v>
      </c>
      <c r="CQ16" s="7">
        <f t="shared" si="11"/>
        <v>17</v>
      </c>
      <c r="CR16" s="72">
        <f t="shared" si="12"/>
        <v>7.2235294117647051</v>
      </c>
      <c r="CS16" s="7" t="str">
        <f t="shared" si="36"/>
        <v>7.22</v>
      </c>
      <c r="CT16" s="72">
        <f t="shared" si="13"/>
        <v>2.8235294117647061</v>
      </c>
      <c r="CU16" s="7" t="str">
        <f t="shared" si="37"/>
        <v>2.82</v>
      </c>
      <c r="CV16" s="7" t="str">
        <f t="shared" si="166"/>
        <v>Lên lớp</v>
      </c>
      <c r="CW16" s="66">
        <v>8.1999999999999993</v>
      </c>
      <c r="CX16" s="7">
        <v>9</v>
      </c>
      <c r="CY16" s="7"/>
      <c r="CZ16" s="66">
        <f t="shared" si="38"/>
        <v>8.6999999999999993</v>
      </c>
      <c r="DA16" s="67">
        <f t="shared" si="39"/>
        <v>8.6999999999999993</v>
      </c>
      <c r="DB16" s="60" t="str">
        <f t="shared" si="40"/>
        <v>8.7</v>
      </c>
      <c r="DC16" s="51" t="str">
        <f t="shared" si="41"/>
        <v>A</v>
      </c>
      <c r="DD16" s="60">
        <f t="shared" si="42"/>
        <v>4</v>
      </c>
      <c r="DE16" s="60" t="str">
        <f t="shared" si="43"/>
        <v>4.0</v>
      </c>
      <c r="DF16" s="63"/>
      <c r="DG16" s="209"/>
      <c r="DH16" s="105">
        <v>9</v>
      </c>
      <c r="DI16" s="126">
        <v>6</v>
      </c>
      <c r="DJ16" s="126"/>
      <c r="DK16" s="66">
        <f t="shared" si="44"/>
        <v>7.2</v>
      </c>
      <c r="DL16" s="67">
        <f t="shared" si="45"/>
        <v>7.2</v>
      </c>
      <c r="DM16" s="60" t="str">
        <f t="shared" si="46"/>
        <v>7.2</v>
      </c>
      <c r="DN16" s="51" t="str">
        <f t="shared" si="47"/>
        <v>B</v>
      </c>
      <c r="DO16" s="60">
        <f t="shared" si="48"/>
        <v>3</v>
      </c>
      <c r="DP16" s="60" t="str">
        <f t="shared" si="49"/>
        <v>3.0</v>
      </c>
      <c r="DQ16" s="63"/>
      <c r="DR16" s="209"/>
      <c r="DS16" s="67">
        <f t="shared" si="50"/>
        <v>7.9499999999999993</v>
      </c>
      <c r="DT16" s="60" t="str">
        <f t="shared" si="51"/>
        <v>8.0</v>
      </c>
      <c r="DU16" s="51" t="str">
        <f t="shared" si="52"/>
        <v>B</v>
      </c>
      <c r="DV16" s="60">
        <f t="shared" si="53"/>
        <v>3</v>
      </c>
      <c r="DW16" s="60" t="str">
        <f t="shared" si="54"/>
        <v>3.0</v>
      </c>
      <c r="DX16" s="63">
        <v>3</v>
      </c>
      <c r="DY16" s="209">
        <v>3</v>
      </c>
      <c r="DZ16" s="210">
        <v>5.7</v>
      </c>
      <c r="EA16" s="57">
        <v>7</v>
      </c>
      <c r="EB16" s="58"/>
      <c r="EC16" s="66">
        <f t="shared" si="55"/>
        <v>6.5</v>
      </c>
      <c r="ED16" s="67">
        <f t="shared" si="56"/>
        <v>6.5</v>
      </c>
      <c r="EE16" s="67" t="str">
        <f t="shared" si="57"/>
        <v>6.5</v>
      </c>
      <c r="EF16" s="51" t="str">
        <f t="shared" si="58"/>
        <v>C+</v>
      </c>
      <c r="EG16" s="68">
        <f t="shared" si="59"/>
        <v>2.5</v>
      </c>
      <c r="EH16" s="53" t="str">
        <f t="shared" si="60"/>
        <v>2.5</v>
      </c>
      <c r="EI16" s="63">
        <v>3</v>
      </c>
      <c r="EJ16" s="207">
        <v>3</v>
      </c>
      <c r="EK16" s="210">
        <v>5.3</v>
      </c>
      <c r="EL16" s="57">
        <v>6</v>
      </c>
      <c r="EM16" s="58"/>
      <c r="EN16" s="66">
        <f t="shared" si="61"/>
        <v>5.7</v>
      </c>
      <c r="EO16" s="67">
        <f t="shared" si="62"/>
        <v>5.7</v>
      </c>
      <c r="EP16" s="67" t="str">
        <f t="shared" si="63"/>
        <v>5.7</v>
      </c>
      <c r="EQ16" s="51" t="str">
        <f t="shared" si="64"/>
        <v>C</v>
      </c>
      <c r="ER16" s="60">
        <f t="shared" si="65"/>
        <v>2</v>
      </c>
      <c r="ES16" s="53" t="str">
        <f t="shared" si="66"/>
        <v>2.0</v>
      </c>
      <c r="ET16" s="63">
        <v>3</v>
      </c>
      <c r="EU16" s="207">
        <v>3</v>
      </c>
      <c r="EV16" s="171">
        <v>5</v>
      </c>
      <c r="EW16" s="122">
        <v>0</v>
      </c>
      <c r="EX16" s="123">
        <v>0</v>
      </c>
      <c r="EY16" s="66">
        <f t="shared" si="67"/>
        <v>2</v>
      </c>
      <c r="EZ16" s="67">
        <f t="shared" si="68"/>
        <v>2</v>
      </c>
      <c r="FA16" s="67" t="str">
        <f t="shared" si="69"/>
        <v>2.0</v>
      </c>
      <c r="FB16" s="51" t="str">
        <f t="shared" si="70"/>
        <v>F</v>
      </c>
      <c r="FC16" s="60">
        <f t="shared" si="71"/>
        <v>0</v>
      </c>
      <c r="FD16" s="53" t="str">
        <f t="shared" si="72"/>
        <v>0.0</v>
      </c>
      <c r="FE16" s="63">
        <v>2</v>
      </c>
      <c r="FF16" s="207"/>
      <c r="FG16" s="105">
        <v>8</v>
      </c>
      <c r="FH16" s="103">
        <v>8</v>
      </c>
      <c r="FI16" s="104"/>
      <c r="FJ16" s="66">
        <f t="shared" si="73"/>
        <v>8</v>
      </c>
      <c r="FK16" s="67">
        <f t="shared" si="74"/>
        <v>8</v>
      </c>
      <c r="FL16" s="67" t="str">
        <f t="shared" si="75"/>
        <v>8.0</v>
      </c>
      <c r="FM16" s="51" t="str">
        <f t="shared" si="76"/>
        <v>B+</v>
      </c>
      <c r="FN16" s="60">
        <f t="shared" si="77"/>
        <v>3.5</v>
      </c>
      <c r="FO16" s="53" t="str">
        <f t="shared" si="78"/>
        <v>3.5</v>
      </c>
      <c r="FP16" s="63">
        <v>2</v>
      </c>
      <c r="FQ16" s="207">
        <v>2</v>
      </c>
      <c r="FR16" s="150">
        <v>5</v>
      </c>
      <c r="FS16" s="124">
        <v>3</v>
      </c>
      <c r="FT16" s="125">
        <v>5</v>
      </c>
      <c r="FU16" s="150"/>
      <c r="FV16" s="67">
        <f t="shared" si="79"/>
        <v>5</v>
      </c>
      <c r="FW16" s="67" t="str">
        <f t="shared" si="80"/>
        <v>5.0</v>
      </c>
      <c r="FX16" s="51" t="str">
        <f t="shared" si="81"/>
        <v>D+</v>
      </c>
      <c r="FY16" s="60">
        <f t="shared" si="82"/>
        <v>1.5</v>
      </c>
      <c r="FZ16" s="53" t="str">
        <f t="shared" si="83"/>
        <v>1.5</v>
      </c>
      <c r="GA16" s="63">
        <v>2</v>
      </c>
      <c r="GB16" s="207">
        <v>2</v>
      </c>
      <c r="GC16" s="105">
        <v>6.3</v>
      </c>
      <c r="GD16" s="103">
        <v>5</v>
      </c>
      <c r="GE16" s="104"/>
      <c r="GF16" s="105"/>
      <c r="GG16" s="67">
        <f t="shared" si="84"/>
        <v>5.5</v>
      </c>
      <c r="GH16" s="67" t="str">
        <f t="shared" si="85"/>
        <v>5.5</v>
      </c>
      <c r="GI16" s="51" t="str">
        <f t="shared" si="86"/>
        <v>C</v>
      </c>
      <c r="GJ16" s="60">
        <f t="shared" si="87"/>
        <v>2</v>
      </c>
      <c r="GK16" s="53" t="str">
        <f t="shared" si="88"/>
        <v>2.0</v>
      </c>
      <c r="GL16" s="63">
        <v>3</v>
      </c>
      <c r="GM16" s="207">
        <v>3</v>
      </c>
      <c r="GN16" s="211">
        <f t="shared" si="89"/>
        <v>18</v>
      </c>
      <c r="GO16" s="156">
        <f t="shared" si="90"/>
        <v>5.9416666666666664</v>
      </c>
      <c r="GP16" s="158">
        <f t="shared" si="91"/>
        <v>2.1388888888888888</v>
      </c>
      <c r="GQ16" s="157" t="str">
        <f t="shared" si="92"/>
        <v>2.14</v>
      </c>
      <c r="GR16" s="5" t="str">
        <f t="shared" si="93"/>
        <v>Lên lớp</v>
      </c>
      <c r="GS16" s="212">
        <f t="shared" si="94"/>
        <v>16</v>
      </c>
      <c r="GT16" s="213">
        <f t="shared" si="95"/>
        <v>6.4343749999999993</v>
      </c>
      <c r="GU16" s="214">
        <f t="shared" si="96"/>
        <v>2.40625</v>
      </c>
      <c r="GV16" s="215">
        <f t="shared" si="97"/>
        <v>35</v>
      </c>
      <c r="GW16" s="211">
        <f t="shared" si="98"/>
        <v>33</v>
      </c>
      <c r="GX16" s="157">
        <f t="shared" si="99"/>
        <v>6.8409090909090899</v>
      </c>
      <c r="GY16" s="158">
        <f t="shared" si="100"/>
        <v>2.6212121212121211</v>
      </c>
      <c r="GZ16" s="157" t="str">
        <f t="shared" si="101"/>
        <v>2.62</v>
      </c>
      <c r="HA16" s="5" t="str">
        <f t="shared" si="102"/>
        <v>Lên lớp</v>
      </c>
      <c r="HB16" s="105">
        <v>7.3</v>
      </c>
      <c r="HC16" s="103">
        <v>7</v>
      </c>
      <c r="HD16" s="104"/>
      <c r="HE16" s="105"/>
      <c r="HF16" s="67">
        <f t="shared" si="103"/>
        <v>7.1</v>
      </c>
      <c r="HG16" s="67" t="str">
        <f t="shared" si="104"/>
        <v>7.1</v>
      </c>
      <c r="HH16" s="51" t="str">
        <f t="shared" si="105"/>
        <v>B</v>
      </c>
      <c r="HI16" s="60">
        <f t="shared" si="106"/>
        <v>3</v>
      </c>
      <c r="HJ16" s="53" t="str">
        <f t="shared" si="107"/>
        <v>3.0</v>
      </c>
      <c r="HK16" s="63">
        <v>3</v>
      </c>
      <c r="HL16" s="207">
        <v>3</v>
      </c>
      <c r="HM16" s="210">
        <v>8.6999999999999993</v>
      </c>
      <c r="HN16" s="57">
        <v>7</v>
      </c>
      <c r="HO16" s="58"/>
      <c r="HP16" s="66">
        <f t="shared" si="108"/>
        <v>7.7</v>
      </c>
      <c r="HQ16" s="110">
        <f t="shared" si="109"/>
        <v>7.7</v>
      </c>
      <c r="HR16" s="67" t="str">
        <f t="shared" si="110"/>
        <v>7.7</v>
      </c>
      <c r="HS16" s="111" t="str">
        <f t="shared" si="111"/>
        <v>B</v>
      </c>
      <c r="HT16" s="112">
        <f t="shared" si="112"/>
        <v>3</v>
      </c>
      <c r="HU16" s="113" t="str">
        <f t="shared" si="113"/>
        <v>3.0</v>
      </c>
      <c r="HV16" s="63">
        <v>1</v>
      </c>
      <c r="HW16" s="207">
        <v>1</v>
      </c>
      <c r="HX16" s="66">
        <f t="shared" si="114"/>
        <v>2.2999999999999998</v>
      </c>
      <c r="HY16" s="167">
        <f t="shared" si="115"/>
        <v>7.3</v>
      </c>
      <c r="HZ16" s="53" t="str">
        <f t="shared" si="116"/>
        <v>7.3</v>
      </c>
      <c r="IA16" s="51" t="str">
        <f t="shared" si="117"/>
        <v>B</v>
      </c>
      <c r="IB16" s="60">
        <f t="shared" si="118"/>
        <v>3</v>
      </c>
      <c r="IC16" s="53" t="str">
        <f t="shared" si="119"/>
        <v>3.0</v>
      </c>
      <c r="ID16" s="220">
        <v>4</v>
      </c>
      <c r="IE16" s="221">
        <v>4</v>
      </c>
      <c r="IF16" s="210">
        <v>6</v>
      </c>
      <c r="IG16" s="57">
        <v>8</v>
      </c>
      <c r="IH16" s="58"/>
      <c r="II16" s="66">
        <f t="shared" si="120"/>
        <v>7.2</v>
      </c>
      <c r="IJ16" s="67">
        <f t="shared" si="121"/>
        <v>7.2</v>
      </c>
      <c r="IK16" s="67" t="str">
        <f t="shared" si="122"/>
        <v>7.2</v>
      </c>
      <c r="IL16" s="51" t="str">
        <f t="shared" si="123"/>
        <v>B</v>
      </c>
      <c r="IM16" s="60">
        <f t="shared" si="124"/>
        <v>3</v>
      </c>
      <c r="IN16" s="53" t="str">
        <f t="shared" si="125"/>
        <v>3.0</v>
      </c>
      <c r="IO16" s="63">
        <v>2</v>
      </c>
      <c r="IP16" s="207">
        <v>2</v>
      </c>
      <c r="IQ16" s="210">
        <v>7.1</v>
      </c>
      <c r="IR16" s="57">
        <v>5</v>
      </c>
      <c r="IS16" s="58"/>
      <c r="IT16" s="66">
        <f t="shared" si="126"/>
        <v>5.8</v>
      </c>
      <c r="IU16" s="67">
        <f t="shared" si="127"/>
        <v>5.8</v>
      </c>
      <c r="IV16" s="67" t="str">
        <f t="shared" si="128"/>
        <v>5.8</v>
      </c>
      <c r="IW16" s="51" t="str">
        <f t="shared" si="129"/>
        <v>C</v>
      </c>
      <c r="IX16" s="60">
        <f t="shared" si="130"/>
        <v>2</v>
      </c>
      <c r="IY16" s="53" t="str">
        <f t="shared" si="131"/>
        <v>2.0</v>
      </c>
      <c r="IZ16" s="63">
        <v>3</v>
      </c>
      <c r="JA16" s="207">
        <v>3</v>
      </c>
      <c r="JB16" s="65">
        <v>8.1999999999999993</v>
      </c>
      <c r="JC16" s="57">
        <v>5</v>
      </c>
      <c r="JD16" s="58"/>
      <c r="JE16" s="66">
        <f t="shared" si="132"/>
        <v>6.3</v>
      </c>
      <c r="JF16" s="67">
        <f t="shared" si="133"/>
        <v>6.3</v>
      </c>
      <c r="JG16" s="50" t="str">
        <f t="shared" si="134"/>
        <v>6.3</v>
      </c>
      <c r="JH16" s="51" t="str">
        <f t="shared" si="135"/>
        <v>C</v>
      </c>
      <c r="JI16" s="60">
        <f t="shared" si="136"/>
        <v>2</v>
      </c>
      <c r="JJ16" s="53" t="str">
        <f t="shared" si="137"/>
        <v>2.0</v>
      </c>
      <c r="JK16" s="61">
        <v>2</v>
      </c>
      <c r="JL16" s="62">
        <v>2</v>
      </c>
      <c r="JM16" s="65">
        <v>6.8</v>
      </c>
      <c r="JN16" s="57">
        <v>5</v>
      </c>
      <c r="JO16" s="58"/>
      <c r="JP16" s="66">
        <f t="shared" si="138"/>
        <v>5.7</v>
      </c>
      <c r="JQ16" s="67">
        <f t="shared" si="139"/>
        <v>5.7</v>
      </c>
      <c r="JR16" s="50" t="str">
        <f t="shared" si="140"/>
        <v>5.7</v>
      </c>
      <c r="JS16" s="51" t="str">
        <f t="shared" si="141"/>
        <v>C</v>
      </c>
      <c r="JT16" s="60">
        <f t="shared" si="142"/>
        <v>2</v>
      </c>
      <c r="JU16" s="53" t="str">
        <f t="shared" si="143"/>
        <v>2.0</v>
      </c>
      <c r="JV16" s="61">
        <v>1</v>
      </c>
      <c r="JW16" s="62">
        <v>1</v>
      </c>
      <c r="JX16" s="65">
        <v>6.3</v>
      </c>
      <c r="JY16" s="57">
        <v>5</v>
      </c>
      <c r="JZ16" s="58"/>
      <c r="KA16" s="66">
        <f t="shared" si="144"/>
        <v>5.5</v>
      </c>
      <c r="KB16" s="67">
        <f t="shared" si="145"/>
        <v>5.5</v>
      </c>
      <c r="KC16" s="50" t="str">
        <f t="shared" si="146"/>
        <v>5.5</v>
      </c>
      <c r="KD16" s="51" t="str">
        <f t="shared" si="147"/>
        <v>C</v>
      </c>
      <c r="KE16" s="60">
        <f t="shared" si="148"/>
        <v>2</v>
      </c>
      <c r="KF16" s="53" t="str">
        <f t="shared" si="149"/>
        <v>2.0</v>
      </c>
      <c r="KG16" s="61">
        <v>2</v>
      </c>
      <c r="KH16" s="62">
        <v>2</v>
      </c>
    </row>
    <row r="17" spans="1:294" s="8" customFormat="1" ht="18">
      <c r="A17" s="5">
        <v>16</v>
      </c>
      <c r="B17" s="9" t="s">
        <v>356</v>
      </c>
      <c r="C17" s="10" t="s">
        <v>403</v>
      </c>
      <c r="D17" s="11" t="s">
        <v>282</v>
      </c>
      <c r="E17" s="12" t="s">
        <v>314</v>
      </c>
      <c r="G17" s="47" t="s">
        <v>654</v>
      </c>
      <c r="H17" s="6" t="s">
        <v>427</v>
      </c>
      <c r="I17" s="48" t="s">
        <v>690</v>
      </c>
      <c r="J17" s="48" t="s">
        <v>627</v>
      </c>
      <c r="K17" s="98">
        <v>7.7</v>
      </c>
      <c r="L17" s="67" t="str">
        <f t="shared" si="14"/>
        <v>7.7</v>
      </c>
      <c r="M17" s="51" t="str">
        <f t="shared" si="150"/>
        <v>B</v>
      </c>
      <c r="N17" s="52">
        <f t="shared" si="151"/>
        <v>3</v>
      </c>
      <c r="O17" s="53" t="str">
        <f t="shared" si="15"/>
        <v>3.0</v>
      </c>
      <c r="P17" s="63">
        <v>2</v>
      </c>
      <c r="Q17" s="49">
        <v>6</v>
      </c>
      <c r="R17" s="67" t="str">
        <f t="shared" si="16"/>
        <v>6.0</v>
      </c>
      <c r="S17" s="51" t="str">
        <f t="shared" si="152"/>
        <v>C</v>
      </c>
      <c r="T17" s="52">
        <f t="shared" si="153"/>
        <v>2</v>
      </c>
      <c r="U17" s="53" t="str">
        <f t="shared" si="17"/>
        <v>2.0</v>
      </c>
      <c r="V17" s="63">
        <v>3</v>
      </c>
      <c r="W17" s="105">
        <v>7.7</v>
      </c>
      <c r="X17" s="103">
        <v>7</v>
      </c>
      <c r="Y17" s="104"/>
      <c r="Z17" s="66">
        <f t="shared" si="0"/>
        <v>7.3</v>
      </c>
      <c r="AA17" s="67">
        <f t="shared" si="1"/>
        <v>7.3</v>
      </c>
      <c r="AB17" s="67" t="str">
        <f t="shared" si="18"/>
        <v>7.3</v>
      </c>
      <c r="AC17" s="51" t="str">
        <f t="shared" si="2"/>
        <v>B</v>
      </c>
      <c r="AD17" s="60">
        <f t="shared" si="154"/>
        <v>3</v>
      </c>
      <c r="AE17" s="53" t="str">
        <f t="shared" si="19"/>
        <v>3.0</v>
      </c>
      <c r="AF17" s="63">
        <v>4</v>
      </c>
      <c r="AG17" s="207">
        <v>4</v>
      </c>
      <c r="AH17" s="105">
        <v>8</v>
      </c>
      <c r="AI17" s="103">
        <v>9</v>
      </c>
      <c r="AJ17" s="104"/>
      <c r="AK17" s="66">
        <f t="shared" si="3"/>
        <v>8.6</v>
      </c>
      <c r="AL17" s="67">
        <f t="shared" si="4"/>
        <v>8.6</v>
      </c>
      <c r="AM17" s="67" t="str">
        <f t="shared" si="20"/>
        <v>8.6</v>
      </c>
      <c r="AN17" s="51" t="str">
        <f t="shared" si="155"/>
        <v>A</v>
      </c>
      <c r="AO17" s="60">
        <f t="shared" si="156"/>
        <v>4</v>
      </c>
      <c r="AP17" s="53" t="str">
        <f t="shared" si="21"/>
        <v>4.0</v>
      </c>
      <c r="AQ17" s="63">
        <v>2</v>
      </c>
      <c r="AR17" s="207">
        <v>2</v>
      </c>
      <c r="AS17" s="105">
        <v>7</v>
      </c>
      <c r="AT17" s="103">
        <v>7</v>
      </c>
      <c r="AU17" s="104"/>
      <c r="AV17" s="66">
        <f t="shared" si="22"/>
        <v>7</v>
      </c>
      <c r="AW17" s="67">
        <f t="shared" si="23"/>
        <v>7</v>
      </c>
      <c r="AX17" s="67" t="str">
        <f t="shared" si="24"/>
        <v>7.0</v>
      </c>
      <c r="AY17" s="51" t="str">
        <f t="shared" si="25"/>
        <v>B</v>
      </c>
      <c r="AZ17" s="60">
        <f t="shared" si="157"/>
        <v>3</v>
      </c>
      <c r="BA17" s="53" t="str">
        <f t="shared" si="26"/>
        <v>3.0</v>
      </c>
      <c r="BB17" s="63">
        <v>3</v>
      </c>
      <c r="BC17" s="207">
        <v>3</v>
      </c>
      <c r="BD17" s="105">
        <v>7.2</v>
      </c>
      <c r="BE17" s="103">
        <v>6</v>
      </c>
      <c r="BF17" s="104"/>
      <c r="BG17" s="66">
        <f t="shared" si="158"/>
        <v>6.5</v>
      </c>
      <c r="BH17" s="67">
        <f t="shared" si="159"/>
        <v>6.5</v>
      </c>
      <c r="BI17" s="67" t="str">
        <f t="shared" si="27"/>
        <v>6.5</v>
      </c>
      <c r="BJ17" s="51" t="str">
        <f t="shared" si="160"/>
        <v>C+</v>
      </c>
      <c r="BK17" s="60">
        <f t="shared" si="161"/>
        <v>2.5</v>
      </c>
      <c r="BL17" s="53" t="str">
        <f t="shared" si="28"/>
        <v>2.5</v>
      </c>
      <c r="BM17" s="63">
        <v>3</v>
      </c>
      <c r="BN17" s="207">
        <v>3</v>
      </c>
      <c r="BO17" s="105">
        <v>6.4</v>
      </c>
      <c r="BP17" s="103">
        <v>6</v>
      </c>
      <c r="BQ17" s="104"/>
      <c r="BR17" s="66">
        <f t="shared" si="5"/>
        <v>6.2</v>
      </c>
      <c r="BS17" s="67">
        <f t="shared" si="6"/>
        <v>6.2</v>
      </c>
      <c r="BT17" s="67" t="str">
        <f t="shared" si="29"/>
        <v>6.2</v>
      </c>
      <c r="BU17" s="51" t="str">
        <f t="shared" si="7"/>
        <v>C</v>
      </c>
      <c r="BV17" s="68">
        <f t="shared" si="8"/>
        <v>2</v>
      </c>
      <c r="BW17" s="53" t="str">
        <f t="shared" si="30"/>
        <v>2.0</v>
      </c>
      <c r="BX17" s="63">
        <v>2</v>
      </c>
      <c r="BY17" s="207">
        <v>2</v>
      </c>
      <c r="BZ17" s="105">
        <v>7.7</v>
      </c>
      <c r="CA17" s="103">
        <v>9</v>
      </c>
      <c r="CB17" s="104"/>
      <c r="CC17" s="105"/>
      <c r="CD17" s="67">
        <f t="shared" si="162"/>
        <v>8.5</v>
      </c>
      <c r="CE17" s="67" t="str">
        <f t="shared" si="31"/>
        <v>8.5</v>
      </c>
      <c r="CF17" s="51" t="str">
        <f t="shared" si="163"/>
        <v>A</v>
      </c>
      <c r="CG17" s="60">
        <f t="shared" si="164"/>
        <v>4</v>
      </c>
      <c r="CH17" s="53" t="str">
        <f t="shared" si="32"/>
        <v>4.0</v>
      </c>
      <c r="CI17" s="63">
        <v>3</v>
      </c>
      <c r="CJ17" s="207">
        <v>3</v>
      </c>
      <c r="CK17" s="208">
        <f t="shared" si="33"/>
        <v>17</v>
      </c>
      <c r="CL17" s="72">
        <f t="shared" si="9"/>
        <v>7.3411764705882359</v>
      </c>
      <c r="CM17" s="93" t="str">
        <f t="shared" si="34"/>
        <v>7.34</v>
      </c>
      <c r="CN17" s="72">
        <f t="shared" si="10"/>
        <v>3.0882352941176472</v>
      </c>
      <c r="CO17" s="93" t="str">
        <f t="shared" si="35"/>
        <v>3.09</v>
      </c>
      <c r="CP17" s="7" t="str">
        <f t="shared" si="165"/>
        <v>Lên lớp</v>
      </c>
      <c r="CQ17" s="7">
        <f t="shared" si="11"/>
        <v>17</v>
      </c>
      <c r="CR17" s="72">
        <f t="shared" si="12"/>
        <v>7.3411764705882359</v>
      </c>
      <c r="CS17" s="7" t="str">
        <f t="shared" si="36"/>
        <v>7.34</v>
      </c>
      <c r="CT17" s="72">
        <f t="shared" si="13"/>
        <v>3.0882352941176472</v>
      </c>
      <c r="CU17" s="7" t="str">
        <f t="shared" si="37"/>
        <v>3.09</v>
      </c>
      <c r="CV17" s="7" t="str">
        <f t="shared" si="166"/>
        <v>Lên lớp</v>
      </c>
      <c r="CW17" s="66">
        <v>7</v>
      </c>
      <c r="CX17" s="7">
        <v>6</v>
      </c>
      <c r="CY17" s="7"/>
      <c r="CZ17" s="66">
        <f t="shared" si="38"/>
        <v>6.4</v>
      </c>
      <c r="DA17" s="67">
        <f t="shared" si="39"/>
        <v>6.4</v>
      </c>
      <c r="DB17" s="60" t="str">
        <f t="shared" si="40"/>
        <v>6.4</v>
      </c>
      <c r="DC17" s="51" t="str">
        <f t="shared" si="41"/>
        <v>C</v>
      </c>
      <c r="DD17" s="60">
        <f t="shared" si="42"/>
        <v>2</v>
      </c>
      <c r="DE17" s="60" t="str">
        <f t="shared" si="43"/>
        <v>2.0</v>
      </c>
      <c r="DF17" s="63"/>
      <c r="DG17" s="209"/>
      <c r="DH17" s="105">
        <v>7</v>
      </c>
      <c r="DI17" s="126">
        <v>7</v>
      </c>
      <c r="DJ17" s="126"/>
      <c r="DK17" s="66">
        <f t="shared" si="44"/>
        <v>7</v>
      </c>
      <c r="DL17" s="67">
        <f t="shared" si="45"/>
        <v>7</v>
      </c>
      <c r="DM17" s="60" t="str">
        <f t="shared" si="46"/>
        <v>7.0</v>
      </c>
      <c r="DN17" s="51" t="str">
        <f t="shared" si="47"/>
        <v>B</v>
      </c>
      <c r="DO17" s="60">
        <f t="shared" si="48"/>
        <v>3</v>
      </c>
      <c r="DP17" s="60" t="str">
        <f t="shared" si="49"/>
        <v>3.0</v>
      </c>
      <c r="DQ17" s="63"/>
      <c r="DR17" s="209"/>
      <c r="DS17" s="67">
        <f t="shared" si="50"/>
        <v>6.7</v>
      </c>
      <c r="DT17" s="60" t="str">
        <f t="shared" si="51"/>
        <v>6.7</v>
      </c>
      <c r="DU17" s="51" t="str">
        <f t="shared" si="52"/>
        <v>C+</v>
      </c>
      <c r="DV17" s="60">
        <f t="shared" si="53"/>
        <v>2.5</v>
      </c>
      <c r="DW17" s="60" t="str">
        <f t="shared" si="54"/>
        <v>2.5</v>
      </c>
      <c r="DX17" s="63">
        <v>3</v>
      </c>
      <c r="DY17" s="209">
        <v>3</v>
      </c>
      <c r="DZ17" s="210">
        <v>6.6</v>
      </c>
      <c r="EA17" s="57">
        <v>8</v>
      </c>
      <c r="EB17" s="58"/>
      <c r="EC17" s="66">
        <f t="shared" si="55"/>
        <v>7.4</v>
      </c>
      <c r="ED17" s="67">
        <f t="shared" si="56"/>
        <v>7.4</v>
      </c>
      <c r="EE17" s="67" t="str">
        <f t="shared" si="57"/>
        <v>7.4</v>
      </c>
      <c r="EF17" s="51" t="str">
        <f t="shared" si="58"/>
        <v>B</v>
      </c>
      <c r="EG17" s="68">
        <f t="shared" si="59"/>
        <v>3</v>
      </c>
      <c r="EH17" s="53" t="str">
        <f t="shared" si="60"/>
        <v>3.0</v>
      </c>
      <c r="EI17" s="63">
        <v>3</v>
      </c>
      <c r="EJ17" s="207">
        <v>3</v>
      </c>
      <c r="EK17" s="210">
        <v>6.7</v>
      </c>
      <c r="EL17" s="57">
        <v>5</v>
      </c>
      <c r="EM17" s="58"/>
      <c r="EN17" s="66">
        <f t="shared" si="61"/>
        <v>5.7</v>
      </c>
      <c r="EO17" s="67">
        <f t="shared" si="62"/>
        <v>5.7</v>
      </c>
      <c r="EP17" s="67" t="str">
        <f t="shared" si="63"/>
        <v>5.7</v>
      </c>
      <c r="EQ17" s="51" t="str">
        <f t="shared" si="64"/>
        <v>C</v>
      </c>
      <c r="ER17" s="60">
        <f t="shared" si="65"/>
        <v>2</v>
      </c>
      <c r="ES17" s="53" t="str">
        <f t="shared" si="66"/>
        <v>2.0</v>
      </c>
      <c r="ET17" s="63">
        <v>3</v>
      </c>
      <c r="EU17" s="207">
        <v>3</v>
      </c>
      <c r="EV17" s="171">
        <v>6.7</v>
      </c>
      <c r="EW17" s="122">
        <v>1</v>
      </c>
      <c r="EX17" s="123">
        <v>6</v>
      </c>
      <c r="EY17" s="66">
        <f t="shared" si="67"/>
        <v>3.3</v>
      </c>
      <c r="EZ17" s="67">
        <f t="shared" si="68"/>
        <v>6.3</v>
      </c>
      <c r="FA17" s="67" t="str">
        <f t="shared" si="69"/>
        <v>6.3</v>
      </c>
      <c r="FB17" s="51" t="str">
        <f t="shared" si="70"/>
        <v>C</v>
      </c>
      <c r="FC17" s="60">
        <f t="shared" si="71"/>
        <v>2</v>
      </c>
      <c r="FD17" s="53" t="str">
        <f t="shared" si="72"/>
        <v>2.0</v>
      </c>
      <c r="FE17" s="63">
        <v>2</v>
      </c>
      <c r="FF17" s="207">
        <v>2</v>
      </c>
      <c r="FG17" s="105">
        <v>8.6999999999999993</v>
      </c>
      <c r="FH17" s="103">
        <v>9</v>
      </c>
      <c r="FI17" s="104"/>
      <c r="FJ17" s="66">
        <f t="shared" si="73"/>
        <v>8.9</v>
      </c>
      <c r="FK17" s="67">
        <f t="shared" si="74"/>
        <v>8.9</v>
      </c>
      <c r="FL17" s="67" t="str">
        <f t="shared" si="75"/>
        <v>8.9</v>
      </c>
      <c r="FM17" s="51" t="str">
        <f t="shared" si="76"/>
        <v>A</v>
      </c>
      <c r="FN17" s="60">
        <f t="shared" si="77"/>
        <v>4</v>
      </c>
      <c r="FO17" s="53" t="str">
        <f t="shared" si="78"/>
        <v>4.0</v>
      </c>
      <c r="FP17" s="63">
        <v>2</v>
      </c>
      <c r="FQ17" s="207">
        <v>2</v>
      </c>
      <c r="FR17" s="105">
        <v>6.4</v>
      </c>
      <c r="FS17" s="103">
        <v>5</v>
      </c>
      <c r="FT17" s="104"/>
      <c r="FU17" s="66"/>
      <c r="FV17" s="67">
        <f t="shared" si="79"/>
        <v>5.6</v>
      </c>
      <c r="FW17" s="67" t="str">
        <f t="shared" si="80"/>
        <v>5.6</v>
      </c>
      <c r="FX17" s="51" t="str">
        <f t="shared" si="81"/>
        <v>C</v>
      </c>
      <c r="FY17" s="60">
        <f t="shared" si="82"/>
        <v>2</v>
      </c>
      <c r="FZ17" s="53" t="str">
        <f t="shared" si="83"/>
        <v>2.0</v>
      </c>
      <c r="GA17" s="63">
        <v>2</v>
      </c>
      <c r="GB17" s="207">
        <v>2</v>
      </c>
      <c r="GC17" s="105">
        <v>8.1</v>
      </c>
      <c r="GD17" s="103">
        <v>8</v>
      </c>
      <c r="GE17" s="104"/>
      <c r="GF17" s="105"/>
      <c r="GG17" s="67">
        <f t="shared" si="84"/>
        <v>8</v>
      </c>
      <c r="GH17" s="67" t="str">
        <f t="shared" si="85"/>
        <v>8.0</v>
      </c>
      <c r="GI17" s="51" t="str">
        <f t="shared" si="86"/>
        <v>B+</v>
      </c>
      <c r="GJ17" s="60">
        <f t="shared" si="87"/>
        <v>3.5</v>
      </c>
      <c r="GK17" s="53" t="str">
        <f t="shared" si="88"/>
        <v>3.5</v>
      </c>
      <c r="GL17" s="63">
        <v>3</v>
      </c>
      <c r="GM17" s="207">
        <v>3</v>
      </c>
      <c r="GN17" s="211">
        <f t="shared" si="89"/>
        <v>18</v>
      </c>
      <c r="GO17" s="156">
        <f t="shared" si="90"/>
        <v>6.9444444444444446</v>
      </c>
      <c r="GP17" s="158">
        <f t="shared" si="91"/>
        <v>2.7222222222222223</v>
      </c>
      <c r="GQ17" s="157" t="str">
        <f t="shared" si="92"/>
        <v>2.72</v>
      </c>
      <c r="GR17" s="5" t="str">
        <f t="shared" si="93"/>
        <v>Lên lớp</v>
      </c>
      <c r="GS17" s="212">
        <f t="shared" si="94"/>
        <v>18</v>
      </c>
      <c r="GT17" s="213">
        <f t="shared" si="95"/>
        <v>6.9444444444444446</v>
      </c>
      <c r="GU17" s="214">
        <f t="shared" si="96"/>
        <v>2.7222222222222223</v>
      </c>
      <c r="GV17" s="215">
        <f t="shared" si="97"/>
        <v>35</v>
      </c>
      <c r="GW17" s="211">
        <f t="shared" si="98"/>
        <v>35</v>
      </c>
      <c r="GX17" s="157">
        <f t="shared" si="99"/>
        <v>7.1371428571428579</v>
      </c>
      <c r="GY17" s="158">
        <f t="shared" si="100"/>
        <v>2.9</v>
      </c>
      <c r="GZ17" s="157" t="str">
        <f t="shared" si="101"/>
        <v>2.90</v>
      </c>
      <c r="HA17" s="5" t="str">
        <f t="shared" si="102"/>
        <v>Lên lớp</v>
      </c>
      <c r="HB17" s="105">
        <v>7.6</v>
      </c>
      <c r="HC17" s="103">
        <v>5</v>
      </c>
      <c r="HD17" s="104"/>
      <c r="HE17" s="105"/>
      <c r="HF17" s="67">
        <f t="shared" si="103"/>
        <v>6</v>
      </c>
      <c r="HG17" s="67" t="str">
        <f t="shared" si="104"/>
        <v>6.0</v>
      </c>
      <c r="HH17" s="51" t="str">
        <f t="shared" si="105"/>
        <v>C</v>
      </c>
      <c r="HI17" s="60">
        <f t="shared" si="106"/>
        <v>2</v>
      </c>
      <c r="HJ17" s="53" t="str">
        <f t="shared" si="107"/>
        <v>2.0</v>
      </c>
      <c r="HK17" s="63">
        <v>3</v>
      </c>
      <c r="HL17" s="207">
        <v>3</v>
      </c>
      <c r="HM17" s="210">
        <v>8.6999999999999993</v>
      </c>
      <c r="HN17" s="57">
        <v>5</v>
      </c>
      <c r="HO17" s="58"/>
      <c r="HP17" s="66">
        <f t="shared" si="108"/>
        <v>6.5</v>
      </c>
      <c r="HQ17" s="110">
        <f t="shared" si="109"/>
        <v>6.5</v>
      </c>
      <c r="HR17" s="67" t="str">
        <f t="shared" si="110"/>
        <v>6.5</v>
      </c>
      <c r="HS17" s="111" t="str">
        <f t="shared" si="111"/>
        <v>C+</v>
      </c>
      <c r="HT17" s="112">
        <f t="shared" si="112"/>
        <v>2.5</v>
      </c>
      <c r="HU17" s="113" t="str">
        <f t="shared" si="113"/>
        <v>2.5</v>
      </c>
      <c r="HV17" s="63">
        <v>1</v>
      </c>
      <c r="HW17" s="207">
        <v>1</v>
      </c>
      <c r="HX17" s="66">
        <f t="shared" si="114"/>
        <v>2</v>
      </c>
      <c r="HY17" s="167">
        <f t="shared" si="115"/>
        <v>6.2</v>
      </c>
      <c r="HZ17" s="53" t="str">
        <f t="shared" si="116"/>
        <v>6.2</v>
      </c>
      <c r="IA17" s="51" t="str">
        <f t="shared" si="117"/>
        <v>C</v>
      </c>
      <c r="IB17" s="60">
        <f t="shared" si="118"/>
        <v>2</v>
      </c>
      <c r="IC17" s="53" t="str">
        <f t="shared" si="119"/>
        <v>2.0</v>
      </c>
      <c r="ID17" s="220">
        <v>4</v>
      </c>
      <c r="IE17" s="221">
        <v>4</v>
      </c>
      <c r="IF17" s="210">
        <v>6.7</v>
      </c>
      <c r="IG17" s="57">
        <v>8</v>
      </c>
      <c r="IH17" s="58"/>
      <c r="II17" s="66">
        <f t="shared" si="120"/>
        <v>7.5</v>
      </c>
      <c r="IJ17" s="67">
        <f t="shared" si="121"/>
        <v>7.5</v>
      </c>
      <c r="IK17" s="67" t="str">
        <f t="shared" si="122"/>
        <v>7.5</v>
      </c>
      <c r="IL17" s="51" t="str">
        <f t="shared" si="123"/>
        <v>B</v>
      </c>
      <c r="IM17" s="60">
        <f t="shared" si="124"/>
        <v>3</v>
      </c>
      <c r="IN17" s="53" t="str">
        <f t="shared" si="125"/>
        <v>3.0</v>
      </c>
      <c r="IO17" s="63">
        <v>2</v>
      </c>
      <c r="IP17" s="207">
        <v>2</v>
      </c>
      <c r="IQ17" s="210">
        <v>7.8</v>
      </c>
      <c r="IR17" s="57">
        <v>5</v>
      </c>
      <c r="IS17" s="58"/>
      <c r="IT17" s="66">
        <f t="shared" si="126"/>
        <v>6.1</v>
      </c>
      <c r="IU17" s="67">
        <f t="shared" si="127"/>
        <v>6.1</v>
      </c>
      <c r="IV17" s="67" t="str">
        <f t="shared" si="128"/>
        <v>6.1</v>
      </c>
      <c r="IW17" s="51" t="str">
        <f t="shared" si="129"/>
        <v>C</v>
      </c>
      <c r="IX17" s="60">
        <f t="shared" si="130"/>
        <v>2</v>
      </c>
      <c r="IY17" s="53" t="str">
        <f t="shared" si="131"/>
        <v>2.0</v>
      </c>
      <c r="IZ17" s="63">
        <v>3</v>
      </c>
      <c r="JA17" s="207">
        <v>3</v>
      </c>
      <c r="JB17" s="65">
        <v>9</v>
      </c>
      <c r="JC17" s="57">
        <v>9</v>
      </c>
      <c r="JD17" s="58"/>
      <c r="JE17" s="66">
        <f t="shared" si="132"/>
        <v>9</v>
      </c>
      <c r="JF17" s="67">
        <f t="shared" si="133"/>
        <v>9</v>
      </c>
      <c r="JG17" s="50" t="str">
        <f t="shared" si="134"/>
        <v>9.0</v>
      </c>
      <c r="JH17" s="51" t="str">
        <f t="shared" si="135"/>
        <v>A</v>
      </c>
      <c r="JI17" s="60">
        <f t="shared" si="136"/>
        <v>4</v>
      </c>
      <c r="JJ17" s="53" t="str">
        <f t="shared" si="137"/>
        <v>4.0</v>
      </c>
      <c r="JK17" s="61">
        <v>2</v>
      </c>
      <c r="JL17" s="62">
        <v>2</v>
      </c>
      <c r="JM17" s="65">
        <v>8.4</v>
      </c>
      <c r="JN17" s="57">
        <v>5</v>
      </c>
      <c r="JO17" s="58"/>
      <c r="JP17" s="66">
        <f t="shared" si="138"/>
        <v>6.4</v>
      </c>
      <c r="JQ17" s="67">
        <f t="shared" si="139"/>
        <v>6.4</v>
      </c>
      <c r="JR17" s="50" t="str">
        <f t="shared" si="140"/>
        <v>6.4</v>
      </c>
      <c r="JS17" s="51" t="str">
        <f t="shared" si="141"/>
        <v>C</v>
      </c>
      <c r="JT17" s="60">
        <f t="shared" si="142"/>
        <v>2</v>
      </c>
      <c r="JU17" s="53" t="str">
        <f t="shared" si="143"/>
        <v>2.0</v>
      </c>
      <c r="JV17" s="61">
        <v>1</v>
      </c>
      <c r="JW17" s="62">
        <v>1</v>
      </c>
      <c r="JX17" s="65">
        <v>8</v>
      </c>
      <c r="JY17" s="57">
        <v>7</v>
      </c>
      <c r="JZ17" s="58"/>
      <c r="KA17" s="66">
        <f t="shared" si="144"/>
        <v>7.4</v>
      </c>
      <c r="KB17" s="67">
        <f t="shared" si="145"/>
        <v>7.4</v>
      </c>
      <c r="KC17" s="50" t="str">
        <f t="shared" si="146"/>
        <v>7.4</v>
      </c>
      <c r="KD17" s="51" t="str">
        <f t="shared" si="147"/>
        <v>B</v>
      </c>
      <c r="KE17" s="60">
        <f t="shared" si="148"/>
        <v>3</v>
      </c>
      <c r="KF17" s="53" t="str">
        <f t="shared" si="149"/>
        <v>3.0</v>
      </c>
      <c r="KG17" s="61">
        <v>2</v>
      </c>
      <c r="KH17" s="62">
        <v>2</v>
      </c>
    </row>
    <row r="18" spans="1:294" s="8" customFormat="1" ht="18">
      <c r="A18" s="5">
        <v>17</v>
      </c>
      <c r="B18" s="9" t="s">
        <v>356</v>
      </c>
      <c r="C18" s="10" t="s">
        <v>404</v>
      </c>
      <c r="D18" s="11" t="s">
        <v>405</v>
      </c>
      <c r="E18" s="12" t="s">
        <v>277</v>
      </c>
      <c r="G18" s="47" t="s">
        <v>655</v>
      </c>
      <c r="H18" s="6" t="s">
        <v>427</v>
      </c>
      <c r="I18" s="48" t="s">
        <v>691</v>
      </c>
      <c r="J18" s="48" t="s">
        <v>708</v>
      </c>
      <c r="K18" s="98">
        <v>6.7</v>
      </c>
      <c r="L18" s="67" t="str">
        <f t="shared" si="14"/>
        <v>6.7</v>
      </c>
      <c r="M18" s="51" t="str">
        <f t="shared" si="150"/>
        <v>C+</v>
      </c>
      <c r="N18" s="52">
        <f t="shared" si="151"/>
        <v>2.5</v>
      </c>
      <c r="O18" s="53" t="str">
        <f t="shared" si="15"/>
        <v>2.5</v>
      </c>
      <c r="P18" s="63">
        <v>2</v>
      </c>
      <c r="Q18" s="49">
        <v>6</v>
      </c>
      <c r="R18" s="67" t="str">
        <f t="shared" si="16"/>
        <v>6.0</v>
      </c>
      <c r="S18" s="51" t="str">
        <f t="shared" si="152"/>
        <v>C</v>
      </c>
      <c r="T18" s="52">
        <f t="shared" si="153"/>
        <v>2</v>
      </c>
      <c r="U18" s="53" t="str">
        <f t="shared" si="17"/>
        <v>2.0</v>
      </c>
      <c r="V18" s="63">
        <v>3</v>
      </c>
      <c r="W18" s="105">
        <v>7</v>
      </c>
      <c r="X18" s="103">
        <v>7</v>
      </c>
      <c r="Y18" s="104"/>
      <c r="Z18" s="66">
        <f t="shared" si="0"/>
        <v>7</v>
      </c>
      <c r="AA18" s="67">
        <f t="shared" si="1"/>
        <v>7</v>
      </c>
      <c r="AB18" s="67" t="str">
        <f t="shared" si="18"/>
        <v>7.0</v>
      </c>
      <c r="AC18" s="51" t="str">
        <f t="shared" si="2"/>
        <v>B</v>
      </c>
      <c r="AD18" s="60">
        <f t="shared" si="154"/>
        <v>3</v>
      </c>
      <c r="AE18" s="53" t="str">
        <f t="shared" si="19"/>
        <v>3.0</v>
      </c>
      <c r="AF18" s="63">
        <v>4</v>
      </c>
      <c r="AG18" s="207">
        <v>4</v>
      </c>
      <c r="AH18" s="105">
        <v>8.6999999999999993</v>
      </c>
      <c r="AI18" s="103">
        <v>9</v>
      </c>
      <c r="AJ18" s="104"/>
      <c r="AK18" s="66">
        <f t="shared" si="3"/>
        <v>8.9</v>
      </c>
      <c r="AL18" s="67">
        <f t="shared" si="4"/>
        <v>8.9</v>
      </c>
      <c r="AM18" s="67" t="str">
        <f t="shared" si="20"/>
        <v>8.9</v>
      </c>
      <c r="AN18" s="51" t="str">
        <f t="shared" si="155"/>
        <v>A</v>
      </c>
      <c r="AO18" s="60">
        <f t="shared" si="156"/>
        <v>4</v>
      </c>
      <c r="AP18" s="53" t="str">
        <f t="shared" si="21"/>
        <v>4.0</v>
      </c>
      <c r="AQ18" s="63">
        <v>2</v>
      </c>
      <c r="AR18" s="207">
        <v>2</v>
      </c>
      <c r="AS18" s="105">
        <v>6.7</v>
      </c>
      <c r="AT18" s="103">
        <v>7</v>
      </c>
      <c r="AU18" s="104"/>
      <c r="AV18" s="66">
        <f t="shared" si="22"/>
        <v>6.9</v>
      </c>
      <c r="AW18" s="67">
        <f t="shared" si="23"/>
        <v>6.9</v>
      </c>
      <c r="AX18" s="67" t="str">
        <f t="shared" si="24"/>
        <v>6.9</v>
      </c>
      <c r="AY18" s="51" t="str">
        <f t="shared" si="25"/>
        <v>C+</v>
      </c>
      <c r="AZ18" s="60">
        <f t="shared" si="157"/>
        <v>2.5</v>
      </c>
      <c r="BA18" s="53" t="str">
        <f t="shared" si="26"/>
        <v>2.5</v>
      </c>
      <c r="BB18" s="63">
        <v>3</v>
      </c>
      <c r="BC18" s="207">
        <v>3</v>
      </c>
      <c r="BD18" s="105">
        <v>6.6</v>
      </c>
      <c r="BE18" s="103">
        <v>7</v>
      </c>
      <c r="BF18" s="104"/>
      <c r="BG18" s="66">
        <f t="shared" si="158"/>
        <v>6.8</v>
      </c>
      <c r="BH18" s="67">
        <f t="shared" si="159"/>
        <v>6.8</v>
      </c>
      <c r="BI18" s="67" t="str">
        <f t="shared" si="27"/>
        <v>6.8</v>
      </c>
      <c r="BJ18" s="51" t="str">
        <f t="shared" si="160"/>
        <v>C+</v>
      </c>
      <c r="BK18" s="60">
        <f t="shared" si="161"/>
        <v>2.5</v>
      </c>
      <c r="BL18" s="53" t="str">
        <f t="shared" si="28"/>
        <v>2.5</v>
      </c>
      <c r="BM18" s="63">
        <v>3</v>
      </c>
      <c r="BN18" s="207">
        <v>3</v>
      </c>
      <c r="BO18" s="105">
        <v>7.3</v>
      </c>
      <c r="BP18" s="103">
        <v>7</v>
      </c>
      <c r="BQ18" s="104"/>
      <c r="BR18" s="66">
        <f t="shared" si="5"/>
        <v>7.1</v>
      </c>
      <c r="BS18" s="67">
        <f t="shared" si="6"/>
        <v>7.1</v>
      </c>
      <c r="BT18" s="67" t="str">
        <f t="shared" si="29"/>
        <v>7.1</v>
      </c>
      <c r="BU18" s="51" t="str">
        <f t="shared" si="7"/>
        <v>B</v>
      </c>
      <c r="BV18" s="68">
        <f t="shared" si="8"/>
        <v>3</v>
      </c>
      <c r="BW18" s="53" t="str">
        <f t="shared" si="30"/>
        <v>3.0</v>
      </c>
      <c r="BX18" s="63">
        <v>2</v>
      </c>
      <c r="BY18" s="207">
        <v>2</v>
      </c>
      <c r="BZ18" s="105">
        <v>7.3</v>
      </c>
      <c r="CA18" s="103">
        <v>7</v>
      </c>
      <c r="CB18" s="104"/>
      <c r="CC18" s="105"/>
      <c r="CD18" s="67">
        <f t="shared" si="162"/>
        <v>7.1</v>
      </c>
      <c r="CE18" s="67" t="str">
        <f t="shared" si="31"/>
        <v>7.1</v>
      </c>
      <c r="CF18" s="51" t="str">
        <f t="shared" si="163"/>
        <v>B</v>
      </c>
      <c r="CG18" s="60">
        <f t="shared" si="164"/>
        <v>3</v>
      </c>
      <c r="CH18" s="53" t="str">
        <f t="shared" si="32"/>
        <v>3.0</v>
      </c>
      <c r="CI18" s="63">
        <v>3</v>
      </c>
      <c r="CJ18" s="207">
        <v>3</v>
      </c>
      <c r="CK18" s="208">
        <f t="shared" si="33"/>
        <v>17</v>
      </c>
      <c r="CL18" s="72">
        <f t="shared" si="9"/>
        <v>7.2</v>
      </c>
      <c r="CM18" s="93" t="str">
        <f t="shared" si="34"/>
        <v>7.20</v>
      </c>
      <c r="CN18" s="72">
        <f t="shared" si="10"/>
        <v>2.9411764705882355</v>
      </c>
      <c r="CO18" s="93" t="str">
        <f t="shared" si="35"/>
        <v>2.94</v>
      </c>
      <c r="CP18" s="7" t="str">
        <f t="shared" si="165"/>
        <v>Lên lớp</v>
      </c>
      <c r="CQ18" s="7">
        <f t="shared" si="11"/>
        <v>17</v>
      </c>
      <c r="CR18" s="72">
        <f t="shared" si="12"/>
        <v>7.2</v>
      </c>
      <c r="CS18" s="7" t="str">
        <f t="shared" si="36"/>
        <v>7.20</v>
      </c>
      <c r="CT18" s="72">
        <f t="shared" si="13"/>
        <v>2.9411764705882355</v>
      </c>
      <c r="CU18" s="7" t="str">
        <f t="shared" si="37"/>
        <v>2.94</v>
      </c>
      <c r="CV18" s="7" t="str">
        <f t="shared" si="166"/>
        <v>Lên lớp</v>
      </c>
      <c r="CW18" s="66">
        <v>7.4</v>
      </c>
      <c r="CX18" s="7">
        <v>7</v>
      </c>
      <c r="CY18" s="7"/>
      <c r="CZ18" s="66">
        <f t="shared" si="38"/>
        <v>7.2</v>
      </c>
      <c r="DA18" s="67">
        <f t="shared" si="39"/>
        <v>7.2</v>
      </c>
      <c r="DB18" s="60" t="str">
        <f t="shared" si="40"/>
        <v>7.2</v>
      </c>
      <c r="DC18" s="51" t="str">
        <f t="shared" si="41"/>
        <v>B</v>
      </c>
      <c r="DD18" s="60">
        <f t="shared" si="42"/>
        <v>3</v>
      </c>
      <c r="DE18" s="60" t="str">
        <f t="shared" si="43"/>
        <v>3.0</v>
      </c>
      <c r="DF18" s="63"/>
      <c r="DG18" s="209"/>
      <c r="DH18" s="105">
        <v>7.6</v>
      </c>
      <c r="DI18" s="126">
        <v>6</v>
      </c>
      <c r="DJ18" s="126"/>
      <c r="DK18" s="66">
        <f t="shared" si="44"/>
        <v>6.6</v>
      </c>
      <c r="DL18" s="67">
        <f t="shared" si="45"/>
        <v>6.6</v>
      </c>
      <c r="DM18" s="60" t="str">
        <f t="shared" si="46"/>
        <v>6.6</v>
      </c>
      <c r="DN18" s="51" t="str">
        <f t="shared" si="47"/>
        <v>C+</v>
      </c>
      <c r="DO18" s="60">
        <f t="shared" si="48"/>
        <v>2.5</v>
      </c>
      <c r="DP18" s="60" t="str">
        <f t="shared" si="49"/>
        <v>2.5</v>
      </c>
      <c r="DQ18" s="63"/>
      <c r="DR18" s="209"/>
      <c r="DS18" s="67">
        <f t="shared" si="50"/>
        <v>6.9</v>
      </c>
      <c r="DT18" s="60" t="str">
        <f t="shared" si="51"/>
        <v>6.9</v>
      </c>
      <c r="DU18" s="51" t="str">
        <f t="shared" si="52"/>
        <v>C+</v>
      </c>
      <c r="DV18" s="60">
        <f t="shared" si="53"/>
        <v>2.5</v>
      </c>
      <c r="DW18" s="60" t="str">
        <f t="shared" si="54"/>
        <v>2.5</v>
      </c>
      <c r="DX18" s="63">
        <v>3</v>
      </c>
      <c r="DY18" s="209">
        <v>3</v>
      </c>
      <c r="DZ18" s="210">
        <v>5.6</v>
      </c>
      <c r="EA18" s="57">
        <v>6</v>
      </c>
      <c r="EB18" s="58"/>
      <c r="EC18" s="66">
        <f t="shared" si="55"/>
        <v>5.8</v>
      </c>
      <c r="ED18" s="67">
        <f t="shared" si="56"/>
        <v>5.8</v>
      </c>
      <c r="EE18" s="67" t="str">
        <f t="shared" si="57"/>
        <v>5.8</v>
      </c>
      <c r="EF18" s="51" t="str">
        <f t="shared" si="58"/>
        <v>C</v>
      </c>
      <c r="EG18" s="68">
        <f t="shared" si="59"/>
        <v>2</v>
      </c>
      <c r="EH18" s="53" t="str">
        <f t="shared" si="60"/>
        <v>2.0</v>
      </c>
      <c r="EI18" s="63">
        <v>3</v>
      </c>
      <c r="EJ18" s="207">
        <v>3</v>
      </c>
      <c r="EK18" s="210">
        <v>5.7</v>
      </c>
      <c r="EL18" s="57">
        <v>9</v>
      </c>
      <c r="EM18" s="58"/>
      <c r="EN18" s="66">
        <f t="shared" si="61"/>
        <v>7.7</v>
      </c>
      <c r="EO18" s="67">
        <f t="shared" si="62"/>
        <v>7.7</v>
      </c>
      <c r="EP18" s="67" t="str">
        <f t="shared" si="63"/>
        <v>7.7</v>
      </c>
      <c r="EQ18" s="51" t="str">
        <f t="shared" si="64"/>
        <v>B</v>
      </c>
      <c r="ER18" s="60">
        <f t="shared" si="65"/>
        <v>3</v>
      </c>
      <c r="ES18" s="53" t="str">
        <f t="shared" si="66"/>
        <v>3.0</v>
      </c>
      <c r="ET18" s="63">
        <v>3</v>
      </c>
      <c r="EU18" s="207">
        <v>3</v>
      </c>
      <c r="EV18" s="171">
        <v>6.3</v>
      </c>
      <c r="EW18" s="122">
        <v>1</v>
      </c>
      <c r="EX18" s="123">
        <v>3</v>
      </c>
      <c r="EY18" s="66">
        <f t="shared" si="67"/>
        <v>3.1</v>
      </c>
      <c r="EZ18" s="67">
        <f t="shared" si="68"/>
        <v>4.3</v>
      </c>
      <c r="FA18" s="67" t="str">
        <f t="shared" si="69"/>
        <v>4.3</v>
      </c>
      <c r="FB18" s="51" t="str">
        <f t="shared" si="70"/>
        <v>D</v>
      </c>
      <c r="FC18" s="60">
        <f t="shared" si="71"/>
        <v>1</v>
      </c>
      <c r="FD18" s="53" t="str">
        <f t="shared" si="72"/>
        <v>1.0</v>
      </c>
      <c r="FE18" s="63">
        <v>2</v>
      </c>
      <c r="FF18" s="207">
        <v>2</v>
      </c>
      <c r="FG18" s="105">
        <v>7.3</v>
      </c>
      <c r="FH18" s="103">
        <v>8</v>
      </c>
      <c r="FI18" s="104"/>
      <c r="FJ18" s="66">
        <f t="shared" si="73"/>
        <v>7.7</v>
      </c>
      <c r="FK18" s="67">
        <f t="shared" si="74"/>
        <v>7.7</v>
      </c>
      <c r="FL18" s="67" t="str">
        <f t="shared" si="75"/>
        <v>7.7</v>
      </c>
      <c r="FM18" s="51" t="str">
        <f t="shared" si="76"/>
        <v>B</v>
      </c>
      <c r="FN18" s="60">
        <f t="shared" si="77"/>
        <v>3</v>
      </c>
      <c r="FO18" s="53" t="str">
        <f t="shared" si="78"/>
        <v>3.0</v>
      </c>
      <c r="FP18" s="63">
        <v>2</v>
      </c>
      <c r="FQ18" s="207">
        <v>2</v>
      </c>
      <c r="FR18" s="105">
        <v>8.4</v>
      </c>
      <c r="FS18" s="103">
        <v>8</v>
      </c>
      <c r="FT18" s="104"/>
      <c r="FU18" s="66"/>
      <c r="FV18" s="67">
        <f t="shared" si="79"/>
        <v>8.1999999999999993</v>
      </c>
      <c r="FW18" s="67" t="str">
        <f t="shared" si="80"/>
        <v>8.2</v>
      </c>
      <c r="FX18" s="51" t="str">
        <f t="shared" si="81"/>
        <v>B+</v>
      </c>
      <c r="FY18" s="60">
        <f t="shared" si="82"/>
        <v>3.5</v>
      </c>
      <c r="FZ18" s="53" t="str">
        <f t="shared" si="83"/>
        <v>3.5</v>
      </c>
      <c r="GA18" s="63">
        <v>2</v>
      </c>
      <c r="GB18" s="207">
        <v>2</v>
      </c>
      <c r="GC18" s="105">
        <v>7.1</v>
      </c>
      <c r="GD18" s="103">
        <v>7</v>
      </c>
      <c r="GE18" s="104"/>
      <c r="GF18" s="105"/>
      <c r="GG18" s="67">
        <f t="shared" si="84"/>
        <v>7</v>
      </c>
      <c r="GH18" s="67" t="str">
        <f t="shared" si="85"/>
        <v>7.0</v>
      </c>
      <c r="GI18" s="51" t="str">
        <f t="shared" si="86"/>
        <v>B</v>
      </c>
      <c r="GJ18" s="60">
        <f t="shared" si="87"/>
        <v>3</v>
      </c>
      <c r="GK18" s="53" t="str">
        <f t="shared" si="88"/>
        <v>3.0</v>
      </c>
      <c r="GL18" s="63">
        <v>3</v>
      </c>
      <c r="GM18" s="207">
        <v>3</v>
      </c>
      <c r="GN18" s="211">
        <f t="shared" si="89"/>
        <v>18</v>
      </c>
      <c r="GO18" s="156">
        <f t="shared" si="90"/>
        <v>6.8111111111111109</v>
      </c>
      <c r="GP18" s="158">
        <f t="shared" si="91"/>
        <v>2.5833333333333335</v>
      </c>
      <c r="GQ18" s="157" t="str">
        <f t="shared" si="92"/>
        <v>2.58</v>
      </c>
      <c r="GR18" s="5" t="str">
        <f t="shared" si="93"/>
        <v>Lên lớp</v>
      </c>
      <c r="GS18" s="212">
        <f t="shared" si="94"/>
        <v>18</v>
      </c>
      <c r="GT18" s="213">
        <f t="shared" si="95"/>
        <v>6.8111111111111109</v>
      </c>
      <c r="GU18" s="214">
        <f t="shared" si="96"/>
        <v>2.5833333333333335</v>
      </c>
      <c r="GV18" s="215">
        <f t="shared" si="97"/>
        <v>35</v>
      </c>
      <c r="GW18" s="211">
        <f t="shared" si="98"/>
        <v>35</v>
      </c>
      <c r="GX18" s="157">
        <f t="shared" si="99"/>
        <v>7</v>
      </c>
      <c r="GY18" s="158">
        <f t="shared" si="100"/>
        <v>2.7571428571428571</v>
      </c>
      <c r="GZ18" s="157" t="str">
        <f t="shared" si="101"/>
        <v>2.76</v>
      </c>
      <c r="HA18" s="5" t="str">
        <f t="shared" si="102"/>
        <v>Lên lớp</v>
      </c>
      <c r="HB18" s="105">
        <v>7.4</v>
      </c>
      <c r="HC18" s="103">
        <v>5</v>
      </c>
      <c r="HD18" s="104"/>
      <c r="HE18" s="105"/>
      <c r="HF18" s="67">
        <f t="shared" si="103"/>
        <v>6</v>
      </c>
      <c r="HG18" s="67" t="str">
        <f t="shared" si="104"/>
        <v>6.0</v>
      </c>
      <c r="HH18" s="51" t="str">
        <f t="shared" si="105"/>
        <v>C</v>
      </c>
      <c r="HI18" s="60">
        <f t="shared" si="106"/>
        <v>2</v>
      </c>
      <c r="HJ18" s="53" t="str">
        <f t="shared" si="107"/>
        <v>2.0</v>
      </c>
      <c r="HK18" s="63">
        <v>3</v>
      </c>
      <c r="HL18" s="207">
        <v>3</v>
      </c>
      <c r="HM18" s="210">
        <v>8</v>
      </c>
      <c r="HN18" s="57">
        <v>5</v>
      </c>
      <c r="HO18" s="58"/>
      <c r="HP18" s="66">
        <f t="shared" si="108"/>
        <v>6.2</v>
      </c>
      <c r="HQ18" s="110">
        <f t="shared" si="109"/>
        <v>6.2</v>
      </c>
      <c r="HR18" s="67" t="str">
        <f t="shared" si="110"/>
        <v>6.2</v>
      </c>
      <c r="HS18" s="111" t="str">
        <f t="shared" si="111"/>
        <v>C</v>
      </c>
      <c r="HT18" s="112">
        <f t="shared" si="112"/>
        <v>2</v>
      </c>
      <c r="HU18" s="113" t="str">
        <f t="shared" si="113"/>
        <v>2.0</v>
      </c>
      <c r="HV18" s="63">
        <v>1</v>
      </c>
      <c r="HW18" s="207">
        <v>1</v>
      </c>
      <c r="HX18" s="66">
        <f t="shared" si="114"/>
        <v>1.9</v>
      </c>
      <c r="HY18" s="167">
        <f t="shared" si="115"/>
        <v>6.1</v>
      </c>
      <c r="HZ18" s="53" t="str">
        <f t="shared" si="116"/>
        <v>6.1</v>
      </c>
      <c r="IA18" s="51" t="str">
        <f t="shared" si="117"/>
        <v>C</v>
      </c>
      <c r="IB18" s="60">
        <f t="shared" si="118"/>
        <v>2</v>
      </c>
      <c r="IC18" s="53" t="str">
        <f t="shared" si="119"/>
        <v>2.0</v>
      </c>
      <c r="ID18" s="220">
        <v>4</v>
      </c>
      <c r="IE18" s="221">
        <v>4</v>
      </c>
      <c r="IF18" s="210">
        <v>5.3</v>
      </c>
      <c r="IG18" s="57">
        <v>7</v>
      </c>
      <c r="IH18" s="58"/>
      <c r="II18" s="66">
        <f t="shared" si="120"/>
        <v>6.3</v>
      </c>
      <c r="IJ18" s="67">
        <f t="shared" si="121"/>
        <v>6.3</v>
      </c>
      <c r="IK18" s="67" t="str">
        <f t="shared" si="122"/>
        <v>6.3</v>
      </c>
      <c r="IL18" s="51" t="str">
        <f t="shared" si="123"/>
        <v>C</v>
      </c>
      <c r="IM18" s="60">
        <f t="shared" si="124"/>
        <v>2</v>
      </c>
      <c r="IN18" s="53" t="str">
        <f t="shared" si="125"/>
        <v>2.0</v>
      </c>
      <c r="IO18" s="63">
        <v>2</v>
      </c>
      <c r="IP18" s="207">
        <v>2</v>
      </c>
      <c r="IQ18" s="210">
        <v>7.8</v>
      </c>
      <c r="IR18" s="57">
        <v>5</v>
      </c>
      <c r="IS18" s="58"/>
      <c r="IT18" s="66">
        <f t="shared" si="126"/>
        <v>6.1</v>
      </c>
      <c r="IU18" s="67">
        <f t="shared" si="127"/>
        <v>6.1</v>
      </c>
      <c r="IV18" s="67" t="str">
        <f t="shared" si="128"/>
        <v>6.1</v>
      </c>
      <c r="IW18" s="51" t="str">
        <f t="shared" si="129"/>
        <v>C</v>
      </c>
      <c r="IX18" s="60">
        <f t="shared" si="130"/>
        <v>2</v>
      </c>
      <c r="IY18" s="53" t="str">
        <f t="shared" si="131"/>
        <v>2.0</v>
      </c>
      <c r="IZ18" s="63">
        <v>3</v>
      </c>
      <c r="JA18" s="207">
        <v>3</v>
      </c>
      <c r="JB18" s="65">
        <v>6.8</v>
      </c>
      <c r="JC18" s="57">
        <v>8</v>
      </c>
      <c r="JD18" s="58"/>
      <c r="JE18" s="66">
        <f t="shared" si="132"/>
        <v>7.5</v>
      </c>
      <c r="JF18" s="67">
        <f t="shared" si="133"/>
        <v>7.5</v>
      </c>
      <c r="JG18" s="50" t="str">
        <f t="shared" si="134"/>
        <v>7.5</v>
      </c>
      <c r="JH18" s="51" t="str">
        <f t="shared" si="135"/>
        <v>B</v>
      </c>
      <c r="JI18" s="60">
        <f t="shared" si="136"/>
        <v>3</v>
      </c>
      <c r="JJ18" s="53" t="str">
        <f t="shared" si="137"/>
        <v>3.0</v>
      </c>
      <c r="JK18" s="61">
        <v>2</v>
      </c>
      <c r="JL18" s="62">
        <v>2</v>
      </c>
      <c r="JM18" s="65">
        <v>6.2</v>
      </c>
      <c r="JN18" s="57">
        <v>6</v>
      </c>
      <c r="JO18" s="58"/>
      <c r="JP18" s="66">
        <f t="shared" si="138"/>
        <v>6.1</v>
      </c>
      <c r="JQ18" s="67">
        <f t="shared" si="139"/>
        <v>6.1</v>
      </c>
      <c r="JR18" s="50" t="str">
        <f t="shared" si="140"/>
        <v>6.1</v>
      </c>
      <c r="JS18" s="51" t="str">
        <f t="shared" si="141"/>
        <v>C</v>
      </c>
      <c r="JT18" s="60">
        <f t="shared" si="142"/>
        <v>2</v>
      </c>
      <c r="JU18" s="53" t="str">
        <f t="shared" si="143"/>
        <v>2.0</v>
      </c>
      <c r="JV18" s="61">
        <v>1</v>
      </c>
      <c r="JW18" s="62">
        <v>1</v>
      </c>
      <c r="JX18" s="271">
        <v>5.3</v>
      </c>
      <c r="JY18" s="122">
        <v>3</v>
      </c>
      <c r="JZ18" s="123">
        <v>5</v>
      </c>
      <c r="KA18" s="171">
        <f t="shared" si="144"/>
        <v>3.9</v>
      </c>
      <c r="KB18" s="67">
        <f t="shared" si="145"/>
        <v>5.0999999999999996</v>
      </c>
      <c r="KC18" s="50" t="str">
        <f t="shared" si="146"/>
        <v>5.1</v>
      </c>
      <c r="KD18" s="51" t="str">
        <f t="shared" si="147"/>
        <v>D+</v>
      </c>
      <c r="KE18" s="60">
        <f t="shared" si="148"/>
        <v>1.5</v>
      </c>
      <c r="KF18" s="53" t="str">
        <f t="shared" si="149"/>
        <v>1.5</v>
      </c>
      <c r="KG18" s="61">
        <v>2</v>
      </c>
      <c r="KH18" s="62">
        <v>2</v>
      </c>
    </row>
    <row r="19" spans="1:294" s="8" customFormat="1" ht="18">
      <c r="A19" s="5">
        <v>18</v>
      </c>
      <c r="B19" s="9" t="s">
        <v>356</v>
      </c>
      <c r="C19" s="10" t="s">
        <v>406</v>
      </c>
      <c r="D19" s="11" t="s">
        <v>407</v>
      </c>
      <c r="E19" s="12" t="s">
        <v>408</v>
      </c>
      <c r="G19" s="47" t="s">
        <v>656</v>
      </c>
      <c r="H19" s="6" t="s">
        <v>427</v>
      </c>
      <c r="I19" s="48" t="s">
        <v>692</v>
      </c>
      <c r="J19" s="48" t="s">
        <v>704</v>
      </c>
      <c r="K19" s="98">
        <v>8</v>
      </c>
      <c r="L19" s="67" t="str">
        <f t="shared" si="14"/>
        <v>8.0</v>
      </c>
      <c r="M19" s="51" t="str">
        <f t="shared" si="150"/>
        <v>B+</v>
      </c>
      <c r="N19" s="52">
        <f t="shared" si="151"/>
        <v>3.5</v>
      </c>
      <c r="O19" s="53" t="str">
        <f t="shared" si="15"/>
        <v>3.5</v>
      </c>
      <c r="P19" s="63">
        <v>2</v>
      </c>
      <c r="Q19" s="49">
        <v>6</v>
      </c>
      <c r="R19" s="67" t="str">
        <f t="shared" si="16"/>
        <v>6.0</v>
      </c>
      <c r="S19" s="51" t="str">
        <f t="shared" si="152"/>
        <v>C</v>
      </c>
      <c r="T19" s="52">
        <f t="shared" si="153"/>
        <v>2</v>
      </c>
      <c r="U19" s="53" t="str">
        <f t="shared" si="17"/>
        <v>2.0</v>
      </c>
      <c r="V19" s="63">
        <v>3</v>
      </c>
      <c r="W19" s="105">
        <v>8</v>
      </c>
      <c r="X19" s="103">
        <v>8</v>
      </c>
      <c r="Y19" s="104"/>
      <c r="Z19" s="66">
        <f t="shared" si="0"/>
        <v>8</v>
      </c>
      <c r="AA19" s="67">
        <f t="shared" si="1"/>
        <v>8</v>
      </c>
      <c r="AB19" s="67" t="str">
        <f t="shared" si="18"/>
        <v>8.0</v>
      </c>
      <c r="AC19" s="51" t="str">
        <f t="shared" si="2"/>
        <v>B+</v>
      </c>
      <c r="AD19" s="60">
        <f t="shared" si="154"/>
        <v>3.5</v>
      </c>
      <c r="AE19" s="53" t="str">
        <f t="shared" si="19"/>
        <v>3.5</v>
      </c>
      <c r="AF19" s="63">
        <v>4</v>
      </c>
      <c r="AG19" s="207">
        <v>4</v>
      </c>
      <c r="AH19" s="105">
        <v>8.3000000000000007</v>
      </c>
      <c r="AI19" s="103">
        <v>8</v>
      </c>
      <c r="AJ19" s="104"/>
      <c r="AK19" s="66">
        <f t="shared" si="3"/>
        <v>8.1</v>
      </c>
      <c r="AL19" s="67">
        <f t="shared" si="4"/>
        <v>8.1</v>
      </c>
      <c r="AM19" s="67" t="str">
        <f t="shared" si="20"/>
        <v>8.1</v>
      </c>
      <c r="AN19" s="51" t="str">
        <f t="shared" si="155"/>
        <v>B+</v>
      </c>
      <c r="AO19" s="60">
        <f t="shared" si="156"/>
        <v>3.5</v>
      </c>
      <c r="AP19" s="53" t="str">
        <f t="shared" si="21"/>
        <v>3.5</v>
      </c>
      <c r="AQ19" s="63">
        <v>2</v>
      </c>
      <c r="AR19" s="207">
        <v>2</v>
      </c>
      <c r="AS19" s="105">
        <v>6.7</v>
      </c>
      <c r="AT19" s="103">
        <v>5</v>
      </c>
      <c r="AU19" s="104"/>
      <c r="AV19" s="66">
        <f t="shared" si="22"/>
        <v>5.7</v>
      </c>
      <c r="AW19" s="67">
        <f t="shared" si="23"/>
        <v>5.7</v>
      </c>
      <c r="AX19" s="67" t="str">
        <f t="shared" si="24"/>
        <v>5.7</v>
      </c>
      <c r="AY19" s="51" t="str">
        <f t="shared" si="25"/>
        <v>C</v>
      </c>
      <c r="AZ19" s="60">
        <f t="shared" si="157"/>
        <v>2</v>
      </c>
      <c r="BA19" s="53" t="str">
        <f t="shared" si="26"/>
        <v>2.0</v>
      </c>
      <c r="BB19" s="63">
        <v>3</v>
      </c>
      <c r="BC19" s="207">
        <v>3</v>
      </c>
      <c r="BD19" s="105">
        <v>6.4</v>
      </c>
      <c r="BE19" s="103">
        <v>7</v>
      </c>
      <c r="BF19" s="104"/>
      <c r="BG19" s="66">
        <f t="shared" si="158"/>
        <v>6.8</v>
      </c>
      <c r="BH19" s="67">
        <f t="shared" si="159"/>
        <v>6.8</v>
      </c>
      <c r="BI19" s="67" t="str">
        <f t="shared" si="27"/>
        <v>6.8</v>
      </c>
      <c r="BJ19" s="51" t="str">
        <f t="shared" si="160"/>
        <v>C+</v>
      </c>
      <c r="BK19" s="60">
        <f t="shared" si="161"/>
        <v>2.5</v>
      </c>
      <c r="BL19" s="53" t="str">
        <f t="shared" si="28"/>
        <v>2.5</v>
      </c>
      <c r="BM19" s="63">
        <v>3</v>
      </c>
      <c r="BN19" s="207">
        <v>3</v>
      </c>
      <c r="BO19" s="105">
        <v>7.8</v>
      </c>
      <c r="BP19" s="103">
        <v>4</v>
      </c>
      <c r="BQ19" s="104"/>
      <c r="BR19" s="66">
        <f t="shared" si="5"/>
        <v>5.5</v>
      </c>
      <c r="BS19" s="67">
        <f t="shared" si="6"/>
        <v>5.5</v>
      </c>
      <c r="BT19" s="67" t="str">
        <f t="shared" si="29"/>
        <v>5.5</v>
      </c>
      <c r="BU19" s="51" t="str">
        <f t="shared" si="7"/>
        <v>C</v>
      </c>
      <c r="BV19" s="68">
        <f t="shared" si="8"/>
        <v>2</v>
      </c>
      <c r="BW19" s="53" t="str">
        <f t="shared" si="30"/>
        <v>2.0</v>
      </c>
      <c r="BX19" s="63">
        <v>2</v>
      </c>
      <c r="BY19" s="207">
        <v>2</v>
      </c>
      <c r="BZ19" s="105">
        <v>7.7</v>
      </c>
      <c r="CA19" s="103">
        <v>9</v>
      </c>
      <c r="CB19" s="104"/>
      <c r="CC19" s="105"/>
      <c r="CD19" s="67">
        <f t="shared" si="162"/>
        <v>8.5</v>
      </c>
      <c r="CE19" s="67" t="str">
        <f t="shared" si="31"/>
        <v>8.5</v>
      </c>
      <c r="CF19" s="51" t="str">
        <f t="shared" si="163"/>
        <v>A</v>
      </c>
      <c r="CG19" s="60">
        <f t="shared" si="164"/>
        <v>4</v>
      </c>
      <c r="CH19" s="53" t="str">
        <f t="shared" si="32"/>
        <v>4.0</v>
      </c>
      <c r="CI19" s="63">
        <v>3</v>
      </c>
      <c r="CJ19" s="207">
        <v>3</v>
      </c>
      <c r="CK19" s="208">
        <f t="shared" si="33"/>
        <v>17</v>
      </c>
      <c r="CL19" s="72">
        <f t="shared" si="9"/>
        <v>7.1882352941176482</v>
      </c>
      <c r="CM19" s="93" t="str">
        <f t="shared" si="34"/>
        <v>7.19</v>
      </c>
      <c r="CN19" s="72">
        <f t="shared" si="10"/>
        <v>2.9705882352941178</v>
      </c>
      <c r="CO19" s="93" t="str">
        <f t="shared" si="35"/>
        <v>2.97</v>
      </c>
      <c r="CP19" s="7" t="str">
        <f t="shared" si="165"/>
        <v>Lên lớp</v>
      </c>
      <c r="CQ19" s="7">
        <f t="shared" si="11"/>
        <v>17</v>
      </c>
      <c r="CR19" s="72">
        <f t="shared" si="12"/>
        <v>7.1882352941176482</v>
      </c>
      <c r="CS19" s="7" t="str">
        <f t="shared" si="36"/>
        <v>7.19</v>
      </c>
      <c r="CT19" s="72">
        <f t="shared" si="13"/>
        <v>2.9705882352941178</v>
      </c>
      <c r="CU19" s="7" t="str">
        <f t="shared" si="37"/>
        <v>2.97</v>
      </c>
      <c r="CV19" s="7" t="str">
        <f t="shared" si="166"/>
        <v>Lên lớp</v>
      </c>
      <c r="CW19" s="66">
        <v>7.4</v>
      </c>
      <c r="CX19" s="7">
        <v>6</v>
      </c>
      <c r="CY19" s="7"/>
      <c r="CZ19" s="66">
        <f t="shared" si="38"/>
        <v>6.6</v>
      </c>
      <c r="DA19" s="67">
        <f t="shared" si="39"/>
        <v>6.6</v>
      </c>
      <c r="DB19" s="60" t="str">
        <f t="shared" si="40"/>
        <v>6.6</v>
      </c>
      <c r="DC19" s="51" t="str">
        <f t="shared" si="41"/>
        <v>C+</v>
      </c>
      <c r="DD19" s="60">
        <f t="shared" si="42"/>
        <v>2.5</v>
      </c>
      <c r="DE19" s="60" t="str">
        <f t="shared" si="43"/>
        <v>2.5</v>
      </c>
      <c r="DF19" s="63"/>
      <c r="DG19" s="209"/>
      <c r="DH19" s="105">
        <v>8.8000000000000007</v>
      </c>
      <c r="DI19" s="126">
        <v>5</v>
      </c>
      <c r="DJ19" s="126"/>
      <c r="DK19" s="66">
        <f t="shared" si="44"/>
        <v>6.5</v>
      </c>
      <c r="DL19" s="67">
        <f t="shared" si="45"/>
        <v>6.5</v>
      </c>
      <c r="DM19" s="60" t="str">
        <f t="shared" si="46"/>
        <v>6.5</v>
      </c>
      <c r="DN19" s="51" t="str">
        <f t="shared" si="47"/>
        <v>C+</v>
      </c>
      <c r="DO19" s="60">
        <f t="shared" si="48"/>
        <v>2.5</v>
      </c>
      <c r="DP19" s="60" t="str">
        <f t="shared" si="49"/>
        <v>2.5</v>
      </c>
      <c r="DQ19" s="63"/>
      <c r="DR19" s="209"/>
      <c r="DS19" s="67">
        <f t="shared" si="50"/>
        <v>6.55</v>
      </c>
      <c r="DT19" s="60" t="str">
        <f t="shared" si="51"/>
        <v>6.6</v>
      </c>
      <c r="DU19" s="51" t="str">
        <f t="shared" si="52"/>
        <v>C+</v>
      </c>
      <c r="DV19" s="60">
        <f t="shared" si="53"/>
        <v>2.5</v>
      </c>
      <c r="DW19" s="60" t="str">
        <f t="shared" si="54"/>
        <v>2.5</v>
      </c>
      <c r="DX19" s="63">
        <v>3</v>
      </c>
      <c r="DY19" s="209">
        <v>3</v>
      </c>
      <c r="DZ19" s="210">
        <v>6.6</v>
      </c>
      <c r="EA19" s="57">
        <v>6</v>
      </c>
      <c r="EB19" s="58"/>
      <c r="EC19" s="66">
        <f t="shared" si="55"/>
        <v>6.2</v>
      </c>
      <c r="ED19" s="67">
        <f t="shared" si="56"/>
        <v>6.2</v>
      </c>
      <c r="EE19" s="67" t="str">
        <f t="shared" si="57"/>
        <v>6.2</v>
      </c>
      <c r="EF19" s="51" t="str">
        <f t="shared" si="58"/>
        <v>C</v>
      </c>
      <c r="EG19" s="68">
        <f t="shared" si="59"/>
        <v>2</v>
      </c>
      <c r="EH19" s="53" t="str">
        <f t="shared" si="60"/>
        <v>2.0</v>
      </c>
      <c r="EI19" s="63">
        <v>3</v>
      </c>
      <c r="EJ19" s="207">
        <v>3</v>
      </c>
      <c r="EK19" s="210">
        <v>6</v>
      </c>
      <c r="EL19" s="57">
        <v>3</v>
      </c>
      <c r="EM19" s="58"/>
      <c r="EN19" s="66">
        <f t="shared" si="61"/>
        <v>4.2</v>
      </c>
      <c r="EO19" s="67">
        <f t="shared" si="62"/>
        <v>4.2</v>
      </c>
      <c r="EP19" s="67" t="str">
        <f t="shared" si="63"/>
        <v>4.2</v>
      </c>
      <c r="EQ19" s="51" t="str">
        <f t="shared" si="64"/>
        <v>D</v>
      </c>
      <c r="ER19" s="60">
        <f t="shared" si="65"/>
        <v>1</v>
      </c>
      <c r="ES19" s="53" t="str">
        <f t="shared" si="66"/>
        <v>1.0</v>
      </c>
      <c r="ET19" s="63">
        <v>3</v>
      </c>
      <c r="EU19" s="207">
        <v>3</v>
      </c>
      <c r="EV19" s="171">
        <v>6.7</v>
      </c>
      <c r="EW19" s="122">
        <v>1</v>
      </c>
      <c r="EX19" s="123">
        <v>4</v>
      </c>
      <c r="EY19" s="66">
        <f t="shared" si="67"/>
        <v>3.3</v>
      </c>
      <c r="EZ19" s="67">
        <f t="shared" si="68"/>
        <v>5.0999999999999996</v>
      </c>
      <c r="FA19" s="67" t="str">
        <f t="shared" si="69"/>
        <v>5.1</v>
      </c>
      <c r="FB19" s="51" t="str">
        <f t="shared" si="70"/>
        <v>D+</v>
      </c>
      <c r="FC19" s="60">
        <f t="shared" si="71"/>
        <v>1.5</v>
      </c>
      <c r="FD19" s="53" t="str">
        <f t="shared" si="72"/>
        <v>1.5</v>
      </c>
      <c r="FE19" s="63">
        <v>2</v>
      </c>
      <c r="FF19" s="207">
        <v>2</v>
      </c>
      <c r="FG19" s="105">
        <v>7.7</v>
      </c>
      <c r="FH19" s="103">
        <v>8</v>
      </c>
      <c r="FI19" s="104"/>
      <c r="FJ19" s="66">
        <f t="shared" si="73"/>
        <v>7.9</v>
      </c>
      <c r="FK19" s="67">
        <f t="shared" si="74"/>
        <v>7.9</v>
      </c>
      <c r="FL19" s="67" t="str">
        <f t="shared" si="75"/>
        <v>7.9</v>
      </c>
      <c r="FM19" s="51" t="str">
        <f t="shared" si="76"/>
        <v>B</v>
      </c>
      <c r="FN19" s="60">
        <f t="shared" si="77"/>
        <v>3</v>
      </c>
      <c r="FO19" s="53" t="str">
        <f t="shared" si="78"/>
        <v>3.0</v>
      </c>
      <c r="FP19" s="63">
        <v>2</v>
      </c>
      <c r="FQ19" s="207">
        <v>2</v>
      </c>
      <c r="FR19" s="105">
        <v>7</v>
      </c>
      <c r="FS19" s="103">
        <v>6</v>
      </c>
      <c r="FT19" s="104"/>
      <c r="FU19" s="66"/>
      <c r="FV19" s="67">
        <f t="shared" si="79"/>
        <v>6.4</v>
      </c>
      <c r="FW19" s="67" t="str">
        <f t="shared" si="80"/>
        <v>6.4</v>
      </c>
      <c r="FX19" s="51" t="str">
        <f t="shared" si="81"/>
        <v>C</v>
      </c>
      <c r="FY19" s="60">
        <f t="shared" si="82"/>
        <v>2</v>
      </c>
      <c r="FZ19" s="53" t="str">
        <f t="shared" si="83"/>
        <v>2.0</v>
      </c>
      <c r="GA19" s="63">
        <v>2</v>
      </c>
      <c r="GB19" s="207">
        <v>2</v>
      </c>
      <c r="GC19" s="105">
        <v>6.1</v>
      </c>
      <c r="GD19" s="103">
        <v>4</v>
      </c>
      <c r="GE19" s="104"/>
      <c r="GF19" s="105"/>
      <c r="GG19" s="67">
        <f t="shared" si="84"/>
        <v>4.8</v>
      </c>
      <c r="GH19" s="67" t="str">
        <f t="shared" si="85"/>
        <v>4.8</v>
      </c>
      <c r="GI19" s="51" t="str">
        <f t="shared" si="86"/>
        <v>D</v>
      </c>
      <c r="GJ19" s="60">
        <f t="shared" si="87"/>
        <v>1</v>
      </c>
      <c r="GK19" s="53" t="str">
        <f t="shared" si="88"/>
        <v>1.0</v>
      </c>
      <c r="GL19" s="63">
        <v>3</v>
      </c>
      <c r="GM19" s="207">
        <v>3</v>
      </c>
      <c r="GN19" s="211">
        <f t="shared" si="89"/>
        <v>18</v>
      </c>
      <c r="GO19" s="156">
        <f t="shared" si="90"/>
        <v>5.780555555555555</v>
      </c>
      <c r="GP19" s="158">
        <f t="shared" si="91"/>
        <v>1.8055555555555556</v>
      </c>
      <c r="GQ19" s="157" t="str">
        <f t="shared" si="92"/>
        <v>1.81</v>
      </c>
      <c r="GR19" s="5" t="str">
        <f t="shared" si="93"/>
        <v>Lên lớp</v>
      </c>
      <c r="GS19" s="212">
        <f t="shared" si="94"/>
        <v>18</v>
      </c>
      <c r="GT19" s="213">
        <f t="shared" si="95"/>
        <v>5.780555555555555</v>
      </c>
      <c r="GU19" s="214">
        <f t="shared" si="96"/>
        <v>1.8055555555555556</v>
      </c>
      <c r="GV19" s="215">
        <f t="shared" si="97"/>
        <v>35</v>
      </c>
      <c r="GW19" s="211">
        <f t="shared" si="98"/>
        <v>35</v>
      </c>
      <c r="GX19" s="157">
        <f t="shared" si="99"/>
        <v>6.4642857142857144</v>
      </c>
      <c r="GY19" s="158">
        <f t="shared" si="100"/>
        <v>2.3714285714285714</v>
      </c>
      <c r="GZ19" s="157" t="str">
        <f t="shared" si="101"/>
        <v>2.37</v>
      </c>
      <c r="HA19" s="5" t="str">
        <f t="shared" si="102"/>
        <v>Lên lớp</v>
      </c>
      <c r="HB19" s="105">
        <v>7</v>
      </c>
      <c r="HC19" s="103">
        <v>5</v>
      </c>
      <c r="HD19" s="104"/>
      <c r="HE19" s="105"/>
      <c r="HF19" s="67">
        <f t="shared" si="103"/>
        <v>5.8</v>
      </c>
      <c r="HG19" s="67" t="str">
        <f t="shared" si="104"/>
        <v>5.8</v>
      </c>
      <c r="HH19" s="51" t="str">
        <f t="shared" si="105"/>
        <v>C</v>
      </c>
      <c r="HI19" s="60">
        <f t="shared" si="106"/>
        <v>2</v>
      </c>
      <c r="HJ19" s="53" t="str">
        <f t="shared" si="107"/>
        <v>2.0</v>
      </c>
      <c r="HK19" s="63">
        <v>3</v>
      </c>
      <c r="HL19" s="207">
        <v>3</v>
      </c>
      <c r="HM19" s="210">
        <v>8.3000000000000007</v>
      </c>
      <c r="HN19" s="57">
        <v>4</v>
      </c>
      <c r="HO19" s="58"/>
      <c r="HP19" s="66">
        <f t="shared" si="108"/>
        <v>5.7</v>
      </c>
      <c r="HQ19" s="110">
        <f t="shared" si="109"/>
        <v>5.7</v>
      </c>
      <c r="HR19" s="67" t="str">
        <f t="shared" si="110"/>
        <v>5.7</v>
      </c>
      <c r="HS19" s="111" t="str">
        <f t="shared" si="111"/>
        <v>C</v>
      </c>
      <c r="HT19" s="112">
        <f t="shared" si="112"/>
        <v>2</v>
      </c>
      <c r="HU19" s="113" t="str">
        <f t="shared" si="113"/>
        <v>2.0</v>
      </c>
      <c r="HV19" s="63">
        <v>1</v>
      </c>
      <c r="HW19" s="207">
        <v>1</v>
      </c>
      <c r="HX19" s="66">
        <f t="shared" si="114"/>
        <v>1.7</v>
      </c>
      <c r="HY19" s="167">
        <f t="shared" si="115"/>
        <v>5.8</v>
      </c>
      <c r="HZ19" s="53" t="str">
        <f t="shared" si="116"/>
        <v>5.8</v>
      </c>
      <c r="IA19" s="51" t="str">
        <f t="shared" si="117"/>
        <v>C</v>
      </c>
      <c r="IB19" s="60">
        <f t="shared" si="118"/>
        <v>2</v>
      </c>
      <c r="IC19" s="53" t="str">
        <f t="shared" si="119"/>
        <v>2.0</v>
      </c>
      <c r="ID19" s="220">
        <v>4</v>
      </c>
      <c r="IE19" s="221">
        <v>4</v>
      </c>
      <c r="IF19" s="210">
        <v>5.3</v>
      </c>
      <c r="IG19" s="57">
        <v>5</v>
      </c>
      <c r="IH19" s="58"/>
      <c r="II19" s="66">
        <f t="shared" si="120"/>
        <v>5.0999999999999996</v>
      </c>
      <c r="IJ19" s="67">
        <f t="shared" si="121"/>
        <v>5.0999999999999996</v>
      </c>
      <c r="IK19" s="67" t="str">
        <f t="shared" si="122"/>
        <v>5.1</v>
      </c>
      <c r="IL19" s="51" t="str">
        <f t="shared" si="123"/>
        <v>D+</v>
      </c>
      <c r="IM19" s="60">
        <f t="shared" si="124"/>
        <v>1.5</v>
      </c>
      <c r="IN19" s="53" t="str">
        <f t="shared" si="125"/>
        <v>1.5</v>
      </c>
      <c r="IO19" s="63">
        <v>2</v>
      </c>
      <c r="IP19" s="207">
        <v>2</v>
      </c>
      <c r="IQ19" s="210">
        <v>6.6</v>
      </c>
      <c r="IR19" s="57">
        <v>5</v>
      </c>
      <c r="IS19" s="58"/>
      <c r="IT19" s="66">
        <f t="shared" si="126"/>
        <v>5.6</v>
      </c>
      <c r="IU19" s="67">
        <f t="shared" si="127"/>
        <v>5.6</v>
      </c>
      <c r="IV19" s="67" t="str">
        <f t="shared" si="128"/>
        <v>5.6</v>
      </c>
      <c r="IW19" s="51" t="str">
        <f t="shared" si="129"/>
        <v>C</v>
      </c>
      <c r="IX19" s="60">
        <f t="shared" si="130"/>
        <v>2</v>
      </c>
      <c r="IY19" s="53" t="str">
        <f t="shared" si="131"/>
        <v>2.0</v>
      </c>
      <c r="IZ19" s="63">
        <v>3</v>
      </c>
      <c r="JA19" s="207">
        <v>3</v>
      </c>
      <c r="JB19" s="65">
        <v>6.4</v>
      </c>
      <c r="JC19" s="57">
        <v>6</v>
      </c>
      <c r="JD19" s="58"/>
      <c r="JE19" s="66">
        <f t="shared" si="132"/>
        <v>6.2</v>
      </c>
      <c r="JF19" s="67">
        <f t="shared" si="133"/>
        <v>6.2</v>
      </c>
      <c r="JG19" s="50" t="str">
        <f t="shared" si="134"/>
        <v>6.2</v>
      </c>
      <c r="JH19" s="51" t="str">
        <f t="shared" si="135"/>
        <v>C</v>
      </c>
      <c r="JI19" s="60">
        <f t="shared" si="136"/>
        <v>2</v>
      </c>
      <c r="JJ19" s="53" t="str">
        <f t="shared" si="137"/>
        <v>2.0</v>
      </c>
      <c r="JK19" s="61">
        <v>2</v>
      </c>
      <c r="JL19" s="62">
        <v>2</v>
      </c>
      <c r="JM19" s="65">
        <v>6.4</v>
      </c>
      <c r="JN19" s="57">
        <v>4</v>
      </c>
      <c r="JO19" s="58"/>
      <c r="JP19" s="66">
        <f t="shared" si="138"/>
        <v>5</v>
      </c>
      <c r="JQ19" s="67">
        <f t="shared" si="139"/>
        <v>5</v>
      </c>
      <c r="JR19" s="50" t="str">
        <f t="shared" si="140"/>
        <v>5.0</v>
      </c>
      <c r="JS19" s="51" t="str">
        <f t="shared" si="141"/>
        <v>D+</v>
      </c>
      <c r="JT19" s="60">
        <f t="shared" si="142"/>
        <v>1.5</v>
      </c>
      <c r="JU19" s="53" t="str">
        <f t="shared" si="143"/>
        <v>1.5</v>
      </c>
      <c r="JV19" s="61">
        <v>1</v>
      </c>
      <c r="JW19" s="62">
        <v>1</v>
      </c>
      <c r="JX19" s="65">
        <v>5.3</v>
      </c>
      <c r="JY19" s="57">
        <v>5</v>
      </c>
      <c r="JZ19" s="58"/>
      <c r="KA19" s="66">
        <f t="shared" si="144"/>
        <v>5.0999999999999996</v>
      </c>
      <c r="KB19" s="67">
        <f t="shared" si="145"/>
        <v>5.0999999999999996</v>
      </c>
      <c r="KC19" s="50" t="str">
        <f t="shared" si="146"/>
        <v>5.1</v>
      </c>
      <c r="KD19" s="51" t="str">
        <f t="shared" si="147"/>
        <v>D+</v>
      </c>
      <c r="KE19" s="60">
        <f t="shared" si="148"/>
        <v>1.5</v>
      </c>
      <c r="KF19" s="53" t="str">
        <f t="shared" si="149"/>
        <v>1.5</v>
      </c>
      <c r="KG19" s="61">
        <v>2</v>
      </c>
      <c r="KH19" s="62">
        <v>2</v>
      </c>
    </row>
    <row r="20" spans="1:294" s="8" customFormat="1" ht="18">
      <c r="A20" s="5">
        <v>19</v>
      </c>
      <c r="B20" s="9" t="s">
        <v>356</v>
      </c>
      <c r="C20" s="10" t="s">
        <v>409</v>
      </c>
      <c r="D20" s="11" t="s">
        <v>410</v>
      </c>
      <c r="E20" s="12" t="s">
        <v>411</v>
      </c>
      <c r="G20" s="47" t="s">
        <v>657</v>
      </c>
      <c r="H20" s="6" t="s">
        <v>427</v>
      </c>
      <c r="I20" s="48" t="s">
        <v>614</v>
      </c>
      <c r="J20" s="48" t="s">
        <v>635</v>
      </c>
      <c r="K20" s="98">
        <v>8</v>
      </c>
      <c r="L20" s="67" t="str">
        <f t="shared" si="14"/>
        <v>8.0</v>
      </c>
      <c r="M20" s="51" t="str">
        <f t="shared" si="150"/>
        <v>B+</v>
      </c>
      <c r="N20" s="52">
        <f t="shared" si="151"/>
        <v>3.5</v>
      </c>
      <c r="O20" s="53" t="str">
        <f t="shared" si="15"/>
        <v>3.5</v>
      </c>
      <c r="P20" s="63">
        <v>2</v>
      </c>
      <c r="Q20" s="49">
        <v>6</v>
      </c>
      <c r="R20" s="67" t="str">
        <f t="shared" si="16"/>
        <v>6.0</v>
      </c>
      <c r="S20" s="51" t="str">
        <f t="shared" si="152"/>
        <v>C</v>
      </c>
      <c r="T20" s="52">
        <f t="shared" si="153"/>
        <v>2</v>
      </c>
      <c r="U20" s="53" t="str">
        <f t="shared" si="17"/>
        <v>2.0</v>
      </c>
      <c r="V20" s="63">
        <v>3</v>
      </c>
      <c r="W20" s="105">
        <v>8.3000000000000007</v>
      </c>
      <c r="X20" s="103">
        <v>8</v>
      </c>
      <c r="Y20" s="104"/>
      <c r="Z20" s="66">
        <f t="shared" si="0"/>
        <v>8.1</v>
      </c>
      <c r="AA20" s="67">
        <f t="shared" si="1"/>
        <v>8.1</v>
      </c>
      <c r="AB20" s="67" t="str">
        <f t="shared" si="18"/>
        <v>8.1</v>
      </c>
      <c r="AC20" s="51" t="str">
        <f t="shared" si="2"/>
        <v>B+</v>
      </c>
      <c r="AD20" s="60">
        <f t="shared" si="154"/>
        <v>3.5</v>
      </c>
      <c r="AE20" s="53" t="str">
        <f t="shared" si="19"/>
        <v>3.5</v>
      </c>
      <c r="AF20" s="63">
        <v>4</v>
      </c>
      <c r="AG20" s="207">
        <v>4</v>
      </c>
      <c r="AH20" s="105">
        <v>8</v>
      </c>
      <c r="AI20" s="103">
        <v>8</v>
      </c>
      <c r="AJ20" s="104"/>
      <c r="AK20" s="66">
        <f t="shared" si="3"/>
        <v>8</v>
      </c>
      <c r="AL20" s="67">
        <f t="shared" si="4"/>
        <v>8</v>
      </c>
      <c r="AM20" s="67" t="str">
        <f t="shared" si="20"/>
        <v>8.0</v>
      </c>
      <c r="AN20" s="51" t="str">
        <f t="shared" si="155"/>
        <v>B+</v>
      </c>
      <c r="AO20" s="60">
        <f t="shared" si="156"/>
        <v>3.5</v>
      </c>
      <c r="AP20" s="53" t="str">
        <f t="shared" si="21"/>
        <v>3.5</v>
      </c>
      <c r="AQ20" s="63">
        <v>2</v>
      </c>
      <c r="AR20" s="207">
        <v>2</v>
      </c>
      <c r="AS20" s="105">
        <v>7.4</v>
      </c>
      <c r="AT20" s="103">
        <v>2</v>
      </c>
      <c r="AU20" s="104"/>
      <c r="AV20" s="66">
        <f t="shared" si="22"/>
        <v>4.2</v>
      </c>
      <c r="AW20" s="67">
        <f t="shared" si="23"/>
        <v>4.2</v>
      </c>
      <c r="AX20" s="67" t="str">
        <f t="shared" si="24"/>
        <v>4.2</v>
      </c>
      <c r="AY20" s="51" t="str">
        <f t="shared" si="25"/>
        <v>D</v>
      </c>
      <c r="AZ20" s="60">
        <f t="shared" si="157"/>
        <v>1</v>
      </c>
      <c r="BA20" s="53" t="str">
        <f t="shared" si="26"/>
        <v>1.0</v>
      </c>
      <c r="BB20" s="63">
        <v>3</v>
      </c>
      <c r="BC20" s="207">
        <v>3</v>
      </c>
      <c r="BD20" s="105">
        <v>5.6</v>
      </c>
      <c r="BE20" s="103">
        <v>8</v>
      </c>
      <c r="BF20" s="104"/>
      <c r="BG20" s="66">
        <f t="shared" si="158"/>
        <v>7</v>
      </c>
      <c r="BH20" s="67">
        <f t="shared" si="159"/>
        <v>7</v>
      </c>
      <c r="BI20" s="67" t="str">
        <f t="shared" si="27"/>
        <v>7.0</v>
      </c>
      <c r="BJ20" s="51" t="str">
        <f t="shared" si="160"/>
        <v>B</v>
      </c>
      <c r="BK20" s="60">
        <f t="shared" si="161"/>
        <v>3</v>
      </c>
      <c r="BL20" s="53" t="str">
        <f t="shared" si="28"/>
        <v>3.0</v>
      </c>
      <c r="BM20" s="63">
        <v>3</v>
      </c>
      <c r="BN20" s="207">
        <v>3</v>
      </c>
      <c r="BO20" s="105">
        <v>5.7</v>
      </c>
      <c r="BP20" s="103">
        <v>6</v>
      </c>
      <c r="BQ20" s="104"/>
      <c r="BR20" s="66">
        <f t="shared" si="5"/>
        <v>5.9</v>
      </c>
      <c r="BS20" s="67">
        <f t="shared" si="6"/>
        <v>5.9</v>
      </c>
      <c r="BT20" s="67" t="str">
        <f t="shared" si="29"/>
        <v>5.9</v>
      </c>
      <c r="BU20" s="51" t="str">
        <f t="shared" si="7"/>
        <v>C</v>
      </c>
      <c r="BV20" s="68">
        <f t="shared" si="8"/>
        <v>2</v>
      </c>
      <c r="BW20" s="53" t="str">
        <f t="shared" si="30"/>
        <v>2.0</v>
      </c>
      <c r="BX20" s="63">
        <v>2</v>
      </c>
      <c r="BY20" s="207">
        <v>2</v>
      </c>
      <c r="BZ20" s="105">
        <v>7.5</v>
      </c>
      <c r="CA20" s="103">
        <v>7</v>
      </c>
      <c r="CB20" s="104"/>
      <c r="CC20" s="105"/>
      <c r="CD20" s="67">
        <f t="shared" si="162"/>
        <v>7.2</v>
      </c>
      <c r="CE20" s="67" t="str">
        <f t="shared" si="31"/>
        <v>7.2</v>
      </c>
      <c r="CF20" s="51" t="str">
        <f t="shared" si="163"/>
        <v>B</v>
      </c>
      <c r="CG20" s="60">
        <f t="shared" si="164"/>
        <v>3</v>
      </c>
      <c r="CH20" s="53" t="str">
        <f t="shared" si="32"/>
        <v>3.0</v>
      </c>
      <c r="CI20" s="63">
        <v>3</v>
      </c>
      <c r="CJ20" s="207">
        <v>3</v>
      </c>
      <c r="CK20" s="208">
        <f t="shared" si="33"/>
        <v>17</v>
      </c>
      <c r="CL20" s="72">
        <f t="shared" si="9"/>
        <v>6.7882352941176478</v>
      </c>
      <c r="CM20" s="93" t="str">
        <f t="shared" si="34"/>
        <v>6.79</v>
      </c>
      <c r="CN20" s="72">
        <f t="shared" si="10"/>
        <v>2.7058823529411766</v>
      </c>
      <c r="CO20" s="93" t="str">
        <f t="shared" si="35"/>
        <v>2.71</v>
      </c>
      <c r="CP20" s="7" t="str">
        <f t="shared" si="165"/>
        <v>Lên lớp</v>
      </c>
      <c r="CQ20" s="7">
        <f t="shared" si="11"/>
        <v>17</v>
      </c>
      <c r="CR20" s="72">
        <f t="shared" si="12"/>
        <v>6.7882352941176478</v>
      </c>
      <c r="CS20" s="7" t="str">
        <f t="shared" si="36"/>
        <v>6.79</v>
      </c>
      <c r="CT20" s="72">
        <f t="shared" si="13"/>
        <v>2.7058823529411766</v>
      </c>
      <c r="CU20" s="7" t="str">
        <f t="shared" si="37"/>
        <v>2.71</v>
      </c>
      <c r="CV20" s="7" t="str">
        <f t="shared" si="166"/>
        <v>Lên lớp</v>
      </c>
      <c r="CW20" s="66">
        <v>6.8</v>
      </c>
      <c r="CX20" s="7">
        <v>5</v>
      </c>
      <c r="CY20" s="7"/>
      <c r="CZ20" s="66">
        <f t="shared" si="38"/>
        <v>5.7</v>
      </c>
      <c r="DA20" s="67">
        <f t="shared" si="39"/>
        <v>5.7</v>
      </c>
      <c r="DB20" s="60" t="str">
        <f t="shared" si="40"/>
        <v>5.7</v>
      </c>
      <c r="DC20" s="51" t="str">
        <f t="shared" si="41"/>
        <v>C</v>
      </c>
      <c r="DD20" s="60">
        <f t="shared" si="42"/>
        <v>2</v>
      </c>
      <c r="DE20" s="60" t="str">
        <f t="shared" si="43"/>
        <v>2.0</v>
      </c>
      <c r="DF20" s="63"/>
      <c r="DG20" s="209"/>
      <c r="DH20" s="105">
        <v>7.4</v>
      </c>
      <c r="DI20" s="126">
        <v>6</v>
      </c>
      <c r="DJ20" s="126"/>
      <c r="DK20" s="66">
        <f t="shared" si="44"/>
        <v>6.6</v>
      </c>
      <c r="DL20" s="67">
        <f t="shared" si="45"/>
        <v>6.6</v>
      </c>
      <c r="DM20" s="60" t="str">
        <f t="shared" si="46"/>
        <v>6.6</v>
      </c>
      <c r="DN20" s="51" t="str">
        <f t="shared" si="47"/>
        <v>C+</v>
      </c>
      <c r="DO20" s="60">
        <f t="shared" si="48"/>
        <v>2.5</v>
      </c>
      <c r="DP20" s="60" t="str">
        <f t="shared" si="49"/>
        <v>2.5</v>
      </c>
      <c r="DQ20" s="63"/>
      <c r="DR20" s="209"/>
      <c r="DS20" s="67">
        <f t="shared" si="50"/>
        <v>6.15</v>
      </c>
      <c r="DT20" s="60" t="str">
        <f t="shared" si="51"/>
        <v>6.2</v>
      </c>
      <c r="DU20" s="51" t="str">
        <f t="shared" si="52"/>
        <v>C</v>
      </c>
      <c r="DV20" s="60">
        <f t="shared" si="53"/>
        <v>2</v>
      </c>
      <c r="DW20" s="60" t="str">
        <f t="shared" si="54"/>
        <v>2.0</v>
      </c>
      <c r="DX20" s="63">
        <v>3</v>
      </c>
      <c r="DY20" s="209">
        <v>3</v>
      </c>
      <c r="DZ20" s="210">
        <v>6.4</v>
      </c>
      <c r="EA20" s="57">
        <v>8</v>
      </c>
      <c r="EB20" s="58"/>
      <c r="EC20" s="66">
        <f t="shared" si="55"/>
        <v>7.4</v>
      </c>
      <c r="ED20" s="67">
        <f t="shared" si="56"/>
        <v>7.4</v>
      </c>
      <c r="EE20" s="67" t="str">
        <f t="shared" si="57"/>
        <v>7.4</v>
      </c>
      <c r="EF20" s="51" t="str">
        <f t="shared" si="58"/>
        <v>B</v>
      </c>
      <c r="EG20" s="68">
        <f t="shared" si="59"/>
        <v>3</v>
      </c>
      <c r="EH20" s="53" t="str">
        <f t="shared" si="60"/>
        <v>3.0</v>
      </c>
      <c r="EI20" s="63">
        <v>3</v>
      </c>
      <c r="EJ20" s="207">
        <v>3</v>
      </c>
      <c r="EK20" s="210">
        <v>7.2</v>
      </c>
      <c r="EL20" s="57">
        <v>5</v>
      </c>
      <c r="EM20" s="58"/>
      <c r="EN20" s="66">
        <f t="shared" si="61"/>
        <v>5.9</v>
      </c>
      <c r="EO20" s="67">
        <f t="shared" si="62"/>
        <v>5.9</v>
      </c>
      <c r="EP20" s="67" t="str">
        <f t="shared" si="63"/>
        <v>5.9</v>
      </c>
      <c r="EQ20" s="51" t="str">
        <f t="shared" si="64"/>
        <v>C</v>
      </c>
      <c r="ER20" s="60">
        <f t="shared" si="65"/>
        <v>2</v>
      </c>
      <c r="ES20" s="53" t="str">
        <f t="shared" si="66"/>
        <v>2.0</v>
      </c>
      <c r="ET20" s="63">
        <v>3</v>
      </c>
      <c r="EU20" s="207">
        <v>3</v>
      </c>
      <c r="EV20" s="171">
        <v>5</v>
      </c>
      <c r="EW20" s="122">
        <v>0</v>
      </c>
      <c r="EX20" s="123">
        <v>4</v>
      </c>
      <c r="EY20" s="66">
        <f t="shared" si="67"/>
        <v>2</v>
      </c>
      <c r="EZ20" s="67">
        <f t="shared" si="68"/>
        <v>4.4000000000000004</v>
      </c>
      <c r="FA20" s="67" t="str">
        <f t="shared" si="69"/>
        <v>4.4</v>
      </c>
      <c r="FB20" s="51" t="str">
        <f t="shared" si="70"/>
        <v>D</v>
      </c>
      <c r="FC20" s="60">
        <f t="shared" si="71"/>
        <v>1</v>
      </c>
      <c r="FD20" s="53" t="str">
        <f t="shared" si="72"/>
        <v>1.0</v>
      </c>
      <c r="FE20" s="63">
        <v>2</v>
      </c>
      <c r="FF20" s="207">
        <v>2</v>
      </c>
      <c r="FG20" s="105">
        <v>6.7</v>
      </c>
      <c r="FH20" s="103">
        <v>7</v>
      </c>
      <c r="FI20" s="104"/>
      <c r="FJ20" s="66">
        <f t="shared" si="73"/>
        <v>6.9</v>
      </c>
      <c r="FK20" s="67">
        <f t="shared" si="74"/>
        <v>6.9</v>
      </c>
      <c r="FL20" s="67" t="str">
        <f t="shared" si="75"/>
        <v>6.9</v>
      </c>
      <c r="FM20" s="51" t="str">
        <f t="shared" si="76"/>
        <v>C+</v>
      </c>
      <c r="FN20" s="60">
        <f t="shared" si="77"/>
        <v>2.5</v>
      </c>
      <c r="FO20" s="53" t="str">
        <f t="shared" si="78"/>
        <v>2.5</v>
      </c>
      <c r="FP20" s="63">
        <v>2</v>
      </c>
      <c r="FQ20" s="207">
        <v>2</v>
      </c>
      <c r="FR20" s="105">
        <v>6.4</v>
      </c>
      <c r="FS20" s="103">
        <v>6</v>
      </c>
      <c r="FT20" s="104"/>
      <c r="FU20" s="66"/>
      <c r="FV20" s="67">
        <f t="shared" si="79"/>
        <v>6.2</v>
      </c>
      <c r="FW20" s="67" t="str">
        <f t="shared" si="80"/>
        <v>6.2</v>
      </c>
      <c r="FX20" s="51" t="str">
        <f t="shared" si="81"/>
        <v>C</v>
      </c>
      <c r="FY20" s="60">
        <f t="shared" si="82"/>
        <v>2</v>
      </c>
      <c r="FZ20" s="53" t="str">
        <f t="shared" si="83"/>
        <v>2.0</v>
      </c>
      <c r="GA20" s="63">
        <v>2</v>
      </c>
      <c r="GB20" s="207">
        <v>2</v>
      </c>
      <c r="GC20" s="105">
        <v>8</v>
      </c>
      <c r="GD20" s="103">
        <v>7</v>
      </c>
      <c r="GE20" s="104"/>
      <c r="GF20" s="105"/>
      <c r="GG20" s="67">
        <f t="shared" si="84"/>
        <v>7.4</v>
      </c>
      <c r="GH20" s="67" t="str">
        <f t="shared" si="85"/>
        <v>7.4</v>
      </c>
      <c r="GI20" s="51" t="str">
        <f t="shared" si="86"/>
        <v>B</v>
      </c>
      <c r="GJ20" s="60">
        <f t="shared" si="87"/>
        <v>3</v>
      </c>
      <c r="GK20" s="53" t="str">
        <f t="shared" si="88"/>
        <v>3.0</v>
      </c>
      <c r="GL20" s="63">
        <v>3</v>
      </c>
      <c r="GM20" s="207">
        <v>3</v>
      </c>
      <c r="GN20" s="211">
        <f t="shared" si="89"/>
        <v>18</v>
      </c>
      <c r="GO20" s="156">
        <f t="shared" si="90"/>
        <v>6.4194444444444452</v>
      </c>
      <c r="GP20" s="158">
        <f t="shared" si="91"/>
        <v>2.2777777777777777</v>
      </c>
      <c r="GQ20" s="157" t="str">
        <f t="shared" si="92"/>
        <v>2.28</v>
      </c>
      <c r="GR20" s="5" t="str">
        <f t="shared" si="93"/>
        <v>Lên lớp</v>
      </c>
      <c r="GS20" s="212">
        <f t="shared" si="94"/>
        <v>18</v>
      </c>
      <c r="GT20" s="213">
        <f t="shared" si="95"/>
        <v>6.4194444444444452</v>
      </c>
      <c r="GU20" s="214">
        <f t="shared" si="96"/>
        <v>2.2777777777777777</v>
      </c>
      <c r="GV20" s="215">
        <f t="shared" si="97"/>
        <v>35</v>
      </c>
      <c r="GW20" s="211">
        <f t="shared" si="98"/>
        <v>35</v>
      </c>
      <c r="GX20" s="157">
        <f t="shared" si="99"/>
        <v>6.5985714285714288</v>
      </c>
      <c r="GY20" s="158">
        <f t="shared" si="100"/>
        <v>2.4857142857142858</v>
      </c>
      <c r="GZ20" s="157" t="str">
        <f t="shared" si="101"/>
        <v>2.49</v>
      </c>
      <c r="HA20" s="5" t="str">
        <f t="shared" si="102"/>
        <v>Lên lớp</v>
      </c>
      <c r="HB20" s="105">
        <v>7.6</v>
      </c>
      <c r="HC20" s="103">
        <v>7</v>
      </c>
      <c r="HD20" s="104"/>
      <c r="HE20" s="105"/>
      <c r="HF20" s="67">
        <f t="shared" si="103"/>
        <v>7.2</v>
      </c>
      <c r="HG20" s="67" t="str">
        <f t="shared" si="104"/>
        <v>7.2</v>
      </c>
      <c r="HH20" s="51" t="str">
        <f t="shared" si="105"/>
        <v>B</v>
      </c>
      <c r="HI20" s="60">
        <f t="shared" si="106"/>
        <v>3</v>
      </c>
      <c r="HJ20" s="53" t="str">
        <f t="shared" si="107"/>
        <v>3.0</v>
      </c>
      <c r="HK20" s="63">
        <v>3</v>
      </c>
      <c r="HL20" s="207">
        <v>3</v>
      </c>
      <c r="HM20" s="210">
        <v>8.6999999999999993</v>
      </c>
      <c r="HN20" s="57">
        <v>6</v>
      </c>
      <c r="HO20" s="58"/>
      <c r="HP20" s="66">
        <f t="shared" si="108"/>
        <v>7.1</v>
      </c>
      <c r="HQ20" s="110">
        <f t="shared" si="109"/>
        <v>7.1</v>
      </c>
      <c r="HR20" s="67" t="str">
        <f t="shared" si="110"/>
        <v>7.1</v>
      </c>
      <c r="HS20" s="111" t="str">
        <f t="shared" si="111"/>
        <v>B</v>
      </c>
      <c r="HT20" s="112">
        <f t="shared" si="112"/>
        <v>3</v>
      </c>
      <c r="HU20" s="113" t="str">
        <f t="shared" si="113"/>
        <v>3.0</v>
      </c>
      <c r="HV20" s="63">
        <v>1</v>
      </c>
      <c r="HW20" s="207">
        <v>1</v>
      </c>
      <c r="HX20" s="66">
        <f t="shared" si="114"/>
        <v>2.1</v>
      </c>
      <c r="HY20" s="167">
        <f t="shared" si="115"/>
        <v>7.2</v>
      </c>
      <c r="HZ20" s="53" t="str">
        <f t="shared" si="116"/>
        <v>7.2</v>
      </c>
      <c r="IA20" s="51" t="str">
        <f t="shared" si="117"/>
        <v>B</v>
      </c>
      <c r="IB20" s="60">
        <f t="shared" si="118"/>
        <v>3</v>
      </c>
      <c r="IC20" s="53" t="str">
        <f t="shared" si="119"/>
        <v>3.0</v>
      </c>
      <c r="ID20" s="220">
        <v>4</v>
      </c>
      <c r="IE20" s="221">
        <v>4</v>
      </c>
      <c r="IF20" s="210">
        <v>6.7</v>
      </c>
      <c r="IG20" s="57">
        <v>6</v>
      </c>
      <c r="IH20" s="58"/>
      <c r="II20" s="66">
        <f t="shared" si="120"/>
        <v>6.3</v>
      </c>
      <c r="IJ20" s="67">
        <f t="shared" si="121"/>
        <v>6.3</v>
      </c>
      <c r="IK20" s="67" t="str">
        <f t="shared" si="122"/>
        <v>6.3</v>
      </c>
      <c r="IL20" s="51" t="str">
        <f t="shared" si="123"/>
        <v>C</v>
      </c>
      <c r="IM20" s="60">
        <f t="shared" si="124"/>
        <v>2</v>
      </c>
      <c r="IN20" s="53" t="str">
        <f t="shared" si="125"/>
        <v>2.0</v>
      </c>
      <c r="IO20" s="63">
        <v>2</v>
      </c>
      <c r="IP20" s="207">
        <v>2</v>
      </c>
      <c r="IQ20" s="210">
        <v>6.3</v>
      </c>
      <c r="IR20" s="57">
        <v>6</v>
      </c>
      <c r="IS20" s="58"/>
      <c r="IT20" s="66">
        <f t="shared" si="126"/>
        <v>6.1</v>
      </c>
      <c r="IU20" s="67">
        <f t="shared" si="127"/>
        <v>6.1</v>
      </c>
      <c r="IV20" s="67" t="str">
        <f t="shared" si="128"/>
        <v>6.1</v>
      </c>
      <c r="IW20" s="51" t="str">
        <f t="shared" si="129"/>
        <v>C</v>
      </c>
      <c r="IX20" s="60">
        <f t="shared" si="130"/>
        <v>2</v>
      </c>
      <c r="IY20" s="53" t="str">
        <f t="shared" si="131"/>
        <v>2.0</v>
      </c>
      <c r="IZ20" s="63">
        <v>3</v>
      </c>
      <c r="JA20" s="207">
        <v>3</v>
      </c>
      <c r="JB20" s="65">
        <v>8</v>
      </c>
      <c r="JC20" s="57">
        <v>9</v>
      </c>
      <c r="JD20" s="58"/>
      <c r="JE20" s="66">
        <f t="shared" si="132"/>
        <v>8.6</v>
      </c>
      <c r="JF20" s="67">
        <f t="shared" si="133"/>
        <v>8.6</v>
      </c>
      <c r="JG20" s="50" t="str">
        <f t="shared" si="134"/>
        <v>8.6</v>
      </c>
      <c r="JH20" s="51" t="str">
        <f t="shared" si="135"/>
        <v>A</v>
      </c>
      <c r="JI20" s="60">
        <f t="shared" si="136"/>
        <v>4</v>
      </c>
      <c r="JJ20" s="53" t="str">
        <f t="shared" si="137"/>
        <v>4.0</v>
      </c>
      <c r="JK20" s="61">
        <v>2</v>
      </c>
      <c r="JL20" s="62">
        <v>2</v>
      </c>
      <c r="JM20" s="65">
        <v>6.2</v>
      </c>
      <c r="JN20" s="57">
        <v>4</v>
      </c>
      <c r="JO20" s="58"/>
      <c r="JP20" s="66">
        <f t="shared" si="138"/>
        <v>4.9000000000000004</v>
      </c>
      <c r="JQ20" s="67">
        <f t="shared" si="139"/>
        <v>4.9000000000000004</v>
      </c>
      <c r="JR20" s="50" t="str">
        <f t="shared" si="140"/>
        <v>4.9</v>
      </c>
      <c r="JS20" s="51" t="str">
        <f t="shared" si="141"/>
        <v>D</v>
      </c>
      <c r="JT20" s="60">
        <f t="shared" si="142"/>
        <v>1</v>
      </c>
      <c r="JU20" s="53" t="str">
        <f t="shared" si="143"/>
        <v>1.0</v>
      </c>
      <c r="JV20" s="61">
        <v>1</v>
      </c>
      <c r="JW20" s="62">
        <v>1</v>
      </c>
      <c r="JX20" s="65">
        <v>7</v>
      </c>
      <c r="JY20" s="57">
        <v>6</v>
      </c>
      <c r="JZ20" s="58"/>
      <c r="KA20" s="66">
        <f t="shared" si="144"/>
        <v>6.4</v>
      </c>
      <c r="KB20" s="67">
        <f t="shared" si="145"/>
        <v>6.4</v>
      </c>
      <c r="KC20" s="50" t="str">
        <f t="shared" si="146"/>
        <v>6.4</v>
      </c>
      <c r="KD20" s="51" t="str">
        <f t="shared" si="147"/>
        <v>C</v>
      </c>
      <c r="KE20" s="60">
        <f t="shared" si="148"/>
        <v>2</v>
      </c>
      <c r="KF20" s="53" t="str">
        <f t="shared" si="149"/>
        <v>2.0</v>
      </c>
      <c r="KG20" s="61">
        <v>2</v>
      </c>
      <c r="KH20" s="62">
        <v>2</v>
      </c>
    </row>
    <row r="21" spans="1:294" s="8" customFormat="1" ht="18">
      <c r="A21" s="5">
        <v>20</v>
      </c>
      <c r="B21" s="9" t="s">
        <v>356</v>
      </c>
      <c r="C21" s="10" t="s">
        <v>412</v>
      </c>
      <c r="D21" s="11" t="s">
        <v>413</v>
      </c>
      <c r="E21" s="12" t="s">
        <v>414</v>
      </c>
      <c r="G21" s="47" t="s">
        <v>591</v>
      </c>
      <c r="H21" s="6" t="s">
        <v>427</v>
      </c>
      <c r="I21" s="48" t="s">
        <v>693</v>
      </c>
      <c r="J21" s="48" t="s">
        <v>636</v>
      </c>
      <c r="K21" s="98">
        <v>7.7</v>
      </c>
      <c r="L21" s="67" t="str">
        <f t="shared" si="14"/>
        <v>7.7</v>
      </c>
      <c r="M21" s="51" t="str">
        <f t="shared" si="150"/>
        <v>B</v>
      </c>
      <c r="N21" s="52">
        <f t="shared" si="151"/>
        <v>3</v>
      </c>
      <c r="O21" s="53" t="str">
        <f t="shared" si="15"/>
        <v>3.0</v>
      </c>
      <c r="P21" s="63">
        <v>2</v>
      </c>
      <c r="Q21" s="49">
        <v>6</v>
      </c>
      <c r="R21" s="67" t="str">
        <f t="shared" si="16"/>
        <v>6.0</v>
      </c>
      <c r="S21" s="51" t="str">
        <f t="shared" si="152"/>
        <v>C</v>
      </c>
      <c r="T21" s="52">
        <f t="shared" si="153"/>
        <v>2</v>
      </c>
      <c r="U21" s="53" t="str">
        <f t="shared" si="17"/>
        <v>2.0</v>
      </c>
      <c r="V21" s="63">
        <v>3</v>
      </c>
      <c r="W21" s="105">
        <v>8.6999999999999993</v>
      </c>
      <c r="X21" s="103">
        <v>7</v>
      </c>
      <c r="Y21" s="104"/>
      <c r="Z21" s="66">
        <f t="shared" si="0"/>
        <v>7.7</v>
      </c>
      <c r="AA21" s="67">
        <f t="shared" si="1"/>
        <v>7.7</v>
      </c>
      <c r="AB21" s="67" t="str">
        <f t="shared" si="18"/>
        <v>7.7</v>
      </c>
      <c r="AC21" s="51" t="str">
        <f t="shared" si="2"/>
        <v>B</v>
      </c>
      <c r="AD21" s="60">
        <f t="shared" si="154"/>
        <v>3</v>
      </c>
      <c r="AE21" s="53" t="str">
        <f t="shared" si="19"/>
        <v>3.0</v>
      </c>
      <c r="AF21" s="63">
        <v>4</v>
      </c>
      <c r="AG21" s="207">
        <v>4</v>
      </c>
      <c r="AH21" s="105">
        <v>8</v>
      </c>
      <c r="AI21" s="103">
        <v>9</v>
      </c>
      <c r="AJ21" s="104"/>
      <c r="AK21" s="66">
        <f t="shared" si="3"/>
        <v>8.6</v>
      </c>
      <c r="AL21" s="67">
        <f t="shared" si="4"/>
        <v>8.6</v>
      </c>
      <c r="AM21" s="67" t="str">
        <f t="shared" si="20"/>
        <v>8.6</v>
      </c>
      <c r="AN21" s="51" t="str">
        <f t="shared" si="155"/>
        <v>A</v>
      </c>
      <c r="AO21" s="60">
        <f t="shared" si="156"/>
        <v>4</v>
      </c>
      <c r="AP21" s="53" t="str">
        <f t="shared" si="21"/>
        <v>4.0</v>
      </c>
      <c r="AQ21" s="63">
        <v>2</v>
      </c>
      <c r="AR21" s="207">
        <v>2</v>
      </c>
      <c r="AS21" s="105">
        <v>7</v>
      </c>
      <c r="AT21" s="103">
        <v>6</v>
      </c>
      <c r="AU21" s="104"/>
      <c r="AV21" s="66">
        <f t="shared" si="22"/>
        <v>6.4</v>
      </c>
      <c r="AW21" s="67">
        <f t="shared" si="23"/>
        <v>6.4</v>
      </c>
      <c r="AX21" s="67" t="str">
        <f t="shared" si="24"/>
        <v>6.4</v>
      </c>
      <c r="AY21" s="51" t="str">
        <f t="shared" si="25"/>
        <v>C</v>
      </c>
      <c r="AZ21" s="60">
        <f t="shared" si="157"/>
        <v>2</v>
      </c>
      <c r="BA21" s="53" t="str">
        <f t="shared" si="26"/>
        <v>2.0</v>
      </c>
      <c r="BB21" s="63">
        <v>3</v>
      </c>
      <c r="BC21" s="207">
        <v>3</v>
      </c>
      <c r="BD21" s="105">
        <v>8.6</v>
      </c>
      <c r="BE21" s="103">
        <v>9</v>
      </c>
      <c r="BF21" s="104"/>
      <c r="BG21" s="66">
        <f t="shared" si="158"/>
        <v>8.8000000000000007</v>
      </c>
      <c r="BH21" s="67">
        <f t="shared" si="159"/>
        <v>8.8000000000000007</v>
      </c>
      <c r="BI21" s="67" t="str">
        <f t="shared" si="27"/>
        <v>8.8</v>
      </c>
      <c r="BJ21" s="51" t="str">
        <f t="shared" si="160"/>
        <v>A</v>
      </c>
      <c r="BK21" s="60">
        <f t="shared" si="161"/>
        <v>4</v>
      </c>
      <c r="BL21" s="53" t="str">
        <f t="shared" si="28"/>
        <v>4.0</v>
      </c>
      <c r="BM21" s="63">
        <v>3</v>
      </c>
      <c r="BN21" s="207">
        <v>3</v>
      </c>
      <c r="BO21" s="105">
        <v>7.6</v>
      </c>
      <c r="BP21" s="103">
        <v>4</v>
      </c>
      <c r="BQ21" s="104"/>
      <c r="BR21" s="66">
        <f t="shared" si="5"/>
        <v>5.4</v>
      </c>
      <c r="BS21" s="67">
        <f t="shared" si="6"/>
        <v>5.4</v>
      </c>
      <c r="BT21" s="67" t="str">
        <f t="shared" si="29"/>
        <v>5.4</v>
      </c>
      <c r="BU21" s="51" t="str">
        <f t="shared" si="7"/>
        <v>D+</v>
      </c>
      <c r="BV21" s="68">
        <f t="shared" si="8"/>
        <v>1.5</v>
      </c>
      <c r="BW21" s="53" t="str">
        <f t="shared" si="30"/>
        <v>1.5</v>
      </c>
      <c r="BX21" s="63">
        <v>2</v>
      </c>
      <c r="BY21" s="207">
        <v>2</v>
      </c>
      <c r="BZ21" s="105">
        <v>7.7</v>
      </c>
      <c r="CA21" s="103">
        <v>7</v>
      </c>
      <c r="CB21" s="104"/>
      <c r="CC21" s="105"/>
      <c r="CD21" s="67">
        <f t="shared" si="162"/>
        <v>7.3</v>
      </c>
      <c r="CE21" s="67" t="str">
        <f t="shared" si="31"/>
        <v>7.3</v>
      </c>
      <c r="CF21" s="51" t="str">
        <f t="shared" si="163"/>
        <v>B</v>
      </c>
      <c r="CG21" s="60">
        <f t="shared" si="164"/>
        <v>3</v>
      </c>
      <c r="CH21" s="53" t="str">
        <f t="shared" si="32"/>
        <v>3.0</v>
      </c>
      <c r="CI21" s="63">
        <v>3</v>
      </c>
      <c r="CJ21" s="207">
        <v>3</v>
      </c>
      <c r="CK21" s="208">
        <f t="shared" si="33"/>
        <v>17</v>
      </c>
      <c r="CL21" s="72">
        <f t="shared" si="9"/>
        <v>7.4294117647058826</v>
      </c>
      <c r="CM21" s="93" t="str">
        <f t="shared" si="34"/>
        <v>7.43</v>
      </c>
      <c r="CN21" s="72">
        <f t="shared" si="10"/>
        <v>2.9411764705882355</v>
      </c>
      <c r="CO21" s="93" t="str">
        <f t="shared" si="35"/>
        <v>2.94</v>
      </c>
      <c r="CP21" s="7" t="str">
        <f t="shared" si="165"/>
        <v>Lên lớp</v>
      </c>
      <c r="CQ21" s="7">
        <f t="shared" si="11"/>
        <v>17</v>
      </c>
      <c r="CR21" s="72">
        <f t="shared" si="12"/>
        <v>7.4294117647058826</v>
      </c>
      <c r="CS21" s="7" t="str">
        <f t="shared" si="36"/>
        <v>7.43</v>
      </c>
      <c r="CT21" s="72">
        <f t="shared" si="13"/>
        <v>2.9411764705882355</v>
      </c>
      <c r="CU21" s="7" t="str">
        <f t="shared" si="37"/>
        <v>2.94</v>
      </c>
      <c r="CV21" s="7" t="str">
        <f t="shared" si="166"/>
        <v>Lên lớp</v>
      </c>
      <c r="CW21" s="66">
        <v>6.2</v>
      </c>
      <c r="CX21" s="7">
        <v>6</v>
      </c>
      <c r="CY21" s="7"/>
      <c r="CZ21" s="66">
        <f t="shared" si="38"/>
        <v>6.1</v>
      </c>
      <c r="DA21" s="67">
        <f t="shared" si="39"/>
        <v>6.1</v>
      </c>
      <c r="DB21" s="60" t="str">
        <f t="shared" si="40"/>
        <v>6.1</v>
      </c>
      <c r="DC21" s="51" t="str">
        <f t="shared" si="41"/>
        <v>C</v>
      </c>
      <c r="DD21" s="60">
        <f t="shared" si="42"/>
        <v>2</v>
      </c>
      <c r="DE21" s="60" t="str">
        <f t="shared" si="43"/>
        <v>2.0</v>
      </c>
      <c r="DF21" s="63"/>
      <c r="DG21" s="209"/>
      <c r="DH21" s="105">
        <v>8.4</v>
      </c>
      <c r="DI21" s="126">
        <v>5</v>
      </c>
      <c r="DJ21" s="126"/>
      <c r="DK21" s="66">
        <f t="shared" si="44"/>
        <v>6.4</v>
      </c>
      <c r="DL21" s="67">
        <f t="shared" si="45"/>
        <v>6.4</v>
      </c>
      <c r="DM21" s="60" t="str">
        <f t="shared" si="46"/>
        <v>6.4</v>
      </c>
      <c r="DN21" s="51" t="str">
        <f t="shared" si="47"/>
        <v>C</v>
      </c>
      <c r="DO21" s="60">
        <f t="shared" si="48"/>
        <v>2</v>
      </c>
      <c r="DP21" s="60" t="str">
        <f t="shared" si="49"/>
        <v>2.0</v>
      </c>
      <c r="DQ21" s="63"/>
      <c r="DR21" s="209"/>
      <c r="DS21" s="67">
        <f t="shared" si="50"/>
        <v>6.25</v>
      </c>
      <c r="DT21" s="60" t="str">
        <f t="shared" si="51"/>
        <v>6.3</v>
      </c>
      <c r="DU21" s="51" t="str">
        <f t="shared" si="52"/>
        <v>C</v>
      </c>
      <c r="DV21" s="60">
        <f t="shared" si="53"/>
        <v>2</v>
      </c>
      <c r="DW21" s="60" t="str">
        <f t="shared" si="54"/>
        <v>2.0</v>
      </c>
      <c r="DX21" s="63">
        <v>3</v>
      </c>
      <c r="DY21" s="209">
        <v>3</v>
      </c>
      <c r="DZ21" s="210">
        <v>7.4</v>
      </c>
      <c r="EA21" s="57">
        <v>8</v>
      </c>
      <c r="EB21" s="58"/>
      <c r="EC21" s="66">
        <f t="shared" si="55"/>
        <v>7.8</v>
      </c>
      <c r="ED21" s="67">
        <f t="shared" si="56"/>
        <v>7.8</v>
      </c>
      <c r="EE21" s="67" t="str">
        <f t="shared" si="57"/>
        <v>7.8</v>
      </c>
      <c r="EF21" s="51" t="str">
        <f t="shared" si="58"/>
        <v>B</v>
      </c>
      <c r="EG21" s="68">
        <f t="shared" si="59"/>
        <v>3</v>
      </c>
      <c r="EH21" s="53" t="str">
        <f t="shared" si="60"/>
        <v>3.0</v>
      </c>
      <c r="EI21" s="63">
        <v>3</v>
      </c>
      <c r="EJ21" s="207">
        <v>3</v>
      </c>
      <c r="EK21" s="210">
        <v>8</v>
      </c>
      <c r="EL21" s="57">
        <v>5</v>
      </c>
      <c r="EM21" s="58"/>
      <c r="EN21" s="66">
        <f t="shared" si="61"/>
        <v>6.2</v>
      </c>
      <c r="EO21" s="67">
        <f t="shared" si="62"/>
        <v>6.2</v>
      </c>
      <c r="EP21" s="67" t="str">
        <f t="shared" si="63"/>
        <v>6.2</v>
      </c>
      <c r="EQ21" s="51" t="str">
        <f t="shared" si="64"/>
        <v>C</v>
      </c>
      <c r="ER21" s="60">
        <f t="shared" si="65"/>
        <v>2</v>
      </c>
      <c r="ES21" s="53" t="str">
        <f t="shared" si="66"/>
        <v>2.0</v>
      </c>
      <c r="ET21" s="63">
        <v>3</v>
      </c>
      <c r="EU21" s="207">
        <v>3</v>
      </c>
      <c r="EV21" s="171">
        <v>6.7</v>
      </c>
      <c r="EW21" s="122">
        <v>1</v>
      </c>
      <c r="EX21" s="123">
        <v>6</v>
      </c>
      <c r="EY21" s="66">
        <f t="shared" si="67"/>
        <v>3.3</v>
      </c>
      <c r="EZ21" s="67">
        <f t="shared" si="68"/>
        <v>6.3</v>
      </c>
      <c r="FA21" s="67" t="str">
        <f t="shared" si="69"/>
        <v>6.3</v>
      </c>
      <c r="FB21" s="51" t="str">
        <f t="shared" si="70"/>
        <v>C</v>
      </c>
      <c r="FC21" s="60">
        <f t="shared" si="71"/>
        <v>2</v>
      </c>
      <c r="FD21" s="53" t="str">
        <f t="shared" si="72"/>
        <v>2.0</v>
      </c>
      <c r="FE21" s="63">
        <v>2</v>
      </c>
      <c r="FF21" s="207">
        <v>2</v>
      </c>
      <c r="FG21" s="105">
        <v>8</v>
      </c>
      <c r="FH21" s="103">
        <v>8</v>
      </c>
      <c r="FI21" s="104"/>
      <c r="FJ21" s="66">
        <f t="shared" si="73"/>
        <v>8</v>
      </c>
      <c r="FK21" s="67">
        <f t="shared" si="74"/>
        <v>8</v>
      </c>
      <c r="FL21" s="67" t="str">
        <f t="shared" si="75"/>
        <v>8.0</v>
      </c>
      <c r="FM21" s="51" t="str">
        <f t="shared" si="76"/>
        <v>B+</v>
      </c>
      <c r="FN21" s="60">
        <f t="shared" si="77"/>
        <v>3.5</v>
      </c>
      <c r="FO21" s="53" t="str">
        <f t="shared" si="78"/>
        <v>3.5</v>
      </c>
      <c r="FP21" s="63">
        <v>2</v>
      </c>
      <c r="FQ21" s="207">
        <v>2</v>
      </c>
      <c r="FR21" s="105">
        <v>8.8000000000000007</v>
      </c>
      <c r="FS21" s="103">
        <v>9</v>
      </c>
      <c r="FT21" s="104"/>
      <c r="FU21" s="66"/>
      <c r="FV21" s="67">
        <f t="shared" si="79"/>
        <v>8.9</v>
      </c>
      <c r="FW21" s="67" t="str">
        <f t="shared" si="80"/>
        <v>8.9</v>
      </c>
      <c r="FX21" s="51" t="str">
        <f t="shared" si="81"/>
        <v>A</v>
      </c>
      <c r="FY21" s="60">
        <f t="shared" si="82"/>
        <v>4</v>
      </c>
      <c r="FZ21" s="53" t="str">
        <f t="shared" si="83"/>
        <v>4.0</v>
      </c>
      <c r="GA21" s="63">
        <v>2</v>
      </c>
      <c r="GB21" s="207">
        <v>2</v>
      </c>
      <c r="GC21" s="105">
        <v>7.4</v>
      </c>
      <c r="GD21" s="103">
        <v>7</v>
      </c>
      <c r="GE21" s="104"/>
      <c r="GF21" s="105"/>
      <c r="GG21" s="67">
        <f t="shared" si="84"/>
        <v>7.2</v>
      </c>
      <c r="GH21" s="67" t="str">
        <f t="shared" si="85"/>
        <v>7.2</v>
      </c>
      <c r="GI21" s="51" t="str">
        <f t="shared" si="86"/>
        <v>B</v>
      </c>
      <c r="GJ21" s="60">
        <f t="shared" si="87"/>
        <v>3</v>
      </c>
      <c r="GK21" s="53" t="str">
        <f t="shared" si="88"/>
        <v>3.0</v>
      </c>
      <c r="GL21" s="63">
        <v>3</v>
      </c>
      <c r="GM21" s="207">
        <v>3</v>
      </c>
      <c r="GN21" s="211">
        <f t="shared" si="89"/>
        <v>18</v>
      </c>
      <c r="GO21" s="156">
        <f t="shared" si="90"/>
        <v>7.1527777777777777</v>
      </c>
      <c r="GP21" s="158">
        <f t="shared" si="91"/>
        <v>2.7222222222222223</v>
      </c>
      <c r="GQ21" s="157" t="str">
        <f t="shared" si="92"/>
        <v>2.72</v>
      </c>
      <c r="GR21" s="5" t="str">
        <f t="shared" si="93"/>
        <v>Lên lớp</v>
      </c>
      <c r="GS21" s="212">
        <f t="shared" si="94"/>
        <v>18</v>
      </c>
      <c r="GT21" s="213">
        <f t="shared" si="95"/>
        <v>7.1527777777777777</v>
      </c>
      <c r="GU21" s="214">
        <f t="shared" si="96"/>
        <v>2.7222222222222223</v>
      </c>
      <c r="GV21" s="215">
        <f t="shared" si="97"/>
        <v>35</v>
      </c>
      <c r="GW21" s="211">
        <f t="shared" si="98"/>
        <v>35</v>
      </c>
      <c r="GX21" s="157">
        <f t="shared" si="99"/>
        <v>7.2871428571428574</v>
      </c>
      <c r="GY21" s="158">
        <f t="shared" si="100"/>
        <v>2.8285714285714287</v>
      </c>
      <c r="GZ21" s="157" t="str">
        <f t="shared" si="101"/>
        <v>2.83</v>
      </c>
      <c r="HA21" s="5" t="str">
        <f t="shared" si="102"/>
        <v>Lên lớp</v>
      </c>
      <c r="HB21" s="105">
        <v>7.6</v>
      </c>
      <c r="HC21" s="103">
        <v>6</v>
      </c>
      <c r="HD21" s="104"/>
      <c r="HE21" s="105"/>
      <c r="HF21" s="67">
        <f t="shared" si="103"/>
        <v>6.6</v>
      </c>
      <c r="HG21" s="67" t="str">
        <f t="shared" si="104"/>
        <v>6.6</v>
      </c>
      <c r="HH21" s="51" t="str">
        <f t="shared" si="105"/>
        <v>C+</v>
      </c>
      <c r="HI21" s="60">
        <f t="shared" si="106"/>
        <v>2.5</v>
      </c>
      <c r="HJ21" s="53" t="str">
        <f t="shared" si="107"/>
        <v>2.5</v>
      </c>
      <c r="HK21" s="63">
        <v>3</v>
      </c>
      <c r="HL21" s="207">
        <v>3</v>
      </c>
      <c r="HM21" s="210">
        <v>8.6999999999999993</v>
      </c>
      <c r="HN21" s="57">
        <v>4</v>
      </c>
      <c r="HO21" s="58"/>
      <c r="HP21" s="66">
        <f t="shared" si="108"/>
        <v>5.9</v>
      </c>
      <c r="HQ21" s="110">
        <f t="shared" si="109"/>
        <v>5.9</v>
      </c>
      <c r="HR21" s="67" t="str">
        <f t="shared" si="110"/>
        <v>5.9</v>
      </c>
      <c r="HS21" s="111" t="str">
        <f t="shared" si="111"/>
        <v>C</v>
      </c>
      <c r="HT21" s="112">
        <f t="shared" si="112"/>
        <v>2</v>
      </c>
      <c r="HU21" s="113" t="str">
        <f t="shared" si="113"/>
        <v>2.0</v>
      </c>
      <c r="HV21" s="63">
        <v>1</v>
      </c>
      <c r="HW21" s="207">
        <v>1</v>
      </c>
      <c r="HX21" s="66">
        <f t="shared" si="114"/>
        <v>1.8</v>
      </c>
      <c r="HY21" s="167">
        <f t="shared" si="115"/>
        <v>6.4</v>
      </c>
      <c r="HZ21" s="53" t="str">
        <f t="shared" si="116"/>
        <v>6.4</v>
      </c>
      <c r="IA21" s="51" t="str">
        <f t="shared" si="117"/>
        <v>C</v>
      </c>
      <c r="IB21" s="60">
        <f t="shared" si="118"/>
        <v>2</v>
      </c>
      <c r="IC21" s="53" t="str">
        <f t="shared" si="119"/>
        <v>2.0</v>
      </c>
      <c r="ID21" s="220">
        <v>4</v>
      </c>
      <c r="IE21" s="221">
        <v>4</v>
      </c>
      <c r="IF21" s="210">
        <v>5.7</v>
      </c>
      <c r="IG21" s="57">
        <v>6</v>
      </c>
      <c r="IH21" s="58"/>
      <c r="II21" s="66">
        <f t="shared" si="120"/>
        <v>5.9</v>
      </c>
      <c r="IJ21" s="67">
        <f t="shared" si="121"/>
        <v>5.9</v>
      </c>
      <c r="IK21" s="67" t="str">
        <f t="shared" si="122"/>
        <v>5.9</v>
      </c>
      <c r="IL21" s="51" t="str">
        <f t="shared" si="123"/>
        <v>C</v>
      </c>
      <c r="IM21" s="60">
        <f t="shared" si="124"/>
        <v>2</v>
      </c>
      <c r="IN21" s="53" t="str">
        <f t="shared" si="125"/>
        <v>2.0</v>
      </c>
      <c r="IO21" s="63">
        <v>2</v>
      </c>
      <c r="IP21" s="207">
        <v>2</v>
      </c>
      <c r="IQ21" s="210">
        <v>6.8</v>
      </c>
      <c r="IR21" s="57">
        <v>6</v>
      </c>
      <c r="IS21" s="58"/>
      <c r="IT21" s="66">
        <f t="shared" si="126"/>
        <v>6.3</v>
      </c>
      <c r="IU21" s="67">
        <f t="shared" si="127"/>
        <v>6.3</v>
      </c>
      <c r="IV21" s="67" t="str">
        <f t="shared" si="128"/>
        <v>6.3</v>
      </c>
      <c r="IW21" s="51" t="str">
        <f t="shared" si="129"/>
        <v>C</v>
      </c>
      <c r="IX21" s="60">
        <f t="shared" si="130"/>
        <v>2</v>
      </c>
      <c r="IY21" s="53" t="str">
        <f t="shared" si="131"/>
        <v>2.0</v>
      </c>
      <c r="IZ21" s="63">
        <v>3</v>
      </c>
      <c r="JA21" s="207">
        <v>3</v>
      </c>
      <c r="JB21" s="65">
        <v>7.6</v>
      </c>
      <c r="JC21" s="57">
        <v>9</v>
      </c>
      <c r="JD21" s="58"/>
      <c r="JE21" s="66">
        <f t="shared" si="132"/>
        <v>8.4</v>
      </c>
      <c r="JF21" s="67">
        <f t="shared" si="133"/>
        <v>8.4</v>
      </c>
      <c r="JG21" s="50" t="str">
        <f t="shared" si="134"/>
        <v>8.4</v>
      </c>
      <c r="JH21" s="51" t="str">
        <f t="shared" si="135"/>
        <v>B+</v>
      </c>
      <c r="JI21" s="60">
        <f t="shared" si="136"/>
        <v>3.5</v>
      </c>
      <c r="JJ21" s="53" t="str">
        <f t="shared" si="137"/>
        <v>3.5</v>
      </c>
      <c r="JK21" s="61">
        <v>2</v>
      </c>
      <c r="JL21" s="62">
        <v>2</v>
      </c>
      <c r="JM21" s="65">
        <v>8</v>
      </c>
      <c r="JN21" s="57">
        <v>5</v>
      </c>
      <c r="JO21" s="58"/>
      <c r="JP21" s="66">
        <f t="shared" si="138"/>
        <v>6.2</v>
      </c>
      <c r="JQ21" s="67">
        <f t="shared" si="139"/>
        <v>6.2</v>
      </c>
      <c r="JR21" s="50" t="str">
        <f t="shared" si="140"/>
        <v>6.2</v>
      </c>
      <c r="JS21" s="51" t="str">
        <f t="shared" si="141"/>
        <v>C</v>
      </c>
      <c r="JT21" s="60">
        <f t="shared" si="142"/>
        <v>2</v>
      </c>
      <c r="JU21" s="53" t="str">
        <f t="shared" si="143"/>
        <v>2.0</v>
      </c>
      <c r="JV21" s="61">
        <v>1</v>
      </c>
      <c r="JW21" s="62">
        <v>1</v>
      </c>
      <c r="JX21" s="65">
        <v>6</v>
      </c>
      <c r="JY21" s="57">
        <v>5</v>
      </c>
      <c r="JZ21" s="58"/>
      <c r="KA21" s="66">
        <f t="shared" si="144"/>
        <v>5.4</v>
      </c>
      <c r="KB21" s="67">
        <f t="shared" si="145"/>
        <v>5.4</v>
      </c>
      <c r="KC21" s="50" t="str">
        <f t="shared" si="146"/>
        <v>5.4</v>
      </c>
      <c r="KD21" s="51" t="str">
        <f t="shared" si="147"/>
        <v>D+</v>
      </c>
      <c r="KE21" s="60">
        <f t="shared" si="148"/>
        <v>1.5</v>
      </c>
      <c r="KF21" s="53" t="str">
        <f t="shared" si="149"/>
        <v>1.5</v>
      </c>
      <c r="KG21" s="61">
        <v>2</v>
      </c>
      <c r="KH21" s="62">
        <v>2</v>
      </c>
    </row>
    <row r="22" spans="1:294" s="8" customFormat="1" ht="18">
      <c r="A22" s="5">
        <v>21</v>
      </c>
      <c r="B22" s="9" t="s">
        <v>356</v>
      </c>
      <c r="C22" s="10" t="s">
        <v>415</v>
      </c>
      <c r="D22" s="11" t="s">
        <v>416</v>
      </c>
      <c r="E22" s="12" t="s">
        <v>286</v>
      </c>
      <c r="F22" s="6"/>
      <c r="G22" s="47" t="s">
        <v>658</v>
      </c>
      <c r="H22" s="6" t="s">
        <v>427</v>
      </c>
      <c r="I22" s="48" t="s">
        <v>690</v>
      </c>
      <c r="J22" s="48" t="s">
        <v>627</v>
      </c>
      <c r="K22" s="105">
        <v>7</v>
      </c>
      <c r="L22" s="67" t="str">
        <f t="shared" si="14"/>
        <v>7.0</v>
      </c>
      <c r="M22" s="51" t="str">
        <f t="shared" si="150"/>
        <v>B</v>
      </c>
      <c r="N22" s="52">
        <f t="shared" si="151"/>
        <v>3</v>
      </c>
      <c r="O22" s="53" t="str">
        <f t="shared" si="15"/>
        <v>3.0</v>
      </c>
      <c r="P22" s="63">
        <v>2</v>
      </c>
      <c r="Q22" s="49">
        <v>6</v>
      </c>
      <c r="R22" s="67" t="str">
        <f t="shared" si="16"/>
        <v>6.0</v>
      </c>
      <c r="S22" s="51" t="str">
        <f t="shared" si="152"/>
        <v>C</v>
      </c>
      <c r="T22" s="52">
        <f t="shared" si="153"/>
        <v>2</v>
      </c>
      <c r="U22" s="53" t="str">
        <f t="shared" si="17"/>
        <v>2.0</v>
      </c>
      <c r="V22" s="63">
        <v>3</v>
      </c>
      <c r="W22" s="105">
        <v>6.8</v>
      </c>
      <c r="X22" s="103">
        <v>7</v>
      </c>
      <c r="Y22" s="104"/>
      <c r="Z22" s="66">
        <f t="shared" si="0"/>
        <v>6.9</v>
      </c>
      <c r="AA22" s="67">
        <f t="shared" si="1"/>
        <v>6.9</v>
      </c>
      <c r="AB22" s="67" t="str">
        <f t="shared" si="18"/>
        <v>6.9</v>
      </c>
      <c r="AC22" s="51" t="str">
        <f t="shared" si="2"/>
        <v>C+</v>
      </c>
      <c r="AD22" s="60">
        <f t="shared" si="154"/>
        <v>2.5</v>
      </c>
      <c r="AE22" s="53" t="str">
        <f t="shared" si="19"/>
        <v>2.5</v>
      </c>
      <c r="AF22" s="63">
        <v>4</v>
      </c>
      <c r="AG22" s="207">
        <v>4</v>
      </c>
      <c r="AH22" s="105">
        <v>8</v>
      </c>
      <c r="AI22" s="103">
        <v>8</v>
      </c>
      <c r="AJ22" s="104"/>
      <c r="AK22" s="66">
        <f t="shared" si="3"/>
        <v>8</v>
      </c>
      <c r="AL22" s="67">
        <f t="shared" si="4"/>
        <v>8</v>
      </c>
      <c r="AM22" s="67" t="str">
        <f t="shared" si="20"/>
        <v>8.0</v>
      </c>
      <c r="AN22" s="51" t="str">
        <f t="shared" si="155"/>
        <v>B+</v>
      </c>
      <c r="AO22" s="60">
        <f t="shared" si="156"/>
        <v>3.5</v>
      </c>
      <c r="AP22" s="53" t="str">
        <f t="shared" si="21"/>
        <v>3.5</v>
      </c>
      <c r="AQ22" s="63">
        <v>2</v>
      </c>
      <c r="AR22" s="207">
        <v>2</v>
      </c>
      <c r="AS22" s="105">
        <v>6</v>
      </c>
      <c r="AT22" s="103">
        <v>2</v>
      </c>
      <c r="AU22" s="104">
        <v>7</v>
      </c>
      <c r="AV22" s="66">
        <f t="shared" si="22"/>
        <v>3.6</v>
      </c>
      <c r="AW22" s="67">
        <f t="shared" si="23"/>
        <v>6.6</v>
      </c>
      <c r="AX22" s="67" t="str">
        <f t="shared" si="24"/>
        <v>6.6</v>
      </c>
      <c r="AY22" s="51" t="str">
        <f t="shared" si="25"/>
        <v>C+</v>
      </c>
      <c r="AZ22" s="60">
        <f t="shared" si="157"/>
        <v>2.5</v>
      </c>
      <c r="BA22" s="53" t="str">
        <f t="shared" si="26"/>
        <v>2.5</v>
      </c>
      <c r="BB22" s="63">
        <v>3</v>
      </c>
      <c r="BC22" s="207">
        <v>3</v>
      </c>
      <c r="BD22" s="105">
        <v>6.6</v>
      </c>
      <c r="BE22" s="103">
        <v>7</v>
      </c>
      <c r="BF22" s="104"/>
      <c r="BG22" s="66">
        <f t="shared" si="158"/>
        <v>6.8</v>
      </c>
      <c r="BH22" s="67">
        <f t="shared" si="159"/>
        <v>6.8</v>
      </c>
      <c r="BI22" s="67" t="str">
        <f t="shared" si="27"/>
        <v>6.8</v>
      </c>
      <c r="BJ22" s="51" t="str">
        <f t="shared" si="160"/>
        <v>C+</v>
      </c>
      <c r="BK22" s="60">
        <f t="shared" si="161"/>
        <v>2.5</v>
      </c>
      <c r="BL22" s="53" t="str">
        <f t="shared" si="28"/>
        <v>2.5</v>
      </c>
      <c r="BM22" s="63">
        <v>3</v>
      </c>
      <c r="BN22" s="207">
        <v>3</v>
      </c>
      <c r="BO22" s="105">
        <v>6.6</v>
      </c>
      <c r="BP22" s="103">
        <v>4</v>
      </c>
      <c r="BQ22" s="104"/>
      <c r="BR22" s="66">
        <f t="shared" si="5"/>
        <v>5</v>
      </c>
      <c r="BS22" s="67">
        <f t="shared" si="6"/>
        <v>5</v>
      </c>
      <c r="BT22" s="67" t="str">
        <f t="shared" si="29"/>
        <v>5.0</v>
      </c>
      <c r="BU22" s="51" t="str">
        <f t="shared" si="7"/>
        <v>D+</v>
      </c>
      <c r="BV22" s="68">
        <f t="shared" si="8"/>
        <v>1.5</v>
      </c>
      <c r="BW22" s="53" t="str">
        <f t="shared" si="30"/>
        <v>1.5</v>
      </c>
      <c r="BX22" s="63">
        <v>2</v>
      </c>
      <c r="BY22" s="207">
        <v>2</v>
      </c>
      <c r="BZ22" s="105">
        <v>7.8</v>
      </c>
      <c r="CA22" s="103">
        <v>6</v>
      </c>
      <c r="CB22" s="104"/>
      <c r="CC22" s="105"/>
      <c r="CD22" s="67">
        <f t="shared" si="162"/>
        <v>6.7</v>
      </c>
      <c r="CE22" s="67" t="str">
        <f t="shared" si="31"/>
        <v>6.7</v>
      </c>
      <c r="CF22" s="51" t="str">
        <f t="shared" si="163"/>
        <v>C+</v>
      </c>
      <c r="CG22" s="60">
        <f t="shared" si="164"/>
        <v>2.5</v>
      </c>
      <c r="CH22" s="53" t="str">
        <f t="shared" si="32"/>
        <v>2.5</v>
      </c>
      <c r="CI22" s="63">
        <v>3</v>
      </c>
      <c r="CJ22" s="207">
        <v>3</v>
      </c>
      <c r="CK22" s="208">
        <f t="shared" si="33"/>
        <v>17</v>
      </c>
      <c r="CL22" s="72">
        <f t="shared" si="9"/>
        <v>6.7</v>
      </c>
      <c r="CM22" s="93" t="str">
        <f t="shared" si="34"/>
        <v>6.70</v>
      </c>
      <c r="CN22" s="72">
        <f t="shared" si="10"/>
        <v>2.5</v>
      </c>
      <c r="CO22" s="93" t="str">
        <f t="shared" si="35"/>
        <v>2.50</v>
      </c>
      <c r="CP22" s="7" t="str">
        <f t="shared" si="165"/>
        <v>Lên lớp</v>
      </c>
      <c r="CQ22" s="7">
        <f t="shared" si="11"/>
        <v>17</v>
      </c>
      <c r="CR22" s="72">
        <f t="shared" si="12"/>
        <v>6.7</v>
      </c>
      <c r="CS22" s="7" t="str">
        <f t="shared" si="36"/>
        <v>6.70</v>
      </c>
      <c r="CT22" s="72">
        <f t="shared" si="13"/>
        <v>2.5</v>
      </c>
      <c r="CU22" s="7" t="str">
        <f t="shared" si="37"/>
        <v>2.50</v>
      </c>
      <c r="CV22" s="7" t="str">
        <f t="shared" si="166"/>
        <v>Lên lớp</v>
      </c>
      <c r="CW22" s="66">
        <v>5.2</v>
      </c>
      <c r="CX22" s="7">
        <v>6</v>
      </c>
      <c r="CY22" s="7"/>
      <c r="CZ22" s="66">
        <f t="shared" si="38"/>
        <v>5.7</v>
      </c>
      <c r="DA22" s="67">
        <f t="shared" si="39"/>
        <v>5.7</v>
      </c>
      <c r="DB22" s="60" t="str">
        <f t="shared" si="40"/>
        <v>5.7</v>
      </c>
      <c r="DC22" s="51" t="str">
        <f t="shared" si="41"/>
        <v>C</v>
      </c>
      <c r="DD22" s="60">
        <f t="shared" si="42"/>
        <v>2</v>
      </c>
      <c r="DE22" s="60" t="str">
        <f t="shared" si="43"/>
        <v>2.0</v>
      </c>
      <c r="DF22" s="63"/>
      <c r="DG22" s="209"/>
      <c r="DH22" s="105">
        <v>6.2</v>
      </c>
      <c r="DI22" s="126">
        <v>6</v>
      </c>
      <c r="DJ22" s="126"/>
      <c r="DK22" s="66">
        <f t="shared" si="44"/>
        <v>6.1</v>
      </c>
      <c r="DL22" s="67">
        <f t="shared" si="45"/>
        <v>6.1</v>
      </c>
      <c r="DM22" s="60" t="str">
        <f t="shared" si="46"/>
        <v>6.1</v>
      </c>
      <c r="DN22" s="51" t="str">
        <f t="shared" si="47"/>
        <v>C</v>
      </c>
      <c r="DO22" s="60">
        <f t="shared" si="48"/>
        <v>2</v>
      </c>
      <c r="DP22" s="60" t="str">
        <f t="shared" si="49"/>
        <v>2.0</v>
      </c>
      <c r="DQ22" s="63"/>
      <c r="DR22" s="209"/>
      <c r="DS22" s="67">
        <f t="shared" si="50"/>
        <v>5.9</v>
      </c>
      <c r="DT22" s="60" t="str">
        <f t="shared" si="51"/>
        <v>5.9</v>
      </c>
      <c r="DU22" s="51" t="str">
        <f t="shared" si="52"/>
        <v>C</v>
      </c>
      <c r="DV22" s="60">
        <f t="shared" si="53"/>
        <v>2</v>
      </c>
      <c r="DW22" s="60" t="str">
        <f t="shared" si="54"/>
        <v>2.0</v>
      </c>
      <c r="DX22" s="63">
        <v>3</v>
      </c>
      <c r="DY22" s="209">
        <v>3</v>
      </c>
      <c r="DZ22" s="210">
        <v>6</v>
      </c>
      <c r="EA22" s="57">
        <v>6</v>
      </c>
      <c r="EB22" s="58"/>
      <c r="EC22" s="66">
        <f t="shared" si="55"/>
        <v>6</v>
      </c>
      <c r="ED22" s="67">
        <f t="shared" si="56"/>
        <v>6</v>
      </c>
      <c r="EE22" s="67" t="str">
        <f t="shared" si="57"/>
        <v>6.0</v>
      </c>
      <c r="EF22" s="51" t="str">
        <f t="shared" si="58"/>
        <v>C</v>
      </c>
      <c r="EG22" s="68">
        <f t="shared" si="59"/>
        <v>2</v>
      </c>
      <c r="EH22" s="53" t="str">
        <f t="shared" si="60"/>
        <v>2.0</v>
      </c>
      <c r="EI22" s="63">
        <v>3</v>
      </c>
      <c r="EJ22" s="207">
        <v>3</v>
      </c>
      <c r="EK22" s="210">
        <v>7.8</v>
      </c>
      <c r="EL22" s="57">
        <v>7</v>
      </c>
      <c r="EM22" s="58"/>
      <c r="EN22" s="66">
        <f t="shared" si="61"/>
        <v>7.3</v>
      </c>
      <c r="EO22" s="67">
        <f t="shared" si="62"/>
        <v>7.3</v>
      </c>
      <c r="EP22" s="67" t="str">
        <f t="shared" si="63"/>
        <v>7.3</v>
      </c>
      <c r="EQ22" s="51" t="str">
        <f t="shared" si="64"/>
        <v>B</v>
      </c>
      <c r="ER22" s="60">
        <f t="shared" si="65"/>
        <v>3</v>
      </c>
      <c r="ES22" s="53" t="str">
        <f t="shared" si="66"/>
        <v>3.0</v>
      </c>
      <c r="ET22" s="63">
        <v>3</v>
      </c>
      <c r="EU22" s="207">
        <v>3</v>
      </c>
      <c r="EV22" s="171">
        <v>5</v>
      </c>
      <c r="EW22" s="122">
        <v>1</v>
      </c>
      <c r="EX22" s="123">
        <v>4</v>
      </c>
      <c r="EY22" s="66">
        <f t="shared" si="67"/>
        <v>2.6</v>
      </c>
      <c r="EZ22" s="67">
        <f t="shared" si="68"/>
        <v>4.4000000000000004</v>
      </c>
      <c r="FA22" s="67" t="str">
        <f t="shared" si="69"/>
        <v>4.4</v>
      </c>
      <c r="FB22" s="51" t="str">
        <f t="shared" si="70"/>
        <v>D</v>
      </c>
      <c r="FC22" s="60">
        <f t="shared" si="71"/>
        <v>1</v>
      </c>
      <c r="FD22" s="53" t="str">
        <f t="shared" si="72"/>
        <v>1.0</v>
      </c>
      <c r="FE22" s="63">
        <v>2</v>
      </c>
      <c r="FF22" s="207">
        <v>2</v>
      </c>
      <c r="FG22" s="105">
        <v>6</v>
      </c>
      <c r="FH22" s="103">
        <v>8</v>
      </c>
      <c r="FI22" s="104"/>
      <c r="FJ22" s="66">
        <f t="shared" si="73"/>
        <v>7.2</v>
      </c>
      <c r="FK22" s="67">
        <f t="shared" si="74"/>
        <v>7.2</v>
      </c>
      <c r="FL22" s="67" t="str">
        <f t="shared" si="75"/>
        <v>7.2</v>
      </c>
      <c r="FM22" s="51" t="str">
        <f t="shared" si="76"/>
        <v>B</v>
      </c>
      <c r="FN22" s="60">
        <f t="shared" si="77"/>
        <v>3</v>
      </c>
      <c r="FO22" s="53" t="str">
        <f t="shared" si="78"/>
        <v>3.0</v>
      </c>
      <c r="FP22" s="63">
        <v>2</v>
      </c>
      <c r="FQ22" s="207">
        <v>2</v>
      </c>
      <c r="FR22" s="105">
        <v>7.2</v>
      </c>
      <c r="FS22" s="103">
        <v>7</v>
      </c>
      <c r="FT22" s="104"/>
      <c r="FU22" s="66"/>
      <c r="FV22" s="67">
        <f t="shared" si="79"/>
        <v>7.1</v>
      </c>
      <c r="FW22" s="67" t="str">
        <f t="shared" si="80"/>
        <v>7.1</v>
      </c>
      <c r="FX22" s="51" t="str">
        <f t="shared" si="81"/>
        <v>B</v>
      </c>
      <c r="FY22" s="60">
        <f t="shared" si="82"/>
        <v>3</v>
      </c>
      <c r="FZ22" s="53" t="str">
        <f t="shared" si="83"/>
        <v>3.0</v>
      </c>
      <c r="GA22" s="63">
        <v>2</v>
      </c>
      <c r="GB22" s="207">
        <v>2</v>
      </c>
      <c r="GC22" s="105">
        <v>7.1</v>
      </c>
      <c r="GD22" s="103">
        <v>5</v>
      </c>
      <c r="GE22" s="104"/>
      <c r="GF22" s="105"/>
      <c r="GG22" s="67">
        <f t="shared" si="84"/>
        <v>5.8</v>
      </c>
      <c r="GH22" s="67" t="str">
        <f t="shared" si="85"/>
        <v>5.8</v>
      </c>
      <c r="GI22" s="51" t="str">
        <f t="shared" si="86"/>
        <v>C</v>
      </c>
      <c r="GJ22" s="60">
        <f t="shared" si="87"/>
        <v>2</v>
      </c>
      <c r="GK22" s="53" t="str">
        <f t="shared" si="88"/>
        <v>2.0</v>
      </c>
      <c r="GL22" s="63">
        <v>3</v>
      </c>
      <c r="GM22" s="207">
        <v>3</v>
      </c>
      <c r="GN22" s="211">
        <f t="shared" si="89"/>
        <v>18</v>
      </c>
      <c r="GO22" s="156">
        <f t="shared" si="90"/>
        <v>6.2444444444444445</v>
      </c>
      <c r="GP22" s="158">
        <f t="shared" si="91"/>
        <v>2.2777777777777777</v>
      </c>
      <c r="GQ22" s="157" t="str">
        <f t="shared" si="92"/>
        <v>2.28</v>
      </c>
      <c r="GR22" s="5" t="str">
        <f t="shared" si="93"/>
        <v>Lên lớp</v>
      </c>
      <c r="GS22" s="212">
        <f t="shared" si="94"/>
        <v>18</v>
      </c>
      <c r="GT22" s="213">
        <f t="shared" si="95"/>
        <v>6.2444444444444445</v>
      </c>
      <c r="GU22" s="214">
        <f t="shared" si="96"/>
        <v>2.2777777777777777</v>
      </c>
      <c r="GV22" s="215">
        <f t="shared" si="97"/>
        <v>35</v>
      </c>
      <c r="GW22" s="211">
        <f t="shared" si="98"/>
        <v>35</v>
      </c>
      <c r="GX22" s="157">
        <f t="shared" si="99"/>
        <v>6.4657142857142862</v>
      </c>
      <c r="GY22" s="158">
        <f t="shared" si="100"/>
        <v>2.3857142857142857</v>
      </c>
      <c r="GZ22" s="157" t="str">
        <f t="shared" si="101"/>
        <v>2.39</v>
      </c>
      <c r="HA22" s="5" t="str">
        <f t="shared" si="102"/>
        <v>Lên lớp</v>
      </c>
      <c r="HB22" s="105">
        <v>7.3</v>
      </c>
      <c r="HC22" s="103">
        <v>6</v>
      </c>
      <c r="HD22" s="104"/>
      <c r="HE22" s="105"/>
      <c r="HF22" s="67">
        <f t="shared" si="103"/>
        <v>6.5</v>
      </c>
      <c r="HG22" s="67" t="str">
        <f t="shared" si="104"/>
        <v>6.5</v>
      </c>
      <c r="HH22" s="51" t="str">
        <f t="shared" si="105"/>
        <v>C+</v>
      </c>
      <c r="HI22" s="60">
        <f t="shared" si="106"/>
        <v>2.5</v>
      </c>
      <c r="HJ22" s="53" t="str">
        <f t="shared" si="107"/>
        <v>2.5</v>
      </c>
      <c r="HK22" s="63">
        <v>3</v>
      </c>
      <c r="HL22" s="207">
        <v>3</v>
      </c>
      <c r="HM22" s="210">
        <v>8.3000000000000007</v>
      </c>
      <c r="HN22" s="57">
        <v>4</v>
      </c>
      <c r="HO22" s="58"/>
      <c r="HP22" s="66">
        <f t="shared" si="108"/>
        <v>5.7</v>
      </c>
      <c r="HQ22" s="110">
        <f t="shared" si="109"/>
        <v>5.7</v>
      </c>
      <c r="HR22" s="67" t="str">
        <f t="shared" si="110"/>
        <v>5.7</v>
      </c>
      <c r="HS22" s="111" t="str">
        <f t="shared" si="111"/>
        <v>C</v>
      </c>
      <c r="HT22" s="112">
        <f t="shared" si="112"/>
        <v>2</v>
      </c>
      <c r="HU22" s="113" t="str">
        <f t="shared" si="113"/>
        <v>2.0</v>
      </c>
      <c r="HV22" s="63">
        <v>1</v>
      </c>
      <c r="HW22" s="207">
        <v>1</v>
      </c>
      <c r="HX22" s="66">
        <f t="shared" si="114"/>
        <v>1.7</v>
      </c>
      <c r="HY22" s="167">
        <f t="shared" si="115"/>
        <v>6.3</v>
      </c>
      <c r="HZ22" s="53" t="str">
        <f t="shared" si="116"/>
        <v>6.3</v>
      </c>
      <c r="IA22" s="51" t="str">
        <f t="shared" si="117"/>
        <v>C</v>
      </c>
      <c r="IB22" s="60">
        <f t="shared" si="118"/>
        <v>2</v>
      </c>
      <c r="IC22" s="53" t="str">
        <f t="shared" si="119"/>
        <v>2.0</v>
      </c>
      <c r="ID22" s="220">
        <v>4</v>
      </c>
      <c r="IE22" s="221">
        <v>4</v>
      </c>
      <c r="IF22" s="210">
        <v>6</v>
      </c>
      <c r="IG22" s="57">
        <v>4</v>
      </c>
      <c r="IH22" s="58"/>
      <c r="II22" s="66">
        <f t="shared" si="120"/>
        <v>4.8</v>
      </c>
      <c r="IJ22" s="67">
        <f t="shared" si="121"/>
        <v>4.8</v>
      </c>
      <c r="IK22" s="67" t="str">
        <f t="shared" si="122"/>
        <v>4.8</v>
      </c>
      <c r="IL22" s="51" t="str">
        <f t="shared" si="123"/>
        <v>D</v>
      </c>
      <c r="IM22" s="60">
        <f t="shared" si="124"/>
        <v>1</v>
      </c>
      <c r="IN22" s="53" t="str">
        <f t="shared" si="125"/>
        <v>1.0</v>
      </c>
      <c r="IO22" s="63">
        <v>2</v>
      </c>
      <c r="IP22" s="207">
        <v>2</v>
      </c>
      <c r="IQ22" s="210">
        <v>6.9</v>
      </c>
      <c r="IR22" s="57">
        <v>5</v>
      </c>
      <c r="IS22" s="58"/>
      <c r="IT22" s="66">
        <f t="shared" si="126"/>
        <v>5.8</v>
      </c>
      <c r="IU22" s="67">
        <f t="shared" si="127"/>
        <v>5.8</v>
      </c>
      <c r="IV22" s="67" t="str">
        <f t="shared" si="128"/>
        <v>5.8</v>
      </c>
      <c r="IW22" s="51" t="str">
        <f t="shared" si="129"/>
        <v>C</v>
      </c>
      <c r="IX22" s="60">
        <f t="shared" si="130"/>
        <v>2</v>
      </c>
      <c r="IY22" s="53" t="str">
        <f t="shared" si="131"/>
        <v>2.0</v>
      </c>
      <c r="IZ22" s="63">
        <v>3</v>
      </c>
      <c r="JA22" s="207">
        <v>3</v>
      </c>
      <c r="JB22" s="65">
        <v>6.4</v>
      </c>
      <c r="JC22" s="57">
        <v>7</v>
      </c>
      <c r="JD22" s="58"/>
      <c r="JE22" s="66">
        <f t="shared" si="132"/>
        <v>6.8</v>
      </c>
      <c r="JF22" s="67">
        <f t="shared" si="133"/>
        <v>6.8</v>
      </c>
      <c r="JG22" s="50" t="str">
        <f t="shared" si="134"/>
        <v>6.8</v>
      </c>
      <c r="JH22" s="51" t="str">
        <f t="shared" si="135"/>
        <v>C+</v>
      </c>
      <c r="JI22" s="60">
        <f t="shared" si="136"/>
        <v>2.5</v>
      </c>
      <c r="JJ22" s="53" t="str">
        <f t="shared" si="137"/>
        <v>2.5</v>
      </c>
      <c r="JK22" s="61">
        <v>2</v>
      </c>
      <c r="JL22" s="62">
        <v>2</v>
      </c>
      <c r="JM22" s="65">
        <v>5.4</v>
      </c>
      <c r="JN22" s="57">
        <v>5</v>
      </c>
      <c r="JO22" s="58"/>
      <c r="JP22" s="66">
        <f t="shared" si="138"/>
        <v>5.2</v>
      </c>
      <c r="JQ22" s="67">
        <f t="shared" si="139"/>
        <v>5.2</v>
      </c>
      <c r="JR22" s="50" t="str">
        <f t="shared" si="140"/>
        <v>5.2</v>
      </c>
      <c r="JS22" s="51" t="str">
        <f t="shared" si="141"/>
        <v>D+</v>
      </c>
      <c r="JT22" s="60">
        <f t="shared" si="142"/>
        <v>1.5</v>
      </c>
      <c r="JU22" s="53" t="str">
        <f t="shared" si="143"/>
        <v>1.5</v>
      </c>
      <c r="JV22" s="61">
        <v>1</v>
      </c>
      <c r="JW22" s="62">
        <v>1</v>
      </c>
      <c r="JX22" s="271">
        <v>6</v>
      </c>
      <c r="JY22" s="122">
        <v>2</v>
      </c>
      <c r="JZ22" s="123">
        <v>5</v>
      </c>
      <c r="KA22" s="171">
        <f t="shared" si="144"/>
        <v>3.6</v>
      </c>
      <c r="KB22" s="67">
        <f t="shared" si="145"/>
        <v>5.4</v>
      </c>
      <c r="KC22" s="50" t="str">
        <f t="shared" si="146"/>
        <v>5.4</v>
      </c>
      <c r="KD22" s="51" t="str">
        <f t="shared" si="147"/>
        <v>D+</v>
      </c>
      <c r="KE22" s="60">
        <f t="shared" si="148"/>
        <v>1.5</v>
      </c>
      <c r="KF22" s="53" t="str">
        <f t="shared" si="149"/>
        <v>1.5</v>
      </c>
      <c r="KG22" s="61">
        <v>2</v>
      </c>
      <c r="KH22" s="62">
        <v>2</v>
      </c>
    </row>
    <row r="23" spans="1:294" s="8" customFormat="1" ht="18">
      <c r="A23" s="5">
        <v>22</v>
      </c>
      <c r="B23" s="9" t="s">
        <v>356</v>
      </c>
      <c r="C23" s="10" t="s">
        <v>417</v>
      </c>
      <c r="D23" s="11" t="s">
        <v>418</v>
      </c>
      <c r="E23" s="12" t="s">
        <v>419</v>
      </c>
      <c r="F23" s="6"/>
      <c r="G23" s="47" t="s">
        <v>659</v>
      </c>
      <c r="H23" s="6" t="s">
        <v>427</v>
      </c>
      <c r="I23" s="48" t="s">
        <v>689</v>
      </c>
      <c r="J23" s="48" t="s">
        <v>627</v>
      </c>
      <c r="K23" s="98">
        <v>5.7</v>
      </c>
      <c r="L23" s="67" t="str">
        <f t="shared" si="14"/>
        <v>5.7</v>
      </c>
      <c r="M23" s="51" t="str">
        <f t="shared" si="150"/>
        <v>C</v>
      </c>
      <c r="N23" s="52">
        <f t="shared" si="151"/>
        <v>2</v>
      </c>
      <c r="O23" s="53" t="str">
        <f t="shared" si="15"/>
        <v>2.0</v>
      </c>
      <c r="P23" s="63">
        <v>2</v>
      </c>
      <c r="Q23" s="49">
        <v>7</v>
      </c>
      <c r="R23" s="67" t="str">
        <f t="shared" si="16"/>
        <v>7.0</v>
      </c>
      <c r="S23" s="51" t="str">
        <f t="shared" si="152"/>
        <v>B</v>
      </c>
      <c r="T23" s="52">
        <f t="shared" si="153"/>
        <v>3</v>
      </c>
      <c r="U23" s="53" t="str">
        <f t="shared" si="17"/>
        <v>3.0</v>
      </c>
      <c r="V23" s="63">
        <v>3</v>
      </c>
      <c r="W23" s="105">
        <v>7</v>
      </c>
      <c r="X23" s="103">
        <v>8</v>
      </c>
      <c r="Y23" s="104"/>
      <c r="Z23" s="66">
        <f t="shared" si="0"/>
        <v>7.6</v>
      </c>
      <c r="AA23" s="67">
        <f t="shared" si="1"/>
        <v>7.6</v>
      </c>
      <c r="AB23" s="67" t="str">
        <f t="shared" si="18"/>
        <v>7.6</v>
      </c>
      <c r="AC23" s="51" t="str">
        <f t="shared" si="2"/>
        <v>B</v>
      </c>
      <c r="AD23" s="60">
        <f t="shared" si="154"/>
        <v>3</v>
      </c>
      <c r="AE23" s="53" t="str">
        <f t="shared" si="19"/>
        <v>3.0</v>
      </c>
      <c r="AF23" s="63">
        <v>4</v>
      </c>
      <c r="AG23" s="207">
        <v>4</v>
      </c>
      <c r="AH23" s="105">
        <v>6.7</v>
      </c>
      <c r="AI23" s="103">
        <v>8</v>
      </c>
      <c r="AJ23" s="104"/>
      <c r="AK23" s="66">
        <f t="shared" si="3"/>
        <v>7.5</v>
      </c>
      <c r="AL23" s="67">
        <f t="shared" si="4"/>
        <v>7.5</v>
      </c>
      <c r="AM23" s="67" t="str">
        <f t="shared" si="20"/>
        <v>7.5</v>
      </c>
      <c r="AN23" s="51" t="str">
        <f t="shared" si="155"/>
        <v>B</v>
      </c>
      <c r="AO23" s="60">
        <f t="shared" si="156"/>
        <v>3</v>
      </c>
      <c r="AP23" s="53" t="str">
        <f t="shared" si="21"/>
        <v>3.0</v>
      </c>
      <c r="AQ23" s="63">
        <v>2</v>
      </c>
      <c r="AR23" s="207">
        <v>2</v>
      </c>
      <c r="AS23" s="105">
        <v>5.3</v>
      </c>
      <c r="AT23" s="103">
        <v>1</v>
      </c>
      <c r="AU23" s="104">
        <v>4</v>
      </c>
      <c r="AV23" s="66">
        <f t="shared" si="22"/>
        <v>2.7</v>
      </c>
      <c r="AW23" s="67">
        <f t="shared" si="23"/>
        <v>4.5</v>
      </c>
      <c r="AX23" s="67" t="str">
        <f t="shared" si="24"/>
        <v>4.5</v>
      </c>
      <c r="AY23" s="51" t="str">
        <f t="shared" si="25"/>
        <v>D</v>
      </c>
      <c r="AZ23" s="60">
        <f t="shared" si="157"/>
        <v>1</v>
      </c>
      <c r="BA23" s="53" t="str">
        <f t="shared" si="26"/>
        <v>1.0</v>
      </c>
      <c r="BB23" s="63">
        <v>3</v>
      </c>
      <c r="BC23" s="207">
        <v>3</v>
      </c>
      <c r="BD23" s="105">
        <v>5.8</v>
      </c>
      <c r="BE23" s="103">
        <v>5</v>
      </c>
      <c r="BF23" s="104"/>
      <c r="BG23" s="66">
        <f t="shared" si="158"/>
        <v>5.3</v>
      </c>
      <c r="BH23" s="67">
        <f t="shared" si="159"/>
        <v>5.3</v>
      </c>
      <c r="BI23" s="67" t="str">
        <f t="shared" si="27"/>
        <v>5.3</v>
      </c>
      <c r="BJ23" s="51" t="str">
        <f t="shared" si="160"/>
        <v>D+</v>
      </c>
      <c r="BK23" s="60">
        <f t="shared" si="161"/>
        <v>1.5</v>
      </c>
      <c r="BL23" s="53" t="str">
        <f t="shared" si="28"/>
        <v>1.5</v>
      </c>
      <c r="BM23" s="63">
        <v>3</v>
      </c>
      <c r="BN23" s="207">
        <v>3</v>
      </c>
      <c r="BO23" s="105">
        <v>6.5</v>
      </c>
      <c r="BP23" s="103">
        <v>5</v>
      </c>
      <c r="BQ23" s="104"/>
      <c r="BR23" s="66">
        <f t="shared" si="5"/>
        <v>5.6</v>
      </c>
      <c r="BS23" s="67">
        <f t="shared" si="6"/>
        <v>5.6</v>
      </c>
      <c r="BT23" s="67" t="str">
        <f t="shared" si="29"/>
        <v>5.6</v>
      </c>
      <c r="BU23" s="51" t="str">
        <f t="shared" si="7"/>
        <v>C</v>
      </c>
      <c r="BV23" s="68">
        <f t="shared" si="8"/>
        <v>2</v>
      </c>
      <c r="BW23" s="53" t="str">
        <f t="shared" si="30"/>
        <v>2.0</v>
      </c>
      <c r="BX23" s="63">
        <v>2</v>
      </c>
      <c r="BY23" s="207">
        <v>2</v>
      </c>
      <c r="BZ23" s="105">
        <v>6.8</v>
      </c>
      <c r="CA23" s="103">
        <v>8</v>
      </c>
      <c r="CB23" s="104"/>
      <c r="CC23" s="105"/>
      <c r="CD23" s="67">
        <f t="shared" si="162"/>
        <v>7.5</v>
      </c>
      <c r="CE23" s="67" t="str">
        <f t="shared" si="31"/>
        <v>7.5</v>
      </c>
      <c r="CF23" s="51" t="str">
        <f t="shared" si="163"/>
        <v>B</v>
      </c>
      <c r="CG23" s="60">
        <f t="shared" si="164"/>
        <v>3</v>
      </c>
      <c r="CH23" s="53" t="str">
        <f t="shared" si="32"/>
        <v>3.0</v>
      </c>
      <c r="CI23" s="63">
        <v>3</v>
      </c>
      <c r="CJ23" s="207">
        <v>3</v>
      </c>
      <c r="CK23" s="208">
        <f t="shared" si="33"/>
        <v>17</v>
      </c>
      <c r="CL23" s="72">
        <f t="shared" si="9"/>
        <v>6.382352941176471</v>
      </c>
      <c r="CM23" s="93" t="str">
        <f t="shared" si="34"/>
        <v>6.38</v>
      </c>
      <c r="CN23" s="72">
        <f t="shared" si="10"/>
        <v>2.2647058823529411</v>
      </c>
      <c r="CO23" s="93" t="str">
        <f t="shared" si="35"/>
        <v>2.26</v>
      </c>
      <c r="CP23" s="7" t="str">
        <f t="shared" si="165"/>
        <v>Lên lớp</v>
      </c>
      <c r="CQ23" s="7">
        <f t="shared" si="11"/>
        <v>17</v>
      </c>
      <c r="CR23" s="72">
        <f t="shared" si="12"/>
        <v>6.382352941176471</v>
      </c>
      <c r="CS23" s="7" t="str">
        <f t="shared" si="36"/>
        <v>6.38</v>
      </c>
      <c r="CT23" s="72">
        <f t="shared" si="13"/>
        <v>2.2647058823529411</v>
      </c>
      <c r="CU23" s="7" t="str">
        <f t="shared" si="37"/>
        <v>2.26</v>
      </c>
      <c r="CV23" s="7" t="str">
        <f t="shared" si="166"/>
        <v>Lên lớp</v>
      </c>
      <c r="CW23" s="66">
        <v>6.2</v>
      </c>
      <c r="CX23" s="7">
        <v>7</v>
      </c>
      <c r="CY23" s="7"/>
      <c r="CZ23" s="66">
        <f t="shared" si="38"/>
        <v>6.7</v>
      </c>
      <c r="DA23" s="67">
        <f t="shared" si="39"/>
        <v>6.7</v>
      </c>
      <c r="DB23" s="60" t="str">
        <f t="shared" si="40"/>
        <v>6.7</v>
      </c>
      <c r="DC23" s="51" t="str">
        <f t="shared" si="41"/>
        <v>C+</v>
      </c>
      <c r="DD23" s="60">
        <f t="shared" si="42"/>
        <v>2.5</v>
      </c>
      <c r="DE23" s="60" t="str">
        <f t="shared" si="43"/>
        <v>2.5</v>
      </c>
      <c r="DF23" s="63"/>
      <c r="DG23" s="209"/>
      <c r="DH23" s="105">
        <v>7.4</v>
      </c>
      <c r="DI23" s="126">
        <v>6</v>
      </c>
      <c r="DJ23" s="126"/>
      <c r="DK23" s="66">
        <f t="shared" si="44"/>
        <v>6.6</v>
      </c>
      <c r="DL23" s="67">
        <f t="shared" si="45"/>
        <v>6.6</v>
      </c>
      <c r="DM23" s="60" t="str">
        <f t="shared" si="46"/>
        <v>6.6</v>
      </c>
      <c r="DN23" s="51" t="str">
        <f t="shared" si="47"/>
        <v>C+</v>
      </c>
      <c r="DO23" s="60">
        <f t="shared" si="48"/>
        <v>2.5</v>
      </c>
      <c r="DP23" s="60" t="str">
        <f t="shared" si="49"/>
        <v>2.5</v>
      </c>
      <c r="DQ23" s="63"/>
      <c r="DR23" s="209"/>
      <c r="DS23" s="67">
        <f t="shared" si="50"/>
        <v>6.65</v>
      </c>
      <c r="DT23" s="60" t="str">
        <f t="shared" si="51"/>
        <v>6.7</v>
      </c>
      <c r="DU23" s="51" t="str">
        <f t="shared" si="52"/>
        <v>C+</v>
      </c>
      <c r="DV23" s="60">
        <f t="shared" si="53"/>
        <v>2.5</v>
      </c>
      <c r="DW23" s="60" t="str">
        <f t="shared" si="54"/>
        <v>2.5</v>
      </c>
      <c r="DX23" s="63">
        <v>3</v>
      </c>
      <c r="DY23" s="209">
        <v>3</v>
      </c>
      <c r="DZ23" s="210">
        <v>5</v>
      </c>
      <c r="EA23" s="57">
        <v>5</v>
      </c>
      <c r="EB23" s="58"/>
      <c r="EC23" s="66">
        <f t="shared" si="55"/>
        <v>5</v>
      </c>
      <c r="ED23" s="67">
        <f t="shared" si="56"/>
        <v>5</v>
      </c>
      <c r="EE23" s="67" t="str">
        <f t="shared" si="57"/>
        <v>5.0</v>
      </c>
      <c r="EF23" s="51" t="str">
        <f t="shared" si="58"/>
        <v>D+</v>
      </c>
      <c r="EG23" s="68">
        <f t="shared" si="59"/>
        <v>1.5</v>
      </c>
      <c r="EH23" s="53" t="str">
        <f t="shared" si="60"/>
        <v>1.5</v>
      </c>
      <c r="EI23" s="63">
        <v>3</v>
      </c>
      <c r="EJ23" s="207">
        <v>3</v>
      </c>
      <c r="EK23" s="210">
        <v>7.5</v>
      </c>
      <c r="EL23" s="57">
        <v>5</v>
      </c>
      <c r="EM23" s="58"/>
      <c r="EN23" s="66">
        <f t="shared" si="61"/>
        <v>6</v>
      </c>
      <c r="EO23" s="67">
        <f t="shared" si="62"/>
        <v>6</v>
      </c>
      <c r="EP23" s="67" t="str">
        <f t="shared" si="63"/>
        <v>6.0</v>
      </c>
      <c r="EQ23" s="51" t="str">
        <f t="shared" si="64"/>
        <v>C</v>
      </c>
      <c r="ER23" s="60">
        <f t="shared" si="65"/>
        <v>2</v>
      </c>
      <c r="ES23" s="53" t="str">
        <f t="shared" si="66"/>
        <v>2.0</v>
      </c>
      <c r="ET23" s="63">
        <v>3</v>
      </c>
      <c r="EU23" s="207">
        <v>3</v>
      </c>
      <c r="EV23" s="149">
        <v>0</v>
      </c>
      <c r="EW23" s="70"/>
      <c r="EX23" s="121"/>
      <c r="EY23" s="66">
        <f t="shared" si="67"/>
        <v>0</v>
      </c>
      <c r="EZ23" s="67">
        <f t="shared" si="68"/>
        <v>0</v>
      </c>
      <c r="FA23" s="67" t="str">
        <f t="shared" si="69"/>
        <v>0.0</v>
      </c>
      <c r="FB23" s="51" t="str">
        <f t="shared" si="70"/>
        <v>F</v>
      </c>
      <c r="FC23" s="60">
        <f t="shared" si="71"/>
        <v>0</v>
      </c>
      <c r="FD23" s="53" t="str">
        <f t="shared" si="72"/>
        <v>0.0</v>
      </c>
      <c r="FE23" s="63">
        <v>2</v>
      </c>
      <c r="FF23" s="207"/>
      <c r="FG23" s="149">
        <v>2.2999999999999998</v>
      </c>
      <c r="FH23" s="70"/>
      <c r="FI23" s="121"/>
      <c r="FJ23" s="149">
        <f t="shared" si="73"/>
        <v>0.9</v>
      </c>
      <c r="FK23" s="67">
        <f t="shared" si="74"/>
        <v>0.9</v>
      </c>
      <c r="FL23" s="67" t="str">
        <f t="shared" si="75"/>
        <v>0.9</v>
      </c>
      <c r="FM23" s="51" t="str">
        <f t="shared" si="76"/>
        <v>F</v>
      </c>
      <c r="FN23" s="60">
        <f t="shared" si="77"/>
        <v>0</v>
      </c>
      <c r="FO23" s="53" t="str">
        <f t="shared" si="78"/>
        <v>0.0</v>
      </c>
      <c r="FP23" s="63">
        <v>2</v>
      </c>
      <c r="FQ23" s="207"/>
      <c r="FR23" s="105">
        <v>5</v>
      </c>
      <c r="FS23" s="103">
        <v>4</v>
      </c>
      <c r="FT23" s="104"/>
      <c r="FU23" s="66"/>
      <c r="FV23" s="67">
        <f t="shared" si="79"/>
        <v>4.4000000000000004</v>
      </c>
      <c r="FW23" s="67" t="str">
        <f t="shared" si="80"/>
        <v>4.4</v>
      </c>
      <c r="FX23" s="51" t="str">
        <f t="shared" si="81"/>
        <v>D</v>
      </c>
      <c r="FY23" s="60">
        <f t="shared" si="82"/>
        <v>1</v>
      </c>
      <c r="FZ23" s="53" t="str">
        <f t="shared" si="83"/>
        <v>1.0</v>
      </c>
      <c r="GA23" s="63">
        <v>2</v>
      </c>
      <c r="GB23" s="207">
        <v>2</v>
      </c>
      <c r="GC23" s="171">
        <v>5</v>
      </c>
      <c r="GD23" s="122">
        <v>1</v>
      </c>
      <c r="GE23" s="123"/>
      <c r="GF23" s="171"/>
      <c r="GG23" s="67">
        <f t="shared" si="84"/>
        <v>2.6</v>
      </c>
      <c r="GH23" s="67" t="str">
        <f t="shared" si="85"/>
        <v>2.6</v>
      </c>
      <c r="GI23" s="51" t="str">
        <f t="shared" si="86"/>
        <v>F</v>
      </c>
      <c r="GJ23" s="60">
        <f t="shared" si="87"/>
        <v>0</v>
      </c>
      <c r="GK23" s="53" t="str">
        <f t="shared" si="88"/>
        <v>0.0</v>
      </c>
      <c r="GL23" s="63">
        <v>3</v>
      </c>
      <c r="GM23" s="207"/>
      <c r="GN23" s="211">
        <f t="shared" si="89"/>
        <v>18</v>
      </c>
      <c r="GO23" s="156">
        <f t="shared" si="90"/>
        <v>3.9638888888888886</v>
      </c>
      <c r="GP23" s="158">
        <f t="shared" si="91"/>
        <v>1.1111111111111112</v>
      </c>
      <c r="GQ23" s="157" t="str">
        <f t="shared" si="92"/>
        <v>1.11</v>
      </c>
      <c r="GR23" s="5" t="str">
        <f t="shared" si="93"/>
        <v>Lên lớp</v>
      </c>
      <c r="GS23" s="212">
        <f t="shared" si="94"/>
        <v>11</v>
      </c>
      <c r="GT23" s="213">
        <f t="shared" si="95"/>
        <v>5.6136363636363633</v>
      </c>
      <c r="GU23" s="214">
        <f t="shared" si="96"/>
        <v>1.8181818181818181</v>
      </c>
      <c r="GV23" s="215">
        <f t="shared" si="97"/>
        <v>35</v>
      </c>
      <c r="GW23" s="211">
        <f t="shared" si="98"/>
        <v>28</v>
      </c>
      <c r="GX23" s="157">
        <f t="shared" si="99"/>
        <v>6.0803571428571432</v>
      </c>
      <c r="GY23" s="158">
        <f t="shared" si="100"/>
        <v>2.0892857142857144</v>
      </c>
      <c r="GZ23" s="157" t="str">
        <f t="shared" si="101"/>
        <v>2.09</v>
      </c>
      <c r="HA23" s="5" t="str">
        <f t="shared" si="102"/>
        <v>Lên lớp</v>
      </c>
      <c r="HB23" s="149">
        <v>0</v>
      </c>
      <c r="HC23" s="70"/>
      <c r="HD23" s="121"/>
      <c r="HE23" s="149"/>
      <c r="HF23" s="67">
        <f t="shared" si="103"/>
        <v>0</v>
      </c>
      <c r="HG23" s="67" t="str">
        <f t="shared" si="104"/>
        <v>0.0</v>
      </c>
      <c r="HH23" s="51" t="str">
        <f t="shared" si="105"/>
        <v>F</v>
      </c>
      <c r="HI23" s="60">
        <f t="shared" si="106"/>
        <v>0</v>
      </c>
      <c r="HJ23" s="53" t="str">
        <f t="shared" si="107"/>
        <v>0.0</v>
      </c>
      <c r="HK23" s="63">
        <v>3</v>
      </c>
      <c r="HL23" s="207">
        <v>3</v>
      </c>
      <c r="HM23" s="149">
        <v>0</v>
      </c>
      <c r="HN23" s="70"/>
      <c r="HO23" s="121"/>
      <c r="HP23" s="149">
        <f t="shared" si="108"/>
        <v>0</v>
      </c>
      <c r="HQ23" s="110">
        <f t="shared" si="109"/>
        <v>0</v>
      </c>
      <c r="HR23" s="67" t="str">
        <f t="shared" si="110"/>
        <v>0.0</v>
      </c>
      <c r="HS23" s="111" t="str">
        <f t="shared" si="111"/>
        <v>F</v>
      </c>
      <c r="HT23" s="112">
        <f t="shared" si="112"/>
        <v>0</v>
      </c>
      <c r="HU23" s="113" t="str">
        <f t="shared" si="113"/>
        <v>0.0</v>
      </c>
      <c r="HV23" s="63">
        <v>1</v>
      </c>
      <c r="HW23" s="207">
        <v>1</v>
      </c>
      <c r="HX23" s="66">
        <f t="shared" si="114"/>
        <v>0</v>
      </c>
      <c r="HY23" s="167">
        <f t="shared" si="115"/>
        <v>0</v>
      </c>
      <c r="HZ23" s="53" t="str">
        <f t="shared" si="116"/>
        <v>0.0</v>
      </c>
      <c r="IA23" s="51" t="str">
        <f t="shared" si="117"/>
        <v>F</v>
      </c>
      <c r="IB23" s="60">
        <f t="shared" si="118"/>
        <v>0</v>
      </c>
      <c r="IC23" s="53" t="str">
        <f t="shared" si="119"/>
        <v>0.0</v>
      </c>
      <c r="ID23" s="220">
        <v>4</v>
      </c>
      <c r="IE23" s="221">
        <v>4</v>
      </c>
      <c r="IF23" s="149">
        <v>0</v>
      </c>
      <c r="IG23" s="70"/>
      <c r="IH23" s="121"/>
      <c r="II23" s="149">
        <f t="shared" si="120"/>
        <v>0</v>
      </c>
      <c r="IJ23" s="67">
        <f t="shared" si="121"/>
        <v>0</v>
      </c>
      <c r="IK23" s="67" t="str">
        <f t="shared" si="122"/>
        <v>0.0</v>
      </c>
      <c r="IL23" s="51" t="str">
        <f t="shared" si="123"/>
        <v>F</v>
      </c>
      <c r="IM23" s="60">
        <f t="shared" si="124"/>
        <v>0</v>
      </c>
      <c r="IN23" s="53" t="str">
        <f t="shared" si="125"/>
        <v>0.0</v>
      </c>
      <c r="IO23" s="63">
        <v>2</v>
      </c>
      <c r="IP23" s="207">
        <v>2</v>
      </c>
      <c r="IQ23" s="149">
        <v>0</v>
      </c>
      <c r="IR23" s="70"/>
      <c r="IS23" s="121"/>
      <c r="IT23" s="149">
        <f t="shared" si="126"/>
        <v>0</v>
      </c>
      <c r="IU23" s="67">
        <f t="shared" si="127"/>
        <v>0</v>
      </c>
      <c r="IV23" s="67" t="str">
        <f t="shared" si="128"/>
        <v>0.0</v>
      </c>
      <c r="IW23" s="51" t="str">
        <f t="shared" si="129"/>
        <v>F</v>
      </c>
      <c r="IX23" s="60">
        <f t="shared" si="130"/>
        <v>0</v>
      </c>
      <c r="IY23" s="53" t="str">
        <f t="shared" si="131"/>
        <v>0.0</v>
      </c>
      <c r="IZ23" s="63">
        <v>3</v>
      </c>
      <c r="JA23" s="207">
        <v>3</v>
      </c>
      <c r="JB23" s="272">
        <v>0</v>
      </c>
      <c r="JC23" s="273"/>
      <c r="JD23" s="274"/>
      <c r="JE23" s="275">
        <f t="shared" si="132"/>
        <v>0</v>
      </c>
      <c r="JF23" s="67">
        <f t="shared" si="133"/>
        <v>0</v>
      </c>
      <c r="JG23" s="50" t="str">
        <f t="shared" si="134"/>
        <v>0.0</v>
      </c>
      <c r="JH23" s="51" t="str">
        <f t="shared" si="135"/>
        <v>F</v>
      </c>
      <c r="JI23" s="60">
        <f t="shared" si="136"/>
        <v>0</v>
      </c>
      <c r="JJ23" s="53" t="str">
        <f t="shared" si="137"/>
        <v>0.0</v>
      </c>
      <c r="JK23" s="61">
        <v>2</v>
      </c>
      <c r="JL23" s="62">
        <v>2</v>
      </c>
      <c r="JM23" s="56">
        <v>0</v>
      </c>
      <c r="JN23" s="70"/>
      <c r="JO23" s="121"/>
      <c r="JP23" s="149">
        <f t="shared" si="138"/>
        <v>0</v>
      </c>
      <c r="JQ23" s="67">
        <f t="shared" si="139"/>
        <v>0</v>
      </c>
      <c r="JR23" s="50" t="str">
        <f t="shared" si="140"/>
        <v>0.0</v>
      </c>
      <c r="JS23" s="51" t="str">
        <f t="shared" si="141"/>
        <v>F</v>
      </c>
      <c r="JT23" s="60">
        <f t="shared" si="142"/>
        <v>0</v>
      </c>
      <c r="JU23" s="53" t="str">
        <f t="shared" si="143"/>
        <v>0.0</v>
      </c>
      <c r="JV23" s="61">
        <v>1</v>
      </c>
      <c r="JW23" s="62">
        <v>1</v>
      </c>
      <c r="JX23" s="56">
        <v>0</v>
      </c>
      <c r="JY23" s="70"/>
      <c r="JZ23" s="121"/>
      <c r="KA23" s="149">
        <f t="shared" si="144"/>
        <v>0</v>
      </c>
      <c r="KB23" s="67">
        <f t="shared" si="145"/>
        <v>0</v>
      </c>
      <c r="KC23" s="50" t="str">
        <f t="shared" si="146"/>
        <v>0.0</v>
      </c>
      <c r="KD23" s="51" t="str">
        <f t="shared" si="147"/>
        <v>F</v>
      </c>
      <c r="KE23" s="60">
        <f t="shared" si="148"/>
        <v>0</v>
      </c>
      <c r="KF23" s="53" t="str">
        <f t="shared" si="149"/>
        <v>0.0</v>
      </c>
      <c r="KG23" s="61">
        <v>2</v>
      </c>
      <c r="KH23" s="62">
        <v>2</v>
      </c>
    </row>
    <row r="24" spans="1:294" s="8" customFormat="1" ht="18">
      <c r="A24" s="5">
        <v>23</v>
      </c>
      <c r="B24" s="9" t="s">
        <v>356</v>
      </c>
      <c r="C24" s="10" t="s">
        <v>423</v>
      </c>
      <c r="D24" s="11" t="s">
        <v>279</v>
      </c>
      <c r="E24" s="12" t="s">
        <v>424</v>
      </c>
      <c r="F24" s="6"/>
      <c r="G24" s="47" t="s">
        <v>661</v>
      </c>
      <c r="H24" s="6" t="s">
        <v>427</v>
      </c>
      <c r="I24" s="48" t="s">
        <v>598</v>
      </c>
      <c r="J24" s="48" t="s">
        <v>525</v>
      </c>
      <c r="K24" s="98">
        <v>7</v>
      </c>
      <c r="L24" s="67" t="str">
        <f t="shared" si="14"/>
        <v>7.0</v>
      </c>
      <c r="M24" s="51" t="str">
        <f t="shared" si="150"/>
        <v>B</v>
      </c>
      <c r="N24" s="52">
        <f t="shared" si="151"/>
        <v>3</v>
      </c>
      <c r="O24" s="53" t="str">
        <f t="shared" si="15"/>
        <v>3.0</v>
      </c>
      <c r="P24" s="63">
        <v>2</v>
      </c>
      <c r="Q24" s="49">
        <v>6</v>
      </c>
      <c r="R24" s="67" t="str">
        <f t="shared" si="16"/>
        <v>6.0</v>
      </c>
      <c r="S24" s="51" t="str">
        <f t="shared" si="152"/>
        <v>C</v>
      </c>
      <c r="T24" s="52">
        <f t="shared" si="153"/>
        <v>2</v>
      </c>
      <c r="U24" s="53" t="str">
        <f t="shared" si="17"/>
        <v>2.0</v>
      </c>
      <c r="V24" s="63">
        <v>3</v>
      </c>
      <c r="W24" s="105">
        <v>8.6999999999999993</v>
      </c>
      <c r="X24" s="103">
        <v>9</v>
      </c>
      <c r="Y24" s="104"/>
      <c r="Z24" s="66">
        <f t="shared" si="0"/>
        <v>8.9</v>
      </c>
      <c r="AA24" s="67">
        <f t="shared" si="1"/>
        <v>8.9</v>
      </c>
      <c r="AB24" s="67" t="str">
        <f t="shared" si="18"/>
        <v>8.9</v>
      </c>
      <c r="AC24" s="51" t="str">
        <f t="shared" si="2"/>
        <v>A</v>
      </c>
      <c r="AD24" s="60">
        <f t="shared" si="154"/>
        <v>4</v>
      </c>
      <c r="AE24" s="53" t="str">
        <f t="shared" si="19"/>
        <v>4.0</v>
      </c>
      <c r="AF24" s="63">
        <v>4</v>
      </c>
      <c r="AG24" s="207">
        <v>4</v>
      </c>
      <c r="AH24" s="105">
        <v>8</v>
      </c>
      <c r="AI24" s="103">
        <v>9</v>
      </c>
      <c r="AJ24" s="104"/>
      <c r="AK24" s="66">
        <f t="shared" si="3"/>
        <v>8.6</v>
      </c>
      <c r="AL24" s="67">
        <f t="shared" si="4"/>
        <v>8.6</v>
      </c>
      <c r="AM24" s="67" t="str">
        <f t="shared" si="20"/>
        <v>8.6</v>
      </c>
      <c r="AN24" s="51" t="str">
        <f t="shared" si="155"/>
        <v>A</v>
      </c>
      <c r="AO24" s="60">
        <f t="shared" si="156"/>
        <v>4</v>
      </c>
      <c r="AP24" s="53" t="str">
        <f t="shared" si="21"/>
        <v>4.0</v>
      </c>
      <c r="AQ24" s="63">
        <v>2</v>
      </c>
      <c r="AR24" s="207">
        <v>2</v>
      </c>
      <c r="AS24" s="105">
        <v>7.3</v>
      </c>
      <c r="AT24" s="103">
        <v>8</v>
      </c>
      <c r="AU24" s="104"/>
      <c r="AV24" s="66">
        <f t="shared" si="22"/>
        <v>7.7</v>
      </c>
      <c r="AW24" s="67">
        <f t="shared" si="23"/>
        <v>7.7</v>
      </c>
      <c r="AX24" s="67" t="str">
        <f t="shared" si="24"/>
        <v>7.7</v>
      </c>
      <c r="AY24" s="51" t="str">
        <f t="shared" si="25"/>
        <v>B</v>
      </c>
      <c r="AZ24" s="60">
        <f t="shared" si="157"/>
        <v>3</v>
      </c>
      <c r="BA24" s="53" t="str">
        <f t="shared" si="26"/>
        <v>3.0</v>
      </c>
      <c r="BB24" s="63">
        <v>3</v>
      </c>
      <c r="BC24" s="207">
        <v>3</v>
      </c>
      <c r="BD24" s="105">
        <v>7.8</v>
      </c>
      <c r="BE24" s="103">
        <v>8</v>
      </c>
      <c r="BF24" s="104"/>
      <c r="BG24" s="66">
        <f t="shared" si="158"/>
        <v>7.9</v>
      </c>
      <c r="BH24" s="67">
        <f t="shared" si="159"/>
        <v>7.9</v>
      </c>
      <c r="BI24" s="67" t="str">
        <f t="shared" si="27"/>
        <v>7.9</v>
      </c>
      <c r="BJ24" s="51" t="str">
        <f t="shared" si="160"/>
        <v>B</v>
      </c>
      <c r="BK24" s="60">
        <f t="shared" si="161"/>
        <v>3</v>
      </c>
      <c r="BL24" s="53" t="str">
        <f t="shared" si="28"/>
        <v>3.0</v>
      </c>
      <c r="BM24" s="63">
        <v>3</v>
      </c>
      <c r="BN24" s="207">
        <v>3</v>
      </c>
      <c r="BO24" s="105">
        <v>7.9</v>
      </c>
      <c r="BP24" s="103">
        <v>6</v>
      </c>
      <c r="BQ24" s="104"/>
      <c r="BR24" s="66">
        <f t="shared" si="5"/>
        <v>6.8</v>
      </c>
      <c r="BS24" s="67">
        <f t="shared" si="6"/>
        <v>6.8</v>
      </c>
      <c r="BT24" s="67" t="str">
        <f t="shared" si="29"/>
        <v>6.8</v>
      </c>
      <c r="BU24" s="51" t="str">
        <f t="shared" si="7"/>
        <v>C+</v>
      </c>
      <c r="BV24" s="68">
        <f t="shared" si="8"/>
        <v>2.5</v>
      </c>
      <c r="BW24" s="53" t="str">
        <f t="shared" si="30"/>
        <v>2.5</v>
      </c>
      <c r="BX24" s="63">
        <v>2</v>
      </c>
      <c r="BY24" s="207">
        <v>2</v>
      </c>
      <c r="BZ24" s="105">
        <v>8.3000000000000007</v>
      </c>
      <c r="CA24" s="103">
        <v>10</v>
      </c>
      <c r="CB24" s="104"/>
      <c r="CC24" s="105"/>
      <c r="CD24" s="67">
        <f t="shared" si="162"/>
        <v>9.3000000000000007</v>
      </c>
      <c r="CE24" s="67" t="str">
        <f t="shared" si="31"/>
        <v>9.3</v>
      </c>
      <c r="CF24" s="51" t="str">
        <f t="shared" si="163"/>
        <v>A</v>
      </c>
      <c r="CG24" s="60">
        <f t="shared" si="164"/>
        <v>4</v>
      </c>
      <c r="CH24" s="53" t="str">
        <f t="shared" si="32"/>
        <v>4.0</v>
      </c>
      <c r="CI24" s="63">
        <v>3</v>
      </c>
      <c r="CJ24" s="207">
        <v>3</v>
      </c>
      <c r="CK24" s="208">
        <f t="shared" si="33"/>
        <v>17</v>
      </c>
      <c r="CL24" s="72">
        <f t="shared" si="9"/>
        <v>8.2999999999999989</v>
      </c>
      <c r="CM24" s="93" t="str">
        <f t="shared" si="34"/>
        <v>8.30</v>
      </c>
      <c r="CN24" s="72">
        <f t="shared" si="10"/>
        <v>3.4705882352941178</v>
      </c>
      <c r="CO24" s="93" t="str">
        <f t="shared" si="35"/>
        <v>3.47</v>
      </c>
      <c r="CP24" s="7" t="str">
        <f t="shared" si="165"/>
        <v>Lên lớp</v>
      </c>
      <c r="CQ24" s="7">
        <f t="shared" si="11"/>
        <v>17</v>
      </c>
      <c r="CR24" s="72">
        <f t="shared" si="12"/>
        <v>8.2999999999999989</v>
      </c>
      <c r="CS24" s="7" t="str">
        <f t="shared" si="36"/>
        <v>8.30</v>
      </c>
      <c r="CT24" s="72">
        <f t="shared" si="13"/>
        <v>3.4705882352941178</v>
      </c>
      <c r="CU24" s="7" t="str">
        <f t="shared" si="37"/>
        <v>3.47</v>
      </c>
      <c r="CV24" s="7" t="str">
        <f t="shared" si="166"/>
        <v>Lên lớp</v>
      </c>
      <c r="CW24" s="66">
        <v>7.8</v>
      </c>
      <c r="CX24" s="7">
        <v>9</v>
      </c>
      <c r="CY24" s="7"/>
      <c r="CZ24" s="66">
        <f t="shared" si="38"/>
        <v>8.5</v>
      </c>
      <c r="DA24" s="67">
        <f t="shared" si="39"/>
        <v>8.5</v>
      </c>
      <c r="DB24" s="60" t="str">
        <f t="shared" si="40"/>
        <v>8.5</v>
      </c>
      <c r="DC24" s="51" t="str">
        <f t="shared" si="41"/>
        <v>A</v>
      </c>
      <c r="DD24" s="60">
        <f t="shared" si="42"/>
        <v>4</v>
      </c>
      <c r="DE24" s="60" t="str">
        <f t="shared" si="43"/>
        <v>4.0</v>
      </c>
      <c r="DF24" s="63"/>
      <c r="DG24" s="209"/>
      <c r="DH24" s="105">
        <v>8.8000000000000007</v>
      </c>
      <c r="DI24" s="126">
        <v>9</v>
      </c>
      <c r="DJ24" s="126"/>
      <c r="DK24" s="66">
        <f t="shared" si="44"/>
        <v>8.9</v>
      </c>
      <c r="DL24" s="67">
        <f t="shared" si="45"/>
        <v>8.9</v>
      </c>
      <c r="DM24" s="60" t="str">
        <f t="shared" si="46"/>
        <v>8.9</v>
      </c>
      <c r="DN24" s="51" t="str">
        <f t="shared" si="47"/>
        <v>A</v>
      </c>
      <c r="DO24" s="60">
        <f t="shared" si="48"/>
        <v>4</v>
      </c>
      <c r="DP24" s="60" t="str">
        <f t="shared" si="49"/>
        <v>4.0</v>
      </c>
      <c r="DQ24" s="63"/>
      <c r="DR24" s="209"/>
      <c r="DS24" s="67">
        <f t="shared" si="50"/>
        <v>8.6999999999999993</v>
      </c>
      <c r="DT24" s="60" t="str">
        <f t="shared" si="51"/>
        <v>8.7</v>
      </c>
      <c r="DU24" s="51" t="str">
        <f t="shared" si="52"/>
        <v>A</v>
      </c>
      <c r="DV24" s="60">
        <f t="shared" si="53"/>
        <v>4</v>
      </c>
      <c r="DW24" s="60" t="str">
        <f t="shared" si="54"/>
        <v>4.0</v>
      </c>
      <c r="DX24" s="63">
        <v>3</v>
      </c>
      <c r="DY24" s="209">
        <v>3</v>
      </c>
      <c r="DZ24" s="210">
        <v>7.4</v>
      </c>
      <c r="EA24" s="57">
        <v>8</v>
      </c>
      <c r="EB24" s="58"/>
      <c r="EC24" s="66">
        <f t="shared" si="55"/>
        <v>7.8</v>
      </c>
      <c r="ED24" s="67">
        <f t="shared" si="56"/>
        <v>7.8</v>
      </c>
      <c r="EE24" s="67" t="str">
        <f t="shared" si="57"/>
        <v>7.8</v>
      </c>
      <c r="EF24" s="51" t="str">
        <f t="shared" si="58"/>
        <v>B</v>
      </c>
      <c r="EG24" s="68">
        <f t="shared" si="59"/>
        <v>3</v>
      </c>
      <c r="EH24" s="53" t="str">
        <f t="shared" si="60"/>
        <v>3.0</v>
      </c>
      <c r="EI24" s="63">
        <v>3</v>
      </c>
      <c r="EJ24" s="207">
        <v>3</v>
      </c>
      <c r="EK24" s="210">
        <v>8.6999999999999993</v>
      </c>
      <c r="EL24" s="57">
        <v>8</v>
      </c>
      <c r="EM24" s="58"/>
      <c r="EN24" s="66">
        <f t="shared" si="61"/>
        <v>8.3000000000000007</v>
      </c>
      <c r="EO24" s="67">
        <f t="shared" si="62"/>
        <v>8.3000000000000007</v>
      </c>
      <c r="EP24" s="67" t="str">
        <f t="shared" si="63"/>
        <v>8.3</v>
      </c>
      <c r="EQ24" s="51" t="str">
        <f t="shared" si="64"/>
        <v>B+</v>
      </c>
      <c r="ER24" s="60">
        <f t="shared" si="65"/>
        <v>3.5</v>
      </c>
      <c r="ES24" s="53" t="str">
        <f t="shared" si="66"/>
        <v>3.5</v>
      </c>
      <c r="ET24" s="63">
        <v>3</v>
      </c>
      <c r="EU24" s="207">
        <v>3</v>
      </c>
      <c r="EV24" s="210">
        <v>6.7</v>
      </c>
      <c r="EW24" s="57">
        <v>7</v>
      </c>
      <c r="EX24" s="58"/>
      <c r="EY24" s="66">
        <f t="shared" si="67"/>
        <v>6.9</v>
      </c>
      <c r="EZ24" s="67">
        <f t="shared" si="68"/>
        <v>6.9</v>
      </c>
      <c r="FA24" s="67" t="str">
        <f t="shared" si="69"/>
        <v>6.9</v>
      </c>
      <c r="FB24" s="51" t="str">
        <f t="shared" si="70"/>
        <v>C+</v>
      </c>
      <c r="FC24" s="60">
        <f t="shared" si="71"/>
        <v>2.5</v>
      </c>
      <c r="FD24" s="53" t="str">
        <f t="shared" si="72"/>
        <v>2.5</v>
      </c>
      <c r="FE24" s="63">
        <v>2</v>
      </c>
      <c r="FF24" s="207">
        <v>2</v>
      </c>
      <c r="FG24" s="105">
        <v>8.6999999999999993</v>
      </c>
      <c r="FH24" s="103">
        <v>7</v>
      </c>
      <c r="FI24" s="104"/>
      <c r="FJ24" s="66">
        <f t="shared" si="73"/>
        <v>7.7</v>
      </c>
      <c r="FK24" s="67">
        <f t="shared" si="74"/>
        <v>7.7</v>
      </c>
      <c r="FL24" s="67" t="str">
        <f t="shared" si="75"/>
        <v>7.7</v>
      </c>
      <c r="FM24" s="51" t="str">
        <f t="shared" si="76"/>
        <v>B</v>
      </c>
      <c r="FN24" s="60">
        <f t="shared" si="77"/>
        <v>3</v>
      </c>
      <c r="FO24" s="53" t="str">
        <f t="shared" si="78"/>
        <v>3.0</v>
      </c>
      <c r="FP24" s="63">
        <v>2</v>
      </c>
      <c r="FQ24" s="207">
        <v>2</v>
      </c>
      <c r="FR24" s="105">
        <v>9</v>
      </c>
      <c r="FS24" s="103">
        <v>8</v>
      </c>
      <c r="FT24" s="104"/>
      <c r="FU24" s="66"/>
      <c r="FV24" s="67">
        <f t="shared" si="79"/>
        <v>8.4</v>
      </c>
      <c r="FW24" s="67" t="str">
        <f t="shared" si="80"/>
        <v>8.4</v>
      </c>
      <c r="FX24" s="51" t="str">
        <f t="shared" si="81"/>
        <v>B+</v>
      </c>
      <c r="FY24" s="60">
        <f t="shared" si="82"/>
        <v>3.5</v>
      </c>
      <c r="FZ24" s="53" t="str">
        <f t="shared" si="83"/>
        <v>3.5</v>
      </c>
      <c r="GA24" s="63">
        <v>2</v>
      </c>
      <c r="GB24" s="207">
        <v>2</v>
      </c>
      <c r="GC24" s="105">
        <v>8</v>
      </c>
      <c r="GD24" s="103">
        <v>8</v>
      </c>
      <c r="GE24" s="104"/>
      <c r="GF24" s="105"/>
      <c r="GG24" s="67">
        <f t="shared" si="84"/>
        <v>8</v>
      </c>
      <c r="GH24" s="67" t="str">
        <f t="shared" si="85"/>
        <v>8.0</v>
      </c>
      <c r="GI24" s="51" t="str">
        <f t="shared" si="86"/>
        <v>B+</v>
      </c>
      <c r="GJ24" s="60">
        <f t="shared" si="87"/>
        <v>3.5</v>
      </c>
      <c r="GK24" s="53" t="str">
        <f t="shared" si="88"/>
        <v>3.5</v>
      </c>
      <c r="GL24" s="63">
        <v>3</v>
      </c>
      <c r="GM24" s="207">
        <v>3</v>
      </c>
      <c r="GN24" s="211">
        <f t="shared" si="89"/>
        <v>18</v>
      </c>
      <c r="GO24" s="156">
        <f t="shared" si="90"/>
        <v>8.0222222222222221</v>
      </c>
      <c r="GP24" s="158">
        <f t="shared" si="91"/>
        <v>3.3333333333333335</v>
      </c>
      <c r="GQ24" s="157" t="str">
        <f t="shared" si="92"/>
        <v>3.33</v>
      </c>
      <c r="GR24" s="5" t="str">
        <f t="shared" si="93"/>
        <v>Lên lớp</v>
      </c>
      <c r="GS24" s="212">
        <f t="shared" si="94"/>
        <v>18</v>
      </c>
      <c r="GT24" s="213">
        <f t="shared" si="95"/>
        <v>8.0222222222222221</v>
      </c>
      <c r="GU24" s="214">
        <f t="shared" si="96"/>
        <v>3.3333333333333335</v>
      </c>
      <c r="GV24" s="215">
        <f t="shared" si="97"/>
        <v>35</v>
      </c>
      <c r="GW24" s="211">
        <f t="shared" si="98"/>
        <v>35</v>
      </c>
      <c r="GX24" s="157">
        <f t="shared" si="99"/>
        <v>8.1571428571428566</v>
      </c>
      <c r="GY24" s="158">
        <f t="shared" si="100"/>
        <v>3.4</v>
      </c>
      <c r="GZ24" s="157" t="str">
        <f t="shared" si="101"/>
        <v>3.40</v>
      </c>
      <c r="HA24" s="5" t="str">
        <f t="shared" si="102"/>
        <v>Lên lớp</v>
      </c>
      <c r="HB24" s="105">
        <v>8.3000000000000007</v>
      </c>
      <c r="HC24" s="103">
        <v>5</v>
      </c>
      <c r="HD24" s="104"/>
      <c r="HE24" s="105"/>
      <c r="HF24" s="67">
        <f t="shared" si="103"/>
        <v>6.3</v>
      </c>
      <c r="HG24" s="67" t="str">
        <f t="shared" si="104"/>
        <v>6.3</v>
      </c>
      <c r="HH24" s="51" t="str">
        <f t="shared" si="105"/>
        <v>C</v>
      </c>
      <c r="HI24" s="60">
        <f t="shared" si="106"/>
        <v>2</v>
      </c>
      <c r="HJ24" s="53" t="str">
        <f t="shared" si="107"/>
        <v>2.0</v>
      </c>
      <c r="HK24" s="63">
        <v>3</v>
      </c>
      <c r="HL24" s="207">
        <v>3</v>
      </c>
      <c r="HM24" s="210">
        <v>8.6999999999999993</v>
      </c>
      <c r="HN24" s="57">
        <v>5</v>
      </c>
      <c r="HO24" s="58"/>
      <c r="HP24" s="66">
        <f t="shared" si="108"/>
        <v>6.5</v>
      </c>
      <c r="HQ24" s="110">
        <f t="shared" si="109"/>
        <v>6.5</v>
      </c>
      <c r="HR24" s="67" t="str">
        <f t="shared" si="110"/>
        <v>6.5</v>
      </c>
      <c r="HS24" s="111" t="str">
        <f t="shared" si="111"/>
        <v>C+</v>
      </c>
      <c r="HT24" s="112">
        <f t="shared" si="112"/>
        <v>2.5</v>
      </c>
      <c r="HU24" s="113" t="str">
        <f t="shared" si="113"/>
        <v>2.5</v>
      </c>
      <c r="HV24" s="63">
        <v>1</v>
      </c>
      <c r="HW24" s="207">
        <v>1</v>
      </c>
      <c r="HX24" s="66">
        <f t="shared" si="114"/>
        <v>2</v>
      </c>
      <c r="HY24" s="167">
        <f t="shared" si="115"/>
        <v>6.4</v>
      </c>
      <c r="HZ24" s="53" t="str">
        <f t="shared" si="116"/>
        <v>6.4</v>
      </c>
      <c r="IA24" s="51" t="str">
        <f t="shared" si="117"/>
        <v>C</v>
      </c>
      <c r="IB24" s="60">
        <f t="shared" si="118"/>
        <v>2</v>
      </c>
      <c r="IC24" s="53" t="str">
        <f t="shared" si="119"/>
        <v>2.0</v>
      </c>
      <c r="ID24" s="220">
        <v>4</v>
      </c>
      <c r="IE24" s="221">
        <v>4</v>
      </c>
      <c r="IF24" s="210">
        <v>6</v>
      </c>
      <c r="IG24" s="57">
        <v>6</v>
      </c>
      <c r="IH24" s="58"/>
      <c r="II24" s="66">
        <f t="shared" si="120"/>
        <v>6</v>
      </c>
      <c r="IJ24" s="67">
        <f t="shared" si="121"/>
        <v>6</v>
      </c>
      <c r="IK24" s="67" t="str">
        <f t="shared" si="122"/>
        <v>6.0</v>
      </c>
      <c r="IL24" s="51" t="str">
        <f t="shared" si="123"/>
        <v>C</v>
      </c>
      <c r="IM24" s="60">
        <f t="shared" si="124"/>
        <v>2</v>
      </c>
      <c r="IN24" s="53" t="str">
        <f t="shared" si="125"/>
        <v>2.0</v>
      </c>
      <c r="IO24" s="63">
        <v>2</v>
      </c>
      <c r="IP24" s="207">
        <v>2</v>
      </c>
      <c r="IQ24" s="210">
        <v>6.9</v>
      </c>
      <c r="IR24" s="57">
        <v>6</v>
      </c>
      <c r="IS24" s="58"/>
      <c r="IT24" s="66">
        <f t="shared" si="126"/>
        <v>6.4</v>
      </c>
      <c r="IU24" s="67">
        <f t="shared" si="127"/>
        <v>6.4</v>
      </c>
      <c r="IV24" s="67" t="str">
        <f t="shared" si="128"/>
        <v>6.4</v>
      </c>
      <c r="IW24" s="51" t="str">
        <f t="shared" si="129"/>
        <v>C</v>
      </c>
      <c r="IX24" s="60">
        <f t="shared" si="130"/>
        <v>2</v>
      </c>
      <c r="IY24" s="53" t="str">
        <f t="shared" si="131"/>
        <v>2.0</v>
      </c>
      <c r="IZ24" s="63">
        <v>3</v>
      </c>
      <c r="JA24" s="207">
        <v>3</v>
      </c>
      <c r="JB24" s="65">
        <v>6.6</v>
      </c>
      <c r="JC24" s="57">
        <v>7</v>
      </c>
      <c r="JD24" s="58"/>
      <c r="JE24" s="66">
        <f t="shared" si="132"/>
        <v>6.8</v>
      </c>
      <c r="JF24" s="67">
        <f t="shared" si="133"/>
        <v>6.8</v>
      </c>
      <c r="JG24" s="50" t="str">
        <f t="shared" si="134"/>
        <v>6.8</v>
      </c>
      <c r="JH24" s="51" t="str">
        <f t="shared" si="135"/>
        <v>C+</v>
      </c>
      <c r="JI24" s="60">
        <f t="shared" si="136"/>
        <v>2.5</v>
      </c>
      <c r="JJ24" s="53" t="str">
        <f t="shared" si="137"/>
        <v>2.5</v>
      </c>
      <c r="JK24" s="61">
        <v>2</v>
      </c>
      <c r="JL24" s="62">
        <v>2</v>
      </c>
      <c r="JM24" s="65">
        <v>7.4</v>
      </c>
      <c r="JN24" s="57">
        <v>4</v>
      </c>
      <c r="JO24" s="58"/>
      <c r="JP24" s="66">
        <f t="shared" si="138"/>
        <v>5.4</v>
      </c>
      <c r="JQ24" s="67">
        <f t="shared" si="139"/>
        <v>5.4</v>
      </c>
      <c r="JR24" s="50" t="str">
        <f t="shared" si="140"/>
        <v>5.4</v>
      </c>
      <c r="JS24" s="51" t="str">
        <f t="shared" si="141"/>
        <v>D+</v>
      </c>
      <c r="JT24" s="60">
        <f t="shared" si="142"/>
        <v>1.5</v>
      </c>
      <c r="JU24" s="53" t="str">
        <f t="shared" si="143"/>
        <v>1.5</v>
      </c>
      <c r="JV24" s="61">
        <v>1</v>
      </c>
      <c r="JW24" s="62">
        <v>1</v>
      </c>
      <c r="JX24" s="271">
        <v>5.7</v>
      </c>
      <c r="JY24" s="122">
        <v>2</v>
      </c>
      <c r="JZ24" s="123">
        <v>5</v>
      </c>
      <c r="KA24" s="171">
        <f t="shared" si="144"/>
        <v>3.5</v>
      </c>
      <c r="KB24" s="67">
        <f t="shared" si="145"/>
        <v>5.3</v>
      </c>
      <c r="KC24" s="50" t="str">
        <f t="shared" si="146"/>
        <v>5.3</v>
      </c>
      <c r="KD24" s="51" t="str">
        <f t="shared" si="147"/>
        <v>D+</v>
      </c>
      <c r="KE24" s="60">
        <f t="shared" si="148"/>
        <v>1.5</v>
      </c>
      <c r="KF24" s="53" t="str">
        <f t="shared" si="149"/>
        <v>1.5</v>
      </c>
      <c r="KG24" s="61">
        <v>2</v>
      </c>
      <c r="KH24" s="62">
        <v>2</v>
      </c>
    </row>
    <row r="25" spans="1:294" s="8" customFormat="1" ht="18">
      <c r="A25" s="5">
        <v>24</v>
      </c>
      <c r="B25" s="9" t="s">
        <v>356</v>
      </c>
      <c r="C25" s="10" t="s">
        <v>425</v>
      </c>
      <c r="D25" s="11" t="s">
        <v>426</v>
      </c>
      <c r="E25" s="12" t="s">
        <v>427</v>
      </c>
      <c r="F25" s="6"/>
      <c r="G25" s="47" t="s">
        <v>662</v>
      </c>
      <c r="H25" s="6" t="s">
        <v>427</v>
      </c>
      <c r="I25" s="48" t="s">
        <v>695</v>
      </c>
      <c r="J25" s="48" t="s">
        <v>695</v>
      </c>
      <c r="K25" s="98">
        <v>0</v>
      </c>
      <c r="L25" s="67" t="str">
        <f t="shared" si="14"/>
        <v>0.0</v>
      </c>
      <c r="M25" s="51" t="str">
        <f t="shared" si="150"/>
        <v>F</v>
      </c>
      <c r="N25" s="52">
        <f t="shared" si="151"/>
        <v>0</v>
      </c>
      <c r="O25" s="53" t="str">
        <f t="shared" si="15"/>
        <v>0.0</v>
      </c>
      <c r="P25" s="63"/>
      <c r="Q25" s="49"/>
      <c r="R25" s="67" t="str">
        <f t="shared" si="16"/>
        <v>0.0</v>
      </c>
      <c r="S25" s="51" t="str">
        <f t="shared" si="152"/>
        <v>F</v>
      </c>
      <c r="T25" s="52">
        <f t="shared" si="153"/>
        <v>0</v>
      </c>
      <c r="U25" s="53" t="str">
        <f t="shared" si="17"/>
        <v>0.0</v>
      </c>
      <c r="V25" s="63"/>
      <c r="W25" s="105">
        <v>6</v>
      </c>
      <c r="X25" s="103">
        <v>7</v>
      </c>
      <c r="Y25" s="104"/>
      <c r="Z25" s="66">
        <f t="shared" si="0"/>
        <v>6.6</v>
      </c>
      <c r="AA25" s="67">
        <f t="shared" si="1"/>
        <v>6.6</v>
      </c>
      <c r="AB25" s="67" t="str">
        <f t="shared" si="18"/>
        <v>6.6</v>
      </c>
      <c r="AC25" s="51" t="str">
        <f t="shared" si="2"/>
        <v>C+</v>
      </c>
      <c r="AD25" s="60">
        <f t="shared" si="154"/>
        <v>2.5</v>
      </c>
      <c r="AE25" s="53" t="str">
        <f t="shared" si="19"/>
        <v>2.5</v>
      </c>
      <c r="AF25" s="63">
        <v>4</v>
      </c>
      <c r="AG25" s="207">
        <v>4</v>
      </c>
      <c r="AH25" s="105">
        <v>6.7</v>
      </c>
      <c r="AI25" s="103">
        <v>7</v>
      </c>
      <c r="AJ25" s="104"/>
      <c r="AK25" s="66">
        <f t="shared" si="3"/>
        <v>6.9</v>
      </c>
      <c r="AL25" s="67">
        <f t="shared" si="4"/>
        <v>6.9</v>
      </c>
      <c r="AM25" s="67" t="str">
        <f t="shared" si="20"/>
        <v>6.9</v>
      </c>
      <c r="AN25" s="51" t="str">
        <f t="shared" si="155"/>
        <v>C+</v>
      </c>
      <c r="AO25" s="60">
        <f t="shared" si="156"/>
        <v>2.5</v>
      </c>
      <c r="AP25" s="53" t="str">
        <f t="shared" si="21"/>
        <v>2.5</v>
      </c>
      <c r="AQ25" s="63">
        <v>2</v>
      </c>
      <c r="AR25" s="207">
        <v>2</v>
      </c>
      <c r="AS25" s="105">
        <v>5.9</v>
      </c>
      <c r="AT25" s="103">
        <v>7</v>
      </c>
      <c r="AU25" s="104"/>
      <c r="AV25" s="66">
        <f t="shared" si="22"/>
        <v>6.6</v>
      </c>
      <c r="AW25" s="67">
        <f t="shared" si="23"/>
        <v>6.6</v>
      </c>
      <c r="AX25" s="67" t="str">
        <f t="shared" si="24"/>
        <v>6.6</v>
      </c>
      <c r="AY25" s="51" t="str">
        <f t="shared" si="25"/>
        <v>C+</v>
      </c>
      <c r="AZ25" s="60">
        <f t="shared" si="157"/>
        <v>2.5</v>
      </c>
      <c r="BA25" s="53" t="str">
        <f t="shared" si="26"/>
        <v>2.5</v>
      </c>
      <c r="BB25" s="63">
        <v>3</v>
      </c>
      <c r="BC25" s="207">
        <v>3</v>
      </c>
      <c r="BD25" s="105">
        <v>5</v>
      </c>
      <c r="BE25" s="103">
        <v>5</v>
      </c>
      <c r="BF25" s="104"/>
      <c r="BG25" s="66">
        <f t="shared" si="158"/>
        <v>5</v>
      </c>
      <c r="BH25" s="67">
        <f t="shared" si="159"/>
        <v>5</v>
      </c>
      <c r="BI25" s="67" t="str">
        <f t="shared" si="27"/>
        <v>5.0</v>
      </c>
      <c r="BJ25" s="51" t="str">
        <f t="shared" si="160"/>
        <v>D+</v>
      </c>
      <c r="BK25" s="60">
        <f t="shared" si="161"/>
        <v>1.5</v>
      </c>
      <c r="BL25" s="53" t="str">
        <f t="shared" si="28"/>
        <v>1.5</v>
      </c>
      <c r="BM25" s="63">
        <v>3</v>
      </c>
      <c r="BN25" s="207">
        <v>3</v>
      </c>
      <c r="BO25" s="105">
        <v>6.7</v>
      </c>
      <c r="BP25" s="103">
        <v>7</v>
      </c>
      <c r="BQ25" s="104"/>
      <c r="BR25" s="66">
        <f t="shared" si="5"/>
        <v>6.9</v>
      </c>
      <c r="BS25" s="67">
        <f t="shared" si="6"/>
        <v>6.9</v>
      </c>
      <c r="BT25" s="67" t="str">
        <f t="shared" si="29"/>
        <v>6.9</v>
      </c>
      <c r="BU25" s="51" t="str">
        <f t="shared" si="7"/>
        <v>C+</v>
      </c>
      <c r="BV25" s="68">
        <f t="shared" si="8"/>
        <v>2.5</v>
      </c>
      <c r="BW25" s="53" t="str">
        <f t="shared" si="30"/>
        <v>2.5</v>
      </c>
      <c r="BX25" s="63">
        <v>2</v>
      </c>
      <c r="BY25" s="207">
        <v>2</v>
      </c>
      <c r="BZ25" s="105">
        <v>6.2</v>
      </c>
      <c r="CA25" s="103">
        <v>7</v>
      </c>
      <c r="CB25" s="104"/>
      <c r="CC25" s="105"/>
      <c r="CD25" s="67">
        <f t="shared" si="162"/>
        <v>6.7</v>
      </c>
      <c r="CE25" s="67" t="str">
        <f t="shared" si="31"/>
        <v>6.7</v>
      </c>
      <c r="CF25" s="51" t="str">
        <f t="shared" si="163"/>
        <v>C+</v>
      </c>
      <c r="CG25" s="60">
        <f t="shared" si="164"/>
        <v>2.5</v>
      </c>
      <c r="CH25" s="53" t="str">
        <f t="shared" si="32"/>
        <v>2.5</v>
      </c>
      <c r="CI25" s="63">
        <v>3</v>
      </c>
      <c r="CJ25" s="207">
        <v>3</v>
      </c>
      <c r="CK25" s="208">
        <f t="shared" si="33"/>
        <v>17</v>
      </c>
      <c r="CL25" s="72">
        <f t="shared" si="9"/>
        <v>6.4058823529411768</v>
      </c>
      <c r="CM25" s="93" t="str">
        <f t="shared" si="34"/>
        <v>6.41</v>
      </c>
      <c r="CN25" s="72">
        <f t="shared" si="10"/>
        <v>2.3235294117647061</v>
      </c>
      <c r="CO25" s="93" t="str">
        <f t="shared" si="35"/>
        <v>2.32</v>
      </c>
      <c r="CP25" s="7" t="str">
        <f t="shared" si="165"/>
        <v>Lên lớp</v>
      </c>
      <c r="CQ25" s="7">
        <f t="shared" si="11"/>
        <v>17</v>
      </c>
      <c r="CR25" s="72">
        <f t="shared" si="12"/>
        <v>6.4058823529411768</v>
      </c>
      <c r="CS25" s="7" t="str">
        <f t="shared" si="36"/>
        <v>6.41</v>
      </c>
      <c r="CT25" s="72">
        <f t="shared" si="13"/>
        <v>2.3235294117647061</v>
      </c>
      <c r="CU25" s="7" t="str">
        <f t="shared" si="37"/>
        <v>2.32</v>
      </c>
      <c r="CV25" s="7" t="str">
        <f t="shared" si="166"/>
        <v>Lên lớp</v>
      </c>
      <c r="CW25" s="66">
        <v>0</v>
      </c>
      <c r="CX25" s="7"/>
      <c r="CY25" s="7"/>
      <c r="CZ25" s="66">
        <f t="shared" si="38"/>
        <v>0</v>
      </c>
      <c r="DA25" s="67">
        <f t="shared" si="39"/>
        <v>0</v>
      </c>
      <c r="DB25" s="60" t="str">
        <f t="shared" si="40"/>
        <v>0.0</v>
      </c>
      <c r="DC25" s="51" t="str">
        <f t="shared" si="41"/>
        <v>F</v>
      </c>
      <c r="DD25" s="60">
        <f t="shared" si="42"/>
        <v>0</v>
      </c>
      <c r="DE25" s="60" t="str">
        <f t="shared" si="43"/>
        <v>0.0</v>
      </c>
      <c r="DF25" s="63"/>
      <c r="DG25" s="209"/>
      <c r="DH25" s="105">
        <v>6</v>
      </c>
      <c r="DI25" s="126">
        <v>5</v>
      </c>
      <c r="DJ25" s="126"/>
      <c r="DK25" s="66">
        <f t="shared" si="44"/>
        <v>5.4</v>
      </c>
      <c r="DL25" s="67">
        <f t="shared" si="45"/>
        <v>5.4</v>
      </c>
      <c r="DM25" s="60" t="str">
        <f t="shared" si="46"/>
        <v>5.4</v>
      </c>
      <c r="DN25" s="51" t="str">
        <f t="shared" si="47"/>
        <v>D+</v>
      </c>
      <c r="DO25" s="60">
        <f t="shared" si="48"/>
        <v>1.5</v>
      </c>
      <c r="DP25" s="60" t="str">
        <f t="shared" si="49"/>
        <v>1.5</v>
      </c>
      <c r="DQ25" s="63"/>
      <c r="DR25" s="209"/>
      <c r="DS25" s="67">
        <f t="shared" si="50"/>
        <v>2.7</v>
      </c>
      <c r="DT25" s="60" t="str">
        <f t="shared" si="51"/>
        <v>2.7</v>
      </c>
      <c r="DU25" s="51" t="str">
        <f t="shared" si="52"/>
        <v>F</v>
      </c>
      <c r="DV25" s="60">
        <f t="shared" si="53"/>
        <v>0</v>
      </c>
      <c r="DW25" s="60" t="str">
        <f t="shared" si="54"/>
        <v>0.0</v>
      </c>
      <c r="DX25" s="63">
        <v>3</v>
      </c>
      <c r="DY25" s="209"/>
      <c r="DZ25" s="149">
        <v>0</v>
      </c>
      <c r="EA25" s="70"/>
      <c r="EB25" s="121"/>
      <c r="EC25" s="66">
        <f t="shared" si="55"/>
        <v>0</v>
      </c>
      <c r="ED25" s="67">
        <f t="shared" si="56"/>
        <v>0</v>
      </c>
      <c r="EE25" s="67" t="str">
        <f t="shared" si="57"/>
        <v>0.0</v>
      </c>
      <c r="EF25" s="51" t="str">
        <f t="shared" si="58"/>
        <v>F</v>
      </c>
      <c r="EG25" s="68">
        <f t="shared" si="59"/>
        <v>0</v>
      </c>
      <c r="EH25" s="53" t="str">
        <f t="shared" si="60"/>
        <v>0.0</v>
      </c>
      <c r="EI25" s="63">
        <v>3</v>
      </c>
      <c r="EJ25" s="207"/>
      <c r="EK25" s="210">
        <v>5.2</v>
      </c>
      <c r="EL25" s="57">
        <v>7</v>
      </c>
      <c r="EM25" s="58"/>
      <c r="EN25" s="66">
        <f t="shared" si="61"/>
        <v>6.3</v>
      </c>
      <c r="EO25" s="67">
        <f t="shared" si="62"/>
        <v>6.3</v>
      </c>
      <c r="EP25" s="67" t="str">
        <f t="shared" si="63"/>
        <v>6.3</v>
      </c>
      <c r="EQ25" s="51" t="str">
        <f t="shared" si="64"/>
        <v>C</v>
      </c>
      <c r="ER25" s="60">
        <f t="shared" si="65"/>
        <v>2</v>
      </c>
      <c r="ES25" s="53" t="str">
        <f t="shared" si="66"/>
        <v>2.0</v>
      </c>
      <c r="ET25" s="63">
        <v>3</v>
      </c>
      <c r="EU25" s="207">
        <v>3</v>
      </c>
      <c r="EV25" s="171">
        <v>5</v>
      </c>
      <c r="EW25" s="122">
        <v>0</v>
      </c>
      <c r="EX25" s="123"/>
      <c r="EY25" s="66">
        <f t="shared" si="67"/>
        <v>2</v>
      </c>
      <c r="EZ25" s="67">
        <f t="shared" si="68"/>
        <v>2</v>
      </c>
      <c r="FA25" s="67" t="str">
        <f t="shared" si="69"/>
        <v>2.0</v>
      </c>
      <c r="FB25" s="51" t="str">
        <f t="shared" si="70"/>
        <v>F</v>
      </c>
      <c r="FC25" s="60">
        <f t="shared" si="71"/>
        <v>0</v>
      </c>
      <c r="FD25" s="53" t="str">
        <f t="shared" si="72"/>
        <v>0.0</v>
      </c>
      <c r="FE25" s="63">
        <v>2</v>
      </c>
      <c r="FF25" s="207"/>
      <c r="FG25" s="105">
        <v>5.3</v>
      </c>
      <c r="FH25" s="103">
        <v>6</v>
      </c>
      <c r="FI25" s="104"/>
      <c r="FJ25" s="66">
        <f t="shared" si="73"/>
        <v>5.7</v>
      </c>
      <c r="FK25" s="67">
        <f t="shared" si="74"/>
        <v>5.7</v>
      </c>
      <c r="FL25" s="67" t="str">
        <f t="shared" si="75"/>
        <v>5.7</v>
      </c>
      <c r="FM25" s="51" t="str">
        <f t="shared" si="76"/>
        <v>C</v>
      </c>
      <c r="FN25" s="60">
        <f t="shared" si="77"/>
        <v>2</v>
      </c>
      <c r="FO25" s="53" t="str">
        <f t="shared" si="78"/>
        <v>2.0</v>
      </c>
      <c r="FP25" s="63">
        <v>2</v>
      </c>
      <c r="FQ25" s="207">
        <v>2</v>
      </c>
      <c r="FR25" s="149">
        <v>0.6</v>
      </c>
      <c r="FS25" s="70"/>
      <c r="FT25" s="121"/>
      <c r="FU25" s="149"/>
      <c r="FV25" s="67">
        <f t="shared" si="79"/>
        <v>0.2</v>
      </c>
      <c r="FW25" s="67" t="str">
        <f t="shared" si="80"/>
        <v>0.2</v>
      </c>
      <c r="FX25" s="51" t="str">
        <f t="shared" si="81"/>
        <v>F</v>
      </c>
      <c r="FY25" s="60">
        <f t="shared" si="82"/>
        <v>0</v>
      </c>
      <c r="FZ25" s="53" t="str">
        <f t="shared" si="83"/>
        <v>0.0</v>
      </c>
      <c r="GA25" s="63">
        <v>2</v>
      </c>
      <c r="GB25" s="207"/>
      <c r="GC25" s="171">
        <v>5.0999999999999996</v>
      </c>
      <c r="GD25" s="122">
        <v>0</v>
      </c>
      <c r="GE25" s="123"/>
      <c r="GF25" s="171"/>
      <c r="GG25" s="67">
        <f t="shared" si="84"/>
        <v>2</v>
      </c>
      <c r="GH25" s="67" t="str">
        <f t="shared" si="85"/>
        <v>2.0</v>
      </c>
      <c r="GI25" s="51" t="str">
        <f t="shared" si="86"/>
        <v>F</v>
      </c>
      <c r="GJ25" s="60">
        <f t="shared" si="87"/>
        <v>0</v>
      </c>
      <c r="GK25" s="53" t="str">
        <f t="shared" si="88"/>
        <v>0.0</v>
      </c>
      <c r="GL25" s="63">
        <v>3</v>
      </c>
      <c r="GM25" s="207"/>
      <c r="GN25" s="211">
        <f t="shared" si="89"/>
        <v>18</v>
      </c>
      <c r="GO25" s="156">
        <f t="shared" si="90"/>
        <v>2.7111111111111108</v>
      </c>
      <c r="GP25" s="158">
        <f t="shared" si="91"/>
        <v>0.55555555555555558</v>
      </c>
      <c r="GQ25" s="157" t="str">
        <f t="shared" si="92"/>
        <v>0.56</v>
      </c>
      <c r="GR25" s="5" t="str">
        <f t="shared" si="93"/>
        <v>Cảnh báo KQHT</v>
      </c>
      <c r="GS25" s="212">
        <f t="shared" si="94"/>
        <v>5</v>
      </c>
      <c r="GT25" s="213">
        <f t="shared" si="95"/>
        <v>6.06</v>
      </c>
      <c r="GU25" s="214">
        <f t="shared" si="96"/>
        <v>2</v>
      </c>
      <c r="GV25" s="215">
        <f t="shared" si="97"/>
        <v>35</v>
      </c>
      <c r="GW25" s="211">
        <f t="shared" si="98"/>
        <v>22</v>
      </c>
      <c r="GX25" s="157">
        <f t="shared" si="99"/>
        <v>6.3272727272727272</v>
      </c>
      <c r="GY25" s="158">
        <f t="shared" si="100"/>
        <v>2.25</v>
      </c>
      <c r="GZ25" s="157" t="str">
        <f t="shared" si="101"/>
        <v>2.25</v>
      </c>
      <c r="HA25" s="5" t="str">
        <f t="shared" si="102"/>
        <v>Lên lớp</v>
      </c>
      <c r="HB25" s="105">
        <v>5.4</v>
      </c>
      <c r="HC25" s="103">
        <v>5</v>
      </c>
      <c r="HD25" s="104"/>
      <c r="HE25" s="105"/>
      <c r="HF25" s="67">
        <f t="shared" si="103"/>
        <v>5.2</v>
      </c>
      <c r="HG25" s="67" t="str">
        <f t="shared" si="104"/>
        <v>5.2</v>
      </c>
      <c r="HH25" s="51" t="str">
        <f t="shared" si="105"/>
        <v>D+</v>
      </c>
      <c r="HI25" s="60">
        <f t="shared" si="106"/>
        <v>1.5</v>
      </c>
      <c r="HJ25" s="53" t="str">
        <f t="shared" si="107"/>
        <v>1.5</v>
      </c>
      <c r="HK25" s="63">
        <v>3</v>
      </c>
      <c r="HL25" s="207">
        <v>3</v>
      </c>
      <c r="HM25" s="210">
        <v>6.7</v>
      </c>
      <c r="HN25" s="57">
        <v>3</v>
      </c>
      <c r="HO25" s="58"/>
      <c r="HP25" s="66">
        <f t="shared" si="108"/>
        <v>4.5</v>
      </c>
      <c r="HQ25" s="110">
        <f t="shared" si="109"/>
        <v>4.5</v>
      </c>
      <c r="HR25" s="67" t="str">
        <f t="shared" si="110"/>
        <v>4.5</v>
      </c>
      <c r="HS25" s="111" t="str">
        <f t="shared" si="111"/>
        <v>D</v>
      </c>
      <c r="HT25" s="112">
        <f t="shared" si="112"/>
        <v>1</v>
      </c>
      <c r="HU25" s="113" t="str">
        <f t="shared" si="113"/>
        <v>1.0</v>
      </c>
      <c r="HV25" s="63">
        <v>1</v>
      </c>
      <c r="HW25" s="207">
        <v>1</v>
      </c>
      <c r="HX25" s="66">
        <f t="shared" si="114"/>
        <v>1.4</v>
      </c>
      <c r="HY25" s="167">
        <f t="shared" si="115"/>
        <v>5</v>
      </c>
      <c r="HZ25" s="53" t="str">
        <f t="shared" si="116"/>
        <v>5.0</v>
      </c>
      <c r="IA25" s="51" t="str">
        <f t="shared" si="117"/>
        <v>D+</v>
      </c>
      <c r="IB25" s="60">
        <f t="shared" si="118"/>
        <v>1.5</v>
      </c>
      <c r="IC25" s="53" t="str">
        <f t="shared" si="119"/>
        <v>1.5</v>
      </c>
      <c r="ID25" s="220">
        <v>4</v>
      </c>
      <c r="IE25" s="221">
        <v>4</v>
      </c>
      <c r="IF25" s="210">
        <v>6</v>
      </c>
      <c r="IG25" s="57">
        <v>6</v>
      </c>
      <c r="IH25" s="58"/>
      <c r="II25" s="66">
        <f t="shared" si="120"/>
        <v>6</v>
      </c>
      <c r="IJ25" s="67">
        <f t="shared" si="121"/>
        <v>6</v>
      </c>
      <c r="IK25" s="67" t="str">
        <f t="shared" si="122"/>
        <v>6.0</v>
      </c>
      <c r="IL25" s="51" t="str">
        <f t="shared" si="123"/>
        <v>C</v>
      </c>
      <c r="IM25" s="60">
        <f t="shared" si="124"/>
        <v>2</v>
      </c>
      <c r="IN25" s="53" t="str">
        <f t="shared" si="125"/>
        <v>2.0</v>
      </c>
      <c r="IO25" s="63">
        <v>2</v>
      </c>
      <c r="IP25" s="207">
        <v>2</v>
      </c>
      <c r="IQ25" s="210">
        <v>5.6</v>
      </c>
      <c r="IR25" s="57">
        <v>6</v>
      </c>
      <c r="IS25" s="58"/>
      <c r="IT25" s="66">
        <f t="shared" si="126"/>
        <v>5.8</v>
      </c>
      <c r="IU25" s="67">
        <f t="shared" si="127"/>
        <v>5.8</v>
      </c>
      <c r="IV25" s="67" t="str">
        <f t="shared" si="128"/>
        <v>5.8</v>
      </c>
      <c r="IW25" s="51" t="str">
        <f t="shared" si="129"/>
        <v>C</v>
      </c>
      <c r="IX25" s="60">
        <f t="shared" si="130"/>
        <v>2</v>
      </c>
      <c r="IY25" s="53" t="str">
        <f t="shared" si="131"/>
        <v>2.0</v>
      </c>
      <c r="IZ25" s="63">
        <v>3</v>
      </c>
      <c r="JA25" s="207">
        <v>3</v>
      </c>
      <c r="JB25" s="65">
        <v>6.2</v>
      </c>
      <c r="JC25" s="57">
        <v>3</v>
      </c>
      <c r="JD25" s="58"/>
      <c r="JE25" s="66">
        <f t="shared" si="132"/>
        <v>4.3</v>
      </c>
      <c r="JF25" s="67">
        <f t="shared" si="133"/>
        <v>4.3</v>
      </c>
      <c r="JG25" s="50" t="str">
        <f t="shared" si="134"/>
        <v>4.3</v>
      </c>
      <c r="JH25" s="51" t="str">
        <f t="shared" si="135"/>
        <v>D</v>
      </c>
      <c r="JI25" s="60">
        <f t="shared" si="136"/>
        <v>1</v>
      </c>
      <c r="JJ25" s="53" t="str">
        <f t="shared" si="137"/>
        <v>1.0</v>
      </c>
      <c r="JK25" s="61">
        <v>2</v>
      </c>
      <c r="JL25" s="62">
        <v>2</v>
      </c>
      <c r="JM25" s="65">
        <v>5.8</v>
      </c>
      <c r="JN25" s="57">
        <v>5</v>
      </c>
      <c r="JO25" s="58"/>
      <c r="JP25" s="66">
        <f t="shared" si="138"/>
        <v>5.3</v>
      </c>
      <c r="JQ25" s="67">
        <f t="shared" si="139"/>
        <v>5.3</v>
      </c>
      <c r="JR25" s="50" t="str">
        <f t="shared" si="140"/>
        <v>5.3</v>
      </c>
      <c r="JS25" s="51" t="str">
        <f t="shared" si="141"/>
        <v>D+</v>
      </c>
      <c r="JT25" s="60">
        <f t="shared" si="142"/>
        <v>1.5</v>
      </c>
      <c r="JU25" s="53" t="str">
        <f t="shared" si="143"/>
        <v>1.5</v>
      </c>
      <c r="JV25" s="61">
        <v>1</v>
      </c>
      <c r="JW25" s="62">
        <v>1</v>
      </c>
      <c r="JX25" s="271">
        <v>5</v>
      </c>
      <c r="JY25" s="122">
        <v>2</v>
      </c>
      <c r="JZ25" s="123">
        <v>4</v>
      </c>
      <c r="KA25" s="171">
        <f t="shared" si="144"/>
        <v>3.2</v>
      </c>
      <c r="KB25" s="67">
        <f t="shared" si="145"/>
        <v>4.4000000000000004</v>
      </c>
      <c r="KC25" s="50" t="str">
        <f t="shared" si="146"/>
        <v>4.4</v>
      </c>
      <c r="KD25" s="51" t="str">
        <f t="shared" si="147"/>
        <v>D</v>
      </c>
      <c r="KE25" s="60">
        <f t="shared" si="148"/>
        <v>1</v>
      </c>
      <c r="KF25" s="53" t="str">
        <f t="shared" si="149"/>
        <v>1.0</v>
      </c>
      <c r="KG25" s="61">
        <v>2</v>
      </c>
      <c r="KH25" s="62">
        <v>2</v>
      </c>
    </row>
    <row r="26" spans="1:294" s="8" customFormat="1" ht="18">
      <c r="A26" s="5">
        <v>25</v>
      </c>
      <c r="B26" s="9" t="s">
        <v>356</v>
      </c>
      <c r="C26" s="10" t="s">
        <v>431</v>
      </c>
      <c r="D26" s="11" t="s">
        <v>432</v>
      </c>
      <c r="E26" s="12" t="s">
        <v>433</v>
      </c>
      <c r="F26" s="6"/>
      <c r="G26" s="47" t="s">
        <v>664</v>
      </c>
      <c r="H26" s="6" t="s">
        <v>674</v>
      </c>
      <c r="I26" s="48" t="s">
        <v>626</v>
      </c>
      <c r="J26" s="48" t="s">
        <v>525</v>
      </c>
      <c r="K26" s="98">
        <v>7.3</v>
      </c>
      <c r="L26" s="67" t="str">
        <f t="shared" si="14"/>
        <v>7.3</v>
      </c>
      <c r="M26" s="51" t="str">
        <f t="shared" si="150"/>
        <v>B</v>
      </c>
      <c r="N26" s="52">
        <f t="shared" si="151"/>
        <v>3</v>
      </c>
      <c r="O26" s="53" t="str">
        <f t="shared" si="15"/>
        <v>3.0</v>
      </c>
      <c r="P26" s="63">
        <v>2</v>
      </c>
      <c r="Q26" s="49">
        <v>6</v>
      </c>
      <c r="R26" s="67" t="str">
        <f t="shared" si="16"/>
        <v>6.0</v>
      </c>
      <c r="S26" s="51" t="str">
        <f t="shared" si="152"/>
        <v>C</v>
      </c>
      <c r="T26" s="52">
        <f t="shared" si="153"/>
        <v>2</v>
      </c>
      <c r="U26" s="53" t="str">
        <f t="shared" si="17"/>
        <v>2.0</v>
      </c>
      <c r="V26" s="63">
        <v>3</v>
      </c>
      <c r="W26" s="105">
        <v>9</v>
      </c>
      <c r="X26" s="103">
        <v>8</v>
      </c>
      <c r="Y26" s="104"/>
      <c r="Z26" s="66">
        <f t="shared" si="0"/>
        <v>8.4</v>
      </c>
      <c r="AA26" s="67">
        <f t="shared" si="1"/>
        <v>8.4</v>
      </c>
      <c r="AB26" s="67" t="str">
        <f t="shared" si="18"/>
        <v>8.4</v>
      </c>
      <c r="AC26" s="51" t="str">
        <f t="shared" si="2"/>
        <v>B+</v>
      </c>
      <c r="AD26" s="60">
        <f t="shared" si="154"/>
        <v>3.5</v>
      </c>
      <c r="AE26" s="53" t="str">
        <f t="shared" si="19"/>
        <v>3.5</v>
      </c>
      <c r="AF26" s="63">
        <v>4</v>
      </c>
      <c r="AG26" s="207">
        <v>4</v>
      </c>
      <c r="AH26" s="105">
        <v>8.6999999999999993</v>
      </c>
      <c r="AI26" s="103">
        <v>9</v>
      </c>
      <c r="AJ26" s="104"/>
      <c r="AK26" s="66">
        <f t="shared" si="3"/>
        <v>8.9</v>
      </c>
      <c r="AL26" s="67">
        <f t="shared" si="4"/>
        <v>8.9</v>
      </c>
      <c r="AM26" s="67" t="str">
        <f t="shared" si="20"/>
        <v>8.9</v>
      </c>
      <c r="AN26" s="51" t="str">
        <f t="shared" si="155"/>
        <v>A</v>
      </c>
      <c r="AO26" s="60">
        <f t="shared" si="156"/>
        <v>4</v>
      </c>
      <c r="AP26" s="53" t="str">
        <f t="shared" si="21"/>
        <v>4.0</v>
      </c>
      <c r="AQ26" s="63">
        <v>2</v>
      </c>
      <c r="AR26" s="207">
        <v>2</v>
      </c>
      <c r="AS26" s="105">
        <v>6.9</v>
      </c>
      <c r="AT26" s="103">
        <v>8</v>
      </c>
      <c r="AU26" s="104"/>
      <c r="AV26" s="66">
        <f t="shared" si="22"/>
        <v>7.6</v>
      </c>
      <c r="AW26" s="67">
        <f t="shared" si="23"/>
        <v>7.6</v>
      </c>
      <c r="AX26" s="67" t="str">
        <f t="shared" si="24"/>
        <v>7.6</v>
      </c>
      <c r="AY26" s="51" t="str">
        <f t="shared" si="25"/>
        <v>B</v>
      </c>
      <c r="AZ26" s="60">
        <f t="shared" si="157"/>
        <v>3</v>
      </c>
      <c r="BA26" s="53" t="str">
        <f t="shared" si="26"/>
        <v>3.0</v>
      </c>
      <c r="BB26" s="63">
        <v>3</v>
      </c>
      <c r="BC26" s="207">
        <v>3</v>
      </c>
      <c r="BD26" s="105">
        <v>7</v>
      </c>
      <c r="BE26" s="103">
        <v>8</v>
      </c>
      <c r="BF26" s="104"/>
      <c r="BG26" s="66">
        <f t="shared" si="158"/>
        <v>7.6</v>
      </c>
      <c r="BH26" s="67">
        <f t="shared" si="159"/>
        <v>7.6</v>
      </c>
      <c r="BI26" s="67" t="str">
        <f t="shared" si="27"/>
        <v>7.6</v>
      </c>
      <c r="BJ26" s="51" t="str">
        <f t="shared" si="160"/>
        <v>B</v>
      </c>
      <c r="BK26" s="60">
        <f t="shared" si="161"/>
        <v>3</v>
      </c>
      <c r="BL26" s="53" t="str">
        <f t="shared" si="28"/>
        <v>3.0</v>
      </c>
      <c r="BM26" s="63">
        <v>3</v>
      </c>
      <c r="BN26" s="207">
        <v>3</v>
      </c>
      <c r="BO26" s="105">
        <v>8.4</v>
      </c>
      <c r="BP26" s="103">
        <v>9</v>
      </c>
      <c r="BQ26" s="104"/>
      <c r="BR26" s="66">
        <f t="shared" si="5"/>
        <v>8.8000000000000007</v>
      </c>
      <c r="BS26" s="67">
        <f t="shared" si="6"/>
        <v>8.8000000000000007</v>
      </c>
      <c r="BT26" s="67" t="str">
        <f t="shared" si="29"/>
        <v>8.8</v>
      </c>
      <c r="BU26" s="51" t="str">
        <f t="shared" si="7"/>
        <v>A</v>
      </c>
      <c r="BV26" s="68">
        <f t="shared" si="8"/>
        <v>4</v>
      </c>
      <c r="BW26" s="53" t="str">
        <f t="shared" si="30"/>
        <v>4.0</v>
      </c>
      <c r="BX26" s="63">
        <v>2</v>
      </c>
      <c r="BY26" s="207">
        <v>2</v>
      </c>
      <c r="BZ26" s="105">
        <v>8.3000000000000007</v>
      </c>
      <c r="CA26" s="103">
        <v>9</v>
      </c>
      <c r="CB26" s="104"/>
      <c r="CC26" s="105"/>
      <c r="CD26" s="67">
        <f t="shared" si="162"/>
        <v>8.6999999999999993</v>
      </c>
      <c r="CE26" s="67" t="str">
        <f t="shared" si="31"/>
        <v>8.7</v>
      </c>
      <c r="CF26" s="51" t="str">
        <f t="shared" si="163"/>
        <v>A</v>
      </c>
      <c r="CG26" s="60">
        <f t="shared" si="164"/>
        <v>4</v>
      </c>
      <c r="CH26" s="53" t="str">
        <f t="shared" si="32"/>
        <v>4.0</v>
      </c>
      <c r="CI26" s="63">
        <v>3</v>
      </c>
      <c r="CJ26" s="207">
        <v>3</v>
      </c>
      <c r="CK26" s="208">
        <f t="shared" si="33"/>
        <v>17</v>
      </c>
      <c r="CL26" s="72">
        <f t="shared" si="9"/>
        <v>8.2764705882352931</v>
      </c>
      <c r="CM26" s="93" t="str">
        <f t="shared" si="34"/>
        <v>8.28</v>
      </c>
      <c r="CN26" s="72">
        <f t="shared" si="10"/>
        <v>3.5294117647058822</v>
      </c>
      <c r="CO26" s="93" t="str">
        <f t="shared" si="35"/>
        <v>3.53</v>
      </c>
      <c r="CP26" s="7" t="str">
        <f t="shared" si="165"/>
        <v>Lên lớp</v>
      </c>
      <c r="CQ26" s="7">
        <f t="shared" si="11"/>
        <v>17</v>
      </c>
      <c r="CR26" s="72">
        <f t="shared" si="12"/>
        <v>8.2764705882352931</v>
      </c>
      <c r="CS26" s="7" t="str">
        <f t="shared" si="36"/>
        <v>8.28</v>
      </c>
      <c r="CT26" s="72">
        <f t="shared" si="13"/>
        <v>3.5294117647058822</v>
      </c>
      <c r="CU26" s="7" t="str">
        <f t="shared" si="37"/>
        <v>3.53</v>
      </c>
      <c r="CV26" s="7" t="str">
        <f t="shared" si="166"/>
        <v>Lên lớp</v>
      </c>
      <c r="CW26" s="66">
        <v>8.6</v>
      </c>
      <c r="CX26" s="7">
        <v>9</v>
      </c>
      <c r="CY26" s="7"/>
      <c r="CZ26" s="66">
        <f t="shared" si="38"/>
        <v>8.8000000000000007</v>
      </c>
      <c r="DA26" s="67">
        <f t="shared" si="39"/>
        <v>8.8000000000000007</v>
      </c>
      <c r="DB26" s="60" t="str">
        <f t="shared" si="40"/>
        <v>8.8</v>
      </c>
      <c r="DC26" s="51" t="str">
        <f t="shared" si="41"/>
        <v>A</v>
      </c>
      <c r="DD26" s="60">
        <f t="shared" si="42"/>
        <v>4</v>
      </c>
      <c r="DE26" s="60" t="str">
        <f t="shared" si="43"/>
        <v>4.0</v>
      </c>
      <c r="DF26" s="63"/>
      <c r="DG26" s="209"/>
      <c r="DH26" s="105">
        <v>8.1999999999999993</v>
      </c>
      <c r="DI26" s="126">
        <v>9</v>
      </c>
      <c r="DJ26" s="126"/>
      <c r="DK26" s="66">
        <f t="shared" si="44"/>
        <v>8.6999999999999993</v>
      </c>
      <c r="DL26" s="67">
        <f t="shared" si="45"/>
        <v>8.6999999999999993</v>
      </c>
      <c r="DM26" s="60" t="str">
        <f t="shared" si="46"/>
        <v>8.7</v>
      </c>
      <c r="DN26" s="51" t="str">
        <f t="shared" si="47"/>
        <v>A</v>
      </c>
      <c r="DO26" s="60">
        <f t="shared" si="48"/>
        <v>4</v>
      </c>
      <c r="DP26" s="60" t="str">
        <f t="shared" si="49"/>
        <v>4.0</v>
      </c>
      <c r="DQ26" s="63"/>
      <c r="DR26" s="209"/>
      <c r="DS26" s="67">
        <f t="shared" si="50"/>
        <v>8.75</v>
      </c>
      <c r="DT26" s="60" t="str">
        <f t="shared" si="51"/>
        <v>8.8</v>
      </c>
      <c r="DU26" s="51" t="str">
        <f t="shared" si="52"/>
        <v>A</v>
      </c>
      <c r="DV26" s="60">
        <f t="shared" si="53"/>
        <v>4</v>
      </c>
      <c r="DW26" s="60" t="str">
        <f t="shared" si="54"/>
        <v>4.0</v>
      </c>
      <c r="DX26" s="63">
        <v>3</v>
      </c>
      <c r="DY26" s="209">
        <v>3</v>
      </c>
      <c r="DZ26" s="210">
        <v>7.3</v>
      </c>
      <c r="EA26" s="57">
        <v>8</v>
      </c>
      <c r="EB26" s="58"/>
      <c r="EC26" s="66">
        <f t="shared" si="55"/>
        <v>7.7</v>
      </c>
      <c r="ED26" s="67">
        <f t="shared" si="56"/>
        <v>7.7</v>
      </c>
      <c r="EE26" s="67" t="str">
        <f t="shared" si="57"/>
        <v>7.7</v>
      </c>
      <c r="EF26" s="51" t="str">
        <f t="shared" si="58"/>
        <v>B</v>
      </c>
      <c r="EG26" s="68">
        <f t="shared" si="59"/>
        <v>3</v>
      </c>
      <c r="EH26" s="53" t="str">
        <f t="shared" si="60"/>
        <v>3.0</v>
      </c>
      <c r="EI26" s="63">
        <v>3</v>
      </c>
      <c r="EJ26" s="207">
        <v>3</v>
      </c>
      <c r="EK26" s="210">
        <v>8.6999999999999993</v>
      </c>
      <c r="EL26" s="57">
        <v>8</v>
      </c>
      <c r="EM26" s="58"/>
      <c r="EN26" s="66">
        <f t="shared" si="61"/>
        <v>8.3000000000000007</v>
      </c>
      <c r="EO26" s="67">
        <f t="shared" si="62"/>
        <v>8.3000000000000007</v>
      </c>
      <c r="EP26" s="67" t="str">
        <f t="shared" si="63"/>
        <v>8.3</v>
      </c>
      <c r="EQ26" s="51" t="str">
        <f t="shared" si="64"/>
        <v>B+</v>
      </c>
      <c r="ER26" s="60">
        <f t="shared" si="65"/>
        <v>3.5</v>
      </c>
      <c r="ES26" s="53" t="str">
        <f t="shared" si="66"/>
        <v>3.5</v>
      </c>
      <c r="ET26" s="63">
        <v>3</v>
      </c>
      <c r="EU26" s="207">
        <v>3</v>
      </c>
      <c r="EV26" s="210">
        <v>9</v>
      </c>
      <c r="EW26" s="57">
        <v>8</v>
      </c>
      <c r="EX26" s="58"/>
      <c r="EY26" s="66">
        <f t="shared" si="67"/>
        <v>8.4</v>
      </c>
      <c r="EZ26" s="67">
        <f t="shared" si="68"/>
        <v>8.4</v>
      </c>
      <c r="FA26" s="67" t="str">
        <f t="shared" si="69"/>
        <v>8.4</v>
      </c>
      <c r="FB26" s="51" t="str">
        <f t="shared" si="70"/>
        <v>B+</v>
      </c>
      <c r="FC26" s="60">
        <f t="shared" si="71"/>
        <v>3.5</v>
      </c>
      <c r="FD26" s="53" t="str">
        <f t="shared" si="72"/>
        <v>3.5</v>
      </c>
      <c r="FE26" s="63">
        <v>2</v>
      </c>
      <c r="FF26" s="207">
        <v>2</v>
      </c>
      <c r="FG26" s="105">
        <v>7.7</v>
      </c>
      <c r="FH26" s="103">
        <v>7</v>
      </c>
      <c r="FI26" s="104"/>
      <c r="FJ26" s="66">
        <f t="shared" si="73"/>
        <v>7.3</v>
      </c>
      <c r="FK26" s="67">
        <f t="shared" si="74"/>
        <v>7.3</v>
      </c>
      <c r="FL26" s="67" t="str">
        <f t="shared" si="75"/>
        <v>7.3</v>
      </c>
      <c r="FM26" s="51" t="str">
        <f t="shared" si="76"/>
        <v>B</v>
      </c>
      <c r="FN26" s="60">
        <f t="shared" si="77"/>
        <v>3</v>
      </c>
      <c r="FO26" s="53" t="str">
        <f t="shared" si="78"/>
        <v>3.0</v>
      </c>
      <c r="FP26" s="63">
        <v>2</v>
      </c>
      <c r="FQ26" s="207">
        <v>2</v>
      </c>
      <c r="FR26" s="105">
        <v>7.6</v>
      </c>
      <c r="FS26" s="103">
        <v>8</v>
      </c>
      <c r="FT26" s="104"/>
      <c r="FU26" s="66"/>
      <c r="FV26" s="67">
        <f t="shared" si="79"/>
        <v>7.8</v>
      </c>
      <c r="FW26" s="67" t="str">
        <f t="shared" si="80"/>
        <v>7.8</v>
      </c>
      <c r="FX26" s="51" t="str">
        <f t="shared" si="81"/>
        <v>B</v>
      </c>
      <c r="FY26" s="60">
        <f t="shared" si="82"/>
        <v>3</v>
      </c>
      <c r="FZ26" s="53" t="str">
        <f t="shared" si="83"/>
        <v>3.0</v>
      </c>
      <c r="GA26" s="63">
        <v>2</v>
      </c>
      <c r="GB26" s="207">
        <v>2</v>
      </c>
      <c r="GC26" s="105">
        <v>8</v>
      </c>
      <c r="GD26" s="103">
        <v>8</v>
      </c>
      <c r="GE26" s="104"/>
      <c r="GF26" s="105"/>
      <c r="GG26" s="67">
        <f t="shared" si="84"/>
        <v>8</v>
      </c>
      <c r="GH26" s="67" t="str">
        <f t="shared" si="85"/>
        <v>8.0</v>
      </c>
      <c r="GI26" s="51" t="str">
        <f t="shared" si="86"/>
        <v>B+</v>
      </c>
      <c r="GJ26" s="60">
        <f t="shared" si="87"/>
        <v>3.5</v>
      </c>
      <c r="GK26" s="53" t="str">
        <f t="shared" si="88"/>
        <v>3.5</v>
      </c>
      <c r="GL26" s="63">
        <v>3</v>
      </c>
      <c r="GM26" s="207">
        <v>3</v>
      </c>
      <c r="GN26" s="211">
        <f t="shared" si="89"/>
        <v>18</v>
      </c>
      <c r="GO26" s="156">
        <f t="shared" si="90"/>
        <v>8.0694444444444446</v>
      </c>
      <c r="GP26" s="158">
        <f t="shared" si="91"/>
        <v>3.3888888888888888</v>
      </c>
      <c r="GQ26" s="157" t="str">
        <f t="shared" si="92"/>
        <v>3.39</v>
      </c>
      <c r="GR26" s="5" t="str">
        <f t="shared" si="93"/>
        <v>Lên lớp</v>
      </c>
      <c r="GS26" s="212">
        <f t="shared" si="94"/>
        <v>18</v>
      </c>
      <c r="GT26" s="213">
        <f t="shared" si="95"/>
        <v>8.0694444444444446</v>
      </c>
      <c r="GU26" s="214">
        <f t="shared" si="96"/>
        <v>3.3888888888888888</v>
      </c>
      <c r="GV26" s="215">
        <f t="shared" si="97"/>
        <v>35</v>
      </c>
      <c r="GW26" s="211">
        <f t="shared" si="98"/>
        <v>35</v>
      </c>
      <c r="GX26" s="157">
        <f t="shared" si="99"/>
        <v>8.17</v>
      </c>
      <c r="GY26" s="158">
        <f t="shared" si="100"/>
        <v>3.4571428571428573</v>
      </c>
      <c r="GZ26" s="157" t="str">
        <f t="shared" si="101"/>
        <v>3.46</v>
      </c>
      <c r="HA26" s="5" t="str">
        <f t="shared" si="102"/>
        <v>Lên lớp</v>
      </c>
      <c r="HB26" s="105">
        <v>8.3000000000000007</v>
      </c>
      <c r="HC26" s="103">
        <v>8</v>
      </c>
      <c r="HD26" s="104"/>
      <c r="HE26" s="105"/>
      <c r="HF26" s="67">
        <f t="shared" si="103"/>
        <v>8.1</v>
      </c>
      <c r="HG26" s="67" t="str">
        <f t="shared" si="104"/>
        <v>8.1</v>
      </c>
      <c r="HH26" s="51" t="str">
        <f t="shared" si="105"/>
        <v>B+</v>
      </c>
      <c r="HI26" s="60">
        <f t="shared" si="106"/>
        <v>3.5</v>
      </c>
      <c r="HJ26" s="53" t="str">
        <f t="shared" si="107"/>
        <v>3.5</v>
      </c>
      <c r="HK26" s="63">
        <v>3</v>
      </c>
      <c r="HL26" s="207">
        <v>3</v>
      </c>
      <c r="HM26" s="210">
        <v>9</v>
      </c>
      <c r="HN26" s="57">
        <v>8</v>
      </c>
      <c r="HO26" s="58"/>
      <c r="HP26" s="66">
        <f t="shared" si="108"/>
        <v>8.4</v>
      </c>
      <c r="HQ26" s="110">
        <f t="shared" si="109"/>
        <v>8.4</v>
      </c>
      <c r="HR26" s="67" t="str">
        <f t="shared" si="110"/>
        <v>8.4</v>
      </c>
      <c r="HS26" s="111" t="str">
        <f t="shared" si="111"/>
        <v>B+</v>
      </c>
      <c r="HT26" s="112">
        <f t="shared" si="112"/>
        <v>3.5</v>
      </c>
      <c r="HU26" s="113" t="str">
        <f t="shared" si="113"/>
        <v>3.5</v>
      </c>
      <c r="HV26" s="63">
        <v>1</v>
      </c>
      <c r="HW26" s="207">
        <v>1</v>
      </c>
      <c r="HX26" s="66">
        <f t="shared" si="114"/>
        <v>2.5</v>
      </c>
      <c r="HY26" s="167">
        <f t="shared" si="115"/>
        <v>8.1999999999999993</v>
      </c>
      <c r="HZ26" s="53" t="str">
        <f t="shared" si="116"/>
        <v>8.2</v>
      </c>
      <c r="IA26" s="51" t="str">
        <f t="shared" si="117"/>
        <v>B+</v>
      </c>
      <c r="IB26" s="60">
        <f t="shared" si="118"/>
        <v>3.5</v>
      </c>
      <c r="IC26" s="53" t="str">
        <f t="shared" si="119"/>
        <v>3.5</v>
      </c>
      <c r="ID26" s="220">
        <v>4</v>
      </c>
      <c r="IE26" s="221">
        <v>4</v>
      </c>
      <c r="IF26" s="210">
        <v>7.7</v>
      </c>
      <c r="IG26" s="57">
        <v>9</v>
      </c>
      <c r="IH26" s="58"/>
      <c r="II26" s="66">
        <f t="shared" si="120"/>
        <v>8.5</v>
      </c>
      <c r="IJ26" s="67">
        <f t="shared" si="121"/>
        <v>8.5</v>
      </c>
      <c r="IK26" s="67" t="str">
        <f t="shared" si="122"/>
        <v>8.5</v>
      </c>
      <c r="IL26" s="51" t="str">
        <f t="shared" si="123"/>
        <v>A</v>
      </c>
      <c r="IM26" s="60">
        <f t="shared" si="124"/>
        <v>4</v>
      </c>
      <c r="IN26" s="53" t="str">
        <f t="shared" si="125"/>
        <v>4.0</v>
      </c>
      <c r="IO26" s="63">
        <v>2</v>
      </c>
      <c r="IP26" s="207">
        <v>2</v>
      </c>
      <c r="IQ26" s="210">
        <v>6.8</v>
      </c>
      <c r="IR26" s="57">
        <v>7</v>
      </c>
      <c r="IS26" s="58"/>
      <c r="IT26" s="66">
        <f t="shared" si="126"/>
        <v>6.9</v>
      </c>
      <c r="IU26" s="67">
        <f t="shared" si="127"/>
        <v>6.9</v>
      </c>
      <c r="IV26" s="67" t="str">
        <f t="shared" si="128"/>
        <v>6.9</v>
      </c>
      <c r="IW26" s="51" t="str">
        <f t="shared" si="129"/>
        <v>C+</v>
      </c>
      <c r="IX26" s="60">
        <f t="shared" si="130"/>
        <v>2.5</v>
      </c>
      <c r="IY26" s="53" t="str">
        <f t="shared" si="131"/>
        <v>2.5</v>
      </c>
      <c r="IZ26" s="63">
        <v>3</v>
      </c>
      <c r="JA26" s="207">
        <v>3</v>
      </c>
      <c r="JB26" s="65">
        <v>7</v>
      </c>
      <c r="JC26" s="57">
        <v>7</v>
      </c>
      <c r="JD26" s="58"/>
      <c r="JE26" s="66">
        <f t="shared" si="132"/>
        <v>7</v>
      </c>
      <c r="JF26" s="67">
        <f t="shared" si="133"/>
        <v>7</v>
      </c>
      <c r="JG26" s="50" t="str">
        <f t="shared" si="134"/>
        <v>7.0</v>
      </c>
      <c r="JH26" s="51" t="str">
        <f t="shared" si="135"/>
        <v>B</v>
      </c>
      <c r="JI26" s="60">
        <f t="shared" si="136"/>
        <v>3</v>
      </c>
      <c r="JJ26" s="53" t="str">
        <f t="shared" si="137"/>
        <v>3.0</v>
      </c>
      <c r="JK26" s="61">
        <v>2</v>
      </c>
      <c r="JL26" s="62">
        <v>2</v>
      </c>
      <c r="JM26" s="65">
        <v>6.6</v>
      </c>
      <c r="JN26" s="57">
        <v>5</v>
      </c>
      <c r="JO26" s="58"/>
      <c r="JP26" s="66">
        <f t="shared" si="138"/>
        <v>5.6</v>
      </c>
      <c r="JQ26" s="67">
        <f t="shared" si="139"/>
        <v>5.6</v>
      </c>
      <c r="JR26" s="50" t="str">
        <f t="shared" si="140"/>
        <v>5.6</v>
      </c>
      <c r="JS26" s="51" t="str">
        <f t="shared" si="141"/>
        <v>C</v>
      </c>
      <c r="JT26" s="60">
        <f t="shared" si="142"/>
        <v>2</v>
      </c>
      <c r="JU26" s="53" t="str">
        <f t="shared" si="143"/>
        <v>2.0</v>
      </c>
      <c r="JV26" s="61">
        <v>1</v>
      </c>
      <c r="JW26" s="62">
        <v>1</v>
      </c>
      <c r="JX26" s="65">
        <v>6.3</v>
      </c>
      <c r="JY26" s="57">
        <v>5</v>
      </c>
      <c r="JZ26" s="58"/>
      <c r="KA26" s="66">
        <f t="shared" si="144"/>
        <v>5.5</v>
      </c>
      <c r="KB26" s="67">
        <f t="shared" si="145"/>
        <v>5.5</v>
      </c>
      <c r="KC26" s="50" t="str">
        <f t="shared" si="146"/>
        <v>5.5</v>
      </c>
      <c r="KD26" s="51" t="str">
        <f t="shared" si="147"/>
        <v>C</v>
      </c>
      <c r="KE26" s="60">
        <f t="shared" si="148"/>
        <v>2</v>
      </c>
      <c r="KF26" s="53" t="str">
        <f t="shared" si="149"/>
        <v>2.0</v>
      </c>
      <c r="KG26" s="61">
        <v>2</v>
      </c>
      <c r="KH26" s="62">
        <v>2</v>
      </c>
    </row>
    <row r="27" spans="1:294" s="8" customFormat="1" ht="18">
      <c r="A27" s="5">
        <v>26</v>
      </c>
      <c r="B27" s="9" t="s">
        <v>356</v>
      </c>
      <c r="C27" s="10" t="s">
        <v>436</v>
      </c>
      <c r="D27" s="11" t="s">
        <v>297</v>
      </c>
      <c r="E27" s="12" t="s">
        <v>419</v>
      </c>
      <c r="F27" s="6"/>
      <c r="G27" s="47" t="s">
        <v>666</v>
      </c>
      <c r="H27" s="6" t="s">
        <v>427</v>
      </c>
      <c r="I27" s="48" t="s">
        <v>679</v>
      </c>
      <c r="J27" s="48" t="s">
        <v>525</v>
      </c>
      <c r="K27" s="98">
        <v>7</v>
      </c>
      <c r="L27" s="67" t="str">
        <f t="shared" si="14"/>
        <v>7.0</v>
      </c>
      <c r="M27" s="51" t="str">
        <f t="shared" si="150"/>
        <v>B</v>
      </c>
      <c r="N27" s="52">
        <f t="shared" si="151"/>
        <v>3</v>
      </c>
      <c r="O27" s="53" t="str">
        <f t="shared" si="15"/>
        <v>3.0</v>
      </c>
      <c r="P27" s="63">
        <v>2</v>
      </c>
      <c r="Q27" s="49">
        <v>5</v>
      </c>
      <c r="R27" s="67" t="str">
        <f t="shared" si="16"/>
        <v>5.0</v>
      </c>
      <c r="S27" s="51" t="str">
        <f t="shared" si="152"/>
        <v>D+</v>
      </c>
      <c r="T27" s="52">
        <f t="shared" si="153"/>
        <v>1.5</v>
      </c>
      <c r="U27" s="53" t="str">
        <f t="shared" si="17"/>
        <v>1.5</v>
      </c>
      <c r="V27" s="63">
        <v>3</v>
      </c>
      <c r="W27" s="105">
        <v>7.2</v>
      </c>
      <c r="X27" s="103">
        <v>6</v>
      </c>
      <c r="Y27" s="104"/>
      <c r="Z27" s="66">
        <f t="shared" si="0"/>
        <v>6.5</v>
      </c>
      <c r="AA27" s="67">
        <f t="shared" si="1"/>
        <v>6.5</v>
      </c>
      <c r="AB27" s="67" t="str">
        <f t="shared" si="18"/>
        <v>6.5</v>
      </c>
      <c r="AC27" s="51" t="str">
        <f t="shared" si="2"/>
        <v>C+</v>
      </c>
      <c r="AD27" s="60">
        <f t="shared" si="154"/>
        <v>2.5</v>
      </c>
      <c r="AE27" s="53" t="str">
        <f t="shared" si="19"/>
        <v>2.5</v>
      </c>
      <c r="AF27" s="63">
        <v>4</v>
      </c>
      <c r="AG27" s="207">
        <v>4</v>
      </c>
      <c r="AH27" s="105">
        <v>8</v>
      </c>
      <c r="AI27" s="103">
        <v>8</v>
      </c>
      <c r="AJ27" s="104"/>
      <c r="AK27" s="66">
        <f t="shared" si="3"/>
        <v>8</v>
      </c>
      <c r="AL27" s="67">
        <f t="shared" si="4"/>
        <v>8</v>
      </c>
      <c r="AM27" s="67" t="str">
        <f t="shared" si="20"/>
        <v>8.0</v>
      </c>
      <c r="AN27" s="51" t="str">
        <f t="shared" si="155"/>
        <v>B+</v>
      </c>
      <c r="AO27" s="60">
        <f t="shared" si="156"/>
        <v>3.5</v>
      </c>
      <c r="AP27" s="53" t="str">
        <f t="shared" si="21"/>
        <v>3.5</v>
      </c>
      <c r="AQ27" s="63">
        <v>2</v>
      </c>
      <c r="AR27" s="207">
        <v>2</v>
      </c>
      <c r="AS27" s="105">
        <v>5.9</v>
      </c>
      <c r="AT27" s="103">
        <v>6</v>
      </c>
      <c r="AU27" s="104"/>
      <c r="AV27" s="66">
        <f t="shared" si="22"/>
        <v>6</v>
      </c>
      <c r="AW27" s="67">
        <f t="shared" si="23"/>
        <v>6</v>
      </c>
      <c r="AX27" s="67" t="str">
        <f t="shared" si="24"/>
        <v>6.0</v>
      </c>
      <c r="AY27" s="51" t="str">
        <f t="shared" si="25"/>
        <v>C</v>
      </c>
      <c r="AZ27" s="60">
        <f t="shared" si="157"/>
        <v>2</v>
      </c>
      <c r="BA27" s="53" t="str">
        <f t="shared" si="26"/>
        <v>2.0</v>
      </c>
      <c r="BB27" s="63">
        <v>3</v>
      </c>
      <c r="BC27" s="207">
        <v>3</v>
      </c>
      <c r="BD27" s="105">
        <v>7</v>
      </c>
      <c r="BE27" s="103">
        <v>8</v>
      </c>
      <c r="BF27" s="104"/>
      <c r="BG27" s="66">
        <f t="shared" si="158"/>
        <v>7.6</v>
      </c>
      <c r="BH27" s="67">
        <f t="shared" si="159"/>
        <v>7.6</v>
      </c>
      <c r="BI27" s="67" t="str">
        <f t="shared" si="27"/>
        <v>7.6</v>
      </c>
      <c r="BJ27" s="51" t="str">
        <f t="shared" si="160"/>
        <v>B</v>
      </c>
      <c r="BK27" s="60">
        <f t="shared" si="161"/>
        <v>3</v>
      </c>
      <c r="BL27" s="53" t="str">
        <f t="shared" si="28"/>
        <v>3.0</v>
      </c>
      <c r="BM27" s="63">
        <v>3</v>
      </c>
      <c r="BN27" s="207">
        <v>3</v>
      </c>
      <c r="BO27" s="105">
        <v>7.3</v>
      </c>
      <c r="BP27" s="103">
        <v>6</v>
      </c>
      <c r="BQ27" s="104"/>
      <c r="BR27" s="66">
        <f t="shared" si="5"/>
        <v>6.5</v>
      </c>
      <c r="BS27" s="67">
        <f t="shared" si="6"/>
        <v>6.5</v>
      </c>
      <c r="BT27" s="67" t="str">
        <f t="shared" si="29"/>
        <v>6.5</v>
      </c>
      <c r="BU27" s="51" t="str">
        <f t="shared" si="7"/>
        <v>C+</v>
      </c>
      <c r="BV27" s="68">
        <f t="shared" si="8"/>
        <v>2.5</v>
      </c>
      <c r="BW27" s="53" t="str">
        <f t="shared" si="30"/>
        <v>2.5</v>
      </c>
      <c r="BX27" s="63">
        <v>2</v>
      </c>
      <c r="BY27" s="207">
        <v>2</v>
      </c>
      <c r="BZ27" s="105">
        <v>7.5</v>
      </c>
      <c r="CA27" s="103">
        <v>8</v>
      </c>
      <c r="CB27" s="104"/>
      <c r="CC27" s="105"/>
      <c r="CD27" s="67">
        <f t="shared" si="162"/>
        <v>7.8</v>
      </c>
      <c r="CE27" s="67" t="str">
        <f t="shared" si="31"/>
        <v>7.8</v>
      </c>
      <c r="CF27" s="51" t="str">
        <f t="shared" si="163"/>
        <v>B</v>
      </c>
      <c r="CG27" s="60">
        <f t="shared" si="164"/>
        <v>3</v>
      </c>
      <c r="CH27" s="53" t="str">
        <f t="shared" si="32"/>
        <v>3.0</v>
      </c>
      <c r="CI27" s="63">
        <v>3</v>
      </c>
      <c r="CJ27" s="207">
        <v>3</v>
      </c>
      <c r="CK27" s="208">
        <f t="shared" si="33"/>
        <v>17</v>
      </c>
      <c r="CL27" s="72">
        <f t="shared" si="9"/>
        <v>7.011764705882352</v>
      </c>
      <c r="CM27" s="93" t="str">
        <f t="shared" si="34"/>
        <v>7.01</v>
      </c>
      <c r="CN27" s="72">
        <f t="shared" si="10"/>
        <v>2.7058823529411766</v>
      </c>
      <c r="CO27" s="93" t="str">
        <f t="shared" si="35"/>
        <v>2.71</v>
      </c>
      <c r="CP27" s="7" t="str">
        <f t="shared" si="165"/>
        <v>Lên lớp</v>
      </c>
      <c r="CQ27" s="7">
        <f t="shared" si="11"/>
        <v>17</v>
      </c>
      <c r="CR27" s="72">
        <f t="shared" si="12"/>
        <v>7.011764705882352</v>
      </c>
      <c r="CS27" s="7" t="str">
        <f t="shared" si="36"/>
        <v>7.01</v>
      </c>
      <c r="CT27" s="72">
        <f t="shared" si="13"/>
        <v>2.7058823529411766</v>
      </c>
      <c r="CU27" s="7" t="str">
        <f t="shared" si="37"/>
        <v>2.71</v>
      </c>
      <c r="CV27" s="7" t="str">
        <f t="shared" si="166"/>
        <v>Lên lớp</v>
      </c>
      <c r="CW27" s="66">
        <v>8.4</v>
      </c>
      <c r="CX27" s="7">
        <v>5</v>
      </c>
      <c r="CY27" s="7"/>
      <c r="CZ27" s="66">
        <f t="shared" si="38"/>
        <v>6.4</v>
      </c>
      <c r="DA27" s="67">
        <f t="shared" si="39"/>
        <v>6.4</v>
      </c>
      <c r="DB27" s="60" t="str">
        <f t="shared" si="40"/>
        <v>6.4</v>
      </c>
      <c r="DC27" s="51" t="str">
        <f t="shared" si="41"/>
        <v>C</v>
      </c>
      <c r="DD27" s="60">
        <f t="shared" si="42"/>
        <v>2</v>
      </c>
      <c r="DE27" s="60" t="str">
        <f t="shared" si="43"/>
        <v>2.0</v>
      </c>
      <c r="DF27" s="63"/>
      <c r="DG27" s="209"/>
      <c r="DH27" s="105">
        <v>8</v>
      </c>
      <c r="DI27" s="126">
        <v>3</v>
      </c>
      <c r="DJ27" s="126"/>
      <c r="DK27" s="66">
        <f t="shared" si="44"/>
        <v>5</v>
      </c>
      <c r="DL27" s="67">
        <f t="shared" si="45"/>
        <v>5</v>
      </c>
      <c r="DM27" s="60" t="str">
        <f t="shared" si="46"/>
        <v>5.0</v>
      </c>
      <c r="DN27" s="51" t="str">
        <f t="shared" si="47"/>
        <v>D+</v>
      </c>
      <c r="DO27" s="60">
        <f t="shared" si="48"/>
        <v>1.5</v>
      </c>
      <c r="DP27" s="60" t="str">
        <f t="shared" si="49"/>
        <v>1.5</v>
      </c>
      <c r="DQ27" s="63"/>
      <c r="DR27" s="209"/>
      <c r="DS27" s="67">
        <f t="shared" si="50"/>
        <v>5.7</v>
      </c>
      <c r="DT27" s="60" t="str">
        <f t="shared" si="51"/>
        <v>5.7</v>
      </c>
      <c r="DU27" s="51" t="str">
        <f t="shared" si="52"/>
        <v>C</v>
      </c>
      <c r="DV27" s="60">
        <f t="shared" si="53"/>
        <v>2</v>
      </c>
      <c r="DW27" s="60" t="str">
        <f t="shared" si="54"/>
        <v>2.0</v>
      </c>
      <c r="DX27" s="63">
        <v>3</v>
      </c>
      <c r="DY27" s="209">
        <v>3</v>
      </c>
      <c r="DZ27" s="210">
        <v>6.1</v>
      </c>
      <c r="EA27" s="57">
        <v>6</v>
      </c>
      <c r="EB27" s="58"/>
      <c r="EC27" s="66">
        <f t="shared" si="55"/>
        <v>6</v>
      </c>
      <c r="ED27" s="67">
        <f t="shared" si="56"/>
        <v>6</v>
      </c>
      <c r="EE27" s="67" t="str">
        <f t="shared" si="57"/>
        <v>6.0</v>
      </c>
      <c r="EF27" s="51" t="str">
        <f t="shared" si="58"/>
        <v>C</v>
      </c>
      <c r="EG27" s="68">
        <f t="shared" si="59"/>
        <v>2</v>
      </c>
      <c r="EH27" s="53" t="str">
        <f t="shared" si="60"/>
        <v>2.0</v>
      </c>
      <c r="EI27" s="63">
        <v>3</v>
      </c>
      <c r="EJ27" s="207">
        <v>3</v>
      </c>
      <c r="EK27" s="210">
        <v>6</v>
      </c>
      <c r="EL27" s="57">
        <v>6</v>
      </c>
      <c r="EM27" s="58"/>
      <c r="EN27" s="66">
        <f t="shared" si="61"/>
        <v>6</v>
      </c>
      <c r="EO27" s="67">
        <f t="shared" si="62"/>
        <v>6</v>
      </c>
      <c r="EP27" s="67" t="str">
        <f t="shared" si="63"/>
        <v>6.0</v>
      </c>
      <c r="EQ27" s="51" t="str">
        <f t="shared" si="64"/>
        <v>C</v>
      </c>
      <c r="ER27" s="60">
        <f t="shared" si="65"/>
        <v>2</v>
      </c>
      <c r="ES27" s="53" t="str">
        <f t="shared" si="66"/>
        <v>2.0</v>
      </c>
      <c r="ET27" s="63">
        <v>3</v>
      </c>
      <c r="EU27" s="207">
        <v>3</v>
      </c>
      <c r="EV27" s="210">
        <v>6.7</v>
      </c>
      <c r="EW27" s="57">
        <v>3</v>
      </c>
      <c r="EX27" s="58"/>
      <c r="EY27" s="66">
        <f t="shared" si="67"/>
        <v>4.5</v>
      </c>
      <c r="EZ27" s="67">
        <f t="shared" si="68"/>
        <v>4.5</v>
      </c>
      <c r="FA27" s="67" t="str">
        <f t="shared" si="69"/>
        <v>4.5</v>
      </c>
      <c r="FB27" s="51" t="str">
        <f t="shared" si="70"/>
        <v>D</v>
      </c>
      <c r="FC27" s="60">
        <f t="shared" si="71"/>
        <v>1</v>
      </c>
      <c r="FD27" s="53" t="str">
        <f t="shared" si="72"/>
        <v>1.0</v>
      </c>
      <c r="FE27" s="63">
        <v>2</v>
      </c>
      <c r="FF27" s="207">
        <v>2</v>
      </c>
      <c r="FG27" s="105">
        <v>5.3</v>
      </c>
      <c r="FH27" s="103">
        <v>8</v>
      </c>
      <c r="FI27" s="104"/>
      <c r="FJ27" s="66">
        <f t="shared" si="73"/>
        <v>6.9</v>
      </c>
      <c r="FK27" s="67">
        <f t="shared" si="74"/>
        <v>6.9</v>
      </c>
      <c r="FL27" s="67" t="str">
        <f t="shared" si="75"/>
        <v>6.9</v>
      </c>
      <c r="FM27" s="51" t="str">
        <f t="shared" si="76"/>
        <v>C+</v>
      </c>
      <c r="FN27" s="60">
        <f t="shared" si="77"/>
        <v>2.5</v>
      </c>
      <c r="FO27" s="53" t="str">
        <f t="shared" si="78"/>
        <v>2.5</v>
      </c>
      <c r="FP27" s="63">
        <v>2</v>
      </c>
      <c r="FQ27" s="207">
        <v>2</v>
      </c>
      <c r="FR27" s="105">
        <v>8.6</v>
      </c>
      <c r="FS27" s="103">
        <v>8</v>
      </c>
      <c r="FT27" s="104"/>
      <c r="FU27" s="66"/>
      <c r="FV27" s="67">
        <f t="shared" si="79"/>
        <v>8.1999999999999993</v>
      </c>
      <c r="FW27" s="67" t="str">
        <f t="shared" si="80"/>
        <v>8.2</v>
      </c>
      <c r="FX27" s="51" t="str">
        <f t="shared" si="81"/>
        <v>B+</v>
      </c>
      <c r="FY27" s="60">
        <f t="shared" si="82"/>
        <v>3.5</v>
      </c>
      <c r="FZ27" s="53" t="str">
        <f t="shared" si="83"/>
        <v>3.5</v>
      </c>
      <c r="GA27" s="63">
        <v>2</v>
      </c>
      <c r="GB27" s="207">
        <v>2</v>
      </c>
      <c r="GC27" s="105">
        <v>8</v>
      </c>
      <c r="GD27" s="103">
        <v>8</v>
      </c>
      <c r="GE27" s="104"/>
      <c r="GF27" s="105"/>
      <c r="GG27" s="67">
        <f t="shared" si="84"/>
        <v>8</v>
      </c>
      <c r="GH27" s="67" t="str">
        <f t="shared" si="85"/>
        <v>8.0</v>
      </c>
      <c r="GI27" s="51" t="str">
        <f t="shared" si="86"/>
        <v>B+</v>
      </c>
      <c r="GJ27" s="60">
        <f t="shared" si="87"/>
        <v>3.5</v>
      </c>
      <c r="GK27" s="53" t="str">
        <f t="shared" si="88"/>
        <v>3.5</v>
      </c>
      <c r="GL27" s="63">
        <v>3</v>
      </c>
      <c r="GM27" s="207">
        <v>3</v>
      </c>
      <c r="GN27" s="211">
        <f t="shared" si="89"/>
        <v>18</v>
      </c>
      <c r="GO27" s="156">
        <f t="shared" si="90"/>
        <v>6.4611111111111121</v>
      </c>
      <c r="GP27" s="158">
        <f t="shared" si="91"/>
        <v>2.3611111111111112</v>
      </c>
      <c r="GQ27" s="157" t="str">
        <f t="shared" si="92"/>
        <v>2.36</v>
      </c>
      <c r="GR27" s="5" t="str">
        <f t="shared" si="93"/>
        <v>Lên lớp</v>
      </c>
      <c r="GS27" s="212">
        <f t="shared" si="94"/>
        <v>18</v>
      </c>
      <c r="GT27" s="213">
        <f t="shared" si="95"/>
        <v>6.4611111111111121</v>
      </c>
      <c r="GU27" s="214">
        <f t="shared" si="96"/>
        <v>2.3611111111111112</v>
      </c>
      <c r="GV27" s="215">
        <f t="shared" si="97"/>
        <v>35</v>
      </c>
      <c r="GW27" s="211">
        <f t="shared" si="98"/>
        <v>35</v>
      </c>
      <c r="GX27" s="157">
        <f t="shared" si="99"/>
        <v>6.7285714285714286</v>
      </c>
      <c r="GY27" s="158">
        <f t="shared" si="100"/>
        <v>2.5285714285714285</v>
      </c>
      <c r="GZ27" s="157" t="str">
        <f t="shared" si="101"/>
        <v>2.53</v>
      </c>
      <c r="HA27" s="5" t="str">
        <f t="shared" si="102"/>
        <v>Lên lớp</v>
      </c>
      <c r="HB27" s="105">
        <v>8.3000000000000007</v>
      </c>
      <c r="HC27" s="103">
        <v>7</v>
      </c>
      <c r="HD27" s="104"/>
      <c r="HE27" s="105"/>
      <c r="HF27" s="67">
        <f t="shared" si="103"/>
        <v>7.5</v>
      </c>
      <c r="HG27" s="67" t="str">
        <f t="shared" si="104"/>
        <v>7.5</v>
      </c>
      <c r="HH27" s="51" t="str">
        <f t="shared" si="105"/>
        <v>B</v>
      </c>
      <c r="HI27" s="60">
        <f t="shared" si="106"/>
        <v>3</v>
      </c>
      <c r="HJ27" s="53" t="str">
        <f t="shared" si="107"/>
        <v>3.0</v>
      </c>
      <c r="HK27" s="63">
        <v>3</v>
      </c>
      <c r="HL27" s="207">
        <v>3</v>
      </c>
      <c r="HM27" s="210">
        <v>9.3000000000000007</v>
      </c>
      <c r="HN27" s="57">
        <v>5</v>
      </c>
      <c r="HO27" s="58"/>
      <c r="HP27" s="66">
        <f t="shared" si="108"/>
        <v>6.7</v>
      </c>
      <c r="HQ27" s="110">
        <f t="shared" si="109"/>
        <v>6.7</v>
      </c>
      <c r="HR27" s="67" t="str">
        <f t="shared" si="110"/>
        <v>6.7</v>
      </c>
      <c r="HS27" s="111" t="str">
        <f t="shared" si="111"/>
        <v>C+</v>
      </c>
      <c r="HT27" s="112">
        <f t="shared" si="112"/>
        <v>2.5</v>
      </c>
      <c r="HU27" s="113" t="str">
        <f t="shared" si="113"/>
        <v>2.5</v>
      </c>
      <c r="HV27" s="63">
        <v>1</v>
      </c>
      <c r="HW27" s="207">
        <v>1</v>
      </c>
      <c r="HX27" s="66">
        <f t="shared" si="114"/>
        <v>2</v>
      </c>
      <c r="HY27" s="167">
        <f t="shared" si="115"/>
        <v>7.3</v>
      </c>
      <c r="HZ27" s="53" t="str">
        <f t="shared" si="116"/>
        <v>7.3</v>
      </c>
      <c r="IA27" s="51" t="str">
        <f t="shared" si="117"/>
        <v>B</v>
      </c>
      <c r="IB27" s="60">
        <f t="shared" si="118"/>
        <v>3</v>
      </c>
      <c r="IC27" s="53" t="str">
        <f t="shared" si="119"/>
        <v>3.0</v>
      </c>
      <c r="ID27" s="220">
        <v>4</v>
      </c>
      <c r="IE27" s="221">
        <v>4</v>
      </c>
      <c r="IF27" s="210">
        <v>6</v>
      </c>
      <c r="IG27" s="57">
        <v>5</v>
      </c>
      <c r="IH27" s="58"/>
      <c r="II27" s="66">
        <f t="shared" si="120"/>
        <v>5.4</v>
      </c>
      <c r="IJ27" s="67">
        <f t="shared" si="121"/>
        <v>5.4</v>
      </c>
      <c r="IK27" s="67" t="str">
        <f t="shared" si="122"/>
        <v>5.4</v>
      </c>
      <c r="IL27" s="51" t="str">
        <f t="shared" si="123"/>
        <v>D+</v>
      </c>
      <c r="IM27" s="60">
        <f t="shared" si="124"/>
        <v>1.5</v>
      </c>
      <c r="IN27" s="53" t="str">
        <f t="shared" si="125"/>
        <v>1.5</v>
      </c>
      <c r="IO27" s="63">
        <v>2</v>
      </c>
      <c r="IP27" s="207">
        <v>2</v>
      </c>
      <c r="IQ27" s="210">
        <v>8.5</v>
      </c>
      <c r="IR27" s="57">
        <v>6</v>
      </c>
      <c r="IS27" s="58"/>
      <c r="IT27" s="66">
        <f t="shared" si="126"/>
        <v>7</v>
      </c>
      <c r="IU27" s="67">
        <f t="shared" si="127"/>
        <v>7</v>
      </c>
      <c r="IV27" s="67" t="str">
        <f t="shared" si="128"/>
        <v>7.0</v>
      </c>
      <c r="IW27" s="51" t="str">
        <f t="shared" si="129"/>
        <v>B</v>
      </c>
      <c r="IX27" s="60">
        <f t="shared" si="130"/>
        <v>3</v>
      </c>
      <c r="IY27" s="53" t="str">
        <f t="shared" si="131"/>
        <v>3.0</v>
      </c>
      <c r="IZ27" s="63">
        <v>3</v>
      </c>
      <c r="JA27" s="207">
        <v>3</v>
      </c>
      <c r="JB27" s="65">
        <v>7</v>
      </c>
      <c r="JC27" s="57">
        <v>9</v>
      </c>
      <c r="JD27" s="58"/>
      <c r="JE27" s="66">
        <f t="shared" si="132"/>
        <v>8.1999999999999993</v>
      </c>
      <c r="JF27" s="67">
        <f t="shared" si="133"/>
        <v>8.1999999999999993</v>
      </c>
      <c r="JG27" s="50" t="str">
        <f t="shared" si="134"/>
        <v>8.2</v>
      </c>
      <c r="JH27" s="51" t="str">
        <f t="shared" si="135"/>
        <v>B+</v>
      </c>
      <c r="JI27" s="60">
        <f t="shared" si="136"/>
        <v>3.5</v>
      </c>
      <c r="JJ27" s="53" t="str">
        <f t="shared" si="137"/>
        <v>3.5</v>
      </c>
      <c r="JK27" s="61">
        <v>2</v>
      </c>
      <c r="JL27" s="62">
        <v>2</v>
      </c>
      <c r="JM27" s="65">
        <v>5.8</v>
      </c>
      <c r="JN27" s="57">
        <v>6</v>
      </c>
      <c r="JO27" s="58"/>
      <c r="JP27" s="66">
        <f t="shared" si="138"/>
        <v>5.9</v>
      </c>
      <c r="JQ27" s="67">
        <f t="shared" si="139"/>
        <v>5.9</v>
      </c>
      <c r="JR27" s="50" t="str">
        <f t="shared" si="140"/>
        <v>5.9</v>
      </c>
      <c r="JS27" s="51" t="str">
        <f t="shared" si="141"/>
        <v>C</v>
      </c>
      <c r="JT27" s="60">
        <f t="shared" si="142"/>
        <v>2</v>
      </c>
      <c r="JU27" s="53" t="str">
        <f t="shared" si="143"/>
        <v>2.0</v>
      </c>
      <c r="JV27" s="61">
        <v>1</v>
      </c>
      <c r="JW27" s="62">
        <v>1</v>
      </c>
      <c r="JX27" s="65">
        <v>6.7</v>
      </c>
      <c r="JY27" s="57">
        <v>7</v>
      </c>
      <c r="JZ27" s="58"/>
      <c r="KA27" s="66">
        <f t="shared" si="144"/>
        <v>6.9</v>
      </c>
      <c r="KB27" s="67">
        <f t="shared" si="145"/>
        <v>6.9</v>
      </c>
      <c r="KC27" s="50" t="str">
        <f t="shared" si="146"/>
        <v>6.9</v>
      </c>
      <c r="KD27" s="51" t="str">
        <f t="shared" si="147"/>
        <v>C+</v>
      </c>
      <c r="KE27" s="60">
        <f t="shared" si="148"/>
        <v>2.5</v>
      </c>
      <c r="KF27" s="53" t="str">
        <f t="shared" si="149"/>
        <v>2.5</v>
      </c>
      <c r="KG27" s="61">
        <v>2</v>
      </c>
      <c r="KH27" s="62">
        <v>2</v>
      </c>
    </row>
    <row r="28" spans="1:294" s="8" customFormat="1" ht="18">
      <c r="A28" s="5">
        <v>27</v>
      </c>
      <c r="B28" s="9" t="s">
        <v>356</v>
      </c>
      <c r="C28" s="10" t="s">
        <v>437</v>
      </c>
      <c r="D28" s="11" t="s">
        <v>438</v>
      </c>
      <c r="E28" s="12" t="s">
        <v>439</v>
      </c>
      <c r="F28" s="6"/>
      <c r="G28" s="47" t="s">
        <v>667</v>
      </c>
      <c r="H28" s="6" t="s">
        <v>674</v>
      </c>
      <c r="I28" s="48" t="s">
        <v>697</v>
      </c>
      <c r="J28" s="48" t="s">
        <v>705</v>
      </c>
      <c r="K28" s="98">
        <v>7.7</v>
      </c>
      <c r="L28" s="67" t="str">
        <f t="shared" si="14"/>
        <v>7.7</v>
      </c>
      <c r="M28" s="51" t="str">
        <f t="shared" si="150"/>
        <v>B</v>
      </c>
      <c r="N28" s="52">
        <f t="shared" si="151"/>
        <v>3</v>
      </c>
      <c r="O28" s="53" t="str">
        <f t="shared" si="15"/>
        <v>3.0</v>
      </c>
      <c r="P28" s="63">
        <v>2</v>
      </c>
      <c r="Q28" s="49">
        <v>6</v>
      </c>
      <c r="R28" s="67" t="str">
        <f t="shared" si="16"/>
        <v>6.0</v>
      </c>
      <c r="S28" s="51" t="str">
        <f t="shared" si="152"/>
        <v>C</v>
      </c>
      <c r="T28" s="52">
        <f t="shared" si="153"/>
        <v>2</v>
      </c>
      <c r="U28" s="53" t="str">
        <f t="shared" si="17"/>
        <v>2.0</v>
      </c>
      <c r="V28" s="63">
        <v>3</v>
      </c>
      <c r="W28" s="105">
        <v>9</v>
      </c>
      <c r="X28" s="103">
        <v>8</v>
      </c>
      <c r="Y28" s="104"/>
      <c r="Z28" s="66">
        <f t="shared" si="0"/>
        <v>8.4</v>
      </c>
      <c r="AA28" s="67">
        <f t="shared" si="1"/>
        <v>8.4</v>
      </c>
      <c r="AB28" s="67" t="str">
        <f t="shared" si="18"/>
        <v>8.4</v>
      </c>
      <c r="AC28" s="51" t="str">
        <f t="shared" si="2"/>
        <v>B+</v>
      </c>
      <c r="AD28" s="60">
        <f t="shared" si="154"/>
        <v>3.5</v>
      </c>
      <c r="AE28" s="53" t="str">
        <f t="shared" si="19"/>
        <v>3.5</v>
      </c>
      <c r="AF28" s="63">
        <v>4</v>
      </c>
      <c r="AG28" s="207">
        <v>4</v>
      </c>
      <c r="AH28" s="105">
        <v>8</v>
      </c>
      <c r="AI28" s="103">
        <v>8</v>
      </c>
      <c r="AJ28" s="104"/>
      <c r="AK28" s="66">
        <f t="shared" si="3"/>
        <v>8</v>
      </c>
      <c r="AL28" s="67">
        <f t="shared" si="4"/>
        <v>8</v>
      </c>
      <c r="AM28" s="67" t="str">
        <f t="shared" si="20"/>
        <v>8.0</v>
      </c>
      <c r="AN28" s="51" t="str">
        <f t="shared" si="155"/>
        <v>B+</v>
      </c>
      <c r="AO28" s="60">
        <f t="shared" si="156"/>
        <v>3.5</v>
      </c>
      <c r="AP28" s="53" t="str">
        <f t="shared" si="21"/>
        <v>3.5</v>
      </c>
      <c r="AQ28" s="63">
        <v>2</v>
      </c>
      <c r="AR28" s="207">
        <v>2</v>
      </c>
      <c r="AS28" s="105">
        <v>7.7</v>
      </c>
      <c r="AT28" s="103">
        <v>7</v>
      </c>
      <c r="AU28" s="104"/>
      <c r="AV28" s="66">
        <f t="shared" si="22"/>
        <v>7.3</v>
      </c>
      <c r="AW28" s="67">
        <f t="shared" si="23"/>
        <v>7.3</v>
      </c>
      <c r="AX28" s="67" t="str">
        <f t="shared" si="24"/>
        <v>7.3</v>
      </c>
      <c r="AY28" s="51" t="str">
        <f t="shared" si="25"/>
        <v>B</v>
      </c>
      <c r="AZ28" s="60">
        <f t="shared" si="157"/>
        <v>3</v>
      </c>
      <c r="BA28" s="53" t="str">
        <f t="shared" si="26"/>
        <v>3.0</v>
      </c>
      <c r="BB28" s="63">
        <v>3</v>
      </c>
      <c r="BC28" s="207">
        <v>3</v>
      </c>
      <c r="BD28" s="105">
        <v>7.2</v>
      </c>
      <c r="BE28" s="103">
        <v>6</v>
      </c>
      <c r="BF28" s="104"/>
      <c r="BG28" s="66">
        <f t="shared" si="158"/>
        <v>6.5</v>
      </c>
      <c r="BH28" s="67">
        <f t="shared" si="159"/>
        <v>6.5</v>
      </c>
      <c r="BI28" s="67" t="str">
        <f t="shared" si="27"/>
        <v>6.5</v>
      </c>
      <c r="BJ28" s="51" t="str">
        <f t="shared" si="160"/>
        <v>C+</v>
      </c>
      <c r="BK28" s="60">
        <f t="shared" si="161"/>
        <v>2.5</v>
      </c>
      <c r="BL28" s="53" t="str">
        <f t="shared" si="28"/>
        <v>2.5</v>
      </c>
      <c r="BM28" s="63">
        <v>3</v>
      </c>
      <c r="BN28" s="207">
        <v>3</v>
      </c>
      <c r="BO28" s="105">
        <v>7.8</v>
      </c>
      <c r="BP28" s="103">
        <v>7</v>
      </c>
      <c r="BQ28" s="104"/>
      <c r="BR28" s="66">
        <f t="shared" si="5"/>
        <v>7.3</v>
      </c>
      <c r="BS28" s="67">
        <f t="shared" si="6"/>
        <v>7.3</v>
      </c>
      <c r="BT28" s="67" t="str">
        <f t="shared" si="29"/>
        <v>7.3</v>
      </c>
      <c r="BU28" s="51" t="str">
        <f t="shared" si="7"/>
        <v>B</v>
      </c>
      <c r="BV28" s="68">
        <f t="shared" si="8"/>
        <v>3</v>
      </c>
      <c r="BW28" s="53" t="str">
        <f t="shared" si="30"/>
        <v>3.0</v>
      </c>
      <c r="BX28" s="63">
        <v>2</v>
      </c>
      <c r="BY28" s="207">
        <v>2</v>
      </c>
      <c r="BZ28" s="105">
        <v>7.8</v>
      </c>
      <c r="CA28" s="103">
        <v>7</v>
      </c>
      <c r="CB28" s="104"/>
      <c r="CC28" s="105"/>
      <c r="CD28" s="67">
        <f t="shared" si="162"/>
        <v>7.3</v>
      </c>
      <c r="CE28" s="67" t="str">
        <f t="shared" si="31"/>
        <v>7.3</v>
      </c>
      <c r="CF28" s="51" t="str">
        <f t="shared" si="163"/>
        <v>B</v>
      </c>
      <c r="CG28" s="60">
        <f t="shared" si="164"/>
        <v>3</v>
      </c>
      <c r="CH28" s="53" t="str">
        <f t="shared" si="32"/>
        <v>3.0</v>
      </c>
      <c r="CI28" s="63">
        <v>3</v>
      </c>
      <c r="CJ28" s="207">
        <v>3</v>
      </c>
      <c r="CK28" s="208">
        <f t="shared" si="33"/>
        <v>17</v>
      </c>
      <c r="CL28" s="72">
        <f t="shared" si="9"/>
        <v>7.5</v>
      </c>
      <c r="CM28" s="93" t="str">
        <f t="shared" si="34"/>
        <v>7.50</v>
      </c>
      <c r="CN28" s="72">
        <f t="shared" si="10"/>
        <v>3.0882352941176472</v>
      </c>
      <c r="CO28" s="93" t="str">
        <f t="shared" si="35"/>
        <v>3.09</v>
      </c>
      <c r="CP28" s="7" t="str">
        <f t="shared" si="165"/>
        <v>Lên lớp</v>
      </c>
      <c r="CQ28" s="7">
        <f t="shared" si="11"/>
        <v>17</v>
      </c>
      <c r="CR28" s="72">
        <f t="shared" si="12"/>
        <v>7.5</v>
      </c>
      <c r="CS28" s="7" t="str">
        <f t="shared" si="36"/>
        <v>7.50</v>
      </c>
      <c r="CT28" s="72">
        <f t="shared" si="13"/>
        <v>3.0882352941176472</v>
      </c>
      <c r="CU28" s="7" t="str">
        <f t="shared" si="37"/>
        <v>3.09</v>
      </c>
      <c r="CV28" s="7" t="str">
        <f t="shared" si="166"/>
        <v>Lên lớp</v>
      </c>
      <c r="CW28" s="66">
        <v>7.8</v>
      </c>
      <c r="CX28" s="7">
        <v>6</v>
      </c>
      <c r="CY28" s="7"/>
      <c r="CZ28" s="66">
        <f t="shared" si="38"/>
        <v>6.7</v>
      </c>
      <c r="DA28" s="67">
        <f t="shared" si="39"/>
        <v>6.7</v>
      </c>
      <c r="DB28" s="60" t="str">
        <f t="shared" si="40"/>
        <v>6.7</v>
      </c>
      <c r="DC28" s="51" t="str">
        <f t="shared" si="41"/>
        <v>C+</v>
      </c>
      <c r="DD28" s="60">
        <f t="shared" si="42"/>
        <v>2.5</v>
      </c>
      <c r="DE28" s="60" t="str">
        <f t="shared" si="43"/>
        <v>2.5</v>
      </c>
      <c r="DF28" s="63"/>
      <c r="DG28" s="209"/>
      <c r="DH28" s="105">
        <v>8.4</v>
      </c>
      <c r="DI28" s="126">
        <v>8</v>
      </c>
      <c r="DJ28" s="126"/>
      <c r="DK28" s="66">
        <f t="shared" si="44"/>
        <v>8.1999999999999993</v>
      </c>
      <c r="DL28" s="67">
        <f t="shared" si="45"/>
        <v>8.1999999999999993</v>
      </c>
      <c r="DM28" s="60" t="str">
        <f t="shared" si="46"/>
        <v>8.2</v>
      </c>
      <c r="DN28" s="51" t="str">
        <f t="shared" si="47"/>
        <v>B+</v>
      </c>
      <c r="DO28" s="60">
        <f t="shared" si="48"/>
        <v>3.5</v>
      </c>
      <c r="DP28" s="60" t="str">
        <f t="shared" si="49"/>
        <v>3.5</v>
      </c>
      <c r="DQ28" s="63"/>
      <c r="DR28" s="209"/>
      <c r="DS28" s="67">
        <f t="shared" si="50"/>
        <v>7.4499999999999993</v>
      </c>
      <c r="DT28" s="60" t="str">
        <f t="shared" si="51"/>
        <v>7.5</v>
      </c>
      <c r="DU28" s="51" t="str">
        <f t="shared" si="52"/>
        <v>B</v>
      </c>
      <c r="DV28" s="60">
        <f t="shared" si="53"/>
        <v>3</v>
      </c>
      <c r="DW28" s="60" t="str">
        <f t="shared" si="54"/>
        <v>3.0</v>
      </c>
      <c r="DX28" s="63">
        <v>3</v>
      </c>
      <c r="DY28" s="209">
        <v>3</v>
      </c>
      <c r="DZ28" s="210">
        <v>7.1</v>
      </c>
      <c r="EA28" s="57">
        <v>8</v>
      </c>
      <c r="EB28" s="58"/>
      <c r="EC28" s="66">
        <f t="shared" si="55"/>
        <v>7.6</v>
      </c>
      <c r="ED28" s="67">
        <f t="shared" si="56"/>
        <v>7.6</v>
      </c>
      <c r="EE28" s="67" t="str">
        <f t="shared" si="57"/>
        <v>7.6</v>
      </c>
      <c r="EF28" s="51" t="str">
        <f t="shared" si="58"/>
        <v>B</v>
      </c>
      <c r="EG28" s="68">
        <f t="shared" si="59"/>
        <v>3</v>
      </c>
      <c r="EH28" s="53" t="str">
        <f t="shared" si="60"/>
        <v>3.0</v>
      </c>
      <c r="EI28" s="63">
        <v>3</v>
      </c>
      <c r="EJ28" s="207">
        <v>3</v>
      </c>
      <c r="EK28" s="210">
        <v>7.5</v>
      </c>
      <c r="EL28" s="57">
        <v>8</v>
      </c>
      <c r="EM28" s="58"/>
      <c r="EN28" s="66">
        <f t="shared" si="61"/>
        <v>7.8</v>
      </c>
      <c r="EO28" s="67">
        <f t="shared" si="62"/>
        <v>7.8</v>
      </c>
      <c r="EP28" s="67" t="str">
        <f t="shared" si="63"/>
        <v>7.8</v>
      </c>
      <c r="EQ28" s="51" t="str">
        <f t="shared" si="64"/>
        <v>B</v>
      </c>
      <c r="ER28" s="60">
        <f t="shared" si="65"/>
        <v>3</v>
      </c>
      <c r="ES28" s="53" t="str">
        <f t="shared" si="66"/>
        <v>3.0</v>
      </c>
      <c r="ET28" s="63">
        <v>3</v>
      </c>
      <c r="EU28" s="207">
        <v>3</v>
      </c>
      <c r="EV28" s="210">
        <v>5.3</v>
      </c>
      <c r="EW28" s="57">
        <v>7</v>
      </c>
      <c r="EX28" s="58"/>
      <c r="EY28" s="66">
        <f t="shared" si="67"/>
        <v>6.3</v>
      </c>
      <c r="EZ28" s="67">
        <f t="shared" si="68"/>
        <v>6.3</v>
      </c>
      <c r="FA28" s="67" t="str">
        <f t="shared" si="69"/>
        <v>6.3</v>
      </c>
      <c r="FB28" s="51" t="str">
        <f t="shared" si="70"/>
        <v>C</v>
      </c>
      <c r="FC28" s="60">
        <f t="shared" si="71"/>
        <v>2</v>
      </c>
      <c r="FD28" s="53" t="str">
        <f t="shared" si="72"/>
        <v>2.0</v>
      </c>
      <c r="FE28" s="63">
        <v>2</v>
      </c>
      <c r="FF28" s="207">
        <v>2</v>
      </c>
      <c r="FG28" s="105">
        <v>7.7</v>
      </c>
      <c r="FH28" s="103">
        <v>8</v>
      </c>
      <c r="FI28" s="104"/>
      <c r="FJ28" s="66">
        <f t="shared" si="73"/>
        <v>7.9</v>
      </c>
      <c r="FK28" s="67">
        <f t="shared" si="74"/>
        <v>7.9</v>
      </c>
      <c r="FL28" s="67" t="str">
        <f t="shared" si="75"/>
        <v>7.9</v>
      </c>
      <c r="FM28" s="51" t="str">
        <f t="shared" si="76"/>
        <v>B</v>
      </c>
      <c r="FN28" s="60">
        <f t="shared" si="77"/>
        <v>3</v>
      </c>
      <c r="FO28" s="53" t="str">
        <f t="shared" si="78"/>
        <v>3.0</v>
      </c>
      <c r="FP28" s="63">
        <v>2</v>
      </c>
      <c r="FQ28" s="207">
        <v>2</v>
      </c>
      <c r="FR28" s="105">
        <v>7.8</v>
      </c>
      <c r="FS28" s="103">
        <v>8</v>
      </c>
      <c r="FT28" s="104"/>
      <c r="FU28" s="66"/>
      <c r="FV28" s="67">
        <f t="shared" si="79"/>
        <v>7.9</v>
      </c>
      <c r="FW28" s="67" t="str">
        <f t="shared" si="80"/>
        <v>7.9</v>
      </c>
      <c r="FX28" s="51" t="str">
        <f t="shared" si="81"/>
        <v>B</v>
      </c>
      <c r="FY28" s="60">
        <f t="shared" si="82"/>
        <v>3</v>
      </c>
      <c r="FZ28" s="53" t="str">
        <f t="shared" si="83"/>
        <v>3.0</v>
      </c>
      <c r="GA28" s="63">
        <v>2</v>
      </c>
      <c r="GB28" s="207">
        <v>2</v>
      </c>
      <c r="GC28" s="105">
        <v>8</v>
      </c>
      <c r="GD28" s="103">
        <v>8</v>
      </c>
      <c r="GE28" s="104"/>
      <c r="GF28" s="105"/>
      <c r="GG28" s="67">
        <f t="shared" si="84"/>
        <v>8</v>
      </c>
      <c r="GH28" s="67" t="str">
        <f t="shared" si="85"/>
        <v>8.0</v>
      </c>
      <c r="GI28" s="51" t="str">
        <f t="shared" si="86"/>
        <v>B+</v>
      </c>
      <c r="GJ28" s="60">
        <f t="shared" si="87"/>
        <v>3.5</v>
      </c>
      <c r="GK28" s="53" t="str">
        <f t="shared" si="88"/>
        <v>3.5</v>
      </c>
      <c r="GL28" s="63">
        <v>3</v>
      </c>
      <c r="GM28" s="207">
        <v>3</v>
      </c>
      <c r="GN28" s="211">
        <f t="shared" si="89"/>
        <v>18</v>
      </c>
      <c r="GO28" s="156">
        <f t="shared" si="90"/>
        <v>7.5972222222222205</v>
      </c>
      <c r="GP28" s="158">
        <f t="shared" si="91"/>
        <v>2.9722222222222223</v>
      </c>
      <c r="GQ28" s="157" t="str">
        <f t="shared" si="92"/>
        <v>2.97</v>
      </c>
      <c r="GR28" s="5" t="str">
        <f t="shared" si="93"/>
        <v>Lên lớp</v>
      </c>
      <c r="GS28" s="212">
        <f t="shared" si="94"/>
        <v>18</v>
      </c>
      <c r="GT28" s="213">
        <f t="shared" si="95"/>
        <v>7.5972222222222205</v>
      </c>
      <c r="GU28" s="214">
        <f t="shared" si="96"/>
        <v>2.9722222222222223</v>
      </c>
      <c r="GV28" s="215">
        <f t="shared" si="97"/>
        <v>35</v>
      </c>
      <c r="GW28" s="211">
        <f t="shared" si="98"/>
        <v>35</v>
      </c>
      <c r="GX28" s="157">
        <f t="shared" si="99"/>
        <v>7.55</v>
      </c>
      <c r="GY28" s="158">
        <f t="shared" si="100"/>
        <v>3.0285714285714285</v>
      </c>
      <c r="GZ28" s="157" t="str">
        <f t="shared" si="101"/>
        <v>3.03</v>
      </c>
      <c r="HA28" s="5" t="str">
        <f t="shared" si="102"/>
        <v>Lên lớp</v>
      </c>
      <c r="HB28" s="105">
        <v>7.1</v>
      </c>
      <c r="HC28" s="103">
        <v>6</v>
      </c>
      <c r="HD28" s="104"/>
      <c r="HE28" s="105"/>
      <c r="HF28" s="67">
        <f t="shared" si="103"/>
        <v>6.4</v>
      </c>
      <c r="HG28" s="67" t="str">
        <f t="shared" si="104"/>
        <v>6.4</v>
      </c>
      <c r="HH28" s="51" t="str">
        <f t="shared" si="105"/>
        <v>C</v>
      </c>
      <c r="HI28" s="60">
        <f t="shared" si="106"/>
        <v>2</v>
      </c>
      <c r="HJ28" s="53" t="str">
        <f t="shared" si="107"/>
        <v>2.0</v>
      </c>
      <c r="HK28" s="63">
        <v>3</v>
      </c>
      <c r="HL28" s="207">
        <v>3</v>
      </c>
      <c r="HM28" s="210">
        <v>7.3</v>
      </c>
      <c r="HN28" s="57">
        <v>6</v>
      </c>
      <c r="HO28" s="58"/>
      <c r="HP28" s="66">
        <f t="shared" si="108"/>
        <v>6.5</v>
      </c>
      <c r="HQ28" s="110">
        <f t="shared" si="109"/>
        <v>6.5</v>
      </c>
      <c r="HR28" s="67" t="str">
        <f t="shared" si="110"/>
        <v>6.5</v>
      </c>
      <c r="HS28" s="111" t="str">
        <f t="shared" si="111"/>
        <v>C+</v>
      </c>
      <c r="HT28" s="112">
        <f t="shared" si="112"/>
        <v>2.5</v>
      </c>
      <c r="HU28" s="113" t="str">
        <f t="shared" si="113"/>
        <v>2.5</v>
      </c>
      <c r="HV28" s="63">
        <v>1</v>
      </c>
      <c r="HW28" s="207">
        <v>1</v>
      </c>
      <c r="HX28" s="66">
        <f t="shared" si="114"/>
        <v>2</v>
      </c>
      <c r="HY28" s="167">
        <f t="shared" si="115"/>
        <v>6.4</v>
      </c>
      <c r="HZ28" s="53" t="str">
        <f t="shared" si="116"/>
        <v>6.4</v>
      </c>
      <c r="IA28" s="51" t="str">
        <f t="shared" si="117"/>
        <v>C</v>
      </c>
      <c r="IB28" s="60">
        <f t="shared" si="118"/>
        <v>2</v>
      </c>
      <c r="IC28" s="53" t="str">
        <f t="shared" si="119"/>
        <v>2.0</v>
      </c>
      <c r="ID28" s="220">
        <v>4</v>
      </c>
      <c r="IE28" s="221">
        <v>4</v>
      </c>
      <c r="IF28" s="210">
        <v>6.3</v>
      </c>
      <c r="IG28" s="57">
        <v>6</v>
      </c>
      <c r="IH28" s="58"/>
      <c r="II28" s="66">
        <f t="shared" si="120"/>
        <v>6.1</v>
      </c>
      <c r="IJ28" s="67">
        <f t="shared" si="121"/>
        <v>6.1</v>
      </c>
      <c r="IK28" s="67" t="str">
        <f t="shared" si="122"/>
        <v>6.1</v>
      </c>
      <c r="IL28" s="51" t="str">
        <f t="shared" si="123"/>
        <v>C</v>
      </c>
      <c r="IM28" s="60">
        <f t="shared" si="124"/>
        <v>2</v>
      </c>
      <c r="IN28" s="53" t="str">
        <f t="shared" si="125"/>
        <v>2.0</v>
      </c>
      <c r="IO28" s="63">
        <v>2</v>
      </c>
      <c r="IP28" s="207">
        <v>2</v>
      </c>
      <c r="IQ28" s="210">
        <v>7.6</v>
      </c>
      <c r="IR28" s="57">
        <v>6</v>
      </c>
      <c r="IS28" s="58"/>
      <c r="IT28" s="66">
        <f t="shared" si="126"/>
        <v>6.6</v>
      </c>
      <c r="IU28" s="67">
        <f t="shared" si="127"/>
        <v>6.6</v>
      </c>
      <c r="IV28" s="67" t="str">
        <f t="shared" si="128"/>
        <v>6.6</v>
      </c>
      <c r="IW28" s="51" t="str">
        <f t="shared" si="129"/>
        <v>C+</v>
      </c>
      <c r="IX28" s="60">
        <f t="shared" si="130"/>
        <v>2.5</v>
      </c>
      <c r="IY28" s="53" t="str">
        <f t="shared" si="131"/>
        <v>2.5</v>
      </c>
      <c r="IZ28" s="63">
        <v>3</v>
      </c>
      <c r="JA28" s="207">
        <v>3</v>
      </c>
      <c r="JB28" s="65">
        <v>7</v>
      </c>
      <c r="JC28" s="57">
        <v>8</v>
      </c>
      <c r="JD28" s="58"/>
      <c r="JE28" s="66">
        <f t="shared" si="132"/>
        <v>7.6</v>
      </c>
      <c r="JF28" s="67">
        <f t="shared" si="133"/>
        <v>7.6</v>
      </c>
      <c r="JG28" s="50" t="str">
        <f t="shared" si="134"/>
        <v>7.6</v>
      </c>
      <c r="JH28" s="51" t="str">
        <f t="shared" si="135"/>
        <v>B</v>
      </c>
      <c r="JI28" s="60">
        <f t="shared" si="136"/>
        <v>3</v>
      </c>
      <c r="JJ28" s="53" t="str">
        <f t="shared" si="137"/>
        <v>3.0</v>
      </c>
      <c r="JK28" s="61">
        <v>2</v>
      </c>
      <c r="JL28" s="62">
        <v>2</v>
      </c>
      <c r="JM28" s="65">
        <v>7</v>
      </c>
      <c r="JN28" s="57">
        <v>4</v>
      </c>
      <c r="JO28" s="58"/>
      <c r="JP28" s="66">
        <f t="shared" si="138"/>
        <v>5.2</v>
      </c>
      <c r="JQ28" s="67">
        <f t="shared" si="139"/>
        <v>5.2</v>
      </c>
      <c r="JR28" s="50" t="str">
        <f t="shared" si="140"/>
        <v>5.2</v>
      </c>
      <c r="JS28" s="51" t="str">
        <f t="shared" si="141"/>
        <v>D+</v>
      </c>
      <c r="JT28" s="60">
        <f t="shared" si="142"/>
        <v>1.5</v>
      </c>
      <c r="JU28" s="53" t="str">
        <f t="shared" si="143"/>
        <v>1.5</v>
      </c>
      <c r="JV28" s="61">
        <v>1</v>
      </c>
      <c r="JW28" s="62">
        <v>1</v>
      </c>
      <c r="JX28" s="65">
        <v>7.3</v>
      </c>
      <c r="JY28" s="57">
        <v>5</v>
      </c>
      <c r="JZ28" s="58"/>
      <c r="KA28" s="66">
        <f t="shared" si="144"/>
        <v>5.9</v>
      </c>
      <c r="KB28" s="67">
        <f t="shared" si="145"/>
        <v>5.9</v>
      </c>
      <c r="KC28" s="50" t="str">
        <f t="shared" si="146"/>
        <v>5.9</v>
      </c>
      <c r="KD28" s="51" t="str">
        <f t="shared" si="147"/>
        <v>C</v>
      </c>
      <c r="KE28" s="60">
        <f t="shared" si="148"/>
        <v>2</v>
      </c>
      <c r="KF28" s="53" t="str">
        <f t="shared" si="149"/>
        <v>2.0</v>
      </c>
      <c r="KG28" s="61">
        <v>2</v>
      </c>
      <c r="KH28" s="62">
        <v>2</v>
      </c>
    </row>
    <row r="29" spans="1:294" s="8" customFormat="1" ht="18">
      <c r="A29" s="5">
        <v>28</v>
      </c>
      <c r="B29" s="9" t="s">
        <v>356</v>
      </c>
      <c r="C29" s="10" t="s">
        <v>440</v>
      </c>
      <c r="D29" s="11" t="s">
        <v>441</v>
      </c>
      <c r="E29" s="12" t="s">
        <v>442</v>
      </c>
      <c r="F29" s="6"/>
      <c r="G29" s="47" t="s">
        <v>668</v>
      </c>
      <c r="H29" s="6" t="s">
        <v>427</v>
      </c>
      <c r="I29" s="48" t="s">
        <v>698</v>
      </c>
      <c r="J29" s="48" t="s">
        <v>704</v>
      </c>
      <c r="K29" s="98">
        <v>7.7</v>
      </c>
      <c r="L29" s="67" t="str">
        <f t="shared" si="14"/>
        <v>7.7</v>
      </c>
      <c r="M29" s="51" t="str">
        <f t="shared" si="150"/>
        <v>B</v>
      </c>
      <c r="N29" s="52">
        <f t="shared" si="151"/>
        <v>3</v>
      </c>
      <c r="O29" s="53" t="str">
        <f t="shared" si="15"/>
        <v>3.0</v>
      </c>
      <c r="P29" s="63">
        <v>2</v>
      </c>
      <c r="Q29" s="49">
        <v>6</v>
      </c>
      <c r="R29" s="67" t="str">
        <f t="shared" si="16"/>
        <v>6.0</v>
      </c>
      <c r="S29" s="51" t="str">
        <f t="shared" si="152"/>
        <v>C</v>
      </c>
      <c r="T29" s="52">
        <f t="shared" si="153"/>
        <v>2</v>
      </c>
      <c r="U29" s="53" t="str">
        <f t="shared" si="17"/>
        <v>2.0</v>
      </c>
      <c r="V29" s="63">
        <v>3</v>
      </c>
      <c r="W29" s="105">
        <v>6.8</v>
      </c>
      <c r="X29" s="103">
        <v>7</v>
      </c>
      <c r="Y29" s="104"/>
      <c r="Z29" s="66">
        <f t="shared" si="0"/>
        <v>6.9</v>
      </c>
      <c r="AA29" s="67">
        <f t="shared" si="1"/>
        <v>6.9</v>
      </c>
      <c r="AB29" s="67" t="str">
        <f t="shared" si="18"/>
        <v>6.9</v>
      </c>
      <c r="AC29" s="51" t="str">
        <f t="shared" si="2"/>
        <v>C+</v>
      </c>
      <c r="AD29" s="60">
        <f t="shared" si="154"/>
        <v>2.5</v>
      </c>
      <c r="AE29" s="53" t="str">
        <f t="shared" si="19"/>
        <v>2.5</v>
      </c>
      <c r="AF29" s="63">
        <v>4</v>
      </c>
      <c r="AG29" s="207">
        <v>4</v>
      </c>
      <c r="AH29" s="105">
        <v>8</v>
      </c>
      <c r="AI29" s="103">
        <v>8</v>
      </c>
      <c r="AJ29" s="104"/>
      <c r="AK29" s="66">
        <f t="shared" si="3"/>
        <v>8</v>
      </c>
      <c r="AL29" s="67">
        <f t="shared" si="4"/>
        <v>8</v>
      </c>
      <c r="AM29" s="67" t="str">
        <f t="shared" si="20"/>
        <v>8.0</v>
      </c>
      <c r="AN29" s="51" t="str">
        <f t="shared" si="155"/>
        <v>B+</v>
      </c>
      <c r="AO29" s="60">
        <f t="shared" si="156"/>
        <v>3.5</v>
      </c>
      <c r="AP29" s="53" t="str">
        <f t="shared" si="21"/>
        <v>3.5</v>
      </c>
      <c r="AQ29" s="63">
        <v>2</v>
      </c>
      <c r="AR29" s="207">
        <v>2</v>
      </c>
      <c r="AS29" s="105">
        <v>7.3</v>
      </c>
      <c r="AT29" s="103">
        <v>2</v>
      </c>
      <c r="AU29" s="104"/>
      <c r="AV29" s="66">
        <f t="shared" si="22"/>
        <v>4.0999999999999996</v>
      </c>
      <c r="AW29" s="67">
        <f t="shared" si="23"/>
        <v>4.0999999999999996</v>
      </c>
      <c r="AX29" s="67" t="str">
        <f t="shared" si="24"/>
        <v>4.1</v>
      </c>
      <c r="AY29" s="51" t="str">
        <f t="shared" si="25"/>
        <v>D</v>
      </c>
      <c r="AZ29" s="60">
        <f t="shared" si="157"/>
        <v>1</v>
      </c>
      <c r="BA29" s="53" t="str">
        <f t="shared" si="26"/>
        <v>1.0</v>
      </c>
      <c r="BB29" s="63">
        <v>3</v>
      </c>
      <c r="BC29" s="207">
        <v>3</v>
      </c>
      <c r="BD29" s="105">
        <v>7.4</v>
      </c>
      <c r="BE29" s="103">
        <v>9</v>
      </c>
      <c r="BF29" s="104"/>
      <c r="BG29" s="66">
        <f t="shared" si="158"/>
        <v>8.4</v>
      </c>
      <c r="BH29" s="67">
        <f t="shared" si="159"/>
        <v>8.4</v>
      </c>
      <c r="BI29" s="67" t="str">
        <f t="shared" si="27"/>
        <v>8.4</v>
      </c>
      <c r="BJ29" s="51" t="str">
        <f t="shared" si="160"/>
        <v>B+</v>
      </c>
      <c r="BK29" s="60">
        <f t="shared" si="161"/>
        <v>3.5</v>
      </c>
      <c r="BL29" s="53" t="str">
        <f t="shared" si="28"/>
        <v>3.5</v>
      </c>
      <c r="BM29" s="63">
        <v>3</v>
      </c>
      <c r="BN29" s="207">
        <v>3</v>
      </c>
      <c r="BO29" s="105">
        <v>7.7</v>
      </c>
      <c r="BP29" s="103">
        <v>5</v>
      </c>
      <c r="BQ29" s="104"/>
      <c r="BR29" s="66">
        <f t="shared" si="5"/>
        <v>6.1</v>
      </c>
      <c r="BS29" s="67">
        <f t="shared" si="6"/>
        <v>6.1</v>
      </c>
      <c r="BT29" s="67" t="str">
        <f t="shared" si="29"/>
        <v>6.1</v>
      </c>
      <c r="BU29" s="51" t="str">
        <f t="shared" si="7"/>
        <v>C</v>
      </c>
      <c r="BV29" s="68">
        <f t="shared" si="8"/>
        <v>2</v>
      </c>
      <c r="BW29" s="53" t="str">
        <f t="shared" si="30"/>
        <v>2.0</v>
      </c>
      <c r="BX29" s="63">
        <v>2</v>
      </c>
      <c r="BY29" s="207">
        <v>2</v>
      </c>
      <c r="BZ29" s="105">
        <v>7</v>
      </c>
      <c r="CA29" s="103">
        <v>5</v>
      </c>
      <c r="CB29" s="104"/>
      <c r="CC29" s="105"/>
      <c r="CD29" s="67">
        <f t="shared" si="162"/>
        <v>5.8</v>
      </c>
      <c r="CE29" s="67" t="str">
        <f t="shared" si="31"/>
        <v>5.8</v>
      </c>
      <c r="CF29" s="51" t="str">
        <f t="shared" si="163"/>
        <v>C</v>
      </c>
      <c r="CG29" s="60">
        <f t="shared" si="164"/>
        <v>2</v>
      </c>
      <c r="CH29" s="53" t="str">
        <f t="shared" si="32"/>
        <v>2.0</v>
      </c>
      <c r="CI29" s="63">
        <v>3</v>
      </c>
      <c r="CJ29" s="207">
        <v>3</v>
      </c>
      <c r="CK29" s="208">
        <f t="shared" si="33"/>
        <v>17</v>
      </c>
      <c r="CL29" s="72">
        <f t="shared" si="9"/>
        <v>6.511764705882352</v>
      </c>
      <c r="CM29" s="93" t="str">
        <f t="shared" si="34"/>
        <v>6.51</v>
      </c>
      <c r="CN29" s="72">
        <f t="shared" si="10"/>
        <v>2.3823529411764706</v>
      </c>
      <c r="CO29" s="93" t="str">
        <f t="shared" si="35"/>
        <v>2.38</v>
      </c>
      <c r="CP29" s="7" t="str">
        <f t="shared" si="165"/>
        <v>Lên lớp</v>
      </c>
      <c r="CQ29" s="7">
        <f t="shared" si="11"/>
        <v>17</v>
      </c>
      <c r="CR29" s="72">
        <f t="shared" si="12"/>
        <v>6.511764705882352</v>
      </c>
      <c r="CS29" s="7" t="str">
        <f t="shared" si="36"/>
        <v>6.51</v>
      </c>
      <c r="CT29" s="72">
        <f t="shared" si="13"/>
        <v>2.3823529411764706</v>
      </c>
      <c r="CU29" s="7" t="str">
        <f t="shared" si="37"/>
        <v>2.38</v>
      </c>
      <c r="CV29" s="7" t="str">
        <f t="shared" si="166"/>
        <v>Lên lớp</v>
      </c>
      <c r="CW29" s="66">
        <v>7</v>
      </c>
      <c r="CX29" s="7">
        <v>5</v>
      </c>
      <c r="CY29" s="7"/>
      <c r="CZ29" s="66">
        <f t="shared" si="38"/>
        <v>5.8</v>
      </c>
      <c r="DA29" s="67">
        <f t="shared" si="39"/>
        <v>5.8</v>
      </c>
      <c r="DB29" s="60" t="str">
        <f t="shared" si="40"/>
        <v>5.8</v>
      </c>
      <c r="DC29" s="51" t="str">
        <f t="shared" si="41"/>
        <v>C</v>
      </c>
      <c r="DD29" s="60">
        <f t="shared" si="42"/>
        <v>2</v>
      </c>
      <c r="DE29" s="60" t="str">
        <f t="shared" si="43"/>
        <v>2.0</v>
      </c>
      <c r="DF29" s="63"/>
      <c r="DG29" s="209"/>
      <c r="DH29" s="105">
        <v>8.8000000000000007</v>
      </c>
      <c r="DI29" s="126">
        <v>6</v>
      </c>
      <c r="DJ29" s="126"/>
      <c r="DK29" s="66">
        <f t="shared" si="44"/>
        <v>7.1</v>
      </c>
      <c r="DL29" s="67">
        <f t="shared" si="45"/>
        <v>7.1</v>
      </c>
      <c r="DM29" s="60" t="str">
        <f t="shared" si="46"/>
        <v>7.1</v>
      </c>
      <c r="DN29" s="51" t="str">
        <f t="shared" si="47"/>
        <v>B</v>
      </c>
      <c r="DO29" s="60">
        <f t="shared" si="48"/>
        <v>3</v>
      </c>
      <c r="DP29" s="60" t="str">
        <f t="shared" si="49"/>
        <v>3.0</v>
      </c>
      <c r="DQ29" s="63"/>
      <c r="DR29" s="209"/>
      <c r="DS29" s="67">
        <f t="shared" si="50"/>
        <v>6.4499999999999993</v>
      </c>
      <c r="DT29" s="60" t="str">
        <f t="shared" si="51"/>
        <v>6.5</v>
      </c>
      <c r="DU29" s="51" t="str">
        <f t="shared" si="52"/>
        <v>C</v>
      </c>
      <c r="DV29" s="60">
        <f t="shared" si="53"/>
        <v>2</v>
      </c>
      <c r="DW29" s="60" t="str">
        <f t="shared" si="54"/>
        <v>2.0</v>
      </c>
      <c r="DX29" s="63">
        <v>3</v>
      </c>
      <c r="DY29" s="209">
        <v>3</v>
      </c>
      <c r="DZ29" s="210">
        <v>6.4</v>
      </c>
      <c r="EA29" s="57">
        <v>7</v>
      </c>
      <c r="EB29" s="58"/>
      <c r="EC29" s="66">
        <f t="shared" si="55"/>
        <v>6.8</v>
      </c>
      <c r="ED29" s="67">
        <f t="shared" si="56"/>
        <v>6.8</v>
      </c>
      <c r="EE29" s="67" t="str">
        <f t="shared" si="57"/>
        <v>6.8</v>
      </c>
      <c r="EF29" s="51" t="str">
        <f t="shared" si="58"/>
        <v>C+</v>
      </c>
      <c r="EG29" s="68">
        <f t="shared" si="59"/>
        <v>2.5</v>
      </c>
      <c r="EH29" s="53" t="str">
        <f t="shared" si="60"/>
        <v>2.5</v>
      </c>
      <c r="EI29" s="63">
        <v>3</v>
      </c>
      <c r="EJ29" s="207">
        <v>3</v>
      </c>
      <c r="EK29" s="150">
        <v>7</v>
      </c>
      <c r="EL29" s="124">
        <v>4</v>
      </c>
      <c r="EM29" s="125"/>
      <c r="EN29" s="66">
        <f t="shared" si="61"/>
        <v>5.2</v>
      </c>
      <c r="EO29" s="67">
        <f t="shared" si="62"/>
        <v>5.2</v>
      </c>
      <c r="EP29" s="67" t="str">
        <f t="shared" si="63"/>
        <v>5.2</v>
      </c>
      <c r="EQ29" s="51" t="str">
        <f t="shared" si="64"/>
        <v>D+</v>
      </c>
      <c r="ER29" s="60">
        <f t="shared" si="65"/>
        <v>1.5</v>
      </c>
      <c r="ES29" s="53" t="str">
        <f t="shared" si="66"/>
        <v>1.5</v>
      </c>
      <c r="ET29" s="63">
        <v>3</v>
      </c>
      <c r="EU29" s="207">
        <v>3</v>
      </c>
      <c r="EV29" s="210">
        <v>6</v>
      </c>
      <c r="EW29" s="57">
        <v>5</v>
      </c>
      <c r="EX29" s="58"/>
      <c r="EY29" s="66">
        <f t="shared" si="67"/>
        <v>5.4</v>
      </c>
      <c r="EZ29" s="67">
        <f t="shared" si="68"/>
        <v>5.4</v>
      </c>
      <c r="FA29" s="67" t="str">
        <f t="shared" si="69"/>
        <v>5.4</v>
      </c>
      <c r="FB29" s="51" t="str">
        <f t="shared" si="70"/>
        <v>D+</v>
      </c>
      <c r="FC29" s="60">
        <f t="shared" si="71"/>
        <v>1.5</v>
      </c>
      <c r="FD29" s="53" t="str">
        <f t="shared" si="72"/>
        <v>1.5</v>
      </c>
      <c r="FE29" s="63">
        <v>2</v>
      </c>
      <c r="FF29" s="207">
        <v>2</v>
      </c>
      <c r="FG29" s="105">
        <v>6</v>
      </c>
      <c r="FH29" s="103">
        <v>7</v>
      </c>
      <c r="FI29" s="104"/>
      <c r="FJ29" s="66">
        <f t="shared" si="73"/>
        <v>6.6</v>
      </c>
      <c r="FK29" s="67">
        <f t="shared" si="74"/>
        <v>6.6</v>
      </c>
      <c r="FL29" s="67" t="str">
        <f t="shared" si="75"/>
        <v>6.6</v>
      </c>
      <c r="FM29" s="51" t="str">
        <f t="shared" si="76"/>
        <v>C+</v>
      </c>
      <c r="FN29" s="60">
        <f t="shared" si="77"/>
        <v>2.5</v>
      </c>
      <c r="FO29" s="53" t="str">
        <f t="shared" si="78"/>
        <v>2.5</v>
      </c>
      <c r="FP29" s="63">
        <v>2</v>
      </c>
      <c r="FQ29" s="207">
        <v>2</v>
      </c>
      <c r="FR29" s="105">
        <v>7.2</v>
      </c>
      <c r="FS29" s="103">
        <v>7</v>
      </c>
      <c r="FT29" s="104"/>
      <c r="FU29" s="66"/>
      <c r="FV29" s="67">
        <f t="shared" si="79"/>
        <v>7.1</v>
      </c>
      <c r="FW29" s="67" t="str">
        <f t="shared" si="80"/>
        <v>7.1</v>
      </c>
      <c r="FX29" s="51" t="str">
        <f t="shared" si="81"/>
        <v>B</v>
      </c>
      <c r="FY29" s="60">
        <f t="shared" si="82"/>
        <v>3</v>
      </c>
      <c r="FZ29" s="53" t="str">
        <f t="shared" si="83"/>
        <v>3.0</v>
      </c>
      <c r="GA29" s="63">
        <v>2</v>
      </c>
      <c r="GB29" s="207">
        <v>2</v>
      </c>
      <c r="GC29" s="105">
        <v>7</v>
      </c>
      <c r="GD29" s="103">
        <v>7</v>
      </c>
      <c r="GE29" s="104"/>
      <c r="GF29" s="105"/>
      <c r="GG29" s="67">
        <f t="shared" si="84"/>
        <v>7</v>
      </c>
      <c r="GH29" s="67" t="str">
        <f t="shared" si="85"/>
        <v>7.0</v>
      </c>
      <c r="GI29" s="51" t="str">
        <f t="shared" si="86"/>
        <v>B</v>
      </c>
      <c r="GJ29" s="60">
        <f t="shared" si="87"/>
        <v>3</v>
      </c>
      <c r="GK29" s="53" t="str">
        <f t="shared" si="88"/>
        <v>3.0</v>
      </c>
      <c r="GL29" s="63">
        <v>3</v>
      </c>
      <c r="GM29" s="207">
        <v>3</v>
      </c>
      <c r="GN29" s="211">
        <f t="shared" si="89"/>
        <v>18</v>
      </c>
      <c r="GO29" s="156">
        <f t="shared" si="90"/>
        <v>6.3638888888888898</v>
      </c>
      <c r="GP29" s="158">
        <f t="shared" si="91"/>
        <v>2.2777777777777777</v>
      </c>
      <c r="GQ29" s="157" t="str">
        <f t="shared" si="92"/>
        <v>2.28</v>
      </c>
      <c r="GR29" s="5" t="str">
        <f t="shared" si="93"/>
        <v>Lên lớp</v>
      </c>
      <c r="GS29" s="212">
        <f t="shared" si="94"/>
        <v>18</v>
      </c>
      <c r="GT29" s="213">
        <f t="shared" si="95"/>
        <v>6.3638888888888898</v>
      </c>
      <c r="GU29" s="214">
        <f t="shared" si="96"/>
        <v>2.2777777777777777</v>
      </c>
      <c r="GV29" s="215">
        <f t="shared" si="97"/>
        <v>35</v>
      </c>
      <c r="GW29" s="211">
        <f t="shared" si="98"/>
        <v>35</v>
      </c>
      <c r="GX29" s="157">
        <f t="shared" si="99"/>
        <v>6.4357142857142859</v>
      </c>
      <c r="GY29" s="158">
        <f t="shared" si="100"/>
        <v>2.3285714285714287</v>
      </c>
      <c r="GZ29" s="157" t="str">
        <f t="shared" si="101"/>
        <v>2.33</v>
      </c>
      <c r="HA29" s="5" t="str">
        <f t="shared" si="102"/>
        <v>Lên lớp</v>
      </c>
      <c r="HB29" s="105">
        <v>6.6</v>
      </c>
      <c r="HC29" s="103">
        <v>5</v>
      </c>
      <c r="HD29" s="104"/>
      <c r="HE29" s="105"/>
      <c r="HF29" s="67">
        <f t="shared" si="103"/>
        <v>5.6</v>
      </c>
      <c r="HG29" s="67" t="str">
        <f t="shared" si="104"/>
        <v>5.6</v>
      </c>
      <c r="HH29" s="51" t="str">
        <f t="shared" si="105"/>
        <v>C</v>
      </c>
      <c r="HI29" s="60">
        <f t="shared" si="106"/>
        <v>2</v>
      </c>
      <c r="HJ29" s="53" t="str">
        <f t="shared" si="107"/>
        <v>2.0</v>
      </c>
      <c r="HK29" s="63">
        <v>3</v>
      </c>
      <c r="HL29" s="207">
        <v>3</v>
      </c>
      <c r="HM29" s="210">
        <v>8</v>
      </c>
      <c r="HN29" s="57">
        <v>5</v>
      </c>
      <c r="HO29" s="58"/>
      <c r="HP29" s="66">
        <f t="shared" si="108"/>
        <v>6.2</v>
      </c>
      <c r="HQ29" s="110">
        <f t="shared" si="109"/>
        <v>6.2</v>
      </c>
      <c r="HR29" s="67" t="str">
        <f t="shared" si="110"/>
        <v>6.2</v>
      </c>
      <c r="HS29" s="111" t="str">
        <f t="shared" si="111"/>
        <v>C</v>
      </c>
      <c r="HT29" s="112">
        <f t="shared" si="112"/>
        <v>2</v>
      </c>
      <c r="HU29" s="113" t="str">
        <f t="shared" si="113"/>
        <v>2.0</v>
      </c>
      <c r="HV29" s="63">
        <v>1</v>
      </c>
      <c r="HW29" s="207">
        <v>1</v>
      </c>
      <c r="HX29" s="66">
        <f t="shared" si="114"/>
        <v>1.9</v>
      </c>
      <c r="HY29" s="167">
        <f t="shared" si="115"/>
        <v>5.8</v>
      </c>
      <c r="HZ29" s="53" t="str">
        <f t="shared" si="116"/>
        <v>5.8</v>
      </c>
      <c r="IA29" s="51" t="str">
        <f t="shared" si="117"/>
        <v>C</v>
      </c>
      <c r="IB29" s="60">
        <f t="shared" si="118"/>
        <v>2</v>
      </c>
      <c r="IC29" s="53" t="str">
        <f t="shared" si="119"/>
        <v>2.0</v>
      </c>
      <c r="ID29" s="220">
        <v>4</v>
      </c>
      <c r="IE29" s="221">
        <v>4</v>
      </c>
      <c r="IF29" s="210">
        <v>6</v>
      </c>
      <c r="IG29" s="57">
        <v>6</v>
      </c>
      <c r="IH29" s="58"/>
      <c r="II29" s="66">
        <f t="shared" si="120"/>
        <v>6</v>
      </c>
      <c r="IJ29" s="67">
        <f t="shared" si="121"/>
        <v>6</v>
      </c>
      <c r="IK29" s="67" t="str">
        <f t="shared" si="122"/>
        <v>6.0</v>
      </c>
      <c r="IL29" s="51" t="str">
        <f t="shared" si="123"/>
        <v>C</v>
      </c>
      <c r="IM29" s="60">
        <f t="shared" si="124"/>
        <v>2</v>
      </c>
      <c r="IN29" s="53" t="str">
        <f t="shared" si="125"/>
        <v>2.0</v>
      </c>
      <c r="IO29" s="63">
        <v>2</v>
      </c>
      <c r="IP29" s="207">
        <v>2</v>
      </c>
      <c r="IQ29" s="210">
        <v>8.1999999999999993</v>
      </c>
      <c r="IR29" s="57">
        <v>6</v>
      </c>
      <c r="IS29" s="58"/>
      <c r="IT29" s="66">
        <f t="shared" si="126"/>
        <v>6.9</v>
      </c>
      <c r="IU29" s="67">
        <f t="shared" si="127"/>
        <v>6.9</v>
      </c>
      <c r="IV29" s="67" t="str">
        <f t="shared" si="128"/>
        <v>6.9</v>
      </c>
      <c r="IW29" s="51" t="str">
        <f t="shared" si="129"/>
        <v>C+</v>
      </c>
      <c r="IX29" s="60">
        <f t="shared" si="130"/>
        <v>2.5</v>
      </c>
      <c r="IY29" s="53" t="str">
        <f t="shared" si="131"/>
        <v>2.5</v>
      </c>
      <c r="IZ29" s="63">
        <v>3</v>
      </c>
      <c r="JA29" s="207">
        <v>3</v>
      </c>
      <c r="JB29" s="65">
        <v>7</v>
      </c>
      <c r="JC29" s="57">
        <v>9</v>
      </c>
      <c r="JD29" s="58"/>
      <c r="JE29" s="66">
        <f t="shared" si="132"/>
        <v>8.1999999999999993</v>
      </c>
      <c r="JF29" s="67">
        <f t="shared" si="133"/>
        <v>8.1999999999999993</v>
      </c>
      <c r="JG29" s="50" t="str">
        <f t="shared" si="134"/>
        <v>8.2</v>
      </c>
      <c r="JH29" s="51" t="str">
        <f t="shared" si="135"/>
        <v>B+</v>
      </c>
      <c r="JI29" s="60">
        <f t="shared" si="136"/>
        <v>3.5</v>
      </c>
      <c r="JJ29" s="53" t="str">
        <f t="shared" si="137"/>
        <v>3.5</v>
      </c>
      <c r="JK29" s="61">
        <v>2</v>
      </c>
      <c r="JL29" s="62">
        <v>2</v>
      </c>
      <c r="JM29" s="65">
        <v>7.6</v>
      </c>
      <c r="JN29" s="57">
        <v>6</v>
      </c>
      <c r="JO29" s="58"/>
      <c r="JP29" s="66">
        <f t="shared" si="138"/>
        <v>6.6</v>
      </c>
      <c r="JQ29" s="67">
        <f t="shared" si="139"/>
        <v>6.6</v>
      </c>
      <c r="JR29" s="50" t="str">
        <f t="shared" si="140"/>
        <v>6.6</v>
      </c>
      <c r="JS29" s="51" t="str">
        <f t="shared" si="141"/>
        <v>C+</v>
      </c>
      <c r="JT29" s="60">
        <f t="shared" si="142"/>
        <v>2.5</v>
      </c>
      <c r="JU29" s="53" t="str">
        <f t="shared" si="143"/>
        <v>2.5</v>
      </c>
      <c r="JV29" s="61">
        <v>1</v>
      </c>
      <c r="JW29" s="62">
        <v>1</v>
      </c>
      <c r="JX29" s="271">
        <v>5.3</v>
      </c>
      <c r="JY29" s="122">
        <v>3</v>
      </c>
      <c r="JZ29" s="123">
        <v>5</v>
      </c>
      <c r="KA29" s="171">
        <f t="shared" si="144"/>
        <v>3.9</v>
      </c>
      <c r="KB29" s="67">
        <f t="shared" si="145"/>
        <v>5.0999999999999996</v>
      </c>
      <c r="KC29" s="50" t="str">
        <f t="shared" si="146"/>
        <v>5.1</v>
      </c>
      <c r="KD29" s="51" t="str">
        <f t="shared" si="147"/>
        <v>D+</v>
      </c>
      <c r="KE29" s="60">
        <f t="shared" si="148"/>
        <v>1.5</v>
      </c>
      <c r="KF29" s="53" t="str">
        <f t="shared" si="149"/>
        <v>1.5</v>
      </c>
      <c r="KG29" s="61">
        <v>2</v>
      </c>
      <c r="KH29" s="62">
        <v>2</v>
      </c>
    </row>
    <row r="30" spans="1:294" s="8" customFormat="1" ht="18">
      <c r="A30" s="5">
        <v>29</v>
      </c>
      <c r="B30" s="9" t="s">
        <v>356</v>
      </c>
      <c r="C30" s="10" t="s">
        <v>443</v>
      </c>
      <c r="D30" s="11" t="s">
        <v>208</v>
      </c>
      <c r="E30" s="12" t="s">
        <v>444</v>
      </c>
      <c r="F30" s="6"/>
      <c r="G30" s="47" t="s">
        <v>669</v>
      </c>
      <c r="H30" s="6" t="s">
        <v>427</v>
      </c>
      <c r="I30" s="48" t="s">
        <v>699</v>
      </c>
      <c r="J30" s="48" t="s">
        <v>699</v>
      </c>
      <c r="K30" s="98">
        <v>0</v>
      </c>
      <c r="L30" s="67" t="str">
        <f t="shared" si="14"/>
        <v>0.0</v>
      </c>
      <c r="M30" s="51" t="str">
        <f t="shared" si="150"/>
        <v>F</v>
      </c>
      <c r="N30" s="52">
        <f t="shared" si="151"/>
        <v>0</v>
      </c>
      <c r="O30" s="53" t="str">
        <f t="shared" si="15"/>
        <v>0.0</v>
      </c>
      <c r="P30" s="63"/>
      <c r="Q30" s="49">
        <v>6</v>
      </c>
      <c r="R30" s="67" t="str">
        <f t="shared" si="16"/>
        <v>6.0</v>
      </c>
      <c r="S30" s="51" t="str">
        <f t="shared" si="152"/>
        <v>C</v>
      </c>
      <c r="T30" s="52">
        <f t="shared" si="153"/>
        <v>2</v>
      </c>
      <c r="U30" s="53" t="str">
        <f t="shared" si="17"/>
        <v>2.0</v>
      </c>
      <c r="V30" s="63">
        <v>3</v>
      </c>
      <c r="W30" s="105">
        <v>6.8</v>
      </c>
      <c r="X30" s="103">
        <v>7</v>
      </c>
      <c r="Y30" s="104"/>
      <c r="Z30" s="66">
        <f t="shared" si="0"/>
        <v>6.9</v>
      </c>
      <c r="AA30" s="67">
        <f t="shared" si="1"/>
        <v>6.9</v>
      </c>
      <c r="AB30" s="67" t="str">
        <f t="shared" si="18"/>
        <v>6.9</v>
      </c>
      <c r="AC30" s="51" t="str">
        <f t="shared" si="2"/>
        <v>C+</v>
      </c>
      <c r="AD30" s="60">
        <f t="shared" si="154"/>
        <v>2.5</v>
      </c>
      <c r="AE30" s="53" t="str">
        <f t="shared" si="19"/>
        <v>2.5</v>
      </c>
      <c r="AF30" s="63">
        <v>4</v>
      </c>
      <c r="AG30" s="207">
        <v>4</v>
      </c>
      <c r="AH30" s="105">
        <v>6.3</v>
      </c>
      <c r="AI30" s="103">
        <v>8</v>
      </c>
      <c r="AJ30" s="104"/>
      <c r="AK30" s="66">
        <f t="shared" si="3"/>
        <v>7.3</v>
      </c>
      <c r="AL30" s="67">
        <f t="shared" si="4"/>
        <v>7.3</v>
      </c>
      <c r="AM30" s="67" t="str">
        <f t="shared" si="20"/>
        <v>7.3</v>
      </c>
      <c r="AN30" s="51" t="str">
        <f t="shared" si="155"/>
        <v>B</v>
      </c>
      <c r="AO30" s="60">
        <f t="shared" si="156"/>
        <v>3</v>
      </c>
      <c r="AP30" s="53" t="str">
        <f t="shared" si="21"/>
        <v>3.0</v>
      </c>
      <c r="AQ30" s="63">
        <v>2</v>
      </c>
      <c r="AR30" s="207">
        <v>2</v>
      </c>
      <c r="AS30" s="105">
        <v>5.3</v>
      </c>
      <c r="AT30" s="103">
        <v>3</v>
      </c>
      <c r="AU30" s="104">
        <v>3</v>
      </c>
      <c r="AV30" s="66">
        <f t="shared" si="22"/>
        <v>3.9</v>
      </c>
      <c r="AW30" s="67">
        <f t="shared" si="23"/>
        <v>3.9</v>
      </c>
      <c r="AX30" s="67" t="str">
        <f t="shared" si="24"/>
        <v>3.9</v>
      </c>
      <c r="AY30" s="51" t="str">
        <f t="shared" si="25"/>
        <v>F</v>
      </c>
      <c r="AZ30" s="60">
        <f t="shared" si="157"/>
        <v>0</v>
      </c>
      <c r="BA30" s="53" t="str">
        <f t="shared" si="26"/>
        <v>0.0</v>
      </c>
      <c r="BB30" s="63">
        <v>3</v>
      </c>
      <c r="BC30" s="207"/>
      <c r="BD30" s="105">
        <v>5</v>
      </c>
      <c r="BE30" s="103">
        <v>8</v>
      </c>
      <c r="BF30" s="104"/>
      <c r="BG30" s="66">
        <f t="shared" si="158"/>
        <v>6.8</v>
      </c>
      <c r="BH30" s="67">
        <f t="shared" si="159"/>
        <v>6.8</v>
      </c>
      <c r="BI30" s="67" t="str">
        <f t="shared" si="27"/>
        <v>6.8</v>
      </c>
      <c r="BJ30" s="51" t="str">
        <f t="shared" si="160"/>
        <v>C+</v>
      </c>
      <c r="BK30" s="60">
        <f t="shared" si="161"/>
        <v>2.5</v>
      </c>
      <c r="BL30" s="53" t="str">
        <f t="shared" si="28"/>
        <v>2.5</v>
      </c>
      <c r="BM30" s="63">
        <v>3</v>
      </c>
      <c r="BN30" s="207">
        <v>3</v>
      </c>
      <c r="BO30" s="105">
        <v>6.9</v>
      </c>
      <c r="BP30" s="103">
        <v>4</v>
      </c>
      <c r="BQ30" s="104"/>
      <c r="BR30" s="66">
        <f t="shared" si="5"/>
        <v>5.2</v>
      </c>
      <c r="BS30" s="67">
        <f t="shared" si="6"/>
        <v>5.2</v>
      </c>
      <c r="BT30" s="67" t="str">
        <f t="shared" si="29"/>
        <v>5.2</v>
      </c>
      <c r="BU30" s="51" t="str">
        <f t="shared" si="7"/>
        <v>D+</v>
      </c>
      <c r="BV30" s="68">
        <f t="shared" si="8"/>
        <v>1.5</v>
      </c>
      <c r="BW30" s="53" t="str">
        <f t="shared" si="30"/>
        <v>1.5</v>
      </c>
      <c r="BX30" s="63">
        <v>2</v>
      </c>
      <c r="BY30" s="207">
        <v>2</v>
      </c>
      <c r="BZ30" s="105">
        <v>5.7</v>
      </c>
      <c r="CA30" s="103">
        <v>6</v>
      </c>
      <c r="CB30" s="104"/>
      <c r="CC30" s="105"/>
      <c r="CD30" s="67">
        <f t="shared" si="162"/>
        <v>5.9</v>
      </c>
      <c r="CE30" s="67" t="str">
        <f t="shared" si="31"/>
        <v>5.9</v>
      </c>
      <c r="CF30" s="51" t="str">
        <f t="shared" si="163"/>
        <v>C</v>
      </c>
      <c r="CG30" s="60">
        <f t="shared" si="164"/>
        <v>2</v>
      </c>
      <c r="CH30" s="53" t="str">
        <f t="shared" si="32"/>
        <v>2.0</v>
      </c>
      <c r="CI30" s="63">
        <v>3</v>
      </c>
      <c r="CJ30" s="207">
        <v>3</v>
      </c>
      <c r="CK30" s="208">
        <f t="shared" si="33"/>
        <v>17</v>
      </c>
      <c r="CL30" s="72">
        <f t="shared" si="9"/>
        <v>6.0235294117647067</v>
      </c>
      <c r="CM30" s="93" t="str">
        <f t="shared" si="34"/>
        <v>6.02</v>
      </c>
      <c r="CN30" s="72">
        <f t="shared" si="10"/>
        <v>1.911764705882353</v>
      </c>
      <c r="CO30" s="93" t="str">
        <f t="shared" si="35"/>
        <v>1.91</v>
      </c>
      <c r="CP30" s="7" t="str">
        <f t="shared" si="165"/>
        <v>Lên lớp</v>
      </c>
      <c r="CQ30" s="7">
        <f t="shared" si="11"/>
        <v>14</v>
      </c>
      <c r="CR30" s="72">
        <f t="shared" si="12"/>
        <v>6.4785714285714286</v>
      </c>
      <c r="CS30" s="7" t="str">
        <f t="shared" si="36"/>
        <v>6.48</v>
      </c>
      <c r="CT30" s="72">
        <f t="shared" si="13"/>
        <v>2.3214285714285716</v>
      </c>
      <c r="CU30" s="7" t="str">
        <f t="shared" si="37"/>
        <v>2.32</v>
      </c>
      <c r="CV30" s="7" t="str">
        <f t="shared" si="166"/>
        <v>Lên lớp</v>
      </c>
      <c r="CW30" s="66">
        <v>0</v>
      </c>
      <c r="CX30" s="7"/>
      <c r="CY30" s="7"/>
      <c r="CZ30" s="66">
        <f t="shared" si="38"/>
        <v>0</v>
      </c>
      <c r="DA30" s="67">
        <f t="shared" si="39"/>
        <v>0</v>
      </c>
      <c r="DB30" s="60" t="str">
        <f t="shared" si="40"/>
        <v>0.0</v>
      </c>
      <c r="DC30" s="51" t="str">
        <f t="shared" si="41"/>
        <v>F</v>
      </c>
      <c r="DD30" s="60">
        <f t="shared" si="42"/>
        <v>0</v>
      </c>
      <c r="DE30" s="60" t="str">
        <f t="shared" si="43"/>
        <v>0.0</v>
      </c>
      <c r="DF30" s="63"/>
      <c r="DG30" s="209"/>
      <c r="DH30" s="105">
        <v>6</v>
      </c>
      <c r="DI30" s="126">
        <v>3</v>
      </c>
      <c r="DJ30" s="126"/>
      <c r="DK30" s="66">
        <f t="shared" si="44"/>
        <v>4.2</v>
      </c>
      <c r="DL30" s="67">
        <f t="shared" si="45"/>
        <v>4.2</v>
      </c>
      <c r="DM30" s="60" t="str">
        <f t="shared" si="46"/>
        <v>4.2</v>
      </c>
      <c r="DN30" s="51" t="str">
        <f t="shared" si="47"/>
        <v>D</v>
      </c>
      <c r="DO30" s="60">
        <f t="shared" si="48"/>
        <v>1</v>
      </c>
      <c r="DP30" s="60" t="str">
        <f t="shared" si="49"/>
        <v>1.0</v>
      </c>
      <c r="DQ30" s="63"/>
      <c r="DR30" s="209"/>
      <c r="DS30" s="67">
        <f t="shared" si="50"/>
        <v>2.1</v>
      </c>
      <c r="DT30" s="60" t="str">
        <f t="shared" si="51"/>
        <v>2.1</v>
      </c>
      <c r="DU30" s="51" t="str">
        <f t="shared" si="52"/>
        <v>F</v>
      </c>
      <c r="DV30" s="60">
        <f t="shared" si="53"/>
        <v>0</v>
      </c>
      <c r="DW30" s="60" t="str">
        <f t="shared" si="54"/>
        <v>0.0</v>
      </c>
      <c r="DX30" s="63">
        <v>3</v>
      </c>
      <c r="DY30" s="209"/>
      <c r="DZ30" s="149">
        <v>1.4</v>
      </c>
      <c r="EA30" s="70"/>
      <c r="EB30" s="121"/>
      <c r="EC30" s="66">
        <f t="shared" si="55"/>
        <v>0.6</v>
      </c>
      <c r="ED30" s="67">
        <f t="shared" si="56"/>
        <v>0.6</v>
      </c>
      <c r="EE30" s="67" t="str">
        <f t="shared" si="57"/>
        <v>0.6</v>
      </c>
      <c r="EF30" s="51" t="str">
        <f t="shared" si="58"/>
        <v>F</v>
      </c>
      <c r="EG30" s="68">
        <f t="shared" si="59"/>
        <v>0</v>
      </c>
      <c r="EH30" s="53" t="str">
        <f t="shared" si="60"/>
        <v>0.0</v>
      </c>
      <c r="EI30" s="63">
        <v>3</v>
      </c>
      <c r="EJ30" s="207"/>
      <c r="EK30" s="210">
        <v>6.7</v>
      </c>
      <c r="EL30" s="57">
        <v>6</v>
      </c>
      <c r="EM30" s="58"/>
      <c r="EN30" s="66">
        <f t="shared" si="61"/>
        <v>6.3</v>
      </c>
      <c r="EO30" s="67">
        <f t="shared" si="62"/>
        <v>6.3</v>
      </c>
      <c r="EP30" s="67" t="str">
        <f t="shared" si="63"/>
        <v>6.3</v>
      </c>
      <c r="EQ30" s="51" t="str">
        <f t="shared" si="64"/>
        <v>C</v>
      </c>
      <c r="ER30" s="60">
        <f t="shared" si="65"/>
        <v>2</v>
      </c>
      <c r="ES30" s="53" t="str">
        <f t="shared" si="66"/>
        <v>2.0</v>
      </c>
      <c r="ET30" s="63">
        <v>3</v>
      </c>
      <c r="EU30" s="207">
        <v>3</v>
      </c>
      <c r="EV30" s="171">
        <v>5</v>
      </c>
      <c r="EW30" s="122">
        <v>0</v>
      </c>
      <c r="EX30" s="123"/>
      <c r="EY30" s="66">
        <f t="shared" si="67"/>
        <v>2</v>
      </c>
      <c r="EZ30" s="67">
        <f t="shared" si="68"/>
        <v>2</v>
      </c>
      <c r="FA30" s="67" t="str">
        <f t="shared" si="69"/>
        <v>2.0</v>
      </c>
      <c r="FB30" s="51" t="str">
        <f t="shared" si="70"/>
        <v>F</v>
      </c>
      <c r="FC30" s="60">
        <f t="shared" si="71"/>
        <v>0</v>
      </c>
      <c r="FD30" s="53" t="str">
        <f t="shared" si="72"/>
        <v>0.0</v>
      </c>
      <c r="FE30" s="63">
        <v>2</v>
      </c>
      <c r="FF30" s="207"/>
      <c r="FG30" s="105">
        <v>7.7</v>
      </c>
      <c r="FH30" s="103">
        <v>7</v>
      </c>
      <c r="FI30" s="104"/>
      <c r="FJ30" s="66">
        <f t="shared" si="73"/>
        <v>7.3</v>
      </c>
      <c r="FK30" s="67">
        <f t="shared" si="74"/>
        <v>7.3</v>
      </c>
      <c r="FL30" s="67" t="str">
        <f t="shared" si="75"/>
        <v>7.3</v>
      </c>
      <c r="FM30" s="51" t="str">
        <f t="shared" si="76"/>
        <v>B</v>
      </c>
      <c r="FN30" s="60">
        <f t="shared" si="77"/>
        <v>3</v>
      </c>
      <c r="FO30" s="53" t="str">
        <f t="shared" si="78"/>
        <v>3.0</v>
      </c>
      <c r="FP30" s="63">
        <v>2</v>
      </c>
      <c r="FQ30" s="207">
        <v>2</v>
      </c>
      <c r="FR30" s="150">
        <v>5.2</v>
      </c>
      <c r="FS30" s="124">
        <v>0</v>
      </c>
      <c r="FT30" s="125"/>
      <c r="FU30" s="150"/>
      <c r="FV30" s="67">
        <f t="shared" si="79"/>
        <v>2.1</v>
      </c>
      <c r="FW30" s="67" t="str">
        <f t="shared" si="80"/>
        <v>2.1</v>
      </c>
      <c r="FX30" s="51" t="str">
        <f t="shared" si="81"/>
        <v>F</v>
      </c>
      <c r="FY30" s="60">
        <f t="shared" si="82"/>
        <v>0</v>
      </c>
      <c r="FZ30" s="53" t="str">
        <f t="shared" si="83"/>
        <v>0.0</v>
      </c>
      <c r="GA30" s="63">
        <v>2</v>
      </c>
      <c r="GB30" s="207"/>
      <c r="GC30" s="171">
        <v>5.4</v>
      </c>
      <c r="GD30" s="122">
        <v>0</v>
      </c>
      <c r="GE30" s="123"/>
      <c r="GF30" s="171"/>
      <c r="GG30" s="67">
        <f t="shared" si="84"/>
        <v>2.2000000000000002</v>
      </c>
      <c r="GH30" s="67" t="str">
        <f t="shared" si="85"/>
        <v>2.2</v>
      </c>
      <c r="GI30" s="51" t="str">
        <f t="shared" si="86"/>
        <v>F</v>
      </c>
      <c r="GJ30" s="60">
        <f t="shared" si="87"/>
        <v>0</v>
      </c>
      <c r="GK30" s="53" t="str">
        <f t="shared" si="88"/>
        <v>0.0</v>
      </c>
      <c r="GL30" s="63">
        <v>3</v>
      </c>
      <c r="GM30" s="207"/>
      <c r="GN30" s="211">
        <f t="shared" si="89"/>
        <v>18</v>
      </c>
      <c r="GO30" s="156">
        <f t="shared" si="90"/>
        <v>3.1333333333333337</v>
      </c>
      <c r="GP30" s="158">
        <f t="shared" si="91"/>
        <v>0.66666666666666663</v>
      </c>
      <c r="GQ30" s="157" t="str">
        <f t="shared" si="92"/>
        <v>0.67</v>
      </c>
      <c r="GR30" s="5" t="str">
        <f t="shared" si="93"/>
        <v>Cảnh báo KQHT</v>
      </c>
      <c r="GS30" s="212">
        <f t="shared" si="94"/>
        <v>5</v>
      </c>
      <c r="GT30" s="213">
        <f t="shared" si="95"/>
        <v>6.7</v>
      </c>
      <c r="GU30" s="214">
        <f t="shared" si="96"/>
        <v>2.4</v>
      </c>
      <c r="GV30" s="215">
        <f t="shared" si="97"/>
        <v>35</v>
      </c>
      <c r="GW30" s="211">
        <f t="shared" si="98"/>
        <v>19</v>
      </c>
      <c r="GX30" s="157">
        <f t="shared" si="99"/>
        <v>6.5368421052631582</v>
      </c>
      <c r="GY30" s="158">
        <f t="shared" si="100"/>
        <v>2.3421052631578947</v>
      </c>
      <c r="GZ30" s="157" t="str">
        <f t="shared" si="101"/>
        <v>2.34</v>
      </c>
      <c r="HA30" s="5" t="str">
        <f t="shared" si="102"/>
        <v>Lên lớp</v>
      </c>
      <c r="HB30" s="171">
        <v>5.6</v>
      </c>
      <c r="HC30" s="122">
        <v>2</v>
      </c>
      <c r="HD30" s="123">
        <v>5</v>
      </c>
      <c r="HE30" s="171"/>
      <c r="HF30" s="67">
        <f t="shared" si="103"/>
        <v>5.2</v>
      </c>
      <c r="HG30" s="67" t="str">
        <f t="shared" si="104"/>
        <v>5.2</v>
      </c>
      <c r="HH30" s="51" t="str">
        <f t="shared" si="105"/>
        <v>D+</v>
      </c>
      <c r="HI30" s="60">
        <f t="shared" si="106"/>
        <v>1.5</v>
      </c>
      <c r="HJ30" s="53" t="str">
        <f t="shared" si="107"/>
        <v>1.5</v>
      </c>
      <c r="HK30" s="63">
        <v>3</v>
      </c>
      <c r="HL30" s="207">
        <v>3</v>
      </c>
      <c r="HM30" s="210">
        <v>7.3</v>
      </c>
      <c r="HN30" s="57">
        <v>4</v>
      </c>
      <c r="HO30" s="58"/>
      <c r="HP30" s="66">
        <f t="shared" si="108"/>
        <v>5.3</v>
      </c>
      <c r="HQ30" s="110">
        <f t="shared" si="109"/>
        <v>5.3</v>
      </c>
      <c r="HR30" s="67" t="str">
        <f t="shared" si="110"/>
        <v>5.3</v>
      </c>
      <c r="HS30" s="111" t="str">
        <f t="shared" si="111"/>
        <v>D+</v>
      </c>
      <c r="HT30" s="112">
        <f t="shared" si="112"/>
        <v>1.5</v>
      </c>
      <c r="HU30" s="113" t="str">
        <f t="shared" si="113"/>
        <v>1.5</v>
      </c>
      <c r="HV30" s="63">
        <v>1</v>
      </c>
      <c r="HW30" s="207">
        <v>1</v>
      </c>
      <c r="HX30" s="66">
        <f t="shared" si="114"/>
        <v>1.6</v>
      </c>
      <c r="HY30" s="167">
        <f t="shared" si="115"/>
        <v>5.2</v>
      </c>
      <c r="HZ30" s="53" t="str">
        <f t="shared" si="116"/>
        <v>5.2</v>
      </c>
      <c r="IA30" s="51" t="str">
        <f t="shared" si="117"/>
        <v>D+</v>
      </c>
      <c r="IB30" s="60">
        <f t="shared" si="118"/>
        <v>1.5</v>
      </c>
      <c r="IC30" s="53" t="str">
        <f t="shared" si="119"/>
        <v>1.5</v>
      </c>
      <c r="ID30" s="220">
        <v>4</v>
      </c>
      <c r="IE30" s="221">
        <v>4</v>
      </c>
      <c r="IF30" s="210">
        <v>5</v>
      </c>
      <c r="IG30" s="57">
        <v>4</v>
      </c>
      <c r="IH30" s="58"/>
      <c r="II30" s="66">
        <f t="shared" si="120"/>
        <v>4.4000000000000004</v>
      </c>
      <c r="IJ30" s="67">
        <f t="shared" si="121"/>
        <v>4.4000000000000004</v>
      </c>
      <c r="IK30" s="67" t="str">
        <f t="shared" si="122"/>
        <v>4.4</v>
      </c>
      <c r="IL30" s="51" t="str">
        <f t="shared" si="123"/>
        <v>D</v>
      </c>
      <c r="IM30" s="60">
        <f t="shared" si="124"/>
        <v>1</v>
      </c>
      <c r="IN30" s="53" t="str">
        <f t="shared" si="125"/>
        <v>1.0</v>
      </c>
      <c r="IO30" s="63">
        <v>2</v>
      </c>
      <c r="IP30" s="207">
        <v>2</v>
      </c>
      <c r="IQ30" s="210">
        <v>6.7</v>
      </c>
      <c r="IR30" s="57">
        <v>4</v>
      </c>
      <c r="IS30" s="58"/>
      <c r="IT30" s="66">
        <f t="shared" si="126"/>
        <v>5.0999999999999996</v>
      </c>
      <c r="IU30" s="67">
        <f t="shared" si="127"/>
        <v>5.0999999999999996</v>
      </c>
      <c r="IV30" s="67" t="str">
        <f t="shared" si="128"/>
        <v>5.1</v>
      </c>
      <c r="IW30" s="51" t="str">
        <f t="shared" si="129"/>
        <v>D+</v>
      </c>
      <c r="IX30" s="60">
        <f t="shared" si="130"/>
        <v>1.5</v>
      </c>
      <c r="IY30" s="53" t="str">
        <f t="shared" si="131"/>
        <v>1.5</v>
      </c>
      <c r="IZ30" s="63">
        <v>3</v>
      </c>
      <c r="JA30" s="207">
        <v>3</v>
      </c>
      <c r="JB30" s="65">
        <v>6.2</v>
      </c>
      <c r="JC30" s="57">
        <v>7</v>
      </c>
      <c r="JD30" s="58"/>
      <c r="JE30" s="66">
        <f t="shared" si="132"/>
        <v>6.7</v>
      </c>
      <c r="JF30" s="67">
        <f t="shared" si="133"/>
        <v>6.7</v>
      </c>
      <c r="JG30" s="50" t="str">
        <f t="shared" si="134"/>
        <v>6.7</v>
      </c>
      <c r="JH30" s="51" t="str">
        <f t="shared" si="135"/>
        <v>C+</v>
      </c>
      <c r="JI30" s="60">
        <f t="shared" si="136"/>
        <v>2.5</v>
      </c>
      <c r="JJ30" s="53" t="str">
        <f t="shared" si="137"/>
        <v>2.5</v>
      </c>
      <c r="JK30" s="61">
        <v>2</v>
      </c>
      <c r="JL30" s="62">
        <v>2</v>
      </c>
      <c r="JM30" s="65">
        <v>5.4</v>
      </c>
      <c r="JN30" s="57">
        <v>4</v>
      </c>
      <c r="JO30" s="58"/>
      <c r="JP30" s="66">
        <f t="shared" si="138"/>
        <v>4.5999999999999996</v>
      </c>
      <c r="JQ30" s="67">
        <f t="shared" si="139"/>
        <v>4.5999999999999996</v>
      </c>
      <c r="JR30" s="50" t="str">
        <f t="shared" si="140"/>
        <v>4.6</v>
      </c>
      <c r="JS30" s="51" t="str">
        <f t="shared" si="141"/>
        <v>D</v>
      </c>
      <c r="JT30" s="60">
        <f t="shared" si="142"/>
        <v>1</v>
      </c>
      <c r="JU30" s="53" t="str">
        <f t="shared" si="143"/>
        <v>1.0</v>
      </c>
      <c r="JV30" s="61">
        <v>1</v>
      </c>
      <c r="JW30" s="62">
        <v>1</v>
      </c>
      <c r="JX30" s="65">
        <v>8</v>
      </c>
      <c r="JY30" s="57">
        <v>9</v>
      </c>
      <c r="JZ30" s="58"/>
      <c r="KA30" s="66">
        <f t="shared" si="144"/>
        <v>8.6</v>
      </c>
      <c r="KB30" s="67">
        <f t="shared" si="145"/>
        <v>8.6</v>
      </c>
      <c r="KC30" s="50" t="str">
        <f t="shared" si="146"/>
        <v>8.6</v>
      </c>
      <c r="KD30" s="51" t="str">
        <f t="shared" si="147"/>
        <v>A</v>
      </c>
      <c r="KE30" s="60">
        <f t="shared" si="148"/>
        <v>4</v>
      </c>
      <c r="KF30" s="53" t="str">
        <f t="shared" si="149"/>
        <v>4.0</v>
      </c>
      <c r="KG30" s="61">
        <v>2</v>
      </c>
      <c r="KH30" s="62">
        <v>2</v>
      </c>
    </row>
    <row r="31" spans="1:294" s="8" customFormat="1" ht="18">
      <c r="A31" s="5">
        <v>30</v>
      </c>
      <c r="B31" s="9" t="s">
        <v>356</v>
      </c>
      <c r="C31" s="10" t="s">
        <v>445</v>
      </c>
      <c r="D31" s="11" t="s">
        <v>446</v>
      </c>
      <c r="E31" s="12" t="s">
        <v>427</v>
      </c>
      <c r="F31" s="6"/>
      <c r="G31" s="47" t="s">
        <v>655</v>
      </c>
      <c r="H31" s="6" t="s">
        <v>427</v>
      </c>
      <c r="I31" s="48" t="s">
        <v>620</v>
      </c>
      <c r="J31" s="48" t="s">
        <v>525</v>
      </c>
      <c r="K31" s="98">
        <v>8</v>
      </c>
      <c r="L31" s="67" t="str">
        <f t="shared" si="14"/>
        <v>8.0</v>
      </c>
      <c r="M31" s="51" t="str">
        <f t="shared" si="150"/>
        <v>B+</v>
      </c>
      <c r="N31" s="52">
        <f t="shared" si="151"/>
        <v>3.5</v>
      </c>
      <c r="O31" s="53" t="str">
        <f t="shared" si="15"/>
        <v>3.5</v>
      </c>
      <c r="P31" s="63">
        <v>2</v>
      </c>
      <c r="Q31" s="49"/>
      <c r="R31" s="67" t="str">
        <f t="shared" si="16"/>
        <v>0.0</v>
      </c>
      <c r="S31" s="51" t="str">
        <f t="shared" si="152"/>
        <v>F</v>
      </c>
      <c r="T31" s="52">
        <f t="shared" si="153"/>
        <v>0</v>
      </c>
      <c r="U31" s="53" t="str">
        <f t="shared" si="17"/>
        <v>0.0</v>
      </c>
      <c r="V31" s="63"/>
      <c r="W31" s="105">
        <v>8.1999999999999993</v>
      </c>
      <c r="X31" s="103">
        <v>6</v>
      </c>
      <c r="Y31" s="104"/>
      <c r="Z31" s="66">
        <f t="shared" si="0"/>
        <v>6.9</v>
      </c>
      <c r="AA31" s="67">
        <f t="shared" si="1"/>
        <v>6.9</v>
      </c>
      <c r="AB31" s="67" t="str">
        <f t="shared" si="18"/>
        <v>6.9</v>
      </c>
      <c r="AC31" s="51" t="str">
        <f t="shared" si="2"/>
        <v>C+</v>
      </c>
      <c r="AD31" s="60">
        <f t="shared" si="154"/>
        <v>2.5</v>
      </c>
      <c r="AE31" s="53" t="str">
        <f t="shared" si="19"/>
        <v>2.5</v>
      </c>
      <c r="AF31" s="63">
        <v>4</v>
      </c>
      <c r="AG31" s="207">
        <v>4</v>
      </c>
      <c r="AH31" s="105">
        <v>9</v>
      </c>
      <c r="AI31" s="103">
        <v>8</v>
      </c>
      <c r="AJ31" s="104"/>
      <c r="AK31" s="66">
        <f t="shared" si="3"/>
        <v>8.4</v>
      </c>
      <c r="AL31" s="67">
        <f t="shared" si="4"/>
        <v>8.4</v>
      </c>
      <c r="AM31" s="67" t="str">
        <f t="shared" si="20"/>
        <v>8.4</v>
      </c>
      <c r="AN31" s="51" t="str">
        <f t="shared" si="155"/>
        <v>B+</v>
      </c>
      <c r="AO31" s="60">
        <f t="shared" si="156"/>
        <v>3.5</v>
      </c>
      <c r="AP31" s="53" t="str">
        <f t="shared" si="21"/>
        <v>3.5</v>
      </c>
      <c r="AQ31" s="63">
        <v>2</v>
      </c>
      <c r="AR31" s="207">
        <v>2</v>
      </c>
      <c r="AS31" s="105">
        <v>6</v>
      </c>
      <c r="AT31" s="103">
        <v>2</v>
      </c>
      <c r="AU31" s="104">
        <v>6</v>
      </c>
      <c r="AV31" s="66">
        <f t="shared" si="22"/>
        <v>3.6</v>
      </c>
      <c r="AW31" s="67">
        <f t="shared" si="23"/>
        <v>6</v>
      </c>
      <c r="AX31" s="67" t="str">
        <f t="shared" si="24"/>
        <v>6.0</v>
      </c>
      <c r="AY31" s="51" t="str">
        <f t="shared" si="25"/>
        <v>C</v>
      </c>
      <c r="AZ31" s="60">
        <f t="shared" si="157"/>
        <v>2</v>
      </c>
      <c r="BA31" s="53" t="str">
        <f t="shared" si="26"/>
        <v>2.0</v>
      </c>
      <c r="BB31" s="63">
        <v>3</v>
      </c>
      <c r="BC31" s="207">
        <v>3</v>
      </c>
      <c r="BD31" s="105">
        <v>6.8</v>
      </c>
      <c r="BE31" s="103">
        <v>7</v>
      </c>
      <c r="BF31" s="104"/>
      <c r="BG31" s="66">
        <f t="shared" si="158"/>
        <v>6.9</v>
      </c>
      <c r="BH31" s="67">
        <f t="shared" si="159"/>
        <v>6.9</v>
      </c>
      <c r="BI31" s="67" t="str">
        <f t="shared" si="27"/>
        <v>6.9</v>
      </c>
      <c r="BJ31" s="51" t="str">
        <f t="shared" si="160"/>
        <v>C+</v>
      </c>
      <c r="BK31" s="60">
        <f t="shared" si="161"/>
        <v>2.5</v>
      </c>
      <c r="BL31" s="53" t="str">
        <f t="shared" si="28"/>
        <v>2.5</v>
      </c>
      <c r="BM31" s="63">
        <v>3</v>
      </c>
      <c r="BN31" s="207">
        <v>3</v>
      </c>
      <c r="BO31" s="105">
        <v>6.7</v>
      </c>
      <c r="BP31" s="103">
        <v>0</v>
      </c>
      <c r="BQ31" s="104">
        <v>5</v>
      </c>
      <c r="BR31" s="66">
        <f t="shared" si="5"/>
        <v>2.7</v>
      </c>
      <c r="BS31" s="67">
        <f t="shared" si="6"/>
        <v>5.7</v>
      </c>
      <c r="BT31" s="67" t="str">
        <f t="shared" si="29"/>
        <v>5.7</v>
      </c>
      <c r="BU31" s="51" t="str">
        <f t="shared" si="7"/>
        <v>C</v>
      </c>
      <c r="BV31" s="68">
        <f t="shared" si="8"/>
        <v>2</v>
      </c>
      <c r="BW31" s="53" t="str">
        <f t="shared" si="30"/>
        <v>2.0</v>
      </c>
      <c r="BX31" s="63">
        <v>2</v>
      </c>
      <c r="BY31" s="207">
        <v>2</v>
      </c>
      <c r="BZ31" s="105">
        <v>6.8</v>
      </c>
      <c r="CA31" s="103">
        <v>7</v>
      </c>
      <c r="CB31" s="104"/>
      <c r="CC31" s="105"/>
      <c r="CD31" s="67">
        <f t="shared" si="162"/>
        <v>6.9</v>
      </c>
      <c r="CE31" s="67" t="str">
        <f t="shared" si="31"/>
        <v>6.9</v>
      </c>
      <c r="CF31" s="51" t="str">
        <f t="shared" si="163"/>
        <v>C+</v>
      </c>
      <c r="CG31" s="60">
        <f t="shared" si="164"/>
        <v>2.5</v>
      </c>
      <c r="CH31" s="53" t="str">
        <f t="shared" si="32"/>
        <v>2.5</v>
      </c>
      <c r="CI31" s="63">
        <v>3</v>
      </c>
      <c r="CJ31" s="207">
        <v>3</v>
      </c>
      <c r="CK31" s="208">
        <f t="shared" si="33"/>
        <v>17</v>
      </c>
      <c r="CL31" s="72">
        <f t="shared" si="9"/>
        <v>6.7764705882352949</v>
      </c>
      <c r="CM31" s="93" t="str">
        <f t="shared" si="34"/>
        <v>6.78</v>
      </c>
      <c r="CN31" s="72">
        <f t="shared" si="10"/>
        <v>2.4705882352941178</v>
      </c>
      <c r="CO31" s="93" t="str">
        <f t="shared" si="35"/>
        <v>2.47</v>
      </c>
      <c r="CP31" s="7" t="str">
        <f t="shared" si="165"/>
        <v>Lên lớp</v>
      </c>
      <c r="CQ31" s="7">
        <f t="shared" si="11"/>
        <v>17</v>
      </c>
      <c r="CR31" s="72">
        <f t="shared" si="12"/>
        <v>6.7764705882352949</v>
      </c>
      <c r="CS31" s="7" t="str">
        <f t="shared" si="36"/>
        <v>6.78</v>
      </c>
      <c r="CT31" s="72">
        <f t="shared" si="13"/>
        <v>2.4705882352941178</v>
      </c>
      <c r="CU31" s="7" t="str">
        <f t="shared" si="37"/>
        <v>2.47</v>
      </c>
      <c r="CV31" s="7" t="str">
        <f t="shared" si="166"/>
        <v>Lên lớp</v>
      </c>
      <c r="CW31" s="66">
        <v>6</v>
      </c>
      <c r="CX31" s="7">
        <v>5</v>
      </c>
      <c r="CY31" s="7"/>
      <c r="CZ31" s="66">
        <f t="shared" si="38"/>
        <v>5.4</v>
      </c>
      <c r="DA31" s="67">
        <f t="shared" si="39"/>
        <v>5.4</v>
      </c>
      <c r="DB31" s="60" t="str">
        <f t="shared" si="40"/>
        <v>5.4</v>
      </c>
      <c r="DC31" s="51" t="str">
        <f t="shared" si="41"/>
        <v>D+</v>
      </c>
      <c r="DD31" s="60">
        <f t="shared" si="42"/>
        <v>1.5</v>
      </c>
      <c r="DE31" s="60" t="str">
        <f t="shared" si="43"/>
        <v>1.5</v>
      </c>
      <c r="DF31" s="63"/>
      <c r="DG31" s="209"/>
      <c r="DH31" s="105">
        <v>6</v>
      </c>
      <c r="DI31" s="126">
        <v>5</v>
      </c>
      <c r="DJ31" s="126"/>
      <c r="DK31" s="66">
        <f t="shared" si="44"/>
        <v>5.4</v>
      </c>
      <c r="DL31" s="67">
        <f t="shared" si="45"/>
        <v>5.4</v>
      </c>
      <c r="DM31" s="60" t="str">
        <f t="shared" si="46"/>
        <v>5.4</v>
      </c>
      <c r="DN31" s="51" t="str">
        <f t="shared" si="47"/>
        <v>D+</v>
      </c>
      <c r="DO31" s="60">
        <f t="shared" si="48"/>
        <v>1.5</v>
      </c>
      <c r="DP31" s="60" t="str">
        <f t="shared" si="49"/>
        <v>1.5</v>
      </c>
      <c r="DQ31" s="63"/>
      <c r="DR31" s="209"/>
      <c r="DS31" s="67">
        <f t="shared" si="50"/>
        <v>5.4</v>
      </c>
      <c r="DT31" s="60" t="str">
        <f t="shared" si="51"/>
        <v>5.4</v>
      </c>
      <c r="DU31" s="51" t="str">
        <f t="shared" si="52"/>
        <v>D+</v>
      </c>
      <c r="DV31" s="60">
        <f t="shared" si="53"/>
        <v>1.5</v>
      </c>
      <c r="DW31" s="60" t="str">
        <f t="shared" si="54"/>
        <v>1.5</v>
      </c>
      <c r="DX31" s="63">
        <v>3</v>
      </c>
      <c r="DY31" s="209">
        <v>3</v>
      </c>
      <c r="DZ31" s="210">
        <v>6.7</v>
      </c>
      <c r="EA31" s="57">
        <v>5</v>
      </c>
      <c r="EB31" s="58"/>
      <c r="EC31" s="66">
        <f t="shared" si="55"/>
        <v>5.7</v>
      </c>
      <c r="ED31" s="67">
        <f t="shared" si="56"/>
        <v>5.7</v>
      </c>
      <c r="EE31" s="67" t="str">
        <f t="shared" si="57"/>
        <v>5.7</v>
      </c>
      <c r="EF31" s="51" t="str">
        <f t="shared" si="58"/>
        <v>C</v>
      </c>
      <c r="EG31" s="68">
        <f t="shared" si="59"/>
        <v>2</v>
      </c>
      <c r="EH31" s="53" t="str">
        <f t="shared" si="60"/>
        <v>2.0</v>
      </c>
      <c r="EI31" s="63">
        <v>3</v>
      </c>
      <c r="EJ31" s="207">
        <v>3</v>
      </c>
      <c r="EK31" s="210">
        <v>5</v>
      </c>
      <c r="EL31" s="57">
        <v>4</v>
      </c>
      <c r="EM31" s="58"/>
      <c r="EN31" s="66">
        <f t="shared" si="61"/>
        <v>4.4000000000000004</v>
      </c>
      <c r="EO31" s="67">
        <f t="shared" si="62"/>
        <v>4.4000000000000004</v>
      </c>
      <c r="EP31" s="67" t="str">
        <f t="shared" si="63"/>
        <v>4.4</v>
      </c>
      <c r="EQ31" s="51" t="str">
        <f t="shared" si="64"/>
        <v>D</v>
      </c>
      <c r="ER31" s="60">
        <f t="shared" si="65"/>
        <v>1</v>
      </c>
      <c r="ES31" s="53" t="str">
        <f t="shared" si="66"/>
        <v>1.0</v>
      </c>
      <c r="ET31" s="63">
        <v>3</v>
      </c>
      <c r="EU31" s="207">
        <v>3</v>
      </c>
      <c r="EV31" s="171">
        <v>5.7</v>
      </c>
      <c r="EW31" s="122">
        <v>0</v>
      </c>
      <c r="EX31" s="123">
        <v>1</v>
      </c>
      <c r="EY31" s="66">
        <f t="shared" si="67"/>
        <v>2.2999999999999998</v>
      </c>
      <c r="EZ31" s="67">
        <f t="shared" si="68"/>
        <v>2.9</v>
      </c>
      <c r="FA31" s="67" t="str">
        <f t="shared" si="69"/>
        <v>2.9</v>
      </c>
      <c r="FB31" s="51" t="str">
        <f t="shared" si="70"/>
        <v>F</v>
      </c>
      <c r="FC31" s="60">
        <f t="shared" si="71"/>
        <v>0</v>
      </c>
      <c r="FD31" s="53" t="str">
        <f t="shared" si="72"/>
        <v>0.0</v>
      </c>
      <c r="FE31" s="63">
        <v>2</v>
      </c>
      <c r="FF31" s="207"/>
      <c r="FG31" s="171">
        <v>7</v>
      </c>
      <c r="FH31" s="122"/>
      <c r="FI31" s="123">
        <v>8</v>
      </c>
      <c r="FJ31" s="66">
        <f t="shared" si="73"/>
        <v>2.8</v>
      </c>
      <c r="FK31" s="67">
        <f t="shared" si="74"/>
        <v>7.6</v>
      </c>
      <c r="FL31" s="67" t="str">
        <f t="shared" si="75"/>
        <v>7.6</v>
      </c>
      <c r="FM31" s="51" t="str">
        <f t="shared" si="76"/>
        <v>B</v>
      </c>
      <c r="FN31" s="60">
        <f t="shared" si="77"/>
        <v>3</v>
      </c>
      <c r="FO31" s="53" t="str">
        <f t="shared" si="78"/>
        <v>3.0</v>
      </c>
      <c r="FP31" s="63">
        <v>2</v>
      </c>
      <c r="FQ31" s="207">
        <v>2</v>
      </c>
      <c r="FR31" s="105">
        <v>5.6</v>
      </c>
      <c r="FS31" s="103">
        <v>4</v>
      </c>
      <c r="FT31" s="104"/>
      <c r="FU31" s="66"/>
      <c r="FV31" s="67">
        <f t="shared" si="79"/>
        <v>4.5999999999999996</v>
      </c>
      <c r="FW31" s="67" t="str">
        <f t="shared" si="80"/>
        <v>4.6</v>
      </c>
      <c r="FX31" s="51" t="str">
        <f t="shared" si="81"/>
        <v>D</v>
      </c>
      <c r="FY31" s="60">
        <f t="shared" si="82"/>
        <v>1</v>
      </c>
      <c r="FZ31" s="53" t="str">
        <f t="shared" si="83"/>
        <v>1.0</v>
      </c>
      <c r="GA31" s="63">
        <v>2</v>
      </c>
      <c r="GB31" s="207">
        <v>2</v>
      </c>
      <c r="GC31" s="171">
        <v>5.0999999999999996</v>
      </c>
      <c r="GD31" s="122">
        <v>1</v>
      </c>
      <c r="GE31" s="123"/>
      <c r="GF31" s="171"/>
      <c r="GG31" s="67">
        <f t="shared" si="84"/>
        <v>2.6</v>
      </c>
      <c r="GH31" s="67" t="str">
        <f t="shared" si="85"/>
        <v>2.6</v>
      </c>
      <c r="GI31" s="51" t="str">
        <f t="shared" si="86"/>
        <v>F</v>
      </c>
      <c r="GJ31" s="60">
        <f t="shared" si="87"/>
        <v>0</v>
      </c>
      <c r="GK31" s="53" t="str">
        <f t="shared" si="88"/>
        <v>0.0</v>
      </c>
      <c r="GL31" s="63">
        <v>3</v>
      </c>
      <c r="GM31" s="207"/>
      <c r="GN31" s="211">
        <f t="shared" si="89"/>
        <v>18</v>
      </c>
      <c r="GO31" s="156">
        <f t="shared" si="90"/>
        <v>4.6944444444444446</v>
      </c>
      <c r="GP31" s="158">
        <f t="shared" si="91"/>
        <v>1.1944444444444444</v>
      </c>
      <c r="GQ31" s="157" t="str">
        <f t="shared" si="92"/>
        <v>1.19</v>
      </c>
      <c r="GR31" s="5" t="str">
        <f t="shared" si="93"/>
        <v>Lên lớp</v>
      </c>
      <c r="GS31" s="212">
        <f t="shared" si="94"/>
        <v>13</v>
      </c>
      <c r="GT31" s="213">
        <f t="shared" si="95"/>
        <v>5.453846153846154</v>
      </c>
      <c r="GU31" s="214">
        <f t="shared" si="96"/>
        <v>1.6538461538461537</v>
      </c>
      <c r="GV31" s="215">
        <f t="shared" si="97"/>
        <v>35</v>
      </c>
      <c r="GW31" s="211">
        <f t="shared" si="98"/>
        <v>30</v>
      </c>
      <c r="GX31" s="157">
        <f t="shared" si="99"/>
        <v>6.203333333333334</v>
      </c>
      <c r="GY31" s="158">
        <f t="shared" si="100"/>
        <v>2.1166666666666667</v>
      </c>
      <c r="GZ31" s="157" t="str">
        <f t="shared" si="101"/>
        <v>2.12</v>
      </c>
      <c r="HA31" s="5" t="str">
        <f t="shared" si="102"/>
        <v>Lên lớp</v>
      </c>
      <c r="HB31" s="105">
        <v>6.3</v>
      </c>
      <c r="HC31" s="103">
        <v>4</v>
      </c>
      <c r="HD31" s="104"/>
      <c r="HE31" s="105"/>
      <c r="HF31" s="67">
        <f t="shared" si="103"/>
        <v>4.9000000000000004</v>
      </c>
      <c r="HG31" s="67" t="str">
        <f t="shared" si="104"/>
        <v>4.9</v>
      </c>
      <c r="HH31" s="51" t="str">
        <f t="shared" si="105"/>
        <v>D</v>
      </c>
      <c r="HI31" s="60">
        <f t="shared" si="106"/>
        <v>1</v>
      </c>
      <c r="HJ31" s="53" t="str">
        <f t="shared" si="107"/>
        <v>1.0</v>
      </c>
      <c r="HK31" s="63">
        <v>3</v>
      </c>
      <c r="HL31" s="207">
        <v>3</v>
      </c>
      <c r="HM31" s="210">
        <v>7.7</v>
      </c>
      <c r="HN31" s="57">
        <v>6</v>
      </c>
      <c r="HO31" s="58"/>
      <c r="HP31" s="66">
        <f t="shared" si="108"/>
        <v>6.7</v>
      </c>
      <c r="HQ31" s="110">
        <f t="shared" si="109"/>
        <v>6.7</v>
      </c>
      <c r="HR31" s="67" t="str">
        <f t="shared" si="110"/>
        <v>6.7</v>
      </c>
      <c r="HS31" s="111" t="str">
        <f t="shared" si="111"/>
        <v>C+</v>
      </c>
      <c r="HT31" s="112">
        <f t="shared" si="112"/>
        <v>2.5</v>
      </c>
      <c r="HU31" s="113" t="str">
        <f t="shared" si="113"/>
        <v>2.5</v>
      </c>
      <c r="HV31" s="63">
        <v>1</v>
      </c>
      <c r="HW31" s="207">
        <v>1</v>
      </c>
      <c r="HX31" s="66">
        <f t="shared" si="114"/>
        <v>2</v>
      </c>
      <c r="HY31" s="167">
        <f t="shared" si="115"/>
        <v>5.4</v>
      </c>
      <c r="HZ31" s="53" t="str">
        <f t="shared" si="116"/>
        <v>5.4</v>
      </c>
      <c r="IA31" s="51" t="str">
        <f t="shared" si="117"/>
        <v>D+</v>
      </c>
      <c r="IB31" s="60">
        <f t="shared" si="118"/>
        <v>1.5</v>
      </c>
      <c r="IC31" s="53" t="str">
        <f t="shared" si="119"/>
        <v>1.5</v>
      </c>
      <c r="ID31" s="220">
        <v>4</v>
      </c>
      <c r="IE31" s="221">
        <v>4</v>
      </c>
      <c r="IF31" s="210">
        <v>5</v>
      </c>
      <c r="IG31" s="57">
        <v>4</v>
      </c>
      <c r="IH31" s="58"/>
      <c r="II31" s="66">
        <f t="shared" si="120"/>
        <v>4.4000000000000004</v>
      </c>
      <c r="IJ31" s="67">
        <f t="shared" si="121"/>
        <v>4.4000000000000004</v>
      </c>
      <c r="IK31" s="67" t="str">
        <f t="shared" si="122"/>
        <v>4.4</v>
      </c>
      <c r="IL31" s="51" t="str">
        <f t="shared" si="123"/>
        <v>D</v>
      </c>
      <c r="IM31" s="60">
        <f t="shared" si="124"/>
        <v>1</v>
      </c>
      <c r="IN31" s="53" t="str">
        <f t="shared" si="125"/>
        <v>1.0</v>
      </c>
      <c r="IO31" s="63">
        <v>2</v>
      </c>
      <c r="IP31" s="207">
        <v>2</v>
      </c>
      <c r="IQ31" s="210">
        <v>7.3</v>
      </c>
      <c r="IR31" s="57">
        <v>5</v>
      </c>
      <c r="IS31" s="58"/>
      <c r="IT31" s="66">
        <f t="shared" si="126"/>
        <v>5.9</v>
      </c>
      <c r="IU31" s="67">
        <f t="shared" si="127"/>
        <v>5.9</v>
      </c>
      <c r="IV31" s="67" t="str">
        <f t="shared" si="128"/>
        <v>5.9</v>
      </c>
      <c r="IW31" s="51" t="str">
        <f t="shared" si="129"/>
        <v>C</v>
      </c>
      <c r="IX31" s="60">
        <f t="shared" si="130"/>
        <v>2</v>
      </c>
      <c r="IY31" s="53" t="str">
        <f t="shared" si="131"/>
        <v>2.0</v>
      </c>
      <c r="IZ31" s="63">
        <v>3</v>
      </c>
      <c r="JA31" s="207">
        <v>3</v>
      </c>
      <c r="JB31" s="65">
        <v>5.8</v>
      </c>
      <c r="JC31" s="57">
        <v>4</v>
      </c>
      <c r="JD31" s="58"/>
      <c r="JE31" s="66">
        <f t="shared" si="132"/>
        <v>4.7</v>
      </c>
      <c r="JF31" s="67">
        <f t="shared" si="133"/>
        <v>4.7</v>
      </c>
      <c r="JG31" s="50" t="str">
        <f t="shared" si="134"/>
        <v>4.7</v>
      </c>
      <c r="JH31" s="51" t="str">
        <f t="shared" si="135"/>
        <v>D</v>
      </c>
      <c r="JI31" s="60">
        <f t="shared" si="136"/>
        <v>1</v>
      </c>
      <c r="JJ31" s="53" t="str">
        <f t="shared" si="137"/>
        <v>1.0</v>
      </c>
      <c r="JK31" s="61">
        <v>2</v>
      </c>
      <c r="JL31" s="62">
        <v>2</v>
      </c>
      <c r="JM31" s="65">
        <v>5.4</v>
      </c>
      <c r="JN31" s="57">
        <v>5</v>
      </c>
      <c r="JO31" s="58"/>
      <c r="JP31" s="66">
        <f t="shared" si="138"/>
        <v>5.2</v>
      </c>
      <c r="JQ31" s="67">
        <f t="shared" si="139"/>
        <v>5.2</v>
      </c>
      <c r="JR31" s="50" t="str">
        <f t="shared" si="140"/>
        <v>5.2</v>
      </c>
      <c r="JS31" s="51" t="str">
        <f t="shared" si="141"/>
        <v>D+</v>
      </c>
      <c r="JT31" s="60">
        <f t="shared" si="142"/>
        <v>1.5</v>
      </c>
      <c r="JU31" s="53" t="str">
        <f t="shared" si="143"/>
        <v>1.5</v>
      </c>
      <c r="JV31" s="61">
        <v>1</v>
      </c>
      <c r="JW31" s="62">
        <v>1</v>
      </c>
      <c r="JX31" s="65">
        <v>6</v>
      </c>
      <c r="JY31" s="57">
        <v>5</v>
      </c>
      <c r="JZ31" s="58"/>
      <c r="KA31" s="66">
        <f t="shared" si="144"/>
        <v>5.4</v>
      </c>
      <c r="KB31" s="67">
        <f t="shared" si="145"/>
        <v>5.4</v>
      </c>
      <c r="KC31" s="50" t="str">
        <f t="shared" si="146"/>
        <v>5.4</v>
      </c>
      <c r="KD31" s="51" t="str">
        <f t="shared" si="147"/>
        <v>D+</v>
      </c>
      <c r="KE31" s="60">
        <f t="shared" si="148"/>
        <v>1.5</v>
      </c>
      <c r="KF31" s="53" t="str">
        <f t="shared" si="149"/>
        <v>1.5</v>
      </c>
      <c r="KG31" s="61">
        <v>2</v>
      </c>
      <c r="KH31" s="62">
        <v>2</v>
      </c>
    </row>
    <row r="32" spans="1:294" s="8" customFormat="1" ht="18">
      <c r="A32" s="5">
        <v>31</v>
      </c>
      <c r="B32" s="9" t="s">
        <v>356</v>
      </c>
      <c r="C32" s="10" t="s">
        <v>447</v>
      </c>
      <c r="D32" s="11" t="s">
        <v>448</v>
      </c>
      <c r="E32" s="12" t="s">
        <v>449</v>
      </c>
      <c r="F32" s="6"/>
      <c r="G32" s="47" t="s">
        <v>670</v>
      </c>
      <c r="H32" s="6" t="s">
        <v>427</v>
      </c>
      <c r="I32" s="48" t="s">
        <v>675</v>
      </c>
      <c r="J32" s="48" t="s">
        <v>525</v>
      </c>
      <c r="K32" s="98">
        <v>8</v>
      </c>
      <c r="L32" s="67" t="str">
        <f t="shared" si="14"/>
        <v>8.0</v>
      </c>
      <c r="M32" s="51" t="str">
        <f t="shared" si="150"/>
        <v>B+</v>
      </c>
      <c r="N32" s="52">
        <f t="shared" si="151"/>
        <v>3.5</v>
      </c>
      <c r="O32" s="53" t="str">
        <f t="shared" si="15"/>
        <v>3.5</v>
      </c>
      <c r="P32" s="63">
        <v>2</v>
      </c>
      <c r="Q32" s="49">
        <v>6</v>
      </c>
      <c r="R32" s="67" t="str">
        <f t="shared" si="16"/>
        <v>6.0</v>
      </c>
      <c r="S32" s="51" t="str">
        <f t="shared" si="152"/>
        <v>C</v>
      </c>
      <c r="T32" s="52">
        <f t="shared" si="153"/>
        <v>2</v>
      </c>
      <c r="U32" s="53" t="str">
        <f t="shared" si="17"/>
        <v>2.0</v>
      </c>
      <c r="V32" s="63">
        <v>3</v>
      </c>
      <c r="W32" s="105">
        <v>9.1999999999999993</v>
      </c>
      <c r="X32" s="103">
        <v>8</v>
      </c>
      <c r="Y32" s="104"/>
      <c r="Z32" s="66">
        <f t="shared" si="0"/>
        <v>8.5</v>
      </c>
      <c r="AA32" s="67">
        <f t="shared" si="1"/>
        <v>8.5</v>
      </c>
      <c r="AB32" s="67" t="str">
        <f t="shared" si="18"/>
        <v>8.5</v>
      </c>
      <c r="AC32" s="51" t="str">
        <f t="shared" si="2"/>
        <v>A</v>
      </c>
      <c r="AD32" s="60">
        <f t="shared" si="154"/>
        <v>4</v>
      </c>
      <c r="AE32" s="53" t="str">
        <f t="shared" si="19"/>
        <v>4.0</v>
      </c>
      <c r="AF32" s="63">
        <v>4</v>
      </c>
      <c r="AG32" s="207">
        <v>4</v>
      </c>
      <c r="AH32" s="105">
        <v>8</v>
      </c>
      <c r="AI32" s="103">
        <v>8</v>
      </c>
      <c r="AJ32" s="104"/>
      <c r="AK32" s="66">
        <f t="shared" si="3"/>
        <v>8</v>
      </c>
      <c r="AL32" s="67">
        <f t="shared" si="4"/>
        <v>8</v>
      </c>
      <c r="AM32" s="67" t="str">
        <f t="shared" si="20"/>
        <v>8.0</v>
      </c>
      <c r="AN32" s="51" t="str">
        <f t="shared" si="155"/>
        <v>B+</v>
      </c>
      <c r="AO32" s="60">
        <f t="shared" si="156"/>
        <v>3.5</v>
      </c>
      <c r="AP32" s="53" t="str">
        <f t="shared" si="21"/>
        <v>3.5</v>
      </c>
      <c r="AQ32" s="63">
        <v>2</v>
      </c>
      <c r="AR32" s="207">
        <v>2</v>
      </c>
      <c r="AS32" s="105">
        <v>8</v>
      </c>
      <c r="AT32" s="103">
        <v>7</v>
      </c>
      <c r="AU32" s="104"/>
      <c r="AV32" s="66">
        <f t="shared" si="22"/>
        <v>7.4</v>
      </c>
      <c r="AW32" s="67">
        <f t="shared" si="23"/>
        <v>7.4</v>
      </c>
      <c r="AX32" s="67" t="str">
        <f t="shared" si="24"/>
        <v>7.4</v>
      </c>
      <c r="AY32" s="51" t="str">
        <f t="shared" si="25"/>
        <v>B</v>
      </c>
      <c r="AZ32" s="60">
        <f t="shared" si="157"/>
        <v>3</v>
      </c>
      <c r="BA32" s="53" t="str">
        <f t="shared" si="26"/>
        <v>3.0</v>
      </c>
      <c r="BB32" s="63">
        <v>3</v>
      </c>
      <c r="BC32" s="207">
        <v>3</v>
      </c>
      <c r="BD32" s="105">
        <v>6.6</v>
      </c>
      <c r="BE32" s="103">
        <v>8</v>
      </c>
      <c r="BF32" s="104"/>
      <c r="BG32" s="66">
        <f t="shared" si="158"/>
        <v>7.4</v>
      </c>
      <c r="BH32" s="67">
        <f t="shared" si="159"/>
        <v>7.4</v>
      </c>
      <c r="BI32" s="67" t="str">
        <f t="shared" si="27"/>
        <v>7.4</v>
      </c>
      <c r="BJ32" s="51" t="str">
        <f t="shared" si="160"/>
        <v>B</v>
      </c>
      <c r="BK32" s="60">
        <f t="shared" si="161"/>
        <v>3</v>
      </c>
      <c r="BL32" s="53" t="str">
        <f t="shared" si="28"/>
        <v>3.0</v>
      </c>
      <c r="BM32" s="63">
        <v>3</v>
      </c>
      <c r="BN32" s="207">
        <v>3</v>
      </c>
      <c r="BO32" s="105">
        <v>8</v>
      </c>
      <c r="BP32" s="103">
        <v>5</v>
      </c>
      <c r="BQ32" s="104"/>
      <c r="BR32" s="66">
        <f t="shared" si="5"/>
        <v>6.2</v>
      </c>
      <c r="BS32" s="67">
        <f t="shared" si="6"/>
        <v>6.2</v>
      </c>
      <c r="BT32" s="67" t="str">
        <f t="shared" si="29"/>
        <v>6.2</v>
      </c>
      <c r="BU32" s="51" t="str">
        <f t="shared" si="7"/>
        <v>C</v>
      </c>
      <c r="BV32" s="68">
        <f t="shared" si="8"/>
        <v>2</v>
      </c>
      <c r="BW32" s="53" t="str">
        <f t="shared" si="30"/>
        <v>2.0</v>
      </c>
      <c r="BX32" s="63">
        <v>2</v>
      </c>
      <c r="BY32" s="207">
        <v>2</v>
      </c>
      <c r="BZ32" s="105">
        <v>8.6999999999999993</v>
      </c>
      <c r="CA32" s="103">
        <v>7</v>
      </c>
      <c r="CB32" s="104"/>
      <c r="CC32" s="105"/>
      <c r="CD32" s="67">
        <f t="shared" si="162"/>
        <v>7.7</v>
      </c>
      <c r="CE32" s="67" t="str">
        <f t="shared" si="31"/>
        <v>7.7</v>
      </c>
      <c r="CF32" s="51" t="str">
        <f t="shared" si="163"/>
        <v>B</v>
      </c>
      <c r="CG32" s="60">
        <f t="shared" si="164"/>
        <v>3</v>
      </c>
      <c r="CH32" s="53" t="str">
        <f t="shared" si="32"/>
        <v>3.0</v>
      </c>
      <c r="CI32" s="63">
        <v>3</v>
      </c>
      <c r="CJ32" s="207">
        <v>3</v>
      </c>
      <c r="CK32" s="208">
        <f t="shared" si="33"/>
        <v>17</v>
      </c>
      <c r="CL32" s="72">
        <f t="shared" si="9"/>
        <v>7.6411764705882357</v>
      </c>
      <c r="CM32" s="93" t="str">
        <f t="shared" si="34"/>
        <v>7.64</v>
      </c>
      <c r="CN32" s="72">
        <f t="shared" si="10"/>
        <v>3.1764705882352939</v>
      </c>
      <c r="CO32" s="93" t="str">
        <f t="shared" si="35"/>
        <v>3.18</v>
      </c>
      <c r="CP32" s="7" t="str">
        <f t="shared" si="165"/>
        <v>Lên lớp</v>
      </c>
      <c r="CQ32" s="7">
        <f t="shared" si="11"/>
        <v>17</v>
      </c>
      <c r="CR32" s="72">
        <f t="shared" si="12"/>
        <v>7.6411764705882357</v>
      </c>
      <c r="CS32" s="7" t="str">
        <f t="shared" si="36"/>
        <v>7.64</v>
      </c>
      <c r="CT32" s="72">
        <f t="shared" si="13"/>
        <v>3.1764705882352939</v>
      </c>
      <c r="CU32" s="7" t="str">
        <f t="shared" si="37"/>
        <v>3.18</v>
      </c>
      <c r="CV32" s="7" t="str">
        <f t="shared" si="166"/>
        <v>Lên lớp</v>
      </c>
      <c r="CW32" s="66">
        <v>8</v>
      </c>
      <c r="CX32" s="7">
        <v>8</v>
      </c>
      <c r="CY32" s="7"/>
      <c r="CZ32" s="66">
        <f t="shared" si="38"/>
        <v>8</v>
      </c>
      <c r="DA32" s="67">
        <f t="shared" si="39"/>
        <v>8</v>
      </c>
      <c r="DB32" s="60" t="str">
        <f t="shared" si="40"/>
        <v>8.0</v>
      </c>
      <c r="DC32" s="51" t="str">
        <f t="shared" si="41"/>
        <v>B+</v>
      </c>
      <c r="DD32" s="60">
        <f t="shared" si="42"/>
        <v>3.5</v>
      </c>
      <c r="DE32" s="60" t="str">
        <f t="shared" si="43"/>
        <v>3.5</v>
      </c>
      <c r="DF32" s="63"/>
      <c r="DG32" s="209"/>
      <c r="DH32" s="105">
        <v>8.8000000000000007</v>
      </c>
      <c r="DI32" s="126">
        <v>7</v>
      </c>
      <c r="DJ32" s="126"/>
      <c r="DK32" s="66">
        <f t="shared" si="44"/>
        <v>7.7</v>
      </c>
      <c r="DL32" s="67">
        <f t="shared" si="45"/>
        <v>7.7</v>
      </c>
      <c r="DM32" s="60" t="str">
        <f t="shared" si="46"/>
        <v>7.7</v>
      </c>
      <c r="DN32" s="51" t="str">
        <f t="shared" si="47"/>
        <v>B</v>
      </c>
      <c r="DO32" s="60">
        <f t="shared" si="48"/>
        <v>3</v>
      </c>
      <c r="DP32" s="60" t="str">
        <f t="shared" si="49"/>
        <v>3.0</v>
      </c>
      <c r="DQ32" s="63"/>
      <c r="DR32" s="209"/>
      <c r="DS32" s="67">
        <f t="shared" si="50"/>
        <v>7.85</v>
      </c>
      <c r="DT32" s="60" t="str">
        <f t="shared" si="51"/>
        <v>7.9</v>
      </c>
      <c r="DU32" s="51" t="str">
        <f t="shared" si="52"/>
        <v>B</v>
      </c>
      <c r="DV32" s="60">
        <f t="shared" si="53"/>
        <v>3</v>
      </c>
      <c r="DW32" s="60" t="str">
        <f t="shared" si="54"/>
        <v>3.0</v>
      </c>
      <c r="DX32" s="63">
        <v>3</v>
      </c>
      <c r="DY32" s="209">
        <v>3</v>
      </c>
      <c r="DZ32" s="210">
        <v>9</v>
      </c>
      <c r="EA32" s="57">
        <v>8</v>
      </c>
      <c r="EB32" s="58"/>
      <c r="EC32" s="66">
        <f t="shared" si="55"/>
        <v>8.4</v>
      </c>
      <c r="ED32" s="67">
        <f t="shared" si="56"/>
        <v>8.4</v>
      </c>
      <c r="EE32" s="67" t="str">
        <f t="shared" si="57"/>
        <v>8.4</v>
      </c>
      <c r="EF32" s="51" t="str">
        <f t="shared" si="58"/>
        <v>B+</v>
      </c>
      <c r="EG32" s="68">
        <f t="shared" si="59"/>
        <v>3.5</v>
      </c>
      <c r="EH32" s="53" t="str">
        <f t="shared" si="60"/>
        <v>3.5</v>
      </c>
      <c r="EI32" s="63">
        <v>3</v>
      </c>
      <c r="EJ32" s="207">
        <v>3</v>
      </c>
      <c r="EK32" s="150">
        <v>6.8</v>
      </c>
      <c r="EL32" s="124">
        <v>2</v>
      </c>
      <c r="EM32" s="125">
        <v>4</v>
      </c>
      <c r="EN32" s="66">
        <f t="shared" si="61"/>
        <v>3.9</v>
      </c>
      <c r="EO32" s="67">
        <f t="shared" si="62"/>
        <v>5.0999999999999996</v>
      </c>
      <c r="EP32" s="67" t="str">
        <f t="shared" si="63"/>
        <v>5.1</v>
      </c>
      <c r="EQ32" s="51" t="str">
        <f t="shared" si="64"/>
        <v>D+</v>
      </c>
      <c r="ER32" s="60">
        <f t="shared" si="65"/>
        <v>1.5</v>
      </c>
      <c r="ES32" s="53" t="str">
        <f t="shared" si="66"/>
        <v>1.5</v>
      </c>
      <c r="ET32" s="63">
        <v>3</v>
      </c>
      <c r="EU32" s="207">
        <v>3</v>
      </c>
      <c r="EV32" s="210">
        <v>8.3000000000000007</v>
      </c>
      <c r="EW32" s="57">
        <v>8</v>
      </c>
      <c r="EX32" s="58"/>
      <c r="EY32" s="66">
        <f t="shared" si="67"/>
        <v>8.1</v>
      </c>
      <c r="EZ32" s="67">
        <f t="shared" si="68"/>
        <v>8.1</v>
      </c>
      <c r="FA32" s="67" t="str">
        <f t="shared" si="69"/>
        <v>8.1</v>
      </c>
      <c r="FB32" s="51" t="str">
        <f t="shared" si="70"/>
        <v>B+</v>
      </c>
      <c r="FC32" s="60">
        <f t="shared" si="71"/>
        <v>3.5</v>
      </c>
      <c r="FD32" s="53" t="str">
        <f t="shared" si="72"/>
        <v>3.5</v>
      </c>
      <c r="FE32" s="63">
        <v>2</v>
      </c>
      <c r="FF32" s="207">
        <v>2</v>
      </c>
      <c r="FG32" s="105">
        <v>8</v>
      </c>
      <c r="FH32" s="103">
        <v>8</v>
      </c>
      <c r="FI32" s="104"/>
      <c r="FJ32" s="66">
        <f t="shared" si="73"/>
        <v>8</v>
      </c>
      <c r="FK32" s="67">
        <f t="shared" si="74"/>
        <v>8</v>
      </c>
      <c r="FL32" s="67" t="str">
        <f t="shared" si="75"/>
        <v>8.0</v>
      </c>
      <c r="FM32" s="51" t="str">
        <f t="shared" si="76"/>
        <v>B+</v>
      </c>
      <c r="FN32" s="60">
        <f t="shared" si="77"/>
        <v>3.5</v>
      </c>
      <c r="FO32" s="53" t="str">
        <f t="shared" si="78"/>
        <v>3.5</v>
      </c>
      <c r="FP32" s="63">
        <v>2</v>
      </c>
      <c r="FQ32" s="207">
        <v>2</v>
      </c>
      <c r="FR32" s="105">
        <v>8.8000000000000007</v>
      </c>
      <c r="FS32" s="103">
        <v>9</v>
      </c>
      <c r="FT32" s="104"/>
      <c r="FU32" s="66"/>
      <c r="FV32" s="67">
        <f t="shared" si="79"/>
        <v>8.9</v>
      </c>
      <c r="FW32" s="67" t="str">
        <f t="shared" si="80"/>
        <v>8.9</v>
      </c>
      <c r="FX32" s="51" t="str">
        <f t="shared" si="81"/>
        <v>A</v>
      </c>
      <c r="FY32" s="60">
        <f t="shared" si="82"/>
        <v>4</v>
      </c>
      <c r="FZ32" s="53" t="str">
        <f t="shared" si="83"/>
        <v>4.0</v>
      </c>
      <c r="GA32" s="63">
        <v>2</v>
      </c>
      <c r="GB32" s="207">
        <v>2</v>
      </c>
      <c r="GC32" s="105">
        <v>9</v>
      </c>
      <c r="GD32" s="103">
        <v>9</v>
      </c>
      <c r="GE32" s="104"/>
      <c r="GF32" s="105"/>
      <c r="GG32" s="67">
        <f t="shared" si="84"/>
        <v>9</v>
      </c>
      <c r="GH32" s="67" t="str">
        <f t="shared" si="85"/>
        <v>9.0</v>
      </c>
      <c r="GI32" s="51" t="str">
        <f t="shared" si="86"/>
        <v>A</v>
      </c>
      <c r="GJ32" s="60">
        <f t="shared" si="87"/>
        <v>4</v>
      </c>
      <c r="GK32" s="53" t="str">
        <f t="shared" si="88"/>
        <v>4.0</v>
      </c>
      <c r="GL32" s="63">
        <v>3</v>
      </c>
      <c r="GM32" s="207">
        <v>3</v>
      </c>
      <c r="GN32" s="211">
        <f t="shared" si="89"/>
        <v>18</v>
      </c>
      <c r="GO32" s="156">
        <f t="shared" si="90"/>
        <v>7.8361111111111121</v>
      </c>
      <c r="GP32" s="158">
        <f t="shared" si="91"/>
        <v>3.2222222222222223</v>
      </c>
      <c r="GQ32" s="157" t="str">
        <f t="shared" si="92"/>
        <v>3.22</v>
      </c>
      <c r="GR32" s="5" t="str">
        <f t="shared" si="93"/>
        <v>Lên lớp</v>
      </c>
      <c r="GS32" s="212">
        <f t="shared" si="94"/>
        <v>18</v>
      </c>
      <c r="GT32" s="213">
        <f t="shared" si="95"/>
        <v>7.8361111111111121</v>
      </c>
      <c r="GU32" s="214">
        <f t="shared" si="96"/>
        <v>3.2222222222222223</v>
      </c>
      <c r="GV32" s="215">
        <f t="shared" si="97"/>
        <v>35</v>
      </c>
      <c r="GW32" s="211">
        <f t="shared" si="98"/>
        <v>35</v>
      </c>
      <c r="GX32" s="157">
        <f t="shared" si="99"/>
        <v>7.7414285714285729</v>
      </c>
      <c r="GY32" s="158">
        <f t="shared" si="100"/>
        <v>3.2</v>
      </c>
      <c r="GZ32" s="157" t="str">
        <f t="shared" si="101"/>
        <v>3.20</v>
      </c>
      <c r="HA32" s="5" t="str">
        <f t="shared" si="102"/>
        <v>Lên lớp</v>
      </c>
      <c r="HB32" s="105">
        <v>8.3000000000000007</v>
      </c>
      <c r="HC32" s="103">
        <v>7</v>
      </c>
      <c r="HD32" s="104"/>
      <c r="HE32" s="105"/>
      <c r="HF32" s="67">
        <f t="shared" si="103"/>
        <v>7.5</v>
      </c>
      <c r="HG32" s="67" t="str">
        <f t="shared" si="104"/>
        <v>7.5</v>
      </c>
      <c r="HH32" s="51" t="str">
        <f t="shared" si="105"/>
        <v>B</v>
      </c>
      <c r="HI32" s="60">
        <f t="shared" si="106"/>
        <v>3</v>
      </c>
      <c r="HJ32" s="53" t="str">
        <f t="shared" si="107"/>
        <v>3.0</v>
      </c>
      <c r="HK32" s="63">
        <v>3</v>
      </c>
      <c r="HL32" s="207">
        <v>3</v>
      </c>
      <c r="HM32" s="210">
        <v>8.6999999999999993</v>
      </c>
      <c r="HN32" s="57">
        <v>5</v>
      </c>
      <c r="HO32" s="58"/>
      <c r="HP32" s="66">
        <f t="shared" si="108"/>
        <v>6.5</v>
      </c>
      <c r="HQ32" s="110">
        <f t="shared" si="109"/>
        <v>6.5</v>
      </c>
      <c r="HR32" s="67" t="str">
        <f t="shared" si="110"/>
        <v>6.5</v>
      </c>
      <c r="HS32" s="111" t="str">
        <f t="shared" si="111"/>
        <v>C+</v>
      </c>
      <c r="HT32" s="112">
        <f t="shared" si="112"/>
        <v>2.5</v>
      </c>
      <c r="HU32" s="113" t="str">
        <f t="shared" si="113"/>
        <v>2.5</v>
      </c>
      <c r="HV32" s="63">
        <v>1</v>
      </c>
      <c r="HW32" s="207">
        <v>1</v>
      </c>
      <c r="HX32" s="66">
        <f t="shared" si="114"/>
        <v>2</v>
      </c>
      <c r="HY32" s="167">
        <f t="shared" si="115"/>
        <v>7.2</v>
      </c>
      <c r="HZ32" s="53" t="str">
        <f t="shared" si="116"/>
        <v>7.2</v>
      </c>
      <c r="IA32" s="51" t="str">
        <f t="shared" si="117"/>
        <v>B</v>
      </c>
      <c r="IB32" s="60">
        <f t="shared" si="118"/>
        <v>3</v>
      </c>
      <c r="IC32" s="53" t="str">
        <f t="shared" si="119"/>
        <v>3.0</v>
      </c>
      <c r="ID32" s="220">
        <v>4</v>
      </c>
      <c r="IE32" s="221">
        <v>4</v>
      </c>
      <c r="IF32" s="210">
        <v>7</v>
      </c>
      <c r="IG32" s="57">
        <v>6</v>
      </c>
      <c r="IH32" s="58"/>
      <c r="II32" s="66">
        <f t="shared" si="120"/>
        <v>6.4</v>
      </c>
      <c r="IJ32" s="67">
        <f t="shared" si="121"/>
        <v>6.4</v>
      </c>
      <c r="IK32" s="67" t="str">
        <f t="shared" si="122"/>
        <v>6.4</v>
      </c>
      <c r="IL32" s="51" t="str">
        <f t="shared" si="123"/>
        <v>C</v>
      </c>
      <c r="IM32" s="60">
        <f t="shared" si="124"/>
        <v>2</v>
      </c>
      <c r="IN32" s="53" t="str">
        <f t="shared" si="125"/>
        <v>2.0</v>
      </c>
      <c r="IO32" s="63">
        <v>2</v>
      </c>
      <c r="IP32" s="207">
        <v>2</v>
      </c>
      <c r="IQ32" s="210">
        <v>8</v>
      </c>
      <c r="IR32" s="57">
        <v>5</v>
      </c>
      <c r="IS32" s="58"/>
      <c r="IT32" s="66">
        <f t="shared" si="126"/>
        <v>6.2</v>
      </c>
      <c r="IU32" s="67">
        <f t="shared" si="127"/>
        <v>6.2</v>
      </c>
      <c r="IV32" s="67" t="str">
        <f t="shared" si="128"/>
        <v>6.2</v>
      </c>
      <c r="IW32" s="51" t="str">
        <f t="shared" si="129"/>
        <v>C</v>
      </c>
      <c r="IX32" s="60">
        <f t="shared" si="130"/>
        <v>2</v>
      </c>
      <c r="IY32" s="53" t="str">
        <f t="shared" si="131"/>
        <v>2.0</v>
      </c>
      <c r="IZ32" s="63">
        <v>3</v>
      </c>
      <c r="JA32" s="207">
        <v>3</v>
      </c>
      <c r="JB32" s="65">
        <v>6.6</v>
      </c>
      <c r="JC32" s="57">
        <v>8</v>
      </c>
      <c r="JD32" s="58"/>
      <c r="JE32" s="66">
        <f t="shared" si="132"/>
        <v>7.4</v>
      </c>
      <c r="JF32" s="67">
        <f t="shared" si="133"/>
        <v>7.4</v>
      </c>
      <c r="JG32" s="50" t="str">
        <f t="shared" si="134"/>
        <v>7.4</v>
      </c>
      <c r="JH32" s="51" t="str">
        <f t="shared" si="135"/>
        <v>B</v>
      </c>
      <c r="JI32" s="60">
        <f t="shared" si="136"/>
        <v>3</v>
      </c>
      <c r="JJ32" s="53" t="str">
        <f t="shared" si="137"/>
        <v>3.0</v>
      </c>
      <c r="JK32" s="61">
        <v>2</v>
      </c>
      <c r="JL32" s="62">
        <v>2</v>
      </c>
      <c r="JM32" s="65">
        <v>7.4</v>
      </c>
      <c r="JN32" s="57">
        <v>6</v>
      </c>
      <c r="JO32" s="58"/>
      <c r="JP32" s="66">
        <f t="shared" si="138"/>
        <v>6.6</v>
      </c>
      <c r="JQ32" s="67">
        <f t="shared" si="139"/>
        <v>6.6</v>
      </c>
      <c r="JR32" s="50" t="str">
        <f t="shared" si="140"/>
        <v>6.6</v>
      </c>
      <c r="JS32" s="51" t="str">
        <f t="shared" si="141"/>
        <v>C+</v>
      </c>
      <c r="JT32" s="60">
        <f t="shared" si="142"/>
        <v>2.5</v>
      </c>
      <c r="JU32" s="53" t="str">
        <f t="shared" si="143"/>
        <v>2.5</v>
      </c>
      <c r="JV32" s="61">
        <v>1</v>
      </c>
      <c r="JW32" s="62">
        <v>1</v>
      </c>
      <c r="JX32" s="271">
        <v>5</v>
      </c>
      <c r="JY32" s="122">
        <v>2</v>
      </c>
      <c r="JZ32" s="123">
        <v>5</v>
      </c>
      <c r="KA32" s="171">
        <f t="shared" si="144"/>
        <v>3.2</v>
      </c>
      <c r="KB32" s="67">
        <f t="shared" si="145"/>
        <v>5</v>
      </c>
      <c r="KC32" s="50" t="str">
        <f t="shared" si="146"/>
        <v>5.0</v>
      </c>
      <c r="KD32" s="51" t="str">
        <f t="shared" si="147"/>
        <v>D+</v>
      </c>
      <c r="KE32" s="60">
        <f t="shared" si="148"/>
        <v>1.5</v>
      </c>
      <c r="KF32" s="53" t="str">
        <f t="shared" si="149"/>
        <v>1.5</v>
      </c>
      <c r="KG32" s="61">
        <v>2</v>
      </c>
      <c r="KH32" s="62">
        <v>2</v>
      </c>
    </row>
    <row r="33" spans="1:294" s="8" customFormat="1" ht="18">
      <c r="A33" s="5">
        <v>32</v>
      </c>
      <c r="B33" s="9" t="s">
        <v>356</v>
      </c>
      <c r="C33" s="10" t="s">
        <v>450</v>
      </c>
      <c r="D33" s="11" t="s">
        <v>451</v>
      </c>
      <c r="E33" s="12" t="s">
        <v>329</v>
      </c>
      <c r="F33" s="6"/>
      <c r="G33" s="47" t="s">
        <v>671</v>
      </c>
      <c r="H33" s="6" t="s">
        <v>427</v>
      </c>
      <c r="I33" s="48" t="s">
        <v>700</v>
      </c>
      <c r="J33" s="48" t="s">
        <v>635</v>
      </c>
      <c r="K33" s="98">
        <v>5</v>
      </c>
      <c r="L33" s="67" t="str">
        <f t="shared" si="14"/>
        <v>5.0</v>
      </c>
      <c r="M33" s="51" t="str">
        <f t="shared" si="150"/>
        <v>D+</v>
      </c>
      <c r="N33" s="52">
        <f t="shared" si="151"/>
        <v>1.5</v>
      </c>
      <c r="O33" s="53" t="str">
        <f t="shared" si="15"/>
        <v>1.5</v>
      </c>
      <c r="P33" s="63">
        <v>2</v>
      </c>
      <c r="Q33" s="49"/>
      <c r="R33" s="67" t="str">
        <f t="shared" si="16"/>
        <v>0.0</v>
      </c>
      <c r="S33" s="51" t="str">
        <f t="shared" si="152"/>
        <v>F</v>
      </c>
      <c r="T33" s="52">
        <f t="shared" si="153"/>
        <v>0</v>
      </c>
      <c r="U33" s="53" t="str">
        <f t="shared" si="17"/>
        <v>0.0</v>
      </c>
      <c r="V33" s="63"/>
      <c r="W33" s="105">
        <v>7.5</v>
      </c>
      <c r="X33" s="103">
        <v>7</v>
      </c>
      <c r="Y33" s="104"/>
      <c r="Z33" s="66">
        <f t="shared" si="0"/>
        <v>7.2</v>
      </c>
      <c r="AA33" s="67">
        <f t="shared" si="1"/>
        <v>7.2</v>
      </c>
      <c r="AB33" s="67" t="str">
        <f t="shared" si="18"/>
        <v>7.2</v>
      </c>
      <c r="AC33" s="51" t="str">
        <f t="shared" si="2"/>
        <v>B</v>
      </c>
      <c r="AD33" s="60">
        <f t="shared" si="154"/>
        <v>3</v>
      </c>
      <c r="AE33" s="53" t="str">
        <f t="shared" si="19"/>
        <v>3.0</v>
      </c>
      <c r="AF33" s="63">
        <v>4</v>
      </c>
      <c r="AG33" s="207">
        <v>4</v>
      </c>
      <c r="AH33" s="105">
        <v>7.3</v>
      </c>
      <c r="AI33" s="103">
        <v>7</v>
      </c>
      <c r="AJ33" s="104"/>
      <c r="AK33" s="66">
        <f t="shared" si="3"/>
        <v>7.1</v>
      </c>
      <c r="AL33" s="67">
        <f t="shared" si="4"/>
        <v>7.1</v>
      </c>
      <c r="AM33" s="67" t="str">
        <f t="shared" si="20"/>
        <v>7.1</v>
      </c>
      <c r="AN33" s="51" t="str">
        <f t="shared" si="155"/>
        <v>B</v>
      </c>
      <c r="AO33" s="60">
        <f t="shared" si="156"/>
        <v>3</v>
      </c>
      <c r="AP33" s="53" t="str">
        <f t="shared" si="21"/>
        <v>3.0</v>
      </c>
      <c r="AQ33" s="63">
        <v>2</v>
      </c>
      <c r="AR33" s="207">
        <v>2</v>
      </c>
      <c r="AS33" s="105">
        <v>7.1</v>
      </c>
      <c r="AT33" s="103">
        <v>2</v>
      </c>
      <c r="AU33" s="104"/>
      <c r="AV33" s="66">
        <f t="shared" si="22"/>
        <v>4</v>
      </c>
      <c r="AW33" s="67">
        <f t="shared" si="23"/>
        <v>4</v>
      </c>
      <c r="AX33" s="67" t="str">
        <f t="shared" si="24"/>
        <v>4.0</v>
      </c>
      <c r="AY33" s="51" t="str">
        <f t="shared" si="25"/>
        <v>D</v>
      </c>
      <c r="AZ33" s="60">
        <f t="shared" si="157"/>
        <v>1</v>
      </c>
      <c r="BA33" s="53" t="str">
        <f t="shared" si="26"/>
        <v>1.0</v>
      </c>
      <c r="BB33" s="63">
        <v>3</v>
      </c>
      <c r="BC33" s="207">
        <v>3</v>
      </c>
      <c r="BD33" s="105">
        <v>6.6</v>
      </c>
      <c r="BE33" s="103">
        <v>5</v>
      </c>
      <c r="BF33" s="104"/>
      <c r="BG33" s="66">
        <f t="shared" si="158"/>
        <v>5.6</v>
      </c>
      <c r="BH33" s="67">
        <f t="shared" si="159"/>
        <v>5.6</v>
      </c>
      <c r="BI33" s="67" t="str">
        <f t="shared" si="27"/>
        <v>5.6</v>
      </c>
      <c r="BJ33" s="51" t="str">
        <f t="shared" si="160"/>
        <v>C</v>
      </c>
      <c r="BK33" s="60">
        <f t="shared" si="161"/>
        <v>2</v>
      </c>
      <c r="BL33" s="53" t="str">
        <f t="shared" si="28"/>
        <v>2.0</v>
      </c>
      <c r="BM33" s="63">
        <v>3</v>
      </c>
      <c r="BN33" s="207">
        <v>3</v>
      </c>
      <c r="BO33" s="105">
        <v>6.2</v>
      </c>
      <c r="BP33" s="103">
        <v>4</v>
      </c>
      <c r="BQ33" s="104"/>
      <c r="BR33" s="66">
        <f t="shared" si="5"/>
        <v>4.9000000000000004</v>
      </c>
      <c r="BS33" s="67">
        <f t="shared" si="6"/>
        <v>4.9000000000000004</v>
      </c>
      <c r="BT33" s="67" t="str">
        <f t="shared" si="29"/>
        <v>4.9</v>
      </c>
      <c r="BU33" s="51" t="str">
        <f t="shared" si="7"/>
        <v>D</v>
      </c>
      <c r="BV33" s="68">
        <f t="shared" si="8"/>
        <v>1</v>
      </c>
      <c r="BW33" s="53" t="str">
        <f t="shared" si="30"/>
        <v>1.0</v>
      </c>
      <c r="BX33" s="63">
        <v>2</v>
      </c>
      <c r="BY33" s="207">
        <v>2</v>
      </c>
      <c r="BZ33" s="105">
        <v>6.3</v>
      </c>
      <c r="CA33" s="103">
        <v>6</v>
      </c>
      <c r="CB33" s="104"/>
      <c r="CC33" s="105"/>
      <c r="CD33" s="67">
        <f t="shared" si="162"/>
        <v>6.1</v>
      </c>
      <c r="CE33" s="67" t="str">
        <f t="shared" si="31"/>
        <v>6.1</v>
      </c>
      <c r="CF33" s="51" t="str">
        <f t="shared" si="163"/>
        <v>C</v>
      </c>
      <c r="CG33" s="60">
        <f t="shared" si="164"/>
        <v>2</v>
      </c>
      <c r="CH33" s="53" t="str">
        <f t="shared" si="32"/>
        <v>2.0</v>
      </c>
      <c r="CI33" s="63">
        <v>3</v>
      </c>
      <c r="CJ33" s="207">
        <v>3</v>
      </c>
      <c r="CK33" s="208">
        <f t="shared" si="33"/>
        <v>17</v>
      </c>
      <c r="CL33" s="72">
        <f t="shared" si="9"/>
        <v>5.8764705882352937</v>
      </c>
      <c r="CM33" s="93" t="str">
        <f t="shared" si="34"/>
        <v>5.88</v>
      </c>
      <c r="CN33" s="72">
        <f t="shared" si="10"/>
        <v>2.0588235294117645</v>
      </c>
      <c r="CO33" s="93" t="str">
        <f t="shared" si="35"/>
        <v>2.06</v>
      </c>
      <c r="CP33" s="7" t="str">
        <f t="shared" si="165"/>
        <v>Lên lớp</v>
      </c>
      <c r="CQ33" s="7">
        <f t="shared" si="11"/>
        <v>17</v>
      </c>
      <c r="CR33" s="72">
        <f t="shared" si="12"/>
        <v>5.8764705882352937</v>
      </c>
      <c r="CS33" s="7" t="str">
        <f t="shared" si="36"/>
        <v>5.88</v>
      </c>
      <c r="CT33" s="72">
        <f t="shared" si="13"/>
        <v>2.0588235294117645</v>
      </c>
      <c r="CU33" s="7" t="str">
        <f t="shared" si="37"/>
        <v>2.06</v>
      </c>
      <c r="CV33" s="7" t="str">
        <f t="shared" si="166"/>
        <v>Lên lớp</v>
      </c>
      <c r="CW33" s="66">
        <v>5.2</v>
      </c>
      <c r="CX33" s="7">
        <v>5</v>
      </c>
      <c r="CY33" s="7"/>
      <c r="CZ33" s="66">
        <f t="shared" si="38"/>
        <v>5.0999999999999996</v>
      </c>
      <c r="DA33" s="67">
        <f t="shared" si="39"/>
        <v>5.0999999999999996</v>
      </c>
      <c r="DB33" s="60" t="str">
        <f t="shared" si="40"/>
        <v>5.1</v>
      </c>
      <c r="DC33" s="51" t="str">
        <f t="shared" si="41"/>
        <v>D+</v>
      </c>
      <c r="DD33" s="60">
        <f t="shared" si="42"/>
        <v>1.5</v>
      </c>
      <c r="DE33" s="60" t="str">
        <f t="shared" si="43"/>
        <v>1.5</v>
      </c>
      <c r="DF33" s="63"/>
      <c r="DG33" s="209"/>
      <c r="DH33" s="105">
        <v>6</v>
      </c>
      <c r="DI33" s="126">
        <v>4</v>
      </c>
      <c r="DJ33" s="126"/>
      <c r="DK33" s="66">
        <f t="shared" si="44"/>
        <v>4.8</v>
      </c>
      <c r="DL33" s="67">
        <f t="shared" si="45"/>
        <v>4.8</v>
      </c>
      <c r="DM33" s="60" t="str">
        <f t="shared" si="46"/>
        <v>4.8</v>
      </c>
      <c r="DN33" s="51" t="str">
        <f t="shared" si="47"/>
        <v>D</v>
      </c>
      <c r="DO33" s="60">
        <f t="shared" si="48"/>
        <v>1</v>
      </c>
      <c r="DP33" s="60" t="str">
        <f t="shared" si="49"/>
        <v>1.0</v>
      </c>
      <c r="DQ33" s="63"/>
      <c r="DR33" s="209"/>
      <c r="DS33" s="67">
        <f t="shared" si="50"/>
        <v>4.9499999999999993</v>
      </c>
      <c r="DT33" s="60" t="str">
        <f t="shared" si="51"/>
        <v>5.0</v>
      </c>
      <c r="DU33" s="51" t="str">
        <f t="shared" si="52"/>
        <v>D</v>
      </c>
      <c r="DV33" s="60">
        <f t="shared" si="53"/>
        <v>1</v>
      </c>
      <c r="DW33" s="60" t="str">
        <f t="shared" si="54"/>
        <v>1.0</v>
      </c>
      <c r="DX33" s="63">
        <v>3</v>
      </c>
      <c r="DY33" s="209">
        <v>3</v>
      </c>
      <c r="DZ33" s="210">
        <v>6.6</v>
      </c>
      <c r="EA33" s="57">
        <v>6</v>
      </c>
      <c r="EB33" s="58"/>
      <c r="EC33" s="66">
        <f t="shared" si="55"/>
        <v>6.2</v>
      </c>
      <c r="ED33" s="67">
        <f t="shared" si="56"/>
        <v>6.2</v>
      </c>
      <c r="EE33" s="67" t="str">
        <f t="shared" si="57"/>
        <v>6.2</v>
      </c>
      <c r="EF33" s="51" t="str">
        <f t="shared" si="58"/>
        <v>C</v>
      </c>
      <c r="EG33" s="68">
        <f t="shared" si="59"/>
        <v>2</v>
      </c>
      <c r="EH33" s="53" t="str">
        <f t="shared" si="60"/>
        <v>2.0</v>
      </c>
      <c r="EI33" s="63">
        <v>3</v>
      </c>
      <c r="EJ33" s="207">
        <v>3</v>
      </c>
      <c r="EK33" s="210">
        <v>5.5</v>
      </c>
      <c r="EL33" s="57">
        <v>8</v>
      </c>
      <c r="EM33" s="58"/>
      <c r="EN33" s="66">
        <f t="shared" si="61"/>
        <v>7</v>
      </c>
      <c r="EO33" s="67">
        <f t="shared" si="62"/>
        <v>7</v>
      </c>
      <c r="EP33" s="67" t="str">
        <f t="shared" si="63"/>
        <v>7.0</v>
      </c>
      <c r="EQ33" s="51" t="str">
        <f t="shared" si="64"/>
        <v>B</v>
      </c>
      <c r="ER33" s="60">
        <f t="shared" si="65"/>
        <v>3</v>
      </c>
      <c r="ES33" s="53" t="str">
        <f t="shared" si="66"/>
        <v>3.0</v>
      </c>
      <c r="ET33" s="63">
        <v>3</v>
      </c>
      <c r="EU33" s="207">
        <v>3</v>
      </c>
      <c r="EV33" s="171">
        <v>5</v>
      </c>
      <c r="EW33" s="122">
        <v>0</v>
      </c>
      <c r="EX33" s="123"/>
      <c r="EY33" s="66">
        <f t="shared" si="67"/>
        <v>2</v>
      </c>
      <c r="EZ33" s="67">
        <f t="shared" si="68"/>
        <v>2</v>
      </c>
      <c r="FA33" s="67" t="str">
        <f t="shared" si="69"/>
        <v>2.0</v>
      </c>
      <c r="FB33" s="51" t="str">
        <f t="shared" si="70"/>
        <v>F</v>
      </c>
      <c r="FC33" s="60">
        <f t="shared" si="71"/>
        <v>0</v>
      </c>
      <c r="FD33" s="53" t="str">
        <f t="shared" si="72"/>
        <v>0.0</v>
      </c>
      <c r="FE33" s="63">
        <v>2</v>
      </c>
      <c r="FF33" s="207"/>
      <c r="FG33" s="105">
        <v>5.7</v>
      </c>
      <c r="FH33" s="103">
        <v>5</v>
      </c>
      <c r="FI33" s="104"/>
      <c r="FJ33" s="66">
        <f t="shared" si="73"/>
        <v>5.3</v>
      </c>
      <c r="FK33" s="67">
        <f t="shared" si="74"/>
        <v>5.3</v>
      </c>
      <c r="FL33" s="67" t="str">
        <f t="shared" si="75"/>
        <v>5.3</v>
      </c>
      <c r="FM33" s="51" t="str">
        <f t="shared" si="76"/>
        <v>D+</v>
      </c>
      <c r="FN33" s="60">
        <f t="shared" si="77"/>
        <v>1.5</v>
      </c>
      <c r="FO33" s="53" t="str">
        <f t="shared" si="78"/>
        <v>1.5</v>
      </c>
      <c r="FP33" s="63">
        <v>2</v>
      </c>
      <c r="FQ33" s="207">
        <v>2</v>
      </c>
      <c r="FR33" s="150">
        <v>5</v>
      </c>
      <c r="FS33" s="124">
        <v>1</v>
      </c>
      <c r="FT33" s="125"/>
      <c r="FU33" s="150"/>
      <c r="FV33" s="67">
        <f t="shared" si="79"/>
        <v>2.6</v>
      </c>
      <c r="FW33" s="67" t="str">
        <f t="shared" si="80"/>
        <v>2.6</v>
      </c>
      <c r="FX33" s="51" t="str">
        <f t="shared" si="81"/>
        <v>F</v>
      </c>
      <c r="FY33" s="60">
        <f t="shared" si="82"/>
        <v>0</v>
      </c>
      <c r="FZ33" s="53" t="str">
        <f t="shared" si="83"/>
        <v>0.0</v>
      </c>
      <c r="GA33" s="63">
        <v>2</v>
      </c>
      <c r="GB33" s="207"/>
      <c r="GC33" s="171">
        <v>5.4</v>
      </c>
      <c r="GD33" s="122">
        <v>1</v>
      </c>
      <c r="GE33" s="123"/>
      <c r="GF33" s="171"/>
      <c r="GG33" s="67">
        <f t="shared" si="84"/>
        <v>2.8</v>
      </c>
      <c r="GH33" s="67" t="str">
        <f t="shared" si="85"/>
        <v>2.8</v>
      </c>
      <c r="GI33" s="51" t="str">
        <f t="shared" si="86"/>
        <v>F</v>
      </c>
      <c r="GJ33" s="60">
        <f t="shared" si="87"/>
        <v>0</v>
      </c>
      <c r="GK33" s="53" t="str">
        <f t="shared" si="88"/>
        <v>0.0</v>
      </c>
      <c r="GL33" s="63">
        <v>3</v>
      </c>
      <c r="GM33" s="207"/>
      <c r="GN33" s="211">
        <f t="shared" si="89"/>
        <v>18</v>
      </c>
      <c r="GO33" s="156">
        <f t="shared" si="90"/>
        <v>4.5916666666666668</v>
      </c>
      <c r="GP33" s="158">
        <f t="shared" si="91"/>
        <v>1.1666666666666667</v>
      </c>
      <c r="GQ33" s="157" t="str">
        <f t="shared" si="92"/>
        <v>1.17</v>
      </c>
      <c r="GR33" s="5" t="str">
        <f t="shared" si="93"/>
        <v>Lên lớp</v>
      </c>
      <c r="GS33" s="212">
        <f t="shared" si="94"/>
        <v>11</v>
      </c>
      <c r="GT33" s="213">
        <f t="shared" si="95"/>
        <v>5.9136363636363631</v>
      </c>
      <c r="GU33" s="214">
        <f t="shared" si="96"/>
        <v>1.9090909090909092</v>
      </c>
      <c r="GV33" s="215">
        <f t="shared" si="97"/>
        <v>35</v>
      </c>
      <c r="GW33" s="211">
        <f t="shared" si="98"/>
        <v>28</v>
      </c>
      <c r="GX33" s="157">
        <f t="shared" si="99"/>
        <v>5.8910714285714283</v>
      </c>
      <c r="GY33" s="158">
        <f t="shared" si="100"/>
        <v>2</v>
      </c>
      <c r="GZ33" s="157" t="str">
        <f t="shared" si="101"/>
        <v>2.00</v>
      </c>
      <c r="HA33" s="5" t="str">
        <f t="shared" si="102"/>
        <v>Lên lớp</v>
      </c>
      <c r="HB33" s="149">
        <v>0</v>
      </c>
      <c r="HC33" s="70"/>
      <c r="HD33" s="121"/>
      <c r="HE33" s="149"/>
      <c r="HF33" s="67">
        <f t="shared" si="103"/>
        <v>0</v>
      </c>
      <c r="HG33" s="67" t="str">
        <f t="shared" si="104"/>
        <v>0.0</v>
      </c>
      <c r="HH33" s="51" t="str">
        <f t="shared" si="105"/>
        <v>F</v>
      </c>
      <c r="HI33" s="60">
        <f t="shared" si="106"/>
        <v>0</v>
      </c>
      <c r="HJ33" s="53" t="str">
        <f t="shared" si="107"/>
        <v>0.0</v>
      </c>
      <c r="HK33" s="63">
        <v>3</v>
      </c>
      <c r="HL33" s="207">
        <v>3</v>
      </c>
      <c r="HM33" s="149"/>
      <c r="HN33" s="70"/>
      <c r="HO33" s="121"/>
      <c r="HP33" s="149">
        <f t="shared" si="108"/>
        <v>0</v>
      </c>
      <c r="HQ33" s="110">
        <f t="shared" si="109"/>
        <v>0</v>
      </c>
      <c r="HR33" s="67" t="str">
        <f t="shared" si="110"/>
        <v>0.0</v>
      </c>
      <c r="HS33" s="111" t="str">
        <f t="shared" si="111"/>
        <v>F</v>
      </c>
      <c r="HT33" s="112">
        <f t="shared" si="112"/>
        <v>0</v>
      </c>
      <c r="HU33" s="113" t="str">
        <f t="shared" si="113"/>
        <v>0.0</v>
      </c>
      <c r="HV33" s="63">
        <v>1</v>
      </c>
      <c r="HW33" s="207">
        <v>1</v>
      </c>
      <c r="HX33" s="66">
        <f t="shared" si="114"/>
        <v>0</v>
      </c>
      <c r="HY33" s="167">
        <f t="shared" si="115"/>
        <v>0</v>
      </c>
      <c r="HZ33" s="53" t="str">
        <f t="shared" si="116"/>
        <v>0.0</v>
      </c>
      <c r="IA33" s="51" t="str">
        <f t="shared" si="117"/>
        <v>F</v>
      </c>
      <c r="IB33" s="60">
        <f t="shared" si="118"/>
        <v>0</v>
      </c>
      <c r="IC33" s="53" t="str">
        <f t="shared" si="119"/>
        <v>0.0</v>
      </c>
      <c r="ID33" s="220">
        <v>4</v>
      </c>
      <c r="IE33" s="221">
        <v>4</v>
      </c>
      <c r="IF33" s="210"/>
      <c r="IG33" s="57"/>
      <c r="IH33" s="58"/>
      <c r="II33" s="66">
        <f t="shared" si="120"/>
        <v>0</v>
      </c>
      <c r="IJ33" s="67">
        <f t="shared" si="121"/>
        <v>0</v>
      </c>
      <c r="IK33" s="67" t="str">
        <f t="shared" si="122"/>
        <v>0.0</v>
      </c>
      <c r="IL33" s="51" t="str">
        <f t="shared" si="123"/>
        <v>F</v>
      </c>
      <c r="IM33" s="60">
        <f t="shared" si="124"/>
        <v>0</v>
      </c>
      <c r="IN33" s="53" t="str">
        <f t="shared" si="125"/>
        <v>0.0</v>
      </c>
      <c r="IO33" s="63">
        <v>2</v>
      </c>
      <c r="IP33" s="207">
        <v>2</v>
      </c>
      <c r="IQ33" s="149"/>
      <c r="IR33" s="70"/>
      <c r="IS33" s="121"/>
      <c r="IT33" s="149">
        <f t="shared" si="126"/>
        <v>0</v>
      </c>
      <c r="IU33" s="67">
        <f t="shared" si="127"/>
        <v>0</v>
      </c>
      <c r="IV33" s="67" t="str">
        <f t="shared" si="128"/>
        <v>0.0</v>
      </c>
      <c r="IW33" s="51" t="str">
        <f t="shared" si="129"/>
        <v>F</v>
      </c>
      <c r="IX33" s="60">
        <f t="shared" si="130"/>
        <v>0</v>
      </c>
      <c r="IY33" s="53" t="str">
        <f t="shared" si="131"/>
        <v>0.0</v>
      </c>
      <c r="IZ33" s="63">
        <v>3</v>
      </c>
      <c r="JA33" s="207">
        <v>3</v>
      </c>
      <c r="JB33" s="272"/>
      <c r="JC33" s="273"/>
      <c r="JD33" s="274"/>
      <c r="JE33" s="275">
        <f t="shared" si="132"/>
        <v>0</v>
      </c>
      <c r="JF33" s="67">
        <f t="shared" si="133"/>
        <v>0</v>
      </c>
      <c r="JG33" s="50" t="str">
        <f t="shared" si="134"/>
        <v>0.0</v>
      </c>
      <c r="JH33" s="51" t="str">
        <f t="shared" si="135"/>
        <v>F</v>
      </c>
      <c r="JI33" s="60">
        <f t="shared" si="136"/>
        <v>0</v>
      </c>
      <c r="JJ33" s="53" t="str">
        <f t="shared" si="137"/>
        <v>0.0</v>
      </c>
      <c r="JK33" s="61">
        <v>2</v>
      </c>
      <c r="JL33" s="62">
        <v>2</v>
      </c>
      <c r="JM33" s="56"/>
      <c r="JN33" s="70"/>
      <c r="JO33" s="121"/>
      <c r="JP33" s="149">
        <f t="shared" si="138"/>
        <v>0</v>
      </c>
      <c r="JQ33" s="67">
        <f t="shared" si="139"/>
        <v>0</v>
      </c>
      <c r="JR33" s="50" t="str">
        <f t="shared" si="140"/>
        <v>0.0</v>
      </c>
      <c r="JS33" s="51" t="str">
        <f t="shared" si="141"/>
        <v>F</v>
      </c>
      <c r="JT33" s="60">
        <f t="shared" si="142"/>
        <v>0</v>
      </c>
      <c r="JU33" s="53" t="str">
        <f t="shared" si="143"/>
        <v>0.0</v>
      </c>
      <c r="JV33" s="61">
        <v>1</v>
      </c>
      <c r="JW33" s="62">
        <v>1</v>
      </c>
      <c r="JX33" s="56"/>
      <c r="JY33" s="70"/>
      <c r="JZ33" s="121"/>
      <c r="KA33" s="149">
        <f t="shared" si="144"/>
        <v>0</v>
      </c>
      <c r="KB33" s="67">
        <f t="shared" si="145"/>
        <v>0</v>
      </c>
      <c r="KC33" s="50" t="str">
        <f t="shared" si="146"/>
        <v>0.0</v>
      </c>
      <c r="KD33" s="51" t="str">
        <f t="shared" si="147"/>
        <v>F</v>
      </c>
      <c r="KE33" s="60">
        <f t="shared" si="148"/>
        <v>0</v>
      </c>
      <c r="KF33" s="53" t="str">
        <f t="shared" si="149"/>
        <v>0.0</v>
      </c>
      <c r="KG33" s="61">
        <v>2</v>
      </c>
      <c r="KH33" s="62">
        <v>2</v>
      </c>
    </row>
    <row r="34" spans="1:294" s="8" customFormat="1" ht="18">
      <c r="D34" s="234"/>
      <c r="E34" s="235"/>
      <c r="CM34" s="93"/>
      <c r="CW34" s="66"/>
      <c r="CX34" s="7"/>
      <c r="CY34" s="7"/>
      <c r="CZ34" s="66">
        <f t="shared" si="38"/>
        <v>0</v>
      </c>
      <c r="DA34" s="67">
        <f t="shared" si="39"/>
        <v>0</v>
      </c>
      <c r="DB34" s="60" t="str">
        <f t="shared" si="40"/>
        <v>0.0</v>
      </c>
      <c r="DC34" s="51" t="str">
        <f t="shared" si="41"/>
        <v>F</v>
      </c>
      <c r="DD34" s="60">
        <f t="shared" si="42"/>
        <v>0</v>
      </c>
      <c r="DE34" s="60" t="str">
        <f t="shared" si="43"/>
        <v>0.0</v>
      </c>
      <c r="DF34" s="63"/>
      <c r="DG34" s="209"/>
      <c r="DH34" s="105"/>
      <c r="DI34" s="126"/>
      <c r="DJ34" s="126"/>
      <c r="DK34" s="66">
        <f t="shared" si="44"/>
        <v>0</v>
      </c>
      <c r="DL34" s="67">
        <f t="shared" si="45"/>
        <v>0</v>
      </c>
      <c r="DM34" s="60" t="str">
        <f t="shared" si="46"/>
        <v>0.0</v>
      </c>
      <c r="DN34" s="51" t="str">
        <f t="shared" si="47"/>
        <v>F</v>
      </c>
      <c r="DO34" s="60">
        <f t="shared" si="48"/>
        <v>0</v>
      </c>
      <c r="DP34" s="60" t="str">
        <f t="shared" si="49"/>
        <v>0.0</v>
      </c>
      <c r="DQ34" s="63"/>
      <c r="DR34" s="209"/>
      <c r="DS34" s="67">
        <f t="shared" si="50"/>
        <v>0</v>
      </c>
      <c r="DT34" s="60" t="str">
        <f t="shared" si="51"/>
        <v>0.0</v>
      </c>
      <c r="DU34" s="51" t="str">
        <f t="shared" si="52"/>
        <v>F</v>
      </c>
      <c r="DV34" s="60">
        <f t="shared" si="53"/>
        <v>0</v>
      </c>
      <c r="DW34" s="60" t="str">
        <f t="shared" si="54"/>
        <v>0.0</v>
      </c>
      <c r="DX34" s="63">
        <v>3</v>
      </c>
      <c r="DY34" s="209"/>
      <c r="DZ34" s="210"/>
      <c r="EA34" s="57"/>
      <c r="EB34" s="58"/>
      <c r="EC34" s="66">
        <f t="shared" si="55"/>
        <v>0</v>
      </c>
      <c r="ED34" s="67">
        <f t="shared" si="56"/>
        <v>0</v>
      </c>
      <c r="EE34" s="67" t="str">
        <f t="shared" si="57"/>
        <v>0.0</v>
      </c>
      <c r="EF34" s="51" t="str">
        <f t="shared" si="58"/>
        <v>F</v>
      </c>
      <c r="EG34" s="68">
        <f t="shared" si="59"/>
        <v>0</v>
      </c>
      <c r="EH34" s="53" t="str">
        <f t="shared" si="60"/>
        <v>0.0</v>
      </c>
      <c r="EI34" s="63">
        <v>3</v>
      </c>
      <c r="EJ34" s="207"/>
      <c r="EK34" s="210"/>
      <c r="EL34" s="57"/>
      <c r="EM34" s="58"/>
      <c r="EN34" s="66">
        <f t="shared" si="61"/>
        <v>0</v>
      </c>
      <c r="EO34" s="67">
        <f t="shared" si="62"/>
        <v>0</v>
      </c>
      <c r="EP34" s="67" t="str">
        <f t="shared" si="63"/>
        <v>0.0</v>
      </c>
      <c r="EQ34" s="51" t="str">
        <f t="shared" si="64"/>
        <v>F</v>
      </c>
      <c r="ER34" s="60">
        <f t="shared" si="65"/>
        <v>0</v>
      </c>
      <c r="ES34" s="53" t="str">
        <f t="shared" si="66"/>
        <v>0.0</v>
      </c>
      <c r="ET34" s="63">
        <v>3</v>
      </c>
      <c r="EU34" s="207"/>
      <c r="EV34" s="210"/>
      <c r="EW34" s="57"/>
      <c r="EX34" s="58"/>
      <c r="EY34" s="66">
        <f t="shared" si="67"/>
        <v>0</v>
      </c>
      <c r="EZ34" s="67">
        <f t="shared" si="68"/>
        <v>0</v>
      </c>
      <c r="FA34" s="67" t="str">
        <f t="shared" si="69"/>
        <v>0.0</v>
      </c>
      <c r="FB34" s="51" t="str">
        <f t="shared" si="70"/>
        <v>F</v>
      </c>
      <c r="FC34" s="60">
        <f t="shared" si="71"/>
        <v>0</v>
      </c>
      <c r="FD34" s="53" t="str">
        <f t="shared" si="72"/>
        <v>0.0</v>
      </c>
      <c r="FE34" s="63">
        <v>2</v>
      </c>
      <c r="FF34" s="207"/>
      <c r="FG34" s="105"/>
      <c r="FH34" s="103"/>
      <c r="FI34" s="104"/>
      <c r="FJ34" s="66">
        <f t="shared" si="73"/>
        <v>0</v>
      </c>
      <c r="FK34" s="67">
        <f t="shared" si="74"/>
        <v>0</v>
      </c>
      <c r="FL34" s="67" t="str">
        <f t="shared" si="75"/>
        <v>0.0</v>
      </c>
      <c r="FM34" s="51" t="str">
        <f t="shared" si="76"/>
        <v>F</v>
      </c>
      <c r="FN34" s="60">
        <f t="shared" si="77"/>
        <v>0</v>
      </c>
      <c r="FO34" s="53" t="str">
        <f t="shared" si="78"/>
        <v>0.0</v>
      </c>
      <c r="FP34" s="63">
        <v>2</v>
      </c>
      <c r="FQ34" s="207"/>
      <c r="GC34" s="105"/>
      <c r="GD34" s="103"/>
      <c r="GE34" s="104"/>
      <c r="GF34" s="105"/>
      <c r="GG34" s="67">
        <f t="shared" si="84"/>
        <v>0</v>
      </c>
      <c r="GH34" s="67" t="str">
        <f t="shared" si="85"/>
        <v>0.0</v>
      </c>
      <c r="GI34" s="51" t="str">
        <f t="shared" si="86"/>
        <v>F</v>
      </c>
      <c r="GJ34" s="60">
        <f t="shared" si="87"/>
        <v>0</v>
      </c>
      <c r="GK34" s="53" t="str">
        <f t="shared" si="88"/>
        <v>0.0</v>
      </c>
      <c r="GL34" s="63">
        <v>3</v>
      </c>
      <c r="GM34" s="207"/>
      <c r="HB34" s="105"/>
      <c r="HC34" s="103"/>
      <c r="HD34" s="104"/>
      <c r="HE34" s="105"/>
      <c r="HF34" s="67">
        <f t="shared" si="103"/>
        <v>0</v>
      </c>
      <c r="HG34" s="67" t="str">
        <f t="shared" si="104"/>
        <v>0.0</v>
      </c>
      <c r="HH34" s="51" t="str">
        <f t="shared" si="105"/>
        <v>F</v>
      </c>
      <c r="HI34" s="60">
        <f t="shared" si="106"/>
        <v>0</v>
      </c>
      <c r="HJ34" s="53" t="str">
        <f t="shared" si="107"/>
        <v>0.0</v>
      </c>
      <c r="HK34" s="63">
        <v>3</v>
      </c>
      <c r="HL34" s="207">
        <v>3</v>
      </c>
      <c r="HM34" s="210"/>
      <c r="HN34" s="57"/>
      <c r="HO34" s="58"/>
      <c r="HP34" s="66">
        <f t="shared" si="108"/>
        <v>0</v>
      </c>
      <c r="HQ34" s="110">
        <f t="shared" si="109"/>
        <v>0</v>
      </c>
      <c r="HR34" s="67" t="str">
        <f t="shared" si="110"/>
        <v>0.0</v>
      </c>
      <c r="HS34" s="111" t="str">
        <f t="shared" si="111"/>
        <v>F</v>
      </c>
      <c r="HT34" s="112">
        <f t="shared" si="112"/>
        <v>0</v>
      </c>
      <c r="HU34" s="113" t="str">
        <f t="shared" si="113"/>
        <v>0.0</v>
      </c>
      <c r="HV34" s="63">
        <v>1</v>
      </c>
      <c r="HW34" s="207">
        <v>1</v>
      </c>
      <c r="HX34" s="66">
        <f t="shared" si="114"/>
        <v>0</v>
      </c>
      <c r="HY34" s="167">
        <f t="shared" si="115"/>
        <v>0</v>
      </c>
      <c r="HZ34" s="53" t="str">
        <f t="shared" si="116"/>
        <v>0.0</v>
      </c>
      <c r="IA34" s="51" t="str">
        <f t="shared" si="117"/>
        <v>F</v>
      </c>
      <c r="IB34" s="60">
        <f t="shared" si="118"/>
        <v>0</v>
      </c>
      <c r="IC34" s="53" t="str">
        <f t="shared" si="119"/>
        <v>0.0</v>
      </c>
      <c r="ID34" s="220">
        <v>4</v>
      </c>
      <c r="IE34" s="221">
        <v>4</v>
      </c>
      <c r="IF34" s="210"/>
      <c r="IG34" s="57"/>
      <c r="IH34" s="58"/>
      <c r="II34" s="66">
        <f t="shared" si="120"/>
        <v>0</v>
      </c>
      <c r="IJ34" s="67">
        <f t="shared" si="121"/>
        <v>0</v>
      </c>
      <c r="IK34" s="67" t="str">
        <f t="shared" si="122"/>
        <v>0.0</v>
      </c>
      <c r="IL34" s="51" t="str">
        <f t="shared" si="123"/>
        <v>F</v>
      </c>
      <c r="IM34" s="60">
        <f t="shared" si="124"/>
        <v>0</v>
      </c>
      <c r="IN34" s="53" t="str">
        <f t="shared" si="125"/>
        <v>0.0</v>
      </c>
      <c r="IO34" s="63">
        <v>2</v>
      </c>
      <c r="IP34" s="207">
        <v>2</v>
      </c>
      <c r="IQ34" s="210"/>
      <c r="IR34" s="57"/>
      <c r="IS34" s="58"/>
      <c r="IT34" s="66">
        <f t="shared" si="126"/>
        <v>0</v>
      </c>
      <c r="IU34" s="67">
        <f t="shared" si="127"/>
        <v>0</v>
      </c>
      <c r="IV34" s="67" t="str">
        <f t="shared" si="128"/>
        <v>0.0</v>
      </c>
      <c r="IW34" s="51" t="str">
        <f t="shared" si="129"/>
        <v>F</v>
      </c>
      <c r="IX34" s="60">
        <f t="shared" si="130"/>
        <v>0</v>
      </c>
      <c r="IY34" s="53" t="str">
        <f t="shared" si="131"/>
        <v>0.0</v>
      </c>
      <c r="IZ34" s="63">
        <v>3</v>
      </c>
      <c r="JA34" s="207">
        <v>3</v>
      </c>
      <c r="JB34" s="65"/>
      <c r="JC34" s="57"/>
      <c r="JD34" s="58"/>
      <c r="JE34" s="66">
        <f t="shared" si="132"/>
        <v>0</v>
      </c>
      <c r="JF34" s="67">
        <f t="shared" si="133"/>
        <v>0</v>
      </c>
      <c r="JG34" s="50" t="str">
        <f t="shared" si="134"/>
        <v>0.0</v>
      </c>
      <c r="JH34" s="51" t="str">
        <f t="shared" si="135"/>
        <v>F</v>
      </c>
      <c r="JI34" s="60">
        <f t="shared" si="136"/>
        <v>0</v>
      </c>
      <c r="JJ34" s="53" t="str">
        <f t="shared" si="137"/>
        <v>0.0</v>
      </c>
      <c r="JK34" s="61">
        <v>2</v>
      </c>
      <c r="JL34" s="62">
        <v>2</v>
      </c>
      <c r="JM34" s="65"/>
      <c r="JN34" s="57"/>
      <c r="JO34" s="58"/>
      <c r="JP34" s="66">
        <f t="shared" si="138"/>
        <v>0</v>
      </c>
      <c r="JQ34" s="67">
        <f t="shared" si="139"/>
        <v>0</v>
      </c>
      <c r="JR34" s="50" t="str">
        <f t="shared" si="140"/>
        <v>0.0</v>
      </c>
      <c r="JS34" s="51" t="str">
        <f t="shared" si="141"/>
        <v>F</v>
      </c>
      <c r="JT34" s="60">
        <f t="shared" si="142"/>
        <v>0</v>
      </c>
      <c r="JU34" s="53" t="str">
        <f t="shared" si="143"/>
        <v>0.0</v>
      </c>
      <c r="JV34" s="61">
        <v>1</v>
      </c>
      <c r="JW34" s="62">
        <v>1</v>
      </c>
      <c r="JX34" s="65"/>
      <c r="JY34" s="57"/>
      <c r="JZ34" s="58"/>
      <c r="KA34" s="66">
        <f t="shared" si="144"/>
        <v>0</v>
      </c>
      <c r="KB34" s="67">
        <f t="shared" si="145"/>
        <v>0</v>
      </c>
      <c r="KC34" s="50" t="str">
        <f t="shared" si="146"/>
        <v>0.0</v>
      </c>
      <c r="KD34" s="51" t="str">
        <f t="shared" si="147"/>
        <v>F</v>
      </c>
      <c r="KE34" s="60">
        <f t="shared" si="148"/>
        <v>0</v>
      </c>
      <c r="KF34" s="53" t="str">
        <f t="shared" si="149"/>
        <v>0.0</v>
      </c>
      <c r="KG34" s="61">
        <v>2</v>
      </c>
      <c r="KH34" s="62">
        <v>2</v>
      </c>
    </row>
    <row r="35" spans="1:294" s="8" customFormat="1" ht="18">
      <c r="D35" s="234"/>
      <c r="E35" s="235"/>
      <c r="EK35" s="210"/>
      <c r="EL35" s="57"/>
      <c r="EM35" s="58"/>
      <c r="EN35" s="66">
        <f t="shared" si="61"/>
        <v>0</v>
      </c>
      <c r="EO35" s="67">
        <f t="shared" si="62"/>
        <v>0</v>
      </c>
      <c r="EP35" s="67" t="str">
        <f t="shared" si="63"/>
        <v>0.0</v>
      </c>
      <c r="EQ35" s="51" t="str">
        <f t="shared" si="64"/>
        <v>F</v>
      </c>
      <c r="ER35" s="60">
        <f t="shared" si="65"/>
        <v>0</v>
      </c>
      <c r="ES35" s="53" t="str">
        <f t="shared" si="66"/>
        <v>0.0</v>
      </c>
      <c r="ET35" s="63">
        <v>3</v>
      </c>
      <c r="EU35" s="207"/>
      <c r="EV35" s="210"/>
      <c r="EW35" s="57"/>
      <c r="EX35" s="58"/>
      <c r="EY35" s="66">
        <f t="shared" si="67"/>
        <v>0</v>
      </c>
      <c r="EZ35" s="67">
        <f t="shared" si="68"/>
        <v>0</v>
      </c>
      <c r="FA35" s="67" t="str">
        <f t="shared" si="69"/>
        <v>0.0</v>
      </c>
      <c r="FB35" s="51" t="str">
        <f t="shared" si="70"/>
        <v>F</v>
      </c>
      <c r="FC35" s="60">
        <f t="shared" si="71"/>
        <v>0</v>
      </c>
      <c r="FD35" s="53" t="str">
        <f t="shared" si="72"/>
        <v>0.0</v>
      </c>
      <c r="FE35" s="63">
        <v>2</v>
      </c>
      <c r="FF35" s="207"/>
      <c r="FG35" s="105"/>
      <c r="FH35" s="103"/>
      <c r="FI35" s="104"/>
      <c r="FJ35" s="66">
        <f t="shared" si="73"/>
        <v>0</v>
      </c>
      <c r="FK35" s="67">
        <f t="shared" si="74"/>
        <v>0</v>
      </c>
      <c r="FL35" s="67" t="str">
        <f t="shared" si="75"/>
        <v>0.0</v>
      </c>
      <c r="FM35" s="51" t="str">
        <f t="shared" si="76"/>
        <v>F</v>
      </c>
      <c r="FN35" s="60">
        <f t="shared" si="77"/>
        <v>0</v>
      </c>
      <c r="FO35" s="53" t="str">
        <f t="shared" si="78"/>
        <v>0.0</v>
      </c>
      <c r="FP35" s="63">
        <v>2</v>
      </c>
      <c r="FQ35" s="207"/>
      <c r="GC35" s="105"/>
      <c r="GD35" s="103"/>
      <c r="GE35" s="104"/>
      <c r="GF35" s="105"/>
      <c r="GG35" s="67">
        <f t="shared" si="84"/>
        <v>0</v>
      </c>
      <c r="GH35" s="67" t="str">
        <f t="shared" si="85"/>
        <v>0.0</v>
      </c>
      <c r="GI35" s="51" t="str">
        <f t="shared" si="86"/>
        <v>F</v>
      </c>
      <c r="GJ35" s="60">
        <f t="shared" si="87"/>
        <v>0</v>
      </c>
      <c r="GK35" s="53" t="str">
        <f t="shared" si="88"/>
        <v>0.0</v>
      </c>
      <c r="GL35" s="63">
        <v>3</v>
      </c>
      <c r="GM35" s="207"/>
      <c r="HB35" s="105"/>
      <c r="HC35" s="103"/>
      <c r="HD35" s="104"/>
      <c r="HE35" s="105"/>
      <c r="HF35" s="67">
        <f t="shared" si="103"/>
        <v>0</v>
      </c>
      <c r="HG35" s="67" t="str">
        <f t="shared" si="104"/>
        <v>0.0</v>
      </c>
      <c r="HH35" s="51" t="str">
        <f t="shared" si="105"/>
        <v>F</v>
      </c>
      <c r="HI35" s="60">
        <f t="shared" si="106"/>
        <v>0</v>
      </c>
      <c r="HJ35" s="53" t="str">
        <f t="shared" si="107"/>
        <v>0.0</v>
      </c>
      <c r="HK35" s="63">
        <v>3</v>
      </c>
      <c r="HL35" s="207">
        <v>3</v>
      </c>
      <c r="HM35" s="210"/>
      <c r="HN35" s="57"/>
      <c r="HO35" s="58"/>
      <c r="HP35" s="66">
        <f t="shared" si="108"/>
        <v>0</v>
      </c>
      <c r="HQ35" s="110">
        <f t="shared" si="109"/>
        <v>0</v>
      </c>
      <c r="HR35" s="67" t="str">
        <f t="shared" si="110"/>
        <v>0.0</v>
      </c>
      <c r="HS35" s="111" t="str">
        <f t="shared" si="111"/>
        <v>F</v>
      </c>
      <c r="HT35" s="112">
        <f t="shared" si="112"/>
        <v>0</v>
      </c>
      <c r="HU35" s="113" t="str">
        <f t="shared" si="113"/>
        <v>0.0</v>
      </c>
      <c r="HV35" s="63">
        <v>1</v>
      </c>
      <c r="HW35" s="207">
        <v>1</v>
      </c>
      <c r="HX35" s="66">
        <f t="shared" si="114"/>
        <v>0</v>
      </c>
      <c r="HY35" s="167">
        <f t="shared" si="115"/>
        <v>0</v>
      </c>
      <c r="HZ35" s="53" t="str">
        <f t="shared" si="116"/>
        <v>0.0</v>
      </c>
      <c r="IA35" s="51" t="str">
        <f t="shared" si="117"/>
        <v>F</v>
      </c>
      <c r="IB35" s="60">
        <f t="shared" si="118"/>
        <v>0</v>
      </c>
      <c r="IC35" s="53" t="str">
        <f t="shared" si="119"/>
        <v>0.0</v>
      </c>
      <c r="ID35" s="220">
        <v>4</v>
      </c>
      <c r="IE35" s="221">
        <v>4</v>
      </c>
      <c r="IF35" s="210"/>
      <c r="IG35" s="57"/>
      <c r="IH35" s="58"/>
      <c r="II35" s="66">
        <f t="shared" si="120"/>
        <v>0</v>
      </c>
      <c r="IJ35" s="67">
        <f t="shared" si="121"/>
        <v>0</v>
      </c>
      <c r="IK35" s="67" t="str">
        <f t="shared" si="122"/>
        <v>0.0</v>
      </c>
      <c r="IL35" s="51" t="str">
        <f t="shared" si="123"/>
        <v>F</v>
      </c>
      <c r="IM35" s="60">
        <f t="shared" si="124"/>
        <v>0</v>
      </c>
      <c r="IN35" s="53" t="str">
        <f t="shared" si="125"/>
        <v>0.0</v>
      </c>
      <c r="IO35" s="63">
        <v>2</v>
      </c>
      <c r="IP35" s="207">
        <v>2</v>
      </c>
      <c r="IQ35" s="210"/>
      <c r="IR35" s="57"/>
      <c r="IS35" s="58"/>
      <c r="IT35" s="66">
        <f t="shared" si="126"/>
        <v>0</v>
      </c>
      <c r="IU35" s="67">
        <f t="shared" si="127"/>
        <v>0</v>
      </c>
      <c r="IV35" s="67" t="str">
        <f t="shared" si="128"/>
        <v>0.0</v>
      </c>
      <c r="IW35" s="51" t="str">
        <f t="shared" si="129"/>
        <v>F</v>
      </c>
      <c r="IX35" s="60">
        <f t="shared" si="130"/>
        <v>0</v>
      </c>
      <c r="IY35" s="53" t="str">
        <f t="shared" si="131"/>
        <v>0.0</v>
      </c>
      <c r="IZ35" s="63">
        <v>3</v>
      </c>
      <c r="JA35" s="207">
        <v>3</v>
      </c>
      <c r="JB35" s="65"/>
      <c r="JC35" s="57"/>
      <c r="JD35" s="58"/>
      <c r="JE35" s="66">
        <f t="shared" si="132"/>
        <v>0</v>
      </c>
      <c r="JF35" s="67">
        <f t="shared" si="133"/>
        <v>0</v>
      </c>
      <c r="JG35" s="50" t="str">
        <f t="shared" si="134"/>
        <v>0.0</v>
      </c>
      <c r="JH35" s="51" t="str">
        <f t="shared" si="135"/>
        <v>F</v>
      </c>
      <c r="JI35" s="60">
        <f t="shared" si="136"/>
        <v>0</v>
      </c>
      <c r="JJ35" s="53" t="str">
        <f t="shared" si="137"/>
        <v>0.0</v>
      </c>
      <c r="JK35" s="61">
        <v>2</v>
      </c>
      <c r="JL35" s="62">
        <v>2</v>
      </c>
      <c r="JM35" s="65"/>
      <c r="JN35" s="57"/>
      <c r="JO35" s="58"/>
      <c r="JP35" s="66">
        <f t="shared" si="138"/>
        <v>0</v>
      </c>
      <c r="JQ35" s="67">
        <f t="shared" si="139"/>
        <v>0</v>
      </c>
      <c r="JR35" s="50" t="str">
        <f t="shared" si="140"/>
        <v>0.0</v>
      </c>
      <c r="JS35" s="51" t="str">
        <f t="shared" si="141"/>
        <v>F</v>
      </c>
      <c r="JT35" s="60">
        <f t="shared" si="142"/>
        <v>0</v>
      </c>
      <c r="JU35" s="53" t="str">
        <f t="shared" si="143"/>
        <v>0.0</v>
      </c>
      <c r="JV35" s="61">
        <v>1</v>
      </c>
      <c r="JW35" s="62">
        <v>1</v>
      </c>
      <c r="JX35" s="65"/>
      <c r="JY35" s="57"/>
      <c r="JZ35" s="58"/>
      <c r="KA35" s="66">
        <f t="shared" si="144"/>
        <v>0</v>
      </c>
      <c r="KB35" s="67">
        <f t="shared" si="145"/>
        <v>0</v>
      </c>
      <c r="KC35" s="50" t="str">
        <f t="shared" si="146"/>
        <v>0.0</v>
      </c>
      <c r="KD35" s="51" t="str">
        <f t="shared" si="147"/>
        <v>F</v>
      </c>
      <c r="KE35" s="60">
        <f t="shared" si="148"/>
        <v>0</v>
      </c>
      <c r="KF35" s="53" t="str">
        <f t="shared" si="149"/>
        <v>0.0</v>
      </c>
      <c r="KG35" s="61">
        <v>2</v>
      </c>
      <c r="KH35" s="62">
        <v>2</v>
      </c>
    </row>
    <row r="36" spans="1:294" s="8" customFormat="1" ht="18">
      <c r="D36" s="234"/>
      <c r="E36" s="235"/>
      <c r="EK36" s="210"/>
      <c r="EL36" s="57"/>
      <c r="EM36" s="58"/>
      <c r="EN36" s="66">
        <f t="shared" si="61"/>
        <v>0</v>
      </c>
      <c r="EO36" s="67">
        <f t="shared" si="62"/>
        <v>0</v>
      </c>
      <c r="EP36" s="67" t="str">
        <f t="shared" si="63"/>
        <v>0.0</v>
      </c>
      <c r="EQ36" s="51" t="str">
        <f t="shared" si="64"/>
        <v>F</v>
      </c>
      <c r="ER36" s="60">
        <f t="shared" si="65"/>
        <v>0</v>
      </c>
      <c r="ES36" s="53" t="str">
        <f t="shared" si="66"/>
        <v>0.0</v>
      </c>
      <c r="ET36" s="63">
        <v>3</v>
      </c>
      <c r="EU36" s="207"/>
      <c r="EV36" s="210"/>
      <c r="EW36" s="57"/>
      <c r="EX36" s="58"/>
      <c r="EY36" s="66">
        <f t="shared" si="67"/>
        <v>0</v>
      </c>
      <c r="EZ36" s="67">
        <f t="shared" si="68"/>
        <v>0</v>
      </c>
      <c r="FA36" s="67" t="str">
        <f t="shared" si="69"/>
        <v>0.0</v>
      </c>
      <c r="FB36" s="51" t="str">
        <f t="shared" si="70"/>
        <v>F</v>
      </c>
      <c r="FC36" s="60">
        <f t="shared" si="71"/>
        <v>0</v>
      </c>
      <c r="FD36" s="53" t="str">
        <f t="shared" si="72"/>
        <v>0.0</v>
      </c>
      <c r="FE36" s="63">
        <v>2</v>
      </c>
      <c r="FF36" s="207"/>
      <c r="FG36" s="105"/>
      <c r="FH36" s="103"/>
      <c r="FI36" s="104"/>
      <c r="FJ36" s="66">
        <f t="shared" si="73"/>
        <v>0</v>
      </c>
      <c r="FK36" s="67">
        <f t="shared" si="74"/>
        <v>0</v>
      </c>
      <c r="FL36" s="67" t="str">
        <f t="shared" si="75"/>
        <v>0.0</v>
      </c>
      <c r="FM36" s="51" t="str">
        <f t="shared" si="76"/>
        <v>F</v>
      </c>
      <c r="FN36" s="60">
        <f t="shared" si="77"/>
        <v>0</v>
      </c>
      <c r="FO36" s="53" t="str">
        <f t="shared" si="78"/>
        <v>0.0</v>
      </c>
      <c r="FP36" s="63">
        <v>2</v>
      </c>
      <c r="FQ36" s="207"/>
      <c r="GC36" s="105"/>
      <c r="GD36" s="103"/>
      <c r="GE36" s="104"/>
      <c r="GF36" s="105"/>
      <c r="GG36" s="67">
        <f t="shared" si="84"/>
        <v>0</v>
      </c>
      <c r="GH36" s="67" t="str">
        <f t="shared" si="85"/>
        <v>0.0</v>
      </c>
      <c r="GI36" s="51" t="str">
        <f t="shared" si="86"/>
        <v>F</v>
      </c>
      <c r="GJ36" s="60">
        <f t="shared" si="87"/>
        <v>0</v>
      </c>
      <c r="GK36" s="53" t="str">
        <f t="shared" si="88"/>
        <v>0.0</v>
      </c>
      <c r="GL36" s="63">
        <v>3</v>
      </c>
      <c r="GM36" s="207"/>
      <c r="HB36" s="105"/>
      <c r="HC36" s="103"/>
      <c r="HD36" s="104"/>
      <c r="HE36" s="105"/>
      <c r="HF36" s="67">
        <f t="shared" si="103"/>
        <v>0</v>
      </c>
      <c r="HG36" s="67" t="str">
        <f t="shared" si="104"/>
        <v>0.0</v>
      </c>
      <c r="HH36" s="51" t="str">
        <f t="shared" si="105"/>
        <v>F</v>
      </c>
      <c r="HI36" s="60">
        <f t="shared" si="106"/>
        <v>0</v>
      </c>
      <c r="HJ36" s="53" t="str">
        <f t="shared" si="107"/>
        <v>0.0</v>
      </c>
      <c r="HK36" s="63">
        <v>3</v>
      </c>
      <c r="HL36" s="207">
        <v>3</v>
      </c>
      <c r="HM36" s="210"/>
      <c r="HN36" s="57"/>
      <c r="HO36" s="58"/>
      <c r="HP36" s="66">
        <f t="shared" si="108"/>
        <v>0</v>
      </c>
      <c r="HQ36" s="110">
        <f t="shared" si="109"/>
        <v>0</v>
      </c>
      <c r="HR36" s="67" t="str">
        <f t="shared" si="110"/>
        <v>0.0</v>
      </c>
      <c r="HS36" s="111" t="str">
        <f t="shared" si="111"/>
        <v>F</v>
      </c>
      <c r="HT36" s="112">
        <f t="shared" si="112"/>
        <v>0</v>
      </c>
      <c r="HU36" s="113" t="str">
        <f t="shared" si="113"/>
        <v>0.0</v>
      </c>
      <c r="HV36" s="63">
        <v>1</v>
      </c>
      <c r="HW36" s="207">
        <v>1</v>
      </c>
      <c r="HX36" s="66">
        <f t="shared" si="114"/>
        <v>0</v>
      </c>
      <c r="HY36" s="167">
        <f t="shared" si="115"/>
        <v>0</v>
      </c>
      <c r="HZ36" s="53" t="str">
        <f t="shared" si="116"/>
        <v>0.0</v>
      </c>
      <c r="IA36" s="51" t="str">
        <f t="shared" si="117"/>
        <v>F</v>
      </c>
      <c r="IB36" s="60">
        <f t="shared" si="118"/>
        <v>0</v>
      </c>
      <c r="IC36" s="53" t="str">
        <f t="shared" si="119"/>
        <v>0.0</v>
      </c>
      <c r="ID36" s="220">
        <v>4</v>
      </c>
      <c r="IE36" s="221">
        <v>4</v>
      </c>
      <c r="IF36" s="210"/>
      <c r="IG36" s="57"/>
      <c r="IH36" s="58"/>
      <c r="II36" s="66">
        <f t="shared" si="120"/>
        <v>0</v>
      </c>
      <c r="IJ36" s="67">
        <f t="shared" si="121"/>
        <v>0</v>
      </c>
      <c r="IK36" s="67" t="str">
        <f t="shared" si="122"/>
        <v>0.0</v>
      </c>
      <c r="IL36" s="51" t="str">
        <f t="shared" si="123"/>
        <v>F</v>
      </c>
      <c r="IM36" s="60">
        <f t="shared" si="124"/>
        <v>0</v>
      </c>
      <c r="IN36" s="53" t="str">
        <f t="shared" si="125"/>
        <v>0.0</v>
      </c>
      <c r="IO36" s="63">
        <v>2</v>
      </c>
      <c r="IP36" s="207">
        <v>2</v>
      </c>
      <c r="IQ36" s="210"/>
      <c r="IR36" s="57"/>
      <c r="IS36" s="58"/>
      <c r="IT36" s="66">
        <f t="shared" si="126"/>
        <v>0</v>
      </c>
      <c r="IU36" s="67">
        <f t="shared" si="127"/>
        <v>0</v>
      </c>
      <c r="IV36" s="67" t="str">
        <f t="shared" si="128"/>
        <v>0.0</v>
      </c>
      <c r="IW36" s="51" t="str">
        <f t="shared" si="129"/>
        <v>F</v>
      </c>
      <c r="IX36" s="60">
        <f t="shared" si="130"/>
        <v>0</v>
      </c>
      <c r="IY36" s="53" t="str">
        <f t="shared" si="131"/>
        <v>0.0</v>
      </c>
      <c r="IZ36" s="63">
        <v>3</v>
      </c>
      <c r="JA36" s="207">
        <v>3</v>
      </c>
      <c r="JB36" s="65"/>
      <c r="JC36" s="57"/>
      <c r="JD36" s="58"/>
      <c r="JE36" s="66">
        <f t="shared" si="132"/>
        <v>0</v>
      </c>
      <c r="JF36" s="67">
        <f t="shared" si="133"/>
        <v>0</v>
      </c>
      <c r="JG36" s="50" t="str">
        <f t="shared" si="134"/>
        <v>0.0</v>
      </c>
      <c r="JH36" s="51" t="str">
        <f t="shared" si="135"/>
        <v>F</v>
      </c>
      <c r="JI36" s="60">
        <f t="shared" si="136"/>
        <v>0</v>
      </c>
      <c r="JJ36" s="53" t="str">
        <f t="shared" si="137"/>
        <v>0.0</v>
      </c>
      <c r="JK36" s="61">
        <v>2</v>
      </c>
      <c r="JL36" s="62">
        <v>2</v>
      </c>
      <c r="JM36" s="65"/>
      <c r="JN36" s="57"/>
      <c r="JO36" s="58"/>
      <c r="JP36" s="66">
        <f t="shared" si="138"/>
        <v>0</v>
      </c>
      <c r="JQ36" s="67">
        <f t="shared" si="139"/>
        <v>0</v>
      </c>
      <c r="JR36" s="50" t="str">
        <f t="shared" si="140"/>
        <v>0.0</v>
      </c>
      <c r="JS36" s="51" t="str">
        <f t="shared" si="141"/>
        <v>F</v>
      </c>
      <c r="JT36" s="60">
        <f t="shared" si="142"/>
        <v>0</v>
      </c>
      <c r="JU36" s="53" t="str">
        <f t="shared" si="143"/>
        <v>0.0</v>
      </c>
      <c r="JV36" s="61">
        <v>1</v>
      </c>
      <c r="JW36" s="62">
        <v>1</v>
      </c>
      <c r="JX36" s="65"/>
      <c r="JY36" s="57"/>
      <c r="JZ36" s="58"/>
      <c r="KA36" s="66">
        <f t="shared" si="144"/>
        <v>0</v>
      </c>
      <c r="KB36" s="67">
        <f t="shared" si="145"/>
        <v>0</v>
      </c>
      <c r="KC36" s="50" t="str">
        <f t="shared" si="146"/>
        <v>0.0</v>
      </c>
      <c r="KD36" s="51" t="str">
        <f t="shared" si="147"/>
        <v>F</v>
      </c>
      <c r="KE36" s="60">
        <f t="shared" si="148"/>
        <v>0</v>
      </c>
      <c r="KF36" s="53" t="str">
        <f t="shared" si="149"/>
        <v>0.0</v>
      </c>
      <c r="KG36" s="61">
        <v>2</v>
      </c>
      <c r="KH36" s="62">
        <v>2</v>
      </c>
    </row>
    <row r="37" spans="1:294" s="8" customFormat="1" ht="18">
      <c r="D37" s="234"/>
      <c r="E37" s="235"/>
      <c r="EK37" s="210"/>
      <c r="EL37" s="57"/>
      <c r="EM37" s="58"/>
      <c r="EN37" s="66">
        <f t="shared" si="61"/>
        <v>0</v>
      </c>
      <c r="EO37" s="67">
        <f t="shared" si="62"/>
        <v>0</v>
      </c>
      <c r="EP37" s="67" t="str">
        <f t="shared" si="63"/>
        <v>0.0</v>
      </c>
      <c r="EQ37" s="51" t="str">
        <f t="shared" si="64"/>
        <v>F</v>
      </c>
      <c r="ER37" s="60">
        <f t="shared" si="65"/>
        <v>0</v>
      </c>
      <c r="ES37" s="53" t="str">
        <f t="shared" si="66"/>
        <v>0.0</v>
      </c>
      <c r="ET37" s="63">
        <v>3</v>
      </c>
      <c r="EU37" s="207"/>
      <c r="EV37" s="210"/>
      <c r="EW37" s="57"/>
      <c r="EX37" s="58"/>
      <c r="EY37" s="66">
        <f t="shared" si="67"/>
        <v>0</v>
      </c>
      <c r="EZ37" s="67">
        <f t="shared" si="68"/>
        <v>0</v>
      </c>
      <c r="FA37" s="67" t="str">
        <f t="shared" si="69"/>
        <v>0.0</v>
      </c>
      <c r="FB37" s="51" t="str">
        <f t="shared" si="70"/>
        <v>F</v>
      </c>
      <c r="FC37" s="60">
        <f t="shared" si="71"/>
        <v>0</v>
      </c>
      <c r="FD37" s="53" t="str">
        <f t="shared" si="72"/>
        <v>0.0</v>
      </c>
      <c r="FE37" s="63">
        <v>2</v>
      </c>
      <c r="FF37" s="207"/>
      <c r="FG37" s="105"/>
      <c r="FH37" s="103"/>
      <c r="FI37" s="104"/>
      <c r="FJ37" s="66">
        <f t="shared" si="73"/>
        <v>0</v>
      </c>
      <c r="FK37" s="67">
        <f t="shared" si="74"/>
        <v>0</v>
      </c>
      <c r="FL37" s="67" t="str">
        <f t="shared" si="75"/>
        <v>0.0</v>
      </c>
      <c r="FM37" s="51" t="str">
        <f t="shared" si="76"/>
        <v>F</v>
      </c>
      <c r="FN37" s="60">
        <f t="shared" si="77"/>
        <v>0</v>
      </c>
      <c r="FO37" s="53" t="str">
        <f t="shared" si="78"/>
        <v>0.0</v>
      </c>
      <c r="FP37" s="63">
        <v>2</v>
      </c>
      <c r="FQ37" s="207"/>
      <c r="GC37" s="105"/>
      <c r="GD37" s="103"/>
      <c r="GE37" s="104"/>
      <c r="GF37" s="105"/>
      <c r="GG37" s="67">
        <f t="shared" si="84"/>
        <v>0</v>
      </c>
      <c r="GH37" s="67" t="str">
        <f t="shared" si="85"/>
        <v>0.0</v>
      </c>
      <c r="GI37" s="51" t="str">
        <f t="shared" si="86"/>
        <v>F</v>
      </c>
      <c r="GJ37" s="60">
        <f t="shared" si="87"/>
        <v>0</v>
      </c>
      <c r="GK37" s="53" t="str">
        <f t="shared" si="88"/>
        <v>0.0</v>
      </c>
      <c r="GL37" s="63">
        <v>3</v>
      </c>
      <c r="GM37" s="207"/>
      <c r="HB37" s="105"/>
      <c r="HC37" s="103"/>
      <c r="HD37" s="104"/>
      <c r="HE37" s="105"/>
      <c r="HF37" s="67">
        <f t="shared" si="103"/>
        <v>0</v>
      </c>
      <c r="HG37" s="67" t="str">
        <f t="shared" si="104"/>
        <v>0.0</v>
      </c>
      <c r="HH37" s="51" t="str">
        <f t="shared" si="105"/>
        <v>F</v>
      </c>
      <c r="HI37" s="60">
        <f t="shared" si="106"/>
        <v>0</v>
      </c>
      <c r="HJ37" s="53" t="str">
        <f t="shared" si="107"/>
        <v>0.0</v>
      </c>
      <c r="HK37" s="63">
        <v>3</v>
      </c>
      <c r="HL37" s="207">
        <v>3</v>
      </c>
      <c r="HM37" s="210"/>
      <c r="HN37" s="57"/>
      <c r="HO37" s="58"/>
      <c r="HP37" s="66">
        <f t="shared" si="108"/>
        <v>0</v>
      </c>
      <c r="HQ37" s="110">
        <f t="shared" si="109"/>
        <v>0</v>
      </c>
      <c r="HR37" s="67" t="str">
        <f t="shared" si="110"/>
        <v>0.0</v>
      </c>
      <c r="HS37" s="111" t="str">
        <f t="shared" si="111"/>
        <v>F</v>
      </c>
      <c r="HT37" s="112">
        <f t="shared" si="112"/>
        <v>0</v>
      </c>
      <c r="HU37" s="113" t="str">
        <f t="shared" si="113"/>
        <v>0.0</v>
      </c>
      <c r="HV37" s="63">
        <v>1</v>
      </c>
      <c r="HW37" s="207">
        <v>1</v>
      </c>
      <c r="HX37" s="66">
        <f t="shared" si="114"/>
        <v>0</v>
      </c>
      <c r="HY37" s="167">
        <f t="shared" si="115"/>
        <v>0</v>
      </c>
      <c r="HZ37" s="53" t="str">
        <f t="shared" si="116"/>
        <v>0.0</v>
      </c>
      <c r="IA37" s="51" t="str">
        <f t="shared" si="117"/>
        <v>F</v>
      </c>
      <c r="IB37" s="60">
        <f t="shared" si="118"/>
        <v>0</v>
      </c>
      <c r="IC37" s="53" t="str">
        <f t="shared" si="119"/>
        <v>0.0</v>
      </c>
      <c r="ID37" s="220">
        <v>4</v>
      </c>
      <c r="IE37" s="221">
        <v>4</v>
      </c>
      <c r="IF37" s="210"/>
      <c r="IG37" s="57"/>
      <c r="IH37" s="58"/>
      <c r="II37" s="66">
        <f t="shared" si="120"/>
        <v>0</v>
      </c>
      <c r="IJ37" s="67">
        <f t="shared" si="121"/>
        <v>0</v>
      </c>
      <c r="IK37" s="67" t="str">
        <f t="shared" si="122"/>
        <v>0.0</v>
      </c>
      <c r="IL37" s="51" t="str">
        <f t="shared" si="123"/>
        <v>F</v>
      </c>
      <c r="IM37" s="60">
        <f t="shared" si="124"/>
        <v>0</v>
      </c>
      <c r="IN37" s="53" t="str">
        <f t="shared" si="125"/>
        <v>0.0</v>
      </c>
      <c r="IO37" s="63">
        <v>2</v>
      </c>
      <c r="IP37" s="207">
        <v>2</v>
      </c>
      <c r="IQ37" s="210"/>
      <c r="IR37" s="57"/>
      <c r="IS37" s="58"/>
      <c r="IT37" s="66">
        <f t="shared" si="126"/>
        <v>0</v>
      </c>
      <c r="IU37" s="67">
        <f t="shared" si="127"/>
        <v>0</v>
      </c>
      <c r="IV37" s="67" t="str">
        <f t="shared" si="128"/>
        <v>0.0</v>
      </c>
      <c r="IW37" s="51" t="str">
        <f t="shared" si="129"/>
        <v>F</v>
      </c>
      <c r="IX37" s="60">
        <f t="shared" si="130"/>
        <v>0</v>
      </c>
      <c r="IY37" s="53" t="str">
        <f t="shared" si="131"/>
        <v>0.0</v>
      </c>
      <c r="IZ37" s="63">
        <v>3</v>
      </c>
      <c r="JA37" s="207">
        <v>3</v>
      </c>
      <c r="JB37" s="65"/>
      <c r="JC37" s="57"/>
      <c r="JD37" s="58"/>
      <c r="JE37" s="66">
        <f t="shared" si="132"/>
        <v>0</v>
      </c>
      <c r="JF37" s="67">
        <f t="shared" si="133"/>
        <v>0</v>
      </c>
      <c r="JG37" s="50" t="str">
        <f t="shared" si="134"/>
        <v>0.0</v>
      </c>
      <c r="JH37" s="51" t="str">
        <f t="shared" si="135"/>
        <v>F</v>
      </c>
      <c r="JI37" s="60">
        <f t="shared" si="136"/>
        <v>0</v>
      </c>
      <c r="JJ37" s="53" t="str">
        <f t="shared" si="137"/>
        <v>0.0</v>
      </c>
      <c r="JK37" s="61">
        <v>2</v>
      </c>
      <c r="JL37" s="62">
        <v>2</v>
      </c>
      <c r="JM37" s="65"/>
      <c r="JN37" s="57"/>
      <c r="JO37" s="58"/>
      <c r="JP37" s="66">
        <f t="shared" si="138"/>
        <v>0</v>
      </c>
      <c r="JQ37" s="67">
        <f t="shared" si="139"/>
        <v>0</v>
      </c>
      <c r="JR37" s="50" t="str">
        <f t="shared" si="140"/>
        <v>0.0</v>
      </c>
      <c r="JS37" s="51" t="str">
        <f t="shared" si="141"/>
        <v>F</v>
      </c>
      <c r="JT37" s="60">
        <f t="shared" si="142"/>
        <v>0</v>
      </c>
      <c r="JU37" s="53" t="str">
        <f t="shared" si="143"/>
        <v>0.0</v>
      </c>
      <c r="JV37" s="61">
        <v>1</v>
      </c>
      <c r="JW37" s="62">
        <v>1</v>
      </c>
      <c r="JX37" s="65"/>
      <c r="JY37" s="57"/>
      <c r="JZ37" s="58"/>
      <c r="KA37" s="66">
        <f t="shared" si="144"/>
        <v>0</v>
      </c>
      <c r="KB37" s="67">
        <f t="shared" si="145"/>
        <v>0</v>
      </c>
      <c r="KC37" s="50" t="str">
        <f t="shared" si="146"/>
        <v>0.0</v>
      </c>
      <c r="KD37" s="51" t="str">
        <f t="shared" si="147"/>
        <v>F</v>
      </c>
      <c r="KE37" s="60">
        <f t="shared" si="148"/>
        <v>0</v>
      </c>
      <c r="KF37" s="53" t="str">
        <f t="shared" si="149"/>
        <v>0.0</v>
      </c>
      <c r="KG37" s="61">
        <v>2</v>
      </c>
      <c r="KH37" s="62">
        <v>2</v>
      </c>
    </row>
    <row r="38" spans="1:294" s="8" customFormat="1" ht="18">
      <c r="D38" s="234"/>
      <c r="E38" s="235"/>
      <c r="CQ38" s="7"/>
      <c r="CR38" s="7"/>
      <c r="CS38" s="7"/>
      <c r="CT38" s="7"/>
      <c r="CU38" s="7"/>
      <c r="EK38" s="210"/>
      <c r="EL38" s="57"/>
      <c r="EM38" s="58"/>
      <c r="EN38" s="66">
        <f>ROUND((EK38*0.4+EL38*0.6),1)</f>
        <v>0</v>
      </c>
      <c r="EO38" s="67">
        <f>ROUND(MAX((EK38*0.4+EL38*0.6),(EK38*0.4+EM38*0.6)),1)</f>
        <v>0</v>
      </c>
      <c r="EP38" s="67" t="str">
        <f t="shared" si="63"/>
        <v>0.0</v>
      </c>
      <c r="EQ38" s="51" t="str">
        <f>IF(EO38&gt;=8.5,"A",IF(EO38&gt;=8,"B+",IF(EO38&gt;=7,"B",IF(EO38&gt;=6.5,"C+",IF(EO38&gt;=5.5,"C",IF(EO38&gt;=5,"D+",IF(EO38&gt;=4,"D","F")))))))</f>
        <v>F</v>
      </c>
      <c r="ER38" s="60">
        <f t="shared" si="65"/>
        <v>0</v>
      </c>
      <c r="ES38" s="53" t="str">
        <f t="shared" si="66"/>
        <v>0.0</v>
      </c>
      <c r="ET38" s="63">
        <v>3</v>
      </c>
      <c r="EU38" s="207"/>
      <c r="EV38" s="210"/>
      <c r="EW38" s="57"/>
      <c r="EX38" s="58"/>
      <c r="EY38" s="66">
        <f t="shared" si="67"/>
        <v>0</v>
      </c>
      <c r="EZ38" s="67">
        <f t="shared" si="68"/>
        <v>0</v>
      </c>
      <c r="FA38" s="67" t="str">
        <f t="shared" si="69"/>
        <v>0.0</v>
      </c>
      <c r="FB38" s="51" t="str">
        <f t="shared" si="70"/>
        <v>F</v>
      </c>
      <c r="FC38" s="60">
        <f t="shared" si="71"/>
        <v>0</v>
      </c>
      <c r="FD38" s="53" t="str">
        <f t="shared" si="72"/>
        <v>0.0</v>
      </c>
      <c r="FE38" s="63">
        <v>2</v>
      </c>
      <c r="FF38" s="207"/>
      <c r="FG38" s="105"/>
      <c r="FH38" s="103"/>
      <c r="FI38" s="104"/>
      <c r="FJ38" s="66">
        <f t="shared" si="73"/>
        <v>0</v>
      </c>
      <c r="FK38" s="67">
        <f t="shared" si="74"/>
        <v>0</v>
      </c>
      <c r="FL38" s="67" t="str">
        <f t="shared" si="75"/>
        <v>0.0</v>
      </c>
      <c r="FM38" s="51" t="str">
        <f t="shared" si="76"/>
        <v>F</v>
      </c>
      <c r="FN38" s="60">
        <f t="shared" si="77"/>
        <v>0</v>
      </c>
      <c r="FO38" s="53" t="str">
        <f t="shared" si="78"/>
        <v>0.0</v>
      </c>
      <c r="FP38" s="63">
        <v>2</v>
      </c>
      <c r="FQ38" s="207"/>
      <c r="GC38" s="105"/>
      <c r="GD38" s="103"/>
      <c r="GE38" s="104"/>
      <c r="GF38" s="105"/>
      <c r="GG38" s="67">
        <f t="shared" si="84"/>
        <v>0</v>
      </c>
      <c r="GH38" s="67" t="str">
        <f t="shared" si="85"/>
        <v>0.0</v>
      </c>
      <c r="GI38" s="51" t="str">
        <f t="shared" si="86"/>
        <v>F</v>
      </c>
      <c r="GJ38" s="60">
        <f t="shared" si="87"/>
        <v>0</v>
      </c>
      <c r="GK38" s="53" t="str">
        <f t="shared" si="88"/>
        <v>0.0</v>
      </c>
      <c r="GL38" s="63">
        <v>3</v>
      </c>
      <c r="GM38" s="207"/>
      <c r="HB38" s="105"/>
      <c r="HC38" s="103"/>
      <c r="HD38" s="104"/>
      <c r="HE38" s="105"/>
      <c r="HF38" s="67">
        <f t="shared" si="103"/>
        <v>0</v>
      </c>
      <c r="HG38" s="67" t="str">
        <f t="shared" si="104"/>
        <v>0.0</v>
      </c>
      <c r="HH38" s="51" t="str">
        <f t="shared" si="105"/>
        <v>F</v>
      </c>
      <c r="HI38" s="60">
        <f t="shared" si="106"/>
        <v>0</v>
      </c>
      <c r="HJ38" s="53" t="str">
        <f t="shared" si="107"/>
        <v>0.0</v>
      </c>
      <c r="HK38" s="63">
        <v>3</v>
      </c>
      <c r="HL38" s="207">
        <v>3</v>
      </c>
      <c r="HM38" s="210"/>
      <c r="HN38" s="57"/>
      <c r="HO38" s="58"/>
      <c r="HP38" s="66">
        <f t="shared" si="108"/>
        <v>0</v>
      </c>
      <c r="HQ38" s="110">
        <f t="shared" si="109"/>
        <v>0</v>
      </c>
      <c r="HR38" s="67" t="str">
        <f t="shared" si="110"/>
        <v>0.0</v>
      </c>
      <c r="HS38" s="111" t="str">
        <f t="shared" si="111"/>
        <v>F</v>
      </c>
      <c r="HT38" s="112">
        <f t="shared" si="112"/>
        <v>0</v>
      </c>
      <c r="HU38" s="113" t="str">
        <f t="shared" si="113"/>
        <v>0.0</v>
      </c>
      <c r="HV38" s="63">
        <v>1</v>
      </c>
      <c r="HW38" s="207">
        <v>1</v>
      </c>
      <c r="HX38" s="66">
        <f t="shared" si="114"/>
        <v>0</v>
      </c>
      <c r="HY38" s="167">
        <f t="shared" si="115"/>
        <v>0</v>
      </c>
      <c r="HZ38" s="53" t="str">
        <f t="shared" si="116"/>
        <v>0.0</v>
      </c>
      <c r="IA38" s="51" t="str">
        <f t="shared" si="117"/>
        <v>F</v>
      </c>
      <c r="IB38" s="60">
        <f t="shared" si="118"/>
        <v>0</v>
      </c>
      <c r="IC38" s="53" t="str">
        <f t="shared" si="119"/>
        <v>0.0</v>
      </c>
      <c r="ID38" s="220">
        <v>4</v>
      </c>
      <c r="IE38" s="221">
        <v>4</v>
      </c>
      <c r="IF38" s="210"/>
      <c r="IG38" s="57"/>
      <c r="IH38" s="58"/>
      <c r="II38" s="66">
        <f t="shared" si="120"/>
        <v>0</v>
      </c>
      <c r="IJ38" s="67">
        <f t="shared" si="121"/>
        <v>0</v>
      </c>
      <c r="IK38" s="67" t="str">
        <f t="shared" si="122"/>
        <v>0.0</v>
      </c>
      <c r="IL38" s="51" t="str">
        <f t="shared" si="123"/>
        <v>F</v>
      </c>
      <c r="IM38" s="60">
        <f t="shared" si="124"/>
        <v>0</v>
      </c>
      <c r="IN38" s="53" t="str">
        <f t="shared" si="125"/>
        <v>0.0</v>
      </c>
      <c r="IO38" s="63">
        <v>2</v>
      </c>
      <c r="IP38" s="207">
        <v>2</v>
      </c>
      <c r="IQ38" s="210"/>
      <c r="IR38" s="57"/>
      <c r="IS38" s="58"/>
      <c r="IT38" s="66">
        <f t="shared" si="126"/>
        <v>0</v>
      </c>
      <c r="IU38" s="67">
        <f t="shared" si="127"/>
        <v>0</v>
      </c>
      <c r="IV38" s="67" t="str">
        <f t="shared" si="128"/>
        <v>0.0</v>
      </c>
      <c r="IW38" s="51" t="str">
        <f t="shared" si="129"/>
        <v>F</v>
      </c>
      <c r="IX38" s="60">
        <f t="shared" si="130"/>
        <v>0</v>
      </c>
      <c r="IY38" s="53" t="str">
        <f t="shared" si="131"/>
        <v>0.0</v>
      </c>
      <c r="IZ38" s="63">
        <v>3</v>
      </c>
      <c r="JA38" s="207">
        <v>3</v>
      </c>
      <c r="JB38" s="65"/>
      <c r="JC38" s="57"/>
      <c r="JD38" s="58"/>
      <c r="JE38" s="66">
        <f t="shared" si="132"/>
        <v>0</v>
      </c>
      <c r="JF38" s="67">
        <f t="shared" si="133"/>
        <v>0</v>
      </c>
      <c r="JG38" s="50" t="str">
        <f t="shared" si="134"/>
        <v>0.0</v>
      </c>
      <c r="JH38" s="51" t="str">
        <f t="shared" si="135"/>
        <v>F</v>
      </c>
      <c r="JI38" s="60">
        <f t="shared" si="136"/>
        <v>0</v>
      </c>
      <c r="JJ38" s="53" t="str">
        <f t="shared" si="137"/>
        <v>0.0</v>
      </c>
      <c r="JK38" s="61">
        <v>2</v>
      </c>
      <c r="JL38" s="62">
        <v>2</v>
      </c>
      <c r="JM38" s="65"/>
      <c r="JN38" s="57"/>
      <c r="JO38" s="58"/>
      <c r="JP38" s="66">
        <f t="shared" si="138"/>
        <v>0</v>
      </c>
      <c r="JQ38" s="67">
        <f t="shared" si="139"/>
        <v>0</v>
      </c>
      <c r="JR38" s="50" t="str">
        <f t="shared" si="140"/>
        <v>0.0</v>
      </c>
      <c r="JS38" s="51" t="str">
        <f t="shared" si="141"/>
        <v>F</v>
      </c>
      <c r="JT38" s="60">
        <f t="shared" si="142"/>
        <v>0</v>
      </c>
      <c r="JU38" s="53" t="str">
        <f t="shared" si="143"/>
        <v>0.0</v>
      </c>
      <c r="JV38" s="61">
        <v>1</v>
      </c>
      <c r="JW38" s="62">
        <v>1</v>
      </c>
      <c r="JX38" s="65"/>
      <c r="JY38" s="57"/>
      <c r="JZ38" s="58"/>
      <c r="KA38" s="66">
        <f t="shared" si="144"/>
        <v>0</v>
      </c>
      <c r="KB38" s="67">
        <f t="shared" si="145"/>
        <v>0</v>
      </c>
      <c r="KC38" s="50" t="str">
        <f t="shared" si="146"/>
        <v>0.0</v>
      </c>
      <c r="KD38" s="51" t="str">
        <f t="shared" si="147"/>
        <v>F</v>
      </c>
      <c r="KE38" s="60">
        <f t="shared" si="148"/>
        <v>0</v>
      </c>
      <c r="KF38" s="53" t="str">
        <f t="shared" si="149"/>
        <v>0.0</v>
      </c>
      <c r="KG38" s="61">
        <v>2</v>
      </c>
      <c r="KH38" s="62">
        <v>2</v>
      </c>
    </row>
    <row r="39" spans="1:294" s="8" customFormat="1" ht="18">
      <c r="D39" s="234"/>
      <c r="E39" s="235"/>
      <c r="AS39" s="149"/>
      <c r="AT39" s="145"/>
      <c r="AU39" s="7"/>
      <c r="CQ39" s="7"/>
      <c r="CR39" s="7"/>
      <c r="CS39" s="7"/>
      <c r="CT39" s="7"/>
      <c r="CU39" s="7"/>
      <c r="EK39" s="210"/>
      <c r="EL39" s="57"/>
      <c r="EU39" s="207"/>
      <c r="EV39" s="210"/>
      <c r="EW39" s="57"/>
      <c r="EX39" s="58"/>
      <c r="EY39" s="66">
        <f t="shared" si="67"/>
        <v>0</v>
      </c>
      <c r="EZ39" s="67">
        <f t="shared" si="68"/>
        <v>0</v>
      </c>
      <c r="FA39" s="67" t="str">
        <f t="shared" si="69"/>
        <v>0.0</v>
      </c>
      <c r="FB39" s="51" t="str">
        <f t="shared" si="70"/>
        <v>F</v>
      </c>
      <c r="FC39" s="60">
        <f t="shared" si="71"/>
        <v>0</v>
      </c>
      <c r="FD39" s="53" t="str">
        <f t="shared" si="72"/>
        <v>0.0</v>
      </c>
      <c r="FE39" s="63">
        <v>2</v>
      </c>
      <c r="FF39" s="207"/>
      <c r="FG39" s="105"/>
      <c r="FH39" s="103"/>
      <c r="FI39" s="104"/>
      <c r="FJ39" s="66">
        <f t="shared" si="73"/>
        <v>0</v>
      </c>
      <c r="FK39" s="67">
        <f t="shared" si="74"/>
        <v>0</v>
      </c>
      <c r="FL39" s="67" t="str">
        <f t="shared" si="75"/>
        <v>0.0</v>
      </c>
      <c r="FM39" s="51" t="str">
        <f t="shared" si="76"/>
        <v>F</v>
      </c>
      <c r="FN39" s="60">
        <f t="shared" si="77"/>
        <v>0</v>
      </c>
      <c r="FO39" s="53" t="str">
        <f t="shared" si="78"/>
        <v>0.0</v>
      </c>
      <c r="FP39" s="63">
        <v>2</v>
      </c>
      <c r="FQ39" s="207"/>
      <c r="GC39" s="105"/>
      <c r="GD39" s="103"/>
      <c r="GE39" s="104"/>
      <c r="GF39" s="105"/>
      <c r="GG39" s="67">
        <f t="shared" si="84"/>
        <v>0</v>
      </c>
      <c r="GH39" s="67" t="str">
        <f t="shared" si="85"/>
        <v>0.0</v>
      </c>
      <c r="GI39" s="51" t="str">
        <f t="shared" si="86"/>
        <v>F</v>
      </c>
      <c r="GJ39" s="60">
        <f t="shared" si="87"/>
        <v>0</v>
      </c>
      <c r="GK39" s="53" t="str">
        <f t="shared" si="88"/>
        <v>0.0</v>
      </c>
      <c r="GL39" s="63">
        <v>3</v>
      </c>
      <c r="GM39" s="207"/>
      <c r="HB39" s="105"/>
      <c r="HC39" s="103"/>
      <c r="HD39" s="104"/>
      <c r="HE39" s="105"/>
      <c r="HF39" s="67">
        <f t="shared" si="103"/>
        <v>0</v>
      </c>
      <c r="HG39" s="67" t="str">
        <f t="shared" si="104"/>
        <v>0.0</v>
      </c>
      <c r="HH39" s="51" t="str">
        <f t="shared" si="105"/>
        <v>F</v>
      </c>
      <c r="HI39" s="60">
        <f t="shared" si="106"/>
        <v>0</v>
      </c>
      <c r="HJ39" s="53" t="str">
        <f t="shared" si="107"/>
        <v>0.0</v>
      </c>
      <c r="HK39" s="63">
        <v>3</v>
      </c>
      <c r="HL39" s="207">
        <v>3</v>
      </c>
      <c r="HM39" s="210"/>
      <c r="HN39" s="57"/>
      <c r="HO39" s="58"/>
      <c r="HP39" s="66">
        <f t="shared" si="108"/>
        <v>0</v>
      </c>
      <c r="HQ39" s="110">
        <f t="shared" si="109"/>
        <v>0</v>
      </c>
      <c r="HR39" s="67" t="str">
        <f t="shared" si="110"/>
        <v>0.0</v>
      </c>
      <c r="HS39" s="111" t="str">
        <f t="shared" si="111"/>
        <v>F</v>
      </c>
      <c r="HT39" s="112">
        <f t="shared" si="112"/>
        <v>0</v>
      </c>
      <c r="HU39" s="113" t="str">
        <f t="shared" si="113"/>
        <v>0.0</v>
      </c>
      <c r="HV39" s="63">
        <v>1</v>
      </c>
      <c r="HW39" s="207">
        <v>1</v>
      </c>
      <c r="HX39" s="66">
        <f t="shared" si="114"/>
        <v>0</v>
      </c>
      <c r="HY39" s="167">
        <f t="shared" si="115"/>
        <v>0</v>
      </c>
      <c r="HZ39" s="53" t="str">
        <f t="shared" si="116"/>
        <v>0.0</v>
      </c>
      <c r="IA39" s="51" t="str">
        <f t="shared" si="117"/>
        <v>F</v>
      </c>
      <c r="IB39" s="60">
        <f t="shared" si="118"/>
        <v>0</v>
      </c>
      <c r="IC39" s="53" t="str">
        <f t="shared" si="119"/>
        <v>0.0</v>
      </c>
      <c r="ID39" s="220">
        <v>4</v>
      </c>
      <c r="IE39" s="221">
        <v>4</v>
      </c>
      <c r="IF39" s="210"/>
      <c r="IG39" s="57"/>
      <c r="IH39" s="58"/>
      <c r="II39" s="66">
        <f t="shared" si="120"/>
        <v>0</v>
      </c>
      <c r="IJ39" s="67">
        <f t="shared" si="121"/>
        <v>0</v>
      </c>
      <c r="IK39" s="67" t="str">
        <f t="shared" si="122"/>
        <v>0.0</v>
      </c>
      <c r="IL39" s="51" t="str">
        <f t="shared" si="123"/>
        <v>F</v>
      </c>
      <c r="IM39" s="60">
        <f t="shared" si="124"/>
        <v>0</v>
      </c>
      <c r="IN39" s="53" t="str">
        <f t="shared" si="125"/>
        <v>0.0</v>
      </c>
      <c r="IO39" s="63">
        <v>2</v>
      </c>
      <c r="IP39" s="207">
        <v>2</v>
      </c>
      <c r="IQ39" s="210"/>
      <c r="IR39" s="57"/>
      <c r="IS39" s="58"/>
      <c r="IT39" s="66">
        <f t="shared" si="126"/>
        <v>0</v>
      </c>
      <c r="IU39" s="67">
        <f t="shared" si="127"/>
        <v>0</v>
      </c>
      <c r="IV39" s="67" t="str">
        <f t="shared" si="128"/>
        <v>0.0</v>
      </c>
      <c r="IW39" s="51" t="str">
        <f t="shared" si="129"/>
        <v>F</v>
      </c>
      <c r="IX39" s="60">
        <f t="shared" si="130"/>
        <v>0</v>
      </c>
      <c r="IY39" s="53" t="str">
        <f t="shared" si="131"/>
        <v>0.0</v>
      </c>
      <c r="IZ39" s="63">
        <v>3</v>
      </c>
      <c r="JA39" s="207">
        <v>3</v>
      </c>
      <c r="JB39" s="65"/>
      <c r="JC39" s="57"/>
      <c r="JD39" s="58"/>
      <c r="JE39" s="66">
        <f t="shared" si="132"/>
        <v>0</v>
      </c>
      <c r="JF39" s="67">
        <f t="shared" si="133"/>
        <v>0</v>
      </c>
      <c r="JG39" s="50" t="str">
        <f t="shared" si="134"/>
        <v>0.0</v>
      </c>
      <c r="JH39" s="51" t="str">
        <f t="shared" si="135"/>
        <v>F</v>
      </c>
      <c r="JI39" s="60">
        <f t="shared" si="136"/>
        <v>0</v>
      </c>
      <c r="JJ39" s="53" t="str">
        <f t="shared" si="137"/>
        <v>0.0</v>
      </c>
      <c r="JK39" s="61">
        <v>2</v>
      </c>
      <c r="JL39" s="62">
        <v>2</v>
      </c>
      <c r="JM39" s="65"/>
      <c r="JN39" s="57"/>
      <c r="JO39" s="58"/>
      <c r="JP39" s="66">
        <f t="shared" si="138"/>
        <v>0</v>
      </c>
      <c r="JQ39" s="67">
        <f t="shared" si="139"/>
        <v>0</v>
      </c>
      <c r="JR39" s="50" t="str">
        <f t="shared" si="140"/>
        <v>0.0</v>
      </c>
      <c r="JS39" s="51" t="str">
        <f t="shared" si="141"/>
        <v>F</v>
      </c>
      <c r="JT39" s="60">
        <f t="shared" si="142"/>
        <v>0</v>
      </c>
      <c r="JU39" s="53" t="str">
        <f t="shared" si="143"/>
        <v>0.0</v>
      </c>
      <c r="JV39" s="61">
        <v>1</v>
      </c>
      <c r="JW39" s="62">
        <v>1</v>
      </c>
      <c r="JX39" s="65"/>
      <c r="JY39" s="57"/>
      <c r="JZ39" s="58"/>
      <c r="KA39" s="66">
        <f t="shared" si="144"/>
        <v>0</v>
      </c>
      <c r="KB39" s="67">
        <f t="shared" si="145"/>
        <v>0</v>
      </c>
      <c r="KC39" s="50" t="str">
        <f t="shared" si="146"/>
        <v>0.0</v>
      </c>
      <c r="KD39" s="51" t="str">
        <f t="shared" si="147"/>
        <v>F</v>
      </c>
      <c r="KE39" s="60">
        <f t="shared" si="148"/>
        <v>0</v>
      </c>
      <c r="KF39" s="53" t="str">
        <f t="shared" si="149"/>
        <v>0.0</v>
      </c>
      <c r="KG39" s="61">
        <v>2</v>
      </c>
      <c r="KH39" s="62">
        <v>2</v>
      </c>
    </row>
    <row r="40" spans="1:294" s="8" customFormat="1" ht="18">
      <c r="D40" s="234"/>
      <c r="E40" s="235"/>
      <c r="AS40" s="66"/>
      <c r="AT40" s="7"/>
      <c r="AU40" s="7"/>
      <c r="CQ40" s="7"/>
      <c r="CR40" s="7"/>
      <c r="CS40" s="7"/>
      <c r="CT40" s="7"/>
      <c r="CU40" s="7"/>
      <c r="EK40" s="210"/>
      <c r="EL40" s="57"/>
      <c r="EU40" s="207"/>
      <c r="EV40" s="210"/>
      <c r="EW40" s="57"/>
      <c r="EX40" s="58"/>
      <c r="EY40" s="66">
        <f t="shared" si="67"/>
        <v>0</v>
      </c>
      <c r="EZ40" s="67">
        <f t="shared" si="68"/>
        <v>0</v>
      </c>
      <c r="FA40" s="67" t="str">
        <f t="shared" si="69"/>
        <v>0.0</v>
      </c>
      <c r="FB40" s="51" t="str">
        <f t="shared" si="70"/>
        <v>F</v>
      </c>
      <c r="FC40" s="60">
        <f t="shared" si="71"/>
        <v>0</v>
      </c>
      <c r="FD40" s="53" t="str">
        <f t="shared" si="72"/>
        <v>0.0</v>
      </c>
      <c r="FE40" s="63">
        <v>2</v>
      </c>
      <c r="FF40" s="207"/>
      <c r="FG40" s="105"/>
      <c r="FH40" s="103"/>
      <c r="FI40" s="104"/>
      <c r="FJ40" s="66">
        <f t="shared" si="73"/>
        <v>0</v>
      </c>
      <c r="FK40" s="67">
        <f t="shared" si="74"/>
        <v>0</v>
      </c>
      <c r="FL40" s="67" t="str">
        <f t="shared" si="75"/>
        <v>0.0</v>
      </c>
      <c r="FM40" s="51" t="str">
        <f t="shared" si="76"/>
        <v>F</v>
      </c>
      <c r="FN40" s="60">
        <f t="shared" si="77"/>
        <v>0</v>
      </c>
      <c r="FO40" s="53" t="str">
        <f t="shared" si="78"/>
        <v>0.0</v>
      </c>
      <c r="FP40" s="63">
        <v>2</v>
      </c>
      <c r="FQ40" s="207"/>
      <c r="GC40" s="105"/>
      <c r="GD40" s="103"/>
      <c r="GE40" s="104"/>
      <c r="GF40" s="105"/>
      <c r="GG40" s="67">
        <f t="shared" si="84"/>
        <v>0</v>
      </c>
      <c r="GH40" s="67" t="str">
        <f t="shared" si="85"/>
        <v>0.0</v>
      </c>
      <c r="GI40" s="51" t="str">
        <f t="shared" si="86"/>
        <v>F</v>
      </c>
      <c r="GJ40" s="60">
        <f t="shared" si="87"/>
        <v>0</v>
      </c>
      <c r="GK40" s="53" t="str">
        <f t="shared" si="88"/>
        <v>0.0</v>
      </c>
      <c r="GL40" s="63">
        <v>3</v>
      </c>
      <c r="GM40" s="207"/>
      <c r="HB40" s="105"/>
      <c r="HC40" s="103"/>
      <c r="HD40" s="104"/>
      <c r="HE40" s="105"/>
      <c r="HF40" s="67">
        <f t="shared" si="103"/>
        <v>0</v>
      </c>
      <c r="HG40" s="67" t="str">
        <f t="shared" si="104"/>
        <v>0.0</v>
      </c>
      <c r="HH40" s="51" t="str">
        <f t="shared" si="105"/>
        <v>F</v>
      </c>
      <c r="HI40" s="60">
        <f t="shared" si="106"/>
        <v>0</v>
      </c>
      <c r="HJ40" s="53" t="str">
        <f t="shared" si="107"/>
        <v>0.0</v>
      </c>
      <c r="HK40" s="63">
        <v>3</v>
      </c>
      <c r="HL40" s="207">
        <v>3</v>
      </c>
      <c r="HM40" s="210"/>
      <c r="HN40" s="57"/>
      <c r="HO40" s="58"/>
      <c r="HP40" s="66">
        <f t="shared" si="108"/>
        <v>0</v>
      </c>
      <c r="HQ40" s="110">
        <f t="shared" si="109"/>
        <v>0</v>
      </c>
      <c r="HR40" s="67" t="str">
        <f t="shared" si="110"/>
        <v>0.0</v>
      </c>
      <c r="HS40" s="111" t="str">
        <f t="shared" si="111"/>
        <v>F</v>
      </c>
      <c r="HT40" s="112">
        <f t="shared" si="112"/>
        <v>0</v>
      </c>
      <c r="HU40" s="113" t="str">
        <f t="shared" si="113"/>
        <v>0.0</v>
      </c>
      <c r="HV40" s="63">
        <v>1</v>
      </c>
      <c r="HW40" s="207">
        <v>1</v>
      </c>
      <c r="HX40" s="66">
        <f t="shared" si="114"/>
        <v>0</v>
      </c>
      <c r="HY40" s="167">
        <f t="shared" si="115"/>
        <v>0</v>
      </c>
      <c r="HZ40" s="53" t="str">
        <f t="shared" si="116"/>
        <v>0.0</v>
      </c>
      <c r="IA40" s="51" t="str">
        <f t="shared" si="117"/>
        <v>F</v>
      </c>
      <c r="IB40" s="60">
        <f t="shared" si="118"/>
        <v>0</v>
      </c>
      <c r="IC40" s="53" t="str">
        <f t="shared" si="119"/>
        <v>0.0</v>
      </c>
      <c r="ID40" s="220">
        <v>4</v>
      </c>
      <c r="IE40" s="221">
        <v>4</v>
      </c>
      <c r="IF40" s="210"/>
      <c r="IG40" s="57"/>
      <c r="IH40" s="58"/>
      <c r="II40" s="66">
        <f t="shared" si="120"/>
        <v>0</v>
      </c>
      <c r="IJ40" s="67">
        <f t="shared" si="121"/>
        <v>0</v>
      </c>
      <c r="IK40" s="67" t="str">
        <f t="shared" si="122"/>
        <v>0.0</v>
      </c>
      <c r="IL40" s="51" t="str">
        <f t="shared" si="123"/>
        <v>F</v>
      </c>
      <c r="IM40" s="60">
        <f t="shared" si="124"/>
        <v>0</v>
      </c>
      <c r="IN40" s="53" t="str">
        <f t="shared" si="125"/>
        <v>0.0</v>
      </c>
      <c r="IO40" s="63">
        <v>2</v>
      </c>
      <c r="IP40" s="207">
        <v>2</v>
      </c>
      <c r="IQ40" s="210"/>
      <c r="IR40" s="57"/>
      <c r="IS40" s="58"/>
      <c r="IT40" s="66">
        <f t="shared" si="126"/>
        <v>0</v>
      </c>
      <c r="IU40" s="67">
        <f t="shared" si="127"/>
        <v>0</v>
      </c>
      <c r="IV40" s="67" t="str">
        <f t="shared" si="128"/>
        <v>0.0</v>
      </c>
      <c r="IW40" s="51" t="str">
        <f t="shared" si="129"/>
        <v>F</v>
      </c>
      <c r="IX40" s="60">
        <f t="shared" si="130"/>
        <v>0</v>
      </c>
      <c r="IY40" s="53" t="str">
        <f t="shared" si="131"/>
        <v>0.0</v>
      </c>
      <c r="IZ40" s="63">
        <v>3</v>
      </c>
      <c r="JA40" s="207">
        <v>3</v>
      </c>
      <c r="JB40" s="65"/>
      <c r="JC40" s="57"/>
      <c r="JD40" s="58"/>
      <c r="JE40" s="66">
        <f t="shared" si="132"/>
        <v>0</v>
      </c>
      <c r="JF40" s="67">
        <f t="shared" si="133"/>
        <v>0</v>
      </c>
      <c r="JG40" s="50" t="str">
        <f t="shared" si="134"/>
        <v>0.0</v>
      </c>
      <c r="JH40" s="51" t="str">
        <f t="shared" si="135"/>
        <v>F</v>
      </c>
      <c r="JI40" s="60">
        <f t="shared" si="136"/>
        <v>0</v>
      </c>
      <c r="JJ40" s="53" t="str">
        <f t="shared" si="137"/>
        <v>0.0</v>
      </c>
      <c r="JK40" s="61">
        <v>2</v>
      </c>
      <c r="JL40" s="62">
        <v>2</v>
      </c>
      <c r="JM40" s="65"/>
      <c r="JN40" s="57"/>
      <c r="JO40" s="58"/>
      <c r="JP40" s="66">
        <f t="shared" si="138"/>
        <v>0</v>
      </c>
      <c r="JQ40" s="67">
        <f t="shared" si="139"/>
        <v>0</v>
      </c>
      <c r="JR40" s="50" t="str">
        <f t="shared" si="140"/>
        <v>0.0</v>
      </c>
      <c r="JS40" s="51" t="str">
        <f t="shared" si="141"/>
        <v>F</v>
      </c>
      <c r="JT40" s="60">
        <f t="shared" si="142"/>
        <v>0</v>
      </c>
      <c r="JU40" s="53" t="str">
        <f t="shared" si="143"/>
        <v>0.0</v>
      </c>
      <c r="JV40" s="61">
        <v>1</v>
      </c>
      <c r="JW40" s="62">
        <v>1</v>
      </c>
    </row>
    <row r="41" spans="1:294" s="8" customFormat="1" ht="18">
      <c r="D41" s="234"/>
      <c r="E41" s="235"/>
      <c r="CQ41" s="7"/>
      <c r="CR41" s="7"/>
      <c r="CS41" s="7"/>
      <c r="CT41" s="7"/>
      <c r="CU41" s="7"/>
      <c r="JB41" s="65"/>
      <c r="JC41" s="57"/>
      <c r="JD41" s="58"/>
      <c r="JE41" s="66">
        <f t="shared" si="132"/>
        <v>0</v>
      </c>
      <c r="JF41" s="67">
        <f t="shared" si="133"/>
        <v>0</v>
      </c>
      <c r="JG41" s="50" t="str">
        <f t="shared" si="134"/>
        <v>0.0</v>
      </c>
      <c r="JH41" s="51" t="str">
        <f t="shared" si="135"/>
        <v>F</v>
      </c>
      <c r="JI41" s="60">
        <f t="shared" si="136"/>
        <v>0</v>
      </c>
      <c r="JJ41" s="53" t="str">
        <f t="shared" si="137"/>
        <v>0.0</v>
      </c>
      <c r="JK41" s="61">
        <v>2</v>
      </c>
      <c r="JL41" s="62">
        <v>2</v>
      </c>
      <c r="JM41" s="65"/>
      <c r="JN41" s="57"/>
      <c r="JO41" s="58"/>
      <c r="JP41" s="66">
        <f t="shared" si="138"/>
        <v>0</v>
      </c>
      <c r="JQ41" s="67">
        <f t="shared" si="139"/>
        <v>0</v>
      </c>
      <c r="JR41" s="50" t="str">
        <f t="shared" si="140"/>
        <v>0.0</v>
      </c>
      <c r="JS41" s="51" t="str">
        <f t="shared" si="141"/>
        <v>F</v>
      </c>
      <c r="JT41" s="60">
        <f t="shared" si="142"/>
        <v>0</v>
      </c>
      <c r="JU41" s="53" t="str">
        <f t="shared" si="143"/>
        <v>0.0</v>
      </c>
      <c r="JV41" s="61">
        <v>1</v>
      </c>
      <c r="JW41" s="62">
        <v>1</v>
      </c>
    </row>
    <row r="42" spans="1:294" s="8" customFormat="1" ht="18">
      <c r="D42" s="234"/>
      <c r="E42" s="235"/>
      <c r="CQ42" s="7"/>
      <c r="CR42" s="7"/>
      <c r="CS42" s="7"/>
      <c r="CT42" s="7"/>
      <c r="CU42" s="7"/>
      <c r="JB42" s="65"/>
      <c r="JC42" s="57"/>
      <c r="JD42" s="58"/>
      <c r="JE42" s="66">
        <f t="shared" si="132"/>
        <v>0</v>
      </c>
      <c r="JF42" s="67">
        <f t="shared" si="133"/>
        <v>0</v>
      </c>
      <c r="JG42" s="50" t="str">
        <f t="shared" si="134"/>
        <v>0.0</v>
      </c>
      <c r="JH42" s="51" t="str">
        <f t="shared" si="135"/>
        <v>F</v>
      </c>
      <c r="JI42" s="60">
        <f t="shared" si="136"/>
        <v>0</v>
      </c>
      <c r="JJ42" s="53" t="str">
        <f t="shared" si="137"/>
        <v>0.0</v>
      </c>
      <c r="JK42" s="61">
        <v>2</v>
      </c>
      <c r="JL42" s="62">
        <v>2</v>
      </c>
    </row>
    <row r="43" spans="1:294" s="8" customFormat="1" ht="18">
      <c r="D43" s="234"/>
      <c r="E43" s="235"/>
      <c r="CQ43" s="7"/>
      <c r="CR43" s="7"/>
      <c r="CS43" s="7"/>
      <c r="CT43" s="7"/>
      <c r="CU43" s="7"/>
      <c r="JB43" s="65"/>
      <c r="JC43" s="57"/>
      <c r="JD43" s="58"/>
      <c r="JE43" s="66">
        <f t="shared" si="132"/>
        <v>0</v>
      </c>
      <c r="JF43" s="67">
        <f t="shared" si="133"/>
        <v>0</v>
      </c>
      <c r="JG43" s="50" t="str">
        <f t="shared" si="134"/>
        <v>0.0</v>
      </c>
      <c r="JH43" s="51" t="str">
        <f t="shared" si="135"/>
        <v>F</v>
      </c>
      <c r="JI43" s="60">
        <f t="shared" si="136"/>
        <v>0</v>
      </c>
      <c r="JJ43" s="53" t="str">
        <f t="shared" si="137"/>
        <v>0.0</v>
      </c>
      <c r="JK43" s="61">
        <v>2</v>
      </c>
      <c r="JL43" s="62">
        <v>2</v>
      </c>
    </row>
    <row r="44" spans="1:294" s="8" customFormat="1" ht="18">
      <c r="D44" s="234"/>
      <c r="E44" s="235"/>
      <c r="CQ44" s="7"/>
      <c r="CR44" s="7"/>
      <c r="CS44" s="7"/>
      <c r="CT44" s="7"/>
      <c r="CU44" s="7"/>
      <c r="JB44" s="65"/>
      <c r="JC44" s="57"/>
      <c r="JD44" s="58"/>
      <c r="JE44" s="66">
        <f t="shared" si="132"/>
        <v>0</v>
      </c>
      <c r="JF44" s="67">
        <f t="shared" si="133"/>
        <v>0</v>
      </c>
      <c r="JG44" s="50" t="str">
        <f t="shared" si="134"/>
        <v>0.0</v>
      </c>
      <c r="JH44" s="51" t="str">
        <f t="shared" si="135"/>
        <v>F</v>
      </c>
      <c r="JI44" s="60">
        <f t="shared" si="136"/>
        <v>0</v>
      </c>
      <c r="JJ44" s="53" t="str">
        <f t="shared" si="137"/>
        <v>0.0</v>
      </c>
      <c r="JK44" s="61">
        <v>2</v>
      </c>
      <c r="JL44" s="62">
        <v>2</v>
      </c>
    </row>
    <row r="45" spans="1:294" s="8" customFormat="1" ht="18">
      <c r="D45" s="234"/>
      <c r="E45" s="235"/>
      <c r="CQ45" s="7"/>
      <c r="CR45" s="7"/>
      <c r="CS45" s="7"/>
      <c r="CT45" s="7"/>
      <c r="CU45" s="7"/>
      <c r="JB45" s="65"/>
      <c r="JC45" s="57"/>
      <c r="JD45" s="58"/>
      <c r="JE45" s="66">
        <f t="shared" si="132"/>
        <v>0</v>
      </c>
      <c r="JF45" s="67">
        <f t="shared" si="133"/>
        <v>0</v>
      </c>
      <c r="JG45" s="50" t="str">
        <f t="shared" si="134"/>
        <v>0.0</v>
      </c>
      <c r="JH45" s="51" t="str">
        <f t="shared" si="135"/>
        <v>F</v>
      </c>
      <c r="JI45" s="60">
        <f t="shared" si="136"/>
        <v>0</v>
      </c>
      <c r="JJ45" s="53" t="str">
        <f t="shared" si="137"/>
        <v>0.0</v>
      </c>
      <c r="JK45" s="61">
        <v>2</v>
      </c>
      <c r="JL45" s="62">
        <v>2</v>
      </c>
    </row>
    <row r="46" spans="1:294" s="8" customFormat="1" ht="18">
      <c r="D46" s="234"/>
      <c r="E46" s="235"/>
      <c r="CQ46" s="7"/>
      <c r="CR46" s="7"/>
      <c r="CS46" s="7"/>
      <c r="CT46" s="7"/>
      <c r="CU46" s="7"/>
      <c r="JB46" s="65"/>
      <c r="JC46" s="57"/>
      <c r="JD46" s="58"/>
      <c r="JE46" s="66">
        <f t="shared" si="132"/>
        <v>0</v>
      </c>
      <c r="JF46" s="67">
        <f t="shared" si="133"/>
        <v>0</v>
      </c>
      <c r="JG46" s="50" t="str">
        <f t="shared" si="134"/>
        <v>0.0</v>
      </c>
      <c r="JH46" s="51" t="str">
        <f t="shared" si="135"/>
        <v>F</v>
      </c>
      <c r="JI46" s="60">
        <f t="shared" si="136"/>
        <v>0</v>
      </c>
      <c r="JJ46" s="53" t="str">
        <f t="shared" si="137"/>
        <v>0.0</v>
      </c>
      <c r="JK46" s="61">
        <v>2</v>
      </c>
      <c r="JL46" s="62">
        <v>2</v>
      </c>
    </row>
    <row r="47" spans="1:294" s="8" customFormat="1">
      <c r="D47" s="234"/>
      <c r="E47" s="235"/>
      <c r="CQ47" s="7"/>
      <c r="CR47" s="7"/>
      <c r="CS47" s="7"/>
      <c r="CT47" s="7"/>
      <c r="CU47" s="7"/>
    </row>
    <row r="48" spans="1:294" s="8" customFormat="1">
      <c r="D48" s="234"/>
      <c r="E48" s="235"/>
      <c r="CQ48" s="7"/>
      <c r="CR48" s="7"/>
      <c r="CS48" s="7"/>
      <c r="CT48" s="7"/>
      <c r="CU48" s="7"/>
    </row>
    <row r="49" spans="4:99" s="8" customFormat="1">
      <c r="D49" s="234"/>
      <c r="E49" s="235"/>
      <c r="CQ49" s="7"/>
      <c r="CR49" s="7"/>
      <c r="CS49" s="7"/>
      <c r="CT49" s="7"/>
      <c r="CU49" s="7"/>
    </row>
    <row r="50" spans="4:99" s="8" customFormat="1">
      <c r="D50" s="234"/>
      <c r="E50" s="235"/>
      <c r="CQ50" s="7"/>
      <c r="CR50" s="7"/>
      <c r="CS50" s="7"/>
      <c r="CT50" s="7"/>
      <c r="CU50" s="7"/>
    </row>
    <row r="51" spans="4:99" s="8" customFormat="1">
      <c r="CQ51" s="7"/>
      <c r="CR51" s="7"/>
      <c r="CS51" s="7"/>
      <c r="CT51" s="7"/>
      <c r="CU51" s="7"/>
    </row>
    <row r="52" spans="4:99" s="8" customFormat="1">
      <c r="CQ52" s="7"/>
      <c r="CR52" s="7"/>
      <c r="CS52" s="7"/>
      <c r="CT52" s="7"/>
      <c r="CU52" s="7"/>
    </row>
    <row r="53" spans="4:99" s="8" customFormat="1">
      <c r="CQ53" s="7"/>
      <c r="CR53" s="7"/>
      <c r="CS53" s="7"/>
      <c r="CT53" s="7"/>
      <c r="CU53" s="7"/>
    </row>
    <row r="54" spans="4:99" s="8" customFormat="1">
      <c r="CQ54" s="7"/>
      <c r="CR54" s="7"/>
      <c r="CS54" s="7"/>
      <c r="CT54" s="7"/>
      <c r="CU54" s="7"/>
    </row>
    <row r="55" spans="4:99" s="8" customFormat="1">
      <c r="CQ55" s="7"/>
      <c r="CR55" s="7"/>
      <c r="CS55" s="7"/>
      <c r="CT55" s="7"/>
      <c r="CU55" s="7"/>
    </row>
    <row r="56" spans="4:99" s="8" customFormat="1">
      <c r="CQ56" s="7"/>
      <c r="CR56" s="7"/>
      <c r="CS56" s="7"/>
      <c r="CT56" s="7"/>
      <c r="CU56" s="7"/>
    </row>
    <row r="57" spans="4:99" s="8" customFormat="1">
      <c r="CQ57" s="7"/>
      <c r="CR57" s="7"/>
      <c r="CS57" s="7"/>
      <c r="CT57" s="7"/>
      <c r="CU57" s="7"/>
    </row>
    <row r="58" spans="4:99" s="8" customFormat="1">
      <c r="CQ58" s="7"/>
      <c r="CR58" s="7"/>
      <c r="CS58" s="7"/>
      <c r="CT58" s="7"/>
      <c r="CU58" s="7"/>
    </row>
    <row r="59" spans="4:99" s="8" customFormat="1">
      <c r="CQ59" s="7"/>
      <c r="CR59" s="7"/>
      <c r="CS59" s="7"/>
      <c r="CT59" s="7"/>
      <c r="CU59" s="7"/>
    </row>
    <row r="60" spans="4:99" s="8" customFormat="1">
      <c r="CQ60" s="7"/>
      <c r="CR60" s="7"/>
      <c r="CS60" s="7"/>
      <c r="CT60" s="7"/>
      <c r="CU60" s="7"/>
    </row>
    <row r="61" spans="4:99" s="8" customFormat="1">
      <c r="CQ61" s="7"/>
      <c r="CR61" s="7"/>
      <c r="CS61" s="7"/>
      <c r="CT61" s="7"/>
      <c r="CU61" s="7"/>
    </row>
    <row r="62" spans="4:99" s="8" customFormat="1">
      <c r="CQ62" s="7"/>
      <c r="CR62" s="7"/>
      <c r="CS62" s="7"/>
      <c r="CT62" s="7"/>
      <c r="CU62" s="7"/>
    </row>
    <row r="63" spans="4:99" s="8" customFormat="1">
      <c r="CQ63" s="7"/>
      <c r="CR63" s="7"/>
      <c r="CS63" s="7"/>
      <c r="CT63" s="7"/>
      <c r="CU63" s="7"/>
    </row>
    <row r="64" spans="4:99" s="8" customFormat="1">
      <c r="CQ64" s="7"/>
      <c r="CR64" s="7"/>
      <c r="CS64" s="7"/>
      <c r="CT64" s="7"/>
      <c r="CU64" s="7"/>
    </row>
    <row r="65" spans="1:195" s="8" customFormat="1">
      <c r="CQ65" s="7"/>
      <c r="CR65" s="7"/>
      <c r="CS65" s="7"/>
      <c r="CT65" s="7"/>
      <c r="CU65" s="7"/>
    </row>
    <row r="66" spans="1:195" s="8" customFormat="1">
      <c r="C66" s="431" t="s">
        <v>768</v>
      </c>
      <c r="D66" s="431"/>
      <c r="E66" s="431"/>
      <c r="F66" s="431"/>
      <c r="CQ66" s="7"/>
      <c r="CR66" s="7"/>
      <c r="CS66" s="7"/>
      <c r="CT66" s="7"/>
      <c r="CU66" s="7"/>
    </row>
    <row r="67" spans="1:195" s="8" customFormat="1">
      <c r="CQ67" s="7"/>
      <c r="CR67" s="7"/>
      <c r="CS67" s="7"/>
      <c r="CT67" s="7"/>
      <c r="CU67" s="7"/>
    </row>
    <row r="68" spans="1:195" s="8" customFormat="1" ht="18">
      <c r="A68" s="5">
        <v>3</v>
      </c>
      <c r="B68" s="9" t="s">
        <v>356</v>
      </c>
      <c r="C68" s="10" t="s">
        <v>362</v>
      </c>
      <c r="D68" s="205" t="s">
        <v>279</v>
      </c>
      <c r="E68" s="205" t="s">
        <v>363</v>
      </c>
      <c r="F68" s="87"/>
      <c r="G68" s="47" t="s">
        <v>639</v>
      </c>
      <c r="H68" s="6" t="s">
        <v>427</v>
      </c>
      <c r="I68" s="48" t="s">
        <v>677</v>
      </c>
      <c r="J68" s="48" t="s">
        <v>636</v>
      </c>
      <c r="K68" s="98">
        <v>0</v>
      </c>
      <c r="L68" s="67" t="str">
        <f t="shared" ref="L68:L73" si="167">TEXT(K68,"0.0")</f>
        <v>0.0</v>
      </c>
      <c r="M68" s="51" t="str">
        <f t="shared" ref="M68:M73" si="168">IF(K68&gt;=8.5,"A",IF(K68&gt;=8,"B+",IF(K68&gt;=7,"B",IF(K68&gt;=6.5,"C+",IF(K68&gt;=5.5,"C",IF(K68&gt;=5,"D+",IF(K68&gt;=4,"D","F")))))))</f>
        <v>F</v>
      </c>
      <c r="N68" s="52">
        <f t="shared" ref="N68:N73" si="169">IF(M68="A",4,IF(M68="B+",3.5,IF(M68="B",3,IF(M68="C+",2.5,IF(M68="C",2,IF(M68="D+",1.5,IF(M68="D",1,0)))))))</f>
        <v>0</v>
      </c>
      <c r="O68" s="53" t="str">
        <f t="shared" ref="O68:O73" si="170">TEXT(N68,"0.0")</f>
        <v>0.0</v>
      </c>
      <c r="P68" s="63">
        <v>2</v>
      </c>
      <c r="Q68" s="49"/>
      <c r="R68" s="67" t="str">
        <f t="shared" ref="R68:R73" si="171">TEXT(Q68,"0.0")</f>
        <v>0.0</v>
      </c>
      <c r="S68" s="51" t="str">
        <f t="shared" ref="S68:S73" si="172">IF(Q68&gt;=8.5,"A",IF(Q68&gt;=8,"B+",IF(Q68&gt;=7,"B",IF(Q68&gt;=6.5,"C+",IF(Q68&gt;=5.5,"C",IF(Q68&gt;=5,"D+",IF(Q68&gt;=4,"D","F")))))))</f>
        <v>F</v>
      </c>
      <c r="T68" s="52">
        <f t="shared" ref="T68:T73" si="173">IF(S68="A",4,IF(S68="B+",3.5,IF(S68="B",3,IF(S68="C+",2.5,IF(S68="C",2,IF(S68="D+",1.5,IF(S68="D",1,0)))))))</f>
        <v>0</v>
      </c>
      <c r="U68" s="53" t="str">
        <f t="shared" ref="U68:U73" si="174">TEXT(T68,"0.0")</f>
        <v>0.0</v>
      </c>
      <c r="V68" s="63">
        <v>3</v>
      </c>
      <c r="W68" s="105">
        <v>6.3</v>
      </c>
      <c r="X68" s="103">
        <v>7</v>
      </c>
      <c r="Y68" s="104"/>
      <c r="Z68" s="66">
        <f t="shared" ref="Z68:Z73" si="175">ROUND((W68*0.4+X68*0.6),1)</f>
        <v>6.7</v>
      </c>
      <c r="AA68" s="67">
        <f t="shared" ref="AA68:AA73" si="176">ROUND(MAX((W68*0.4+X68*0.6),(W68*0.4+Y68*0.6)),1)</f>
        <v>6.7</v>
      </c>
      <c r="AB68" s="67" t="str">
        <f t="shared" ref="AB68:AB73" si="177">TEXT(AA68,"0.0")</f>
        <v>6.7</v>
      </c>
      <c r="AC68" s="51" t="str">
        <f t="shared" ref="AC68:AC73" si="178">IF(AA68&gt;=8.5,"A",IF(AA68&gt;=8,"B+",IF(AA68&gt;=7,"B",IF(AA68&gt;=6.5,"C+",IF(AA68&gt;=5.5,"C",IF(AA68&gt;=5,"D+",IF(AA68&gt;=4,"D","F")))))))</f>
        <v>C+</v>
      </c>
      <c r="AD68" s="60">
        <f t="shared" ref="AD68:AD73" si="179">IF(AC68="A",4,IF(AC68="B+",3.5,IF(AC68="B",3,IF(AC68="C+",2.5,IF(AC68="C",2,IF(AC68="D+",1.5,IF(AC68="D",1,0)))))))</f>
        <v>2.5</v>
      </c>
      <c r="AE68" s="53" t="str">
        <f t="shared" ref="AE68:AE73" si="180">TEXT(AD68,"0.0")</f>
        <v>2.5</v>
      </c>
      <c r="AF68" s="63">
        <v>4</v>
      </c>
      <c r="AG68" s="207">
        <v>4</v>
      </c>
      <c r="AH68" s="105">
        <v>7.7</v>
      </c>
      <c r="AI68" s="103">
        <v>8</v>
      </c>
      <c r="AJ68" s="104"/>
      <c r="AK68" s="66">
        <f t="shared" ref="AK68:AK73" si="181">ROUND((AH68*0.4+AI68*0.6),1)</f>
        <v>7.9</v>
      </c>
      <c r="AL68" s="67">
        <f t="shared" ref="AL68:AL73" si="182">ROUND(MAX((AH68*0.4+AI68*0.6),(AH68*0.4+AJ68*0.6)),1)</f>
        <v>7.9</v>
      </c>
      <c r="AM68" s="67" t="str">
        <f t="shared" ref="AM68:AM73" si="183">TEXT(AL68,"0.0")</f>
        <v>7.9</v>
      </c>
      <c r="AN68" s="51" t="str">
        <f t="shared" ref="AN68:AN73" si="184">IF(AL68&gt;=8.5,"A",IF(AL68&gt;=8,"B+",IF(AL68&gt;=7,"B",IF(AL68&gt;=6.5,"C+",IF(AL68&gt;=5.5,"C",IF(AL68&gt;=5,"D+",IF(AL68&gt;=4,"D","F")))))))</f>
        <v>B</v>
      </c>
      <c r="AO68" s="60">
        <f t="shared" ref="AO68:AO73" si="185">IF(AN68="A",4,IF(AN68="B+",3.5,IF(AN68="B",3,IF(AN68="C+",2.5,IF(AN68="C",2,IF(AN68="D+",1.5,IF(AN68="D",1,0)))))))</f>
        <v>3</v>
      </c>
      <c r="AP68" s="53" t="str">
        <f t="shared" ref="AP68:AP73" si="186">TEXT(AO68,"0.0")</f>
        <v>3.0</v>
      </c>
      <c r="AQ68" s="63">
        <v>2</v>
      </c>
      <c r="AR68" s="207">
        <v>2</v>
      </c>
      <c r="AS68" s="105">
        <v>5.7</v>
      </c>
      <c r="AT68" s="103">
        <v>0</v>
      </c>
      <c r="AU68" s="104">
        <v>0</v>
      </c>
      <c r="AV68" s="66">
        <f t="shared" ref="AV68:AV73" si="187">ROUND((AS68*0.4+AT68*0.6),1)</f>
        <v>2.2999999999999998</v>
      </c>
      <c r="AW68" s="67">
        <f t="shared" ref="AW68:AW73" si="188">ROUND(MAX((AS68*0.4+AT68*0.6),(AS68*0.4+AU68*0.6)),1)</f>
        <v>2.2999999999999998</v>
      </c>
      <c r="AX68" s="67" t="str">
        <f t="shared" ref="AX68:AX73" si="189">TEXT(AW68,"0.0")</f>
        <v>2.3</v>
      </c>
      <c r="AY68" s="51" t="str">
        <f t="shared" ref="AY68:AY73" si="190">IF(AW68&gt;=8.5,"A",IF(AW68&gt;=8,"B+",IF(AW68&gt;=7,"B",IF(AW68&gt;=6.5,"C+",IF(AW68&gt;=5.5,"C",IF(AW68&gt;=5,"D+",IF(AW68&gt;=4,"D","F")))))))</f>
        <v>F</v>
      </c>
      <c r="AZ68" s="60">
        <f t="shared" ref="AZ68:AZ73" si="191">IF(AY68="A",4,IF(AY68="B+",3.5,IF(AY68="B",3,IF(AY68="C+",2.5,IF(AY68="C",2,IF(AY68="D+",1.5,IF(AY68="D",1,0)))))))</f>
        <v>0</v>
      </c>
      <c r="BA68" s="53" t="str">
        <f t="shared" ref="BA68:BA73" si="192">TEXT(AZ68,"0.0")</f>
        <v>0.0</v>
      </c>
      <c r="BB68" s="63">
        <v>3</v>
      </c>
      <c r="BC68" s="207"/>
      <c r="BD68" s="105">
        <v>0</v>
      </c>
      <c r="BE68" s="103"/>
      <c r="BF68" s="104"/>
      <c r="BG68" s="66">
        <f t="shared" ref="BG68:BG73" si="193">ROUND((BD68*0.4+BE68*0.6),1)</f>
        <v>0</v>
      </c>
      <c r="BH68" s="67">
        <f t="shared" ref="BH68:BH73" si="194">ROUND(MAX((BD68*0.4+BE68*0.6),(BD68*0.4+BF68*0.6)),1)</f>
        <v>0</v>
      </c>
      <c r="BI68" s="67" t="str">
        <f t="shared" ref="BI68:BI73" si="195">TEXT(BH68,"0.0")</f>
        <v>0.0</v>
      </c>
      <c r="BJ68" s="51" t="str">
        <f t="shared" ref="BJ68:BJ73" si="196">IF(BH68&gt;=8.5,"A",IF(BH68&gt;=8,"B+",IF(BH68&gt;=7,"B",IF(BH68&gt;=6.5,"C+",IF(BH68&gt;=5.5,"C",IF(BH68&gt;=5,"D+",IF(BH68&gt;=4,"D","F")))))))</f>
        <v>F</v>
      </c>
      <c r="BK68" s="60">
        <f t="shared" ref="BK68:BK73" si="197">IF(BJ68="A",4,IF(BJ68="B+",3.5,IF(BJ68="B",3,IF(BJ68="C+",2.5,IF(BJ68="C",2,IF(BJ68="D+",1.5,IF(BJ68="D",1,0)))))))</f>
        <v>0</v>
      </c>
      <c r="BL68" s="53" t="str">
        <f t="shared" ref="BL68:BL73" si="198">TEXT(BK68,"0.0")</f>
        <v>0.0</v>
      </c>
      <c r="BM68" s="63">
        <v>3</v>
      </c>
      <c r="BN68" s="207"/>
      <c r="BO68" s="105">
        <v>5.6</v>
      </c>
      <c r="BP68" s="103">
        <v>5</v>
      </c>
      <c r="BQ68" s="104"/>
      <c r="BR68" s="66">
        <f t="shared" ref="BR68:BR73" si="199">ROUND((BO68*0.4+BP68*0.6),1)</f>
        <v>5.2</v>
      </c>
      <c r="BS68" s="67">
        <f t="shared" ref="BS68:BS73" si="200">ROUND(MAX((BO68*0.4+BP68*0.6),(BO68*0.4+BQ68*0.6)),1)</f>
        <v>5.2</v>
      </c>
      <c r="BT68" s="67" t="str">
        <f t="shared" ref="BT68:BT73" si="201">TEXT(BS68,"0.0")</f>
        <v>5.2</v>
      </c>
      <c r="BU68" s="51" t="str">
        <f t="shared" ref="BU68:BU73" si="202">IF(BS68&gt;=8.5,"A",IF(BS68&gt;=8,"B+",IF(BS68&gt;=7,"B",IF(BS68&gt;=6.5,"C+",IF(BS68&gt;=5.5,"C",IF(BS68&gt;=5,"D+",IF(BS68&gt;=4,"D","F")))))))</f>
        <v>D+</v>
      </c>
      <c r="BV68" s="68">
        <f t="shared" ref="BV68:BV73" si="203">IF(BU68="A",4,IF(BU68="B+",3.5,IF(BU68="B",3,IF(BU68="C+",2.5,IF(BU68="C",2,IF(BU68="D+",1.5,IF(BU68="D",1,0)))))))</f>
        <v>1.5</v>
      </c>
      <c r="BW68" s="53" t="str">
        <f t="shared" ref="BW68:BW73" si="204">TEXT(BV68,"0.0")</f>
        <v>1.5</v>
      </c>
      <c r="BX68" s="63">
        <v>2</v>
      </c>
      <c r="BY68" s="207">
        <v>2</v>
      </c>
      <c r="BZ68" s="105">
        <v>0</v>
      </c>
      <c r="CA68" s="103"/>
      <c r="CB68" s="104"/>
      <c r="CC68" s="105"/>
      <c r="CD68" s="67">
        <f t="shared" ref="CD68:CD73" si="205">ROUND(MAX((BZ68*0.4+CA68*0.6),(BZ68*0.4+CB68*0.6)),1)</f>
        <v>0</v>
      </c>
      <c r="CE68" s="67" t="str">
        <f t="shared" ref="CE68:CE73" si="206">TEXT(CD68,"0.0")</f>
        <v>0.0</v>
      </c>
      <c r="CF68" s="51" t="str">
        <f t="shared" ref="CF68:CF73" si="207">IF(CD68&gt;=8.5,"A",IF(CD68&gt;=8,"B+",IF(CD68&gt;=7,"B",IF(CD68&gt;=6.5,"C+",IF(CD68&gt;=5.5,"C",IF(CD68&gt;=5,"D+",IF(CD68&gt;=4,"D","F")))))))</f>
        <v>F</v>
      </c>
      <c r="CG68" s="60">
        <f t="shared" ref="CG68:CG73" si="208">IF(CF68="A",4,IF(CF68="B+",3.5,IF(CF68="B",3,IF(CF68="C+",2.5,IF(CF68="C",2,IF(CF68="D+",1.5,IF(CF68="D",1,0)))))))</f>
        <v>0</v>
      </c>
      <c r="CH68" s="53" t="str">
        <f t="shared" ref="CH68:CH73" si="209">TEXT(CG68,"0.0")</f>
        <v>0.0</v>
      </c>
      <c r="CI68" s="63">
        <v>3</v>
      </c>
      <c r="CJ68" s="207"/>
      <c r="CK68" s="208">
        <f t="shared" ref="CK68:CK73" si="210">AQ68+BB68+BM68+BX68+CI68+AF68</f>
        <v>17</v>
      </c>
      <c r="CL68" s="72">
        <f t="shared" ref="CL68:CL73" si="211">(AL68*AQ68+AA68*AF68+AW68*BB68+BH68*BM68+BS68*BX68+CD68*CI68)/CK68</f>
        <v>3.5235294117647058</v>
      </c>
      <c r="CM68" s="93" t="str">
        <f t="shared" ref="CM68:CM73" si="212">TEXT(CL68,"0.00")</f>
        <v>3.52</v>
      </c>
      <c r="CN68" s="72">
        <f t="shared" ref="CN68:CN73" si="213">(AO68*AQ68+AD68*AF68+AZ68*BB68+BK68*BM68+BV68*BX68+CG68*CI68)/CK68</f>
        <v>1.1176470588235294</v>
      </c>
      <c r="CO68" s="93" t="str">
        <f t="shared" ref="CO68:CO73" si="214">TEXT(CN68,"0.00")</f>
        <v>1.12</v>
      </c>
      <c r="CP68" s="7" t="str">
        <f t="shared" ref="CP68:CP73" si="215">IF(AND(CN68&lt;0.8),"Cảnh báo KQHT","Lên lớp")</f>
        <v>Lên lớp</v>
      </c>
      <c r="CQ68" s="7">
        <f t="shared" ref="CQ68:CQ73" si="216">CJ68+BY68+BN68+BC68+AG68+AR68</f>
        <v>8</v>
      </c>
      <c r="CR68" s="72">
        <f>(AL68*AR68+AA68*AG68+AW68*BC68+BH68*BN68+BS68*BY68+CD68*CJ68)/CQ68</f>
        <v>6.625</v>
      </c>
      <c r="CS68" s="7" t="str">
        <f t="shared" ref="CS68:CS73" si="217">TEXT(CR68,"0.00")</f>
        <v>6.63</v>
      </c>
      <c r="CT68" s="72">
        <f>(AO68*AR68+AD68*AG68+AZ68*BC68+BK68*BN68+BV68*BY68+CG68*CJ68)/CQ68</f>
        <v>2.375</v>
      </c>
      <c r="CU68" s="7" t="str">
        <f t="shared" ref="CU68:CU73" si="218">TEXT(CT68,"0.00")</f>
        <v>2.38</v>
      </c>
      <c r="CV68" s="7" t="str">
        <f t="shared" ref="CV68:CV73" si="219">IF(AND(CT68&lt;1.2),"Cảnh báo KQHT","Lên lớp")</f>
        <v>Lên lớp</v>
      </c>
      <c r="CW68" s="66"/>
      <c r="CX68" s="7"/>
      <c r="CY68" s="7"/>
      <c r="CZ68" s="66">
        <f t="shared" ref="CZ68:CZ73" si="220">ROUND((CW68*0.4+CX68*0.6),1)</f>
        <v>0</v>
      </c>
      <c r="DA68" s="67">
        <f t="shared" ref="DA68:DA73" si="221">ROUND(MAX((CW68*0.4+CX68*0.6),(CW68*0.4+CY68*0.6)),1)</f>
        <v>0</v>
      </c>
      <c r="DB68" s="60" t="str">
        <f t="shared" ref="DB68:DB73" si="222">TEXT(DA68,"0.0")</f>
        <v>0.0</v>
      </c>
      <c r="DC68" s="51" t="str">
        <f t="shared" ref="DC68:DC73" si="223">IF(DA68&gt;=8.5,"A",IF(DA68&gt;=8,"B+",IF(DA68&gt;=7,"B",IF(DA68&gt;=6.5,"C+",IF(DA68&gt;=5.5,"C",IF(DA68&gt;=5,"D+",IF(DA68&gt;=4,"D","F")))))))</f>
        <v>F</v>
      </c>
      <c r="DD68" s="60">
        <f t="shared" ref="DD68:DD73" si="224">IF(DC68="A",4,IF(DC68="B+",3.5,IF(DC68="B",3,IF(DC68="C+",2.5,IF(DC68="C",2,IF(DC68="D+",1.5,IF(DC68="D",1,0)))))))</f>
        <v>0</v>
      </c>
      <c r="DE68" s="60" t="str">
        <f t="shared" ref="DE68:DE73" si="225">TEXT(DD68,"0.0")</f>
        <v>0.0</v>
      </c>
      <c r="DF68" s="63"/>
      <c r="DG68" s="209"/>
      <c r="DH68" s="105"/>
      <c r="DI68" s="126"/>
      <c r="DJ68" s="126"/>
      <c r="DK68" s="66">
        <f t="shared" ref="DK68:DK73" si="226">ROUND((DH68*0.4+DI68*0.6),1)</f>
        <v>0</v>
      </c>
      <c r="DL68" s="67">
        <f t="shared" ref="DL68:DL73" si="227">ROUND(MAX((DH68*0.4+DI68*0.6),(DH68*0.4+DJ68*0.6)),1)</f>
        <v>0</v>
      </c>
      <c r="DM68" s="60" t="str">
        <f t="shared" ref="DM68:DM73" si="228">TEXT(DL68,"0.0")</f>
        <v>0.0</v>
      </c>
      <c r="DN68" s="51" t="str">
        <f t="shared" ref="DN68:DN73" si="229">IF(DL68&gt;=8.5,"A",IF(DL68&gt;=8,"B+",IF(DL68&gt;=7,"B",IF(DL68&gt;=6.5,"C+",IF(DL68&gt;=5.5,"C",IF(DL68&gt;=5,"D+",IF(DL68&gt;=4,"D","F")))))))</f>
        <v>F</v>
      </c>
      <c r="DO68" s="60">
        <f t="shared" ref="DO68:DO73" si="230">IF(DN68="A",4,IF(DN68="B+",3.5,IF(DN68="B",3,IF(DN68="C+",2.5,IF(DN68="C",2,IF(DN68="D+",1.5,IF(DN68="D",1,0)))))))</f>
        <v>0</v>
      </c>
      <c r="DP68" s="60" t="str">
        <f t="shared" ref="DP68:DP73" si="231">TEXT(DO68,"0.0")</f>
        <v>0.0</v>
      </c>
      <c r="DQ68" s="63"/>
      <c r="DR68" s="209"/>
      <c r="DS68" s="67">
        <f t="shared" ref="DS68:DS73" si="232">(DA68+DL68)/2</f>
        <v>0</v>
      </c>
      <c r="DT68" s="60" t="str">
        <f t="shared" ref="DT68:DT73" si="233">TEXT(DS68,"0.0")</f>
        <v>0.0</v>
      </c>
      <c r="DU68" s="51" t="str">
        <f t="shared" ref="DU68:DU73" si="234">IF(DS68&gt;=8.5,"A",IF(DS68&gt;=8,"B+",IF(DS68&gt;=7,"B",IF(DS68&gt;=6.5,"C+",IF(DS68&gt;=5.5,"C",IF(DS68&gt;=5,"D+",IF(DS68&gt;=4,"D","F")))))))</f>
        <v>F</v>
      </c>
      <c r="DV68" s="60">
        <f t="shared" ref="DV68:DV73" si="235">IF(DU68="A",4,IF(DU68="B+",3.5,IF(DU68="B",3,IF(DU68="C+",2.5,IF(DU68="C",2,IF(DU68="D+",1.5,IF(DU68="D",1,0)))))))</f>
        <v>0</v>
      </c>
      <c r="DW68" s="60" t="str">
        <f t="shared" ref="DW68:DW73" si="236">TEXT(DV68,"0.0")</f>
        <v>0.0</v>
      </c>
      <c r="DX68" s="63">
        <v>3</v>
      </c>
      <c r="DY68" s="209">
        <v>3</v>
      </c>
    </row>
    <row r="69" spans="1:195" s="8" customFormat="1" ht="18">
      <c r="A69" s="5">
        <v>31</v>
      </c>
      <c r="B69" s="9" t="s">
        <v>356</v>
      </c>
      <c r="C69" s="10" t="s">
        <v>434</v>
      </c>
      <c r="D69" s="205" t="s">
        <v>435</v>
      </c>
      <c r="E69" s="205" t="s">
        <v>329</v>
      </c>
      <c r="F69" s="6"/>
      <c r="G69" s="47" t="s">
        <v>665</v>
      </c>
      <c r="H69" s="6" t="s">
        <v>427</v>
      </c>
      <c r="I69" s="48" t="s">
        <v>697</v>
      </c>
      <c r="J69" s="48" t="s">
        <v>705</v>
      </c>
      <c r="K69" s="98">
        <v>0</v>
      </c>
      <c r="L69" s="67" t="str">
        <f t="shared" si="167"/>
        <v>0.0</v>
      </c>
      <c r="M69" s="51" t="str">
        <f t="shared" si="168"/>
        <v>F</v>
      </c>
      <c r="N69" s="52">
        <f t="shared" si="169"/>
        <v>0</v>
      </c>
      <c r="O69" s="53" t="str">
        <f t="shared" si="170"/>
        <v>0.0</v>
      </c>
      <c r="P69" s="63">
        <v>2</v>
      </c>
      <c r="Q69" s="49"/>
      <c r="R69" s="67" t="str">
        <f t="shared" si="171"/>
        <v>0.0</v>
      </c>
      <c r="S69" s="51" t="str">
        <f t="shared" si="172"/>
        <v>F</v>
      </c>
      <c r="T69" s="52">
        <f t="shared" si="173"/>
        <v>0</v>
      </c>
      <c r="U69" s="53" t="str">
        <f t="shared" si="174"/>
        <v>0.0</v>
      </c>
      <c r="V69" s="63">
        <v>3</v>
      </c>
      <c r="W69" s="150">
        <v>7.3</v>
      </c>
      <c r="X69" s="124">
        <v>0</v>
      </c>
      <c r="Y69" s="125">
        <v>0</v>
      </c>
      <c r="Z69" s="66">
        <f t="shared" si="175"/>
        <v>2.9</v>
      </c>
      <c r="AA69" s="67">
        <f t="shared" si="176"/>
        <v>2.9</v>
      </c>
      <c r="AB69" s="67" t="str">
        <f t="shared" si="177"/>
        <v>2.9</v>
      </c>
      <c r="AC69" s="51" t="str">
        <f t="shared" si="178"/>
        <v>F</v>
      </c>
      <c r="AD69" s="60">
        <f t="shared" si="179"/>
        <v>0</v>
      </c>
      <c r="AE69" s="53" t="str">
        <f t="shared" si="180"/>
        <v>0.0</v>
      </c>
      <c r="AF69" s="63">
        <v>4</v>
      </c>
      <c r="AG69" s="207"/>
      <c r="AH69" s="171">
        <v>8</v>
      </c>
      <c r="AI69" s="122">
        <v>0</v>
      </c>
      <c r="AJ69" s="123">
        <v>6</v>
      </c>
      <c r="AK69" s="66">
        <f t="shared" si="181"/>
        <v>3.2</v>
      </c>
      <c r="AL69" s="67">
        <f t="shared" si="182"/>
        <v>6.8</v>
      </c>
      <c r="AM69" s="67" t="str">
        <f t="shared" si="183"/>
        <v>6.8</v>
      </c>
      <c r="AN69" s="51" t="str">
        <f t="shared" si="184"/>
        <v>C+</v>
      </c>
      <c r="AO69" s="60">
        <f t="shared" si="185"/>
        <v>2.5</v>
      </c>
      <c r="AP69" s="53" t="str">
        <f t="shared" si="186"/>
        <v>2.5</v>
      </c>
      <c r="AQ69" s="63">
        <v>2</v>
      </c>
      <c r="AR69" s="207">
        <v>2</v>
      </c>
      <c r="AS69" s="105">
        <v>0.6</v>
      </c>
      <c r="AT69" s="103"/>
      <c r="AU69" s="104"/>
      <c r="AV69" s="66">
        <f t="shared" si="187"/>
        <v>0.2</v>
      </c>
      <c r="AW69" s="67">
        <f t="shared" si="188"/>
        <v>0.2</v>
      </c>
      <c r="AX69" s="67" t="str">
        <f t="shared" si="189"/>
        <v>0.2</v>
      </c>
      <c r="AY69" s="51" t="str">
        <f t="shared" si="190"/>
        <v>F</v>
      </c>
      <c r="AZ69" s="60">
        <f t="shared" si="191"/>
        <v>0</v>
      </c>
      <c r="BA69" s="53" t="str">
        <f t="shared" si="192"/>
        <v>0.0</v>
      </c>
      <c r="BB69" s="63">
        <v>3</v>
      </c>
      <c r="BC69" s="207"/>
      <c r="BD69" s="105">
        <v>0</v>
      </c>
      <c r="BE69" s="103"/>
      <c r="BF69" s="104"/>
      <c r="BG69" s="66">
        <f t="shared" si="193"/>
        <v>0</v>
      </c>
      <c r="BH69" s="67">
        <f t="shared" si="194"/>
        <v>0</v>
      </c>
      <c r="BI69" s="67" t="str">
        <f t="shared" si="195"/>
        <v>0.0</v>
      </c>
      <c r="BJ69" s="51" t="str">
        <f t="shared" si="196"/>
        <v>F</v>
      </c>
      <c r="BK69" s="60">
        <f t="shared" si="197"/>
        <v>0</v>
      </c>
      <c r="BL69" s="53" t="str">
        <f t="shared" si="198"/>
        <v>0.0</v>
      </c>
      <c r="BM69" s="63">
        <v>3</v>
      </c>
      <c r="BN69" s="207"/>
      <c r="BO69" s="149">
        <v>0</v>
      </c>
      <c r="BP69" s="70"/>
      <c r="BQ69" s="121"/>
      <c r="BR69" s="66">
        <f t="shared" si="199"/>
        <v>0</v>
      </c>
      <c r="BS69" s="67">
        <f t="shared" si="200"/>
        <v>0</v>
      </c>
      <c r="BT69" s="67" t="str">
        <f t="shared" si="201"/>
        <v>0.0</v>
      </c>
      <c r="BU69" s="51" t="str">
        <f t="shared" si="202"/>
        <v>F</v>
      </c>
      <c r="BV69" s="68">
        <f t="shared" si="203"/>
        <v>0</v>
      </c>
      <c r="BW69" s="53" t="str">
        <f t="shared" si="204"/>
        <v>0.0</v>
      </c>
      <c r="BX69" s="63">
        <v>2</v>
      </c>
      <c r="BY69" s="207"/>
      <c r="BZ69" s="105">
        <v>0</v>
      </c>
      <c r="CA69" s="103"/>
      <c r="CB69" s="104"/>
      <c r="CC69" s="105"/>
      <c r="CD69" s="67">
        <f t="shared" si="205"/>
        <v>0</v>
      </c>
      <c r="CE69" s="67" t="str">
        <f t="shared" si="206"/>
        <v>0.0</v>
      </c>
      <c r="CF69" s="51" t="str">
        <f t="shared" si="207"/>
        <v>F</v>
      </c>
      <c r="CG69" s="60">
        <f t="shared" si="208"/>
        <v>0</v>
      </c>
      <c r="CH69" s="53" t="str">
        <f t="shared" si="209"/>
        <v>0.0</v>
      </c>
      <c r="CI69" s="63">
        <v>3</v>
      </c>
      <c r="CJ69" s="207"/>
      <c r="CK69" s="208">
        <f t="shared" si="210"/>
        <v>17</v>
      </c>
      <c r="CL69" s="72">
        <f t="shared" si="211"/>
        <v>1.5176470588235293</v>
      </c>
      <c r="CM69" s="93" t="str">
        <f t="shared" si="212"/>
        <v>1.52</v>
      </c>
      <c r="CN69" s="72">
        <f t="shared" si="213"/>
        <v>0.29411764705882354</v>
      </c>
      <c r="CO69" s="93" t="str">
        <f t="shared" si="214"/>
        <v>0.29</v>
      </c>
      <c r="CP69" s="7" t="str">
        <f t="shared" si="215"/>
        <v>Cảnh báo KQHT</v>
      </c>
      <c r="CQ69" s="7">
        <f t="shared" si="216"/>
        <v>2</v>
      </c>
      <c r="CR69" s="72">
        <f>(AL69*AR69+AA69*AG69+AW69*BC69+BH69*BN69+BS69*BY69+CD69*CJ69)/CQ69</f>
        <v>6.8</v>
      </c>
      <c r="CS69" s="7" t="str">
        <f t="shared" si="217"/>
        <v>6.80</v>
      </c>
      <c r="CT69" s="72">
        <f>(AO69*AR69+AD69*AG69+AZ69*BC69+BK69*BN69+BV69*BY69+CG69*CJ69)/CQ69</f>
        <v>2.5</v>
      </c>
      <c r="CU69" s="7" t="str">
        <f t="shared" si="218"/>
        <v>2.50</v>
      </c>
      <c r="CV69" s="7" t="str">
        <f t="shared" si="219"/>
        <v>Lên lớp</v>
      </c>
      <c r="CW69" s="66"/>
      <c r="CX69" s="7"/>
      <c r="CY69" s="7"/>
      <c r="CZ69" s="66">
        <f t="shared" si="220"/>
        <v>0</v>
      </c>
      <c r="DA69" s="67">
        <f t="shared" si="221"/>
        <v>0</v>
      </c>
      <c r="DB69" s="60" t="str">
        <f t="shared" si="222"/>
        <v>0.0</v>
      </c>
      <c r="DC69" s="51" t="str">
        <f t="shared" si="223"/>
        <v>F</v>
      </c>
      <c r="DD69" s="60">
        <f t="shared" si="224"/>
        <v>0</v>
      </c>
      <c r="DE69" s="60" t="str">
        <f t="shared" si="225"/>
        <v>0.0</v>
      </c>
      <c r="DF69" s="63"/>
      <c r="DG69" s="209"/>
      <c r="DH69" s="105"/>
      <c r="DI69" s="126"/>
      <c r="DJ69" s="126"/>
      <c r="DK69" s="66">
        <f t="shared" si="226"/>
        <v>0</v>
      </c>
      <c r="DL69" s="67">
        <f t="shared" si="227"/>
        <v>0</v>
      </c>
      <c r="DM69" s="60" t="str">
        <f t="shared" si="228"/>
        <v>0.0</v>
      </c>
      <c r="DN69" s="51" t="str">
        <f t="shared" si="229"/>
        <v>F</v>
      </c>
      <c r="DO69" s="60">
        <f t="shared" si="230"/>
        <v>0</v>
      </c>
      <c r="DP69" s="60" t="str">
        <f t="shared" si="231"/>
        <v>0.0</v>
      </c>
      <c r="DQ69" s="63"/>
      <c r="DR69" s="209"/>
      <c r="DS69" s="67">
        <f t="shared" si="232"/>
        <v>0</v>
      </c>
      <c r="DT69" s="60" t="str">
        <f t="shared" si="233"/>
        <v>0.0</v>
      </c>
      <c r="DU69" s="51" t="str">
        <f t="shared" si="234"/>
        <v>F</v>
      </c>
      <c r="DV69" s="60">
        <f t="shared" si="235"/>
        <v>0</v>
      </c>
      <c r="DW69" s="60" t="str">
        <f t="shared" si="236"/>
        <v>0.0</v>
      </c>
      <c r="DX69" s="63">
        <v>3</v>
      </c>
      <c r="DY69" s="209">
        <v>3</v>
      </c>
    </row>
    <row r="70" spans="1:195" s="8" customFormat="1" ht="18">
      <c r="A70" s="5">
        <v>26</v>
      </c>
      <c r="B70" s="9" t="s">
        <v>356</v>
      </c>
      <c r="C70" s="10" t="s">
        <v>420</v>
      </c>
      <c r="D70" s="205" t="s">
        <v>421</v>
      </c>
      <c r="E70" s="205" t="s">
        <v>422</v>
      </c>
      <c r="F70" s="6"/>
      <c r="G70" s="47" t="s">
        <v>660</v>
      </c>
      <c r="H70" s="6" t="s">
        <v>427</v>
      </c>
      <c r="I70" s="88" t="s">
        <v>694</v>
      </c>
      <c r="J70" s="88" t="s">
        <v>709</v>
      </c>
      <c r="K70" s="98">
        <v>0</v>
      </c>
      <c r="L70" s="67" t="str">
        <f t="shared" si="167"/>
        <v>0.0</v>
      </c>
      <c r="M70" s="51" t="str">
        <f t="shared" si="168"/>
        <v>F</v>
      </c>
      <c r="N70" s="52">
        <f t="shared" si="169"/>
        <v>0</v>
      </c>
      <c r="O70" s="53" t="str">
        <f t="shared" si="170"/>
        <v>0.0</v>
      </c>
      <c r="P70" s="63">
        <v>2</v>
      </c>
      <c r="Q70" s="49"/>
      <c r="R70" s="67" t="str">
        <f t="shared" si="171"/>
        <v>0.0</v>
      </c>
      <c r="S70" s="51" t="str">
        <f t="shared" si="172"/>
        <v>F</v>
      </c>
      <c r="T70" s="52">
        <f t="shared" si="173"/>
        <v>0</v>
      </c>
      <c r="U70" s="53" t="str">
        <f t="shared" si="174"/>
        <v>0.0</v>
      </c>
      <c r="V70" s="63">
        <v>3</v>
      </c>
      <c r="W70" s="105">
        <v>7</v>
      </c>
      <c r="X70" s="103">
        <v>7</v>
      </c>
      <c r="Y70" s="104"/>
      <c r="Z70" s="66">
        <f t="shared" si="175"/>
        <v>7</v>
      </c>
      <c r="AA70" s="67">
        <f t="shared" si="176"/>
        <v>7</v>
      </c>
      <c r="AB70" s="67" t="str">
        <f t="shared" si="177"/>
        <v>7.0</v>
      </c>
      <c r="AC70" s="51" t="str">
        <f t="shared" si="178"/>
        <v>B</v>
      </c>
      <c r="AD70" s="60">
        <f t="shared" si="179"/>
        <v>3</v>
      </c>
      <c r="AE70" s="53" t="str">
        <f t="shared" si="180"/>
        <v>3.0</v>
      </c>
      <c r="AF70" s="63">
        <v>4</v>
      </c>
      <c r="AG70" s="207">
        <v>4</v>
      </c>
      <c r="AH70" s="105">
        <v>6.7</v>
      </c>
      <c r="AI70" s="103">
        <v>9</v>
      </c>
      <c r="AJ70" s="104"/>
      <c r="AK70" s="66">
        <f t="shared" si="181"/>
        <v>8.1</v>
      </c>
      <c r="AL70" s="67">
        <f t="shared" si="182"/>
        <v>8.1</v>
      </c>
      <c r="AM70" s="67" t="str">
        <f t="shared" si="183"/>
        <v>8.1</v>
      </c>
      <c r="AN70" s="51" t="str">
        <f t="shared" si="184"/>
        <v>B+</v>
      </c>
      <c r="AO70" s="60">
        <f t="shared" si="185"/>
        <v>3.5</v>
      </c>
      <c r="AP70" s="53" t="str">
        <f t="shared" si="186"/>
        <v>3.5</v>
      </c>
      <c r="AQ70" s="63">
        <v>2</v>
      </c>
      <c r="AR70" s="207">
        <v>2</v>
      </c>
      <c r="AS70" s="105">
        <v>5.6</v>
      </c>
      <c r="AT70" s="103">
        <v>2</v>
      </c>
      <c r="AU70" s="104">
        <v>5</v>
      </c>
      <c r="AV70" s="66">
        <f t="shared" si="187"/>
        <v>3.4</v>
      </c>
      <c r="AW70" s="67">
        <f t="shared" si="188"/>
        <v>5.2</v>
      </c>
      <c r="AX70" s="67" t="str">
        <f t="shared" si="189"/>
        <v>5.2</v>
      </c>
      <c r="AY70" s="51" t="str">
        <f t="shared" si="190"/>
        <v>D+</v>
      </c>
      <c r="AZ70" s="60">
        <f t="shared" si="191"/>
        <v>1.5</v>
      </c>
      <c r="BA70" s="53" t="str">
        <f t="shared" si="192"/>
        <v>1.5</v>
      </c>
      <c r="BB70" s="63">
        <v>3</v>
      </c>
      <c r="BC70" s="207">
        <v>3</v>
      </c>
      <c r="BD70" s="105">
        <v>6</v>
      </c>
      <c r="BE70" s="103">
        <v>5</v>
      </c>
      <c r="BF70" s="104"/>
      <c r="BG70" s="66">
        <f t="shared" si="193"/>
        <v>5.4</v>
      </c>
      <c r="BH70" s="67">
        <f t="shared" si="194"/>
        <v>5.4</v>
      </c>
      <c r="BI70" s="67" t="str">
        <f t="shared" si="195"/>
        <v>5.4</v>
      </c>
      <c r="BJ70" s="51" t="str">
        <f t="shared" si="196"/>
        <v>D+</v>
      </c>
      <c r="BK70" s="60">
        <f t="shared" si="197"/>
        <v>1.5</v>
      </c>
      <c r="BL70" s="53" t="str">
        <f t="shared" si="198"/>
        <v>1.5</v>
      </c>
      <c r="BM70" s="63">
        <v>3</v>
      </c>
      <c r="BN70" s="207">
        <v>3</v>
      </c>
      <c r="BO70" s="105">
        <v>5</v>
      </c>
      <c r="BP70" s="103">
        <v>4</v>
      </c>
      <c r="BQ70" s="104"/>
      <c r="BR70" s="66">
        <f t="shared" si="199"/>
        <v>4.4000000000000004</v>
      </c>
      <c r="BS70" s="67">
        <f t="shared" si="200"/>
        <v>4.4000000000000004</v>
      </c>
      <c r="BT70" s="67" t="str">
        <f t="shared" si="201"/>
        <v>4.4</v>
      </c>
      <c r="BU70" s="51" t="str">
        <f t="shared" si="202"/>
        <v>D</v>
      </c>
      <c r="BV70" s="68">
        <f t="shared" si="203"/>
        <v>1</v>
      </c>
      <c r="BW70" s="53" t="str">
        <f t="shared" si="204"/>
        <v>1.0</v>
      </c>
      <c r="BX70" s="63">
        <v>2</v>
      </c>
      <c r="BY70" s="207">
        <v>2</v>
      </c>
      <c r="BZ70" s="105">
        <v>6.5</v>
      </c>
      <c r="CA70" s="103">
        <v>5</v>
      </c>
      <c r="CB70" s="104"/>
      <c r="CC70" s="105"/>
      <c r="CD70" s="67">
        <f t="shared" si="205"/>
        <v>5.6</v>
      </c>
      <c r="CE70" s="67" t="str">
        <f t="shared" si="206"/>
        <v>5.6</v>
      </c>
      <c r="CF70" s="51" t="str">
        <f t="shared" si="207"/>
        <v>C</v>
      </c>
      <c r="CG70" s="60">
        <f t="shared" si="208"/>
        <v>2</v>
      </c>
      <c r="CH70" s="53" t="str">
        <f t="shared" si="209"/>
        <v>2.0</v>
      </c>
      <c r="CI70" s="63">
        <v>3</v>
      </c>
      <c r="CJ70" s="207">
        <v>3</v>
      </c>
      <c r="CK70" s="208">
        <f t="shared" si="210"/>
        <v>17</v>
      </c>
      <c r="CL70" s="72">
        <f t="shared" si="211"/>
        <v>5.9764705882352942</v>
      </c>
      <c r="CM70" s="93" t="str">
        <f t="shared" si="212"/>
        <v>5.98</v>
      </c>
      <c r="CN70" s="72">
        <f t="shared" si="213"/>
        <v>2.1176470588235294</v>
      </c>
      <c r="CO70" s="93" t="str">
        <f t="shared" si="214"/>
        <v>2.12</v>
      </c>
      <c r="CP70" s="7" t="str">
        <f t="shared" si="215"/>
        <v>Lên lớp</v>
      </c>
      <c r="CQ70" s="7">
        <f t="shared" si="216"/>
        <v>17</v>
      </c>
      <c r="CR70" s="72">
        <f>(AL70*AR70+AA70*AG70+AW70*BC70+BH70*BN70+BS70*BY70+CD70*CJ70)/CQ70</f>
        <v>5.9764705882352942</v>
      </c>
      <c r="CS70" s="7" t="str">
        <f t="shared" si="217"/>
        <v>5.98</v>
      </c>
      <c r="CT70" s="72">
        <f>(AO70*AR70+AD70*AG70+AZ70*BC70+BK70*BN70+BV70*BY70+CG70*CJ70)/CQ70</f>
        <v>2.1176470588235294</v>
      </c>
      <c r="CU70" s="7" t="str">
        <f t="shared" si="218"/>
        <v>2.12</v>
      </c>
      <c r="CV70" s="7" t="str">
        <f t="shared" si="219"/>
        <v>Lên lớp</v>
      </c>
      <c r="CW70" s="66"/>
      <c r="CX70" s="7"/>
      <c r="CY70" s="7"/>
      <c r="CZ70" s="66">
        <f t="shared" si="220"/>
        <v>0</v>
      </c>
      <c r="DA70" s="67">
        <f t="shared" si="221"/>
        <v>0</v>
      </c>
      <c r="DB70" s="60" t="str">
        <f t="shared" si="222"/>
        <v>0.0</v>
      </c>
      <c r="DC70" s="51" t="str">
        <f t="shared" si="223"/>
        <v>F</v>
      </c>
      <c r="DD70" s="60">
        <f t="shared" si="224"/>
        <v>0</v>
      </c>
      <c r="DE70" s="60" t="str">
        <f t="shared" si="225"/>
        <v>0.0</v>
      </c>
      <c r="DF70" s="63"/>
      <c r="DG70" s="209"/>
      <c r="DH70" s="105"/>
      <c r="DI70" s="126"/>
      <c r="DJ70" s="126"/>
      <c r="DK70" s="66">
        <f t="shared" si="226"/>
        <v>0</v>
      </c>
      <c r="DL70" s="67">
        <f t="shared" si="227"/>
        <v>0</v>
      </c>
      <c r="DM70" s="60" t="str">
        <f t="shared" si="228"/>
        <v>0.0</v>
      </c>
      <c r="DN70" s="51" t="str">
        <f t="shared" si="229"/>
        <v>F</v>
      </c>
      <c r="DO70" s="60">
        <f t="shared" si="230"/>
        <v>0</v>
      </c>
      <c r="DP70" s="60" t="str">
        <f t="shared" si="231"/>
        <v>0.0</v>
      </c>
      <c r="DQ70" s="63"/>
      <c r="DR70" s="209"/>
      <c r="DS70" s="67">
        <f t="shared" si="232"/>
        <v>0</v>
      </c>
      <c r="DT70" s="60" t="str">
        <f t="shared" si="233"/>
        <v>0.0</v>
      </c>
      <c r="DU70" s="51" t="str">
        <f t="shared" si="234"/>
        <v>F</v>
      </c>
      <c r="DV70" s="60">
        <f t="shared" si="235"/>
        <v>0</v>
      </c>
      <c r="DW70" s="60" t="str">
        <f t="shared" si="236"/>
        <v>0.0</v>
      </c>
      <c r="DX70" s="63">
        <v>3</v>
      </c>
      <c r="DY70" s="209">
        <v>3</v>
      </c>
    </row>
    <row r="71" spans="1:195" s="8" customFormat="1" ht="18">
      <c r="A71" s="5">
        <v>18</v>
      </c>
      <c r="B71" s="9" t="s">
        <v>356</v>
      </c>
      <c r="C71" s="10" t="s">
        <v>402</v>
      </c>
      <c r="D71" s="205" t="s">
        <v>279</v>
      </c>
      <c r="E71" s="205" t="s">
        <v>363</v>
      </c>
      <c r="G71" s="47" t="s">
        <v>653</v>
      </c>
      <c r="H71" s="6" t="s">
        <v>427</v>
      </c>
      <c r="I71" s="48" t="s">
        <v>689</v>
      </c>
      <c r="J71" s="48" t="s">
        <v>627</v>
      </c>
      <c r="K71" s="98">
        <v>0</v>
      </c>
      <c r="L71" s="67" t="str">
        <f t="shared" si="167"/>
        <v>0.0</v>
      </c>
      <c r="M71" s="51" t="str">
        <f t="shared" si="168"/>
        <v>F</v>
      </c>
      <c r="N71" s="52">
        <f t="shared" si="169"/>
        <v>0</v>
      </c>
      <c r="O71" s="53" t="str">
        <f t="shared" si="170"/>
        <v>0.0</v>
      </c>
      <c r="P71" s="63">
        <v>2</v>
      </c>
      <c r="Q71" s="49"/>
      <c r="R71" s="67" t="str">
        <f t="shared" si="171"/>
        <v>0.0</v>
      </c>
      <c r="S71" s="51" t="str">
        <f t="shared" si="172"/>
        <v>F</v>
      </c>
      <c r="T71" s="52">
        <f t="shared" si="173"/>
        <v>0</v>
      </c>
      <c r="U71" s="53" t="str">
        <f t="shared" si="174"/>
        <v>0.0</v>
      </c>
      <c r="V71" s="63">
        <v>3</v>
      </c>
      <c r="W71" s="149">
        <v>0</v>
      </c>
      <c r="X71" s="70"/>
      <c r="Y71" s="121"/>
      <c r="Z71" s="66">
        <f t="shared" si="175"/>
        <v>0</v>
      </c>
      <c r="AA71" s="67">
        <f t="shared" si="176"/>
        <v>0</v>
      </c>
      <c r="AB71" s="67" t="str">
        <f t="shared" si="177"/>
        <v>0.0</v>
      </c>
      <c r="AC71" s="51" t="str">
        <f t="shared" si="178"/>
        <v>F</v>
      </c>
      <c r="AD71" s="60">
        <f t="shared" si="179"/>
        <v>0</v>
      </c>
      <c r="AE71" s="53" t="str">
        <f t="shared" si="180"/>
        <v>0.0</v>
      </c>
      <c r="AF71" s="63">
        <v>4</v>
      </c>
      <c r="AG71" s="207"/>
      <c r="AH71" s="105">
        <v>6.7</v>
      </c>
      <c r="AI71" s="103">
        <v>8</v>
      </c>
      <c r="AJ71" s="104"/>
      <c r="AK71" s="66">
        <f t="shared" si="181"/>
        <v>7.5</v>
      </c>
      <c r="AL71" s="67">
        <f t="shared" si="182"/>
        <v>7.5</v>
      </c>
      <c r="AM71" s="67" t="str">
        <f t="shared" si="183"/>
        <v>7.5</v>
      </c>
      <c r="AN71" s="51" t="str">
        <f t="shared" si="184"/>
        <v>B</v>
      </c>
      <c r="AO71" s="60">
        <f t="shared" si="185"/>
        <v>3</v>
      </c>
      <c r="AP71" s="53" t="str">
        <f t="shared" si="186"/>
        <v>3.0</v>
      </c>
      <c r="AQ71" s="63">
        <v>2</v>
      </c>
      <c r="AR71" s="207">
        <v>2</v>
      </c>
      <c r="AS71" s="105">
        <v>1.1000000000000001</v>
      </c>
      <c r="AT71" s="103"/>
      <c r="AU71" s="104"/>
      <c r="AV71" s="66">
        <f t="shared" si="187"/>
        <v>0.4</v>
      </c>
      <c r="AW71" s="67">
        <f t="shared" si="188"/>
        <v>0.4</v>
      </c>
      <c r="AX71" s="67" t="str">
        <f t="shared" si="189"/>
        <v>0.4</v>
      </c>
      <c r="AY71" s="51" t="str">
        <f t="shared" si="190"/>
        <v>F</v>
      </c>
      <c r="AZ71" s="60">
        <f t="shared" si="191"/>
        <v>0</v>
      </c>
      <c r="BA71" s="53" t="str">
        <f t="shared" si="192"/>
        <v>0.0</v>
      </c>
      <c r="BB71" s="63">
        <v>3</v>
      </c>
      <c r="BC71" s="207"/>
      <c r="BD71" s="105">
        <v>0</v>
      </c>
      <c r="BE71" s="103"/>
      <c r="BF71" s="104"/>
      <c r="BG71" s="66">
        <f t="shared" si="193"/>
        <v>0</v>
      </c>
      <c r="BH71" s="67">
        <f t="shared" si="194"/>
        <v>0</v>
      </c>
      <c r="BI71" s="67" t="str">
        <f t="shared" si="195"/>
        <v>0.0</v>
      </c>
      <c r="BJ71" s="51" t="str">
        <f t="shared" si="196"/>
        <v>F</v>
      </c>
      <c r="BK71" s="60">
        <f t="shared" si="197"/>
        <v>0</v>
      </c>
      <c r="BL71" s="53" t="str">
        <f t="shared" si="198"/>
        <v>0.0</v>
      </c>
      <c r="BM71" s="63">
        <v>3</v>
      </c>
      <c r="BN71" s="207"/>
      <c r="BO71" s="149">
        <v>0.7</v>
      </c>
      <c r="BP71" s="70"/>
      <c r="BQ71" s="121"/>
      <c r="BR71" s="66">
        <f t="shared" si="199"/>
        <v>0.3</v>
      </c>
      <c r="BS71" s="67">
        <f t="shared" si="200"/>
        <v>0.3</v>
      </c>
      <c r="BT71" s="67" t="str">
        <f t="shared" si="201"/>
        <v>0.3</v>
      </c>
      <c r="BU71" s="51" t="str">
        <f t="shared" si="202"/>
        <v>F</v>
      </c>
      <c r="BV71" s="68">
        <f t="shared" si="203"/>
        <v>0</v>
      </c>
      <c r="BW71" s="53" t="str">
        <f t="shared" si="204"/>
        <v>0.0</v>
      </c>
      <c r="BX71" s="63">
        <v>2</v>
      </c>
      <c r="BY71" s="207"/>
      <c r="BZ71" s="105">
        <v>0</v>
      </c>
      <c r="CA71" s="103"/>
      <c r="CB71" s="104"/>
      <c r="CC71" s="105"/>
      <c r="CD71" s="67">
        <f t="shared" si="205"/>
        <v>0</v>
      </c>
      <c r="CE71" s="67" t="str">
        <f t="shared" si="206"/>
        <v>0.0</v>
      </c>
      <c r="CF71" s="51" t="str">
        <f t="shared" si="207"/>
        <v>F</v>
      </c>
      <c r="CG71" s="60">
        <f t="shared" si="208"/>
        <v>0</v>
      </c>
      <c r="CH71" s="53" t="str">
        <f t="shared" si="209"/>
        <v>0.0</v>
      </c>
      <c r="CI71" s="63">
        <v>3</v>
      </c>
      <c r="CJ71" s="207"/>
      <c r="CK71" s="208">
        <f t="shared" si="210"/>
        <v>17</v>
      </c>
      <c r="CL71" s="72">
        <f t="shared" si="211"/>
        <v>0.9882352941176471</v>
      </c>
      <c r="CM71" s="93" t="str">
        <f t="shared" si="212"/>
        <v>0.99</v>
      </c>
      <c r="CN71" s="72">
        <f t="shared" si="213"/>
        <v>0.35294117647058826</v>
      </c>
      <c r="CO71" s="93" t="str">
        <f t="shared" si="214"/>
        <v>0.35</v>
      </c>
      <c r="CP71" s="7" t="str">
        <f t="shared" si="215"/>
        <v>Cảnh báo KQHT</v>
      </c>
      <c r="CQ71" s="7">
        <f t="shared" si="216"/>
        <v>2</v>
      </c>
      <c r="CR71" s="72">
        <f>(AL71*AR71+AA71*AG71+AW71*BC71+BH71*BN71+BS71*BY71+CD71*CJ71)/CQ71</f>
        <v>7.5</v>
      </c>
      <c r="CS71" s="7" t="str">
        <f t="shared" si="217"/>
        <v>7.50</v>
      </c>
      <c r="CT71" s="72">
        <f>(AO71*AR71+AD71*AG71+AZ71*BC71+BK71*BN71+BV71*BY71+CG71*CJ71)/CQ71</f>
        <v>3</v>
      </c>
      <c r="CU71" s="7" t="str">
        <f t="shared" si="218"/>
        <v>3.00</v>
      </c>
      <c r="CV71" s="7" t="str">
        <f t="shared" si="219"/>
        <v>Lên lớp</v>
      </c>
      <c r="CW71" s="66"/>
      <c r="CX71" s="7"/>
      <c r="CY71" s="7"/>
      <c r="CZ71" s="66">
        <f t="shared" si="220"/>
        <v>0</v>
      </c>
      <c r="DA71" s="67">
        <f t="shared" si="221"/>
        <v>0</v>
      </c>
      <c r="DB71" s="60" t="str">
        <f t="shared" si="222"/>
        <v>0.0</v>
      </c>
      <c r="DC71" s="51" t="str">
        <f t="shared" si="223"/>
        <v>F</v>
      </c>
      <c r="DD71" s="60">
        <f t="shared" si="224"/>
        <v>0</v>
      </c>
      <c r="DE71" s="60" t="str">
        <f t="shared" si="225"/>
        <v>0.0</v>
      </c>
      <c r="DF71" s="63"/>
      <c r="DG71" s="209"/>
      <c r="DH71" s="105"/>
      <c r="DI71" s="126"/>
      <c r="DJ71" s="126"/>
      <c r="DK71" s="66">
        <f t="shared" si="226"/>
        <v>0</v>
      </c>
      <c r="DL71" s="67">
        <f t="shared" si="227"/>
        <v>0</v>
      </c>
      <c r="DM71" s="60" t="str">
        <f t="shared" si="228"/>
        <v>0.0</v>
      </c>
      <c r="DN71" s="51" t="str">
        <f t="shared" si="229"/>
        <v>F</v>
      </c>
      <c r="DO71" s="60">
        <f t="shared" si="230"/>
        <v>0</v>
      </c>
      <c r="DP71" s="60" t="str">
        <f t="shared" si="231"/>
        <v>0.0</v>
      </c>
      <c r="DQ71" s="63"/>
      <c r="DR71" s="209"/>
      <c r="DS71" s="67">
        <f t="shared" si="232"/>
        <v>0</v>
      </c>
      <c r="DT71" s="60" t="str">
        <f t="shared" si="233"/>
        <v>0.0</v>
      </c>
      <c r="DU71" s="51" t="str">
        <f t="shared" si="234"/>
        <v>F</v>
      </c>
      <c r="DV71" s="60">
        <f t="shared" si="235"/>
        <v>0</v>
      </c>
      <c r="DW71" s="60" t="str">
        <f t="shared" si="236"/>
        <v>0.0</v>
      </c>
      <c r="DX71" s="63">
        <v>3</v>
      </c>
      <c r="DY71" s="209">
        <v>3</v>
      </c>
    </row>
    <row r="72" spans="1:195" s="8" customFormat="1" ht="18">
      <c r="A72" s="5">
        <v>40</v>
      </c>
      <c r="B72" s="9" t="s">
        <v>356</v>
      </c>
      <c r="C72" s="10" t="s">
        <v>453</v>
      </c>
      <c r="D72" s="205" t="s">
        <v>454</v>
      </c>
      <c r="E72" s="205" t="s">
        <v>329</v>
      </c>
      <c r="F72" s="6"/>
      <c r="G72" s="47" t="s">
        <v>673</v>
      </c>
      <c r="H72" s="6" t="s">
        <v>427</v>
      </c>
      <c r="I72" s="48" t="s">
        <v>701</v>
      </c>
      <c r="J72" s="48" t="s">
        <v>710</v>
      </c>
      <c r="K72" s="98">
        <v>0</v>
      </c>
      <c r="L72" s="67" t="str">
        <f t="shared" si="167"/>
        <v>0.0</v>
      </c>
      <c r="M72" s="51" t="str">
        <f t="shared" si="168"/>
        <v>F</v>
      </c>
      <c r="N72" s="52">
        <f t="shared" si="169"/>
        <v>0</v>
      </c>
      <c r="O72" s="53" t="str">
        <f t="shared" si="170"/>
        <v>0.0</v>
      </c>
      <c r="P72" s="63">
        <v>2</v>
      </c>
      <c r="Q72" s="49"/>
      <c r="R72" s="67" t="str">
        <f t="shared" si="171"/>
        <v>0.0</v>
      </c>
      <c r="S72" s="51" t="str">
        <f t="shared" si="172"/>
        <v>F</v>
      </c>
      <c r="T72" s="52">
        <f t="shared" si="173"/>
        <v>0</v>
      </c>
      <c r="U72" s="53" t="str">
        <f t="shared" si="174"/>
        <v>0.0</v>
      </c>
      <c r="V72" s="63">
        <v>3</v>
      </c>
      <c r="W72" s="149">
        <v>0</v>
      </c>
      <c r="X72" s="70"/>
      <c r="Y72" s="121"/>
      <c r="Z72" s="66">
        <f t="shared" si="175"/>
        <v>0</v>
      </c>
      <c r="AA72" s="67">
        <f t="shared" si="176"/>
        <v>0</v>
      </c>
      <c r="AB72" s="67" t="str">
        <f t="shared" si="177"/>
        <v>0.0</v>
      </c>
      <c r="AC72" s="51" t="str">
        <f t="shared" si="178"/>
        <v>F</v>
      </c>
      <c r="AD72" s="60">
        <f t="shared" si="179"/>
        <v>0</v>
      </c>
      <c r="AE72" s="53" t="str">
        <f t="shared" si="180"/>
        <v>0.0</v>
      </c>
      <c r="AF72" s="63">
        <v>4</v>
      </c>
      <c r="AG72" s="207"/>
      <c r="AH72" s="171">
        <v>6.7</v>
      </c>
      <c r="AI72" s="122">
        <v>0</v>
      </c>
      <c r="AJ72" s="123">
        <v>0</v>
      </c>
      <c r="AK72" s="66">
        <f t="shared" si="181"/>
        <v>2.7</v>
      </c>
      <c r="AL72" s="67">
        <f t="shared" si="182"/>
        <v>2.7</v>
      </c>
      <c r="AM72" s="67" t="str">
        <f t="shared" si="183"/>
        <v>2.7</v>
      </c>
      <c r="AN72" s="51" t="str">
        <f t="shared" si="184"/>
        <v>F</v>
      </c>
      <c r="AO72" s="60">
        <f t="shared" si="185"/>
        <v>0</v>
      </c>
      <c r="AP72" s="53" t="str">
        <f t="shared" si="186"/>
        <v>0.0</v>
      </c>
      <c r="AQ72" s="63">
        <v>2</v>
      </c>
      <c r="AR72" s="207"/>
      <c r="AS72" s="105">
        <v>0</v>
      </c>
      <c r="AT72" s="103"/>
      <c r="AU72" s="104"/>
      <c r="AV72" s="66">
        <f t="shared" si="187"/>
        <v>0</v>
      </c>
      <c r="AW72" s="67">
        <f t="shared" si="188"/>
        <v>0</v>
      </c>
      <c r="AX72" s="67" t="str">
        <f t="shared" si="189"/>
        <v>0.0</v>
      </c>
      <c r="AY72" s="51" t="str">
        <f t="shared" si="190"/>
        <v>F</v>
      </c>
      <c r="AZ72" s="60">
        <f t="shared" si="191"/>
        <v>0</v>
      </c>
      <c r="BA72" s="53" t="str">
        <f t="shared" si="192"/>
        <v>0.0</v>
      </c>
      <c r="BB72" s="63">
        <v>3</v>
      </c>
      <c r="BC72" s="207"/>
      <c r="BD72" s="105">
        <v>0</v>
      </c>
      <c r="BE72" s="103"/>
      <c r="BF72" s="104"/>
      <c r="BG72" s="66">
        <f t="shared" si="193"/>
        <v>0</v>
      </c>
      <c r="BH72" s="67">
        <f t="shared" si="194"/>
        <v>0</v>
      </c>
      <c r="BI72" s="67" t="str">
        <f t="shared" si="195"/>
        <v>0.0</v>
      </c>
      <c r="BJ72" s="51" t="str">
        <f t="shared" si="196"/>
        <v>F</v>
      </c>
      <c r="BK72" s="60">
        <f t="shared" si="197"/>
        <v>0</v>
      </c>
      <c r="BL72" s="53" t="str">
        <f t="shared" si="198"/>
        <v>0.0</v>
      </c>
      <c r="BM72" s="63">
        <v>3</v>
      </c>
      <c r="BN72" s="207"/>
      <c r="BO72" s="149">
        <v>0</v>
      </c>
      <c r="BP72" s="70"/>
      <c r="BQ72" s="121"/>
      <c r="BR72" s="66">
        <f t="shared" si="199"/>
        <v>0</v>
      </c>
      <c r="BS72" s="67">
        <f t="shared" si="200"/>
        <v>0</v>
      </c>
      <c r="BT72" s="67" t="str">
        <f t="shared" si="201"/>
        <v>0.0</v>
      </c>
      <c r="BU72" s="51" t="str">
        <f t="shared" si="202"/>
        <v>F</v>
      </c>
      <c r="BV72" s="68">
        <f t="shared" si="203"/>
        <v>0</v>
      </c>
      <c r="BW72" s="53" t="str">
        <f t="shared" si="204"/>
        <v>0.0</v>
      </c>
      <c r="BX72" s="63">
        <v>2</v>
      </c>
      <c r="BY72" s="207"/>
      <c r="BZ72" s="105">
        <v>0</v>
      </c>
      <c r="CA72" s="103"/>
      <c r="CB72" s="104"/>
      <c r="CC72" s="105"/>
      <c r="CD72" s="67">
        <f t="shared" si="205"/>
        <v>0</v>
      </c>
      <c r="CE72" s="67" t="str">
        <f t="shared" si="206"/>
        <v>0.0</v>
      </c>
      <c r="CF72" s="51" t="str">
        <f t="shared" si="207"/>
        <v>F</v>
      </c>
      <c r="CG72" s="60">
        <f t="shared" si="208"/>
        <v>0</v>
      </c>
      <c r="CH72" s="53" t="str">
        <f t="shared" si="209"/>
        <v>0.0</v>
      </c>
      <c r="CI72" s="63">
        <v>3</v>
      </c>
      <c r="CJ72" s="207"/>
      <c r="CK72" s="208">
        <f t="shared" si="210"/>
        <v>17</v>
      </c>
      <c r="CL72" s="72">
        <f t="shared" si="211"/>
        <v>0.31764705882352945</v>
      </c>
      <c r="CM72" s="93" t="str">
        <f t="shared" si="212"/>
        <v>0.32</v>
      </c>
      <c r="CN72" s="72">
        <f t="shared" si="213"/>
        <v>0</v>
      </c>
      <c r="CO72" s="93" t="str">
        <f t="shared" si="214"/>
        <v>0.00</v>
      </c>
      <c r="CP72" s="7" t="str">
        <f t="shared" si="215"/>
        <v>Cảnh báo KQHT</v>
      </c>
      <c r="CQ72" s="7">
        <f t="shared" si="216"/>
        <v>0</v>
      </c>
      <c r="CR72" s="72">
        <v>0</v>
      </c>
      <c r="CS72" s="7" t="str">
        <f t="shared" si="217"/>
        <v>0.00</v>
      </c>
      <c r="CT72" s="72">
        <v>0</v>
      </c>
      <c r="CU72" s="7" t="str">
        <f t="shared" si="218"/>
        <v>0.00</v>
      </c>
      <c r="CV72" s="7" t="str">
        <f t="shared" si="219"/>
        <v>Cảnh báo KQHT</v>
      </c>
      <c r="CW72" s="66"/>
      <c r="CX72" s="7"/>
      <c r="CY72" s="7"/>
      <c r="CZ72" s="66">
        <f t="shared" si="220"/>
        <v>0</v>
      </c>
      <c r="DA72" s="67">
        <f t="shared" si="221"/>
        <v>0</v>
      </c>
      <c r="DB72" s="60" t="str">
        <f t="shared" si="222"/>
        <v>0.0</v>
      </c>
      <c r="DC72" s="51" t="str">
        <f t="shared" si="223"/>
        <v>F</v>
      </c>
      <c r="DD72" s="60">
        <f t="shared" si="224"/>
        <v>0</v>
      </c>
      <c r="DE72" s="60" t="str">
        <f t="shared" si="225"/>
        <v>0.0</v>
      </c>
      <c r="DF72" s="63"/>
      <c r="DG72" s="209"/>
      <c r="DH72" s="105"/>
      <c r="DI72" s="126"/>
      <c r="DJ72" s="126"/>
      <c r="DK72" s="66">
        <f t="shared" si="226"/>
        <v>0</v>
      </c>
      <c r="DL72" s="67">
        <f t="shared" si="227"/>
        <v>0</v>
      </c>
      <c r="DM72" s="60" t="str">
        <f t="shared" si="228"/>
        <v>0.0</v>
      </c>
      <c r="DN72" s="51" t="str">
        <f t="shared" si="229"/>
        <v>F</v>
      </c>
      <c r="DO72" s="60">
        <f t="shared" si="230"/>
        <v>0</v>
      </c>
      <c r="DP72" s="60" t="str">
        <f t="shared" si="231"/>
        <v>0.0</v>
      </c>
      <c r="DQ72" s="63"/>
      <c r="DR72" s="209"/>
      <c r="DS72" s="67">
        <f t="shared" si="232"/>
        <v>0</v>
      </c>
      <c r="DT72" s="60" t="str">
        <f t="shared" si="233"/>
        <v>0.0</v>
      </c>
      <c r="DU72" s="51" t="str">
        <f t="shared" si="234"/>
        <v>F</v>
      </c>
      <c r="DV72" s="60">
        <f t="shared" si="235"/>
        <v>0</v>
      </c>
      <c r="DW72" s="60" t="str">
        <f t="shared" si="236"/>
        <v>0.0</v>
      </c>
      <c r="DX72" s="63">
        <v>3</v>
      </c>
      <c r="DY72" s="209">
        <v>3</v>
      </c>
    </row>
    <row r="73" spans="1:195" s="8" customFormat="1" ht="18">
      <c r="A73" s="5">
        <v>29</v>
      </c>
      <c r="B73" s="9" t="s">
        <v>356</v>
      </c>
      <c r="C73" s="10" t="s">
        <v>428</v>
      </c>
      <c r="D73" s="205" t="s">
        <v>429</v>
      </c>
      <c r="E73" s="205" t="s">
        <v>430</v>
      </c>
      <c r="F73" s="6"/>
      <c r="G73" s="47" t="s">
        <v>663</v>
      </c>
      <c r="H73" s="6" t="s">
        <v>427</v>
      </c>
      <c r="I73" s="48" t="s">
        <v>696</v>
      </c>
      <c r="J73" s="48" t="s">
        <v>627</v>
      </c>
      <c r="K73" s="98">
        <v>0</v>
      </c>
      <c r="L73" s="67" t="str">
        <f t="shared" si="167"/>
        <v>0.0</v>
      </c>
      <c r="M73" s="51" t="str">
        <f t="shared" si="168"/>
        <v>F</v>
      </c>
      <c r="N73" s="52">
        <f t="shared" si="169"/>
        <v>0</v>
      </c>
      <c r="O73" s="53" t="str">
        <f t="shared" si="170"/>
        <v>0.0</v>
      </c>
      <c r="P73" s="63">
        <v>2</v>
      </c>
      <c r="Q73" s="49"/>
      <c r="R73" s="67" t="str">
        <f t="shared" si="171"/>
        <v>0.0</v>
      </c>
      <c r="S73" s="51" t="str">
        <f t="shared" si="172"/>
        <v>F</v>
      </c>
      <c r="T73" s="52">
        <f t="shared" si="173"/>
        <v>0</v>
      </c>
      <c r="U73" s="53" t="str">
        <f t="shared" si="174"/>
        <v>0.0</v>
      </c>
      <c r="V73" s="63">
        <v>3</v>
      </c>
      <c r="W73" s="149">
        <v>0</v>
      </c>
      <c r="X73" s="70"/>
      <c r="Y73" s="121"/>
      <c r="Z73" s="66">
        <f t="shared" si="175"/>
        <v>0</v>
      </c>
      <c r="AA73" s="67">
        <f t="shared" si="176"/>
        <v>0</v>
      </c>
      <c r="AB73" s="67" t="str">
        <f t="shared" si="177"/>
        <v>0.0</v>
      </c>
      <c r="AC73" s="51" t="str">
        <f t="shared" si="178"/>
        <v>F</v>
      </c>
      <c r="AD73" s="60">
        <f t="shared" si="179"/>
        <v>0</v>
      </c>
      <c r="AE73" s="53" t="str">
        <f t="shared" si="180"/>
        <v>0.0</v>
      </c>
      <c r="AF73" s="63">
        <v>4</v>
      </c>
      <c r="AG73" s="207"/>
      <c r="AH73" s="149">
        <v>0</v>
      </c>
      <c r="AI73" s="70"/>
      <c r="AJ73" s="121"/>
      <c r="AK73" s="66">
        <f t="shared" si="181"/>
        <v>0</v>
      </c>
      <c r="AL73" s="67">
        <f t="shared" si="182"/>
        <v>0</v>
      </c>
      <c r="AM73" s="67" t="str">
        <f t="shared" si="183"/>
        <v>0.0</v>
      </c>
      <c r="AN73" s="51" t="str">
        <f t="shared" si="184"/>
        <v>F</v>
      </c>
      <c r="AO73" s="60">
        <f t="shared" si="185"/>
        <v>0</v>
      </c>
      <c r="AP73" s="53" t="str">
        <f t="shared" si="186"/>
        <v>0.0</v>
      </c>
      <c r="AQ73" s="63">
        <v>2</v>
      </c>
      <c r="AR73" s="207"/>
      <c r="AS73" s="105">
        <v>0</v>
      </c>
      <c r="AT73" s="103"/>
      <c r="AU73" s="104"/>
      <c r="AV73" s="66">
        <f t="shared" si="187"/>
        <v>0</v>
      </c>
      <c r="AW73" s="67">
        <f t="shared" si="188"/>
        <v>0</v>
      </c>
      <c r="AX73" s="67" t="str">
        <f t="shared" si="189"/>
        <v>0.0</v>
      </c>
      <c r="AY73" s="51" t="str">
        <f t="shared" si="190"/>
        <v>F</v>
      </c>
      <c r="AZ73" s="60">
        <f t="shared" si="191"/>
        <v>0</v>
      </c>
      <c r="BA73" s="53" t="str">
        <f t="shared" si="192"/>
        <v>0.0</v>
      </c>
      <c r="BB73" s="63">
        <v>3</v>
      </c>
      <c r="BC73" s="207"/>
      <c r="BD73" s="105">
        <v>0</v>
      </c>
      <c r="BE73" s="103"/>
      <c r="BF73" s="104"/>
      <c r="BG73" s="66">
        <f t="shared" si="193"/>
        <v>0</v>
      </c>
      <c r="BH73" s="67">
        <f t="shared" si="194"/>
        <v>0</v>
      </c>
      <c r="BI73" s="67" t="str">
        <f t="shared" si="195"/>
        <v>0.0</v>
      </c>
      <c r="BJ73" s="51" t="str">
        <f t="shared" si="196"/>
        <v>F</v>
      </c>
      <c r="BK73" s="60">
        <f t="shared" si="197"/>
        <v>0</v>
      </c>
      <c r="BL73" s="53" t="str">
        <f t="shared" si="198"/>
        <v>0.0</v>
      </c>
      <c r="BM73" s="63">
        <v>3</v>
      </c>
      <c r="BN73" s="207"/>
      <c r="BO73" s="149">
        <v>0.2</v>
      </c>
      <c r="BP73" s="70"/>
      <c r="BQ73" s="121"/>
      <c r="BR73" s="66">
        <f t="shared" si="199"/>
        <v>0.1</v>
      </c>
      <c r="BS73" s="67">
        <f t="shared" si="200"/>
        <v>0.1</v>
      </c>
      <c r="BT73" s="67" t="str">
        <f t="shared" si="201"/>
        <v>0.1</v>
      </c>
      <c r="BU73" s="51" t="str">
        <f t="shared" si="202"/>
        <v>F</v>
      </c>
      <c r="BV73" s="68">
        <f t="shared" si="203"/>
        <v>0</v>
      </c>
      <c r="BW73" s="53" t="str">
        <f t="shared" si="204"/>
        <v>0.0</v>
      </c>
      <c r="BX73" s="63">
        <v>2</v>
      </c>
      <c r="BY73" s="207"/>
      <c r="BZ73" s="105">
        <v>0</v>
      </c>
      <c r="CA73" s="103"/>
      <c r="CB73" s="104"/>
      <c r="CC73" s="105"/>
      <c r="CD73" s="67">
        <f t="shared" si="205"/>
        <v>0</v>
      </c>
      <c r="CE73" s="67" t="str">
        <f t="shared" si="206"/>
        <v>0.0</v>
      </c>
      <c r="CF73" s="51" t="str">
        <f t="shared" si="207"/>
        <v>F</v>
      </c>
      <c r="CG73" s="60">
        <f t="shared" si="208"/>
        <v>0</v>
      </c>
      <c r="CH73" s="53" t="str">
        <f t="shared" si="209"/>
        <v>0.0</v>
      </c>
      <c r="CI73" s="63">
        <v>3</v>
      </c>
      <c r="CJ73" s="207"/>
      <c r="CK73" s="208">
        <f t="shared" si="210"/>
        <v>17</v>
      </c>
      <c r="CL73" s="72">
        <f t="shared" si="211"/>
        <v>1.1764705882352941E-2</v>
      </c>
      <c r="CM73" s="93" t="str">
        <f t="shared" si="212"/>
        <v>0.01</v>
      </c>
      <c r="CN73" s="72">
        <f t="shared" si="213"/>
        <v>0</v>
      </c>
      <c r="CO73" s="93" t="str">
        <f t="shared" si="214"/>
        <v>0.00</v>
      </c>
      <c r="CP73" s="7" t="str">
        <f t="shared" si="215"/>
        <v>Cảnh báo KQHT</v>
      </c>
      <c r="CQ73" s="7">
        <f t="shared" si="216"/>
        <v>0</v>
      </c>
      <c r="CR73" s="72">
        <v>0</v>
      </c>
      <c r="CS73" s="7" t="str">
        <f t="shared" si="217"/>
        <v>0.00</v>
      </c>
      <c r="CT73" s="72">
        <v>0</v>
      </c>
      <c r="CU73" s="7" t="str">
        <f t="shared" si="218"/>
        <v>0.00</v>
      </c>
      <c r="CV73" s="7" t="str">
        <f t="shared" si="219"/>
        <v>Cảnh báo KQHT</v>
      </c>
      <c r="CW73" s="66"/>
      <c r="CX73" s="7"/>
      <c r="CY73" s="7"/>
      <c r="CZ73" s="66">
        <f t="shared" si="220"/>
        <v>0</v>
      </c>
      <c r="DA73" s="67">
        <f t="shared" si="221"/>
        <v>0</v>
      </c>
      <c r="DB73" s="60" t="str">
        <f t="shared" si="222"/>
        <v>0.0</v>
      </c>
      <c r="DC73" s="51" t="str">
        <f t="shared" si="223"/>
        <v>F</v>
      </c>
      <c r="DD73" s="60">
        <f t="shared" si="224"/>
        <v>0</v>
      </c>
      <c r="DE73" s="60" t="str">
        <f t="shared" si="225"/>
        <v>0.0</v>
      </c>
      <c r="DF73" s="63"/>
      <c r="DG73" s="209"/>
      <c r="DH73" s="105"/>
      <c r="DI73" s="126"/>
      <c r="DJ73" s="126"/>
      <c r="DK73" s="66">
        <f t="shared" si="226"/>
        <v>0</v>
      </c>
      <c r="DL73" s="67">
        <f t="shared" si="227"/>
        <v>0</v>
      </c>
      <c r="DM73" s="60" t="str">
        <f t="shared" si="228"/>
        <v>0.0</v>
      </c>
      <c r="DN73" s="51" t="str">
        <f t="shared" si="229"/>
        <v>F</v>
      </c>
      <c r="DO73" s="60">
        <f t="shared" si="230"/>
        <v>0</v>
      </c>
      <c r="DP73" s="60" t="str">
        <f t="shared" si="231"/>
        <v>0.0</v>
      </c>
      <c r="DQ73" s="63"/>
      <c r="DR73" s="209"/>
      <c r="DS73" s="67">
        <f t="shared" si="232"/>
        <v>0</v>
      </c>
      <c r="DT73" s="60" t="str">
        <f t="shared" si="233"/>
        <v>0.0</v>
      </c>
      <c r="DU73" s="51" t="str">
        <f t="shared" si="234"/>
        <v>F</v>
      </c>
      <c r="DV73" s="60">
        <f t="shared" si="235"/>
        <v>0</v>
      </c>
      <c r="DW73" s="60" t="str">
        <f t="shared" si="236"/>
        <v>0.0</v>
      </c>
      <c r="DX73" s="63">
        <v>3</v>
      </c>
      <c r="DY73" s="209">
        <v>3</v>
      </c>
    </row>
    <row r="74" spans="1:195" s="8" customFormat="1" ht="18">
      <c r="A74" s="5">
        <v>3</v>
      </c>
      <c r="B74" s="9" t="s">
        <v>356</v>
      </c>
      <c r="C74" s="10" t="s">
        <v>364</v>
      </c>
      <c r="D74" s="205" t="s">
        <v>365</v>
      </c>
      <c r="E74" s="205" t="s">
        <v>366</v>
      </c>
      <c r="F74" s="87"/>
      <c r="G74" s="47" t="s">
        <v>640</v>
      </c>
      <c r="H74" s="6" t="s">
        <v>427</v>
      </c>
      <c r="I74" s="48" t="s">
        <v>678</v>
      </c>
      <c r="J74" s="48" t="s">
        <v>702</v>
      </c>
      <c r="K74" s="98">
        <v>5.3</v>
      </c>
      <c r="L74" s="67" t="str">
        <f>TEXT(K74,"0.0")</f>
        <v>5.3</v>
      </c>
      <c r="M74" s="51" t="str">
        <f>IF(K74&gt;=8.5,"A",IF(K74&gt;=8,"B+",IF(K74&gt;=7,"B",IF(K74&gt;=6.5,"C+",IF(K74&gt;=5.5,"C",IF(K74&gt;=5,"D+",IF(K74&gt;=4,"D","F")))))))</f>
        <v>D+</v>
      </c>
      <c r="N74" s="52">
        <f>IF(M74="A",4,IF(M74="B+",3.5,IF(M74="B",3,IF(M74="C+",2.5,IF(M74="C",2,IF(M74="D+",1.5,IF(M74="D",1,0)))))))</f>
        <v>1.5</v>
      </c>
      <c r="O74" s="53" t="str">
        <f>TEXT(N74,"0.0")</f>
        <v>1.5</v>
      </c>
      <c r="P74" s="63">
        <v>2</v>
      </c>
      <c r="Q74" s="49">
        <v>6</v>
      </c>
      <c r="R74" s="67" t="str">
        <f>TEXT(Q74,"0.0")</f>
        <v>6.0</v>
      </c>
      <c r="S74" s="51" t="str">
        <f>IF(Q74&gt;=8.5,"A",IF(Q74&gt;=8,"B+",IF(Q74&gt;=7,"B",IF(Q74&gt;=6.5,"C+",IF(Q74&gt;=5.5,"C",IF(Q74&gt;=5,"D+",IF(Q74&gt;=4,"D","F")))))))</f>
        <v>C</v>
      </c>
      <c r="T74" s="52">
        <f>IF(S74="A",4,IF(S74="B+",3.5,IF(S74="B",3,IF(S74="C+",2.5,IF(S74="C",2,IF(S74="D+",1.5,IF(S74="D",1,0)))))))</f>
        <v>2</v>
      </c>
      <c r="U74" s="53" t="str">
        <f>TEXT(T74,"0.0")</f>
        <v>2.0</v>
      </c>
      <c r="V74" s="63">
        <v>3</v>
      </c>
      <c r="W74" s="105">
        <v>8.1999999999999993</v>
      </c>
      <c r="X74" s="103">
        <v>9</v>
      </c>
      <c r="Y74" s="104"/>
      <c r="Z74" s="66">
        <f>ROUND((W74*0.4+X74*0.6),1)</f>
        <v>8.6999999999999993</v>
      </c>
      <c r="AA74" s="67">
        <f>ROUND(MAX((W74*0.4+X74*0.6),(W74*0.4+Y74*0.6)),1)</f>
        <v>8.6999999999999993</v>
      </c>
      <c r="AB74" s="67" t="str">
        <f>TEXT(AA74,"0.0")</f>
        <v>8.7</v>
      </c>
      <c r="AC74" s="51" t="str">
        <f>IF(AA74&gt;=8.5,"A",IF(AA74&gt;=8,"B+",IF(AA74&gt;=7,"B",IF(AA74&gt;=6.5,"C+",IF(AA74&gt;=5.5,"C",IF(AA74&gt;=5,"D+",IF(AA74&gt;=4,"D","F")))))))</f>
        <v>A</v>
      </c>
      <c r="AD74" s="60">
        <f>IF(AC74="A",4,IF(AC74="B+",3.5,IF(AC74="B",3,IF(AC74="C+",2.5,IF(AC74="C",2,IF(AC74="D+",1.5,IF(AC74="D",1,0)))))))</f>
        <v>4</v>
      </c>
      <c r="AE74" s="53" t="str">
        <f>TEXT(AD74,"0.0")</f>
        <v>4.0</v>
      </c>
      <c r="AF74" s="63">
        <v>4</v>
      </c>
      <c r="AG74" s="207">
        <v>4</v>
      </c>
      <c r="AH74" s="105">
        <v>8</v>
      </c>
      <c r="AI74" s="103">
        <v>8</v>
      </c>
      <c r="AJ74" s="104"/>
      <c r="AK74" s="66">
        <f>ROUND((AH74*0.4+AI74*0.6),1)</f>
        <v>8</v>
      </c>
      <c r="AL74" s="67">
        <f>ROUND(MAX((AH74*0.4+AI74*0.6),(AH74*0.4+AJ74*0.6)),1)</f>
        <v>8</v>
      </c>
      <c r="AM74" s="67" t="str">
        <f>TEXT(AL74,"0.0")</f>
        <v>8.0</v>
      </c>
      <c r="AN74" s="51" t="str">
        <f>IF(AL74&gt;=8.5,"A",IF(AL74&gt;=8,"B+",IF(AL74&gt;=7,"B",IF(AL74&gt;=6.5,"C+",IF(AL74&gt;=5.5,"C",IF(AL74&gt;=5,"D+",IF(AL74&gt;=4,"D","F")))))))</f>
        <v>B+</v>
      </c>
      <c r="AO74" s="60">
        <f>IF(AN74="A",4,IF(AN74="B+",3.5,IF(AN74="B",3,IF(AN74="C+",2.5,IF(AN74="C",2,IF(AN74="D+",1.5,IF(AN74="D",1,0)))))))</f>
        <v>3.5</v>
      </c>
      <c r="AP74" s="53" t="str">
        <f>TEXT(AO74,"0.0")</f>
        <v>3.5</v>
      </c>
      <c r="AQ74" s="63">
        <v>2</v>
      </c>
      <c r="AR74" s="207">
        <v>2</v>
      </c>
      <c r="AS74" s="105">
        <v>5.6</v>
      </c>
      <c r="AT74" s="103">
        <v>2</v>
      </c>
      <c r="AU74" s="104">
        <v>7</v>
      </c>
      <c r="AV74" s="66">
        <f>ROUND((AS74*0.4+AT74*0.6),1)</f>
        <v>3.4</v>
      </c>
      <c r="AW74" s="67">
        <f>ROUND(MAX((AS74*0.4+AT74*0.6),(AS74*0.4+AU74*0.6)),1)</f>
        <v>6.4</v>
      </c>
      <c r="AX74" s="67" t="str">
        <f>TEXT(AW74,"0.0")</f>
        <v>6.4</v>
      </c>
      <c r="AY74" s="51" t="str">
        <f>IF(AW74&gt;=8.5,"A",IF(AW74&gt;=8,"B+",IF(AW74&gt;=7,"B",IF(AW74&gt;=6.5,"C+",IF(AW74&gt;=5.5,"C",IF(AW74&gt;=5,"D+",IF(AW74&gt;=4,"D","F")))))))</f>
        <v>C</v>
      </c>
      <c r="AZ74" s="60">
        <f>IF(AY74="A",4,IF(AY74="B+",3.5,IF(AY74="B",3,IF(AY74="C+",2.5,IF(AY74="C",2,IF(AY74="D+",1.5,IF(AY74="D",1,0)))))))</f>
        <v>2</v>
      </c>
      <c r="BA74" s="53" t="str">
        <f>TEXT(AZ74,"0.0")</f>
        <v>2.0</v>
      </c>
      <c r="BB74" s="63">
        <v>3</v>
      </c>
      <c r="BC74" s="207">
        <v>3</v>
      </c>
      <c r="BD74" s="105">
        <v>6</v>
      </c>
      <c r="BE74" s="103">
        <v>5</v>
      </c>
      <c r="BF74" s="104"/>
      <c r="BG74" s="66">
        <f>ROUND((BD74*0.4+BE74*0.6),1)</f>
        <v>5.4</v>
      </c>
      <c r="BH74" s="67">
        <f>ROUND(MAX((BD74*0.4+BE74*0.6),(BD74*0.4+BF74*0.6)),1)</f>
        <v>5.4</v>
      </c>
      <c r="BI74" s="67" t="str">
        <f>TEXT(BH74,"0.0")</f>
        <v>5.4</v>
      </c>
      <c r="BJ74" s="51" t="str">
        <f>IF(BH74&gt;=8.5,"A",IF(BH74&gt;=8,"B+",IF(BH74&gt;=7,"B",IF(BH74&gt;=6.5,"C+",IF(BH74&gt;=5.5,"C",IF(BH74&gt;=5,"D+",IF(BH74&gt;=4,"D","F")))))))</f>
        <v>D+</v>
      </c>
      <c r="BK74" s="60">
        <f>IF(BJ74="A",4,IF(BJ74="B+",3.5,IF(BJ74="B",3,IF(BJ74="C+",2.5,IF(BJ74="C",2,IF(BJ74="D+",1.5,IF(BJ74="D",1,0)))))))</f>
        <v>1.5</v>
      </c>
      <c r="BL74" s="53" t="str">
        <f>TEXT(BK74,"0.0")</f>
        <v>1.5</v>
      </c>
      <c r="BM74" s="63">
        <v>3</v>
      </c>
      <c r="BN74" s="207">
        <v>3</v>
      </c>
      <c r="BO74" s="105">
        <v>7.5</v>
      </c>
      <c r="BP74" s="103">
        <v>7</v>
      </c>
      <c r="BQ74" s="104"/>
      <c r="BR74" s="66">
        <f>ROUND((BO74*0.4+BP74*0.6),1)</f>
        <v>7.2</v>
      </c>
      <c r="BS74" s="67">
        <f>ROUND(MAX((BO74*0.4+BP74*0.6),(BO74*0.4+BQ74*0.6)),1)</f>
        <v>7.2</v>
      </c>
      <c r="BT74" s="67" t="str">
        <f>TEXT(BS74,"0.0")</f>
        <v>7.2</v>
      </c>
      <c r="BU74" s="51" t="str">
        <f>IF(BS74&gt;=8.5,"A",IF(BS74&gt;=8,"B+",IF(BS74&gt;=7,"B",IF(BS74&gt;=6.5,"C+",IF(BS74&gt;=5.5,"C",IF(BS74&gt;=5,"D+",IF(BS74&gt;=4,"D","F")))))))</f>
        <v>B</v>
      </c>
      <c r="BV74" s="68">
        <f>IF(BU74="A",4,IF(BU74="B+",3.5,IF(BU74="B",3,IF(BU74="C+",2.5,IF(BU74="C",2,IF(BU74="D+",1.5,IF(BU74="D",1,0)))))))</f>
        <v>3</v>
      </c>
      <c r="BW74" s="53" t="str">
        <f>TEXT(BV74,"0.0")</f>
        <v>3.0</v>
      </c>
      <c r="BX74" s="63">
        <v>2</v>
      </c>
      <c r="BY74" s="207">
        <v>2</v>
      </c>
      <c r="BZ74" s="105">
        <v>8.1999999999999993</v>
      </c>
      <c r="CA74" s="103">
        <v>9</v>
      </c>
      <c r="CB74" s="104"/>
      <c r="CC74" s="105"/>
      <c r="CD74" s="67">
        <f>ROUND(MAX((BZ74*0.4+CA74*0.6),(BZ74*0.4+CB74*0.6)),1)</f>
        <v>8.6999999999999993</v>
      </c>
      <c r="CE74" s="67" t="str">
        <f>TEXT(CD74,"0.0")</f>
        <v>8.7</v>
      </c>
      <c r="CF74" s="51" t="str">
        <f>IF(CD74&gt;=8.5,"A",IF(CD74&gt;=8,"B+",IF(CD74&gt;=7,"B",IF(CD74&gt;=6.5,"C+",IF(CD74&gt;=5.5,"C",IF(CD74&gt;=5,"D+",IF(CD74&gt;=4,"D","F")))))))</f>
        <v>A</v>
      </c>
      <c r="CG74" s="60">
        <f>IF(CF74="A",4,IF(CF74="B+",3.5,IF(CF74="B",3,IF(CF74="C+",2.5,IF(CF74="C",2,IF(CF74="D+",1.5,IF(CF74="D",1,0)))))))</f>
        <v>4</v>
      </c>
      <c r="CH74" s="53" t="str">
        <f>TEXT(CG74,"0.0")</f>
        <v>4.0</v>
      </c>
      <c r="CI74" s="63">
        <v>3</v>
      </c>
      <c r="CJ74" s="207">
        <v>3</v>
      </c>
      <c r="CK74" s="208">
        <f>AQ74+BB74+BM74+BX74+CI74+AF74</f>
        <v>17</v>
      </c>
      <c r="CL74" s="72">
        <f>(AL74*AQ74+AA74*AF74+AW74*BB74+BH74*BM74+BS74*BX74+CD74*CI74)/CK74</f>
        <v>7.4529411764705884</v>
      </c>
      <c r="CM74" s="93" t="str">
        <f>TEXT(CL74,"0.00")</f>
        <v>7.45</v>
      </c>
      <c r="CN74" s="72">
        <f>(AO74*AQ74+AD74*AF74+AZ74*BB74+BK74*BM74+BV74*BX74+CG74*CI74)/CK74</f>
        <v>3.0294117647058822</v>
      </c>
      <c r="CO74" s="93" t="str">
        <f>TEXT(CN74,"0.00")</f>
        <v>3.03</v>
      </c>
      <c r="CP74" s="7" t="str">
        <f>IF(AND(CN74&lt;0.8),"Cảnh báo KQHT","Lên lớp")</f>
        <v>Lên lớp</v>
      </c>
      <c r="CQ74" s="7">
        <f>CJ74+BY74+BN74+BC74+AG74+AR74</f>
        <v>17</v>
      </c>
      <c r="CR74" s="72">
        <f>(AL74*AR74+AA74*AG74+AW74*BC74+BH74*BN74+BS74*BY74+CD74*CJ74)/CQ74</f>
        <v>7.4529411764705884</v>
      </c>
      <c r="CS74" s="7" t="str">
        <f>TEXT(CR74,"0.00")</f>
        <v>7.45</v>
      </c>
      <c r="CT74" s="72">
        <f>(AO74*AR74+AD74*AG74+AZ74*BC74+BK74*BN74+BV74*BY74+CG74*CJ74)/CQ74</f>
        <v>3.0294117647058822</v>
      </c>
      <c r="CU74" s="7" t="str">
        <f>TEXT(CT74,"0.00")</f>
        <v>3.03</v>
      </c>
      <c r="CV74" s="7" t="str">
        <f>IF(AND(CT74&lt;1.2),"Cảnh báo KQHT","Lên lớp")</f>
        <v>Lên lớp</v>
      </c>
      <c r="CW74" s="66">
        <v>6.2</v>
      </c>
      <c r="CX74" s="7">
        <v>5</v>
      </c>
      <c r="CY74" s="7"/>
      <c r="CZ74" s="66">
        <f>ROUND((CW74*0.4+CX74*0.6),1)</f>
        <v>5.5</v>
      </c>
      <c r="DA74" s="67">
        <f>ROUND(MAX((CW74*0.4+CX74*0.6),(CW74*0.4+CY74*0.6)),1)</f>
        <v>5.5</v>
      </c>
      <c r="DB74" s="60" t="str">
        <f>TEXT(DA74,"0.0")</f>
        <v>5.5</v>
      </c>
      <c r="DC74" s="51" t="str">
        <f>IF(DA74&gt;=8.5,"A",IF(DA74&gt;=8,"B+",IF(DA74&gt;=7,"B",IF(DA74&gt;=6.5,"C+",IF(DA74&gt;=5.5,"C",IF(DA74&gt;=5,"D+",IF(DA74&gt;=4,"D","F")))))))</f>
        <v>C</v>
      </c>
      <c r="DD74" s="60">
        <f>IF(DC74="A",4,IF(DC74="B+",3.5,IF(DC74="B",3,IF(DC74="C+",2.5,IF(DC74="C",2,IF(DC74="D+",1.5,IF(DC74="D",1,0)))))))</f>
        <v>2</v>
      </c>
      <c r="DE74" s="60" t="str">
        <f>TEXT(DD74,"0.0")</f>
        <v>2.0</v>
      </c>
      <c r="DF74" s="63"/>
      <c r="DG74" s="209"/>
      <c r="DH74" s="105">
        <v>6.4</v>
      </c>
      <c r="DI74" s="126">
        <v>8</v>
      </c>
      <c r="DJ74" s="126"/>
      <c r="DK74" s="66">
        <f>ROUND((DH74*0.4+DI74*0.6),1)</f>
        <v>7.4</v>
      </c>
      <c r="DL74" s="67">
        <f>ROUND(MAX((DH74*0.4+DI74*0.6),(DH74*0.4+DJ74*0.6)),1)</f>
        <v>7.4</v>
      </c>
      <c r="DM74" s="60" t="str">
        <f>TEXT(DL74,"0.0")</f>
        <v>7.4</v>
      </c>
      <c r="DN74" s="51" t="str">
        <f>IF(DL74&gt;=8.5,"A",IF(DL74&gt;=8,"B+",IF(DL74&gt;=7,"B",IF(DL74&gt;=6.5,"C+",IF(DL74&gt;=5.5,"C",IF(DL74&gt;=5,"D+",IF(DL74&gt;=4,"D","F")))))))</f>
        <v>B</v>
      </c>
      <c r="DO74" s="60">
        <f>IF(DN74="A",4,IF(DN74="B+",3.5,IF(DN74="B",3,IF(DN74="C+",2.5,IF(DN74="C",2,IF(DN74="D+",1.5,IF(DN74="D",1,0)))))))</f>
        <v>3</v>
      </c>
      <c r="DP74" s="60" t="str">
        <f>TEXT(DO74,"0.0")</f>
        <v>3.0</v>
      </c>
      <c r="DQ74" s="63"/>
      <c r="DR74" s="209"/>
      <c r="DS74" s="67">
        <f>(DA74+DL74)/2</f>
        <v>6.45</v>
      </c>
      <c r="DT74" s="60" t="str">
        <f>TEXT(DS74,"0.0")</f>
        <v>6.5</v>
      </c>
      <c r="DU74" s="51" t="str">
        <f>IF(DS74&gt;=8.5,"A",IF(DS74&gt;=8,"B+",IF(DS74&gt;=7,"B",IF(DS74&gt;=6.5,"C+",IF(DS74&gt;=5.5,"C",IF(DS74&gt;=5,"D+",IF(DS74&gt;=4,"D","F")))))))</f>
        <v>C</v>
      </c>
      <c r="DV74" s="60">
        <f>IF(DU74="A",4,IF(DU74="B+",3.5,IF(DU74="B",3,IF(DU74="C+",2.5,IF(DU74="C",2,IF(DU74="D+",1.5,IF(DU74="D",1,0)))))))</f>
        <v>2</v>
      </c>
      <c r="DW74" s="60" t="str">
        <f>TEXT(DV74,"0.0")</f>
        <v>2.0</v>
      </c>
      <c r="DX74" s="63">
        <v>3</v>
      </c>
      <c r="DY74" s="209">
        <v>3</v>
      </c>
      <c r="DZ74" s="149">
        <v>0</v>
      </c>
      <c r="EA74" s="70"/>
      <c r="EB74" s="121"/>
      <c r="EC74" s="66">
        <f>ROUND((DZ74*0.4+EA74*0.6),1)</f>
        <v>0</v>
      </c>
      <c r="ED74" s="67">
        <f>ROUND(MAX((DZ74*0.4+EA74*0.6),(DZ74*0.4+EB74*0.6)),1)</f>
        <v>0</v>
      </c>
      <c r="EE74" s="67" t="str">
        <f>TEXT(ED74,"0.0")</f>
        <v>0.0</v>
      </c>
      <c r="EF74" s="51" t="str">
        <f>IF(ED74&gt;=8.5,"A",IF(ED74&gt;=8,"B+",IF(ED74&gt;=7,"B",IF(ED74&gt;=6.5,"C+",IF(ED74&gt;=5.5,"C",IF(ED74&gt;=5,"D+",IF(ED74&gt;=4,"D","F")))))))</f>
        <v>F</v>
      </c>
      <c r="EG74" s="68">
        <f>IF(EF74="A",4,IF(EF74="B+",3.5,IF(EF74="B",3,IF(EF74="C+",2.5,IF(EF74="C",2,IF(EF74="D+",1.5,IF(EF74="D",1,0)))))))</f>
        <v>0</v>
      </c>
      <c r="EH74" s="53" t="str">
        <f>TEXT(EG74,"0.0")</f>
        <v>0.0</v>
      </c>
      <c r="EI74" s="63">
        <v>3</v>
      </c>
      <c r="EJ74" s="207">
        <v>3</v>
      </c>
      <c r="EK74" s="210">
        <v>0</v>
      </c>
      <c r="EL74" s="57"/>
      <c r="EM74" s="58"/>
      <c r="EN74" s="66">
        <f>ROUND((EK74*0.4+EL74*0.6),1)</f>
        <v>0</v>
      </c>
      <c r="EO74" s="67">
        <f>ROUND(MAX((EK74*0.4+EL74*0.6),(EK74*0.4+EM74*0.6)),1)</f>
        <v>0</v>
      </c>
      <c r="EP74" s="67" t="str">
        <f>TEXT(EO74,"0.0")</f>
        <v>0.0</v>
      </c>
      <c r="EQ74" s="51" t="str">
        <f>IF(EO74&gt;=8.5,"A",IF(EO74&gt;=8,"B+",IF(EO74&gt;=7,"B",IF(EO74&gt;=6.5,"C+",IF(EO74&gt;=5.5,"C",IF(EO74&gt;=5,"D+",IF(EO74&gt;=4,"D","F")))))))</f>
        <v>F</v>
      </c>
      <c r="ER74" s="60">
        <f>IF(EQ74="A",4,IF(EQ74="B+",3.5,IF(EQ74="B",3,IF(EQ74="C+",2.5,IF(EQ74="C",2,IF(EQ74="D+",1.5,IF(EQ74="D",1,0)))))))</f>
        <v>0</v>
      </c>
      <c r="ES74" s="53" t="str">
        <f>TEXT(ER74,"0.0")</f>
        <v>0.0</v>
      </c>
      <c r="ET74" s="63">
        <v>3</v>
      </c>
      <c r="EU74" s="207">
        <v>3</v>
      </c>
      <c r="EV74" s="149">
        <v>0</v>
      </c>
      <c r="EW74" s="70"/>
      <c r="EX74" s="121"/>
      <c r="EY74" s="66">
        <f>ROUND((EV74*0.4+EW74*0.6),1)</f>
        <v>0</v>
      </c>
      <c r="EZ74" s="67">
        <f>ROUND(MAX((EV74*0.4+EW74*0.6),(EV74*0.4+EX74*0.6)),1)</f>
        <v>0</v>
      </c>
      <c r="FA74" s="67" t="str">
        <f>TEXT(EZ74,"0.0")</f>
        <v>0.0</v>
      </c>
      <c r="FB74" s="51" t="str">
        <f>IF(EZ74&gt;=8.5,"A",IF(EZ74&gt;=8,"B+",IF(EZ74&gt;=7,"B",IF(EZ74&gt;=6.5,"C+",IF(EZ74&gt;=5.5,"C",IF(EZ74&gt;=5,"D+",IF(EZ74&gt;=4,"D","F")))))))</f>
        <v>F</v>
      </c>
      <c r="FC74" s="60">
        <f>IF(FB74="A",4,IF(FB74="B+",3.5,IF(FB74="B",3,IF(FB74="C+",2.5,IF(FB74="C",2,IF(FB74="D+",1.5,IF(FB74="D",1,0)))))))</f>
        <v>0</v>
      </c>
      <c r="FD74" s="53" t="str">
        <f>TEXT(FC74,"0.0")</f>
        <v>0.0</v>
      </c>
      <c r="FE74" s="63">
        <v>2</v>
      </c>
      <c r="FF74" s="207">
        <v>2</v>
      </c>
      <c r="FG74" s="149">
        <v>0</v>
      </c>
      <c r="FH74" s="70"/>
      <c r="FI74" s="121"/>
      <c r="FJ74" s="149">
        <f>ROUND((FG74*0.4+FH74*0.6),1)</f>
        <v>0</v>
      </c>
      <c r="FK74" s="67">
        <f>ROUND(MAX((FG74*0.4+FH74*0.6),(FG74*0.4+FI74*0.6)),1)</f>
        <v>0</v>
      </c>
      <c r="FL74" s="67" t="str">
        <f>TEXT(FK74,"0.0")</f>
        <v>0.0</v>
      </c>
      <c r="FM74" s="51" t="str">
        <f>IF(FK74&gt;=8.5,"A",IF(FK74&gt;=8,"B+",IF(FK74&gt;=7,"B",IF(FK74&gt;=6.5,"C+",IF(FK74&gt;=5.5,"C",IF(FK74&gt;=5,"D+",IF(FK74&gt;=4,"D","F")))))))</f>
        <v>F</v>
      </c>
      <c r="FN74" s="60">
        <f>IF(FM74="A",4,IF(FM74="B+",3.5,IF(FM74="B",3,IF(FM74="C+",2.5,IF(FM74="C",2,IF(FM74="D+",1.5,IF(FM74="D",1,0)))))))</f>
        <v>0</v>
      </c>
      <c r="FO74" s="53" t="str">
        <f>TEXT(FN74,"0.0")</f>
        <v>0.0</v>
      </c>
      <c r="FP74" s="63">
        <v>2</v>
      </c>
      <c r="FQ74" s="207">
        <v>2</v>
      </c>
      <c r="FR74" s="149">
        <v>0</v>
      </c>
      <c r="FS74" s="70"/>
      <c r="FT74" s="121"/>
      <c r="FU74" s="149"/>
      <c r="FV74" s="67">
        <f>ROUND(MAX((FR74*0.4+FS74*0.6),(FR74*0.4+FT74*0.6)),1)</f>
        <v>0</v>
      </c>
      <c r="FW74" s="67" t="str">
        <f>TEXT(FV74,"0.0")</f>
        <v>0.0</v>
      </c>
      <c r="FX74" s="51" t="str">
        <f>IF(FV74&gt;=8.5,"A",IF(FV74&gt;=8,"B+",IF(FV74&gt;=7,"B",IF(FV74&gt;=6.5,"C+",IF(FV74&gt;=5.5,"C",IF(FV74&gt;=5,"D+",IF(FV74&gt;=4,"D","F")))))))</f>
        <v>F</v>
      </c>
      <c r="FY74" s="60">
        <f>IF(FX74="A",4,IF(FX74="B+",3.5,IF(FX74="B",3,IF(FX74="C+",2.5,IF(FX74="C",2,IF(FX74="D+",1.5,IF(FX74="D",1,0)))))))</f>
        <v>0</v>
      </c>
      <c r="FZ74" s="53" t="str">
        <f>TEXT(FY74,"0.0")</f>
        <v>0.0</v>
      </c>
      <c r="GA74" s="63">
        <v>2</v>
      </c>
      <c r="GB74" s="207">
        <v>2</v>
      </c>
      <c r="GC74" s="149">
        <v>0</v>
      </c>
      <c r="GD74" s="70"/>
      <c r="GE74" s="121"/>
      <c r="GF74" s="149"/>
      <c r="GG74" s="67">
        <f>ROUND(MAX((GC74*0.4+GD74*0.6),(GC74*0.4+GE74*0.6)),1)</f>
        <v>0</v>
      </c>
      <c r="GH74" s="67" t="str">
        <f>TEXT(GG74,"0.0")</f>
        <v>0.0</v>
      </c>
      <c r="GI74" s="51" t="str">
        <f>IF(GG74&gt;=8.5,"A",IF(GG74&gt;=8,"B+",IF(GG74&gt;=7,"B",IF(GG74&gt;=6.5,"C+",IF(GG74&gt;=5.5,"C",IF(GG74&gt;=5,"D+",IF(GG74&gt;=4,"D","F")))))))</f>
        <v>F</v>
      </c>
      <c r="GJ74" s="60">
        <f>IF(GI74="A",4,IF(GI74="B+",3.5,IF(GI74="B",3,IF(GI74="C+",2.5,IF(GI74="C",2,IF(GI74="D+",1.5,IF(GI74="D",1,0)))))))</f>
        <v>0</v>
      </c>
      <c r="GK74" s="53" t="str">
        <f>TEXT(GJ74,"0.0")</f>
        <v>0.0</v>
      </c>
      <c r="GL74" s="63">
        <v>3</v>
      </c>
      <c r="GM74" s="207">
        <v>3</v>
      </c>
    </row>
    <row r="75" spans="1:195" s="8" customFormat="1" ht="18">
      <c r="A75" s="5">
        <v>34</v>
      </c>
      <c r="B75" s="9" t="s">
        <v>356</v>
      </c>
      <c r="C75" s="10" t="s">
        <v>452</v>
      </c>
      <c r="D75" s="205" t="s">
        <v>451</v>
      </c>
      <c r="E75" s="205" t="s">
        <v>286</v>
      </c>
      <c r="F75" s="6"/>
      <c r="G75" s="47" t="s">
        <v>672</v>
      </c>
      <c r="H75" s="6" t="s">
        <v>427</v>
      </c>
      <c r="I75" s="48" t="s">
        <v>695</v>
      </c>
      <c r="J75" s="48" t="s">
        <v>695</v>
      </c>
      <c r="K75" s="98">
        <v>0</v>
      </c>
      <c r="L75" s="67" t="str">
        <f>TEXT(K75,"0.0")</f>
        <v>0.0</v>
      </c>
      <c r="M75" s="51" t="str">
        <f>IF(K75&gt;=8.5,"A",IF(K75&gt;=8,"B+",IF(K75&gt;=7,"B",IF(K75&gt;=6.5,"C+",IF(K75&gt;=5.5,"C",IF(K75&gt;=5,"D+",IF(K75&gt;=4,"D","F")))))))</f>
        <v>F</v>
      </c>
      <c r="N75" s="52">
        <f>IF(M75="A",4,IF(M75="B+",3.5,IF(M75="B",3,IF(M75="C+",2.5,IF(M75="C",2,IF(M75="D+",1.5,IF(M75="D",1,0)))))))</f>
        <v>0</v>
      </c>
      <c r="O75" s="53" t="str">
        <f>TEXT(N75,"0.0")</f>
        <v>0.0</v>
      </c>
      <c r="P75" s="63">
        <v>2</v>
      </c>
      <c r="Q75" s="49"/>
      <c r="R75" s="67" t="str">
        <f>TEXT(Q75,"0.0")</f>
        <v>0.0</v>
      </c>
      <c r="S75" s="51" t="str">
        <f>IF(Q75&gt;=8.5,"A",IF(Q75&gt;=8,"B+",IF(Q75&gt;=7,"B",IF(Q75&gt;=6.5,"C+",IF(Q75&gt;=5.5,"C",IF(Q75&gt;=5,"D+",IF(Q75&gt;=4,"D","F")))))))</f>
        <v>F</v>
      </c>
      <c r="T75" s="52">
        <f>IF(S75="A",4,IF(S75="B+",3.5,IF(S75="B",3,IF(S75="C+",2.5,IF(S75="C",2,IF(S75="D+",1.5,IF(S75="D",1,0)))))))</f>
        <v>0</v>
      </c>
      <c r="U75" s="53" t="str">
        <f>TEXT(T75,"0.0")</f>
        <v>0.0</v>
      </c>
      <c r="V75" s="63">
        <v>3</v>
      </c>
      <c r="W75" s="149">
        <v>0</v>
      </c>
      <c r="X75" s="70"/>
      <c r="Y75" s="121"/>
      <c r="Z75" s="66">
        <f>ROUND((W75*0.4+X75*0.6),1)</f>
        <v>0</v>
      </c>
      <c r="AA75" s="67">
        <f>ROUND(MAX((W75*0.4+X75*0.6),(W75*0.4+Y75*0.6)),1)</f>
        <v>0</v>
      </c>
      <c r="AB75" s="67" t="str">
        <f>TEXT(AA75,"0.0")</f>
        <v>0.0</v>
      </c>
      <c r="AC75" s="51" t="str">
        <f>IF(AA75&gt;=8.5,"A",IF(AA75&gt;=8,"B+",IF(AA75&gt;=7,"B",IF(AA75&gt;=6.5,"C+",IF(AA75&gt;=5.5,"C",IF(AA75&gt;=5,"D+",IF(AA75&gt;=4,"D","F")))))))</f>
        <v>F</v>
      </c>
      <c r="AD75" s="60">
        <f>IF(AC75="A",4,IF(AC75="B+",3.5,IF(AC75="B",3,IF(AC75="C+",2.5,IF(AC75="C",2,IF(AC75="D+",1.5,IF(AC75="D",1,0)))))))</f>
        <v>0</v>
      </c>
      <c r="AE75" s="53" t="str">
        <f>TEXT(AD75,"0.0")</f>
        <v>0.0</v>
      </c>
      <c r="AF75" s="63">
        <v>4</v>
      </c>
      <c r="AG75" s="207"/>
      <c r="AH75" s="171">
        <v>7.3</v>
      </c>
      <c r="AI75" s="122">
        <v>0</v>
      </c>
      <c r="AJ75" s="123">
        <v>8</v>
      </c>
      <c r="AK75" s="66">
        <f>ROUND((AH75*0.4+AI75*0.6),1)</f>
        <v>2.9</v>
      </c>
      <c r="AL75" s="67">
        <f>ROUND(MAX((AH75*0.4+AI75*0.6),(AH75*0.4+AJ75*0.6)),1)</f>
        <v>7.7</v>
      </c>
      <c r="AM75" s="67" t="str">
        <f>TEXT(AL75,"0.0")</f>
        <v>7.7</v>
      </c>
      <c r="AN75" s="51" t="str">
        <f>IF(AL75&gt;=8.5,"A",IF(AL75&gt;=8,"B+",IF(AL75&gt;=7,"B",IF(AL75&gt;=6.5,"C+",IF(AL75&gt;=5.5,"C",IF(AL75&gt;=5,"D+",IF(AL75&gt;=4,"D","F")))))))</f>
        <v>B</v>
      </c>
      <c r="AO75" s="60">
        <f>IF(AN75="A",4,IF(AN75="B+",3.5,IF(AN75="B",3,IF(AN75="C+",2.5,IF(AN75="C",2,IF(AN75="D+",1.5,IF(AN75="D",1,0)))))))</f>
        <v>3</v>
      </c>
      <c r="AP75" s="53" t="str">
        <f>TEXT(AO75,"0.0")</f>
        <v>3.0</v>
      </c>
      <c r="AQ75" s="63">
        <v>2</v>
      </c>
      <c r="AR75" s="207">
        <v>2</v>
      </c>
      <c r="AS75" s="105">
        <v>0</v>
      </c>
      <c r="AT75" s="103"/>
      <c r="AU75" s="104"/>
      <c r="AV75" s="66">
        <f>ROUND((AS75*0.4+AT75*0.6),1)</f>
        <v>0</v>
      </c>
      <c r="AW75" s="67">
        <f>ROUND(MAX((AS75*0.4+AT75*0.6),(AS75*0.4+AU75*0.6)),1)</f>
        <v>0</v>
      </c>
      <c r="AX75" s="67" t="str">
        <f>TEXT(AW75,"0.0")</f>
        <v>0.0</v>
      </c>
      <c r="AY75" s="51" t="str">
        <f>IF(AW75&gt;=8.5,"A",IF(AW75&gt;=8,"B+",IF(AW75&gt;=7,"B",IF(AW75&gt;=6.5,"C+",IF(AW75&gt;=5.5,"C",IF(AW75&gt;=5,"D+",IF(AW75&gt;=4,"D","F")))))))</f>
        <v>F</v>
      </c>
      <c r="AZ75" s="60">
        <f>IF(AY75="A",4,IF(AY75="B+",3.5,IF(AY75="B",3,IF(AY75="C+",2.5,IF(AY75="C",2,IF(AY75="D+",1.5,IF(AY75="D",1,0)))))))</f>
        <v>0</v>
      </c>
      <c r="BA75" s="53" t="str">
        <f>TEXT(AZ75,"0.0")</f>
        <v>0.0</v>
      </c>
      <c r="BB75" s="63">
        <v>3</v>
      </c>
      <c r="BC75" s="207"/>
      <c r="BD75" s="105">
        <v>0</v>
      </c>
      <c r="BE75" s="103"/>
      <c r="BF75" s="104"/>
      <c r="BG75" s="66">
        <f>ROUND((BD75*0.4+BE75*0.6),1)</f>
        <v>0</v>
      </c>
      <c r="BH75" s="67">
        <f>ROUND(MAX((BD75*0.4+BE75*0.6),(BD75*0.4+BF75*0.6)),1)</f>
        <v>0</v>
      </c>
      <c r="BI75" s="67" t="str">
        <f>TEXT(BH75,"0.0")</f>
        <v>0.0</v>
      </c>
      <c r="BJ75" s="51" t="str">
        <f>IF(BH75&gt;=8.5,"A",IF(BH75&gt;=8,"B+",IF(BH75&gt;=7,"B",IF(BH75&gt;=6.5,"C+",IF(BH75&gt;=5.5,"C",IF(BH75&gt;=5,"D+",IF(BH75&gt;=4,"D","F")))))))</f>
        <v>F</v>
      </c>
      <c r="BK75" s="60">
        <f>IF(BJ75="A",4,IF(BJ75="B+",3.5,IF(BJ75="B",3,IF(BJ75="C+",2.5,IF(BJ75="C",2,IF(BJ75="D+",1.5,IF(BJ75="D",1,0)))))))</f>
        <v>0</v>
      </c>
      <c r="BL75" s="53" t="str">
        <f>TEXT(BK75,"0.0")</f>
        <v>0.0</v>
      </c>
      <c r="BM75" s="63">
        <v>3</v>
      </c>
      <c r="BN75" s="207"/>
      <c r="BO75" s="149">
        <v>0</v>
      </c>
      <c r="BP75" s="70"/>
      <c r="BQ75" s="121"/>
      <c r="BR75" s="66">
        <f>ROUND((BO75*0.4+BP75*0.6),1)</f>
        <v>0</v>
      </c>
      <c r="BS75" s="67">
        <f>ROUND(MAX((BO75*0.4+BP75*0.6),(BO75*0.4+BQ75*0.6)),1)</f>
        <v>0</v>
      </c>
      <c r="BT75" s="67" t="str">
        <f>TEXT(BS75,"0.0")</f>
        <v>0.0</v>
      </c>
      <c r="BU75" s="51" t="str">
        <f>IF(BS75&gt;=8.5,"A",IF(BS75&gt;=8,"B+",IF(BS75&gt;=7,"B",IF(BS75&gt;=6.5,"C+",IF(BS75&gt;=5.5,"C",IF(BS75&gt;=5,"D+",IF(BS75&gt;=4,"D","F")))))))</f>
        <v>F</v>
      </c>
      <c r="BV75" s="68">
        <f>IF(BU75="A",4,IF(BU75="B+",3.5,IF(BU75="B",3,IF(BU75="C+",2.5,IF(BU75="C",2,IF(BU75="D+",1.5,IF(BU75="D",1,0)))))))</f>
        <v>0</v>
      </c>
      <c r="BW75" s="53" t="str">
        <f>TEXT(BV75,"0.0")</f>
        <v>0.0</v>
      </c>
      <c r="BX75" s="63">
        <v>2</v>
      </c>
      <c r="BY75" s="207"/>
      <c r="BZ75" s="105">
        <v>0</v>
      </c>
      <c r="CA75" s="103"/>
      <c r="CB75" s="104"/>
      <c r="CC75" s="105"/>
      <c r="CD75" s="67">
        <f>ROUND(MAX((BZ75*0.4+CA75*0.6),(BZ75*0.4+CB75*0.6)),1)</f>
        <v>0</v>
      </c>
      <c r="CE75" s="67" t="str">
        <f>TEXT(CD75,"0.0")</f>
        <v>0.0</v>
      </c>
      <c r="CF75" s="51" t="str">
        <f>IF(CD75&gt;=8.5,"A",IF(CD75&gt;=8,"B+",IF(CD75&gt;=7,"B",IF(CD75&gt;=6.5,"C+",IF(CD75&gt;=5.5,"C",IF(CD75&gt;=5,"D+",IF(CD75&gt;=4,"D","F")))))))</f>
        <v>F</v>
      </c>
      <c r="CG75" s="60">
        <f>IF(CF75="A",4,IF(CF75="B+",3.5,IF(CF75="B",3,IF(CF75="C+",2.5,IF(CF75="C",2,IF(CF75="D+",1.5,IF(CF75="D",1,0)))))))</f>
        <v>0</v>
      </c>
      <c r="CH75" s="53" t="str">
        <f>TEXT(CG75,"0.0")</f>
        <v>0.0</v>
      </c>
      <c r="CI75" s="63">
        <v>3</v>
      </c>
      <c r="CJ75" s="207"/>
      <c r="CK75" s="208">
        <f>AQ75+BB75+BM75+BX75+CI75+AF75</f>
        <v>17</v>
      </c>
      <c r="CL75" s="72">
        <f>(AL75*AQ75+AA75*AF75+AW75*BB75+BH75*BM75+BS75*BX75+CD75*CI75)/CK75</f>
        <v>0.90588235294117647</v>
      </c>
      <c r="CM75" s="93" t="str">
        <f>TEXT(CL75,"0.00")</f>
        <v>0.91</v>
      </c>
      <c r="CN75" s="72">
        <f>(AO75*AQ75+AD75*AF75+AZ75*BB75+BK75*BM75+BV75*BX75+CG75*CI75)/CK75</f>
        <v>0.35294117647058826</v>
      </c>
      <c r="CO75" s="93" t="str">
        <f>TEXT(CN75,"0.00")</f>
        <v>0.35</v>
      </c>
      <c r="CP75" s="7" t="str">
        <f>IF(AND(CN75&lt;0.8),"Cảnh báo KQHT","Lên lớp")</f>
        <v>Cảnh báo KQHT</v>
      </c>
      <c r="CQ75" s="7">
        <f>CJ75+BY75+BN75+BC75+AG75+AR75</f>
        <v>2</v>
      </c>
      <c r="CR75" s="72">
        <f>(AL75*AR75+AA75*AG75+AW75*BC75+BH75*BN75+BS75*BY75+CD75*CJ75)/CQ75</f>
        <v>7.7</v>
      </c>
      <c r="CS75" s="7" t="str">
        <f>TEXT(CR75,"0.00")</f>
        <v>7.70</v>
      </c>
      <c r="CT75" s="72">
        <f>(AO75*AR75+AD75*AG75+AZ75*BC75+BK75*BN75+BV75*BY75+CG75*CJ75)/CQ75</f>
        <v>3</v>
      </c>
      <c r="CU75" s="7" t="str">
        <f>TEXT(CT75,"0.00")</f>
        <v>3.00</v>
      </c>
      <c r="CV75" s="7" t="str">
        <f>IF(AND(CT75&lt;1.2),"Cảnh báo KQHT","Lên lớp")</f>
        <v>Lên lớp</v>
      </c>
      <c r="CW75" s="66">
        <v>0</v>
      </c>
      <c r="CX75" s="7"/>
      <c r="CY75" s="7"/>
      <c r="CZ75" s="66">
        <f>ROUND((CW75*0.4+CX75*0.6),1)</f>
        <v>0</v>
      </c>
      <c r="DA75" s="67">
        <f>ROUND(MAX((CW75*0.4+CX75*0.6),(CW75*0.4+CY75*0.6)),1)</f>
        <v>0</v>
      </c>
      <c r="DB75" s="60" t="str">
        <f>TEXT(DA75,"0.0")</f>
        <v>0.0</v>
      </c>
      <c r="DC75" s="51" t="str">
        <f>IF(DA75&gt;=8.5,"A",IF(DA75&gt;=8,"B+",IF(DA75&gt;=7,"B",IF(DA75&gt;=6.5,"C+",IF(DA75&gt;=5.5,"C",IF(DA75&gt;=5,"D+",IF(DA75&gt;=4,"D","F")))))))</f>
        <v>F</v>
      </c>
      <c r="DD75" s="60">
        <f>IF(DC75="A",4,IF(DC75="B+",3.5,IF(DC75="B",3,IF(DC75="C+",2.5,IF(DC75="C",2,IF(DC75="D+",1.5,IF(DC75="D",1,0)))))))</f>
        <v>0</v>
      </c>
      <c r="DE75" s="60" t="str">
        <f>TEXT(DD75,"0.0")</f>
        <v>0.0</v>
      </c>
      <c r="DF75" s="63"/>
      <c r="DG75" s="209"/>
      <c r="DH75" s="149">
        <v>0</v>
      </c>
      <c r="DI75" s="145"/>
      <c r="DJ75" s="145"/>
      <c r="DK75" s="66">
        <f>ROUND((DH75*0.4+DI75*0.6),1)</f>
        <v>0</v>
      </c>
      <c r="DL75" s="67">
        <f>ROUND(MAX((DH75*0.4+DI75*0.6),(DH75*0.4+DJ75*0.6)),1)</f>
        <v>0</v>
      </c>
      <c r="DM75" s="60" t="str">
        <f>TEXT(DL75,"0.0")</f>
        <v>0.0</v>
      </c>
      <c r="DN75" s="51" t="str">
        <f>IF(DL75&gt;=8.5,"A",IF(DL75&gt;=8,"B+",IF(DL75&gt;=7,"B",IF(DL75&gt;=6.5,"C+",IF(DL75&gt;=5.5,"C",IF(DL75&gt;=5,"D+",IF(DL75&gt;=4,"D","F")))))))</f>
        <v>F</v>
      </c>
      <c r="DO75" s="60">
        <f>IF(DN75="A",4,IF(DN75="B+",3.5,IF(DN75="B",3,IF(DN75="C+",2.5,IF(DN75="C",2,IF(DN75="D+",1.5,IF(DN75="D",1,0)))))))</f>
        <v>0</v>
      </c>
      <c r="DP75" s="60" t="str">
        <f>TEXT(DO75,"0.0")</f>
        <v>0.0</v>
      </c>
      <c r="DQ75" s="63"/>
      <c r="DR75" s="209"/>
      <c r="DS75" s="67">
        <f>(DA75+DL75)/2</f>
        <v>0</v>
      </c>
      <c r="DT75" s="60" t="str">
        <f>TEXT(DS75,"0.0")</f>
        <v>0.0</v>
      </c>
      <c r="DU75" s="51" t="str">
        <f>IF(DS75&gt;=8.5,"A",IF(DS75&gt;=8,"B+",IF(DS75&gt;=7,"B",IF(DS75&gt;=6.5,"C+",IF(DS75&gt;=5.5,"C",IF(DS75&gt;=5,"D+",IF(DS75&gt;=4,"D","F")))))))</f>
        <v>F</v>
      </c>
      <c r="DV75" s="60">
        <f>IF(DU75="A",4,IF(DU75="B+",3.5,IF(DU75="B",3,IF(DU75="C+",2.5,IF(DU75="C",2,IF(DU75="D+",1.5,IF(DU75="D",1,0)))))))</f>
        <v>0</v>
      </c>
      <c r="DW75" s="60" t="str">
        <f>TEXT(DV75,"0.0")</f>
        <v>0.0</v>
      </c>
      <c r="DX75" s="63">
        <v>3</v>
      </c>
      <c r="DY75" s="209">
        <v>3</v>
      </c>
      <c r="DZ75" s="149">
        <v>0</v>
      </c>
      <c r="EA75" s="70"/>
      <c r="EB75" s="121"/>
      <c r="EC75" s="66">
        <f>ROUND((DZ75*0.4+EA75*0.6),1)</f>
        <v>0</v>
      </c>
      <c r="ED75" s="67">
        <f>ROUND(MAX((DZ75*0.4+EA75*0.6),(DZ75*0.4+EB75*0.6)),1)</f>
        <v>0</v>
      </c>
      <c r="EE75" s="67" t="str">
        <f>TEXT(ED75,"0.0")</f>
        <v>0.0</v>
      </c>
      <c r="EF75" s="51" t="str">
        <f>IF(ED75&gt;=8.5,"A",IF(ED75&gt;=8,"B+",IF(ED75&gt;=7,"B",IF(ED75&gt;=6.5,"C+",IF(ED75&gt;=5.5,"C",IF(ED75&gt;=5,"D+",IF(ED75&gt;=4,"D","F")))))))</f>
        <v>F</v>
      </c>
      <c r="EG75" s="68">
        <f>IF(EF75="A",4,IF(EF75="B+",3.5,IF(EF75="B",3,IF(EF75="C+",2.5,IF(EF75="C",2,IF(EF75="D+",1.5,IF(EF75="D",1,0)))))))</f>
        <v>0</v>
      </c>
      <c r="EH75" s="53" t="str">
        <f>TEXT(EG75,"0.0")</f>
        <v>0.0</v>
      </c>
      <c r="EI75" s="63">
        <v>3</v>
      </c>
      <c r="EJ75" s="207">
        <v>3</v>
      </c>
      <c r="EK75" s="210">
        <v>0</v>
      </c>
      <c r="EL75" s="57"/>
      <c r="EM75" s="58"/>
      <c r="EN75" s="66">
        <f>ROUND((EK75*0.4+EL75*0.6),1)</f>
        <v>0</v>
      </c>
      <c r="EO75" s="67">
        <f>ROUND(MAX((EK75*0.4+EL75*0.6),(EK75*0.4+EM75*0.6)),1)</f>
        <v>0</v>
      </c>
      <c r="EP75" s="67" t="str">
        <f>TEXT(EO75,"0.0")</f>
        <v>0.0</v>
      </c>
      <c r="EQ75" s="51" t="str">
        <f>IF(EO75&gt;=8.5,"A",IF(EO75&gt;=8,"B+",IF(EO75&gt;=7,"B",IF(EO75&gt;=6.5,"C+",IF(EO75&gt;=5.5,"C",IF(EO75&gt;=5,"D+",IF(EO75&gt;=4,"D","F")))))))</f>
        <v>F</v>
      </c>
      <c r="ER75" s="60">
        <f>IF(EQ75="A",4,IF(EQ75="B+",3.5,IF(EQ75="B",3,IF(EQ75="C+",2.5,IF(EQ75="C",2,IF(EQ75="D+",1.5,IF(EQ75="D",1,0)))))))</f>
        <v>0</v>
      </c>
      <c r="ES75" s="53" t="str">
        <f>TEXT(ER75,"0.0")</f>
        <v>0.0</v>
      </c>
      <c r="ET75" s="63">
        <v>3</v>
      </c>
      <c r="EU75" s="207">
        <v>3</v>
      </c>
      <c r="EV75" s="149">
        <v>0</v>
      </c>
      <c r="EW75" s="70"/>
      <c r="EX75" s="121"/>
      <c r="EY75" s="66">
        <f>ROUND((EV75*0.4+EW75*0.6),1)</f>
        <v>0</v>
      </c>
      <c r="EZ75" s="67">
        <f>ROUND(MAX((EV75*0.4+EW75*0.6),(EV75*0.4+EX75*0.6)),1)</f>
        <v>0</v>
      </c>
      <c r="FA75" s="67" t="str">
        <f>TEXT(EZ75,"0.0")</f>
        <v>0.0</v>
      </c>
      <c r="FB75" s="51" t="str">
        <f>IF(EZ75&gt;=8.5,"A",IF(EZ75&gt;=8,"B+",IF(EZ75&gt;=7,"B",IF(EZ75&gt;=6.5,"C+",IF(EZ75&gt;=5.5,"C",IF(EZ75&gt;=5,"D+",IF(EZ75&gt;=4,"D","F")))))))</f>
        <v>F</v>
      </c>
      <c r="FC75" s="60">
        <f>IF(FB75="A",4,IF(FB75="B+",3.5,IF(FB75="B",3,IF(FB75="C+",2.5,IF(FB75="C",2,IF(FB75="D+",1.5,IF(FB75="D",1,0)))))))</f>
        <v>0</v>
      </c>
      <c r="FD75" s="53" t="str">
        <f>TEXT(FC75,"0.0")</f>
        <v>0.0</v>
      </c>
      <c r="FE75" s="63">
        <v>2</v>
      </c>
      <c r="FF75" s="207">
        <v>2</v>
      </c>
      <c r="FG75" s="149">
        <v>0</v>
      </c>
      <c r="FH75" s="70"/>
      <c r="FI75" s="121"/>
      <c r="FJ75" s="149">
        <f>ROUND((FG75*0.4+FH75*0.6),1)</f>
        <v>0</v>
      </c>
      <c r="FK75" s="67">
        <f>ROUND(MAX((FG75*0.4+FH75*0.6),(FG75*0.4+FI75*0.6)),1)</f>
        <v>0</v>
      </c>
      <c r="FL75" s="67" t="str">
        <f>TEXT(FK75,"0.0")</f>
        <v>0.0</v>
      </c>
      <c r="FM75" s="51" t="str">
        <f>IF(FK75&gt;=8.5,"A",IF(FK75&gt;=8,"B+",IF(FK75&gt;=7,"B",IF(FK75&gt;=6.5,"C+",IF(FK75&gt;=5.5,"C",IF(FK75&gt;=5,"D+",IF(FK75&gt;=4,"D","F")))))))</f>
        <v>F</v>
      </c>
      <c r="FN75" s="60">
        <f>IF(FM75="A",4,IF(FM75="B+",3.5,IF(FM75="B",3,IF(FM75="C+",2.5,IF(FM75="C",2,IF(FM75="D+",1.5,IF(FM75="D",1,0)))))))</f>
        <v>0</v>
      </c>
      <c r="FO75" s="53" t="str">
        <f>TEXT(FN75,"0.0")</f>
        <v>0.0</v>
      </c>
      <c r="FP75" s="63">
        <v>2</v>
      </c>
      <c r="FQ75" s="207">
        <v>2</v>
      </c>
      <c r="FR75" s="149">
        <v>0</v>
      </c>
      <c r="FS75" s="70"/>
      <c r="FT75" s="121"/>
      <c r="FU75" s="149"/>
      <c r="FV75" s="67">
        <f>ROUND(MAX((FR75*0.4+FS75*0.6),(FR75*0.4+FT75*0.6)),1)</f>
        <v>0</v>
      </c>
      <c r="FW75" s="67" t="str">
        <f>TEXT(FV75,"0.0")</f>
        <v>0.0</v>
      </c>
      <c r="FX75" s="51" t="str">
        <f>IF(FV75&gt;=8.5,"A",IF(FV75&gt;=8,"B+",IF(FV75&gt;=7,"B",IF(FV75&gt;=6.5,"C+",IF(FV75&gt;=5.5,"C",IF(FV75&gt;=5,"D+",IF(FV75&gt;=4,"D","F")))))))</f>
        <v>F</v>
      </c>
      <c r="FY75" s="60">
        <f>IF(FX75="A",4,IF(FX75="B+",3.5,IF(FX75="B",3,IF(FX75="C+",2.5,IF(FX75="C",2,IF(FX75="D+",1.5,IF(FX75="D",1,0)))))))</f>
        <v>0</v>
      </c>
      <c r="FZ75" s="53" t="str">
        <f>TEXT(FY75,"0.0")</f>
        <v>0.0</v>
      </c>
      <c r="GA75" s="63">
        <v>2</v>
      </c>
      <c r="GB75" s="207">
        <v>2</v>
      </c>
      <c r="GC75" s="149">
        <v>0</v>
      </c>
      <c r="GD75" s="70"/>
      <c r="GE75" s="121"/>
      <c r="GF75" s="149"/>
      <c r="GG75" s="67">
        <f>ROUND(MAX((GC75*0.4+GD75*0.6),(GC75*0.4+GE75*0.6)),1)</f>
        <v>0</v>
      </c>
      <c r="GH75" s="67" t="str">
        <f>TEXT(GG75,"0.0")</f>
        <v>0.0</v>
      </c>
      <c r="GI75" s="51" t="str">
        <f>IF(GG75&gt;=8.5,"A",IF(GG75&gt;=8,"B+",IF(GG75&gt;=7,"B",IF(GG75&gt;=6.5,"C+",IF(GG75&gt;=5.5,"C",IF(GG75&gt;=5,"D+",IF(GG75&gt;=4,"D","F")))))))</f>
        <v>F</v>
      </c>
      <c r="GJ75" s="60">
        <f>IF(GI75="A",4,IF(GI75="B+",3.5,IF(GI75="B",3,IF(GI75="C+",2.5,IF(GI75="C",2,IF(GI75="D+",1.5,IF(GI75="D",1,0)))))))</f>
        <v>0</v>
      </c>
      <c r="GK75" s="53" t="str">
        <f>TEXT(GJ75,"0.0")</f>
        <v>0.0</v>
      </c>
      <c r="GL75" s="63">
        <v>3</v>
      </c>
      <c r="GM75" s="207">
        <v>3</v>
      </c>
    </row>
    <row r="76" spans="1:195" s="8" customFormat="1">
      <c r="CQ76" s="7"/>
      <c r="CR76" s="7"/>
      <c r="CS76" s="7"/>
      <c r="CT76" s="7"/>
      <c r="CU76" s="7"/>
    </row>
    <row r="77" spans="1:195" s="8" customFormat="1">
      <c r="CQ77" s="7"/>
      <c r="CR77" s="7"/>
      <c r="CS77" s="7"/>
      <c r="CT77" s="7"/>
      <c r="CU77" s="7"/>
    </row>
    <row r="78" spans="1:195" s="8" customFormat="1">
      <c r="CQ78" s="7"/>
      <c r="CR78" s="7"/>
      <c r="CS78" s="7"/>
      <c r="CT78" s="7"/>
      <c r="CU78" s="7"/>
    </row>
    <row r="79" spans="1:195" s="8" customFormat="1">
      <c r="CQ79" s="7"/>
      <c r="CR79" s="7"/>
      <c r="CS79" s="7"/>
      <c r="CT79" s="7"/>
      <c r="CU79" s="7"/>
    </row>
    <row r="80" spans="1:195" s="8" customFormat="1">
      <c r="CQ80" s="7"/>
      <c r="CR80" s="7"/>
      <c r="CS80" s="7"/>
      <c r="CT80" s="7"/>
      <c r="CU80" s="7"/>
    </row>
    <row r="81" spans="95:99" s="8" customFormat="1">
      <c r="CQ81" s="7"/>
      <c r="CR81" s="7"/>
      <c r="CS81" s="7"/>
      <c r="CT81" s="7"/>
      <c r="CU81" s="7"/>
    </row>
    <row r="82" spans="95:99" s="8" customFormat="1">
      <c r="CQ82" s="7"/>
      <c r="CR82" s="7"/>
      <c r="CS82" s="7"/>
      <c r="CT82" s="7"/>
      <c r="CU82" s="7"/>
    </row>
    <row r="83" spans="95:99" s="8" customFormat="1">
      <c r="CQ83" s="7"/>
      <c r="CR83" s="7"/>
      <c r="CS83" s="7"/>
      <c r="CT83" s="7"/>
      <c r="CU83" s="7"/>
    </row>
    <row r="84" spans="95:99" s="8" customFormat="1">
      <c r="CQ84" s="7"/>
      <c r="CR84" s="7"/>
      <c r="CS84" s="7"/>
      <c r="CT84" s="7"/>
      <c r="CU84" s="7"/>
    </row>
    <row r="85" spans="95:99" s="8" customFormat="1">
      <c r="CQ85" s="7"/>
      <c r="CR85" s="7"/>
      <c r="CS85" s="7"/>
      <c r="CT85" s="7"/>
      <c r="CU85" s="7"/>
    </row>
    <row r="86" spans="95:99" s="8" customFormat="1">
      <c r="CQ86" s="7"/>
      <c r="CR86" s="7"/>
      <c r="CS86" s="7"/>
      <c r="CT86" s="7"/>
      <c r="CU86" s="7"/>
    </row>
    <row r="87" spans="95:99" s="8" customFormat="1">
      <c r="CQ87" s="7"/>
      <c r="CR87" s="7"/>
      <c r="CS87" s="7"/>
      <c r="CT87" s="7"/>
      <c r="CU87" s="7"/>
    </row>
    <row r="88" spans="95:99" s="8" customFormat="1">
      <c r="CQ88" s="7"/>
      <c r="CR88" s="7"/>
      <c r="CS88" s="7"/>
      <c r="CT88" s="7"/>
      <c r="CU88" s="7"/>
    </row>
    <row r="89" spans="95:99" s="8" customFormat="1">
      <c r="CQ89" s="7"/>
      <c r="CR89" s="7"/>
      <c r="CS89" s="7"/>
      <c r="CT89" s="7"/>
      <c r="CU89" s="7"/>
    </row>
    <row r="90" spans="95:99" s="8" customFormat="1">
      <c r="CQ90" s="7"/>
      <c r="CR90" s="7"/>
      <c r="CS90" s="7"/>
      <c r="CT90" s="7"/>
      <c r="CU90" s="7"/>
    </row>
    <row r="91" spans="95:99" s="8" customFormat="1">
      <c r="CQ91" s="7"/>
      <c r="CR91" s="7"/>
      <c r="CS91" s="7"/>
      <c r="CT91" s="7"/>
      <c r="CU91" s="7"/>
    </row>
    <row r="92" spans="95:99" s="8" customFormat="1">
      <c r="CQ92" s="7"/>
      <c r="CR92" s="7"/>
      <c r="CS92" s="7"/>
      <c r="CT92" s="7"/>
      <c r="CU92" s="7"/>
    </row>
    <row r="93" spans="95:99" s="8" customFormat="1">
      <c r="CQ93" s="7"/>
      <c r="CR93" s="7"/>
      <c r="CS93" s="7"/>
      <c r="CT93" s="7"/>
      <c r="CU93" s="7"/>
    </row>
    <row r="94" spans="95:99" s="8" customFormat="1">
      <c r="CQ94" s="7"/>
      <c r="CR94" s="7"/>
      <c r="CS94" s="7"/>
      <c r="CT94" s="7"/>
      <c r="CU94" s="7"/>
    </row>
    <row r="95" spans="95:99" s="8" customFormat="1">
      <c r="CQ95" s="7"/>
      <c r="CR95" s="7"/>
      <c r="CS95" s="7"/>
      <c r="CT95" s="7"/>
      <c r="CU95" s="7"/>
    </row>
    <row r="96" spans="95:99" s="8" customFormat="1">
      <c r="CQ96" s="7"/>
      <c r="CR96" s="7"/>
      <c r="CS96" s="7"/>
      <c r="CT96" s="7"/>
      <c r="CU96" s="7"/>
    </row>
    <row r="97" spans="95:99" s="8" customFormat="1">
      <c r="CQ97" s="7"/>
      <c r="CR97" s="7"/>
      <c r="CS97" s="7"/>
      <c r="CT97" s="7"/>
      <c r="CU97" s="7"/>
    </row>
    <row r="98" spans="95:99" s="8" customFormat="1">
      <c r="CQ98" s="7"/>
      <c r="CR98" s="7"/>
      <c r="CS98" s="7"/>
      <c r="CT98" s="7"/>
      <c r="CU98" s="7"/>
    </row>
    <row r="99" spans="95:99" s="8" customFormat="1">
      <c r="CQ99" s="7"/>
      <c r="CR99" s="7"/>
      <c r="CS99" s="7"/>
      <c r="CT99" s="7"/>
      <c r="CU99" s="7"/>
    </row>
    <row r="100" spans="95:99" s="8" customFormat="1">
      <c r="CQ100" s="7"/>
      <c r="CR100" s="7"/>
      <c r="CS100" s="7"/>
      <c r="CT100" s="7"/>
      <c r="CU100" s="7"/>
    </row>
    <row r="101" spans="95:99" s="8" customFormat="1">
      <c r="CQ101" s="7"/>
      <c r="CR101" s="7"/>
      <c r="CS101" s="7"/>
      <c r="CT101" s="7"/>
      <c r="CU101" s="7"/>
    </row>
    <row r="102" spans="95:99" s="8" customFormat="1">
      <c r="CQ102" s="7"/>
      <c r="CR102" s="7"/>
      <c r="CS102" s="7"/>
      <c r="CT102" s="7"/>
      <c r="CU102" s="7"/>
    </row>
    <row r="103" spans="95:99" s="8" customFormat="1">
      <c r="CQ103" s="7"/>
      <c r="CR103" s="7"/>
      <c r="CS103" s="7"/>
      <c r="CT103" s="7"/>
      <c r="CU103" s="7"/>
    </row>
    <row r="104" spans="95:99" s="8" customFormat="1">
      <c r="CQ104" s="7"/>
      <c r="CR104" s="7"/>
      <c r="CS104" s="7"/>
      <c r="CT104" s="7"/>
      <c r="CU104" s="7"/>
    </row>
    <row r="105" spans="95:99" s="8" customFormat="1">
      <c r="CQ105" s="7"/>
      <c r="CR105" s="7"/>
      <c r="CS105" s="7"/>
      <c r="CT105" s="7"/>
      <c r="CU105" s="7"/>
    </row>
    <row r="106" spans="95:99" s="8" customFormat="1">
      <c r="CQ106" s="7"/>
      <c r="CR106" s="7"/>
      <c r="CS106" s="7"/>
      <c r="CT106" s="7"/>
      <c r="CU106" s="7"/>
    </row>
    <row r="107" spans="95:99" s="8" customFormat="1">
      <c r="CQ107" s="7"/>
      <c r="CR107" s="7"/>
      <c r="CS107" s="7"/>
      <c r="CT107" s="7"/>
      <c r="CU107" s="7"/>
    </row>
    <row r="108" spans="95:99" s="8" customFormat="1">
      <c r="CQ108" s="7"/>
      <c r="CR108" s="7"/>
      <c r="CS108" s="7"/>
      <c r="CT108" s="7"/>
      <c r="CU108" s="7"/>
    </row>
    <row r="109" spans="95:99" s="8" customFormat="1">
      <c r="CQ109" s="7"/>
      <c r="CR109" s="7"/>
      <c r="CS109" s="7"/>
      <c r="CT109" s="7"/>
      <c r="CU109" s="7"/>
    </row>
    <row r="110" spans="95:99" s="8" customFormat="1">
      <c r="CQ110" s="7"/>
      <c r="CR110" s="7"/>
      <c r="CS110" s="7"/>
      <c r="CT110" s="7"/>
      <c r="CU110" s="7"/>
    </row>
    <row r="111" spans="95:99" s="8" customFormat="1">
      <c r="CQ111" s="7"/>
      <c r="CR111" s="7"/>
      <c r="CS111" s="7"/>
      <c r="CT111" s="7"/>
      <c r="CU111" s="7"/>
    </row>
    <row r="112" spans="95:99" s="8" customFormat="1">
      <c r="CQ112" s="7"/>
      <c r="CR112" s="7"/>
      <c r="CS112" s="7"/>
      <c r="CT112" s="7"/>
      <c r="CU112" s="7"/>
    </row>
    <row r="113" spans="95:99" s="226" customFormat="1">
      <c r="CQ113" s="227"/>
      <c r="CR113" s="227"/>
      <c r="CS113" s="227"/>
      <c r="CT113" s="227"/>
      <c r="CU113" s="227"/>
    </row>
  </sheetData>
  <autoFilter ref="A1:KH46"/>
  <mergeCells count="1">
    <mergeCell ref="C66:F66"/>
  </mergeCells>
  <conditionalFormatting sqref="S68:T75 M68:N75 O1 M1:N33 S1:T33 U1">
    <cfRule type="cellIs" dxfId="173" priority="168" stopIfTrue="1" operator="lessThan">
      <formula>4.95</formula>
    </cfRule>
    <cfRule type="cellIs" dxfId="172" priority="169" stopIfTrue="1" operator="lessThan">
      <formula>4.95</formula>
    </cfRule>
    <cfRule type="cellIs" dxfId="171" priority="170" stopIfTrue="1" operator="lessThan">
      <formula>4.95</formula>
    </cfRule>
  </conditionalFormatting>
  <conditionalFormatting sqref="Q68:U75 K68:L75 Q1:U33 K1:L33">
    <cfRule type="cellIs" dxfId="170" priority="167" stopIfTrue="1" operator="lessThan">
      <formula>4.95</formula>
    </cfRule>
  </conditionalFormatting>
  <conditionalFormatting sqref="GG74:GH75 DA68:DA75 DL68:DL75 DS68:DS75 AW68:AX75 BH68:BI75 BS68:BT75 CD68:CE75 AA68:AB75 AL68:AM75 L68:L75 R68:R75 ED74:EE75 EO74:EP75 EZ74:FA75 FV74:FW75 FK74:FL75 GG2:GH40 FK2:FL40 DL1:DP1 DS1:DW1 DA2:DA34 DL2:DL34 DS2:DS34 AW1:AZ1 BH1:BK1 CD1:CG1 BS1:BV1 AL1:AO1 S1:U1 AA1:AD1 M1:O1 AW2:AX33 BH2:BI33 BS2:BT33 CD2:CE33 AA2:AB33 AL2:AM33 L2:L33 R2:R33 DA1:DE1 ED1:EG1 ED2:EE34 EO1:ER1 EO2:EP38 EZ1:FC1 EZ2:FA40 FK1:FN1 FV1:FY1 FV2:FW33 GG1:GJ1">
    <cfRule type="cellIs" dxfId="169" priority="166" operator="lessThan">
      <formula>3.95</formula>
    </cfRule>
  </conditionalFormatting>
  <conditionalFormatting sqref="BV68:BV75 EG74:EG75 BV1:BV33 EG1:EG34">
    <cfRule type="cellIs" dxfId="168" priority="165" operator="greaterThan">
      <formula>0</formula>
    </cfRule>
  </conditionalFormatting>
  <conditionalFormatting sqref="AO68:AO75 GJ74:GJ75 ER74:ER75 AO1:AO33 ER1:ER38 GJ1:GJ40 AD1:AD1048576 AZ1:AZ1048576 BK1:BK1048576 CG1:CG1048576 BV1:BV1048576">
    <cfRule type="cellIs" dxfId="167" priority="164" operator="lessThan">
      <formula>1</formula>
    </cfRule>
  </conditionalFormatting>
  <conditionalFormatting sqref="R68:R75 L68:L75 EO74:EP75 GG74:GH75 AL68:AM75 AL1:AM33 R2:R33 L2:L33 EO1:EP38 GG1:GH40 AA1:AB1048576 AW1:AX1048576 BH1:BI1048576 BS1:BT1048576 CD1:CE1048576">
    <cfRule type="cellIs" dxfId="166" priority="163" operator="lessThan">
      <formula>4</formula>
    </cfRule>
  </conditionalFormatting>
  <conditionalFormatting sqref="GG74:GH75 BT68:BT75 AB68:AB75 AM68:AM75 L68:L75 R68:R75 CE68:CE75 AX68:AX75 BI68:BI75 EE74:EE75 EP74:EP75 FA74:FA75 FV74:FW75 FK74:FL75 GG2:GH40 FK2:FL40 BT2:BT33 AB2:AB42 AM2:AM42 L2:L33 R2:R33 CE2:CE33 AX2:AX33 BI2:BI33 EE2:EE34 EP2:EP38 FA2:FA40 FV2:FW33">
    <cfRule type="cellIs" dxfId="165" priority="162" operator="lessThan">
      <formula>4</formula>
    </cfRule>
  </conditionalFormatting>
  <conditionalFormatting sqref="GJ74:GJ75 FN74:FN75 FY74:FY75 FC74:FC75 GJ1:GJ40 FC2:FC40 FN1:FN40 FY1:FY33">
    <cfRule type="cellIs" dxfId="164" priority="148" operator="lessThan">
      <formula>0</formula>
    </cfRule>
    <cfRule type="cellIs" dxfId="163" priority="149" operator="lessThan">
      <formula>0</formula>
    </cfRule>
    <cfRule type="cellIs" dxfId="162" priority="150" operator="greaterThan">
      <formula>0</formula>
    </cfRule>
    <cfRule type="cellIs" dxfId="161" priority="151" operator="lessThan">
      <formula>0</formula>
    </cfRule>
    <cfRule type="cellIs" dxfId="160" priority="152" operator="greaterThan">
      <formula>0</formula>
    </cfRule>
  </conditionalFormatting>
  <conditionalFormatting sqref="GJ74:GJ75 FN74:FN75 FY74:FY75 FC74:FC75 GJ2:GJ40 FC2:FC40 FN2:FN40 FY2:FY33">
    <cfRule type="cellIs" dxfId="159" priority="145" operator="equal">
      <formula>0</formula>
    </cfRule>
    <cfRule type="cellIs" dxfId="158" priority="146" operator="equal">
      <formula>0</formula>
    </cfRule>
    <cfRule type="cellIs" dxfId="157" priority="147" operator="lessThan">
      <formula>0</formula>
    </cfRule>
  </conditionalFormatting>
  <conditionalFormatting sqref="FC74:FC75 FC2:FC40">
    <cfRule type="cellIs" dxfId="156" priority="140" operator="lessThan">
      <formula>1</formula>
    </cfRule>
    <cfRule type="cellIs" dxfId="155" priority="141" operator="greaterThan">
      <formula>0</formula>
    </cfRule>
    <cfRule type="cellIs" dxfId="154" priority="142" operator="equal">
      <formula>0</formula>
    </cfRule>
    <cfRule type="cellIs" dxfId="153" priority="143" operator="equal">
      <formula>0</formula>
    </cfRule>
    <cfRule type="cellIs" dxfId="152" priority="144" operator="lessThan">
      <formula>0</formula>
    </cfRule>
  </conditionalFormatting>
  <conditionalFormatting sqref="HF1:HI1 HF2:HG40">
    <cfRule type="cellIs" dxfId="151" priority="104" operator="lessThan">
      <formula>3.95</formula>
    </cfRule>
  </conditionalFormatting>
  <conditionalFormatting sqref="HI1:HI40">
    <cfRule type="cellIs" dxfId="150" priority="103" operator="lessThan">
      <formula>1</formula>
    </cfRule>
  </conditionalFormatting>
  <conditionalFormatting sqref="HF1:HG40">
    <cfRule type="cellIs" dxfId="149" priority="102" operator="lessThan">
      <formula>4</formula>
    </cfRule>
  </conditionalFormatting>
  <conditionalFormatting sqref="HF2:HG40">
    <cfRule type="cellIs" dxfId="148" priority="101" operator="lessThan">
      <formula>4</formula>
    </cfRule>
  </conditionalFormatting>
  <conditionalFormatting sqref="HI1:HI40">
    <cfRule type="cellIs" dxfId="147" priority="96" operator="lessThan">
      <formula>0</formula>
    </cfRule>
    <cfRule type="cellIs" dxfId="146" priority="97" operator="lessThan">
      <formula>0</formula>
    </cfRule>
    <cfRule type="cellIs" dxfId="145" priority="98" operator="greaterThan">
      <formula>0</formula>
    </cfRule>
    <cfRule type="cellIs" dxfId="144" priority="99" operator="lessThan">
      <formula>0</formula>
    </cfRule>
    <cfRule type="cellIs" dxfId="143" priority="100" operator="greaterThan">
      <formula>0</formula>
    </cfRule>
  </conditionalFormatting>
  <conditionalFormatting sqref="HI2:HI40">
    <cfRule type="cellIs" dxfId="142" priority="93" operator="equal">
      <formula>0</formula>
    </cfRule>
    <cfRule type="cellIs" dxfId="141" priority="94" operator="equal">
      <formula>0</formula>
    </cfRule>
    <cfRule type="cellIs" dxfId="140" priority="95" operator="lessThan">
      <formula>0</formula>
    </cfRule>
  </conditionalFormatting>
  <conditionalFormatting sqref="HQ1:HU1 HQ2:HR40">
    <cfRule type="cellIs" dxfId="139" priority="92" operator="lessThan">
      <formula>3.95</formula>
    </cfRule>
  </conditionalFormatting>
  <conditionalFormatting sqref="HQ2:HR40">
    <cfRule type="cellIs" dxfId="138" priority="91" operator="lessThan">
      <formula>4</formula>
    </cfRule>
  </conditionalFormatting>
  <conditionalFormatting sqref="HU1 HT1:HT40 IB2:IB40">
    <cfRule type="cellIs" dxfId="137" priority="86" operator="lessThan">
      <formula>0</formula>
    </cfRule>
    <cfRule type="cellIs" dxfId="136" priority="87" operator="lessThan">
      <formula>0</formula>
    </cfRule>
    <cfRule type="cellIs" dxfId="135" priority="88" operator="greaterThan">
      <formula>0</formula>
    </cfRule>
    <cfRule type="cellIs" dxfId="134" priority="89" operator="lessThan">
      <formula>0</formula>
    </cfRule>
    <cfRule type="cellIs" dxfId="133" priority="90" operator="greaterThan">
      <formula>0</formula>
    </cfRule>
  </conditionalFormatting>
  <conditionalFormatting sqref="HT2:HT40 IB2:IB40">
    <cfRule type="cellIs" dxfId="132" priority="83" operator="equal">
      <formula>0</formula>
    </cfRule>
    <cfRule type="cellIs" dxfId="131" priority="84" operator="equal">
      <formula>0</formula>
    </cfRule>
    <cfRule type="cellIs" dxfId="130" priority="85" operator="lessThan">
      <formula>0</formula>
    </cfRule>
  </conditionalFormatting>
  <conditionalFormatting sqref="IB2:IB40">
    <cfRule type="cellIs" dxfId="129" priority="82" stopIfTrue="1" operator="lessThan">
      <formula>5</formula>
    </cfRule>
  </conditionalFormatting>
  <conditionalFormatting sqref="HF1:HJ1">
    <cfRule type="cellIs" dxfId="128" priority="81" operator="lessThan">
      <formula>3.95</formula>
    </cfRule>
  </conditionalFormatting>
  <conditionalFormatting sqref="HI1:HJ1">
    <cfRule type="cellIs" dxfId="127" priority="76" operator="lessThan">
      <formula>0</formula>
    </cfRule>
    <cfRule type="cellIs" dxfId="126" priority="77" operator="lessThan">
      <formula>0</formula>
    </cfRule>
    <cfRule type="cellIs" dxfId="125" priority="78" operator="greaterThan">
      <formula>0</formula>
    </cfRule>
    <cfRule type="cellIs" dxfId="124" priority="79" operator="lessThan">
      <formula>0</formula>
    </cfRule>
    <cfRule type="cellIs" dxfId="123" priority="80" operator="greaterThan">
      <formula>0</formula>
    </cfRule>
  </conditionalFormatting>
  <conditionalFormatting sqref="IJ1:IN1 IJ2:IK40">
    <cfRule type="cellIs" dxfId="122" priority="75" operator="lessThan">
      <formula>3.95</formula>
    </cfRule>
  </conditionalFormatting>
  <conditionalFormatting sqref="IJ2:IK40">
    <cfRule type="cellIs" dxfId="121" priority="74" operator="lessThan">
      <formula>4</formula>
    </cfRule>
  </conditionalFormatting>
  <conditionalFormatting sqref="IM1:IN1 IM2:IM40">
    <cfRule type="cellIs" dxfId="120" priority="69" operator="lessThan">
      <formula>0</formula>
    </cfRule>
    <cfRule type="cellIs" dxfId="119" priority="70" operator="lessThan">
      <formula>0</formula>
    </cfRule>
    <cfRule type="cellIs" dxfId="118" priority="71" operator="greaterThan">
      <formula>0</formula>
    </cfRule>
    <cfRule type="cellIs" dxfId="117" priority="72" operator="lessThan">
      <formula>0</formula>
    </cfRule>
    <cfRule type="cellIs" dxfId="116" priority="73" operator="greaterThan">
      <formula>0</formula>
    </cfRule>
  </conditionalFormatting>
  <conditionalFormatting sqref="IM2:IM40">
    <cfRule type="cellIs" dxfId="115" priority="66" operator="equal">
      <formula>0</formula>
    </cfRule>
    <cfRule type="cellIs" dxfId="114" priority="67" operator="equal">
      <formula>0</formula>
    </cfRule>
    <cfRule type="cellIs" dxfId="113" priority="68" operator="lessThan">
      <formula>0</formula>
    </cfRule>
  </conditionalFormatting>
  <conditionalFormatting sqref="IW1:IX1 IU1:IV40">
    <cfRule type="cellIs" dxfId="112" priority="65" operator="lessThan">
      <formula>3.95</formula>
    </cfRule>
  </conditionalFormatting>
  <conditionalFormatting sqref="IV2:IV40">
    <cfRule type="cellIs" dxfId="111" priority="64" operator="lessThan">
      <formula>4</formula>
    </cfRule>
  </conditionalFormatting>
  <conditionalFormatting sqref="IX2:IX40">
    <cfRule type="cellIs" dxfId="110" priority="59" operator="lessThan">
      <formula>0</formula>
    </cfRule>
    <cfRule type="cellIs" dxfId="109" priority="60" operator="lessThan">
      <formula>0</formula>
    </cfRule>
    <cfRule type="cellIs" dxfId="108" priority="61" operator="greaterThan">
      <formula>0</formula>
    </cfRule>
    <cfRule type="cellIs" dxfId="107" priority="62" operator="lessThan">
      <formula>0</formula>
    </cfRule>
    <cfRule type="cellIs" dxfId="106" priority="63" operator="greaterThan">
      <formula>0</formula>
    </cfRule>
  </conditionalFormatting>
  <conditionalFormatting sqref="IX2:IX40">
    <cfRule type="cellIs" dxfId="105" priority="56" operator="equal">
      <formula>0</formula>
    </cfRule>
    <cfRule type="cellIs" dxfId="104" priority="57" operator="equal">
      <formula>0</formula>
    </cfRule>
    <cfRule type="cellIs" dxfId="103" priority="58" operator="lessThan">
      <formula>0</formula>
    </cfRule>
  </conditionalFormatting>
  <conditionalFormatting sqref="IX2:IX40">
    <cfRule type="cellIs" dxfId="102" priority="51" operator="lessThan">
      <formula>1</formula>
    </cfRule>
    <cfRule type="cellIs" dxfId="101" priority="52" operator="greaterThan">
      <formula>0</formula>
    </cfRule>
    <cfRule type="cellIs" dxfId="100" priority="53" operator="equal">
      <formula>0</formula>
    </cfRule>
    <cfRule type="cellIs" dxfId="99" priority="54" operator="equal">
      <formula>0</formula>
    </cfRule>
    <cfRule type="cellIs" dxfId="98" priority="55" operator="lessThan">
      <formula>0</formula>
    </cfRule>
  </conditionalFormatting>
  <conditionalFormatting sqref="IX2:IX40">
    <cfRule type="cellIs" dxfId="97" priority="50" operator="greaterThan">
      <formula>1</formula>
    </cfRule>
  </conditionalFormatting>
  <conditionalFormatting sqref="IY1">
    <cfRule type="cellIs" dxfId="96" priority="49" operator="lessThan">
      <formula>3.95</formula>
    </cfRule>
  </conditionalFormatting>
  <conditionalFormatting sqref="JF2:JG46 JF1:JI1">
    <cfRule type="cellIs" dxfId="95" priority="48" operator="lessThan">
      <formula>3.95</formula>
    </cfRule>
  </conditionalFormatting>
  <conditionalFormatting sqref="JI1:JI46">
    <cfRule type="cellIs" dxfId="94" priority="43" operator="lessThan">
      <formula>0</formula>
    </cfRule>
    <cfRule type="cellIs" dxfId="93" priority="44" operator="lessThan">
      <formula>0</formula>
    </cfRule>
    <cfRule type="cellIs" dxfId="92" priority="45" operator="greaterThan">
      <formula>0</formula>
    </cfRule>
    <cfRule type="cellIs" dxfId="91" priority="46" operator="lessThan">
      <formula>0</formula>
    </cfRule>
    <cfRule type="cellIs" dxfId="90" priority="47" operator="greaterThan">
      <formula>0</formula>
    </cfRule>
  </conditionalFormatting>
  <conditionalFormatting sqref="JI2:JI46">
    <cfRule type="cellIs" dxfId="89" priority="40" operator="equal">
      <formula>0</formula>
    </cfRule>
    <cfRule type="cellIs" dxfId="88" priority="41" operator="equal">
      <formula>0</formula>
    </cfRule>
    <cfRule type="cellIs" dxfId="87" priority="42" operator="lessThan">
      <formula>0</formula>
    </cfRule>
  </conditionalFormatting>
  <conditionalFormatting sqref="JF2:JG46">
    <cfRule type="cellIs" dxfId="86" priority="39" operator="lessThan">
      <formula>4</formula>
    </cfRule>
  </conditionalFormatting>
  <conditionalFormatting sqref="JJ1">
    <cfRule type="cellIs" dxfId="85" priority="38" operator="lessThan">
      <formula>3.95</formula>
    </cfRule>
  </conditionalFormatting>
  <conditionalFormatting sqref="JJ1">
    <cfRule type="cellIs" dxfId="84" priority="33" operator="lessThan">
      <formula>0</formula>
    </cfRule>
    <cfRule type="cellIs" dxfId="83" priority="34" operator="lessThan">
      <formula>0</formula>
    </cfRule>
    <cfRule type="cellIs" dxfId="82" priority="35" operator="greaterThan">
      <formula>0</formula>
    </cfRule>
    <cfRule type="cellIs" dxfId="81" priority="36" operator="lessThan">
      <formula>0</formula>
    </cfRule>
    <cfRule type="cellIs" dxfId="80" priority="37" operator="greaterThan">
      <formula>0</formula>
    </cfRule>
  </conditionalFormatting>
  <conditionalFormatting sqref="JQ1:JT1 JQ2:JR41">
    <cfRule type="cellIs" dxfId="79" priority="32" operator="lessThan">
      <formula>3.95</formula>
    </cfRule>
  </conditionalFormatting>
  <conditionalFormatting sqref="JT1:JT41">
    <cfRule type="cellIs" dxfId="78" priority="27" operator="lessThan">
      <formula>0</formula>
    </cfRule>
    <cfRule type="cellIs" dxfId="77" priority="28" operator="lessThan">
      <formula>0</formula>
    </cfRule>
    <cfRule type="cellIs" dxfId="76" priority="29" operator="greaterThan">
      <formula>0</formula>
    </cfRule>
    <cfRule type="cellIs" dxfId="75" priority="30" operator="lessThan">
      <formula>0</formula>
    </cfRule>
    <cfRule type="cellIs" dxfId="74" priority="31" operator="greaterThan">
      <formula>0</formula>
    </cfRule>
  </conditionalFormatting>
  <conditionalFormatting sqref="JT2:JT41">
    <cfRule type="cellIs" dxfId="73" priority="24" operator="equal">
      <formula>0</formula>
    </cfRule>
    <cfRule type="cellIs" dxfId="72" priority="25" operator="equal">
      <formula>0</formula>
    </cfRule>
    <cfRule type="cellIs" dxfId="71" priority="26" operator="lessThan">
      <formula>0</formula>
    </cfRule>
  </conditionalFormatting>
  <conditionalFormatting sqref="JQ2:JR41">
    <cfRule type="cellIs" dxfId="70" priority="23" operator="lessThan">
      <formula>4</formula>
    </cfRule>
  </conditionalFormatting>
  <conditionalFormatting sqref="JU1">
    <cfRule type="cellIs" dxfId="69" priority="22" operator="lessThan">
      <formula>3.95</formula>
    </cfRule>
  </conditionalFormatting>
  <conditionalFormatting sqref="JU1">
    <cfRule type="cellIs" dxfId="68" priority="17" operator="lessThan">
      <formula>0</formula>
    </cfRule>
    <cfRule type="cellIs" dxfId="67" priority="18" operator="lessThan">
      <formula>0</formula>
    </cfRule>
    <cfRule type="cellIs" dxfId="66" priority="19" operator="greaterThan">
      <formula>0</formula>
    </cfRule>
    <cfRule type="cellIs" dxfId="65" priority="20" operator="lessThan">
      <formula>0</formula>
    </cfRule>
    <cfRule type="cellIs" dxfId="64" priority="21" operator="greaterThan">
      <formula>0</formula>
    </cfRule>
  </conditionalFormatting>
  <conditionalFormatting sqref="KB1:KE1 KB2:KC39">
    <cfRule type="cellIs" dxfId="63" priority="16" operator="lessThan">
      <formula>3.95</formula>
    </cfRule>
  </conditionalFormatting>
  <conditionalFormatting sqref="KE1:KE39">
    <cfRule type="cellIs" dxfId="62" priority="11" operator="lessThan">
      <formula>0</formula>
    </cfRule>
    <cfRule type="cellIs" dxfId="61" priority="12" operator="lessThan">
      <formula>0</formula>
    </cfRule>
    <cfRule type="cellIs" dxfId="60" priority="13" operator="greaterThan">
      <formula>0</formula>
    </cfRule>
    <cfRule type="cellIs" dxfId="59" priority="14" operator="lessThan">
      <formula>0</formula>
    </cfRule>
    <cfRule type="cellIs" dxfId="58" priority="15" operator="greaterThan">
      <formula>0</formula>
    </cfRule>
  </conditionalFormatting>
  <conditionalFormatting sqref="KE2:KE39">
    <cfRule type="cellIs" dxfId="57" priority="8" operator="equal">
      <formula>0</formula>
    </cfRule>
    <cfRule type="cellIs" dxfId="56" priority="9" operator="equal">
      <formula>0</formula>
    </cfRule>
    <cfRule type="cellIs" dxfId="55" priority="10" operator="lessThan">
      <formula>0</formula>
    </cfRule>
  </conditionalFormatting>
  <conditionalFormatting sqref="KB2:KC39">
    <cfRule type="cellIs" dxfId="54" priority="7" operator="lessThan">
      <formula>4</formula>
    </cfRule>
  </conditionalFormatting>
  <conditionalFormatting sqref="KF1">
    <cfRule type="cellIs" dxfId="53" priority="6" operator="lessThan">
      <formula>3.95</formula>
    </cfRule>
  </conditionalFormatting>
  <conditionalFormatting sqref="KF1">
    <cfRule type="cellIs" dxfId="52" priority="1" operator="lessThan">
      <formula>0</formula>
    </cfRule>
    <cfRule type="cellIs" dxfId="51" priority="2" operator="lessThan">
      <formula>0</formula>
    </cfRule>
    <cfRule type="cellIs" dxfId="50" priority="3" operator="greaterThan">
      <formula>0</formula>
    </cfRule>
    <cfRule type="cellIs" dxfId="49" priority="4" operator="lessThan">
      <formula>0</formula>
    </cfRule>
    <cfRule type="cellIs" dxfId="48" priority="5" operator="greater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O43"/>
  <sheetViews>
    <sheetView topLeftCell="A13" zoomScale="96" zoomScaleNormal="96" workbookViewId="0">
      <selection activeCell="A3" sqref="A3:XFD3"/>
    </sheetView>
  </sheetViews>
  <sheetFormatPr defaultColWidth="16.85546875" defaultRowHeight="16.5"/>
  <cols>
    <col min="1" max="1" width="7" style="236" customWidth="1"/>
    <col min="2" max="2" width="30.7109375" style="236" customWidth="1"/>
    <col min="3" max="5" width="11.42578125" style="236" customWidth="1"/>
    <col min="6" max="6" width="11.42578125" style="238" customWidth="1"/>
    <col min="7" max="7" width="11.42578125" style="236" customWidth="1"/>
    <col min="8" max="8" width="16.85546875" style="236"/>
    <col min="9" max="9" width="23.28515625" style="236" customWidth="1"/>
    <col min="10" max="11" width="16.85546875" style="236"/>
    <col min="12" max="12" width="16.85546875" style="237"/>
    <col min="13" max="16384" width="16.85546875" style="236"/>
  </cols>
  <sheetData>
    <row r="1" spans="1:15">
      <c r="B1" s="433" t="s">
        <v>857</v>
      </c>
      <c r="C1" s="433"/>
      <c r="D1" s="433"/>
      <c r="E1" s="433"/>
      <c r="F1" s="433"/>
      <c r="G1" s="239"/>
    </row>
    <row r="3" spans="1:15" s="241" customFormat="1" ht="39.75" customHeight="1">
      <c r="A3" s="240" t="s">
        <v>0</v>
      </c>
      <c r="B3" s="240" t="s">
        <v>858</v>
      </c>
      <c r="C3" s="240" t="s">
        <v>859</v>
      </c>
      <c r="D3" s="240" t="s">
        <v>860</v>
      </c>
      <c r="E3" s="240" t="s">
        <v>861</v>
      </c>
      <c r="F3" s="240" t="s">
        <v>862</v>
      </c>
      <c r="G3" s="240" t="s">
        <v>866</v>
      </c>
      <c r="I3" s="241" t="s">
        <v>858</v>
      </c>
      <c r="J3" s="241" t="s">
        <v>863</v>
      </c>
      <c r="K3" s="241" t="s">
        <v>865</v>
      </c>
      <c r="L3" s="242" t="s">
        <v>862</v>
      </c>
      <c r="M3" s="241" t="s">
        <v>858</v>
      </c>
      <c r="N3" s="241" t="s">
        <v>863</v>
      </c>
      <c r="O3" s="241" t="s">
        <v>864</v>
      </c>
    </row>
    <row r="4" spans="1:15" s="246" customFormat="1" ht="18.75" customHeight="1">
      <c r="A4" s="243">
        <v>1</v>
      </c>
      <c r="B4" s="243" t="s">
        <v>526</v>
      </c>
      <c r="C4" s="244">
        <v>2</v>
      </c>
      <c r="D4" s="244">
        <v>14</v>
      </c>
      <c r="E4" s="244">
        <f>VLOOKUP(B4,$I$4:$L$29,4,0)</f>
        <v>5</v>
      </c>
      <c r="F4" s="245">
        <f>D4+E4</f>
        <v>19</v>
      </c>
      <c r="G4" s="244"/>
      <c r="I4" s="246" t="s">
        <v>526</v>
      </c>
      <c r="J4" s="246">
        <v>2</v>
      </c>
      <c r="K4" s="246">
        <v>1</v>
      </c>
      <c r="L4" s="247">
        <f>K4+O4</f>
        <v>5</v>
      </c>
      <c r="M4" s="246" t="s">
        <v>526</v>
      </c>
      <c r="N4" s="246">
        <v>2</v>
      </c>
      <c r="O4" s="246">
        <v>4</v>
      </c>
    </row>
    <row r="5" spans="1:15" s="246" customFormat="1" ht="18.75" customHeight="1">
      <c r="A5" s="243">
        <v>2</v>
      </c>
      <c r="B5" s="243" t="s">
        <v>527</v>
      </c>
      <c r="C5" s="244">
        <v>3</v>
      </c>
      <c r="D5" s="244">
        <v>16</v>
      </c>
      <c r="E5" s="244">
        <f t="shared" ref="E5:E19" si="0">VLOOKUP(B5,$I$4:$L$29,4,0)</f>
        <v>13</v>
      </c>
      <c r="F5" s="245">
        <f t="shared" ref="F5:F19" si="1">D5+E5</f>
        <v>29</v>
      </c>
      <c r="G5" s="244"/>
      <c r="I5" s="246" t="s">
        <v>527</v>
      </c>
      <c r="J5" s="246">
        <v>3</v>
      </c>
      <c r="K5" s="246">
        <v>2</v>
      </c>
      <c r="L5" s="247">
        <f t="shared" ref="L5:L29" si="2">K5+O5</f>
        <v>13</v>
      </c>
      <c r="M5" s="246" t="s">
        <v>527</v>
      </c>
      <c r="N5" s="246">
        <v>3</v>
      </c>
      <c r="O5" s="246">
        <v>11</v>
      </c>
    </row>
    <row r="6" spans="1:15" s="246" customFormat="1" ht="18.75" customHeight="1">
      <c r="A6" s="243">
        <v>3</v>
      </c>
      <c r="B6" s="243" t="s">
        <v>528</v>
      </c>
      <c r="C6" s="244">
        <v>4</v>
      </c>
      <c r="D6" s="244">
        <v>5</v>
      </c>
      <c r="E6" s="244">
        <f t="shared" si="0"/>
        <v>6</v>
      </c>
      <c r="F6" s="245">
        <f t="shared" si="1"/>
        <v>11</v>
      </c>
      <c r="G6" s="244"/>
      <c r="I6" s="246" t="s">
        <v>528</v>
      </c>
      <c r="J6" s="246">
        <v>4</v>
      </c>
      <c r="K6" s="246">
        <v>1</v>
      </c>
      <c r="L6" s="247">
        <f t="shared" si="2"/>
        <v>6</v>
      </c>
      <c r="M6" s="246" t="s">
        <v>528</v>
      </c>
      <c r="N6" s="246">
        <v>4</v>
      </c>
      <c r="O6" s="246">
        <v>5</v>
      </c>
    </row>
    <row r="7" spans="1:15" s="246" customFormat="1" ht="18.75" customHeight="1">
      <c r="A7" s="243">
        <v>4</v>
      </c>
      <c r="B7" s="243" t="s">
        <v>826</v>
      </c>
      <c r="C7" s="244">
        <v>2</v>
      </c>
      <c r="D7" s="244">
        <v>4</v>
      </c>
      <c r="E7" s="244">
        <f t="shared" si="0"/>
        <v>5</v>
      </c>
      <c r="F7" s="245">
        <f t="shared" si="1"/>
        <v>9</v>
      </c>
      <c r="G7" s="244"/>
      <c r="I7" s="246" t="s">
        <v>826</v>
      </c>
      <c r="J7" s="246">
        <v>2</v>
      </c>
      <c r="K7" s="246">
        <v>1</v>
      </c>
      <c r="L7" s="247">
        <f t="shared" si="2"/>
        <v>5</v>
      </c>
      <c r="M7" s="246" t="s">
        <v>826</v>
      </c>
      <c r="N7" s="246">
        <v>2</v>
      </c>
      <c r="O7" s="246">
        <v>4</v>
      </c>
    </row>
    <row r="8" spans="1:15" s="246" customFormat="1" ht="18.75" customHeight="1">
      <c r="A8" s="243">
        <v>5</v>
      </c>
      <c r="B8" s="243" t="s">
        <v>828</v>
      </c>
      <c r="C8" s="244">
        <v>3</v>
      </c>
      <c r="D8" s="244">
        <v>13</v>
      </c>
      <c r="E8" s="244">
        <f t="shared" si="0"/>
        <v>12</v>
      </c>
      <c r="F8" s="245">
        <f t="shared" si="1"/>
        <v>25</v>
      </c>
      <c r="G8" s="244"/>
      <c r="I8" s="246" t="s">
        <v>827</v>
      </c>
      <c r="J8" s="246">
        <v>3</v>
      </c>
      <c r="K8" s="246">
        <v>3</v>
      </c>
      <c r="L8" s="247">
        <f t="shared" si="2"/>
        <v>6</v>
      </c>
      <c r="M8" s="246" t="s">
        <v>827</v>
      </c>
      <c r="N8" s="246">
        <v>3</v>
      </c>
      <c r="O8" s="246">
        <v>3</v>
      </c>
    </row>
    <row r="9" spans="1:15" s="246" customFormat="1" ht="18.75" customHeight="1">
      <c r="A9" s="243">
        <v>6</v>
      </c>
      <c r="B9" s="243" t="s">
        <v>529</v>
      </c>
      <c r="C9" s="244">
        <v>3</v>
      </c>
      <c r="D9" s="244">
        <v>4</v>
      </c>
      <c r="E9" s="244">
        <f t="shared" si="0"/>
        <v>5</v>
      </c>
      <c r="F9" s="245">
        <f t="shared" si="1"/>
        <v>9</v>
      </c>
      <c r="G9" s="244"/>
      <c r="I9" s="246" t="s">
        <v>529</v>
      </c>
      <c r="J9" s="246">
        <v>3</v>
      </c>
      <c r="K9" s="246">
        <v>1</v>
      </c>
      <c r="L9" s="247">
        <f t="shared" si="2"/>
        <v>5</v>
      </c>
      <c r="M9" s="246" t="s">
        <v>529</v>
      </c>
      <c r="N9" s="246">
        <v>3</v>
      </c>
      <c r="O9" s="246">
        <v>4</v>
      </c>
    </row>
    <row r="10" spans="1:15" s="246" customFormat="1" ht="18.75" customHeight="1">
      <c r="A10" s="243">
        <v>7</v>
      </c>
      <c r="B10" s="243" t="s">
        <v>530</v>
      </c>
      <c r="C10" s="244">
        <v>2</v>
      </c>
      <c r="D10" s="244">
        <v>0</v>
      </c>
      <c r="E10" s="244">
        <f t="shared" si="0"/>
        <v>7</v>
      </c>
      <c r="F10" s="245">
        <f t="shared" si="1"/>
        <v>7</v>
      </c>
      <c r="G10" s="244"/>
      <c r="I10" s="246" t="s">
        <v>530</v>
      </c>
      <c r="J10" s="246">
        <v>2</v>
      </c>
      <c r="K10" s="246">
        <v>1</v>
      </c>
      <c r="L10" s="247">
        <f t="shared" si="2"/>
        <v>7</v>
      </c>
      <c r="M10" s="246" t="s">
        <v>530</v>
      </c>
      <c r="N10" s="246">
        <v>2</v>
      </c>
      <c r="O10" s="246">
        <v>6</v>
      </c>
    </row>
    <row r="11" spans="1:15" s="246" customFormat="1" ht="18.75" customHeight="1">
      <c r="A11" s="243">
        <v>8</v>
      </c>
      <c r="B11" s="243" t="s">
        <v>531</v>
      </c>
      <c r="C11" s="244">
        <v>3</v>
      </c>
      <c r="D11" s="244">
        <v>2</v>
      </c>
      <c r="E11" s="244">
        <f t="shared" si="0"/>
        <v>6</v>
      </c>
      <c r="F11" s="245">
        <f t="shared" si="1"/>
        <v>8</v>
      </c>
      <c r="G11" s="244"/>
      <c r="I11" s="246" t="s">
        <v>531</v>
      </c>
      <c r="J11" s="246">
        <v>3</v>
      </c>
      <c r="K11" s="246">
        <v>2</v>
      </c>
      <c r="L11" s="247">
        <f t="shared" si="2"/>
        <v>6</v>
      </c>
      <c r="M11" s="246" t="s">
        <v>531</v>
      </c>
      <c r="N11" s="246">
        <v>3</v>
      </c>
      <c r="O11" s="246">
        <v>4</v>
      </c>
    </row>
    <row r="12" spans="1:15" s="246" customFormat="1" ht="18.75" customHeight="1">
      <c r="A12" s="243">
        <v>9</v>
      </c>
      <c r="B12" s="243" t="s">
        <v>824</v>
      </c>
      <c r="C12" s="244">
        <v>2</v>
      </c>
      <c r="D12" s="244">
        <v>7</v>
      </c>
      <c r="E12" s="244">
        <f t="shared" si="0"/>
        <v>14</v>
      </c>
      <c r="F12" s="245">
        <f t="shared" si="1"/>
        <v>21</v>
      </c>
      <c r="G12" s="244"/>
      <c r="I12" s="246" t="s">
        <v>824</v>
      </c>
      <c r="J12" s="246">
        <v>1.5</v>
      </c>
      <c r="K12" s="246">
        <v>7</v>
      </c>
      <c r="L12" s="247">
        <f t="shared" si="2"/>
        <v>14</v>
      </c>
      <c r="M12" s="246" t="s">
        <v>817</v>
      </c>
      <c r="N12" s="246">
        <v>1.5</v>
      </c>
      <c r="O12" s="246">
        <v>7</v>
      </c>
    </row>
    <row r="13" spans="1:15" s="246" customFormat="1" ht="18.75" customHeight="1">
      <c r="A13" s="243">
        <v>10</v>
      </c>
      <c r="B13" s="243" t="s">
        <v>825</v>
      </c>
      <c r="C13" s="244">
        <v>2</v>
      </c>
      <c r="D13" s="244">
        <v>2</v>
      </c>
      <c r="E13" s="244">
        <f t="shared" si="0"/>
        <v>14</v>
      </c>
      <c r="F13" s="245">
        <f t="shared" si="1"/>
        <v>16</v>
      </c>
      <c r="G13" s="244"/>
      <c r="I13" s="246" t="s">
        <v>825</v>
      </c>
      <c r="J13" s="246">
        <v>1.5</v>
      </c>
      <c r="K13" s="246">
        <v>7</v>
      </c>
      <c r="L13" s="247">
        <f t="shared" si="2"/>
        <v>14</v>
      </c>
      <c r="M13" s="246" t="s">
        <v>818</v>
      </c>
      <c r="N13" s="246">
        <v>1.5</v>
      </c>
      <c r="O13" s="246">
        <v>7</v>
      </c>
    </row>
    <row r="14" spans="1:15" s="246" customFormat="1" ht="18.75" customHeight="1">
      <c r="A14" s="243">
        <v>11</v>
      </c>
      <c r="B14" s="243" t="s">
        <v>819</v>
      </c>
      <c r="C14" s="244">
        <v>3</v>
      </c>
      <c r="D14" s="244">
        <v>17</v>
      </c>
      <c r="E14" s="244">
        <f t="shared" si="0"/>
        <v>4</v>
      </c>
      <c r="F14" s="245">
        <f t="shared" si="1"/>
        <v>21</v>
      </c>
      <c r="G14" s="244"/>
      <c r="I14" s="246" t="s">
        <v>819</v>
      </c>
      <c r="J14" s="246">
        <v>3</v>
      </c>
      <c r="K14" s="246">
        <v>2</v>
      </c>
      <c r="L14" s="247">
        <f t="shared" si="2"/>
        <v>4</v>
      </c>
      <c r="M14" s="246" t="s">
        <v>819</v>
      </c>
      <c r="N14" s="246">
        <v>3</v>
      </c>
      <c r="O14" s="246">
        <v>2</v>
      </c>
    </row>
    <row r="15" spans="1:15" s="246" customFormat="1" ht="18.75" customHeight="1">
      <c r="A15" s="243">
        <v>12</v>
      </c>
      <c r="B15" s="243" t="s">
        <v>820</v>
      </c>
      <c r="C15" s="244">
        <v>3</v>
      </c>
      <c r="D15" s="244">
        <v>11</v>
      </c>
      <c r="E15" s="244">
        <f t="shared" si="0"/>
        <v>6</v>
      </c>
      <c r="F15" s="245">
        <f t="shared" si="1"/>
        <v>17</v>
      </c>
      <c r="G15" s="244"/>
      <c r="I15" s="246" t="s">
        <v>828</v>
      </c>
      <c r="J15" s="246">
        <v>3</v>
      </c>
      <c r="K15" s="246">
        <v>4</v>
      </c>
      <c r="L15" s="247">
        <f t="shared" si="2"/>
        <v>12</v>
      </c>
      <c r="M15" s="246" t="s">
        <v>828</v>
      </c>
      <c r="N15" s="246">
        <v>3</v>
      </c>
      <c r="O15" s="246">
        <v>8</v>
      </c>
    </row>
    <row r="16" spans="1:15" s="246" customFormat="1" ht="18.75" customHeight="1">
      <c r="A16" s="243">
        <v>13</v>
      </c>
      <c r="B16" s="243" t="s">
        <v>829</v>
      </c>
      <c r="C16" s="244">
        <v>2</v>
      </c>
      <c r="D16" s="244">
        <v>41</v>
      </c>
      <c r="E16" s="244">
        <f t="shared" si="0"/>
        <v>23</v>
      </c>
      <c r="F16" s="245">
        <f t="shared" si="1"/>
        <v>64</v>
      </c>
      <c r="G16" s="244"/>
      <c r="I16" s="246" t="s">
        <v>822</v>
      </c>
      <c r="J16" s="246">
        <v>2</v>
      </c>
      <c r="K16" s="246">
        <v>4</v>
      </c>
      <c r="L16" s="247">
        <f t="shared" si="2"/>
        <v>13</v>
      </c>
      <c r="M16" s="246" t="s">
        <v>822</v>
      </c>
      <c r="N16" s="246">
        <v>2</v>
      </c>
      <c r="O16" s="246">
        <v>9</v>
      </c>
    </row>
    <row r="17" spans="1:15" s="246" customFormat="1" ht="18.75" customHeight="1">
      <c r="A17" s="243">
        <v>14</v>
      </c>
      <c r="B17" s="243" t="s">
        <v>821</v>
      </c>
      <c r="C17" s="244">
        <v>2</v>
      </c>
      <c r="D17" s="244">
        <v>11</v>
      </c>
      <c r="E17" s="244">
        <f t="shared" si="0"/>
        <v>3</v>
      </c>
      <c r="F17" s="245">
        <f t="shared" si="1"/>
        <v>14</v>
      </c>
      <c r="G17" s="244"/>
      <c r="I17" s="246" t="s">
        <v>823</v>
      </c>
      <c r="J17" s="246">
        <v>3</v>
      </c>
      <c r="K17" s="246">
        <v>4</v>
      </c>
      <c r="L17" s="247">
        <f t="shared" si="2"/>
        <v>15</v>
      </c>
      <c r="M17" s="246" t="s">
        <v>823</v>
      </c>
      <c r="N17" s="246">
        <v>3</v>
      </c>
      <c r="O17" s="246">
        <v>11</v>
      </c>
    </row>
    <row r="18" spans="1:15" s="246" customFormat="1" ht="18.75" customHeight="1">
      <c r="A18" s="243">
        <v>15</v>
      </c>
      <c r="B18" s="243" t="s">
        <v>822</v>
      </c>
      <c r="C18" s="244">
        <v>2</v>
      </c>
      <c r="D18" s="244">
        <v>23</v>
      </c>
      <c r="E18" s="244">
        <f t="shared" si="0"/>
        <v>13</v>
      </c>
      <c r="F18" s="245">
        <f t="shared" si="1"/>
        <v>36</v>
      </c>
      <c r="G18" s="244"/>
      <c r="I18" s="246" t="s">
        <v>821</v>
      </c>
      <c r="J18" s="246">
        <v>2</v>
      </c>
      <c r="K18" s="246">
        <v>0</v>
      </c>
      <c r="L18" s="247">
        <f t="shared" si="2"/>
        <v>3</v>
      </c>
      <c r="M18" s="246" t="s">
        <v>821</v>
      </c>
      <c r="N18" s="246">
        <v>2</v>
      </c>
      <c r="O18" s="246">
        <v>3</v>
      </c>
    </row>
    <row r="19" spans="1:15" s="246" customFormat="1" ht="18.75" customHeight="1">
      <c r="A19" s="243">
        <v>16</v>
      </c>
      <c r="B19" s="243" t="s">
        <v>823</v>
      </c>
      <c r="C19" s="244">
        <v>3</v>
      </c>
      <c r="D19" s="244">
        <v>39</v>
      </c>
      <c r="E19" s="244">
        <f t="shared" si="0"/>
        <v>15</v>
      </c>
      <c r="F19" s="245">
        <f t="shared" si="1"/>
        <v>54</v>
      </c>
      <c r="G19" s="244"/>
      <c r="I19" s="246" t="s">
        <v>820</v>
      </c>
      <c r="J19" s="246">
        <v>2</v>
      </c>
      <c r="K19" s="246">
        <v>2</v>
      </c>
      <c r="L19" s="247">
        <f t="shared" si="2"/>
        <v>6</v>
      </c>
      <c r="M19" s="246" t="s">
        <v>827</v>
      </c>
      <c r="N19" s="246">
        <v>2</v>
      </c>
      <c r="O19" s="246">
        <v>4</v>
      </c>
    </row>
    <row r="20" spans="1:15" s="246" customFormat="1" ht="18.75" customHeight="1">
      <c r="A20" s="243">
        <v>17</v>
      </c>
      <c r="B20" s="243" t="s">
        <v>830</v>
      </c>
      <c r="C20" s="244">
        <v>3</v>
      </c>
      <c r="D20" s="244"/>
      <c r="E20" s="244">
        <v>3</v>
      </c>
      <c r="F20" s="245">
        <v>3</v>
      </c>
      <c r="G20" s="244"/>
      <c r="I20" s="246" t="s">
        <v>829</v>
      </c>
      <c r="J20" s="246">
        <v>2</v>
      </c>
      <c r="K20" s="246">
        <v>2</v>
      </c>
      <c r="L20" s="248">
        <f t="shared" si="2"/>
        <v>23</v>
      </c>
      <c r="M20" s="246" t="s">
        <v>829</v>
      </c>
      <c r="N20" s="246">
        <v>2</v>
      </c>
      <c r="O20" s="246">
        <v>21</v>
      </c>
    </row>
    <row r="21" spans="1:15" s="246" customFormat="1" ht="18.75" customHeight="1">
      <c r="A21" s="243">
        <v>18</v>
      </c>
      <c r="B21" s="243" t="s">
        <v>831</v>
      </c>
      <c r="C21" s="244">
        <v>1</v>
      </c>
      <c r="D21" s="244"/>
      <c r="E21" s="244">
        <v>3</v>
      </c>
      <c r="F21" s="245">
        <v>3</v>
      </c>
      <c r="G21" s="244"/>
      <c r="I21" s="246" t="s">
        <v>830</v>
      </c>
      <c r="J21" s="246">
        <v>3</v>
      </c>
      <c r="K21" s="246">
        <v>1</v>
      </c>
      <c r="L21" s="248">
        <f t="shared" si="2"/>
        <v>3</v>
      </c>
      <c r="M21" s="246" t="s">
        <v>830</v>
      </c>
      <c r="N21" s="246">
        <v>3</v>
      </c>
      <c r="O21" s="246">
        <v>2</v>
      </c>
    </row>
    <row r="22" spans="1:15" s="246" customFormat="1" ht="18.75" customHeight="1">
      <c r="A22" s="243">
        <v>19</v>
      </c>
      <c r="B22" s="243" t="s">
        <v>832</v>
      </c>
      <c r="C22" s="244">
        <v>2</v>
      </c>
      <c r="D22" s="244"/>
      <c r="E22" s="244">
        <v>8</v>
      </c>
      <c r="F22" s="245">
        <v>8</v>
      </c>
      <c r="G22" s="244"/>
      <c r="I22" s="246" t="s">
        <v>831</v>
      </c>
      <c r="J22" s="246">
        <v>1</v>
      </c>
      <c r="K22" s="246">
        <v>1</v>
      </c>
      <c r="L22" s="248">
        <f t="shared" si="2"/>
        <v>3</v>
      </c>
      <c r="M22" s="246" t="s">
        <v>831</v>
      </c>
      <c r="N22" s="246">
        <v>1</v>
      </c>
      <c r="O22" s="246">
        <v>2</v>
      </c>
    </row>
    <row r="23" spans="1:15" s="246" customFormat="1" ht="18.75" customHeight="1">
      <c r="A23" s="243">
        <v>20</v>
      </c>
      <c r="B23" s="243" t="s">
        <v>833</v>
      </c>
      <c r="C23" s="244">
        <v>2</v>
      </c>
      <c r="D23" s="244"/>
      <c r="E23" s="244">
        <v>4</v>
      </c>
      <c r="F23" s="245">
        <v>4</v>
      </c>
      <c r="G23" s="244"/>
      <c r="I23" s="246" t="s">
        <v>832</v>
      </c>
      <c r="J23" s="246">
        <v>2</v>
      </c>
      <c r="K23" s="246">
        <v>1</v>
      </c>
      <c r="L23" s="248">
        <f t="shared" si="2"/>
        <v>8</v>
      </c>
      <c r="M23" s="246" t="s">
        <v>832</v>
      </c>
      <c r="N23" s="246">
        <v>2</v>
      </c>
      <c r="O23" s="246">
        <v>7</v>
      </c>
    </row>
    <row r="24" spans="1:15" s="246" customFormat="1" ht="18.75" customHeight="1">
      <c r="A24" s="243">
        <v>21</v>
      </c>
      <c r="B24" s="243" t="s">
        <v>834</v>
      </c>
      <c r="C24" s="244">
        <v>1</v>
      </c>
      <c r="D24" s="244"/>
      <c r="E24" s="244">
        <v>10</v>
      </c>
      <c r="F24" s="245">
        <v>10</v>
      </c>
      <c r="G24" s="244"/>
      <c r="I24" s="246" t="s">
        <v>833</v>
      </c>
      <c r="J24" s="246">
        <v>2</v>
      </c>
      <c r="K24" s="246">
        <v>1</v>
      </c>
      <c r="L24" s="248">
        <f t="shared" si="2"/>
        <v>4</v>
      </c>
      <c r="M24" s="246" t="s">
        <v>833</v>
      </c>
      <c r="N24" s="246">
        <v>2</v>
      </c>
      <c r="O24" s="246">
        <v>3</v>
      </c>
    </row>
    <row r="25" spans="1:15" s="246" customFormat="1" ht="18.75" customHeight="1">
      <c r="A25" s="243">
        <v>22</v>
      </c>
      <c r="B25" s="243" t="s">
        <v>835</v>
      </c>
      <c r="C25" s="244">
        <v>2</v>
      </c>
      <c r="D25" s="244"/>
      <c r="E25" s="244">
        <v>2</v>
      </c>
      <c r="F25" s="245">
        <v>2</v>
      </c>
      <c r="G25" s="244"/>
      <c r="I25" s="246" t="s">
        <v>834</v>
      </c>
      <c r="J25" s="246">
        <v>1</v>
      </c>
      <c r="K25" s="246">
        <v>2</v>
      </c>
      <c r="L25" s="248">
        <f t="shared" si="2"/>
        <v>10</v>
      </c>
      <c r="M25" s="246" t="s">
        <v>834</v>
      </c>
      <c r="N25" s="246">
        <v>1</v>
      </c>
      <c r="O25" s="246">
        <v>8</v>
      </c>
    </row>
    <row r="26" spans="1:15" s="246" customFormat="1" ht="18.75" customHeight="1">
      <c r="A26" s="243">
        <v>23</v>
      </c>
      <c r="B26" s="243" t="s">
        <v>836</v>
      </c>
      <c r="C26" s="244">
        <v>2</v>
      </c>
      <c r="D26" s="244"/>
      <c r="E26" s="244">
        <v>3</v>
      </c>
      <c r="F26" s="245">
        <v>3</v>
      </c>
      <c r="G26" s="244"/>
      <c r="I26" s="246" t="s">
        <v>835</v>
      </c>
      <c r="J26" s="246">
        <v>2</v>
      </c>
      <c r="K26" s="246">
        <v>0</v>
      </c>
      <c r="L26" s="248">
        <f t="shared" si="2"/>
        <v>2</v>
      </c>
      <c r="M26" s="246" t="s">
        <v>835</v>
      </c>
      <c r="N26" s="246">
        <v>2</v>
      </c>
      <c r="O26" s="246">
        <v>2</v>
      </c>
    </row>
    <row r="27" spans="1:15" s="246" customFormat="1" ht="18.75" customHeight="1">
      <c r="A27" s="243">
        <v>24</v>
      </c>
      <c r="B27" s="243" t="s">
        <v>837</v>
      </c>
      <c r="C27" s="244">
        <v>2</v>
      </c>
      <c r="D27" s="244"/>
      <c r="E27" s="244">
        <v>4</v>
      </c>
      <c r="F27" s="245">
        <v>4</v>
      </c>
      <c r="G27" s="244"/>
      <c r="I27" s="246" t="s">
        <v>836</v>
      </c>
      <c r="J27" s="246">
        <v>2</v>
      </c>
      <c r="K27" s="246">
        <v>1</v>
      </c>
      <c r="L27" s="248">
        <f t="shared" si="2"/>
        <v>3</v>
      </c>
      <c r="M27" s="246" t="s">
        <v>836</v>
      </c>
      <c r="N27" s="246">
        <v>2</v>
      </c>
      <c r="O27" s="246">
        <v>2</v>
      </c>
    </row>
    <row r="28" spans="1:15" s="246" customFormat="1" ht="18.75" customHeight="1">
      <c r="A28" s="243">
        <v>25</v>
      </c>
      <c r="B28" s="243" t="s">
        <v>838</v>
      </c>
      <c r="C28" s="244">
        <v>3</v>
      </c>
      <c r="D28" s="244"/>
      <c r="E28" s="244">
        <v>5</v>
      </c>
      <c r="F28" s="245">
        <v>5</v>
      </c>
      <c r="G28" s="244"/>
      <c r="I28" s="246" t="s">
        <v>837</v>
      </c>
      <c r="J28" s="246">
        <v>2</v>
      </c>
      <c r="K28" s="246">
        <v>1</v>
      </c>
      <c r="L28" s="248">
        <f t="shared" si="2"/>
        <v>4</v>
      </c>
      <c r="M28" s="246" t="s">
        <v>837</v>
      </c>
      <c r="N28" s="246">
        <v>2</v>
      </c>
      <c r="O28" s="246">
        <v>3</v>
      </c>
    </row>
    <row r="29" spans="1:15" s="246" customFormat="1" ht="18.75" customHeight="1">
      <c r="A29" s="243">
        <v>26</v>
      </c>
      <c r="B29" s="243" t="s">
        <v>839</v>
      </c>
      <c r="C29" s="244">
        <v>3</v>
      </c>
      <c r="D29" s="244"/>
      <c r="E29" s="244">
        <v>17</v>
      </c>
      <c r="F29" s="245">
        <v>17</v>
      </c>
      <c r="G29" s="244" t="s">
        <v>867</v>
      </c>
      <c r="I29" s="246" t="s">
        <v>838</v>
      </c>
      <c r="J29" s="246">
        <v>3</v>
      </c>
      <c r="K29" s="246">
        <v>0</v>
      </c>
      <c r="L29" s="248">
        <f t="shared" si="2"/>
        <v>5</v>
      </c>
      <c r="M29" s="246" t="s">
        <v>838</v>
      </c>
      <c r="N29" s="246">
        <v>3</v>
      </c>
      <c r="O29" s="246">
        <v>5</v>
      </c>
    </row>
    <row r="30" spans="1:15" s="246" customFormat="1" ht="18.75" customHeight="1">
      <c r="A30" s="243">
        <v>27</v>
      </c>
      <c r="B30" s="243" t="s">
        <v>840</v>
      </c>
      <c r="C30" s="244">
        <v>2</v>
      </c>
      <c r="D30" s="244"/>
      <c r="E30" s="244">
        <v>12</v>
      </c>
      <c r="F30" s="245">
        <v>12</v>
      </c>
      <c r="G30" s="244" t="s">
        <v>867</v>
      </c>
      <c r="I30" s="246" t="s">
        <v>839</v>
      </c>
      <c r="J30" s="246">
        <v>3</v>
      </c>
      <c r="K30" s="248">
        <v>17</v>
      </c>
      <c r="L30" s="247"/>
      <c r="M30" s="246" t="s">
        <v>847</v>
      </c>
      <c r="N30" s="246">
        <v>1</v>
      </c>
      <c r="O30" s="248">
        <v>30</v>
      </c>
    </row>
    <row r="31" spans="1:15" s="246" customFormat="1" ht="18.75" customHeight="1">
      <c r="A31" s="243">
        <v>28</v>
      </c>
      <c r="B31" s="243" t="s">
        <v>841</v>
      </c>
      <c r="C31" s="244">
        <v>2</v>
      </c>
      <c r="D31" s="244"/>
      <c r="E31" s="244">
        <v>9</v>
      </c>
      <c r="F31" s="245">
        <v>9</v>
      </c>
      <c r="G31" s="244" t="s">
        <v>867</v>
      </c>
      <c r="I31" s="246" t="s">
        <v>840</v>
      </c>
      <c r="J31" s="246">
        <v>2</v>
      </c>
      <c r="K31" s="248">
        <v>12</v>
      </c>
      <c r="L31" s="247"/>
      <c r="M31" s="246" t="s">
        <v>848</v>
      </c>
      <c r="N31" s="246">
        <v>1</v>
      </c>
      <c r="O31" s="248">
        <v>31</v>
      </c>
    </row>
    <row r="32" spans="1:15" s="246" customFormat="1" ht="18.75" customHeight="1">
      <c r="A32" s="243">
        <v>29</v>
      </c>
      <c r="B32" s="243" t="s">
        <v>842</v>
      </c>
      <c r="C32" s="244">
        <v>1</v>
      </c>
      <c r="D32" s="244"/>
      <c r="E32" s="244">
        <v>8</v>
      </c>
      <c r="F32" s="245">
        <v>8</v>
      </c>
      <c r="G32" s="244" t="s">
        <v>867</v>
      </c>
      <c r="I32" s="246" t="s">
        <v>841</v>
      </c>
      <c r="J32" s="246">
        <v>2</v>
      </c>
      <c r="K32" s="248">
        <v>9</v>
      </c>
      <c r="L32" s="247"/>
      <c r="M32" s="246" t="s">
        <v>849</v>
      </c>
      <c r="N32" s="246">
        <v>1</v>
      </c>
      <c r="O32" s="248">
        <v>27</v>
      </c>
    </row>
    <row r="33" spans="1:15" s="246" customFormat="1" ht="18.75" customHeight="1">
      <c r="A33" s="243">
        <v>30</v>
      </c>
      <c r="B33" s="243" t="s">
        <v>843</v>
      </c>
      <c r="C33" s="244">
        <v>4</v>
      </c>
      <c r="D33" s="244"/>
      <c r="E33" s="244">
        <v>11</v>
      </c>
      <c r="F33" s="245">
        <v>11</v>
      </c>
      <c r="G33" s="244" t="s">
        <v>867</v>
      </c>
      <c r="I33" s="246" t="s">
        <v>842</v>
      </c>
      <c r="J33" s="246">
        <v>1</v>
      </c>
      <c r="K33" s="248">
        <v>8</v>
      </c>
      <c r="L33" s="247"/>
      <c r="M33" s="246" t="s">
        <v>850</v>
      </c>
      <c r="N33" s="246">
        <v>1</v>
      </c>
      <c r="O33" s="248">
        <v>12</v>
      </c>
    </row>
    <row r="34" spans="1:15" s="246" customFormat="1" ht="18.75" customHeight="1">
      <c r="A34" s="243">
        <v>31</v>
      </c>
      <c r="B34" s="243" t="s">
        <v>847</v>
      </c>
      <c r="C34" s="244">
        <v>1</v>
      </c>
      <c r="D34" s="244"/>
      <c r="E34" s="244">
        <v>30</v>
      </c>
      <c r="F34" s="245">
        <v>30</v>
      </c>
      <c r="G34" s="244" t="s">
        <v>868</v>
      </c>
      <c r="I34" s="246" t="s">
        <v>843</v>
      </c>
      <c r="J34" s="246">
        <v>4</v>
      </c>
      <c r="K34" s="248">
        <v>11</v>
      </c>
      <c r="L34" s="247"/>
      <c r="M34" s="246" t="s">
        <v>851</v>
      </c>
      <c r="N34" s="246">
        <v>1</v>
      </c>
      <c r="O34" s="248">
        <v>12</v>
      </c>
    </row>
    <row r="35" spans="1:15" s="246" customFormat="1" ht="18.75" customHeight="1">
      <c r="A35" s="243">
        <v>32</v>
      </c>
      <c r="B35" s="243" t="s">
        <v>848</v>
      </c>
      <c r="C35" s="244">
        <v>1</v>
      </c>
      <c r="D35" s="244"/>
      <c r="E35" s="244">
        <v>31</v>
      </c>
      <c r="F35" s="245">
        <v>31</v>
      </c>
      <c r="G35" s="244" t="s">
        <v>868</v>
      </c>
      <c r="I35" s="246" t="s">
        <v>844</v>
      </c>
      <c r="J35" s="246">
        <v>6</v>
      </c>
      <c r="K35" s="248">
        <v>29</v>
      </c>
      <c r="L35" s="247"/>
      <c r="M35" s="246" t="s">
        <v>852</v>
      </c>
      <c r="N35" s="246">
        <v>2</v>
      </c>
      <c r="O35" s="248">
        <v>14</v>
      </c>
    </row>
    <row r="36" spans="1:15" s="246" customFormat="1" ht="18.75" customHeight="1">
      <c r="A36" s="243">
        <v>33</v>
      </c>
      <c r="B36" s="243" t="s">
        <v>849</v>
      </c>
      <c r="C36" s="244">
        <v>1</v>
      </c>
      <c r="D36" s="244"/>
      <c r="E36" s="244">
        <v>27</v>
      </c>
      <c r="F36" s="245">
        <v>27</v>
      </c>
      <c r="G36" s="244" t="s">
        <v>868</v>
      </c>
      <c r="I36" s="246" t="s">
        <v>845</v>
      </c>
      <c r="J36" s="246">
        <v>6</v>
      </c>
      <c r="K36" s="248">
        <v>29</v>
      </c>
      <c r="L36" s="247"/>
      <c r="M36" s="246" t="s">
        <v>853</v>
      </c>
      <c r="N36" s="246">
        <v>1</v>
      </c>
      <c r="O36" s="248">
        <v>12</v>
      </c>
    </row>
    <row r="37" spans="1:15" s="246" customFormat="1" ht="18.75" customHeight="1">
      <c r="A37" s="243">
        <v>34</v>
      </c>
      <c r="B37" s="243" t="s">
        <v>850</v>
      </c>
      <c r="C37" s="244">
        <v>1</v>
      </c>
      <c r="D37" s="244"/>
      <c r="E37" s="244">
        <v>12</v>
      </c>
      <c r="F37" s="245">
        <v>12</v>
      </c>
      <c r="G37" s="244" t="s">
        <v>868</v>
      </c>
      <c r="I37" s="246" t="s">
        <v>846</v>
      </c>
      <c r="J37" s="246">
        <v>5</v>
      </c>
      <c r="K37" s="248">
        <v>29</v>
      </c>
      <c r="L37" s="247"/>
      <c r="M37" s="246" t="s">
        <v>854</v>
      </c>
      <c r="N37" s="246">
        <v>4</v>
      </c>
      <c r="O37" s="248">
        <v>26</v>
      </c>
    </row>
    <row r="38" spans="1:15" s="246" customFormat="1" ht="18.75" customHeight="1">
      <c r="A38" s="243">
        <v>35</v>
      </c>
      <c r="B38" s="243" t="s">
        <v>851</v>
      </c>
      <c r="C38" s="244">
        <v>1</v>
      </c>
      <c r="D38" s="244"/>
      <c r="E38" s="244">
        <v>12</v>
      </c>
      <c r="F38" s="245">
        <v>12</v>
      </c>
      <c r="G38" s="244" t="s">
        <v>868</v>
      </c>
      <c r="L38" s="247"/>
      <c r="M38" s="246" t="s">
        <v>855</v>
      </c>
      <c r="N38" s="246">
        <v>6</v>
      </c>
      <c r="O38" s="248">
        <v>9</v>
      </c>
    </row>
    <row r="39" spans="1:15" s="246" customFormat="1" ht="18.75" customHeight="1">
      <c r="A39" s="243">
        <v>36</v>
      </c>
      <c r="B39" s="243" t="s">
        <v>852</v>
      </c>
      <c r="C39" s="244">
        <v>2</v>
      </c>
      <c r="D39" s="244"/>
      <c r="E39" s="244">
        <v>14</v>
      </c>
      <c r="F39" s="245">
        <v>14</v>
      </c>
      <c r="G39" s="244" t="s">
        <v>868</v>
      </c>
      <c r="L39" s="247"/>
      <c r="M39" s="246" t="s">
        <v>856</v>
      </c>
      <c r="N39" s="246">
        <v>6</v>
      </c>
      <c r="O39" s="248">
        <v>96</v>
      </c>
    </row>
    <row r="40" spans="1:15" s="246" customFormat="1" ht="18.75" customHeight="1">
      <c r="A40" s="243">
        <v>37</v>
      </c>
      <c r="B40" s="243" t="s">
        <v>853</v>
      </c>
      <c r="C40" s="244">
        <v>1</v>
      </c>
      <c r="D40" s="244"/>
      <c r="E40" s="244">
        <v>12</v>
      </c>
      <c r="F40" s="245">
        <v>12</v>
      </c>
      <c r="G40" s="244" t="s">
        <v>868</v>
      </c>
      <c r="L40" s="247"/>
      <c r="M40" s="246" t="s">
        <v>846</v>
      </c>
      <c r="N40" s="246">
        <v>5</v>
      </c>
      <c r="O40" s="248">
        <v>96</v>
      </c>
    </row>
    <row r="41" spans="1:15" s="246" customFormat="1" ht="18.75" customHeight="1">
      <c r="A41" s="243">
        <v>38</v>
      </c>
      <c r="B41" s="243" t="s">
        <v>855</v>
      </c>
      <c r="C41" s="244">
        <v>6</v>
      </c>
      <c r="D41" s="244"/>
      <c r="E41" s="244">
        <v>9</v>
      </c>
      <c r="F41" s="245">
        <v>9</v>
      </c>
      <c r="G41" s="244" t="s">
        <v>868</v>
      </c>
      <c r="L41" s="247"/>
    </row>
    <row r="42" spans="1:15" s="246" customFormat="1" ht="18.75" customHeight="1">
      <c r="A42" s="243"/>
      <c r="B42" s="243"/>
      <c r="C42" s="244"/>
      <c r="D42" s="244"/>
      <c r="E42" s="244"/>
      <c r="F42" s="245"/>
      <c r="G42" s="244"/>
      <c r="L42" s="247"/>
    </row>
    <row r="43" spans="1:15" s="246" customFormat="1" ht="18.75" customHeight="1">
      <c r="A43" s="243"/>
      <c r="B43" s="243"/>
      <c r="C43" s="244"/>
      <c r="D43" s="244"/>
      <c r="E43" s="244"/>
      <c r="F43" s="245"/>
      <c r="G43" s="244"/>
      <c r="L43" s="247"/>
    </row>
  </sheetData>
  <mergeCells count="1">
    <mergeCell ref="B1:F1"/>
  </mergeCells>
  <pageMargins left="0.5" right="0.3" top="0" bottom="0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CX22</vt:lpstr>
      <vt:lpstr>CX22.1.1</vt:lpstr>
      <vt:lpstr>SGV</vt:lpstr>
      <vt:lpstr>VTVL1</vt:lpstr>
      <vt:lpstr>VTVL2</vt:lpstr>
      <vt:lpstr>VTVL2 (SƠ KẾT)</vt:lpstr>
      <vt:lpstr>CX22.1</vt:lpstr>
      <vt:lpstr>CX22.2</vt:lpstr>
      <vt:lpstr>Sheet2</vt:lpstr>
      <vt:lpstr>'CX22'!Print_Titles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2023-07-13T01:54:10Z</cp:lastPrinted>
  <dcterms:created xsi:type="dcterms:W3CDTF">1996-10-14T23:33:28Z</dcterms:created>
  <dcterms:modified xsi:type="dcterms:W3CDTF">2024-01-19T02:28:27Z</dcterms:modified>
</cp:coreProperties>
</file>